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D:\Work\Game Analysis\"/>
    </mc:Choice>
  </mc:AlternateContent>
  <bookViews>
    <workbookView xWindow="0" yWindow="0" windowWidth="27870" windowHeight="13515" xr2:uid="{00000000-000D-0000-FFFF-FFFF00000000}"/>
    <workbookView xWindow="0" yWindow="0" windowWidth="27870" windowHeight="13515" activeTab="9" xr2:uid="{391CF91C-AAED-44E5-8978-4086B1888DC2}"/>
  </bookViews>
  <sheets>
    <sheet name="铜钱系统分析" sheetId="8" r:id="rId1"/>
    <sheet name="铜钱产出" sheetId="1" r:id="rId2"/>
    <sheet name="武将战法成长" sheetId="6" r:id="rId3"/>
    <sheet name="武将技能获取" sheetId="9" r:id="rId4"/>
    <sheet name="附表1" sheetId="4" r:id="rId5"/>
    <sheet name="附表2" sheetId="3" r:id="rId6"/>
    <sheet name="附表3" sheetId="2" r:id="rId7"/>
    <sheet name="附表4" sheetId="10" r:id="rId8"/>
    <sheet name="附表5" sheetId="11" r:id="rId9"/>
    <sheet name="附表6" sheetId="12" r:id="rId10"/>
    <sheet name="附表7" sheetId="13" r:id="rId11"/>
  </sheets>
  <externalReferences>
    <externalReference r:id="rId12"/>
  </externalReferences>
  <calcPr calcId="171027" concurrentCalc="0"/>
  <fileRecoveryPr autoRecover="0"/>
</workbook>
</file>

<file path=xl/calcChain.xml><?xml version="1.0" encoding="utf-8"?>
<calcChain xmlns="http://schemas.openxmlformats.org/spreadsheetml/2006/main">
  <c r="D8" i="6" l="1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7" i="6"/>
  <c r="BD15" i="6"/>
  <c r="BF15" i="6"/>
  <c r="BI15" i="6"/>
  <c r="BK15" i="6"/>
  <c r="BN15" i="6"/>
  <c r="BP15" i="6"/>
  <c r="CG15" i="6"/>
  <c r="CV15" i="6"/>
  <c r="BS15" i="6"/>
  <c r="BU15" i="6"/>
  <c r="BW15" i="6"/>
  <c r="BX15" i="6"/>
  <c r="BZ15" i="6"/>
  <c r="CB15" i="6"/>
  <c r="BH15" i="6"/>
  <c r="BM15" i="6"/>
  <c r="BR15" i="6"/>
  <c r="CC15" i="6"/>
  <c r="CE15" i="6"/>
  <c r="CH15" i="6"/>
  <c r="CJ15" i="6"/>
  <c r="CL15" i="6"/>
  <c r="CM15" i="6"/>
  <c r="CO15" i="6"/>
  <c r="CQ15" i="6"/>
  <c r="CR15" i="6"/>
  <c r="CT15" i="6"/>
  <c r="H15" i="6"/>
  <c r="C15" i="6"/>
  <c r="E15" i="6"/>
  <c r="I15" i="6"/>
  <c r="BI7" i="6"/>
  <c r="BK7" i="6"/>
  <c r="BN7" i="6"/>
  <c r="BP7" i="6"/>
  <c r="BF7" i="6"/>
  <c r="CG7" i="6"/>
  <c r="CV7" i="6"/>
  <c r="BS7" i="6"/>
  <c r="BU7" i="6"/>
  <c r="BW7" i="6"/>
  <c r="BX7" i="6"/>
  <c r="BZ7" i="6"/>
  <c r="CB7" i="6"/>
  <c r="BH7" i="6"/>
  <c r="BM7" i="6"/>
  <c r="BR7" i="6"/>
  <c r="CC7" i="6"/>
  <c r="CE7" i="6"/>
  <c r="CH7" i="6"/>
  <c r="CJ7" i="6"/>
  <c r="CL7" i="6"/>
  <c r="CM7" i="6"/>
  <c r="CO7" i="6"/>
  <c r="CQ7" i="6"/>
  <c r="CR7" i="6"/>
  <c r="CT7" i="6"/>
  <c r="H7" i="6"/>
  <c r="C7" i="6"/>
  <c r="E7" i="6"/>
  <c r="I7" i="6"/>
  <c r="BN8" i="6"/>
  <c r="BP8" i="6"/>
  <c r="BI8" i="6"/>
  <c r="BK8" i="6"/>
  <c r="CG8" i="6"/>
  <c r="CV8" i="6"/>
  <c r="BS8" i="6"/>
  <c r="BU8" i="6"/>
  <c r="BW8" i="6"/>
  <c r="BX8" i="6"/>
  <c r="BZ8" i="6"/>
  <c r="CB8" i="6"/>
  <c r="BF8" i="6"/>
  <c r="BH8" i="6"/>
  <c r="BM8" i="6"/>
  <c r="BR8" i="6"/>
  <c r="CC8" i="6"/>
  <c r="CE8" i="6"/>
  <c r="CH8" i="6"/>
  <c r="CJ8" i="6"/>
  <c r="CL8" i="6"/>
  <c r="CM8" i="6"/>
  <c r="CO8" i="6"/>
  <c r="CQ8" i="6"/>
  <c r="CR8" i="6"/>
  <c r="CT8" i="6"/>
  <c r="H8" i="6"/>
  <c r="C8" i="6"/>
  <c r="E8" i="6"/>
  <c r="I8" i="6"/>
  <c r="BD9" i="6"/>
  <c r="BN9" i="6"/>
  <c r="BP9" i="6"/>
  <c r="BI9" i="6"/>
  <c r="BK9" i="6"/>
  <c r="CG9" i="6"/>
  <c r="CV9" i="6"/>
  <c r="BS9" i="6"/>
  <c r="BU9" i="6"/>
  <c r="BW9" i="6"/>
  <c r="BX9" i="6"/>
  <c r="BZ9" i="6"/>
  <c r="CB9" i="6"/>
  <c r="BF9" i="6"/>
  <c r="BH9" i="6"/>
  <c r="BM9" i="6"/>
  <c r="BR9" i="6"/>
  <c r="CC9" i="6"/>
  <c r="CE9" i="6"/>
  <c r="CH9" i="6"/>
  <c r="CJ9" i="6"/>
  <c r="CL9" i="6"/>
  <c r="CM9" i="6"/>
  <c r="CO9" i="6"/>
  <c r="CQ9" i="6"/>
  <c r="CR9" i="6"/>
  <c r="CT9" i="6"/>
  <c r="H9" i="6"/>
  <c r="C9" i="6"/>
  <c r="E9" i="6"/>
  <c r="I9" i="6"/>
  <c r="BD10" i="6"/>
  <c r="BF10" i="6"/>
  <c r="BN10" i="6"/>
  <c r="BP10" i="6"/>
  <c r="BK10" i="6"/>
  <c r="BI10" i="6"/>
  <c r="CG10" i="6"/>
  <c r="CV10" i="6"/>
  <c r="BS10" i="6"/>
  <c r="BU10" i="6"/>
  <c r="BW10" i="6"/>
  <c r="BX10" i="6"/>
  <c r="BZ10" i="6"/>
  <c r="CB10" i="6"/>
  <c r="BH10" i="6"/>
  <c r="BM10" i="6"/>
  <c r="BR10" i="6"/>
  <c r="CC10" i="6"/>
  <c r="CE10" i="6"/>
  <c r="CH10" i="6"/>
  <c r="CJ10" i="6"/>
  <c r="CL10" i="6"/>
  <c r="CM10" i="6"/>
  <c r="CO10" i="6"/>
  <c r="CQ10" i="6"/>
  <c r="CR10" i="6"/>
  <c r="CT10" i="6"/>
  <c r="H10" i="6"/>
  <c r="C10" i="6"/>
  <c r="E10" i="6"/>
  <c r="I10" i="6"/>
  <c r="BD11" i="6"/>
  <c r="BF11" i="6"/>
  <c r="BI11" i="6"/>
  <c r="BK11" i="6"/>
  <c r="BN11" i="6"/>
  <c r="BP11" i="6"/>
  <c r="CG11" i="6"/>
  <c r="CV11" i="6"/>
  <c r="BS11" i="6"/>
  <c r="BU11" i="6"/>
  <c r="BW11" i="6"/>
  <c r="BX11" i="6"/>
  <c r="BZ11" i="6"/>
  <c r="CB11" i="6"/>
  <c r="BH11" i="6"/>
  <c r="BM11" i="6"/>
  <c r="BR11" i="6"/>
  <c r="CC11" i="6"/>
  <c r="CE11" i="6"/>
  <c r="CH11" i="6"/>
  <c r="CJ11" i="6"/>
  <c r="CL11" i="6"/>
  <c r="CM11" i="6"/>
  <c r="CO11" i="6"/>
  <c r="CQ11" i="6"/>
  <c r="CR11" i="6"/>
  <c r="CT11" i="6"/>
  <c r="H11" i="6"/>
  <c r="C11" i="6"/>
  <c r="E11" i="6"/>
  <c r="I11" i="6"/>
  <c r="BN12" i="6"/>
  <c r="BP12" i="6"/>
  <c r="CG12" i="6"/>
  <c r="CV12" i="6"/>
  <c r="BS12" i="6"/>
  <c r="BU12" i="6"/>
  <c r="BW12" i="6"/>
  <c r="BX12" i="6"/>
  <c r="BZ12" i="6"/>
  <c r="CB12" i="6"/>
  <c r="BF12" i="6"/>
  <c r="BH12" i="6"/>
  <c r="BI12" i="6"/>
  <c r="BK12" i="6"/>
  <c r="BM12" i="6"/>
  <c r="BR12" i="6"/>
  <c r="CC12" i="6"/>
  <c r="CE12" i="6"/>
  <c r="CH12" i="6"/>
  <c r="CJ12" i="6"/>
  <c r="CL12" i="6"/>
  <c r="CM12" i="6"/>
  <c r="CO12" i="6"/>
  <c r="CQ12" i="6"/>
  <c r="CR12" i="6"/>
  <c r="CT12" i="6"/>
  <c r="H12" i="6"/>
  <c r="C12" i="6"/>
  <c r="E12" i="6"/>
  <c r="I12" i="6"/>
  <c r="BN13" i="6"/>
  <c r="BP13" i="6"/>
  <c r="BD13" i="6"/>
  <c r="BF13" i="6"/>
  <c r="CG13" i="6"/>
  <c r="CV13" i="6"/>
  <c r="BS13" i="6"/>
  <c r="BU13" i="6"/>
  <c r="BW13" i="6"/>
  <c r="BX13" i="6"/>
  <c r="BZ13" i="6"/>
  <c r="CB13" i="6"/>
  <c r="BH13" i="6"/>
  <c r="BI13" i="6"/>
  <c r="BK13" i="6"/>
  <c r="BM13" i="6"/>
  <c r="BR13" i="6"/>
  <c r="CC13" i="6"/>
  <c r="CE13" i="6"/>
  <c r="CH13" i="6"/>
  <c r="CJ13" i="6"/>
  <c r="CL13" i="6"/>
  <c r="CM13" i="6"/>
  <c r="CO13" i="6"/>
  <c r="CQ13" i="6"/>
  <c r="CR13" i="6"/>
  <c r="CT13" i="6"/>
  <c r="H13" i="6"/>
  <c r="C13" i="6"/>
  <c r="E13" i="6"/>
  <c r="I13" i="6"/>
  <c r="BD14" i="6"/>
  <c r="BF14" i="6"/>
  <c r="BI14" i="6"/>
  <c r="BN14" i="6"/>
  <c r="BP14" i="6"/>
  <c r="CG14" i="6"/>
  <c r="CV14" i="6"/>
  <c r="BS14" i="6"/>
  <c r="BU14" i="6"/>
  <c r="BW14" i="6"/>
  <c r="BX14" i="6"/>
  <c r="BZ14" i="6"/>
  <c r="CB14" i="6"/>
  <c r="BH14" i="6"/>
  <c r="BK14" i="6"/>
  <c r="BM14" i="6"/>
  <c r="BR14" i="6"/>
  <c r="CC14" i="6"/>
  <c r="CE14" i="6"/>
  <c r="CH14" i="6"/>
  <c r="CJ14" i="6"/>
  <c r="CL14" i="6"/>
  <c r="CM14" i="6"/>
  <c r="CO14" i="6"/>
  <c r="CQ14" i="6"/>
  <c r="CR14" i="6"/>
  <c r="CT14" i="6"/>
  <c r="H14" i="6"/>
  <c r="C14" i="6"/>
  <c r="E14" i="6"/>
  <c r="I14" i="6"/>
  <c r="BD16" i="6"/>
  <c r="BF16" i="6"/>
  <c r="BI16" i="6"/>
  <c r="BN16" i="6"/>
  <c r="BP16" i="6"/>
  <c r="BK16" i="6"/>
  <c r="CG16" i="6"/>
  <c r="CV16" i="6"/>
  <c r="BS16" i="6"/>
  <c r="BU16" i="6"/>
  <c r="BW16" i="6"/>
  <c r="BX16" i="6"/>
  <c r="BZ16" i="6"/>
  <c r="CB16" i="6"/>
  <c r="BH16" i="6"/>
  <c r="BM16" i="6"/>
  <c r="BR16" i="6"/>
  <c r="CC16" i="6"/>
  <c r="CE16" i="6"/>
  <c r="CH16" i="6"/>
  <c r="CJ16" i="6"/>
  <c r="CL16" i="6"/>
  <c r="CM16" i="6"/>
  <c r="CO16" i="6"/>
  <c r="CQ16" i="6"/>
  <c r="CR16" i="6"/>
  <c r="CT16" i="6"/>
  <c r="H16" i="6"/>
  <c r="C16" i="6"/>
  <c r="E16" i="6"/>
  <c r="I16" i="6"/>
  <c r="C17" i="6"/>
  <c r="E17" i="6"/>
  <c r="BD17" i="6"/>
  <c r="BF17" i="6"/>
  <c r="BH17" i="6"/>
  <c r="BI17" i="6"/>
  <c r="BK17" i="6"/>
  <c r="BM17" i="6"/>
  <c r="BN17" i="6"/>
  <c r="BP17" i="6"/>
  <c r="BR17" i="6"/>
  <c r="CG17" i="6"/>
  <c r="CV17" i="6"/>
  <c r="BS17" i="6"/>
  <c r="BU17" i="6"/>
  <c r="BW17" i="6"/>
  <c r="BX17" i="6"/>
  <c r="BZ17" i="6"/>
  <c r="CB17" i="6"/>
  <c r="CC17" i="6"/>
  <c r="CE17" i="6"/>
  <c r="CH17" i="6"/>
  <c r="CJ17" i="6"/>
  <c r="CL17" i="6"/>
  <c r="CM17" i="6"/>
  <c r="CO17" i="6"/>
  <c r="CQ17" i="6"/>
  <c r="CR17" i="6"/>
  <c r="CT17" i="6"/>
  <c r="H17" i="6"/>
  <c r="I17" i="6"/>
  <c r="C18" i="6"/>
  <c r="E18" i="6"/>
  <c r="BD18" i="6"/>
  <c r="BF18" i="6"/>
  <c r="BH18" i="6"/>
  <c r="BI18" i="6"/>
  <c r="BK18" i="6"/>
  <c r="BM18" i="6"/>
  <c r="BN18" i="6"/>
  <c r="BP18" i="6"/>
  <c r="BR18" i="6"/>
  <c r="CG18" i="6"/>
  <c r="CV18" i="6"/>
  <c r="BS18" i="6"/>
  <c r="BU18" i="6"/>
  <c r="BW18" i="6"/>
  <c r="BX18" i="6"/>
  <c r="BZ18" i="6"/>
  <c r="CB18" i="6"/>
  <c r="CC18" i="6"/>
  <c r="CE18" i="6"/>
  <c r="CH18" i="6"/>
  <c r="CJ18" i="6"/>
  <c r="CL18" i="6"/>
  <c r="CM18" i="6"/>
  <c r="CO18" i="6"/>
  <c r="CQ18" i="6"/>
  <c r="CR18" i="6"/>
  <c r="CT18" i="6"/>
  <c r="H18" i="6"/>
  <c r="I18" i="6"/>
  <c r="C19" i="6"/>
  <c r="E19" i="6"/>
  <c r="BM19" i="6"/>
  <c r="BN19" i="6"/>
  <c r="BP19" i="6"/>
  <c r="BR19" i="6"/>
  <c r="BS19" i="6"/>
  <c r="BH19" i="6"/>
  <c r="CG19" i="6"/>
  <c r="CV19" i="6"/>
  <c r="BU19" i="6"/>
  <c r="BW19" i="6"/>
  <c r="BX19" i="6"/>
  <c r="BZ19" i="6"/>
  <c r="CB19" i="6"/>
  <c r="BF19" i="6"/>
  <c r="BI19" i="6"/>
  <c r="BK19" i="6"/>
  <c r="CC19" i="6"/>
  <c r="CE19" i="6"/>
  <c r="CH19" i="6"/>
  <c r="CJ19" i="6"/>
  <c r="CL19" i="6"/>
  <c r="CM19" i="6"/>
  <c r="CO19" i="6"/>
  <c r="CQ19" i="6"/>
  <c r="CR19" i="6"/>
  <c r="CT19" i="6"/>
  <c r="H19" i="6"/>
  <c r="I19" i="6"/>
  <c r="C20" i="6"/>
  <c r="E20" i="6"/>
  <c r="BD20" i="6"/>
  <c r="BF20" i="6"/>
  <c r="BH20" i="6"/>
  <c r="BI20" i="6"/>
  <c r="BK20" i="6"/>
  <c r="BM20" i="6"/>
  <c r="BN20" i="6"/>
  <c r="BP20" i="6"/>
  <c r="BR20" i="6"/>
  <c r="BS20" i="6"/>
  <c r="BU20" i="6"/>
  <c r="BX20" i="6"/>
  <c r="BZ20" i="6"/>
  <c r="CC20" i="6"/>
  <c r="CE20" i="6"/>
  <c r="BW20" i="6"/>
  <c r="CG20" i="6"/>
  <c r="CV20" i="6"/>
  <c r="CB20" i="6"/>
  <c r="CH20" i="6"/>
  <c r="CJ20" i="6"/>
  <c r="CL20" i="6"/>
  <c r="CM20" i="6"/>
  <c r="CO20" i="6"/>
  <c r="CQ20" i="6"/>
  <c r="CR20" i="6"/>
  <c r="CT20" i="6"/>
  <c r="H20" i="6"/>
  <c r="A6" i="12"/>
  <c r="F20" i="6"/>
  <c r="G20" i="6"/>
  <c r="I20" i="6"/>
  <c r="C21" i="6"/>
  <c r="E21" i="6"/>
  <c r="BD21" i="6"/>
  <c r="BF21" i="6"/>
  <c r="BH21" i="6"/>
  <c r="BI21" i="6"/>
  <c r="BK21" i="6"/>
  <c r="BM21" i="6"/>
  <c r="BN21" i="6"/>
  <c r="BP21" i="6"/>
  <c r="BR21" i="6"/>
  <c r="BS21" i="6"/>
  <c r="BW21" i="6"/>
  <c r="BX21" i="6"/>
  <c r="BZ21" i="6"/>
  <c r="CB21" i="6"/>
  <c r="CC21" i="6"/>
  <c r="CE21" i="6"/>
  <c r="CG21" i="6"/>
  <c r="BU21" i="6"/>
  <c r="CV21" i="6"/>
  <c r="CH21" i="6"/>
  <c r="CJ21" i="6"/>
  <c r="CL21" i="6"/>
  <c r="CM21" i="6"/>
  <c r="CO21" i="6"/>
  <c r="CQ21" i="6"/>
  <c r="CR21" i="6"/>
  <c r="CT21" i="6"/>
  <c r="H21" i="6"/>
  <c r="F21" i="6"/>
  <c r="G21" i="6"/>
  <c r="I21" i="6"/>
  <c r="C22" i="6"/>
  <c r="E22" i="6"/>
  <c r="BD22" i="6"/>
  <c r="BF22" i="6"/>
  <c r="BH22" i="6"/>
  <c r="BI22" i="6"/>
  <c r="BK22" i="6"/>
  <c r="BM22" i="6"/>
  <c r="BN22" i="6"/>
  <c r="BP22" i="6"/>
  <c r="BR22" i="6"/>
  <c r="BS22" i="6"/>
  <c r="BW22" i="6"/>
  <c r="BX22" i="6"/>
  <c r="BZ22" i="6"/>
  <c r="CB22" i="6"/>
  <c r="CC22" i="6"/>
  <c r="CE22" i="6"/>
  <c r="CG22" i="6"/>
  <c r="BU22" i="6"/>
  <c r="CV22" i="6"/>
  <c r="CH22" i="6"/>
  <c r="CJ22" i="6"/>
  <c r="CL22" i="6"/>
  <c r="CM22" i="6"/>
  <c r="CO22" i="6"/>
  <c r="CQ22" i="6"/>
  <c r="CR22" i="6"/>
  <c r="CT22" i="6"/>
  <c r="H22" i="6"/>
  <c r="F22" i="6"/>
  <c r="G22" i="6"/>
  <c r="I22" i="6"/>
  <c r="C23" i="6"/>
  <c r="E23" i="6"/>
  <c r="BD23" i="6"/>
  <c r="BF23" i="6"/>
  <c r="BH23" i="6"/>
  <c r="BI23" i="6"/>
  <c r="BK23" i="6"/>
  <c r="BM23" i="6"/>
  <c r="BN23" i="6"/>
  <c r="BP23" i="6"/>
  <c r="BR23" i="6"/>
  <c r="BS23" i="6"/>
  <c r="BU23" i="6"/>
  <c r="BW23" i="6"/>
  <c r="BX23" i="6"/>
  <c r="BZ23" i="6"/>
  <c r="CB23" i="6"/>
  <c r="CC23" i="6"/>
  <c r="CE23" i="6"/>
  <c r="CG23" i="6"/>
  <c r="CV23" i="6"/>
  <c r="CH23" i="6"/>
  <c r="CJ23" i="6"/>
  <c r="CL23" i="6"/>
  <c r="CM23" i="6"/>
  <c r="CO23" i="6"/>
  <c r="CQ23" i="6"/>
  <c r="CR23" i="6"/>
  <c r="CT23" i="6"/>
  <c r="H23" i="6"/>
  <c r="F23" i="6"/>
  <c r="G23" i="6"/>
  <c r="I23" i="6"/>
  <c r="C24" i="6"/>
  <c r="E24" i="6"/>
  <c r="BD24" i="6"/>
  <c r="BF24" i="6"/>
  <c r="BH24" i="6"/>
  <c r="BI24" i="6"/>
  <c r="BK24" i="6"/>
  <c r="BM24" i="6"/>
  <c r="BN24" i="6"/>
  <c r="BP24" i="6"/>
  <c r="BR24" i="6"/>
  <c r="BS24" i="6"/>
  <c r="BU24" i="6"/>
  <c r="BW24" i="6"/>
  <c r="BX24" i="6"/>
  <c r="BZ24" i="6"/>
  <c r="CB24" i="6"/>
  <c r="CC24" i="6"/>
  <c r="CE24" i="6"/>
  <c r="CG24" i="6"/>
  <c r="CV24" i="6"/>
  <c r="CH24" i="6"/>
  <c r="CJ24" i="6"/>
  <c r="CL24" i="6"/>
  <c r="CM24" i="6"/>
  <c r="CO24" i="6"/>
  <c r="CQ24" i="6"/>
  <c r="CR24" i="6"/>
  <c r="CT24" i="6"/>
  <c r="H24" i="6"/>
  <c r="F24" i="6"/>
  <c r="G24" i="6"/>
  <c r="I24" i="6"/>
  <c r="C25" i="6"/>
  <c r="E25" i="6"/>
  <c r="BD25" i="6"/>
  <c r="BF25" i="6"/>
  <c r="BH25" i="6"/>
  <c r="BI25" i="6"/>
  <c r="BK25" i="6"/>
  <c r="BM25" i="6"/>
  <c r="BN25" i="6"/>
  <c r="BP25" i="6"/>
  <c r="BR25" i="6"/>
  <c r="BS25" i="6"/>
  <c r="BU25" i="6"/>
  <c r="BW25" i="6"/>
  <c r="BX25" i="6"/>
  <c r="BZ25" i="6"/>
  <c r="CB25" i="6"/>
  <c r="CC25" i="6"/>
  <c r="CE25" i="6"/>
  <c r="CG25" i="6"/>
  <c r="CV25" i="6"/>
  <c r="CH25" i="6"/>
  <c r="CJ25" i="6"/>
  <c r="CL25" i="6"/>
  <c r="CM25" i="6"/>
  <c r="CO25" i="6"/>
  <c r="CQ25" i="6"/>
  <c r="CR25" i="6"/>
  <c r="CT25" i="6"/>
  <c r="H25" i="6"/>
  <c r="F25" i="6"/>
  <c r="G25" i="6"/>
  <c r="I25" i="6"/>
  <c r="C26" i="6"/>
  <c r="E26" i="6"/>
  <c r="BD26" i="6"/>
  <c r="BF26" i="6"/>
  <c r="BH26" i="6"/>
  <c r="BI26" i="6"/>
  <c r="BK26" i="6"/>
  <c r="BM26" i="6"/>
  <c r="BN26" i="6"/>
  <c r="BP26" i="6"/>
  <c r="BR26" i="6"/>
  <c r="BS26" i="6"/>
  <c r="BU26" i="6"/>
  <c r="BW26" i="6"/>
  <c r="BX26" i="6"/>
  <c r="BZ26" i="6"/>
  <c r="CB26" i="6"/>
  <c r="CC26" i="6"/>
  <c r="CE26" i="6"/>
  <c r="CG26" i="6"/>
  <c r="CV26" i="6"/>
  <c r="CH26" i="6"/>
  <c r="CJ26" i="6"/>
  <c r="CL26" i="6"/>
  <c r="CM26" i="6"/>
  <c r="CO26" i="6"/>
  <c r="CQ26" i="6"/>
  <c r="CR26" i="6"/>
  <c r="CT26" i="6"/>
  <c r="H26" i="6"/>
  <c r="F26" i="6"/>
  <c r="G26" i="6"/>
  <c r="I26" i="6"/>
  <c r="C27" i="6"/>
  <c r="E27" i="6"/>
  <c r="BD27" i="6"/>
  <c r="BF27" i="6"/>
  <c r="BH27" i="6"/>
  <c r="BI27" i="6"/>
  <c r="BK27" i="6"/>
  <c r="BM27" i="6"/>
  <c r="BN27" i="6"/>
  <c r="BP27" i="6"/>
  <c r="BR27" i="6"/>
  <c r="BS27" i="6"/>
  <c r="BU27" i="6"/>
  <c r="BW27" i="6"/>
  <c r="BX27" i="6"/>
  <c r="BZ27" i="6"/>
  <c r="CB27" i="6"/>
  <c r="CC27" i="6"/>
  <c r="CE27" i="6"/>
  <c r="CG27" i="6"/>
  <c r="CV27" i="6"/>
  <c r="CH27" i="6"/>
  <c r="CJ27" i="6"/>
  <c r="CL27" i="6"/>
  <c r="CM27" i="6"/>
  <c r="CO27" i="6"/>
  <c r="CQ27" i="6"/>
  <c r="CR27" i="6"/>
  <c r="CT27" i="6"/>
  <c r="H27" i="6"/>
  <c r="F27" i="6"/>
  <c r="G27" i="6"/>
  <c r="I27" i="6"/>
  <c r="C28" i="6"/>
  <c r="E28" i="6"/>
  <c r="BR28" i="6"/>
  <c r="BS28" i="6"/>
  <c r="BU28" i="6"/>
  <c r="BW28" i="6"/>
  <c r="BX28" i="6"/>
  <c r="BZ28" i="6"/>
  <c r="CB28" i="6"/>
  <c r="CC28" i="6"/>
  <c r="CE28" i="6"/>
  <c r="CG28" i="6"/>
  <c r="CV28" i="6"/>
  <c r="CH28" i="6"/>
  <c r="BF28" i="6"/>
  <c r="BH28" i="6"/>
  <c r="BI28" i="6"/>
  <c r="BK28" i="6"/>
  <c r="BM28" i="6"/>
  <c r="BN28" i="6"/>
  <c r="BP28" i="6"/>
  <c r="CJ28" i="6"/>
  <c r="CL28" i="6"/>
  <c r="CM28" i="6"/>
  <c r="CO28" i="6"/>
  <c r="CQ28" i="6"/>
  <c r="CR28" i="6"/>
  <c r="CT28" i="6"/>
  <c r="H28" i="6"/>
  <c r="F28" i="6"/>
  <c r="G28" i="6"/>
  <c r="I28" i="6"/>
  <c r="C29" i="6"/>
  <c r="E29" i="6"/>
  <c r="BR29" i="6"/>
  <c r="BS29" i="6"/>
  <c r="BU29" i="6"/>
  <c r="BW29" i="6"/>
  <c r="BX29" i="6"/>
  <c r="BZ29" i="6"/>
  <c r="CB29" i="6"/>
  <c r="CC29" i="6"/>
  <c r="CE29" i="6"/>
  <c r="CG29" i="6"/>
  <c r="CH29" i="6"/>
  <c r="CV29" i="6"/>
  <c r="BF29" i="6"/>
  <c r="BH29" i="6"/>
  <c r="BI29" i="6"/>
  <c r="BK29" i="6"/>
  <c r="BM29" i="6"/>
  <c r="BN29" i="6"/>
  <c r="BP29" i="6"/>
  <c r="CJ29" i="6"/>
  <c r="CL29" i="6"/>
  <c r="CM29" i="6"/>
  <c r="CO29" i="6"/>
  <c r="CQ29" i="6"/>
  <c r="CR29" i="6"/>
  <c r="CT29" i="6"/>
  <c r="H29" i="6"/>
  <c r="F29" i="6"/>
  <c r="G29" i="6"/>
  <c r="I29" i="6"/>
  <c r="C30" i="6"/>
  <c r="E30" i="6"/>
  <c r="BR30" i="6"/>
  <c r="BS30" i="6"/>
  <c r="BU30" i="6"/>
  <c r="BW30" i="6"/>
  <c r="BX30" i="6"/>
  <c r="BZ30" i="6"/>
  <c r="CB30" i="6"/>
  <c r="CC30" i="6"/>
  <c r="CE30" i="6"/>
  <c r="CG30" i="6"/>
  <c r="CH30" i="6"/>
  <c r="CV30" i="6"/>
  <c r="BF30" i="6"/>
  <c r="BH30" i="6"/>
  <c r="BI30" i="6"/>
  <c r="BK30" i="6"/>
  <c r="BM30" i="6"/>
  <c r="BN30" i="6"/>
  <c r="BP30" i="6"/>
  <c r="CJ30" i="6"/>
  <c r="CL30" i="6"/>
  <c r="CM30" i="6"/>
  <c r="CO30" i="6"/>
  <c r="CQ30" i="6"/>
  <c r="CR30" i="6"/>
  <c r="CT30" i="6"/>
  <c r="H30" i="6"/>
  <c r="F30" i="6"/>
  <c r="G30" i="6"/>
  <c r="I30" i="6"/>
  <c r="C31" i="6"/>
  <c r="E31" i="6"/>
  <c r="BR31" i="6"/>
  <c r="BS31" i="6"/>
  <c r="BU31" i="6"/>
  <c r="BW31" i="6"/>
  <c r="BX31" i="6"/>
  <c r="BZ31" i="6"/>
  <c r="CB31" i="6"/>
  <c r="CC31" i="6"/>
  <c r="CE31" i="6"/>
  <c r="CG31" i="6"/>
  <c r="CH31" i="6"/>
  <c r="CV31" i="6"/>
  <c r="BF31" i="6"/>
  <c r="BH31" i="6"/>
  <c r="BI31" i="6"/>
  <c r="BK31" i="6"/>
  <c r="BM31" i="6"/>
  <c r="BN31" i="6"/>
  <c r="BP31" i="6"/>
  <c r="CJ31" i="6"/>
  <c r="CL31" i="6"/>
  <c r="CM31" i="6"/>
  <c r="CO31" i="6"/>
  <c r="CQ31" i="6"/>
  <c r="CR31" i="6"/>
  <c r="CT31" i="6"/>
  <c r="H31" i="6"/>
  <c r="F31" i="6"/>
  <c r="G31" i="6"/>
  <c r="I31" i="6"/>
  <c r="C32" i="6"/>
  <c r="E32" i="6"/>
  <c r="BR32" i="6"/>
  <c r="BS32" i="6"/>
  <c r="BU32" i="6"/>
  <c r="BW32" i="6"/>
  <c r="BX32" i="6"/>
  <c r="BZ32" i="6"/>
  <c r="CB32" i="6"/>
  <c r="CC32" i="6"/>
  <c r="CE32" i="6"/>
  <c r="CG32" i="6"/>
  <c r="CH32" i="6"/>
  <c r="CJ32" i="6"/>
  <c r="CL32" i="6"/>
  <c r="CM32" i="6"/>
  <c r="CO32" i="6"/>
  <c r="CQ32" i="6"/>
  <c r="CR32" i="6"/>
  <c r="CT32" i="6"/>
  <c r="CV32" i="6"/>
  <c r="BF32" i="6"/>
  <c r="BH32" i="6"/>
  <c r="BI32" i="6"/>
  <c r="BK32" i="6"/>
  <c r="BM32" i="6"/>
  <c r="BN32" i="6"/>
  <c r="BP32" i="6"/>
  <c r="H32" i="6"/>
  <c r="F32" i="6"/>
  <c r="G32" i="6"/>
  <c r="I32" i="6"/>
  <c r="C33" i="6"/>
  <c r="E33" i="6"/>
  <c r="BS33" i="6"/>
  <c r="BU33" i="6"/>
  <c r="BW33" i="6"/>
  <c r="BX33" i="6"/>
  <c r="BZ33" i="6"/>
  <c r="CB33" i="6"/>
  <c r="CC33" i="6"/>
  <c r="CE33" i="6"/>
  <c r="CG33" i="6"/>
  <c r="CH33" i="6"/>
  <c r="CJ33" i="6"/>
  <c r="CL33" i="6"/>
  <c r="CM33" i="6"/>
  <c r="CO33" i="6"/>
  <c r="CQ33" i="6"/>
  <c r="CR33" i="6"/>
  <c r="CT33" i="6"/>
  <c r="CV33" i="6"/>
  <c r="BF33" i="6"/>
  <c r="BH33" i="6"/>
  <c r="BI33" i="6"/>
  <c r="BK33" i="6"/>
  <c r="BM33" i="6"/>
  <c r="BN33" i="6"/>
  <c r="BP33" i="6"/>
  <c r="BR33" i="6"/>
  <c r="H33" i="6"/>
  <c r="F33" i="6"/>
  <c r="G33" i="6"/>
  <c r="I33" i="6"/>
  <c r="C34" i="6"/>
  <c r="E34" i="6"/>
  <c r="BS34" i="6"/>
  <c r="BU34" i="6"/>
  <c r="BW34" i="6"/>
  <c r="BX34" i="6"/>
  <c r="BZ34" i="6"/>
  <c r="CB34" i="6"/>
  <c r="CC34" i="6"/>
  <c r="CE34" i="6"/>
  <c r="CG34" i="6"/>
  <c r="CH34" i="6"/>
  <c r="CJ34" i="6"/>
  <c r="CL34" i="6"/>
  <c r="CM34" i="6"/>
  <c r="CO34" i="6"/>
  <c r="CQ34" i="6"/>
  <c r="CR34" i="6"/>
  <c r="CT34" i="6"/>
  <c r="CV34" i="6"/>
  <c r="BF34" i="6"/>
  <c r="BH34" i="6"/>
  <c r="BI34" i="6"/>
  <c r="BK34" i="6"/>
  <c r="BM34" i="6"/>
  <c r="BN34" i="6"/>
  <c r="BP34" i="6"/>
  <c r="BR34" i="6"/>
  <c r="H34" i="6"/>
  <c r="F34" i="6"/>
  <c r="G34" i="6"/>
  <c r="I34" i="6"/>
  <c r="C35" i="6"/>
  <c r="E35" i="6"/>
  <c r="BS35" i="6"/>
  <c r="BU35" i="6"/>
  <c r="BW35" i="6"/>
  <c r="BX35" i="6"/>
  <c r="BZ35" i="6"/>
  <c r="CB35" i="6"/>
  <c r="CC35" i="6"/>
  <c r="CE35" i="6"/>
  <c r="CG35" i="6"/>
  <c r="CH35" i="6"/>
  <c r="CJ35" i="6"/>
  <c r="CL35" i="6"/>
  <c r="CM35" i="6"/>
  <c r="CO35" i="6"/>
  <c r="CQ35" i="6"/>
  <c r="CR35" i="6"/>
  <c r="CT35" i="6"/>
  <c r="CV35" i="6"/>
  <c r="BF35" i="6"/>
  <c r="BH35" i="6"/>
  <c r="BI35" i="6"/>
  <c r="BK35" i="6"/>
  <c r="BM35" i="6"/>
  <c r="BN35" i="6"/>
  <c r="BP35" i="6"/>
  <c r="BR35" i="6"/>
  <c r="H35" i="6"/>
  <c r="F35" i="6"/>
  <c r="G35" i="6"/>
  <c r="I35" i="6"/>
  <c r="C36" i="6"/>
  <c r="E36" i="6"/>
  <c r="CH36" i="6"/>
  <c r="CJ36" i="6"/>
  <c r="CL36" i="6"/>
  <c r="CM36" i="6"/>
  <c r="CO36" i="6"/>
  <c r="CQ36" i="6"/>
  <c r="CR36" i="6"/>
  <c r="CT36" i="6"/>
  <c r="CV36" i="6"/>
  <c r="BS36" i="6"/>
  <c r="BU36" i="6"/>
  <c r="BW36" i="6"/>
  <c r="BX36" i="6"/>
  <c r="BZ36" i="6"/>
  <c r="CB36" i="6"/>
  <c r="BF36" i="6"/>
  <c r="BH36" i="6"/>
  <c r="BI36" i="6"/>
  <c r="BK36" i="6"/>
  <c r="BM36" i="6"/>
  <c r="BN36" i="6"/>
  <c r="BP36" i="6"/>
  <c r="BR36" i="6"/>
  <c r="CC36" i="6"/>
  <c r="CE36" i="6"/>
  <c r="CG36" i="6"/>
  <c r="H36" i="6"/>
  <c r="F36" i="6"/>
  <c r="G36" i="6"/>
  <c r="I36" i="6"/>
  <c r="C37" i="6"/>
  <c r="E37" i="6"/>
  <c r="CH37" i="6"/>
  <c r="CJ37" i="6"/>
  <c r="CL37" i="6"/>
  <c r="CM37" i="6"/>
  <c r="CO37" i="6"/>
  <c r="CQ37" i="6"/>
  <c r="CR37" i="6"/>
  <c r="CT37" i="6"/>
  <c r="CV37" i="6"/>
  <c r="BS37" i="6"/>
  <c r="BU37" i="6"/>
  <c r="BW37" i="6"/>
  <c r="BX37" i="6"/>
  <c r="BZ37" i="6"/>
  <c r="CB37" i="6"/>
  <c r="BF37" i="6"/>
  <c r="BH37" i="6"/>
  <c r="BI37" i="6"/>
  <c r="BK37" i="6"/>
  <c r="BM37" i="6"/>
  <c r="BN37" i="6"/>
  <c r="BP37" i="6"/>
  <c r="BR37" i="6"/>
  <c r="CC37" i="6"/>
  <c r="CE37" i="6"/>
  <c r="CG37" i="6"/>
  <c r="H37" i="6"/>
  <c r="F37" i="6"/>
  <c r="G37" i="6"/>
  <c r="I37" i="6"/>
  <c r="C38" i="6"/>
  <c r="E38" i="6"/>
  <c r="CH38" i="6"/>
  <c r="CJ38" i="6"/>
  <c r="CL38" i="6"/>
  <c r="CM38" i="6"/>
  <c r="CO38" i="6"/>
  <c r="CQ38" i="6"/>
  <c r="CR38" i="6"/>
  <c r="CT38" i="6"/>
  <c r="CV38" i="6"/>
  <c r="BS38" i="6"/>
  <c r="BU38" i="6"/>
  <c r="BW38" i="6"/>
  <c r="BX38" i="6"/>
  <c r="BZ38" i="6"/>
  <c r="CB38" i="6"/>
  <c r="BF38" i="6"/>
  <c r="BH38" i="6"/>
  <c r="BI38" i="6"/>
  <c r="BK38" i="6"/>
  <c r="BM38" i="6"/>
  <c r="BN38" i="6"/>
  <c r="BP38" i="6"/>
  <c r="BR38" i="6"/>
  <c r="CC38" i="6"/>
  <c r="CE38" i="6"/>
  <c r="CG38" i="6"/>
  <c r="H38" i="6"/>
  <c r="F38" i="6"/>
  <c r="G38" i="6"/>
  <c r="I38" i="6"/>
  <c r="C39" i="6"/>
  <c r="E39" i="6"/>
  <c r="CH39" i="6"/>
  <c r="CJ39" i="6"/>
  <c r="CL39" i="6"/>
  <c r="CM39" i="6"/>
  <c r="CO39" i="6"/>
  <c r="CQ39" i="6"/>
  <c r="CR39" i="6"/>
  <c r="CT39" i="6"/>
  <c r="CV39" i="6"/>
  <c r="BS39" i="6"/>
  <c r="BU39" i="6"/>
  <c r="BW39" i="6"/>
  <c r="BX39" i="6"/>
  <c r="BZ39" i="6"/>
  <c r="CB39" i="6"/>
  <c r="BF39" i="6"/>
  <c r="BH39" i="6"/>
  <c r="BI39" i="6"/>
  <c r="BK39" i="6"/>
  <c r="BM39" i="6"/>
  <c r="BN39" i="6"/>
  <c r="BP39" i="6"/>
  <c r="BR39" i="6"/>
  <c r="CC39" i="6"/>
  <c r="CE39" i="6"/>
  <c r="CG39" i="6"/>
  <c r="H39" i="6"/>
  <c r="F39" i="6"/>
  <c r="G39" i="6"/>
  <c r="I39" i="6"/>
  <c r="C40" i="6"/>
  <c r="E40" i="6"/>
  <c r="CH40" i="6"/>
  <c r="CJ40" i="6"/>
  <c r="CL40" i="6"/>
  <c r="CM40" i="6"/>
  <c r="CO40" i="6"/>
  <c r="CQ40" i="6"/>
  <c r="CR40" i="6"/>
  <c r="CT40" i="6"/>
  <c r="CV40" i="6"/>
  <c r="BS40" i="6"/>
  <c r="BU40" i="6"/>
  <c r="BW40" i="6"/>
  <c r="BX40" i="6"/>
  <c r="BZ40" i="6"/>
  <c r="CB40" i="6"/>
  <c r="BF40" i="6"/>
  <c r="BH40" i="6"/>
  <c r="BI40" i="6"/>
  <c r="BK40" i="6"/>
  <c r="BM40" i="6"/>
  <c r="BN40" i="6"/>
  <c r="BP40" i="6"/>
  <c r="BR40" i="6"/>
  <c r="CC40" i="6"/>
  <c r="CE40" i="6"/>
  <c r="CG40" i="6"/>
  <c r="H40" i="6"/>
  <c r="F40" i="6"/>
  <c r="G40" i="6"/>
  <c r="I40" i="6"/>
  <c r="C41" i="6"/>
  <c r="E41" i="6"/>
  <c r="CH41" i="6"/>
  <c r="CJ41" i="6"/>
  <c r="CL41" i="6"/>
  <c r="CM41" i="6"/>
  <c r="CO41" i="6"/>
  <c r="CQ41" i="6"/>
  <c r="CR41" i="6"/>
  <c r="CT41" i="6"/>
  <c r="CV41" i="6"/>
  <c r="BS41" i="6"/>
  <c r="BU41" i="6"/>
  <c r="BW41" i="6"/>
  <c r="BX41" i="6"/>
  <c r="BZ41" i="6"/>
  <c r="CB41" i="6"/>
  <c r="BF41" i="6"/>
  <c r="BH41" i="6"/>
  <c r="BI41" i="6"/>
  <c r="BK41" i="6"/>
  <c r="BM41" i="6"/>
  <c r="BN41" i="6"/>
  <c r="BP41" i="6"/>
  <c r="BR41" i="6"/>
  <c r="CC41" i="6"/>
  <c r="CE41" i="6"/>
  <c r="CG41" i="6"/>
  <c r="H41" i="6"/>
  <c r="F41" i="6"/>
  <c r="G41" i="6"/>
  <c r="I41" i="6"/>
  <c r="C42" i="6"/>
  <c r="E42" i="6"/>
  <c r="CH42" i="6"/>
  <c r="CJ42" i="6"/>
  <c r="CL42" i="6"/>
  <c r="CM42" i="6"/>
  <c r="CO42" i="6"/>
  <c r="CQ42" i="6"/>
  <c r="CR42" i="6"/>
  <c r="CT42" i="6"/>
  <c r="CV42" i="6"/>
  <c r="BS42" i="6"/>
  <c r="BU42" i="6"/>
  <c r="BW42" i="6"/>
  <c r="BX42" i="6"/>
  <c r="BZ42" i="6"/>
  <c r="CB42" i="6"/>
  <c r="BF42" i="6"/>
  <c r="BH42" i="6"/>
  <c r="BI42" i="6"/>
  <c r="BK42" i="6"/>
  <c r="BM42" i="6"/>
  <c r="BN42" i="6"/>
  <c r="BP42" i="6"/>
  <c r="BR42" i="6"/>
  <c r="CC42" i="6"/>
  <c r="CE42" i="6"/>
  <c r="CG42" i="6"/>
  <c r="H42" i="6"/>
  <c r="F42" i="6"/>
  <c r="G42" i="6"/>
  <c r="I42" i="6"/>
  <c r="C43" i="6"/>
  <c r="E43" i="6"/>
  <c r="CH43" i="6"/>
  <c r="CJ43" i="6"/>
  <c r="CL43" i="6"/>
  <c r="CM43" i="6"/>
  <c r="CO43" i="6"/>
  <c r="CQ43" i="6"/>
  <c r="CR43" i="6"/>
  <c r="CT43" i="6"/>
  <c r="CV43" i="6"/>
  <c r="BS43" i="6"/>
  <c r="BU43" i="6"/>
  <c r="BW43" i="6"/>
  <c r="BX43" i="6"/>
  <c r="BZ43" i="6"/>
  <c r="CB43" i="6"/>
  <c r="BF43" i="6"/>
  <c r="BH43" i="6"/>
  <c r="BI43" i="6"/>
  <c r="BK43" i="6"/>
  <c r="BM43" i="6"/>
  <c r="BN43" i="6"/>
  <c r="BP43" i="6"/>
  <c r="BR43" i="6"/>
  <c r="CC43" i="6"/>
  <c r="CE43" i="6"/>
  <c r="CG43" i="6"/>
  <c r="H43" i="6"/>
  <c r="F43" i="6"/>
  <c r="G43" i="6"/>
  <c r="I43" i="6"/>
  <c r="C44" i="6"/>
  <c r="E44" i="6"/>
  <c r="CH44" i="6"/>
  <c r="CJ44" i="6"/>
  <c r="CL44" i="6"/>
  <c r="CM44" i="6"/>
  <c r="CO44" i="6"/>
  <c r="CQ44" i="6"/>
  <c r="CR44" i="6"/>
  <c r="CT44" i="6"/>
  <c r="CV44" i="6"/>
  <c r="BS44" i="6"/>
  <c r="BU44" i="6"/>
  <c r="BW44" i="6"/>
  <c r="BX44" i="6"/>
  <c r="BZ44" i="6"/>
  <c r="CB44" i="6"/>
  <c r="BF44" i="6"/>
  <c r="BH44" i="6"/>
  <c r="BI44" i="6"/>
  <c r="BK44" i="6"/>
  <c r="BM44" i="6"/>
  <c r="BN44" i="6"/>
  <c r="BP44" i="6"/>
  <c r="BR44" i="6"/>
  <c r="CC44" i="6"/>
  <c r="CE44" i="6"/>
  <c r="CG44" i="6"/>
  <c r="H44" i="6"/>
  <c r="F44" i="6"/>
  <c r="G44" i="6"/>
  <c r="I44" i="6"/>
  <c r="C45" i="6"/>
  <c r="E45" i="6"/>
  <c r="CH45" i="6"/>
  <c r="CJ45" i="6"/>
  <c r="CL45" i="6"/>
  <c r="CM45" i="6"/>
  <c r="CO45" i="6"/>
  <c r="CQ45" i="6"/>
  <c r="CR45" i="6"/>
  <c r="CT45" i="6"/>
  <c r="CV45" i="6"/>
  <c r="BS45" i="6"/>
  <c r="BU45" i="6"/>
  <c r="BW45" i="6"/>
  <c r="BX45" i="6"/>
  <c r="BZ45" i="6"/>
  <c r="CB45" i="6"/>
  <c r="BF45" i="6"/>
  <c r="BH45" i="6"/>
  <c r="BI45" i="6"/>
  <c r="BK45" i="6"/>
  <c r="BM45" i="6"/>
  <c r="BN45" i="6"/>
  <c r="BP45" i="6"/>
  <c r="BR45" i="6"/>
  <c r="CC45" i="6"/>
  <c r="CE45" i="6"/>
  <c r="CG45" i="6"/>
  <c r="H45" i="6"/>
  <c r="F45" i="6"/>
  <c r="G45" i="6"/>
  <c r="I45" i="6"/>
  <c r="C46" i="6"/>
  <c r="E46" i="6"/>
  <c r="CH46" i="6"/>
  <c r="CJ46" i="6"/>
  <c r="CL46" i="6"/>
  <c r="CM46" i="6"/>
  <c r="CO46" i="6"/>
  <c r="CQ46" i="6"/>
  <c r="CR46" i="6"/>
  <c r="CT46" i="6"/>
  <c r="CV46" i="6"/>
  <c r="BS46" i="6"/>
  <c r="BU46" i="6"/>
  <c r="BW46" i="6"/>
  <c r="BX46" i="6"/>
  <c r="BZ46" i="6"/>
  <c r="CB46" i="6"/>
  <c r="BF46" i="6"/>
  <c r="BH46" i="6"/>
  <c r="BI46" i="6"/>
  <c r="BK46" i="6"/>
  <c r="BM46" i="6"/>
  <c r="BN46" i="6"/>
  <c r="BP46" i="6"/>
  <c r="BR46" i="6"/>
  <c r="CC46" i="6"/>
  <c r="CE46" i="6"/>
  <c r="CG46" i="6"/>
  <c r="H46" i="6"/>
  <c r="F46" i="6"/>
  <c r="G46" i="6"/>
  <c r="I46" i="6"/>
  <c r="C47" i="6"/>
  <c r="E47" i="6"/>
  <c r="CH47" i="6"/>
  <c r="CJ47" i="6"/>
  <c r="CL47" i="6"/>
  <c r="CM47" i="6"/>
  <c r="CO47" i="6"/>
  <c r="CQ47" i="6"/>
  <c r="CR47" i="6"/>
  <c r="CT47" i="6"/>
  <c r="CV47" i="6"/>
  <c r="BS47" i="6"/>
  <c r="BU47" i="6"/>
  <c r="BW47" i="6"/>
  <c r="BX47" i="6"/>
  <c r="BZ47" i="6"/>
  <c r="CB47" i="6"/>
  <c r="BF47" i="6"/>
  <c r="BH47" i="6"/>
  <c r="BI47" i="6"/>
  <c r="BK47" i="6"/>
  <c r="BM47" i="6"/>
  <c r="BN47" i="6"/>
  <c r="BP47" i="6"/>
  <c r="BR47" i="6"/>
  <c r="CC47" i="6"/>
  <c r="CE47" i="6"/>
  <c r="CG47" i="6"/>
  <c r="H47" i="6"/>
  <c r="F47" i="6"/>
  <c r="G47" i="6"/>
  <c r="I47" i="6"/>
  <c r="C48" i="6"/>
  <c r="E48" i="6"/>
  <c r="CH48" i="6"/>
  <c r="CJ48" i="6"/>
  <c r="CL48" i="6"/>
  <c r="CM48" i="6"/>
  <c r="CO48" i="6"/>
  <c r="CQ48" i="6"/>
  <c r="CR48" i="6"/>
  <c r="CT48" i="6"/>
  <c r="CV48" i="6"/>
  <c r="BS48" i="6"/>
  <c r="BU48" i="6"/>
  <c r="BW48" i="6"/>
  <c r="BX48" i="6"/>
  <c r="BZ48" i="6"/>
  <c r="CB48" i="6"/>
  <c r="BF48" i="6"/>
  <c r="BH48" i="6"/>
  <c r="BI48" i="6"/>
  <c r="BK48" i="6"/>
  <c r="BM48" i="6"/>
  <c r="BN48" i="6"/>
  <c r="BP48" i="6"/>
  <c r="BR48" i="6"/>
  <c r="CC48" i="6"/>
  <c r="CE48" i="6"/>
  <c r="CG48" i="6"/>
  <c r="H48" i="6"/>
  <c r="F48" i="6"/>
  <c r="G48" i="6"/>
  <c r="I48" i="6"/>
  <c r="C49" i="6"/>
  <c r="E49" i="6"/>
  <c r="CH49" i="6"/>
  <c r="CJ49" i="6"/>
  <c r="CL49" i="6"/>
  <c r="CM49" i="6"/>
  <c r="CO49" i="6"/>
  <c r="CQ49" i="6"/>
  <c r="CR49" i="6"/>
  <c r="CT49" i="6"/>
  <c r="CV49" i="6"/>
  <c r="BS49" i="6"/>
  <c r="BU49" i="6"/>
  <c r="BW49" i="6"/>
  <c r="BX49" i="6"/>
  <c r="BZ49" i="6"/>
  <c r="CB49" i="6"/>
  <c r="BF49" i="6"/>
  <c r="BH49" i="6"/>
  <c r="BI49" i="6"/>
  <c r="BK49" i="6"/>
  <c r="BM49" i="6"/>
  <c r="BN49" i="6"/>
  <c r="BP49" i="6"/>
  <c r="BR49" i="6"/>
  <c r="CC49" i="6"/>
  <c r="CE49" i="6"/>
  <c r="CG49" i="6"/>
  <c r="H49" i="6"/>
  <c r="F49" i="6"/>
  <c r="G49" i="6"/>
  <c r="I49" i="6"/>
  <c r="C50" i="6"/>
  <c r="E50" i="6"/>
  <c r="CH50" i="6"/>
  <c r="CJ50" i="6"/>
  <c r="CL50" i="6"/>
  <c r="CM50" i="6"/>
  <c r="CO50" i="6"/>
  <c r="CQ50" i="6"/>
  <c r="CR50" i="6"/>
  <c r="CT50" i="6"/>
  <c r="CV50" i="6"/>
  <c r="BS50" i="6"/>
  <c r="BU50" i="6"/>
  <c r="BW50" i="6"/>
  <c r="BX50" i="6"/>
  <c r="BZ50" i="6"/>
  <c r="CB50" i="6"/>
  <c r="BF50" i="6"/>
  <c r="BH50" i="6"/>
  <c r="BI50" i="6"/>
  <c r="BK50" i="6"/>
  <c r="BM50" i="6"/>
  <c r="BN50" i="6"/>
  <c r="BP50" i="6"/>
  <c r="BR50" i="6"/>
  <c r="CC50" i="6"/>
  <c r="CE50" i="6"/>
  <c r="CG50" i="6"/>
  <c r="H50" i="6"/>
  <c r="F50" i="6"/>
  <c r="G50" i="6"/>
  <c r="I50" i="6"/>
  <c r="C51" i="6"/>
  <c r="E51" i="6"/>
  <c r="CH51" i="6"/>
  <c r="CJ51" i="6"/>
  <c r="CL51" i="6"/>
  <c r="CM51" i="6"/>
  <c r="CO51" i="6"/>
  <c r="CQ51" i="6"/>
  <c r="CR51" i="6"/>
  <c r="CT51" i="6"/>
  <c r="CV51" i="6"/>
  <c r="BS51" i="6"/>
  <c r="BU51" i="6"/>
  <c r="BW51" i="6"/>
  <c r="BX51" i="6"/>
  <c r="BZ51" i="6"/>
  <c r="CB51" i="6"/>
  <c r="BF51" i="6"/>
  <c r="BH51" i="6"/>
  <c r="BI51" i="6"/>
  <c r="BK51" i="6"/>
  <c r="BM51" i="6"/>
  <c r="BN51" i="6"/>
  <c r="BP51" i="6"/>
  <c r="BR51" i="6"/>
  <c r="CC51" i="6"/>
  <c r="CE51" i="6"/>
  <c r="CG51" i="6"/>
  <c r="H51" i="6"/>
  <c r="F51" i="6"/>
  <c r="G51" i="6"/>
  <c r="I51" i="6"/>
  <c r="C52" i="6"/>
  <c r="E52" i="6"/>
  <c r="CH52" i="6"/>
  <c r="CJ52" i="6"/>
  <c r="CL52" i="6"/>
  <c r="CM52" i="6"/>
  <c r="CO52" i="6"/>
  <c r="CQ52" i="6"/>
  <c r="CR52" i="6"/>
  <c r="CT52" i="6"/>
  <c r="CV52" i="6"/>
  <c r="BS52" i="6"/>
  <c r="BU52" i="6"/>
  <c r="BW52" i="6"/>
  <c r="BX52" i="6"/>
  <c r="BZ52" i="6"/>
  <c r="CB52" i="6"/>
  <c r="BF52" i="6"/>
  <c r="BH52" i="6"/>
  <c r="BI52" i="6"/>
  <c r="BK52" i="6"/>
  <c r="BM52" i="6"/>
  <c r="BN52" i="6"/>
  <c r="BP52" i="6"/>
  <c r="BR52" i="6"/>
  <c r="CC52" i="6"/>
  <c r="CE52" i="6"/>
  <c r="CG52" i="6"/>
  <c r="H52" i="6"/>
  <c r="F52" i="6"/>
  <c r="G52" i="6"/>
  <c r="I52" i="6"/>
  <c r="C53" i="6"/>
  <c r="E53" i="6"/>
  <c r="CH53" i="6"/>
  <c r="CJ53" i="6"/>
  <c r="CL53" i="6"/>
  <c r="CM53" i="6"/>
  <c r="CO53" i="6"/>
  <c r="CQ53" i="6"/>
  <c r="CR53" i="6"/>
  <c r="CT53" i="6"/>
  <c r="CV53" i="6"/>
  <c r="BS53" i="6"/>
  <c r="BU53" i="6"/>
  <c r="BW53" i="6"/>
  <c r="BX53" i="6"/>
  <c r="BZ53" i="6"/>
  <c r="CB53" i="6"/>
  <c r="BF53" i="6"/>
  <c r="BH53" i="6"/>
  <c r="BI53" i="6"/>
  <c r="BK53" i="6"/>
  <c r="BM53" i="6"/>
  <c r="BN53" i="6"/>
  <c r="BP53" i="6"/>
  <c r="BR53" i="6"/>
  <c r="CC53" i="6"/>
  <c r="CE53" i="6"/>
  <c r="CG53" i="6"/>
  <c r="H53" i="6"/>
  <c r="F53" i="6"/>
  <c r="G53" i="6"/>
  <c r="I53" i="6"/>
  <c r="C54" i="6"/>
  <c r="E54" i="6"/>
  <c r="CH54" i="6"/>
  <c r="CJ54" i="6"/>
  <c r="CL54" i="6"/>
  <c r="CM54" i="6"/>
  <c r="CO54" i="6"/>
  <c r="CQ54" i="6"/>
  <c r="CR54" i="6"/>
  <c r="CT54" i="6"/>
  <c r="CV54" i="6"/>
  <c r="BS54" i="6"/>
  <c r="BU54" i="6"/>
  <c r="BW54" i="6"/>
  <c r="BX54" i="6"/>
  <c r="BZ54" i="6"/>
  <c r="CB54" i="6"/>
  <c r="BF54" i="6"/>
  <c r="BH54" i="6"/>
  <c r="BI54" i="6"/>
  <c r="BK54" i="6"/>
  <c r="BM54" i="6"/>
  <c r="BN54" i="6"/>
  <c r="BP54" i="6"/>
  <c r="BR54" i="6"/>
  <c r="CC54" i="6"/>
  <c r="CE54" i="6"/>
  <c r="CG54" i="6"/>
  <c r="H54" i="6"/>
  <c r="F54" i="6"/>
  <c r="G54" i="6"/>
  <c r="I54" i="6"/>
  <c r="C55" i="6"/>
  <c r="E55" i="6"/>
  <c r="CH55" i="6"/>
  <c r="CJ55" i="6"/>
  <c r="CL55" i="6"/>
  <c r="CM55" i="6"/>
  <c r="CO55" i="6"/>
  <c r="CQ55" i="6"/>
  <c r="CR55" i="6"/>
  <c r="CT55" i="6"/>
  <c r="CV55" i="6"/>
  <c r="BS55" i="6"/>
  <c r="BU55" i="6"/>
  <c r="BW55" i="6"/>
  <c r="BX55" i="6"/>
  <c r="BZ55" i="6"/>
  <c r="CB55" i="6"/>
  <c r="BF55" i="6"/>
  <c r="BH55" i="6"/>
  <c r="BI55" i="6"/>
  <c r="BK55" i="6"/>
  <c r="BM55" i="6"/>
  <c r="BN55" i="6"/>
  <c r="BP55" i="6"/>
  <c r="BR55" i="6"/>
  <c r="CC55" i="6"/>
  <c r="CE55" i="6"/>
  <c r="CG55" i="6"/>
  <c r="H55" i="6"/>
  <c r="F55" i="6"/>
  <c r="G55" i="6"/>
  <c r="I55" i="6"/>
  <c r="C56" i="6"/>
  <c r="E56" i="6"/>
  <c r="CH56" i="6"/>
  <c r="CJ56" i="6"/>
  <c r="CL56" i="6"/>
  <c r="CM56" i="6"/>
  <c r="CO56" i="6"/>
  <c r="CQ56" i="6"/>
  <c r="CR56" i="6"/>
  <c r="CT56" i="6"/>
  <c r="CV56" i="6"/>
  <c r="BS56" i="6"/>
  <c r="BU56" i="6"/>
  <c r="BW56" i="6"/>
  <c r="BX56" i="6"/>
  <c r="BZ56" i="6"/>
  <c r="CB56" i="6"/>
  <c r="BF56" i="6"/>
  <c r="BH56" i="6"/>
  <c r="BI56" i="6"/>
  <c r="BK56" i="6"/>
  <c r="BM56" i="6"/>
  <c r="BN56" i="6"/>
  <c r="BP56" i="6"/>
  <c r="BR56" i="6"/>
  <c r="CC56" i="6"/>
  <c r="CE56" i="6"/>
  <c r="CG56" i="6"/>
  <c r="H56" i="6"/>
  <c r="F56" i="6"/>
  <c r="G56" i="6"/>
  <c r="I56" i="6"/>
  <c r="C57" i="6"/>
  <c r="E57" i="6"/>
  <c r="CH57" i="6"/>
  <c r="CJ57" i="6"/>
  <c r="CL57" i="6"/>
  <c r="CM57" i="6"/>
  <c r="CO57" i="6"/>
  <c r="CQ57" i="6"/>
  <c r="CR57" i="6"/>
  <c r="CT57" i="6"/>
  <c r="CV57" i="6"/>
  <c r="BS57" i="6"/>
  <c r="BU57" i="6"/>
  <c r="BW57" i="6"/>
  <c r="BX57" i="6"/>
  <c r="BZ57" i="6"/>
  <c r="CB57" i="6"/>
  <c r="BF57" i="6"/>
  <c r="BH57" i="6"/>
  <c r="BI57" i="6"/>
  <c r="BK57" i="6"/>
  <c r="BM57" i="6"/>
  <c r="BN57" i="6"/>
  <c r="BP57" i="6"/>
  <c r="BR57" i="6"/>
  <c r="CC57" i="6"/>
  <c r="CE57" i="6"/>
  <c r="CG57" i="6"/>
  <c r="H57" i="6"/>
  <c r="F57" i="6"/>
  <c r="G57" i="6"/>
  <c r="I57" i="6"/>
  <c r="C58" i="6"/>
  <c r="E58" i="6"/>
  <c r="CH58" i="6"/>
  <c r="CJ58" i="6"/>
  <c r="CL58" i="6"/>
  <c r="CM58" i="6"/>
  <c r="CO58" i="6"/>
  <c r="CQ58" i="6"/>
  <c r="CR58" i="6"/>
  <c r="CT58" i="6"/>
  <c r="CV58" i="6"/>
  <c r="BS58" i="6"/>
  <c r="BU58" i="6"/>
  <c r="BW58" i="6"/>
  <c r="BX58" i="6"/>
  <c r="BZ58" i="6"/>
  <c r="CB58" i="6"/>
  <c r="BF58" i="6"/>
  <c r="BH58" i="6"/>
  <c r="BI58" i="6"/>
  <c r="BK58" i="6"/>
  <c r="BM58" i="6"/>
  <c r="BN58" i="6"/>
  <c r="BP58" i="6"/>
  <c r="BR58" i="6"/>
  <c r="CC58" i="6"/>
  <c r="CE58" i="6"/>
  <c r="CG58" i="6"/>
  <c r="H58" i="6"/>
  <c r="F58" i="6"/>
  <c r="G58" i="6"/>
  <c r="I58" i="6"/>
  <c r="C59" i="6"/>
  <c r="E59" i="6"/>
  <c r="CH59" i="6"/>
  <c r="CJ59" i="6"/>
  <c r="CL59" i="6"/>
  <c r="CM59" i="6"/>
  <c r="CO59" i="6"/>
  <c r="CQ59" i="6"/>
  <c r="CR59" i="6"/>
  <c r="CT59" i="6"/>
  <c r="CV59" i="6"/>
  <c r="BS59" i="6"/>
  <c r="BU59" i="6"/>
  <c r="BW59" i="6"/>
  <c r="BX59" i="6"/>
  <c r="BZ59" i="6"/>
  <c r="CB59" i="6"/>
  <c r="BF59" i="6"/>
  <c r="BH59" i="6"/>
  <c r="BI59" i="6"/>
  <c r="BK59" i="6"/>
  <c r="BM59" i="6"/>
  <c r="BN59" i="6"/>
  <c r="BP59" i="6"/>
  <c r="BR59" i="6"/>
  <c r="CC59" i="6"/>
  <c r="CE59" i="6"/>
  <c r="CG59" i="6"/>
  <c r="H59" i="6"/>
  <c r="F59" i="6"/>
  <c r="G59" i="6"/>
  <c r="I59" i="6"/>
  <c r="C60" i="6"/>
  <c r="E60" i="6"/>
  <c r="CH60" i="6"/>
  <c r="CJ60" i="6"/>
  <c r="CL60" i="6"/>
  <c r="CM60" i="6"/>
  <c r="CO60" i="6"/>
  <c r="CQ60" i="6"/>
  <c r="CR60" i="6"/>
  <c r="CT60" i="6"/>
  <c r="CV60" i="6"/>
  <c r="BS60" i="6"/>
  <c r="BU60" i="6"/>
  <c r="BW60" i="6"/>
  <c r="BX60" i="6"/>
  <c r="BZ60" i="6"/>
  <c r="CB60" i="6"/>
  <c r="BF60" i="6"/>
  <c r="BH60" i="6"/>
  <c r="BI60" i="6"/>
  <c r="BK60" i="6"/>
  <c r="BM60" i="6"/>
  <c r="BN60" i="6"/>
  <c r="BP60" i="6"/>
  <c r="BR60" i="6"/>
  <c r="CC60" i="6"/>
  <c r="CE60" i="6"/>
  <c r="CG60" i="6"/>
  <c r="H60" i="6"/>
  <c r="F60" i="6"/>
  <c r="G60" i="6"/>
  <c r="I60" i="6"/>
  <c r="C61" i="6"/>
  <c r="E61" i="6"/>
  <c r="CH61" i="6"/>
  <c r="CJ61" i="6"/>
  <c r="CL61" i="6"/>
  <c r="CM61" i="6"/>
  <c r="CO61" i="6"/>
  <c r="CQ61" i="6"/>
  <c r="CR61" i="6"/>
  <c r="CT61" i="6"/>
  <c r="CV61" i="6"/>
  <c r="BS61" i="6"/>
  <c r="BU61" i="6"/>
  <c r="BW61" i="6"/>
  <c r="BX61" i="6"/>
  <c r="BZ61" i="6"/>
  <c r="CB61" i="6"/>
  <c r="BF61" i="6"/>
  <c r="BH61" i="6"/>
  <c r="BI61" i="6"/>
  <c r="BK61" i="6"/>
  <c r="BM61" i="6"/>
  <c r="BN61" i="6"/>
  <c r="BP61" i="6"/>
  <c r="BR61" i="6"/>
  <c r="CC61" i="6"/>
  <c r="CE61" i="6"/>
  <c r="CG61" i="6"/>
  <c r="H61" i="6"/>
  <c r="F61" i="6"/>
  <c r="G61" i="6"/>
  <c r="I61" i="6"/>
  <c r="C62" i="6"/>
  <c r="E62" i="6"/>
  <c r="CH62" i="6"/>
  <c r="CJ62" i="6"/>
  <c r="CL62" i="6"/>
  <c r="CM62" i="6"/>
  <c r="CO62" i="6"/>
  <c r="CQ62" i="6"/>
  <c r="CR62" i="6"/>
  <c r="CT62" i="6"/>
  <c r="CV62" i="6"/>
  <c r="BS62" i="6"/>
  <c r="BU62" i="6"/>
  <c r="BW62" i="6"/>
  <c r="BX62" i="6"/>
  <c r="BZ62" i="6"/>
  <c r="CB62" i="6"/>
  <c r="BF62" i="6"/>
  <c r="BH62" i="6"/>
  <c r="BI62" i="6"/>
  <c r="BK62" i="6"/>
  <c r="BM62" i="6"/>
  <c r="BN62" i="6"/>
  <c r="BP62" i="6"/>
  <c r="BR62" i="6"/>
  <c r="CC62" i="6"/>
  <c r="CE62" i="6"/>
  <c r="CG62" i="6"/>
  <c r="H62" i="6"/>
  <c r="F62" i="6"/>
  <c r="G62" i="6"/>
  <c r="I62" i="6"/>
  <c r="C63" i="6"/>
  <c r="E63" i="6"/>
  <c r="CH63" i="6"/>
  <c r="CJ63" i="6"/>
  <c r="CL63" i="6"/>
  <c r="CM63" i="6"/>
  <c r="CO63" i="6"/>
  <c r="CQ63" i="6"/>
  <c r="CR63" i="6"/>
  <c r="CT63" i="6"/>
  <c r="CV63" i="6"/>
  <c r="BS63" i="6"/>
  <c r="BU63" i="6"/>
  <c r="BW63" i="6"/>
  <c r="BX63" i="6"/>
  <c r="BZ63" i="6"/>
  <c r="CB63" i="6"/>
  <c r="BF63" i="6"/>
  <c r="BH63" i="6"/>
  <c r="BI63" i="6"/>
  <c r="BK63" i="6"/>
  <c r="BM63" i="6"/>
  <c r="BN63" i="6"/>
  <c r="BP63" i="6"/>
  <c r="BR63" i="6"/>
  <c r="CC63" i="6"/>
  <c r="CE63" i="6"/>
  <c r="CG63" i="6"/>
  <c r="H63" i="6"/>
  <c r="F63" i="6"/>
  <c r="G63" i="6"/>
  <c r="I63" i="6"/>
  <c r="C64" i="6"/>
  <c r="E64" i="6"/>
  <c r="CH64" i="6"/>
  <c r="CJ64" i="6"/>
  <c r="CL64" i="6"/>
  <c r="CM64" i="6"/>
  <c r="CO64" i="6"/>
  <c r="CQ64" i="6"/>
  <c r="CR64" i="6"/>
  <c r="CT64" i="6"/>
  <c r="CV64" i="6"/>
  <c r="BS64" i="6"/>
  <c r="BU64" i="6"/>
  <c r="BW64" i="6"/>
  <c r="BX64" i="6"/>
  <c r="BZ64" i="6"/>
  <c r="CB64" i="6"/>
  <c r="BF64" i="6"/>
  <c r="BH64" i="6"/>
  <c r="BI64" i="6"/>
  <c r="BK64" i="6"/>
  <c r="BM64" i="6"/>
  <c r="BN64" i="6"/>
  <c r="BP64" i="6"/>
  <c r="BR64" i="6"/>
  <c r="CC64" i="6"/>
  <c r="CE64" i="6"/>
  <c r="CG64" i="6"/>
  <c r="H64" i="6"/>
  <c r="F64" i="6"/>
  <c r="G64" i="6"/>
  <c r="I64" i="6"/>
  <c r="C65" i="6"/>
  <c r="E65" i="6"/>
  <c r="CH65" i="6"/>
  <c r="CJ65" i="6"/>
  <c r="CL65" i="6"/>
  <c r="CM65" i="6"/>
  <c r="CO65" i="6"/>
  <c r="CQ65" i="6"/>
  <c r="CR65" i="6"/>
  <c r="CT65" i="6"/>
  <c r="CV65" i="6"/>
  <c r="BS65" i="6"/>
  <c r="BU65" i="6"/>
  <c r="BW65" i="6"/>
  <c r="BX65" i="6"/>
  <c r="BZ65" i="6"/>
  <c r="CB65" i="6"/>
  <c r="BF65" i="6"/>
  <c r="BH65" i="6"/>
  <c r="BI65" i="6"/>
  <c r="BK65" i="6"/>
  <c r="BM65" i="6"/>
  <c r="BN65" i="6"/>
  <c r="BP65" i="6"/>
  <c r="BR65" i="6"/>
  <c r="CC65" i="6"/>
  <c r="CE65" i="6"/>
  <c r="CG65" i="6"/>
  <c r="H65" i="6"/>
  <c r="F65" i="6"/>
  <c r="G65" i="6"/>
  <c r="I65" i="6"/>
  <c r="BN6" i="6"/>
  <c r="BK6" i="6"/>
  <c r="BI6" i="6"/>
  <c r="BD6" i="6"/>
  <c r="BF6" i="6"/>
  <c r="BP6" i="6"/>
  <c r="CG6" i="6"/>
  <c r="CV6" i="6"/>
  <c r="BS6" i="6"/>
  <c r="BU6" i="6"/>
  <c r="BW6" i="6"/>
  <c r="BX6" i="6"/>
  <c r="BZ6" i="6"/>
  <c r="CB6" i="6"/>
  <c r="BR6" i="6"/>
  <c r="BH6" i="6"/>
  <c r="BM6" i="6"/>
  <c r="CC6" i="6"/>
  <c r="CE6" i="6"/>
  <c r="CH6" i="6"/>
  <c r="CJ6" i="6"/>
  <c r="CL6" i="6"/>
  <c r="CM6" i="6"/>
  <c r="CO6" i="6"/>
  <c r="CQ6" i="6"/>
  <c r="CR6" i="6"/>
  <c r="CT6" i="6"/>
  <c r="H6" i="6"/>
  <c r="I6" i="6"/>
  <c r="B7" i="6"/>
  <c r="BD7" i="6"/>
  <c r="B8" i="6"/>
  <c r="BD8" i="6"/>
  <c r="B9" i="6"/>
  <c r="B10" i="6"/>
  <c r="B11" i="6"/>
  <c r="B12" i="6"/>
  <c r="BD12" i="6"/>
  <c r="B13" i="6"/>
  <c r="B14" i="6"/>
  <c r="B15" i="6"/>
  <c r="B16" i="6"/>
  <c r="B17" i="6"/>
  <c r="B18" i="6"/>
  <c r="B19" i="6"/>
  <c r="BD19" i="6"/>
  <c r="B20" i="6"/>
  <c r="B21" i="6"/>
  <c r="B22" i="6"/>
  <c r="B23" i="6"/>
  <c r="B24" i="6"/>
  <c r="B25" i="6"/>
  <c r="B26" i="6"/>
  <c r="B27" i="6"/>
  <c r="B28" i="6"/>
  <c r="BD28" i="6"/>
  <c r="B29" i="6"/>
  <c r="BD29" i="6"/>
  <c r="B30" i="6"/>
  <c r="BD30" i="6"/>
  <c r="B31" i="6"/>
  <c r="BD31" i="6"/>
  <c r="B32" i="6"/>
  <c r="BD32" i="6"/>
  <c r="B33" i="6"/>
  <c r="BD33" i="6"/>
  <c r="B34" i="6"/>
  <c r="BD34" i="6"/>
  <c r="B35" i="6"/>
  <c r="BD35" i="6"/>
  <c r="B36" i="6"/>
  <c r="BD36" i="6"/>
  <c r="B37" i="6"/>
  <c r="BD37" i="6"/>
  <c r="B38" i="6"/>
  <c r="BD38" i="6"/>
  <c r="B39" i="6"/>
  <c r="BD39" i="6"/>
  <c r="B40" i="6"/>
  <c r="BD40" i="6"/>
  <c r="B41" i="6"/>
  <c r="BD41" i="6"/>
  <c r="B42" i="6"/>
  <c r="BD42" i="6"/>
  <c r="B43" i="6"/>
  <c r="BD43" i="6"/>
  <c r="B44" i="6"/>
  <c r="BD44" i="6"/>
  <c r="B45" i="6"/>
  <c r="BD45" i="6"/>
  <c r="B46" i="6"/>
  <c r="BD46" i="6"/>
  <c r="B47" i="6"/>
  <c r="BD47" i="6"/>
  <c r="B48" i="6"/>
  <c r="BD48" i="6"/>
  <c r="B49" i="6"/>
  <c r="BD49" i="6"/>
  <c r="B50" i="6"/>
  <c r="BD50" i="6"/>
  <c r="B51" i="6"/>
  <c r="BD51" i="6"/>
  <c r="B52" i="6"/>
  <c r="BD52" i="6"/>
  <c r="B53" i="6"/>
  <c r="BD53" i="6"/>
  <c r="B54" i="6"/>
  <c r="BD54" i="6"/>
  <c r="B55" i="6"/>
  <c r="BD55" i="6"/>
  <c r="B56" i="6"/>
  <c r="BD56" i="6"/>
  <c r="B57" i="6"/>
  <c r="BD57" i="6"/>
  <c r="B58" i="6"/>
  <c r="BD58" i="6"/>
  <c r="B59" i="6"/>
  <c r="BD59" i="6"/>
  <c r="B60" i="6"/>
  <c r="BD60" i="6"/>
  <c r="B61" i="6"/>
  <c r="BD61" i="6"/>
  <c r="B62" i="6"/>
  <c r="BD62" i="6"/>
  <c r="B63" i="6"/>
  <c r="BD63" i="6"/>
  <c r="B64" i="6"/>
  <c r="BD64" i="6"/>
  <c r="B65" i="6"/>
  <c r="BD65" i="6"/>
  <c r="B6" i="6"/>
  <c r="D6" i="6"/>
  <c r="C6" i="6"/>
  <c r="E6" i="6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14" i="12"/>
  <c r="H13" i="12"/>
  <c r="H12" i="12"/>
  <c r="H11" i="12"/>
  <c r="H10" i="12"/>
  <c r="H9" i="12"/>
  <c r="H8" i="12"/>
  <c r="J235" i="8"/>
  <c r="J234" i="8"/>
  <c r="M8" i="12"/>
  <c r="M9" i="12"/>
  <c r="P9" i="12"/>
  <c r="M10" i="12"/>
  <c r="P10" i="12"/>
  <c r="M11" i="12"/>
  <c r="P11" i="12"/>
  <c r="M12" i="12"/>
  <c r="P12" i="12"/>
  <c r="M13" i="12"/>
  <c r="P13" i="12"/>
  <c r="M14" i="12"/>
  <c r="P14" i="12"/>
  <c r="M15" i="12"/>
  <c r="P15" i="12"/>
  <c r="M16" i="12"/>
  <c r="P16" i="12"/>
  <c r="M17" i="12"/>
  <c r="P17" i="12"/>
  <c r="M18" i="12"/>
  <c r="P18" i="12"/>
  <c r="M19" i="12"/>
  <c r="P19" i="12"/>
  <c r="M20" i="12"/>
  <c r="P20" i="12"/>
  <c r="M21" i="12"/>
  <c r="P21" i="12"/>
  <c r="M22" i="12"/>
  <c r="P22" i="12"/>
  <c r="M23" i="12"/>
  <c r="P23" i="12"/>
  <c r="M24" i="12"/>
  <c r="P24" i="12"/>
  <c r="M25" i="12"/>
  <c r="P25" i="12"/>
  <c r="M26" i="12"/>
  <c r="P26" i="12"/>
  <c r="M27" i="12"/>
  <c r="P27" i="12"/>
  <c r="M28" i="12"/>
  <c r="P28" i="12"/>
  <c r="M29" i="12"/>
  <c r="P29" i="12"/>
  <c r="M30" i="12"/>
  <c r="P30" i="12"/>
  <c r="M31" i="12"/>
  <c r="P31" i="12"/>
  <c r="M32" i="12"/>
  <c r="P32" i="12"/>
  <c r="M33" i="12"/>
  <c r="P33" i="12"/>
  <c r="M34" i="12"/>
  <c r="P34" i="12"/>
  <c r="M35" i="12"/>
  <c r="P35" i="12"/>
  <c r="M36" i="12"/>
  <c r="P36" i="12"/>
  <c r="M37" i="12"/>
  <c r="P37" i="12"/>
  <c r="M38" i="12"/>
  <c r="P38" i="12"/>
  <c r="M39" i="12"/>
  <c r="P39" i="12"/>
  <c r="M40" i="12"/>
  <c r="P40" i="12"/>
  <c r="M41" i="12"/>
  <c r="P41" i="12"/>
  <c r="M42" i="12"/>
  <c r="P42" i="12"/>
  <c r="M43" i="12"/>
  <c r="P43" i="12"/>
  <c r="M44" i="12"/>
  <c r="P44" i="12"/>
  <c r="M45" i="12"/>
  <c r="P45" i="12"/>
  <c r="M46" i="12"/>
  <c r="P46" i="12"/>
  <c r="M47" i="12"/>
  <c r="P47" i="12"/>
  <c r="M48" i="12"/>
  <c r="P48" i="12"/>
  <c r="M49" i="12"/>
  <c r="P49" i="12"/>
  <c r="M50" i="12"/>
  <c r="P50" i="12"/>
  <c r="M51" i="12"/>
  <c r="P51" i="12"/>
  <c r="M52" i="12"/>
  <c r="P52" i="12"/>
  <c r="M53" i="12"/>
  <c r="P53" i="12"/>
  <c r="M54" i="12"/>
  <c r="P54" i="12"/>
  <c r="M55" i="12"/>
  <c r="P55" i="12"/>
  <c r="M56" i="12"/>
  <c r="P56" i="12"/>
  <c r="M57" i="12"/>
  <c r="P57" i="12"/>
  <c r="M58" i="12"/>
  <c r="P58" i="12"/>
  <c r="M59" i="12"/>
  <c r="P59" i="12"/>
  <c r="M60" i="12"/>
  <c r="P60" i="12"/>
  <c r="M61" i="12"/>
  <c r="P61" i="12"/>
  <c r="M62" i="12"/>
  <c r="P62" i="12"/>
  <c r="M63" i="12"/>
  <c r="P63" i="12"/>
  <c r="M64" i="12"/>
  <c r="P64" i="12"/>
  <c r="M65" i="12"/>
  <c r="P65" i="12"/>
  <c r="M66" i="12"/>
  <c r="P66" i="12"/>
  <c r="M67" i="12"/>
  <c r="P67" i="12"/>
  <c r="M68" i="12"/>
  <c r="P68" i="12"/>
  <c r="M69" i="12"/>
  <c r="P69" i="12"/>
  <c r="M70" i="12"/>
  <c r="P70" i="12"/>
  <c r="M71" i="12"/>
  <c r="P71" i="12"/>
  <c r="M72" i="12"/>
  <c r="P72" i="12"/>
  <c r="M73" i="12"/>
  <c r="P73" i="12"/>
  <c r="M74" i="12"/>
  <c r="P74" i="12"/>
  <c r="M75" i="12"/>
  <c r="P75" i="12"/>
  <c r="M76" i="12"/>
  <c r="P76" i="12"/>
  <c r="M77" i="12"/>
  <c r="P77" i="12"/>
  <c r="M78" i="12"/>
  <c r="P78" i="12"/>
  <c r="M79" i="12"/>
  <c r="P79" i="12"/>
  <c r="M80" i="12"/>
  <c r="P80" i="12"/>
  <c r="M81" i="12"/>
  <c r="P81" i="12"/>
  <c r="M82" i="12"/>
  <c r="P82" i="12"/>
  <c r="M83" i="12"/>
  <c r="P83" i="12"/>
  <c r="M84" i="12"/>
  <c r="P84" i="12"/>
  <c r="M85" i="12"/>
  <c r="P85" i="12"/>
  <c r="M86" i="12"/>
  <c r="P86" i="12"/>
  <c r="M87" i="12"/>
  <c r="P87" i="12"/>
  <c r="M88" i="12"/>
  <c r="P88" i="12"/>
  <c r="M89" i="12"/>
  <c r="P89" i="12"/>
  <c r="M90" i="12"/>
  <c r="P90" i="12"/>
  <c r="M91" i="12"/>
  <c r="P91" i="12"/>
  <c r="M92" i="12"/>
  <c r="P92" i="12"/>
  <c r="M93" i="12"/>
  <c r="P93" i="12"/>
  <c r="M94" i="12"/>
  <c r="P94" i="12"/>
  <c r="M95" i="12"/>
  <c r="P95" i="12"/>
  <c r="M96" i="12"/>
  <c r="P96" i="12"/>
  <c r="M97" i="12"/>
  <c r="P97" i="12"/>
  <c r="M98" i="12"/>
  <c r="P98" i="12"/>
  <c r="M99" i="12"/>
  <c r="P99" i="12"/>
  <c r="M100" i="12"/>
  <c r="P100" i="12"/>
  <c r="M101" i="12"/>
  <c r="P101" i="12"/>
  <c r="M102" i="12"/>
  <c r="P102" i="12"/>
  <c r="M103" i="12"/>
  <c r="P103" i="12"/>
  <c r="M104" i="12"/>
  <c r="P104" i="12"/>
  <c r="M105" i="12"/>
  <c r="P105" i="12"/>
  <c r="M106" i="12"/>
  <c r="P106" i="12"/>
  <c r="M107" i="12"/>
  <c r="P107" i="12"/>
  <c r="M108" i="12"/>
  <c r="P108" i="12"/>
  <c r="M109" i="12"/>
  <c r="P109" i="12"/>
  <c r="M110" i="12"/>
  <c r="P110" i="12"/>
  <c r="M111" i="12"/>
  <c r="P111" i="12"/>
  <c r="M112" i="12"/>
  <c r="P112" i="12"/>
  <c r="M113" i="12"/>
  <c r="P113" i="12"/>
  <c r="M114" i="12"/>
  <c r="P114" i="12"/>
  <c r="M115" i="12"/>
  <c r="P115" i="12"/>
  <c r="M116" i="12"/>
  <c r="P116" i="12"/>
  <c r="M117" i="12"/>
  <c r="P117" i="12"/>
  <c r="M118" i="12"/>
  <c r="P118" i="12"/>
  <c r="M119" i="12"/>
  <c r="P119" i="12"/>
  <c r="M120" i="12"/>
  <c r="P120" i="12"/>
  <c r="M121" i="12"/>
  <c r="P121" i="12"/>
  <c r="M122" i="12"/>
  <c r="P122" i="12"/>
  <c r="M123" i="12"/>
  <c r="P123" i="12"/>
  <c r="M124" i="12"/>
  <c r="P124" i="12"/>
  <c r="M125" i="12"/>
  <c r="P125" i="12"/>
  <c r="M126" i="12"/>
  <c r="P126" i="12"/>
  <c r="M127" i="12"/>
  <c r="P127" i="12"/>
  <c r="M128" i="12"/>
  <c r="P128" i="12"/>
  <c r="M129" i="12"/>
  <c r="P129" i="12"/>
  <c r="M130" i="12"/>
  <c r="P130" i="12"/>
  <c r="M131" i="12"/>
  <c r="P131" i="12"/>
  <c r="M132" i="12"/>
  <c r="P132" i="12"/>
  <c r="M133" i="12"/>
  <c r="P133" i="12"/>
  <c r="M134" i="12"/>
  <c r="P134" i="12"/>
  <c r="M135" i="12"/>
  <c r="P135" i="12"/>
  <c r="M136" i="12"/>
  <c r="P136" i="12"/>
  <c r="M137" i="12"/>
  <c r="P137" i="12"/>
  <c r="M138" i="12"/>
  <c r="P138" i="12"/>
  <c r="M139" i="12"/>
  <c r="P139" i="12"/>
  <c r="M140" i="12"/>
  <c r="P140" i="12"/>
  <c r="M141" i="12"/>
  <c r="P141" i="12"/>
  <c r="M142" i="12"/>
  <c r="P142" i="12"/>
  <c r="M143" i="12"/>
  <c r="P143" i="12"/>
  <c r="M144" i="12"/>
  <c r="P144" i="12"/>
  <c r="M145" i="12"/>
  <c r="P145" i="12"/>
  <c r="M146" i="12"/>
  <c r="P146" i="12"/>
  <c r="M147" i="12"/>
  <c r="P147" i="12"/>
  <c r="M148" i="12"/>
  <c r="P148" i="12"/>
  <c r="M149" i="12"/>
  <c r="P149" i="12"/>
  <c r="M150" i="12"/>
  <c r="P150" i="12"/>
  <c r="M151" i="12"/>
  <c r="P151" i="12"/>
  <c r="M152" i="12"/>
  <c r="P152" i="12"/>
  <c r="M153" i="12"/>
  <c r="P153" i="12"/>
  <c r="M154" i="12"/>
  <c r="P154" i="12"/>
  <c r="M155" i="12"/>
  <c r="P155" i="12"/>
  <c r="M156" i="12"/>
  <c r="P156" i="12"/>
  <c r="M157" i="12"/>
  <c r="P157" i="12"/>
  <c r="M158" i="12"/>
  <c r="P158" i="12"/>
  <c r="M159" i="12"/>
  <c r="P159" i="12"/>
  <c r="M160" i="12"/>
  <c r="P160" i="12"/>
  <c r="M161" i="12"/>
  <c r="P161" i="12"/>
  <c r="M162" i="12"/>
  <c r="P162" i="12"/>
  <c r="M163" i="12"/>
  <c r="P163" i="12"/>
  <c r="M164" i="12"/>
  <c r="P164" i="12"/>
  <c r="M165" i="12"/>
  <c r="P165" i="12"/>
  <c r="M166" i="12"/>
  <c r="P166" i="12"/>
  <c r="M167" i="12"/>
  <c r="P167" i="12"/>
  <c r="M168" i="12"/>
  <c r="P168" i="12"/>
  <c r="M169" i="12"/>
  <c r="P169" i="12"/>
  <c r="M170" i="12"/>
  <c r="P170" i="12"/>
  <c r="M171" i="12"/>
  <c r="P171" i="12"/>
  <c r="M172" i="12"/>
  <c r="P172" i="12"/>
  <c r="M173" i="12"/>
  <c r="P173" i="12"/>
  <c r="M174" i="12"/>
  <c r="P174" i="12"/>
  <c r="M175" i="12"/>
  <c r="P175" i="12"/>
  <c r="M176" i="12"/>
  <c r="P176" i="12"/>
  <c r="M177" i="12"/>
  <c r="P177" i="12"/>
  <c r="M178" i="12"/>
  <c r="P178" i="12"/>
  <c r="M179" i="12"/>
  <c r="P179" i="12"/>
  <c r="M180" i="12"/>
  <c r="P180" i="12"/>
  <c r="M181" i="12"/>
  <c r="P181" i="12"/>
  <c r="M182" i="12"/>
  <c r="P182" i="12"/>
  <c r="M183" i="12"/>
  <c r="P183" i="12"/>
  <c r="M184" i="12"/>
  <c r="P184" i="12"/>
  <c r="M185" i="12"/>
  <c r="P185" i="12"/>
  <c r="M186" i="12"/>
  <c r="P186" i="12"/>
  <c r="M187" i="12"/>
  <c r="P187" i="12"/>
  <c r="M188" i="12"/>
  <c r="P188" i="12"/>
  <c r="M189" i="12"/>
  <c r="P189" i="12"/>
  <c r="M190" i="12"/>
  <c r="P190" i="12"/>
  <c r="M191" i="12"/>
  <c r="P191" i="12"/>
  <c r="M192" i="12"/>
  <c r="P192" i="12"/>
  <c r="M193" i="12"/>
  <c r="P193" i="12"/>
  <c r="M194" i="12"/>
  <c r="P194" i="12"/>
  <c r="M195" i="12"/>
  <c r="P195" i="12"/>
  <c r="M196" i="12"/>
  <c r="P196" i="12"/>
  <c r="M197" i="12"/>
  <c r="P197" i="12"/>
  <c r="M198" i="12"/>
  <c r="P198" i="12"/>
  <c r="M199" i="12"/>
  <c r="P199" i="12"/>
  <c r="M200" i="12"/>
  <c r="P200" i="12"/>
  <c r="M201" i="12"/>
  <c r="P201" i="12"/>
  <c r="M202" i="12"/>
  <c r="P202" i="12"/>
  <c r="M203" i="12"/>
  <c r="P203" i="12"/>
  <c r="M204" i="12"/>
  <c r="P204" i="12"/>
  <c r="M205" i="12"/>
  <c r="P205" i="12"/>
  <c r="M206" i="12"/>
  <c r="P206" i="12"/>
  <c r="M207" i="12"/>
  <c r="P207" i="12"/>
  <c r="M208" i="12"/>
  <c r="P208" i="12"/>
  <c r="M209" i="12"/>
  <c r="P209" i="12"/>
  <c r="M210" i="12"/>
  <c r="P210" i="12"/>
  <c r="M211" i="12"/>
  <c r="P211" i="12"/>
  <c r="M212" i="12"/>
  <c r="P212" i="12"/>
  <c r="M213" i="12"/>
  <c r="P213" i="12"/>
  <c r="M214" i="12"/>
  <c r="P214" i="12"/>
  <c r="M215" i="12"/>
  <c r="P215" i="12"/>
  <c r="M216" i="12"/>
  <c r="P216" i="12"/>
  <c r="M217" i="12"/>
  <c r="P217" i="12"/>
  <c r="M218" i="12"/>
  <c r="P218" i="12"/>
  <c r="M219" i="12"/>
  <c r="P219" i="12"/>
  <c r="M220" i="12"/>
  <c r="P220" i="12"/>
  <c r="M221" i="12"/>
  <c r="P221" i="12"/>
  <c r="M222" i="12"/>
  <c r="P222" i="12"/>
  <c r="M223" i="12"/>
  <c r="P223" i="12"/>
  <c r="M224" i="12"/>
  <c r="P224" i="12"/>
  <c r="M225" i="12"/>
  <c r="P225" i="12"/>
  <c r="M226" i="12"/>
  <c r="P226" i="12"/>
  <c r="M227" i="12"/>
  <c r="P227" i="12"/>
  <c r="M228" i="12"/>
  <c r="P228" i="12"/>
  <c r="M229" i="12"/>
  <c r="P229" i="12"/>
  <c r="M230" i="12"/>
  <c r="P230" i="12"/>
  <c r="M231" i="12"/>
  <c r="P231" i="12"/>
  <c r="M232" i="12"/>
  <c r="P232" i="12"/>
  <c r="M233" i="12"/>
  <c r="P233" i="12"/>
  <c r="M234" i="12"/>
  <c r="P234" i="12"/>
  <c r="M235" i="12"/>
  <c r="P235" i="12"/>
  <c r="M236" i="12"/>
  <c r="P236" i="12"/>
  <c r="M237" i="12"/>
  <c r="P237" i="12"/>
  <c r="M238" i="12"/>
  <c r="P238" i="12"/>
  <c r="M239" i="12"/>
  <c r="P239" i="12"/>
  <c r="M240" i="12"/>
  <c r="P240" i="12"/>
  <c r="M241" i="12"/>
  <c r="P241" i="12"/>
  <c r="M242" i="12"/>
  <c r="P242" i="12"/>
  <c r="M243" i="12"/>
  <c r="P243" i="12"/>
  <c r="M244" i="12"/>
  <c r="P244" i="12"/>
  <c r="M245" i="12"/>
  <c r="P245" i="12"/>
  <c r="M246" i="12"/>
  <c r="P246" i="12"/>
  <c r="M247" i="12"/>
  <c r="P247" i="12"/>
  <c r="M248" i="12"/>
  <c r="P248" i="12"/>
  <c r="M249" i="12"/>
  <c r="P249" i="12"/>
  <c r="M250" i="12"/>
  <c r="P250" i="12"/>
  <c r="M251" i="12"/>
  <c r="P251" i="12"/>
  <c r="M252" i="12"/>
  <c r="P252" i="12"/>
  <c r="M253" i="12"/>
  <c r="P253" i="12"/>
  <c r="M254" i="12"/>
  <c r="P254" i="12"/>
  <c r="M255" i="12"/>
  <c r="P255" i="12"/>
  <c r="M256" i="12"/>
  <c r="P256" i="12"/>
  <c r="M257" i="12"/>
  <c r="P257" i="12"/>
  <c r="M258" i="12"/>
  <c r="P258" i="12"/>
  <c r="M259" i="12"/>
  <c r="P259" i="12"/>
  <c r="M260" i="12"/>
  <c r="P260" i="12"/>
  <c r="M261" i="12"/>
  <c r="P261" i="12"/>
  <c r="M262" i="12"/>
  <c r="P262" i="12"/>
  <c r="M263" i="12"/>
  <c r="P263" i="12"/>
  <c r="M264" i="12"/>
  <c r="P264" i="12"/>
  <c r="M265" i="12"/>
  <c r="P265" i="12"/>
  <c r="M266" i="12"/>
  <c r="P266" i="12"/>
  <c r="M267" i="12"/>
  <c r="P267" i="12"/>
  <c r="M268" i="12"/>
  <c r="P268" i="12"/>
  <c r="M269" i="12"/>
  <c r="P269" i="12"/>
  <c r="M270" i="12"/>
  <c r="P270" i="12"/>
  <c r="M271" i="12"/>
  <c r="P271" i="12"/>
  <c r="M272" i="12"/>
  <c r="P272" i="12"/>
  <c r="M273" i="12"/>
  <c r="P273" i="12"/>
  <c r="M274" i="12"/>
  <c r="P274" i="12"/>
  <c r="M275" i="12"/>
  <c r="P275" i="12"/>
  <c r="M276" i="12"/>
  <c r="P276" i="12"/>
  <c r="M277" i="12"/>
  <c r="P277" i="12"/>
  <c r="M278" i="12"/>
  <c r="P278" i="12"/>
  <c r="M279" i="12"/>
  <c r="P279" i="12"/>
  <c r="M280" i="12"/>
  <c r="P280" i="12"/>
  <c r="M281" i="12"/>
  <c r="P281" i="12"/>
  <c r="M282" i="12"/>
  <c r="P282" i="12"/>
  <c r="M283" i="12"/>
  <c r="P283" i="12"/>
  <c r="M284" i="12"/>
  <c r="P284" i="12"/>
  <c r="M285" i="12"/>
  <c r="P285" i="12"/>
  <c r="M286" i="12"/>
  <c r="P286" i="12"/>
  <c r="M287" i="12"/>
  <c r="P287" i="12"/>
  <c r="M288" i="12"/>
  <c r="P288" i="12"/>
  <c r="M289" i="12"/>
  <c r="P289" i="12"/>
  <c r="M290" i="12"/>
  <c r="P290" i="12"/>
  <c r="M291" i="12"/>
  <c r="P291" i="12"/>
  <c r="M292" i="12"/>
  <c r="P292" i="12"/>
  <c r="M293" i="12"/>
  <c r="P293" i="12"/>
  <c r="M294" i="12"/>
  <c r="P294" i="12"/>
  <c r="M295" i="12"/>
  <c r="P295" i="12"/>
  <c r="M296" i="12"/>
  <c r="P296" i="12"/>
  <c r="M297" i="12"/>
  <c r="P297" i="12"/>
  <c r="M298" i="12"/>
  <c r="P298" i="12"/>
  <c r="M299" i="12"/>
  <c r="P299" i="12"/>
  <c r="M300" i="12"/>
  <c r="P300" i="12"/>
  <c r="M301" i="12"/>
  <c r="P301" i="12"/>
  <c r="M302" i="12"/>
  <c r="P302" i="12"/>
  <c r="M303" i="12"/>
  <c r="P303" i="12"/>
  <c r="M304" i="12"/>
  <c r="P304" i="12"/>
  <c r="M305" i="12"/>
  <c r="P305" i="12"/>
  <c r="M306" i="12"/>
  <c r="P306" i="12"/>
  <c r="M307" i="12"/>
  <c r="P307" i="12"/>
  <c r="M308" i="12"/>
  <c r="P308" i="12"/>
  <c r="M309" i="12"/>
  <c r="P309" i="12"/>
  <c r="M310" i="12"/>
  <c r="P310" i="12"/>
  <c r="M311" i="12"/>
  <c r="P311" i="12"/>
  <c r="M312" i="12"/>
  <c r="P312" i="12"/>
  <c r="M313" i="12"/>
  <c r="P313" i="12"/>
  <c r="M314" i="12"/>
  <c r="P314" i="12"/>
  <c r="M315" i="12"/>
  <c r="P315" i="12"/>
  <c r="M316" i="12"/>
  <c r="P316" i="12"/>
  <c r="M317" i="12"/>
  <c r="P317" i="12"/>
  <c r="M318" i="12"/>
  <c r="P318" i="12"/>
  <c r="M319" i="12"/>
  <c r="P319" i="12"/>
  <c r="M320" i="12"/>
  <c r="P320" i="12"/>
  <c r="M321" i="12"/>
  <c r="P321" i="12"/>
  <c r="M322" i="12"/>
  <c r="P322" i="12"/>
  <c r="M323" i="12"/>
  <c r="P323" i="12"/>
  <c r="M324" i="12"/>
  <c r="P324" i="12"/>
  <c r="M325" i="12"/>
  <c r="P325" i="12"/>
  <c r="M326" i="12"/>
  <c r="P326" i="12"/>
  <c r="M327" i="12"/>
  <c r="P327" i="12"/>
  <c r="M328" i="12"/>
  <c r="P328" i="12"/>
  <c r="M329" i="12"/>
  <c r="P329" i="12"/>
  <c r="M330" i="12"/>
  <c r="P330" i="12"/>
  <c r="M331" i="12"/>
  <c r="P331" i="12"/>
  <c r="M332" i="12"/>
  <c r="P332" i="12"/>
  <c r="M333" i="12"/>
  <c r="P333" i="12"/>
  <c r="M334" i="12"/>
  <c r="P334" i="12"/>
  <c r="M335" i="12"/>
  <c r="P335" i="12"/>
  <c r="M336" i="12"/>
  <c r="P336" i="12"/>
  <c r="M337" i="12"/>
  <c r="P337" i="12"/>
  <c r="M338" i="12"/>
  <c r="P338" i="12"/>
  <c r="M339" i="12"/>
  <c r="P339" i="12"/>
  <c r="M340" i="12"/>
  <c r="P340" i="12"/>
  <c r="M341" i="12"/>
  <c r="P341" i="12"/>
  <c r="M342" i="12"/>
  <c r="P342" i="12"/>
  <c r="M343" i="12"/>
  <c r="P343" i="12"/>
  <c r="M344" i="12"/>
  <c r="P344" i="12"/>
  <c r="M345" i="12"/>
  <c r="P345" i="12"/>
  <c r="M346" i="12"/>
  <c r="P346" i="12"/>
  <c r="M347" i="12"/>
  <c r="P347" i="12"/>
  <c r="M348" i="12"/>
  <c r="P348" i="12"/>
  <c r="M349" i="12"/>
  <c r="P349" i="12"/>
  <c r="M350" i="12"/>
  <c r="P350" i="12"/>
  <c r="M351" i="12"/>
  <c r="P351" i="12"/>
  <c r="M352" i="12"/>
  <c r="P352" i="12"/>
  <c r="M353" i="12"/>
  <c r="P353" i="12"/>
  <c r="M354" i="12"/>
  <c r="P354" i="12"/>
  <c r="M355" i="12"/>
  <c r="P355" i="12"/>
  <c r="M356" i="12"/>
  <c r="P356" i="12"/>
  <c r="M357" i="12"/>
  <c r="P357" i="12"/>
  <c r="M358" i="12"/>
  <c r="P358" i="12"/>
  <c r="M359" i="12"/>
  <c r="P359" i="12"/>
  <c r="M360" i="12"/>
  <c r="P360" i="12"/>
  <c r="M361" i="12"/>
  <c r="P361" i="12"/>
  <c r="M362" i="12"/>
  <c r="P362" i="12"/>
  <c r="M363" i="12"/>
  <c r="P363" i="12"/>
  <c r="M364" i="12"/>
  <c r="P364" i="12"/>
  <c r="M365" i="12"/>
  <c r="P365" i="12"/>
  <c r="M366" i="12"/>
  <c r="P366" i="12"/>
  <c r="M367" i="12"/>
  <c r="P367" i="12"/>
  <c r="M368" i="12"/>
  <c r="P368" i="12"/>
  <c r="M369" i="12"/>
  <c r="P369" i="12"/>
  <c r="M370" i="12"/>
  <c r="P370" i="12"/>
  <c r="M371" i="12"/>
  <c r="P371" i="12"/>
  <c r="M372" i="12"/>
  <c r="P372" i="12"/>
  <c r="M373" i="12"/>
  <c r="P373" i="12"/>
  <c r="M374" i="12"/>
  <c r="P374" i="12"/>
  <c r="M375" i="12"/>
  <c r="P375" i="12"/>
  <c r="M376" i="12"/>
  <c r="P376" i="12"/>
  <c r="M377" i="12"/>
  <c r="P377" i="12"/>
  <c r="M378" i="12"/>
  <c r="P378" i="12"/>
  <c r="M379" i="12"/>
  <c r="P379" i="12"/>
  <c r="M380" i="12"/>
  <c r="P380" i="12"/>
  <c r="M381" i="12"/>
  <c r="P381" i="12"/>
  <c r="M382" i="12"/>
  <c r="P382" i="12"/>
  <c r="M383" i="12"/>
  <c r="P383" i="12"/>
  <c r="M384" i="12"/>
  <c r="P384" i="12"/>
  <c r="M385" i="12"/>
  <c r="P385" i="12"/>
  <c r="M386" i="12"/>
  <c r="P386" i="12"/>
  <c r="M387" i="12"/>
  <c r="P387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0" i="12"/>
  <c r="O111" i="12"/>
  <c r="O112" i="12"/>
  <c r="O113" i="12"/>
  <c r="O114" i="12"/>
  <c r="O115" i="12"/>
  <c r="O116" i="12"/>
  <c r="O117" i="12"/>
  <c r="O118" i="12"/>
  <c r="O119" i="12"/>
  <c r="O120" i="12"/>
  <c r="O121" i="12"/>
  <c r="O122" i="12"/>
  <c r="O123" i="12"/>
  <c r="O124" i="12"/>
  <c r="O125" i="12"/>
  <c r="O126" i="12"/>
  <c r="O127" i="12"/>
  <c r="O128" i="12"/>
  <c r="O129" i="12"/>
  <c r="O130" i="12"/>
  <c r="O131" i="12"/>
  <c r="O132" i="12"/>
  <c r="O133" i="12"/>
  <c r="O134" i="12"/>
  <c r="O135" i="12"/>
  <c r="O136" i="12"/>
  <c r="O137" i="12"/>
  <c r="O138" i="12"/>
  <c r="O139" i="12"/>
  <c r="O140" i="12"/>
  <c r="O141" i="12"/>
  <c r="O142" i="12"/>
  <c r="O143" i="12"/>
  <c r="O144" i="12"/>
  <c r="O145" i="12"/>
  <c r="O146" i="12"/>
  <c r="O147" i="12"/>
  <c r="O148" i="12"/>
  <c r="O149" i="12"/>
  <c r="O150" i="12"/>
  <c r="O151" i="12"/>
  <c r="O152" i="12"/>
  <c r="O153" i="12"/>
  <c r="O154" i="12"/>
  <c r="O155" i="12"/>
  <c r="O156" i="12"/>
  <c r="O157" i="12"/>
  <c r="O158" i="12"/>
  <c r="O159" i="12"/>
  <c r="O160" i="12"/>
  <c r="O161" i="12"/>
  <c r="O162" i="12"/>
  <c r="O163" i="12"/>
  <c r="O164" i="12"/>
  <c r="O165" i="12"/>
  <c r="O166" i="12"/>
  <c r="O167" i="12"/>
  <c r="O168" i="12"/>
  <c r="O169" i="12"/>
  <c r="O170" i="12"/>
  <c r="O171" i="12"/>
  <c r="O172" i="12"/>
  <c r="O173" i="12"/>
  <c r="O174" i="12"/>
  <c r="O175" i="12"/>
  <c r="O176" i="12"/>
  <c r="O177" i="12"/>
  <c r="O178" i="12"/>
  <c r="O179" i="12"/>
  <c r="O180" i="12"/>
  <c r="O181" i="12"/>
  <c r="O182" i="12"/>
  <c r="O183" i="12"/>
  <c r="O184" i="12"/>
  <c r="O185" i="12"/>
  <c r="O186" i="12"/>
  <c r="O187" i="12"/>
  <c r="O188" i="12"/>
  <c r="O189" i="12"/>
  <c r="O190" i="12"/>
  <c r="O191" i="12"/>
  <c r="O192" i="12"/>
  <c r="O193" i="12"/>
  <c r="O194" i="12"/>
  <c r="O195" i="12"/>
  <c r="O196" i="12"/>
  <c r="O197" i="12"/>
  <c r="O198" i="12"/>
  <c r="O199" i="12"/>
  <c r="O200" i="12"/>
  <c r="O201" i="12"/>
  <c r="O202" i="12"/>
  <c r="O203" i="12"/>
  <c r="O204" i="12"/>
  <c r="O205" i="12"/>
  <c r="O206" i="12"/>
  <c r="O207" i="12"/>
  <c r="O208" i="12"/>
  <c r="O209" i="12"/>
  <c r="O210" i="12"/>
  <c r="O211" i="12"/>
  <c r="O212" i="12"/>
  <c r="O213" i="12"/>
  <c r="O214" i="12"/>
  <c r="O215" i="12"/>
  <c r="O216" i="12"/>
  <c r="O217" i="12"/>
  <c r="O218" i="12"/>
  <c r="O219" i="12"/>
  <c r="O220" i="12"/>
  <c r="O221" i="12"/>
  <c r="O222" i="12"/>
  <c r="O223" i="12"/>
  <c r="O224" i="12"/>
  <c r="O225" i="12"/>
  <c r="O226" i="12"/>
  <c r="O227" i="12"/>
  <c r="O228" i="12"/>
  <c r="O229" i="12"/>
  <c r="O230" i="12"/>
  <c r="O231" i="12"/>
  <c r="O232" i="12"/>
  <c r="O233" i="12"/>
  <c r="O234" i="12"/>
  <c r="O235" i="12"/>
  <c r="O236" i="12"/>
  <c r="O237" i="12"/>
  <c r="O238" i="12"/>
  <c r="O239" i="12"/>
  <c r="O240" i="12"/>
  <c r="O241" i="12"/>
  <c r="O242" i="12"/>
  <c r="O243" i="12"/>
  <c r="O244" i="12"/>
  <c r="O245" i="12"/>
  <c r="O246" i="12"/>
  <c r="O247" i="12"/>
  <c r="O248" i="12"/>
  <c r="O249" i="12"/>
  <c r="O250" i="12"/>
  <c r="O251" i="12"/>
  <c r="O252" i="12"/>
  <c r="O253" i="12"/>
  <c r="O254" i="12"/>
  <c r="O255" i="12"/>
  <c r="O256" i="12"/>
  <c r="O257" i="12"/>
  <c r="O258" i="12"/>
  <c r="O259" i="12"/>
  <c r="O260" i="12"/>
  <c r="O261" i="12"/>
  <c r="O262" i="12"/>
  <c r="O263" i="12"/>
  <c r="O264" i="12"/>
  <c r="O265" i="12"/>
  <c r="O266" i="12"/>
  <c r="O267" i="12"/>
  <c r="O268" i="12"/>
  <c r="O269" i="12"/>
  <c r="O270" i="12"/>
  <c r="O271" i="12"/>
  <c r="O272" i="12"/>
  <c r="O273" i="12"/>
  <c r="O274" i="12"/>
  <c r="O275" i="12"/>
  <c r="O276" i="12"/>
  <c r="O277" i="12"/>
  <c r="O278" i="12"/>
  <c r="O279" i="12"/>
  <c r="O280" i="12"/>
  <c r="O281" i="12"/>
  <c r="O282" i="12"/>
  <c r="O283" i="12"/>
  <c r="O284" i="12"/>
  <c r="O285" i="12"/>
  <c r="O286" i="12"/>
  <c r="O287" i="12"/>
  <c r="O288" i="12"/>
  <c r="O289" i="12"/>
  <c r="O290" i="12"/>
  <c r="O291" i="12"/>
  <c r="O292" i="12"/>
  <c r="O293" i="12"/>
  <c r="O294" i="12"/>
  <c r="O295" i="12"/>
  <c r="O296" i="12"/>
  <c r="O297" i="12"/>
  <c r="O298" i="12"/>
  <c r="O299" i="12"/>
  <c r="O300" i="12"/>
  <c r="O301" i="12"/>
  <c r="O302" i="12"/>
  <c r="O303" i="12"/>
  <c r="O304" i="12"/>
  <c r="O305" i="12"/>
  <c r="O306" i="12"/>
  <c r="O307" i="12"/>
  <c r="O308" i="12"/>
  <c r="O309" i="12"/>
  <c r="O310" i="12"/>
  <c r="O311" i="12"/>
  <c r="O312" i="12"/>
  <c r="O313" i="12"/>
  <c r="O314" i="12"/>
  <c r="O315" i="12"/>
  <c r="O316" i="12"/>
  <c r="O317" i="12"/>
  <c r="O318" i="12"/>
  <c r="O319" i="12"/>
  <c r="O320" i="12"/>
  <c r="O321" i="12"/>
  <c r="O322" i="12"/>
  <c r="O323" i="12"/>
  <c r="O324" i="12"/>
  <c r="O325" i="12"/>
  <c r="O326" i="12"/>
  <c r="O327" i="12"/>
  <c r="O328" i="12"/>
  <c r="O329" i="12"/>
  <c r="O330" i="12"/>
  <c r="O331" i="12"/>
  <c r="O332" i="12"/>
  <c r="O333" i="12"/>
  <c r="O334" i="12"/>
  <c r="O335" i="12"/>
  <c r="O336" i="12"/>
  <c r="O337" i="12"/>
  <c r="O338" i="12"/>
  <c r="O339" i="12"/>
  <c r="O340" i="12"/>
  <c r="O341" i="12"/>
  <c r="O342" i="12"/>
  <c r="O343" i="12"/>
  <c r="O344" i="12"/>
  <c r="O345" i="12"/>
  <c r="O346" i="12"/>
  <c r="O347" i="12"/>
  <c r="O348" i="12"/>
  <c r="O349" i="12"/>
  <c r="O350" i="12"/>
  <c r="O351" i="12"/>
  <c r="O352" i="12"/>
  <c r="O353" i="12"/>
  <c r="O354" i="12"/>
  <c r="O355" i="12"/>
  <c r="O356" i="12"/>
  <c r="O357" i="12"/>
  <c r="O358" i="12"/>
  <c r="O359" i="12"/>
  <c r="O360" i="12"/>
  <c r="O361" i="12"/>
  <c r="O362" i="12"/>
  <c r="O363" i="12"/>
  <c r="O364" i="12"/>
  <c r="O365" i="12"/>
  <c r="O366" i="12"/>
  <c r="O367" i="12"/>
  <c r="O368" i="12"/>
  <c r="O369" i="12"/>
  <c r="O370" i="12"/>
  <c r="O371" i="12"/>
  <c r="O372" i="12"/>
  <c r="O373" i="12"/>
  <c r="O374" i="12"/>
  <c r="O375" i="12"/>
  <c r="O376" i="12"/>
  <c r="O377" i="12"/>
  <c r="O378" i="12"/>
  <c r="O379" i="12"/>
  <c r="O380" i="12"/>
  <c r="O381" i="12"/>
  <c r="O382" i="12"/>
  <c r="O383" i="12"/>
  <c r="O384" i="12"/>
  <c r="O385" i="12"/>
  <c r="O386" i="12"/>
  <c r="O387" i="12"/>
  <c r="P5" i="12"/>
  <c r="O5" i="12"/>
  <c r="N387" i="12"/>
  <c r="N5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N216" i="12"/>
  <c r="N217" i="12"/>
  <c r="N218" i="12"/>
  <c r="N219" i="12"/>
  <c r="N220" i="12"/>
  <c r="N221" i="12"/>
  <c r="N222" i="12"/>
  <c r="N223" i="12"/>
  <c r="N224" i="12"/>
  <c r="N225" i="12"/>
  <c r="N226" i="12"/>
  <c r="N227" i="12"/>
  <c r="N228" i="12"/>
  <c r="N229" i="12"/>
  <c r="N230" i="12"/>
  <c r="N231" i="12"/>
  <c r="N232" i="12"/>
  <c r="N233" i="12"/>
  <c r="N234" i="12"/>
  <c r="N235" i="12"/>
  <c r="N236" i="12"/>
  <c r="N237" i="12"/>
  <c r="N238" i="12"/>
  <c r="N239" i="12"/>
  <c r="N240" i="12"/>
  <c r="N241" i="12"/>
  <c r="N242" i="12"/>
  <c r="N243" i="12"/>
  <c r="N244" i="12"/>
  <c r="N245" i="12"/>
  <c r="N246" i="12"/>
  <c r="N247" i="12"/>
  <c r="N248" i="12"/>
  <c r="N249" i="12"/>
  <c r="N250" i="12"/>
  <c r="N251" i="12"/>
  <c r="N252" i="12"/>
  <c r="N253" i="12"/>
  <c r="N254" i="12"/>
  <c r="N255" i="12"/>
  <c r="N256" i="12"/>
  <c r="N257" i="12"/>
  <c r="N258" i="12"/>
  <c r="N259" i="12"/>
  <c r="N260" i="12"/>
  <c r="N261" i="12"/>
  <c r="N262" i="12"/>
  <c r="N263" i="12"/>
  <c r="N264" i="12"/>
  <c r="N265" i="12"/>
  <c r="N266" i="12"/>
  <c r="N267" i="12"/>
  <c r="N268" i="12"/>
  <c r="N269" i="12"/>
  <c r="N270" i="12"/>
  <c r="N271" i="12"/>
  <c r="N272" i="12"/>
  <c r="N273" i="12"/>
  <c r="N274" i="12"/>
  <c r="N275" i="12"/>
  <c r="N276" i="12"/>
  <c r="N277" i="12"/>
  <c r="N278" i="12"/>
  <c r="N279" i="12"/>
  <c r="N280" i="12"/>
  <c r="N281" i="12"/>
  <c r="N282" i="12"/>
  <c r="N283" i="12"/>
  <c r="N284" i="12"/>
  <c r="N285" i="12"/>
  <c r="N286" i="12"/>
  <c r="N287" i="12"/>
  <c r="N288" i="12"/>
  <c r="N289" i="12"/>
  <c r="N290" i="12"/>
  <c r="N291" i="12"/>
  <c r="N292" i="12"/>
  <c r="N293" i="12"/>
  <c r="N294" i="12"/>
  <c r="N295" i="12"/>
  <c r="N296" i="12"/>
  <c r="N297" i="12"/>
  <c r="N298" i="12"/>
  <c r="N299" i="12"/>
  <c r="N300" i="12"/>
  <c r="N301" i="12"/>
  <c r="N302" i="12"/>
  <c r="N303" i="12"/>
  <c r="N304" i="12"/>
  <c r="N305" i="12"/>
  <c r="N306" i="12"/>
  <c r="N307" i="12"/>
  <c r="N308" i="12"/>
  <c r="N309" i="12"/>
  <c r="N310" i="12"/>
  <c r="N311" i="12"/>
  <c r="N312" i="12"/>
  <c r="N313" i="12"/>
  <c r="N314" i="12"/>
  <c r="N315" i="12"/>
  <c r="N316" i="12"/>
  <c r="N317" i="12"/>
  <c r="N318" i="12"/>
  <c r="N319" i="12"/>
  <c r="N320" i="12"/>
  <c r="N321" i="12"/>
  <c r="N322" i="12"/>
  <c r="N323" i="12"/>
  <c r="N324" i="12"/>
  <c r="N325" i="12"/>
  <c r="N326" i="12"/>
  <c r="N327" i="12"/>
  <c r="N328" i="12"/>
  <c r="N329" i="12"/>
  <c r="N330" i="12"/>
  <c r="N331" i="12"/>
  <c r="N332" i="12"/>
  <c r="N333" i="12"/>
  <c r="N334" i="12"/>
  <c r="N335" i="12"/>
  <c r="N336" i="12"/>
  <c r="N337" i="12"/>
  <c r="N338" i="12"/>
  <c r="N339" i="12"/>
  <c r="N340" i="12"/>
  <c r="N341" i="12"/>
  <c r="N342" i="12"/>
  <c r="N343" i="12"/>
  <c r="N344" i="12"/>
  <c r="N345" i="12"/>
  <c r="N346" i="12"/>
  <c r="N347" i="12"/>
  <c r="N348" i="12"/>
  <c r="N349" i="12"/>
  <c r="N350" i="12"/>
  <c r="N351" i="12"/>
  <c r="N352" i="12"/>
  <c r="N353" i="12"/>
  <c r="N354" i="12"/>
  <c r="N355" i="12"/>
  <c r="N356" i="12"/>
  <c r="N357" i="12"/>
  <c r="N358" i="12"/>
  <c r="N359" i="12"/>
  <c r="N360" i="12"/>
  <c r="N361" i="12"/>
  <c r="N362" i="12"/>
  <c r="N363" i="12"/>
  <c r="N364" i="12"/>
  <c r="N365" i="12"/>
  <c r="N366" i="12"/>
  <c r="N367" i="12"/>
  <c r="N368" i="12"/>
  <c r="N369" i="12"/>
  <c r="N370" i="12"/>
  <c r="N371" i="12"/>
  <c r="N372" i="12"/>
  <c r="N373" i="12"/>
  <c r="N374" i="12"/>
  <c r="N375" i="12"/>
  <c r="N376" i="12"/>
  <c r="N377" i="12"/>
  <c r="N378" i="12"/>
  <c r="N379" i="12"/>
  <c r="N380" i="12"/>
  <c r="N381" i="12"/>
  <c r="N382" i="12"/>
  <c r="N383" i="12"/>
  <c r="N384" i="12"/>
  <c r="N385" i="12"/>
  <c r="N386" i="12"/>
  <c r="N8" i="12"/>
  <c r="P8" i="12"/>
  <c r="O8" i="12"/>
  <c r="C236" i="8"/>
  <c r="I235" i="8"/>
  <c r="J233" i="8"/>
  <c r="I234" i="8"/>
  <c r="E227" i="8"/>
  <c r="K227" i="8"/>
  <c r="D226" i="8"/>
  <c r="J226" i="8"/>
  <c r="J225" i="8"/>
  <c r="C225" i="8"/>
  <c r="I225" i="8"/>
  <c r="J224" i="8"/>
  <c r="C224" i="8"/>
  <c r="I224" i="8"/>
  <c r="AB11" i="11"/>
  <c r="E233" i="8"/>
  <c r="D234" i="8"/>
  <c r="E234" i="8"/>
  <c r="D235" i="8"/>
  <c r="E235" i="8"/>
  <c r="D236" i="8"/>
  <c r="E236" i="8"/>
  <c r="AC11" i="11"/>
  <c r="AB12" i="11"/>
  <c r="AC12" i="11"/>
  <c r="AB13" i="11"/>
  <c r="AC13" i="11"/>
  <c r="AB14" i="11"/>
  <c r="AC14" i="11"/>
  <c r="AB15" i="11"/>
  <c r="AC15" i="11"/>
  <c r="AB16" i="11"/>
  <c r="AC16" i="11"/>
  <c r="AB17" i="11"/>
  <c r="AC17" i="11"/>
  <c r="AB18" i="11"/>
  <c r="AC18" i="11"/>
  <c r="AB19" i="11"/>
  <c r="AC19" i="11"/>
  <c r="AB20" i="11"/>
  <c r="AC20" i="11"/>
  <c r="AB21" i="11"/>
  <c r="AC21" i="11"/>
  <c r="AB22" i="11"/>
  <c r="AC22" i="11"/>
  <c r="AB23" i="11"/>
  <c r="AC23" i="11"/>
  <c r="AB24" i="11"/>
  <c r="AC24" i="11"/>
  <c r="AB25" i="11"/>
  <c r="AC25" i="11"/>
  <c r="AB26" i="11"/>
  <c r="AC26" i="11"/>
  <c r="AB27" i="11"/>
  <c r="AC27" i="11"/>
  <c r="AB28" i="11"/>
  <c r="AC28" i="11"/>
  <c r="AB29" i="11"/>
  <c r="AC29" i="11"/>
  <c r="AB30" i="11"/>
  <c r="AC30" i="11"/>
  <c r="AB31" i="11"/>
  <c r="AC31" i="11"/>
  <c r="AB32" i="11"/>
  <c r="AC32" i="11"/>
  <c r="AB33" i="11"/>
  <c r="AC33" i="11"/>
  <c r="AB34" i="11"/>
  <c r="AC34" i="11"/>
  <c r="AB35" i="11"/>
  <c r="AC35" i="11"/>
  <c r="AB36" i="11"/>
  <c r="AC36" i="11"/>
  <c r="AB37" i="11"/>
  <c r="AC37" i="11"/>
  <c r="AB38" i="11"/>
  <c r="AC38" i="11"/>
  <c r="AB39" i="11"/>
  <c r="AC39" i="11"/>
  <c r="AB40" i="11"/>
  <c r="AC40" i="11"/>
  <c r="AB41" i="11"/>
  <c r="AC41" i="11"/>
  <c r="AB42" i="11"/>
  <c r="AC42" i="11"/>
  <c r="AB43" i="11"/>
  <c r="AC43" i="11"/>
  <c r="AB44" i="11"/>
  <c r="AC44" i="11"/>
  <c r="AB45" i="11"/>
  <c r="AC45" i="11"/>
  <c r="AB46" i="11"/>
  <c r="AC46" i="11"/>
  <c r="AB47" i="11"/>
  <c r="AC47" i="11"/>
  <c r="AB48" i="11"/>
  <c r="AC48" i="11"/>
  <c r="AB49" i="11"/>
  <c r="AC49" i="11"/>
  <c r="AB50" i="11"/>
  <c r="AC50" i="11"/>
  <c r="AB51" i="11"/>
  <c r="AC51" i="11"/>
  <c r="AB52" i="11"/>
  <c r="AC52" i="11"/>
  <c r="AB53" i="11"/>
  <c r="AC53" i="11"/>
  <c r="AB54" i="11"/>
  <c r="AC54" i="11"/>
  <c r="AB55" i="11"/>
  <c r="AC55" i="11"/>
  <c r="AB56" i="11"/>
  <c r="AC56" i="11"/>
  <c r="AB57" i="11"/>
  <c r="AC57" i="11"/>
  <c r="AB58" i="11"/>
  <c r="AC58" i="11"/>
  <c r="AB59" i="11"/>
  <c r="AC59" i="11"/>
  <c r="AB60" i="11"/>
  <c r="AC60" i="11"/>
  <c r="AB61" i="11"/>
  <c r="AC61" i="11"/>
  <c r="AB62" i="11"/>
  <c r="AC62" i="11"/>
  <c r="AB63" i="11"/>
  <c r="AC63" i="11"/>
  <c r="AB64" i="11"/>
  <c r="AC64" i="11"/>
  <c r="AB65" i="11"/>
  <c r="AC65" i="11"/>
  <c r="AB66" i="11"/>
  <c r="AC66" i="11"/>
  <c r="AB67" i="11"/>
  <c r="AC67" i="11"/>
  <c r="AB68" i="11"/>
  <c r="AC68" i="11"/>
  <c r="AB69" i="11"/>
  <c r="AC69" i="11"/>
  <c r="AB70" i="11"/>
  <c r="AC70" i="11"/>
  <c r="AB71" i="11"/>
  <c r="AC71" i="11"/>
  <c r="AB72" i="11"/>
  <c r="AC72" i="11"/>
  <c r="AB73" i="11"/>
  <c r="AC73" i="11"/>
  <c r="AB74" i="11"/>
  <c r="AC74" i="11"/>
  <c r="AB75" i="11"/>
  <c r="AC75" i="11"/>
  <c r="AB76" i="11"/>
  <c r="AC76" i="11"/>
  <c r="AB77" i="11"/>
  <c r="AC77" i="11"/>
  <c r="AB78" i="11"/>
  <c r="AC78" i="11"/>
  <c r="AB79" i="11"/>
  <c r="AC79" i="11"/>
  <c r="AB80" i="11"/>
  <c r="AC80" i="11"/>
  <c r="AB81" i="11"/>
  <c r="AC81" i="11"/>
  <c r="AB82" i="11"/>
  <c r="AC82" i="11"/>
  <c r="AB83" i="11"/>
  <c r="AC83" i="11"/>
  <c r="AB84" i="11"/>
  <c r="AC84" i="11"/>
  <c r="AB85" i="11"/>
  <c r="AC85" i="11"/>
  <c r="AB86" i="11"/>
  <c r="AC86" i="11"/>
  <c r="AB87" i="11"/>
  <c r="AC87" i="11"/>
  <c r="AB88" i="11"/>
  <c r="AC88" i="11"/>
  <c r="AB89" i="11"/>
  <c r="AC89" i="11"/>
  <c r="AB90" i="11"/>
  <c r="AC90" i="11"/>
  <c r="AB91" i="11"/>
  <c r="AC91" i="11"/>
  <c r="AB92" i="11"/>
  <c r="AC92" i="11"/>
  <c r="AB93" i="11"/>
  <c r="AC93" i="11"/>
  <c r="AB94" i="11"/>
  <c r="AC94" i="11"/>
  <c r="AB95" i="11"/>
  <c r="AC95" i="11"/>
  <c r="AB96" i="11"/>
  <c r="AC96" i="11"/>
  <c r="AB97" i="11"/>
  <c r="AC97" i="11"/>
  <c r="AB98" i="11"/>
  <c r="AC98" i="11"/>
  <c r="AB99" i="11"/>
  <c r="AC99" i="11"/>
  <c r="AB100" i="11"/>
  <c r="AC100" i="11"/>
  <c r="AB101" i="11"/>
  <c r="AC101" i="11"/>
  <c r="AB102" i="11"/>
  <c r="AC102" i="11"/>
  <c r="AB103" i="11"/>
  <c r="AC103" i="11"/>
  <c r="AB104" i="11"/>
  <c r="AC104" i="11"/>
  <c r="AB105" i="11"/>
  <c r="AC105" i="11"/>
  <c r="AB106" i="11"/>
  <c r="AC106" i="11"/>
  <c r="AB107" i="11"/>
  <c r="AC107" i="11"/>
  <c r="AB108" i="11"/>
  <c r="AC108" i="11"/>
  <c r="AB109" i="11"/>
  <c r="AC109" i="11"/>
  <c r="AB110" i="11"/>
  <c r="AC110" i="11"/>
  <c r="AB111" i="11"/>
  <c r="AC111" i="11"/>
  <c r="AB112" i="11"/>
  <c r="AC112" i="11"/>
  <c r="AB113" i="11"/>
  <c r="AC113" i="11"/>
  <c r="AB114" i="11"/>
  <c r="AC114" i="11"/>
  <c r="AB115" i="11"/>
  <c r="AC115" i="11"/>
  <c r="AB116" i="11"/>
  <c r="AC116" i="11"/>
  <c r="AB117" i="11"/>
  <c r="AC117" i="11"/>
  <c r="AB118" i="11"/>
  <c r="AC118" i="11"/>
  <c r="AB119" i="11"/>
  <c r="AC119" i="11"/>
  <c r="AB120" i="11"/>
  <c r="AC120" i="11"/>
  <c r="AB121" i="11"/>
  <c r="AC121" i="11"/>
  <c r="AB122" i="11"/>
  <c r="AC122" i="11"/>
  <c r="AB123" i="11"/>
  <c r="AC123" i="11"/>
  <c r="AB124" i="11"/>
  <c r="AC124" i="11"/>
  <c r="AB125" i="11"/>
  <c r="AC125" i="11"/>
  <c r="AB126" i="11"/>
  <c r="AC126" i="11"/>
  <c r="AB127" i="11"/>
  <c r="AC127" i="11"/>
  <c r="AB128" i="11"/>
  <c r="AC128" i="11"/>
  <c r="AB129" i="11"/>
  <c r="AC129" i="11"/>
  <c r="AB130" i="11"/>
  <c r="AC130" i="11"/>
  <c r="AB131" i="11"/>
  <c r="AC131" i="11"/>
  <c r="AB132" i="11"/>
  <c r="AC132" i="11"/>
  <c r="AB133" i="11"/>
  <c r="AC133" i="11"/>
  <c r="AB134" i="11"/>
  <c r="AC134" i="11"/>
  <c r="AB135" i="11"/>
  <c r="AC135" i="11"/>
  <c r="AB136" i="11"/>
  <c r="AC136" i="11"/>
  <c r="AB137" i="11"/>
  <c r="AC137" i="11"/>
  <c r="AB138" i="11"/>
  <c r="AC138" i="11"/>
  <c r="AB139" i="11"/>
  <c r="AC139" i="11"/>
  <c r="AB140" i="11"/>
  <c r="AC140" i="11"/>
  <c r="AB141" i="11"/>
  <c r="AC141" i="11"/>
  <c r="AB142" i="11"/>
  <c r="AC142" i="11"/>
  <c r="AB143" i="11"/>
  <c r="AC143" i="11"/>
  <c r="AB144" i="11"/>
  <c r="AC144" i="11"/>
  <c r="AB145" i="11"/>
  <c r="AC145" i="11"/>
  <c r="AB146" i="11"/>
  <c r="AC146" i="11"/>
  <c r="AB147" i="11"/>
  <c r="AC147" i="11"/>
  <c r="AB148" i="11"/>
  <c r="AC148" i="11"/>
  <c r="AB149" i="11"/>
  <c r="AC149" i="11"/>
  <c r="AB150" i="11"/>
  <c r="AC150" i="11"/>
  <c r="AB151" i="11"/>
  <c r="AC151" i="11"/>
  <c r="AB152" i="11"/>
  <c r="AC152" i="11"/>
  <c r="AB153" i="11"/>
  <c r="AC153" i="11"/>
  <c r="AB154" i="11"/>
  <c r="AC154" i="11"/>
  <c r="AB155" i="11"/>
  <c r="AC155" i="11"/>
  <c r="AB156" i="11"/>
  <c r="AC156" i="11"/>
  <c r="AB157" i="11"/>
  <c r="AC157" i="11"/>
  <c r="AB158" i="11"/>
  <c r="AC158" i="11"/>
  <c r="AB159" i="11"/>
  <c r="AC159" i="11"/>
  <c r="AB160" i="11"/>
  <c r="AC160" i="11"/>
  <c r="AB161" i="11"/>
  <c r="AC161" i="11"/>
  <c r="AB162" i="11"/>
  <c r="AC162" i="11"/>
  <c r="AB163" i="11"/>
  <c r="AC163" i="11"/>
  <c r="AB164" i="11"/>
  <c r="AC164" i="11"/>
  <c r="AB165" i="11"/>
  <c r="AC165" i="11"/>
  <c r="AB166" i="11"/>
  <c r="AC166" i="11"/>
  <c r="AB167" i="11"/>
  <c r="AC167" i="11"/>
  <c r="AB168" i="11"/>
  <c r="AC168" i="11"/>
  <c r="AB169" i="11"/>
  <c r="AC169" i="11"/>
  <c r="AB170" i="11"/>
  <c r="AC170" i="11"/>
  <c r="AB171" i="11"/>
  <c r="AC171" i="11"/>
  <c r="AB172" i="11"/>
  <c r="AC172" i="11"/>
  <c r="AB173" i="11"/>
  <c r="AC173" i="11"/>
  <c r="AB174" i="11"/>
  <c r="AC174" i="11"/>
  <c r="AB175" i="11"/>
  <c r="AC175" i="11"/>
  <c r="AB176" i="11"/>
  <c r="AC176" i="11"/>
  <c r="AB177" i="11"/>
  <c r="AC177" i="11"/>
  <c r="AB178" i="11"/>
  <c r="AC178" i="11"/>
  <c r="AB179" i="11"/>
  <c r="AC179" i="11"/>
  <c r="AB180" i="11"/>
  <c r="AC180" i="11"/>
  <c r="AB181" i="11"/>
  <c r="AC181" i="11"/>
  <c r="AB182" i="11"/>
  <c r="AC182" i="11"/>
  <c r="AB183" i="11"/>
  <c r="AC183" i="11"/>
  <c r="AB184" i="11"/>
  <c r="AC184" i="11"/>
  <c r="AB185" i="11"/>
  <c r="AC185" i="11"/>
  <c r="AB186" i="11"/>
  <c r="AC186" i="11"/>
  <c r="AB187" i="11"/>
  <c r="AC187" i="11"/>
  <c r="AB188" i="11"/>
  <c r="AC188" i="11"/>
  <c r="AB189" i="11"/>
  <c r="AC189" i="11"/>
  <c r="AB190" i="11"/>
  <c r="AC190" i="11"/>
  <c r="AB191" i="11"/>
  <c r="AC191" i="11"/>
  <c r="AB192" i="11"/>
  <c r="AC192" i="11"/>
  <c r="AB193" i="11"/>
  <c r="AC193" i="11"/>
  <c r="AB194" i="11"/>
  <c r="AC194" i="11"/>
  <c r="AB195" i="11"/>
  <c r="AC195" i="11"/>
  <c r="AB196" i="11"/>
  <c r="AC196" i="11"/>
  <c r="AB197" i="11"/>
  <c r="AC197" i="11"/>
  <c r="AB198" i="11"/>
  <c r="AC198" i="11"/>
  <c r="AB199" i="11"/>
  <c r="AC199" i="11"/>
  <c r="AB200" i="11"/>
  <c r="AC200" i="11"/>
  <c r="AB201" i="11"/>
  <c r="AC201" i="11"/>
  <c r="AB202" i="11"/>
  <c r="AC202" i="11"/>
  <c r="AB203" i="11"/>
  <c r="AC203" i="11"/>
  <c r="AB204" i="11"/>
  <c r="AC204" i="11"/>
  <c r="AB205" i="11"/>
  <c r="AC205" i="11"/>
  <c r="AB206" i="11"/>
  <c r="AC206" i="11"/>
  <c r="AB207" i="11"/>
  <c r="AC207" i="11"/>
  <c r="AB208" i="11"/>
  <c r="AC208" i="11"/>
  <c r="AB209" i="11"/>
  <c r="AC209" i="11"/>
  <c r="AB210" i="11"/>
  <c r="AC210" i="11"/>
  <c r="AB211" i="11"/>
  <c r="AC211" i="11"/>
  <c r="AB212" i="11"/>
  <c r="AC212" i="11"/>
  <c r="AB213" i="11"/>
  <c r="AC213" i="11"/>
  <c r="AB214" i="11"/>
  <c r="AC214" i="11"/>
  <c r="AB215" i="11"/>
  <c r="AC215" i="11"/>
  <c r="AB216" i="11"/>
  <c r="AC216" i="11"/>
  <c r="AB217" i="11"/>
  <c r="AC217" i="11"/>
  <c r="AB218" i="11"/>
  <c r="AC218" i="11"/>
  <c r="AB219" i="11"/>
  <c r="AC219" i="11"/>
  <c r="AB220" i="11"/>
  <c r="AC220" i="11"/>
  <c r="AB221" i="11"/>
  <c r="AC221" i="11"/>
  <c r="AB222" i="11"/>
  <c r="AC222" i="11"/>
  <c r="AB223" i="11"/>
  <c r="AC223" i="11"/>
  <c r="AB224" i="11"/>
  <c r="AC224" i="11"/>
  <c r="AB225" i="11"/>
  <c r="AC225" i="11"/>
  <c r="AB226" i="11"/>
  <c r="AC226" i="11"/>
  <c r="AB227" i="11"/>
  <c r="AC227" i="11"/>
  <c r="AB228" i="11"/>
  <c r="AC228" i="11"/>
  <c r="AB229" i="11"/>
  <c r="AC229" i="11"/>
  <c r="AB230" i="11"/>
  <c r="AC230" i="11"/>
  <c r="AB231" i="11"/>
  <c r="AC231" i="11"/>
  <c r="AB232" i="11"/>
  <c r="AC232" i="11"/>
  <c r="AB233" i="11"/>
  <c r="AC233" i="11"/>
  <c r="AB234" i="11"/>
  <c r="AC234" i="11"/>
  <c r="AB235" i="11"/>
  <c r="AC235" i="11"/>
  <c r="AB236" i="11"/>
  <c r="AC236" i="11"/>
  <c r="AB237" i="11"/>
  <c r="AC237" i="11"/>
  <c r="AB238" i="11"/>
  <c r="AC238" i="11"/>
  <c r="AB239" i="11"/>
  <c r="AC239" i="11"/>
  <c r="AB240" i="11"/>
  <c r="AC240" i="11"/>
  <c r="AB241" i="11"/>
  <c r="AC241" i="11"/>
  <c r="AB242" i="11"/>
  <c r="AC242" i="11"/>
  <c r="AB243" i="11"/>
  <c r="AC243" i="11"/>
  <c r="AB244" i="11"/>
  <c r="AC244" i="11"/>
  <c r="AB245" i="11"/>
  <c r="AC245" i="11"/>
  <c r="AB246" i="11"/>
  <c r="AC246" i="11"/>
  <c r="AB247" i="11"/>
  <c r="AC247" i="11"/>
  <c r="AB248" i="11"/>
  <c r="AC248" i="11"/>
  <c r="AB249" i="11"/>
  <c r="AC249" i="11"/>
  <c r="AB250" i="11"/>
  <c r="AC250" i="11"/>
  <c r="AB251" i="11"/>
  <c r="AC251" i="11"/>
  <c r="AB252" i="11"/>
  <c r="AC252" i="11"/>
  <c r="AB253" i="11"/>
  <c r="AC253" i="11"/>
  <c r="AB254" i="11"/>
  <c r="AC254" i="11"/>
  <c r="AB255" i="11"/>
  <c r="AC255" i="11"/>
  <c r="AB256" i="11"/>
  <c r="AC256" i="11"/>
  <c r="AB257" i="11"/>
  <c r="AC257" i="11"/>
  <c r="AB258" i="11"/>
  <c r="AC258" i="11"/>
  <c r="AB259" i="11"/>
  <c r="AC259" i="11"/>
  <c r="AB260" i="11"/>
  <c r="AC260" i="11"/>
  <c r="AB261" i="11"/>
  <c r="AC261" i="11"/>
  <c r="AB262" i="11"/>
  <c r="AC262" i="11"/>
  <c r="AB263" i="11"/>
  <c r="AC263" i="11"/>
  <c r="AB264" i="11"/>
  <c r="AC264" i="11"/>
  <c r="AB265" i="11"/>
  <c r="AC265" i="11"/>
  <c r="AB266" i="11"/>
  <c r="AC266" i="11"/>
  <c r="AB267" i="11"/>
  <c r="AC267" i="11"/>
  <c r="AB268" i="11"/>
  <c r="AC268" i="11"/>
  <c r="AB269" i="11"/>
  <c r="AC269" i="11"/>
  <c r="AB270" i="11"/>
  <c r="AC270" i="11"/>
  <c r="AB271" i="11"/>
  <c r="AC271" i="11"/>
  <c r="AB272" i="11"/>
  <c r="AC272" i="11"/>
  <c r="AB273" i="11"/>
  <c r="AC273" i="11"/>
  <c r="AB274" i="11"/>
  <c r="AC274" i="11"/>
  <c r="AB275" i="11"/>
  <c r="AC275" i="11"/>
  <c r="AB276" i="11"/>
  <c r="AC276" i="11"/>
  <c r="AB277" i="11"/>
  <c r="AC277" i="11"/>
  <c r="AB278" i="11"/>
  <c r="AC278" i="11"/>
  <c r="AB279" i="11"/>
  <c r="AC279" i="11"/>
  <c r="AB280" i="11"/>
  <c r="AC280" i="11"/>
  <c r="AB281" i="11"/>
  <c r="AC281" i="11"/>
  <c r="AB282" i="11"/>
  <c r="AC282" i="11"/>
  <c r="AB283" i="11"/>
  <c r="AC283" i="11"/>
  <c r="AB284" i="11"/>
  <c r="AC284" i="11"/>
  <c r="AB285" i="11"/>
  <c r="AC285" i="11"/>
  <c r="AB286" i="11"/>
  <c r="AC286" i="11"/>
  <c r="AB287" i="11"/>
  <c r="AC287" i="11"/>
  <c r="AB288" i="11"/>
  <c r="AC288" i="11"/>
  <c r="AB289" i="11"/>
  <c r="AC289" i="11"/>
  <c r="AB290" i="11"/>
  <c r="AC290" i="11"/>
  <c r="AB291" i="11"/>
  <c r="AC291" i="11"/>
  <c r="AB292" i="11"/>
  <c r="AC292" i="11"/>
  <c r="AB293" i="11"/>
  <c r="AC293" i="11"/>
  <c r="AB294" i="11"/>
  <c r="AC294" i="11"/>
  <c r="AB295" i="11"/>
  <c r="AC295" i="11"/>
  <c r="AB296" i="11"/>
  <c r="AC296" i="11"/>
  <c r="AB297" i="11"/>
  <c r="AC297" i="11"/>
  <c r="AB298" i="11"/>
  <c r="AC298" i="11"/>
  <c r="AB299" i="11"/>
  <c r="AC299" i="11"/>
  <c r="AB300" i="11"/>
  <c r="AC300" i="11"/>
  <c r="AB301" i="11"/>
  <c r="AC301" i="11"/>
  <c r="AB302" i="11"/>
  <c r="AC302" i="11"/>
  <c r="AB303" i="11"/>
  <c r="AC303" i="11"/>
  <c r="AB304" i="11"/>
  <c r="AC304" i="11"/>
  <c r="AB305" i="11"/>
  <c r="AC305" i="11"/>
  <c r="AB306" i="11"/>
  <c r="AC306" i="11"/>
  <c r="AB307" i="11"/>
  <c r="AC307" i="11"/>
  <c r="AB308" i="11"/>
  <c r="AC308" i="11"/>
  <c r="AB309" i="11"/>
  <c r="AC309" i="11"/>
  <c r="AB310" i="11"/>
  <c r="AC310" i="11"/>
  <c r="AB311" i="11"/>
  <c r="AC311" i="11"/>
  <c r="AB312" i="11"/>
  <c r="AC312" i="11"/>
  <c r="AB313" i="11"/>
  <c r="AC313" i="11"/>
  <c r="AB314" i="11"/>
  <c r="AC314" i="11"/>
  <c r="AB315" i="11"/>
  <c r="AC315" i="11"/>
  <c r="AB316" i="11"/>
  <c r="AC316" i="11"/>
  <c r="AB317" i="11"/>
  <c r="AC317" i="11"/>
  <c r="AB318" i="11"/>
  <c r="AC318" i="11"/>
  <c r="AB319" i="11"/>
  <c r="AC319" i="11"/>
  <c r="AB320" i="11"/>
  <c r="AC320" i="11"/>
  <c r="AB321" i="11"/>
  <c r="AC321" i="11"/>
  <c r="AB322" i="11"/>
  <c r="AC322" i="11"/>
  <c r="AB323" i="11"/>
  <c r="AC323" i="11"/>
  <c r="AB324" i="11"/>
  <c r="AC324" i="11"/>
  <c r="AB325" i="11"/>
  <c r="AC325" i="11"/>
  <c r="AB326" i="11"/>
  <c r="AC326" i="11"/>
  <c r="AB327" i="11"/>
  <c r="AC327" i="11"/>
  <c r="AB328" i="11"/>
  <c r="AC328" i="11"/>
  <c r="AB329" i="11"/>
  <c r="AC329" i="11"/>
  <c r="AB330" i="11"/>
  <c r="AC330" i="11"/>
  <c r="AB331" i="11"/>
  <c r="AC331" i="11"/>
  <c r="AB332" i="11"/>
  <c r="AC332" i="11"/>
  <c r="AB333" i="11"/>
  <c r="AC333" i="11"/>
  <c r="AB334" i="11"/>
  <c r="AC334" i="11"/>
  <c r="AB335" i="11"/>
  <c r="AC335" i="11"/>
  <c r="AB336" i="11"/>
  <c r="AC336" i="11"/>
  <c r="AB337" i="11"/>
  <c r="AC337" i="11"/>
  <c r="AB338" i="11"/>
  <c r="AC338" i="11"/>
  <c r="AB339" i="11"/>
  <c r="AC339" i="11"/>
  <c r="AB340" i="11"/>
  <c r="AC340" i="11"/>
  <c r="AB341" i="11"/>
  <c r="AC341" i="11"/>
  <c r="AB342" i="11"/>
  <c r="AC342" i="11"/>
  <c r="AB343" i="11"/>
  <c r="AC343" i="11"/>
  <c r="AB344" i="11"/>
  <c r="AC344" i="11"/>
  <c r="AB345" i="11"/>
  <c r="AC345" i="11"/>
  <c r="AB346" i="11"/>
  <c r="AC346" i="11"/>
  <c r="AB347" i="11"/>
  <c r="AC347" i="11"/>
  <c r="AB348" i="11"/>
  <c r="AC348" i="11"/>
  <c r="AB349" i="11"/>
  <c r="AC349" i="11"/>
  <c r="AB350" i="11"/>
  <c r="AC350" i="11"/>
  <c r="AB351" i="11"/>
  <c r="AC351" i="11"/>
  <c r="AB352" i="11"/>
  <c r="AC352" i="11"/>
  <c r="AB353" i="11"/>
  <c r="AC353" i="11"/>
  <c r="AB354" i="11"/>
  <c r="AC354" i="11"/>
  <c r="AB355" i="11"/>
  <c r="AC355" i="11"/>
  <c r="AB356" i="11"/>
  <c r="AC356" i="11"/>
  <c r="AB357" i="11"/>
  <c r="AC357" i="11"/>
  <c r="AB358" i="11"/>
  <c r="AC358" i="11"/>
  <c r="AB359" i="11"/>
  <c r="AC359" i="11"/>
  <c r="AB360" i="11"/>
  <c r="AC360" i="11"/>
  <c r="AB361" i="11"/>
  <c r="AC361" i="11"/>
  <c r="AB362" i="11"/>
  <c r="AC362" i="11"/>
  <c r="AB363" i="11"/>
  <c r="AC363" i="11"/>
  <c r="AB364" i="11"/>
  <c r="AC364" i="11"/>
  <c r="AB365" i="11"/>
  <c r="AC365" i="11"/>
  <c r="AB366" i="11"/>
  <c r="AC366" i="11"/>
  <c r="AB367" i="11"/>
  <c r="AC367" i="11"/>
  <c r="AB368" i="11"/>
  <c r="AC368" i="11"/>
  <c r="AB369" i="11"/>
  <c r="AC369" i="11"/>
  <c r="AB370" i="11"/>
  <c r="AC370" i="11"/>
  <c r="AB371" i="11"/>
  <c r="AC371" i="11"/>
  <c r="AB372" i="11"/>
  <c r="AC372" i="11"/>
  <c r="AB373" i="11"/>
  <c r="AC373" i="11"/>
  <c r="AB374" i="11"/>
  <c r="AC374" i="11"/>
  <c r="AB375" i="11"/>
  <c r="AC375" i="11"/>
  <c r="AB376" i="11"/>
  <c r="AC376" i="11"/>
  <c r="AB377" i="11"/>
  <c r="AC377" i="11"/>
  <c r="AB378" i="11"/>
  <c r="AC378" i="11"/>
  <c r="AB379" i="11"/>
  <c r="AC379" i="11"/>
  <c r="AB380" i="11"/>
  <c r="AC380" i="11"/>
  <c r="AB381" i="11"/>
  <c r="AC381" i="11"/>
  <c r="AB382" i="11"/>
  <c r="AC382" i="11"/>
  <c r="AB383" i="11"/>
  <c r="AC383" i="11"/>
  <c r="AB384" i="11"/>
  <c r="AC384" i="11"/>
  <c r="AB385" i="11"/>
  <c r="AC385" i="11"/>
  <c r="AB386" i="11"/>
  <c r="AC386" i="11"/>
  <c r="AB387" i="11"/>
  <c r="AC387" i="11"/>
  <c r="AB388" i="11"/>
  <c r="AC388" i="11"/>
  <c r="AB389" i="11"/>
  <c r="AC389" i="11"/>
  <c r="AB390" i="11"/>
  <c r="AC390" i="11"/>
  <c r="AB391" i="11"/>
  <c r="AC391" i="11"/>
  <c r="AB392" i="11"/>
  <c r="AC392" i="11"/>
  <c r="AB393" i="11"/>
  <c r="AC393" i="11"/>
  <c r="AB394" i="11"/>
  <c r="AC394" i="11"/>
  <c r="AB395" i="11"/>
  <c r="AC395" i="11"/>
  <c r="AB396" i="11"/>
  <c r="AC396" i="11"/>
  <c r="AB397" i="11"/>
  <c r="AC397" i="11"/>
  <c r="AB398" i="11"/>
  <c r="AC398" i="11"/>
  <c r="AB399" i="11"/>
  <c r="AC399" i="11"/>
  <c r="AB400" i="11"/>
  <c r="AC400" i="11"/>
  <c r="AB401" i="11"/>
  <c r="AC401" i="11"/>
  <c r="AB402" i="11"/>
  <c r="AC402" i="11"/>
  <c r="AB403" i="11"/>
  <c r="AC403" i="11"/>
  <c r="AB404" i="11"/>
  <c r="AC404" i="11"/>
  <c r="AB405" i="11"/>
  <c r="AC405" i="11"/>
  <c r="AB406" i="11"/>
  <c r="AC406" i="11"/>
  <c r="AB407" i="11"/>
  <c r="AC407" i="11"/>
  <c r="AB408" i="11"/>
  <c r="AC408" i="11"/>
  <c r="AB409" i="11"/>
  <c r="AC409" i="11"/>
  <c r="AB410" i="11"/>
  <c r="AC410" i="11"/>
  <c r="AB411" i="11"/>
  <c r="AC411" i="11"/>
  <c r="AB412" i="11"/>
  <c r="AC412" i="11"/>
  <c r="AB413" i="11"/>
  <c r="AC413" i="11"/>
  <c r="AB414" i="11"/>
  <c r="AC414" i="11"/>
  <c r="AB415" i="11"/>
  <c r="AC415" i="11"/>
  <c r="AB416" i="11"/>
  <c r="AC416" i="11"/>
  <c r="AB417" i="11"/>
  <c r="AC417" i="11"/>
  <c r="AB418" i="11"/>
  <c r="AC418" i="11"/>
  <c r="AB419" i="11"/>
  <c r="AC419" i="11"/>
  <c r="AB420" i="11"/>
  <c r="AC420" i="11"/>
  <c r="AB421" i="11"/>
  <c r="AC421" i="11"/>
  <c r="AB422" i="11"/>
  <c r="AC422" i="11"/>
  <c r="AB423" i="11"/>
  <c r="AC423" i="11"/>
  <c r="AB424" i="11"/>
  <c r="AC424" i="11"/>
  <c r="AB425" i="11"/>
  <c r="AC425" i="11"/>
  <c r="AB426" i="11"/>
  <c r="AC426" i="11"/>
  <c r="AB427" i="11"/>
  <c r="AC427" i="11"/>
  <c r="AB428" i="11"/>
  <c r="AC428" i="11"/>
  <c r="AB429" i="11"/>
  <c r="AC429" i="11"/>
  <c r="AB430" i="11"/>
  <c r="AC430" i="11"/>
  <c r="AB431" i="11"/>
  <c r="AC431" i="11"/>
  <c r="AB432" i="11"/>
  <c r="AC432" i="11"/>
  <c r="AB433" i="11"/>
  <c r="AC433" i="11"/>
  <c r="AB434" i="11"/>
  <c r="AC434" i="11"/>
  <c r="AB435" i="11"/>
  <c r="AC435" i="11"/>
  <c r="AB436" i="11"/>
  <c r="AC436" i="11"/>
  <c r="AB437" i="11"/>
  <c r="AC437" i="11"/>
  <c r="AB438" i="11"/>
  <c r="AC438" i="11"/>
  <c r="AB439" i="11"/>
  <c r="AC439" i="11"/>
  <c r="AB440" i="11"/>
  <c r="AC440" i="11"/>
  <c r="AB441" i="11"/>
  <c r="AC441" i="11"/>
  <c r="AB442" i="11"/>
  <c r="AC442" i="11"/>
  <c r="AB443" i="11"/>
  <c r="AC443" i="11"/>
  <c r="AB444" i="11"/>
  <c r="AC444" i="11"/>
  <c r="AB445" i="11"/>
  <c r="AC445" i="11"/>
  <c r="AB446" i="11"/>
  <c r="AC446" i="11"/>
  <c r="AB447" i="11"/>
  <c r="AC447" i="11"/>
  <c r="AB448" i="11"/>
  <c r="AC448" i="11"/>
  <c r="AB449" i="11"/>
  <c r="AC449" i="11"/>
  <c r="AB450" i="11"/>
  <c r="AC450" i="11"/>
  <c r="AB451" i="11"/>
  <c r="AC451" i="11"/>
  <c r="AB452" i="11"/>
  <c r="AC452" i="11"/>
  <c r="AB453" i="11"/>
  <c r="AC453" i="11"/>
  <c r="AB454" i="11"/>
  <c r="AC454" i="11"/>
  <c r="AB455" i="11"/>
  <c r="AC455" i="11"/>
  <c r="AB456" i="11"/>
  <c r="AC456" i="11"/>
  <c r="AB457" i="11"/>
  <c r="AC457" i="11"/>
  <c r="AB458" i="11"/>
  <c r="AC458" i="11"/>
  <c r="AB459" i="11"/>
  <c r="AC459" i="11"/>
  <c r="AB460" i="11"/>
  <c r="AC460" i="11"/>
  <c r="AB461" i="11"/>
  <c r="AC461" i="11"/>
  <c r="AB462" i="11"/>
  <c r="AC462" i="11"/>
  <c r="AB463" i="11"/>
  <c r="AC463" i="11"/>
  <c r="AB464" i="11"/>
  <c r="AC464" i="11"/>
  <c r="AB465" i="11"/>
  <c r="AC465" i="11"/>
  <c r="AB466" i="11"/>
  <c r="AC466" i="11"/>
  <c r="AB467" i="11"/>
  <c r="AC467" i="11"/>
  <c r="AB468" i="11"/>
  <c r="AC468" i="11"/>
  <c r="AB469" i="11"/>
  <c r="AC469" i="11"/>
  <c r="AB470" i="11"/>
  <c r="AC470" i="11"/>
  <c r="AB471" i="11"/>
  <c r="AC471" i="11"/>
  <c r="AB472" i="11"/>
  <c r="AC472" i="11"/>
  <c r="AB473" i="11"/>
  <c r="AC473" i="11"/>
  <c r="AB474" i="11"/>
  <c r="AC474" i="11"/>
  <c r="AB475" i="11"/>
  <c r="AC475" i="11"/>
  <c r="AB476" i="11"/>
  <c r="AC476" i="11"/>
  <c r="AB477" i="11"/>
  <c r="AC477" i="11"/>
  <c r="AB478" i="11"/>
  <c r="AC478" i="11"/>
  <c r="AB479" i="11"/>
  <c r="AC479" i="11"/>
  <c r="AB480" i="11"/>
  <c r="AC480" i="11"/>
  <c r="AB481" i="11"/>
  <c r="AC481" i="11"/>
  <c r="AB482" i="11"/>
  <c r="AC482" i="11"/>
  <c r="AB483" i="11"/>
  <c r="AC483" i="11"/>
  <c r="AB484" i="11"/>
  <c r="AC484" i="11"/>
  <c r="AB485" i="11"/>
  <c r="AC485" i="11"/>
  <c r="AB486" i="11"/>
  <c r="AC486" i="11"/>
  <c r="AB487" i="11"/>
  <c r="AC487" i="11"/>
  <c r="AB488" i="11"/>
  <c r="AC488" i="11"/>
  <c r="AB489" i="11"/>
  <c r="AC489" i="11"/>
  <c r="AB490" i="11"/>
  <c r="AC490" i="11"/>
  <c r="AB491" i="11"/>
  <c r="AC491" i="11"/>
  <c r="AB492" i="11"/>
  <c r="AC492" i="11"/>
  <c r="AB493" i="11"/>
  <c r="AC493" i="11"/>
  <c r="AB494" i="11"/>
  <c r="AC494" i="11"/>
  <c r="AB495" i="11"/>
  <c r="AC495" i="11"/>
  <c r="AB496" i="11"/>
  <c r="AC496" i="11"/>
  <c r="AB497" i="11"/>
  <c r="AC497" i="11"/>
  <c r="AB498" i="11"/>
  <c r="AC498" i="11"/>
  <c r="AB499" i="11"/>
  <c r="AC499" i="11"/>
  <c r="AB500" i="11"/>
  <c r="AC500" i="11"/>
  <c r="AB501" i="11"/>
  <c r="AC501" i="11"/>
  <c r="AB502" i="11"/>
  <c r="AC502" i="11"/>
  <c r="AB503" i="11"/>
  <c r="AC503" i="11"/>
  <c r="AB504" i="11"/>
  <c r="AC504" i="11"/>
  <c r="AB505" i="11"/>
  <c r="AC505" i="11"/>
  <c r="AB506" i="11"/>
  <c r="AC506" i="11"/>
  <c r="AB507" i="11"/>
  <c r="AC507" i="11"/>
  <c r="AB508" i="11"/>
  <c r="AC508" i="11"/>
  <c r="AB509" i="11"/>
  <c r="AC509" i="11"/>
  <c r="AB510" i="11"/>
  <c r="AC510" i="11"/>
  <c r="AB511" i="11"/>
  <c r="AC511" i="11"/>
  <c r="AB512" i="11"/>
  <c r="AC512" i="11"/>
  <c r="AB513" i="11"/>
  <c r="AC513" i="11"/>
  <c r="AB514" i="11"/>
  <c r="AC514" i="11"/>
  <c r="AB515" i="11"/>
  <c r="AC515" i="11"/>
  <c r="AB516" i="11"/>
  <c r="AC516" i="11"/>
  <c r="AB517" i="11"/>
  <c r="AC517" i="11"/>
  <c r="AB518" i="11"/>
  <c r="AC518" i="11"/>
  <c r="AB519" i="11"/>
  <c r="AC519" i="11"/>
  <c r="AB520" i="11"/>
  <c r="AC520" i="11"/>
  <c r="AB521" i="11"/>
  <c r="AC521" i="11"/>
  <c r="AB522" i="11"/>
  <c r="AC522" i="11"/>
  <c r="AB523" i="11"/>
  <c r="AC523" i="11"/>
  <c r="AB524" i="11"/>
  <c r="AC524" i="11"/>
  <c r="AB525" i="11"/>
  <c r="AC525" i="11"/>
  <c r="AB526" i="11"/>
  <c r="AC526" i="11"/>
  <c r="AB527" i="11"/>
  <c r="AC527" i="11"/>
  <c r="AB528" i="11"/>
  <c r="AC528" i="11"/>
  <c r="AB529" i="11"/>
  <c r="AC529" i="11"/>
  <c r="AB530" i="11"/>
  <c r="AC530" i="11"/>
  <c r="AB531" i="11"/>
  <c r="AC531" i="11"/>
  <c r="AB532" i="11"/>
  <c r="AC532" i="11"/>
  <c r="AB533" i="11"/>
  <c r="AC533" i="11"/>
  <c r="AB534" i="11"/>
  <c r="AC534" i="11"/>
  <c r="AB535" i="11"/>
  <c r="AC535" i="11"/>
  <c r="AB536" i="11"/>
  <c r="AC536" i="11"/>
  <c r="AB537" i="11"/>
  <c r="AC537" i="11"/>
  <c r="AB538" i="11"/>
  <c r="AC538" i="11"/>
  <c r="AB539" i="11"/>
  <c r="AC539" i="11"/>
  <c r="AB540" i="11"/>
  <c r="AC540" i="11"/>
  <c r="AB541" i="11"/>
  <c r="AC541" i="11"/>
  <c r="AB542" i="11"/>
  <c r="AC542" i="11"/>
  <c r="AB543" i="11"/>
  <c r="AC543" i="11"/>
  <c r="AB544" i="11"/>
  <c r="AC544" i="11"/>
  <c r="AB545" i="11"/>
  <c r="AC545" i="11"/>
  <c r="AB546" i="11"/>
  <c r="AC546" i="11"/>
  <c r="AB547" i="11"/>
  <c r="AC547" i="11"/>
  <c r="AB548" i="11"/>
  <c r="AC548" i="11"/>
  <c r="AB549" i="11"/>
  <c r="AC549" i="11"/>
  <c r="AB550" i="11"/>
  <c r="AC550" i="11"/>
  <c r="AB551" i="11"/>
  <c r="AC551" i="11"/>
  <c r="AB552" i="11"/>
  <c r="AC552" i="11"/>
  <c r="AB553" i="11"/>
  <c r="AC553" i="11"/>
  <c r="AB554" i="11"/>
  <c r="AC554" i="11"/>
  <c r="AB555" i="11"/>
  <c r="AC555" i="11"/>
  <c r="AB556" i="11"/>
  <c r="AC556" i="11"/>
  <c r="AB557" i="11"/>
  <c r="AC557" i="11"/>
  <c r="AB558" i="11"/>
  <c r="AC558" i="11"/>
  <c r="AB559" i="11"/>
  <c r="AC559" i="11"/>
  <c r="AB560" i="11"/>
  <c r="AC560" i="11"/>
  <c r="AB561" i="11"/>
  <c r="AC561" i="11"/>
  <c r="AB562" i="11"/>
  <c r="AC562" i="11"/>
  <c r="AB563" i="11"/>
  <c r="AC563" i="11"/>
  <c r="AB564" i="11"/>
  <c r="AC564" i="11"/>
  <c r="AB565" i="11"/>
  <c r="AC565" i="11"/>
  <c r="AB566" i="11"/>
  <c r="AC566" i="11"/>
  <c r="AB567" i="11"/>
  <c r="AC567" i="11"/>
  <c r="AB568" i="11"/>
  <c r="AC568" i="11"/>
  <c r="AB569" i="11"/>
  <c r="AC569" i="11"/>
  <c r="AB570" i="11"/>
  <c r="AC570" i="11"/>
  <c r="AB571" i="11"/>
  <c r="AC571" i="11"/>
  <c r="AB572" i="11"/>
  <c r="AC572" i="11"/>
  <c r="AB573" i="11"/>
  <c r="AC573" i="11"/>
  <c r="AB574" i="11"/>
  <c r="AC574" i="11"/>
  <c r="AB575" i="11"/>
  <c r="AC575" i="11"/>
  <c r="AB576" i="11"/>
  <c r="AC576" i="11"/>
  <c r="AB577" i="11"/>
  <c r="AC577" i="11"/>
  <c r="AB578" i="11"/>
  <c r="AC578" i="11"/>
  <c r="AB579" i="11"/>
  <c r="AC579" i="11"/>
  <c r="AB580" i="11"/>
  <c r="AC580" i="11"/>
  <c r="AB581" i="11"/>
  <c r="AC581" i="11"/>
  <c r="AB582" i="11"/>
  <c r="AC582" i="11"/>
  <c r="AB583" i="11"/>
  <c r="AC583" i="11"/>
  <c r="AB584" i="11"/>
  <c r="AC584" i="11"/>
  <c r="AB585" i="11"/>
  <c r="AC585" i="11"/>
  <c r="AB586" i="11"/>
  <c r="AC586" i="11"/>
  <c r="AB587" i="11"/>
  <c r="AC587" i="11"/>
  <c r="AB588" i="11"/>
  <c r="AC588" i="11"/>
  <c r="AB589" i="11"/>
  <c r="AC589" i="11"/>
  <c r="AB590" i="11"/>
  <c r="AC590" i="11"/>
  <c r="AB591" i="11"/>
  <c r="AC591" i="11"/>
  <c r="AB592" i="11"/>
  <c r="AC592" i="11"/>
  <c r="AB593" i="11"/>
  <c r="AC593" i="11"/>
  <c r="AB594" i="11"/>
  <c r="AC594" i="11"/>
  <c r="AB595" i="11"/>
  <c r="AC595" i="11"/>
  <c r="AB596" i="11"/>
  <c r="AC596" i="11"/>
  <c r="AB597" i="11"/>
  <c r="AC597" i="11"/>
  <c r="AB598" i="11"/>
  <c r="AC598" i="11"/>
  <c r="AB599" i="11"/>
  <c r="AC599" i="11"/>
  <c r="AB600" i="11"/>
  <c r="AC600" i="11"/>
  <c r="AB601" i="11"/>
  <c r="AC601" i="11"/>
  <c r="AB602" i="11"/>
  <c r="AC602" i="11"/>
  <c r="AB603" i="11"/>
  <c r="AC603" i="11"/>
  <c r="AB604" i="11"/>
  <c r="AC604" i="11"/>
  <c r="AB605" i="11"/>
  <c r="AC605" i="11"/>
  <c r="AB606" i="11"/>
  <c r="AC606" i="11"/>
  <c r="AB607" i="11"/>
  <c r="AC607" i="11"/>
  <c r="AB608" i="11"/>
  <c r="AC608" i="11"/>
  <c r="AB609" i="11"/>
  <c r="AC609" i="11"/>
  <c r="AB610" i="11"/>
  <c r="AC610" i="11"/>
  <c r="AB611" i="11"/>
  <c r="AC611" i="11"/>
  <c r="AB612" i="11"/>
  <c r="AC612" i="11"/>
  <c r="AB613" i="11"/>
  <c r="AC613" i="11"/>
  <c r="AB614" i="11"/>
  <c r="AC614" i="11"/>
  <c r="AB615" i="11"/>
  <c r="AC615" i="11"/>
  <c r="AB616" i="11"/>
  <c r="AC616" i="11"/>
  <c r="AB617" i="11"/>
  <c r="AC617" i="11"/>
  <c r="AB618" i="11"/>
  <c r="AC618" i="11"/>
  <c r="AB619" i="11"/>
  <c r="AC619" i="11"/>
  <c r="AB620" i="11"/>
  <c r="AC620" i="11"/>
  <c r="AB621" i="11"/>
  <c r="AC621" i="11"/>
  <c r="AB622" i="11"/>
  <c r="AC622" i="11"/>
  <c r="AB623" i="11"/>
  <c r="AC623" i="11"/>
  <c r="AB624" i="11"/>
  <c r="AC624" i="11"/>
  <c r="AB625" i="11"/>
  <c r="AC625" i="11"/>
  <c r="AB626" i="11"/>
  <c r="AC626" i="11"/>
  <c r="AB627" i="11"/>
  <c r="AC627" i="11"/>
  <c r="AB628" i="11"/>
  <c r="AC628" i="11"/>
  <c r="AB629" i="11"/>
  <c r="AC629" i="11"/>
  <c r="AB630" i="11"/>
  <c r="AC630" i="11"/>
  <c r="AB631" i="11"/>
  <c r="AC631" i="11"/>
  <c r="AB632" i="11"/>
  <c r="AC632" i="11"/>
  <c r="AB633" i="11"/>
  <c r="AC633" i="11"/>
  <c r="AB634" i="11"/>
  <c r="AC634" i="11"/>
  <c r="AB635" i="11"/>
  <c r="AC635" i="11"/>
  <c r="AB636" i="11"/>
  <c r="AC636" i="11"/>
  <c r="AB637" i="11"/>
  <c r="AC637" i="11"/>
  <c r="AB638" i="11"/>
  <c r="AC638" i="11"/>
  <c r="AB639" i="11"/>
  <c r="AC639" i="11"/>
  <c r="AB640" i="11"/>
  <c r="AC640" i="11"/>
  <c r="AB641" i="11"/>
  <c r="AC641" i="11"/>
  <c r="AB642" i="11"/>
  <c r="AC642" i="11"/>
  <c r="AB643" i="11"/>
  <c r="AC643" i="11"/>
  <c r="AB644" i="11"/>
  <c r="AC644" i="11"/>
  <c r="AB645" i="11"/>
  <c r="AC645" i="11"/>
  <c r="AB646" i="11"/>
  <c r="AC646" i="11"/>
  <c r="AB647" i="11"/>
  <c r="AC647" i="11"/>
  <c r="AB648" i="11"/>
  <c r="AC648" i="11"/>
  <c r="AB649" i="11"/>
  <c r="AC649" i="11"/>
  <c r="AB650" i="11"/>
  <c r="AC650" i="11"/>
  <c r="AB651" i="11"/>
  <c r="AC651" i="11"/>
  <c r="AB652" i="11"/>
  <c r="AC652" i="11"/>
  <c r="AB653" i="11"/>
  <c r="AC653" i="11"/>
  <c r="AB654" i="11"/>
  <c r="AC654" i="11"/>
  <c r="AB655" i="11"/>
  <c r="AC655" i="11"/>
  <c r="AB656" i="11"/>
  <c r="AC656" i="11"/>
  <c r="AB657" i="11"/>
  <c r="AC657" i="11"/>
  <c r="AB658" i="11"/>
  <c r="AC658" i="11"/>
  <c r="AB659" i="11"/>
  <c r="AC659" i="11"/>
  <c r="AB660" i="11"/>
  <c r="AC660" i="11"/>
  <c r="AB661" i="11"/>
  <c r="AC661" i="11"/>
  <c r="AB662" i="11"/>
  <c r="AC662" i="11"/>
  <c r="AB663" i="11"/>
  <c r="AC663" i="11"/>
  <c r="AB664" i="11"/>
  <c r="AC664" i="11"/>
  <c r="AB665" i="11"/>
  <c r="AC665" i="11"/>
  <c r="AB666" i="11"/>
  <c r="AC666" i="11"/>
  <c r="AB667" i="11"/>
  <c r="AC667" i="11"/>
  <c r="AB668" i="11"/>
  <c r="AC668" i="11"/>
  <c r="AB669" i="11"/>
  <c r="AC669" i="11"/>
  <c r="AB670" i="11"/>
  <c r="AC670" i="11"/>
  <c r="AB671" i="11"/>
  <c r="AC671" i="11"/>
  <c r="AB672" i="11"/>
  <c r="AC672" i="11"/>
  <c r="AB673" i="11"/>
  <c r="AC673" i="11"/>
  <c r="AB674" i="11"/>
  <c r="AC674" i="11"/>
  <c r="AB675" i="11"/>
  <c r="AC675" i="11"/>
  <c r="AB676" i="11"/>
  <c r="AC676" i="11"/>
  <c r="AB677" i="11"/>
  <c r="AC677" i="11"/>
  <c r="AB678" i="11"/>
  <c r="AC678" i="11"/>
  <c r="AB679" i="11"/>
  <c r="AC679" i="11"/>
  <c r="AB680" i="11"/>
  <c r="AC680" i="11"/>
  <c r="AB681" i="11"/>
  <c r="AC681" i="11"/>
  <c r="AB682" i="11"/>
  <c r="AC682" i="11"/>
  <c r="AB683" i="11"/>
  <c r="AC683" i="11"/>
  <c r="AB684" i="11"/>
  <c r="AC684" i="11"/>
  <c r="AB685" i="11"/>
  <c r="AC685" i="11"/>
  <c r="AB686" i="11"/>
  <c r="AC686" i="11"/>
  <c r="AB687" i="11"/>
  <c r="AC687" i="11"/>
  <c r="AB688" i="11"/>
  <c r="AC688" i="11"/>
  <c r="AB689" i="11"/>
  <c r="AC689" i="11"/>
  <c r="AB690" i="11"/>
  <c r="AC690" i="11"/>
  <c r="AB691" i="11"/>
  <c r="AC691" i="11"/>
  <c r="AB692" i="11"/>
  <c r="AC692" i="11"/>
  <c r="AB693" i="11"/>
  <c r="AC693" i="11"/>
  <c r="AB694" i="11"/>
  <c r="AC694" i="11"/>
  <c r="AB695" i="11"/>
  <c r="AC695" i="11"/>
  <c r="AB696" i="11"/>
  <c r="AC696" i="11"/>
  <c r="AB697" i="11"/>
  <c r="AC697" i="11"/>
  <c r="AB698" i="11"/>
  <c r="AC698" i="11"/>
  <c r="AB699" i="11"/>
  <c r="AC699" i="11"/>
  <c r="AB700" i="11"/>
  <c r="AC700" i="11"/>
  <c r="AB701" i="11"/>
  <c r="AC701" i="11"/>
  <c r="AB702" i="11"/>
  <c r="AC702" i="11"/>
  <c r="AB703" i="11"/>
  <c r="AC703" i="11"/>
  <c r="AB704" i="11"/>
  <c r="AC704" i="11"/>
  <c r="AB705" i="11"/>
  <c r="AC705" i="11"/>
  <c r="AB706" i="11"/>
  <c r="AC706" i="11"/>
  <c r="AB707" i="11"/>
  <c r="AC707" i="11"/>
  <c r="AB708" i="11"/>
  <c r="AC708" i="11"/>
  <c r="AB709" i="11"/>
  <c r="AC709" i="11"/>
  <c r="AB710" i="11"/>
  <c r="AC710" i="11"/>
  <c r="AB711" i="11"/>
  <c r="AC711" i="11"/>
  <c r="AB712" i="11"/>
  <c r="AC712" i="11"/>
  <c r="AB713" i="11"/>
  <c r="AC713" i="11"/>
  <c r="AB714" i="11"/>
  <c r="AC714" i="11"/>
  <c r="AB715" i="11"/>
  <c r="AC715" i="11"/>
  <c r="AB716" i="11"/>
  <c r="AC716" i="11"/>
  <c r="AB717" i="11"/>
  <c r="AC717" i="11"/>
  <c r="AB718" i="11"/>
  <c r="AC718" i="11"/>
  <c r="AB719" i="11"/>
  <c r="AC719" i="11"/>
  <c r="AB720" i="11"/>
  <c r="AC720" i="11"/>
  <c r="AB721" i="11"/>
  <c r="AC721" i="11"/>
  <c r="AB722" i="11"/>
  <c r="AC722" i="11"/>
  <c r="AB723" i="11"/>
  <c r="AC723" i="11"/>
  <c r="AB724" i="11"/>
  <c r="AC724" i="11"/>
  <c r="AB725" i="11"/>
  <c r="AC725" i="11"/>
  <c r="AB726" i="11"/>
  <c r="AC726" i="11"/>
  <c r="AB727" i="11"/>
  <c r="AC727" i="11"/>
  <c r="AB728" i="11"/>
  <c r="AC728" i="11"/>
  <c r="AB729" i="11"/>
  <c r="AC729" i="11"/>
  <c r="AB730" i="11"/>
  <c r="AC730" i="11"/>
  <c r="AB731" i="11"/>
  <c r="AC731" i="11"/>
  <c r="AB732" i="11"/>
  <c r="AC732" i="11"/>
  <c r="AB733" i="11"/>
  <c r="AC733" i="11"/>
  <c r="AB734" i="11"/>
  <c r="AC734" i="11"/>
  <c r="AB735" i="11"/>
  <c r="AC735" i="11"/>
  <c r="AB736" i="11"/>
  <c r="AC736" i="11"/>
  <c r="AB737" i="11"/>
  <c r="AC737" i="11"/>
  <c r="AB738" i="11"/>
  <c r="AC738" i="11"/>
  <c r="AB739" i="11"/>
  <c r="AC739" i="11"/>
  <c r="AB740" i="11"/>
  <c r="AC740" i="11"/>
  <c r="AB741" i="11"/>
  <c r="AC741" i="11"/>
  <c r="AB742" i="11"/>
  <c r="AC742" i="11"/>
  <c r="AB743" i="11"/>
  <c r="AC743" i="11"/>
  <c r="AB744" i="11"/>
  <c r="AC744" i="11"/>
  <c r="AB745" i="11"/>
  <c r="AC745" i="11"/>
  <c r="AB746" i="11"/>
  <c r="AC746" i="11"/>
  <c r="AB747" i="11"/>
  <c r="AC747" i="11"/>
  <c r="AB748" i="11"/>
  <c r="AC748" i="11"/>
  <c r="AB749" i="11"/>
  <c r="AC749" i="11"/>
  <c r="AB750" i="11"/>
  <c r="AC750" i="11"/>
  <c r="AB751" i="11"/>
  <c r="AC751" i="11"/>
  <c r="AB752" i="11"/>
  <c r="AC752" i="11"/>
  <c r="AB753" i="11"/>
  <c r="AC753" i="11"/>
  <c r="AB754" i="11"/>
  <c r="AC754" i="11"/>
  <c r="AB755" i="11"/>
  <c r="AC755" i="11"/>
  <c r="AB756" i="11"/>
  <c r="AC756" i="11"/>
  <c r="AB757" i="11"/>
  <c r="AC757" i="11"/>
  <c r="AB758" i="11"/>
  <c r="AC758" i="11"/>
  <c r="AB759" i="11"/>
  <c r="AC759" i="11"/>
  <c r="AB760" i="11"/>
  <c r="AC760" i="11"/>
  <c r="AB761" i="11"/>
  <c r="AC761" i="11"/>
  <c r="AB762" i="11"/>
  <c r="AC762" i="11"/>
  <c r="AB763" i="11"/>
  <c r="AC763" i="11"/>
  <c r="AB764" i="11"/>
  <c r="AC764" i="11"/>
  <c r="AB765" i="11"/>
  <c r="AC765" i="11"/>
  <c r="AB766" i="11"/>
  <c r="AC766" i="11"/>
  <c r="AB767" i="11"/>
  <c r="AC767" i="11"/>
  <c r="AB768" i="11"/>
  <c r="AC768" i="11"/>
  <c r="AB769" i="11"/>
  <c r="AC769" i="11"/>
  <c r="AB770" i="11"/>
  <c r="AC770" i="11"/>
  <c r="AB771" i="11"/>
  <c r="AC771" i="11"/>
  <c r="AB772" i="11"/>
  <c r="AC772" i="11"/>
  <c r="AB773" i="11"/>
  <c r="AC773" i="11"/>
  <c r="AB774" i="11"/>
  <c r="AC774" i="11"/>
  <c r="AB775" i="11"/>
  <c r="AC775" i="11"/>
  <c r="AB776" i="11"/>
  <c r="AC776" i="11"/>
  <c r="AB777" i="11"/>
  <c r="AC777" i="11"/>
  <c r="AB778" i="11"/>
  <c r="AC778" i="11"/>
  <c r="AB779" i="11"/>
  <c r="AC779" i="11"/>
  <c r="AB780" i="11"/>
  <c r="AC780" i="11"/>
  <c r="AB781" i="11"/>
  <c r="AC781" i="11"/>
  <c r="AB782" i="11"/>
  <c r="AC782" i="11"/>
  <c r="AB783" i="11"/>
  <c r="AC783" i="11"/>
  <c r="AB784" i="11"/>
  <c r="AC784" i="11"/>
  <c r="AB785" i="11"/>
  <c r="AC785" i="11"/>
  <c r="AB786" i="11"/>
  <c r="AC786" i="11"/>
  <c r="AB787" i="11"/>
  <c r="AC787" i="11"/>
  <c r="AB788" i="11"/>
  <c r="AC788" i="11"/>
  <c r="AB789" i="11"/>
  <c r="AC789" i="11"/>
  <c r="AB790" i="11"/>
  <c r="AC790" i="11"/>
  <c r="AB791" i="11"/>
  <c r="AC791" i="11"/>
  <c r="AB792" i="11"/>
  <c r="AC792" i="11"/>
  <c r="AB793" i="11"/>
  <c r="AC793" i="11"/>
  <c r="AB794" i="11"/>
  <c r="AC794" i="11"/>
  <c r="AB795" i="11"/>
  <c r="AC795" i="11"/>
  <c r="AB796" i="11"/>
  <c r="AC796" i="11"/>
  <c r="AB797" i="11"/>
  <c r="AC797" i="11"/>
  <c r="AB798" i="11"/>
  <c r="AC798" i="11"/>
  <c r="AB799" i="11"/>
  <c r="AC799" i="11"/>
  <c r="AB800" i="11"/>
  <c r="AC800" i="11"/>
  <c r="AB801" i="11"/>
  <c r="AC801" i="11"/>
  <c r="AB802" i="11"/>
  <c r="AC802" i="11"/>
  <c r="AB803" i="11"/>
  <c r="AC803" i="11"/>
  <c r="AB804" i="11"/>
  <c r="AC804" i="11"/>
  <c r="AB805" i="11"/>
  <c r="AC805" i="11"/>
  <c r="AB806" i="11"/>
  <c r="AC806" i="11"/>
  <c r="AB807" i="11"/>
  <c r="AC807" i="11"/>
  <c r="AB808" i="11"/>
  <c r="AC808" i="11"/>
  <c r="AB809" i="11"/>
  <c r="AC809" i="11"/>
  <c r="AB810" i="11"/>
  <c r="AC810" i="11"/>
  <c r="AB811" i="11"/>
  <c r="AC811" i="11"/>
  <c r="AB812" i="11"/>
  <c r="AC812" i="11"/>
  <c r="AB813" i="11"/>
  <c r="AC813" i="11"/>
  <c r="AB814" i="11"/>
  <c r="AC814" i="11"/>
  <c r="AB815" i="11"/>
  <c r="AC815" i="11"/>
  <c r="AB816" i="11"/>
  <c r="AC816" i="11"/>
  <c r="AB817" i="11"/>
  <c r="AC817" i="11"/>
  <c r="AB818" i="11"/>
  <c r="AC818" i="11"/>
  <c r="AB819" i="11"/>
  <c r="AC819" i="11"/>
  <c r="AB820" i="11"/>
  <c r="AC820" i="11"/>
  <c r="AB821" i="11"/>
  <c r="AC821" i="11"/>
  <c r="AB822" i="11"/>
  <c r="AC822" i="11"/>
  <c r="AB823" i="11"/>
  <c r="AC823" i="11"/>
  <c r="AB824" i="11"/>
  <c r="AC824" i="11"/>
  <c r="AB825" i="11"/>
  <c r="AC825" i="11"/>
  <c r="AB826" i="11"/>
  <c r="AC826" i="11"/>
  <c r="AB827" i="11"/>
  <c r="AC827" i="11"/>
  <c r="AB828" i="11"/>
  <c r="AC828" i="11"/>
  <c r="AB829" i="11"/>
  <c r="AC829" i="11"/>
  <c r="AB830" i="11"/>
  <c r="AC830" i="11"/>
  <c r="AB831" i="11"/>
  <c r="AC831" i="11"/>
  <c r="AB832" i="11"/>
  <c r="AC832" i="11"/>
  <c r="AB833" i="11"/>
  <c r="AC833" i="11"/>
  <c r="AB834" i="11"/>
  <c r="AC834" i="11"/>
  <c r="AB835" i="11"/>
  <c r="AC835" i="11"/>
  <c r="AB836" i="11"/>
  <c r="AC836" i="11"/>
  <c r="AB837" i="11"/>
  <c r="AC837" i="11"/>
  <c r="AB838" i="11"/>
  <c r="AC838" i="11"/>
  <c r="AB839" i="11"/>
  <c r="AC839" i="11"/>
  <c r="AB840" i="11"/>
  <c r="AC840" i="11"/>
  <c r="AB841" i="11"/>
  <c r="AC841" i="11"/>
  <c r="AB842" i="11"/>
  <c r="AC842" i="11"/>
  <c r="AB843" i="11"/>
  <c r="AC843" i="11"/>
  <c r="AB844" i="11"/>
  <c r="AC844" i="11"/>
  <c r="AB845" i="11"/>
  <c r="AC845" i="11"/>
  <c r="AB846" i="11"/>
  <c r="AC846" i="11"/>
  <c r="AB847" i="11"/>
  <c r="AC847" i="11"/>
  <c r="AB848" i="11"/>
  <c r="AC848" i="11"/>
  <c r="AB849" i="11"/>
  <c r="AC849" i="11"/>
  <c r="AB850" i="11"/>
  <c r="AC850" i="11"/>
  <c r="AB851" i="11"/>
  <c r="AC851" i="11"/>
  <c r="AB852" i="11"/>
  <c r="AC852" i="11"/>
  <c r="AB853" i="11"/>
  <c r="AC853" i="11"/>
  <c r="AB854" i="11"/>
  <c r="AC854" i="11"/>
  <c r="AB855" i="11"/>
  <c r="AC855" i="11"/>
  <c r="AB856" i="11"/>
  <c r="AC856" i="11"/>
  <c r="AB857" i="11"/>
  <c r="AC857" i="11"/>
  <c r="AB858" i="11"/>
  <c r="AC858" i="11"/>
  <c r="AB859" i="11"/>
  <c r="AC859" i="11"/>
  <c r="AB860" i="11"/>
  <c r="AC860" i="11"/>
  <c r="AB861" i="11"/>
  <c r="AC861" i="11"/>
  <c r="AB862" i="11"/>
  <c r="AC862" i="11"/>
  <c r="AB863" i="11"/>
  <c r="AC863" i="11"/>
  <c r="AB864" i="11"/>
  <c r="AC864" i="11"/>
  <c r="AB865" i="11"/>
  <c r="AC865" i="11"/>
  <c r="AB866" i="11"/>
  <c r="AC866" i="11"/>
  <c r="AB867" i="11"/>
  <c r="AC867" i="11"/>
  <c r="AB868" i="11"/>
  <c r="AC868" i="11"/>
  <c r="AB869" i="11"/>
  <c r="AC869" i="11"/>
  <c r="AB870" i="11"/>
  <c r="AC870" i="11"/>
  <c r="AB871" i="11"/>
  <c r="AC871" i="11"/>
  <c r="AB872" i="11"/>
  <c r="AC872" i="11"/>
  <c r="AB873" i="11"/>
  <c r="AC873" i="11"/>
  <c r="AB874" i="11"/>
  <c r="AC874" i="11"/>
  <c r="AB875" i="11"/>
  <c r="AC875" i="11"/>
  <c r="AB876" i="11"/>
  <c r="AC876" i="11"/>
  <c r="AB877" i="11"/>
  <c r="AC877" i="11"/>
  <c r="AB878" i="11"/>
  <c r="AC878" i="11"/>
  <c r="AB879" i="11"/>
  <c r="AC879" i="11"/>
  <c r="AB880" i="11"/>
  <c r="AC880" i="11"/>
  <c r="AB881" i="11"/>
  <c r="AC881" i="11"/>
  <c r="AB882" i="11"/>
  <c r="AC882" i="11"/>
  <c r="AB883" i="11"/>
  <c r="AC883" i="11"/>
  <c r="AB884" i="11"/>
  <c r="AC884" i="11"/>
  <c r="AB885" i="11"/>
  <c r="AC885" i="11"/>
  <c r="AB886" i="11"/>
  <c r="AC886" i="11"/>
  <c r="AB887" i="11"/>
  <c r="AC887" i="11"/>
  <c r="AB888" i="11"/>
  <c r="AC888" i="11"/>
  <c r="AB889" i="11"/>
  <c r="AC889" i="11"/>
  <c r="AB890" i="11"/>
  <c r="AC890" i="11"/>
  <c r="AB891" i="11"/>
  <c r="AC891" i="11"/>
  <c r="AB892" i="11"/>
  <c r="AC892" i="11"/>
  <c r="AB893" i="11"/>
  <c r="AC893" i="11"/>
  <c r="AB894" i="11"/>
  <c r="AC894" i="11"/>
  <c r="AB895" i="11"/>
  <c r="AC895" i="11"/>
  <c r="AB896" i="11"/>
  <c r="AC896" i="11"/>
  <c r="AB897" i="11"/>
  <c r="AC897" i="11"/>
  <c r="AB898" i="11"/>
  <c r="AC898" i="11"/>
  <c r="AB899" i="11"/>
  <c r="AC899" i="11"/>
  <c r="AB900" i="11"/>
  <c r="AC900" i="11"/>
  <c r="AB901" i="11"/>
  <c r="AC901" i="11"/>
  <c r="AB902" i="11"/>
  <c r="AC902" i="11"/>
  <c r="AB903" i="11"/>
  <c r="AC903" i="11"/>
  <c r="AB904" i="11"/>
  <c r="AC904" i="11"/>
  <c r="AB905" i="11"/>
  <c r="AC905" i="11"/>
  <c r="AB906" i="11"/>
  <c r="AC906" i="11"/>
  <c r="AB907" i="11"/>
  <c r="AC907" i="11"/>
  <c r="AB908" i="11"/>
  <c r="AC908" i="11"/>
  <c r="AB909" i="11"/>
  <c r="AC909" i="11"/>
  <c r="AB910" i="11"/>
  <c r="AC910" i="11"/>
  <c r="AB911" i="11"/>
  <c r="AC911" i="11"/>
  <c r="AB912" i="11"/>
  <c r="AC912" i="11"/>
  <c r="AB913" i="11"/>
  <c r="AC913" i="11"/>
  <c r="AB914" i="11"/>
  <c r="AC914" i="11"/>
  <c r="AB915" i="11"/>
  <c r="AC915" i="11"/>
  <c r="AB916" i="11"/>
  <c r="AC916" i="11"/>
  <c r="AB917" i="11"/>
  <c r="AC917" i="11"/>
  <c r="AB918" i="11"/>
  <c r="AC918" i="11"/>
  <c r="AB919" i="11"/>
  <c r="AC919" i="11"/>
  <c r="AB920" i="11"/>
  <c r="AC920" i="11"/>
  <c r="AB921" i="11"/>
  <c r="AC921" i="11"/>
  <c r="AB922" i="11"/>
  <c r="AC922" i="11"/>
  <c r="AB923" i="11"/>
  <c r="AC923" i="11"/>
  <c r="AB924" i="11"/>
  <c r="AC924" i="11"/>
  <c r="AB925" i="11"/>
  <c r="AC925" i="11"/>
  <c r="AB926" i="11"/>
  <c r="AC926" i="11"/>
  <c r="AB927" i="11"/>
  <c r="AC927" i="11"/>
  <c r="AB928" i="11"/>
  <c r="AC928" i="11"/>
  <c r="AB929" i="11"/>
  <c r="AC929" i="11"/>
  <c r="AB930" i="11"/>
  <c r="AC930" i="11"/>
  <c r="AB931" i="11"/>
  <c r="AC931" i="11"/>
  <c r="AB932" i="11"/>
  <c r="AC932" i="11"/>
  <c r="AB933" i="11"/>
  <c r="AC933" i="11"/>
  <c r="AB934" i="11"/>
  <c r="AC934" i="11"/>
  <c r="AB935" i="11"/>
  <c r="AC935" i="11"/>
  <c r="AB936" i="11"/>
  <c r="AC936" i="11"/>
  <c r="AB937" i="11"/>
  <c r="AC937" i="11"/>
  <c r="AB938" i="11"/>
  <c r="AC938" i="11"/>
  <c r="AB939" i="11"/>
  <c r="AC939" i="11"/>
  <c r="AB940" i="11"/>
  <c r="AC940" i="11"/>
  <c r="AB941" i="11"/>
  <c r="AC941" i="11"/>
  <c r="AB942" i="11"/>
  <c r="AC942" i="11"/>
  <c r="AB943" i="11"/>
  <c r="AC943" i="11"/>
  <c r="AB944" i="11"/>
  <c r="AC944" i="11"/>
  <c r="AB945" i="11"/>
  <c r="AC945" i="11"/>
  <c r="AB946" i="11"/>
  <c r="AC946" i="11"/>
  <c r="AB947" i="11"/>
  <c r="AC947" i="11"/>
  <c r="AB948" i="11"/>
  <c r="AC948" i="11"/>
  <c r="AB949" i="11"/>
  <c r="AC949" i="11"/>
  <c r="AB950" i="11"/>
  <c r="AC950" i="11"/>
  <c r="AB951" i="11"/>
  <c r="AC951" i="11"/>
  <c r="AB952" i="11"/>
  <c r="AC952" i="11"/>
  <c r="AB953" i="11"/>
  <c r="AC953" i="11"/>
  <c r="AB954" i="11"/>
  <c r="AC954" i="11"/>
  <c r="AB955" i="11"/>
  <c r="AC955" i="11"/>
  <c r="AB956" i="11"/>
  <c r="AC956" i="11"/>
  <c r="AB957" i="11"/>
  <c r="AC957" i="11"/>
  <c r="AB958" i="11"/>
  <c r="AC958" i="11"/>
  <c r="AB959" i="11"/>
  <c r="AC959" i="11"/>
  <c r="AB960" i="11"/>
  <c r="AC960" i="11"/>
  <c r="AB961" i="11"/>
  <c r="AC961" i="11"/>
  <c r="AB962" i="11"/>
  <c r="AC962" i="11"/>
  <c r="AB963" i="11"/>
  <c r="AC963" i="11"/>
  <c r="AB964" i="11"/>
  <c r="AC964" i="11"/>
  <c r="AB965" i="11"/>
  <c r="AC965" i="11"/>
  <c r="AB966" i="11"/>
  <c r="AC966" i="11"/>
  <c r="AB967" i="11"/>
  <c r="AC967" i="11"/>
  <c r="AB968" i="11"/>
  <c r="AC968" i="11"/>
  <c r="AB969" i="11"/>
  <c r="AC969" i="11"/>
  <c r="AB970" i="11"/>
  <c r="AC970" i="11"/>
  <c r="AB971" i="11"/>
  <c r="AC971" i="11"/>
  <c r="AB972" i="11"/>
  <c r="AC972" i="11"/>
  <c r="AB973" i="11"/>
  <c r="AC973" i="11"/>
  <c r="AB974" i="11"/>
  <c r="AC974" i="11"/>
  <c r="AB975" i="11"/>
  <c r="AC975" i="11"/>
  <c r="AB976" i="11"/>
  <c r="AC976" i="11"/>
  <c r="AB977" i="11"/>
  <c r="AC977" i="11"/>
  <c r="AB978" i="11"/>
  <c r="AC978" i="11"/>
  <c r="AB979" i="11"/>
  <c r="AC979" i="11"/>
  <c r="AB980" i="11"/>
  <c r="AC980" i="11"/>
  <c r="AB981" i="11"/>
  <c r="AC981" i="11"/>
  <c r="AB982" i="11"/>
  <c r="AC982" i="11"/>
  <c r="AB983" i="11"/>
  <c r="AC983" i="11"/>
  <c r="AB984" i="11"/>
  <c r="AC984" i="11"/>
  <c r="AB985" i="11"/>
  <c r="AC985" i="11"/>
  <c r="AB986" i="11"/>
  <c r="AC986" i="11"/>
  <c r="AB987" i="11"/>
  <c r="AC987" i="11"/>
  <c r="AB988" i="11"/>
  <c r="AC988" i="11"/>
  <c r="AB989" i="11"/>
  <c r="AC989" i="11"/>
  <c r="AB990" i="11"/>
  <c r="AC990" i="11"/>
  <c r="AB991" i="11"/>
  <c r="AC991" i="11"/>
  <c r="AB992" i="11"/>
  <c r="AC992" i="11"/>
  <c r="AB993" i="11"/>
  <c r="AC993" i="11"/>
  <c r="AB994" i="11"/>
  <c r="AC994" i="11"/>
  <c r="AB995" i="11"/>
  <c r="AC995" i="11"/>
  <c r="AB996" i="11"/>
  <c r="AC996" i="11"/>
  <c r="AB997" i="11"/>
  <c r="AC997" i="11"/>
  <c r="AB998" i="11"/>
  <c r="AC998" i="11"/>
  <c r="AB999" i="11"/>
  <c r="AC999" i="11"/>
  <c r="AB1000" i="11"/>
  <c r="AC1000" i="11"/>
  <c r="AB1001" i="11"/>
  <c r="AC1001" i="11"/>
  <c r="AB1002" i="11"/>
  <c r="AC1002" i="11"/>
  <c r="AB1003" i="11"/>
  <c r="AC1003" i="11"/>
  <c r="AB1004" i="11"/>
  <c r="AC1004" i="11"/>
  <c r="AB1005" i="11"/>
  <c r="AC1005" i="11"/>
  <c r="AB1006" i="11"/>
  <c r="AC1006" i="11"/>
  <c r="AB1007" i="11"/>
  <c r="AC1007" i="11"/>
  <c r="AB1008" i="11"/>
  <c r="AC1008" i="11"/>
  <c r="AB1009" i="11"/>
  <c r="AC1009" i="11"/>
  <c r="AB1010" i="11"/>
  <c r="AC1010" i="11"/>
  <c r="L8" i="11"/>
  <c r="Y11" i="11"/>
  <c r="Z11" i="11"/>
  <c r="Y12" i="11"/>
  <c r="Z12" i="11"/>
  <c r="Y13" i="11"/>
  <c r="Z13" i="11"/>
  <c r="Y14" i="11"/>
  <c r="Z14" i="11"/>
  <c r="Y15" i="11"/>
  <c r="Z15" i="11"/>
  <c r="Y16" i="11"/>
  <c r="Z16" i="11"/>
  <c r="Y17" i="11"/>
  <c r="Z17" i="11"/>
  <c r="Y18" i="11"/>
  <c r="Z18" i="11"/>
  <c r="Y19" i="11"/>
  <c r="Z19" i="11"/>
  <c r="Y20" i="11"/>
  <c r="Z20" i="11"/>
  <c r="Y21" i="11"/>
  <c r="Z21" i="11"/>
  <c r="Y22" i="11"/>
  <c r="Z22" i="11"/>
  <c r="Y23" i="11"/>
  <c r="Z23" i="11"/>
  <c r="Y24" i="11"/>
  <c r="Z24" i="11"/>
  <c r="Y25" i="11"/>
  <c r="Z25" i="11"/>
  <c r="Y26" i="11"/>
  <c r="Z26" i="11"/>
  <c r="Y27" i="11"/>
  <c r="Z27" i="11"/>
  <c r="Y28" i="11"/>
  <c r="Z28" i="11"/>
  <c r="Y29" i="11"/>
  <c r="Z29" i="11"/>
  <c r="Y30" i="11"/>
  <c r="Z30" i="11"/>
  <c r="Y31" i="11"/>
  <c r="Z31" i="11"/>
  <c r="Y32" i="11"/>
  <c r="Z32" i="11"/>
  <c r="Y33" i="11"/>
  <c r="Z33" i="11"/>
  <c r="Y34" i="11"/>
  <c r="Z34" i="11"/>
  <c r="Y35" i="11"/>
  <c r="Z35" i="11"/>
  <c r="Y36" i="11"/>
  <c r="Z36" i="11"/>
  <c r="Y37" i="11"/>
  <c r="Z37" i="11"/>
  <c r="Y38" i="11"/>
  <c r="Z38" i="11"/>
  <c r="Y39" i="11"/>
  <c r="Z39" i="11"/>
  <c r="Y40" i="11"/>
  <c r="Z40" i="11"/>
  <c r="Y41" i="11"/>
  <c r="Z41" i="11"/>
  <c r="Y42" i="11"/>
  <c r="Z42" i="11"/>
  <c r="Y43" i="11"/>
  <c r="Z43" i="11"/>
  <c r="Y44" i="11"/>
  <c r="Z44" i="11"/>
  <c r="Y45" i="11"/>
  <c r="Z45" i="11"/>
  <c r="Y46" i="11"/>
  <c r="Z46" i="11"/>
  <c r="Y47" i="11"/>
  <c r="Z47" i="11"/>
  <c r="Y48" i="11"/>
  <c r="Z48" i="11"/>
  <c r="Y49" i="11"/>
  <c r="Z49" i="11"/>
  <c r="Y50" i="11"/>
  <c r="Z50" i="11"/>
  <c r="Y51" i="11"/>
  <c r="Z51" i="11"/>
  <c r="Y52" i="11"/>
  <c r="Z52" i="11"/>
  <c r="Y53" i="11"/>
  <c r="Z53" i="11"/>
  <c r="Y54" i="11"/>
  <c r="Z54" i="11"/>
  <c r="Y55" i="11"/>
  <c r="Z55" i="11"/>
  <c r="Y56" i="11"/>
  <c r="Z56" i="11"/>
  <c r="Y57" i="11"/>
  <c r="Z57" i="11"/>
  <c r="Y58" i="11"/>
  <c r="Z58" i="11"/>
  <c r="Y59" i="11"/>
  <c r="Z59" i="11"/>
  <c r="Y60" i="11"/>
  <c r="Z60" i="11"/>
  <c r="Y61" i="11"/>
  <c r="Z61" i="11"/>
  <c r="Y62" i="11"/>
  <c r="Z62" i="11"/>
  <c r="Y63" i="11"/>
  <c r="Z63" i="11"/>
  <c r="Y64" i="11"/>
  <c r="Z64" i="11"/>
  <c r="Y65" i="11"/>
  <c r="Z65" i="11"/>
  <c r="Y66" i="11"/>
  <c r="Z66" i="11"/>
  <c r="Y67" i="11"/>
  <c r="Z67" i="11"/>
  <c r="Y68" i="11"/>
  <c r="Z68" i="11"/>
  <c r="Y69" i="11"/>
  <c r="Z69" i="11"/>
  <c r="Y70" i="11"/>
  <c r="Z70" i="11"/>
  <c r="Y71" i="11"/>
  <c r="Z71" i="11"/>
  <c r="Y72" i="11"/>
  <c r="Z72" i="11"/>
  <c r="Y73" i="11"/>
  <c r="Z73" i="11"/>
  <c r="Y74" i="11"/>
  <c r="Z74" i="11"/>
  <c r="Y75" i="11"/>
  <c r="Z75" i="11"/>
  <c r="Y76" i="11"/>
  <c r="Z76" i="11"/>
  <c r="Y77" i="11"/>
  <c r="Z77" i="11"/>
  <c r="Y78" i="11"/>
  <c r="Z78" i="11"/>
  <c r="Y79" i="11"/>
  <c r="Z79" i="11"/>
  <c r="Y80" i="11"/>
  <c r="Z80" i="11"/>
  <c r="Y81" i="11"/>
  <c r="Z81" i="11"/>
  <c r="Y82" i="11"/>
  <c r="Z82" i="11"/>
  <c r="Y83" i="11"/>
  <c r="Z83" i="11"/>
  <c r="Y84" i="11"/>
  <c r="Z84" i="11"/>
  <c r="Y85" i="11"/>
  <c r="Z85" i="11"/>
  <c r="Y86" i="11"/>
  <c r="Z86" i="11"/>
  <c r="Y87" i="11"/>
  <c r="Z87" i="11"/>
  <c r="Y88" i="11"/>
  <c r="Z88" i="11"/>
  <c r="Y89" i="11"/>
  <c r="Z89" i="11"/>
  <c r="Y90" i="11"/>
  <c r="Z90" i="11"/>
  <c r="Y91" i="11"/>
  <c r="Z91" i="11"/>
  <c r="Y92" i="11"/>
  <c r="Z92" i="11"/>
  <c r="Y93" i="11"/>
  <c r="Z93" i="11"/>
  <c r="Y94" i="11"/>
  <c r="Z94" i="11"/>
  <c r="Y95" i="11"/>
  <c r="Z95" i="11"/>
  <c r="Y96" i="11"/>
  <c r="Z96" i="11"/>
  <c r="Y97" i="11"/>
  <c r="Z97" i="11"/>
  <c r="Y98" i="11"/>
  <c r="Z98" i="11"/>
  <c r="Y99" i="11"/>
  <c r="Z99" i="11"/>
  <c r="Y100" i="11"/>
  <c r="Z100" i="11"/>
  <c r="Y101" i="11"/>
  <c r="Z101" i="11"/>
  <c r="Y102" i="11"/>
  <c r="Z102" i="11"/>
  <c r="Y103" i="11"/>
  <c r="Z103" i="11"/>
  <c r="Y104" i="11"/>
  <c r="Z104" i="11"/>
  <c r="Y105" i="11"/>
  <c r="Z105" i="11"/>
  <c r="Y106" i="11"/>
  <c r="Z106" i="11"/>
  <c r="Y107" i="11"/>
  <c r="Z107" i="11"/>
  <c r="Y108" i="11"/>
  <c r="Z108" i="11"/>
  <c r="Y109" i="11"/>
  <c r="Z109" i="11"/>
  <c r="Y110" i="11"/>
  <c r="Z110" i="11"/>
  <c r="Y111" i="11"/>
  <c r="Z111" i="11"/>
  <c r="Y112" i="11"/>
  <c r="Z112" i="11"/>
  <c r="Y113" i="11"/>
  <c r="Z113" i="11"/>
  <c r="Y114" i="11"/>
  <c r="Z114" i="11"/>
  <c r="Y115" i="11"/>
  <c r="Z115" i="11"/>
  <c r="Y116" i="11"/>
  <c r="Z116" i="11"/>
  <c r="Y117" i="11"/>
  <c r="Z117" i="11"/>
  <c r="Y118" i="11"/>
  <c r="Z118" i="11"/>
  <c r="Y119" i="11"/>
  <c r="Z119" i="11"/>
  <c r="Y120" i="11"/>
  <c r="Z120" i="11"/>
  <c r="Y121" i="11"/>
  <c r="Z121" i="11"/>
  <c r="Y122" i="11"/>
  <c r="Z122" i="11"/>
  <c r="Y123" i="11"/>
  <c r="Z123" i="11"/>
  <c r="Y124" i="11"/>
  <c r="Z124" i="11"/>
  <c r="Y125" i="11"/>
  <c r="Z125" i="11"/>
  <c r="Y126" i="11"/>
  <c r="Z126" i="11"/>
  <c r="Y127" i="11"/>
  <c r="Z127" i="11"/>
  <c r="Y128" i="11"/>
  <c r="Z128" i="11"/>
  <c r="Y129" i="11"/>
  <c r="Z129" i="11"/>
  <c r="Y130" i="11"/>
  <c r="Z130" i="11"/>
  <c r="Y131" i="11"/>
  <c r="Z131" i="11"/>
  <c r="Y132" i="11"/>
  <c r="Z132" i="11"/>
  <c r="Y133" i="11"/>
  <c r="Z133" i="11"/>
  <c r="Y134" i="11"/>
  <c r="Z134" i="11"/>
  <c r="Y135" i="11"/>
  <c r="Z135" i="11"/>
  <c r="Y136" i="11"/>
  <c r="Z136" i="11"/>
  <c r="Y137" i="11"/>
  <c r="Z137" i="11"/>
  <c r="Y138" i="11"/>
  <c r="Z138" i="11"/>
  <c r="Y139" i="11"/>
  <c r="Z139" i="11"/>
  <c r="Y140" i="11"/>
  <c r="Z140" i="11"/>
  <c r="Y141" i="11"/>
  <c r="Z141" i="11"/>
  <c r="Y142" i="11"/>
  <c r="Z142" i="11"/>
  <c r="Y143" i="11"/>
  <c r="Z143" i="11"/>
  <c r="Y144" i="11"/>
  <c r="Z144" i="11"/>
  <c r="Y145" i="11"/>
  <c r="Z145" i="11"/>
  <c r="Y146" i="11"/>
  <c r="Z146" i="11"/>
  <c r="Y147" i="11"/>
  <c r="Z147" i="11"/>
  <c r="Y148" i="11"/>
  <c r="Z148" i="11"/>
  <c r="Y149" i="11"/>
  <c r="Z149" i="11"/>
  <c r="Y150" i="11"/>
  <c r="Z150" i="11"/>
  <c r="Y151" i="11"/>
  <c r="Z151" i="11"/>
  <c r="Y152" i="11"/>
  <c r="Z152" i="11"/>
  <c r="Y153" i="11"/>
  <c r="Z153" i="11"/>
  <c r="Y154" i="11"/>
  <c r="Z154" i="11"/>
  <c r="Y155" i="11"/>
  <c r="Z155" i="11"/>
  <c r="Y156" i="11"/>
  <c r="Z156" i="11"/>
  <c r="Y157" i="11"/>
  <c r="Z157" i="11"/>
  <c r="Y158" i="11"/>
  <c r="Z158" i="11"/>
  <c r="Y159" i="11"/>
  <c r="Z159" i="11"/>
  <c r="Y160" i="11"/>
  <c r="Z160" i="11"/>
  <c r="Y161" i="11"/>
  <c r="Z161" i="11"/>
  <c r="Y162" i="11"/>
  <c r="Z162" i="11"/>
  <c r="Y163" i="11"/>
  <c r="Z163" i="11"/>
  <c r="Y164" i="11"/>
  <c r="Z164" i="11"/>
  <c r="Y165" i="11"/>
  <c r="Z165" i="11"/>
  <c r="Y166" i="11"/>
  <c r="Z166" i="11"/>
  <c r="Y167" i="11"/>
  <c r="Z167" i="11"/>
  <c r="Y168" i="11"/>
  <c r="Z168" i="11"/>
  <c r="Y169" i="11"/>
  <c r="Z169" i="11"/>
  <c r="Y170" i="11"/>
  <c r="Z170" i="11"/>
  <c r="Y171" i="11"/>
  <c r="Z171" i="11"/>
  <c r="Y172" i="11"/>
  <c r="Z172" i="11"/>
  <c r="Y173" i="11"/>
  <c r="Z173" i="11"/>
  <c r="Y174" i="11"/>
  <c r="Z174" i="11"/>
  <c r="Y175" i="11"/>
  <c r="Z175" i="11"/>
  <c r="Y176" i="11"/>
  <c r="Z176" i="11"/>
  <c r="Y177" i="11"/>
  <c r="Z177" i="11"/>
  <c r="Y178" i="11"/>
  <c r="Z178" i="11"/>
  <c r="Y179" i="11"/>
  <c r="Z179" i="11"/>
  <c r="Y180" i="11"/>
  <c r="Z180" i="11"/>
  <c r="Y181" i="11"/>
  <c r="Z181" i="11"/>
  <c r="Y182" i="11"/>
  <c r="Z182" i="11"/>
  <c r="Y183" i="11"/>
  <c r="Z183" i="11"/>
  <c r="Y184" i="11"/>
  <c r="Z184" i="11"/>
  <c r="Y185" i="11"/>
  <c r="Z185" i="11"/>
  <c r="Y186" i="11"/>
  <c r="Z186" i="11"/>
  <c r="Y187" i="11"/>
  <c r="Z187" i="11"/>
  <c r="Y188" i="11"/>
  <c r="Z188" i="11"/>
  <c r="Y189" i="11"/>
  <c r="Z189" i="11"/>
  <c r="Y190" i="11"/>
  <c r="Z190" i="11"/>
  <c r="Y191" i="11"/>
  <c r="Z191" i="11"/>
  <c r="Y192" i="11"/>
  <c r="Z192" i="11"/>
  <c r="Y193" i="11"/>
  <c r="Z193" i="11"/>
  <c r="Y194" i="11"/>
  <c r="Z194" i="11"/>
  <c r="Y195" i="11"/>
  <c r="Z195" i="11"/>
  <c r="Y196" i="11"/>
  <c r="Z196" i="11"/>
  <c r="Y197" i="11"/>
  <c r="Z197" i="11"/>
  <c r="Y198" i="11"/>
  <c r="Z198" i="11"/>
  <c r="Y199" i="11"/>
  <c r="Z199" i="11"/>
  <c r="Y200" i="11"/>
  <c r="Z200" i="11"/>
  <c r="Y201" i="11"/>
  <c r="Z201" i="11"/>
  <c r="Y202" i="11"/>
  <c r="Z202" i="11"/>
  <c r="Y203" i="11"/>
  <c r="Z203" i="11"/>
  <c r="Y204" i="11"/>
  <c r="Z204" i="11"/>
  <c r="Y205" i="11"/>
  <c r="Z205" i="11"/>
  <c r="Y206" i="11"/>
  <c r="Z206" i="11"/>
  <c r="Y207" i="11"/>
  <c r="Z207" i="11"/>
  <c r="Y208" i="11"/>
  <c r="Z208" i="11"/>
  <c r="Y209" i="11"/>
  <c r="Z209" i="11"/>
  <c r="Y210" i="11"/>
  <c r="Z210" i="11"/>
  <c r="Y211" i="11"/>
  <c r="Z211" i="11"/>
  <c r="Y212" i="11"/>
  <c r="Z212" i="11"/>
  <c r="Y213" i="11"/>
  <c r="Z213" i="11"/>
  <c r="Y214" i="11"/>
  <c r="Z214" i="11"/>
  <c r="Y215" i="11"/>
  <c r="Z215" i="11"/>
  <c r="Y216" i="11"/>
  <c r="Z216" i="11"/>
  <c r="Y217" i="11"/>
  <c r="Z217" i="11"/>
  <c r="Y218" i="11"/>
  <c r="Z218" i="11"/>
  <c r="Y219" i="11"/>
  <c r="Z219" i="11"/>
  <c r="Y220" i="11"/>
  <c r="Z220" i="11"/>
  <c r="Y221" i="11"/>
  <c r="Z221" i="11"/>
  <c r="Y222" i="11"/>
  <c r="Z222" i="11"/>
  <c r="Y223" i="11"/>
  <c r="Z223" i="11"/>
  <c r="Y224" i="11"/>
  <c r="Z224" i="11"/>
  <c r="Y225" i="11"/>
  <c r="Z225" i="11"/>
  <c r="Y226" i="11"/>
  <c r="Z226" i="11"/>
  <c r="Y227" i="11"/>
  <c r="Z227" i="11"/>
  <c r="Y228" i="11"/>
  <c r="Z228" i="11"/>
  <c r="Y229" i="11"/>
  <c r="Z229" i="11"/>
  <c r="Y230" i="11"/>
  <c r="Z230" i="11"/>
  <c r="Y231" i="11"/>
  <c r="Z231" i="11"/>
  <c r="Y232" i="11"/>
  <c r="Z232" i="11"/>
  <c r="Y233" i="11"/>
  <c r="Z233" i="11"/>
  <c r="Y234" i="11"/>
  <c r="Z234" i="11"/>
  <c r="Y235" i="11"/>
  <c r="Z235" i="11"/>
  <c r="Y236" i="11"/>
  <c r="Z236" i="11"/>
  <c r="Y237" i="11"/>
  <c r="Z237" i="11"/>
  <c r="Y238" i="11"/>
  <c r="Z238" i="11"/>
  <c r="Y239" i="11"/>
  <c r="Z239" i="11"/>
  <c r="Y240" i="11"/>
  <c r="Z240" i="11"/>
  <c r="Y241" i="11"/>
  <c r="Z241" i="11"/>
  <c r="Y242" i="11"/>
  <c r="Z242" i="11"/>
  <c r="Y243" i="11"/>
  <c r="Z243" i="11"/>
  <c r="Y244" i="11"/>
  <c r="Z244" i="11"/>
  <c r="Y245" i="11"/>
  <c r="Z245" i="11"/>
  <c r="Y246" i="11"/>
  <c r="Z246" i="11"/>
  <c r="Y247" i="11"/>
  <c r="Z247" i="11"/>
  <c r="Y248" i="11"/>
  <c r="Z248" i="11"/>
  <c r="Y249" i="11"/>
  <c r="Z249" i="11"/>
  <c r="Y250" i="11"/>
  <c r="Z250" i="11"/>
  <c r="Y251" i="11"/>
  <c r="Z251" i="11"/>
  <c r="Y252" i="11"/>
  <c r="Z252" i="11"/>
  <c r="Y253" i="11"/>
  <c r="Z253" i="11"/>
  <c r="Y254" i="11"/>
  <c r="Z254" i="11"/>
  <c r="Y255" i="11"/>
  <c r="Z255" i="11"/>
  <c r="Y256" i="11"/>
  <c r="Z256" i="11"/>
  <c r="Y257" i="11"/>
  <c r="Z257" i="11"/>
  <c r="Y258" i="11"/>
  <c r="Z258" i="11"/>
  <c r="Y259" i="11"/>
  <c r="Z259" i="11"/>
  <c r="Y260" i="11"/>
  <c r="Z260" i="11"/>
  <c r="Y261" i="11"/>
  <c r="Z261" i="11"/>
  <c r="Y262" i="11"/>
  <c r="Z262" i="11"/>
  <c r="Y263" i="11"/>
  <c r="Z263" i="11"/>
  <c r="Y264" i="11"/>
  <c r="Z264" i="11"/>
  <c r="Y265" i="11"/>
  <c r="Z265" i="11"/>
  <c r="Y266" i="11"/>
  <c r="Z266" i="11"/>
  <c r="Y267" i="11"/>
  <c r="Z267" i="11"/>
  <c r="Y268" i="11"/>
  <c r="Z268" i="11"/>
  <c r="Y269" i="11"/>
  <c r="Z269" i="11"/>
  <c r="Y270" i="11"/>
  <c r="Z270" i="11"/>
  <c r="Y271" i="11"/>
  <c r="Z271" i="11"/>
  <c r="Y272" i="11"/>
  <c r="Z272" i="11"/>
  <c r="Y273" i="11"/>
  <c r="Z273" i="11"/>
  <c r="Y274" i="11"/>
  <c r="Z274" i="11"/>
  <c r="Y275" i="11"/>
  <c r="Z275" i="11"/>
  <c r="Y276" i="11"/>
  <c r="Z276" i="11"/>
  <c r="Y277" i="11"/>
  <c r="Z277" i="11"/>
  <c r="Y278" i="11"/>
  <c r="Z278" i="11"/>
  <c r="Y279" i="11"/>
  <c r="Z279" i="11"/>
  <c r="Y280" i="11"/>
  <c r="Z280" i="11"/>
  <c r="Y281" i="11"/>
  <c r="Z281" i="11"/>
  <c r="Y282" i="11"/>
  <c r="Z282" i="11"/>
  <c r="Y283" i="11"/>
  <c r="Z283" i="11"/>
  <c r="Y284" i="11"/>
  <c r="Z284" i="11"/>
  <c r="Y285" i="11"/>
  <c r="Z285" i="11"/>
  <c r="Y286" i="11"/>
  <c r="Z286" i="11"/>
  <c r="Y287" i="11"/>
  <c r="Z287" i="11"/>
  <c r="Y288" i="11"/>
  <c r="Z288" i="11"/>
  <c r="Y289" i="11"/>
  <c r="Z289" i="11"/>
  <c r="Y290" i="11"/>
  <c r="Z290" i="11"/>
  <c r="Y291" i="11"/>
  <c r="Z291" i="11"/>
  <c r="Y292" i="11"/>
  <c r="Z292" i="11"/>
  <c r="Y293" i="11"/>
  <c r="Z293" i="11"/>
  <c r="Y294" i="11"/>
  <c r="Z294" i="11"/>
  <c r="Y295" i="11"/>
  <c r="Z295" i="11"/>
  <c r="Y296" i="11"/>
  <c r="Z296" i="11"/>
  <c r="Y297" i="11"/>
  <c r="Z297" i="11"/>
  <c r="Y298" i="11"/>
  <c r="Z298" i="11"/>
  <c r="Y299" i="11"/>
  <c r="Z299" i="11"/>
  <c r="Y300" i="11"/>
  <c r="Z300" i="11"/>
  <c r="Y301" i="11"/>
  <c r="Z301" i="11"/>
  <c r="Y302" i="11"/>
  <c r="Z302" i="11"/>
  <c r="Y303" i="11"/>
  <c r="Z303" i="11"/>
  <c r="Y304" i="11"/>
  <c r="Z304" i="11"/>
  <c r="Y305" i="11"/>
  <c r="Z305" i="11"/>
  <c r="Y306" i="11"/>
  <c r="Z306" i="11"/>
  <c r="Y307" i="11"/>
  <c r="Z307" i="11"/>
  <c r="Y308" i="11"/>
  <c r="Z308" i="11"/>
  <c r="Y309" i="11"/>
  <c r="Z309" i="11"/>
  <c r="Y310" i="11"/>
  <c r="Z310" i="11"/>
  <c r="Y311" i="11"/>
  <c r="Z311" i="11"/>
  <c r="Y312" i="11"/>
  <c r="Z312" i="11"/>
  <c r="Y313" i="11"/>
  <c r="Z313" i="11"/>
  <c r="Y314" i="11"/>
  <c r="Z314" i="11"/>
  <c r="Y315" i="11"/>
  <c r="Z315" i="11"/>
  <c r="Y316" i="11"/>
  <c r="Z316" i="11"/>
  <c r="Y317" i="11"/>
  <c r="Z317" i="11"/>
  <c r="Y318" i="11"/>
  <c r="Z318" i="11"/>
  <c r="Y319" i="11"/>
  <c r="Z319" i="11"/>
  <c r="Y320" i="11"/>
  <c r="Z320" i="11"/>
  <c r="Y321" i="11"/>
  <c r="Z321" i="11"/>
  <c r="Y322" i="11"/>
  <c r="Z322" i="11"/>
  <c r="Y323" i="11"/>
  <c r="Z323" i="11"/>
  <c r="Y324" i="11"/>
  <c r="Z324" i="11"/>
  <c r="Y325" i="11"/>
  <c r="Z325" i="11"/>
  <c r="Y326" i="11"/>
  <c r="Z326" i="11"/>
  <c r="Y327" i="11"/>
  <c r="Z327" i="11"/>
  <c r="Y328" i="11"/>
  <c r="Z328" i="11"/>
  <c r="Y329" i="11"/>
  <c r="Z329" i="11"/>
  <c r="Y330" i="11"/>
  <c r="Z330" i="11"/>
  <c r="Y331" i="11"/>
  <c r="Z331" i="11"/>
  <c r="Y332" i="11"/>
  <c r="Z332" i="11"/>
  <c r="Y333" i="11"/>
  <c r="Z333" i="11"/>
  <c r="Y334" i="11"/>
  <c r="Z334" i="11"/>
  <c r="Y335" i="11"/>
  <c r="Z335" i="11"/>
  <c r="Y336" i="11"/>
  <c r="Z336" i="11"/>
  <c r="Y337" i="11"/>
  <c r="Z337" i="11"/>
  <c r="Y338" i="11"/>
  <c r="Z338" i="11"/>
  <c r="Y339" i="11"/>
  <c r="Z339" i="11"/>
  <c r="Y340" i="11"/>
  <c r="Z340" i="11"/>
  <c r="Y341" i="11"/>
  <c r="Z341" i="11"/>
  <c r="Y342" i="11"/>
  <c r="Z342" i="11"/>
  <c r="Y343" i="11"/>
  <c r="Z343" i="11"/>
  <c r="Y344" i="11"/>
  <c r="Z344" i="11"/>
  <c r="Y345" i="11"/>
  <c r="Z345" i="11"/>
  <c r="Y346" i="11"/>
  <c r="Z346" i="11"/>
  <c r="Y347" i="11"/>
  <c r="Z347" i="11"/>
  <c r="Y348" i="11"/>
  <c r="Z348" i="11"/>
  <c r="Y349" i="11"/>
  <c r="Z349" i="11"/>
  <c r="Y350" i="11"/>
  <c r="Z350" i="11"/>
  <c r="Y351" i="11"/>
  <c r="Z351" i="11"/>
  <c r="Y352" i="11"/>
  <c r="Z352" i="11"/>
  <c r="Y353" i="11"/>
  <c r="Z353" i="11"/>
  <c r="Y354" i="11"/>
  <c r="Z354" i="11"/>
  <c r="Y355" i="11"/>
  <c r="Z355" i="11"/>
  <c r="Y356" i="11"/>
  <c r="Z356" i="11"/>
  <c r="Y357" i="11"/>
  <c r="Z357" i="11"/>
  <c r="Y358" i="11"/>
  <c r="Z358" i="11"/>
  <c r="Y359" i="11"/>
  <c r="Z359" i="11"/>
  <c r="Y360" i="11"/>
  <c r="Z360" i="11"/>
  <c r="Y361" i="11"/>
  <c r="Z361" i="11"/>
  <c r="Y362" i="11"/>
  <c r="Z362" i="11"/>
  <c r="Y363" i="11"/>
  <c r="Z363" i="11"/>
  <c r="Y364" i="11"/>
  <c r="Z364" i="11"/>
  <c r="Y365" i="11"/>
  <c r="Z365" i="11"/>
  <c r="Y366" i="11"/>
  <c r="Z366" i="11"/>
  <c r="Y367" i="11"/>
  <c r="Z367" i="11"/>
  <c r="Y368" i="11"/>
  <c r="Z368" i="11"/>
  <c r="Y369" i="11"/>
  <c r="Z369" i="11"/>
  <c r="Y370" i="11"/>
  <c r="Z370" i="11"/>
  <c r="Y371" i="11"/>
  <c r="Z371" i="11"/>
  <c r="Y372" i="11"/>
  <c r="Z372" i="11"/>
  <c r="Y373" i="11"/>
  <c r="Z373" i="11"/>
  <c r="Y374" i="11"/>
  <c r="Z374" i="11"/>
  <c r="Y375" i="11"/>
  <c r="Z375" i="11"/>
  <c r="Y376" i="11"/>
  <c r="Z376" i="11"/>
  <c r="Y377" i="11"/>
  <c r="Z377" i="11"/>
  <c r="Y378" i="11"/>
  <c r="Z378" i="11"/>
  <c r="Y379" i="11"/>
  <c r="Z379" i="11"/>
  <c r="Y380" i="11"/>
  <c r="Z380" i="11"/>
  <c r="Y381" i="11"/>
  <c r="Z381" i="11"/>
  <c r="Y382" i="11"/>
  <c r="Z382" i="11"/>
  <c r="Y383" i="11"/>
  <c r="Z383" i="11"/>
  <c r="Y384" i="11"/>
  <c r="Z384" i="11"/>
  <c r="Y385" i="11"/>
  <c r="Z385" i="11"/>
  <c r="Y386" i="11"/>
  <c r="Z386" i="11"/>
  <c r="Y387" i="11"/>
  <c r="Z387" i="11"/>
  <c r="Y388" i="11"/>
  <c r="Z388" i="11"/>
  <c r="Y389" i="11"/>
  <c r="Z389" i="11"/>
  <c r="Y390" i="11"/>
  <c r="Z390" i="11"/>
  <c r="Y391" i="11"/>
  <c r="Z391" i="11"/>
  <c r="Y392" i="11"/>
  <c r="Z392" i="11"/>
  <c r="Y393" i="11"/>
  <c r="Z393" i="11"/>
  <c r="Y394" i="11"/>
  <c r="Z394" i="11"/>
  <c r="Y395" i="11"/>
  <c r="Z395" i="11"/>
  <c r="Y396" i="11"/>
  <c r="Z396" i="11"/>
  <c r="Y397" i="11"/>
  <c r="Z397" i="11"/>
  <c r="Y398" i="11"/>
  <c r="Z398" i="11"/>
  <c r="Y399" i="11"/>
  <c r="Z399" i="11"/>
  <c r="Y400" i="11"/>
  <c r="Z400" i="11"/>
  <c r="Y401" i="11"/>
  <c r="Z401" i="11"/>
  <c r="Y402" i="11"/>
  <c r="Z402" i="11"/>
  <c r="Y403" i="11"/>
  <c r="Z403" i="11"/>
  <c r="Y404" i="11"/>
  <c r="Z404" i="11"/>
  <c r="Y405" i="11"/>
  <c r="Z405" i="11"/>
  <c r="Y406" i="11"/>
  <c r="Z406" i="11"/>
  <c r="Y407" i="11"/>
  <c r="Z407" i="11"/>
  <c r="Y408" i="11"/>
  <c r="Z408" i="11"/>
  <c r="Y409" i="11"/>
  <c r="Z409" i="11"/>
  <c r="Y410" i="11"/>
  <c r="Z410" i="11"/>
  <c r="Y411" i="11"/>
  <c r="Z411" i="11"/>
  <c r="Y412" i="11"/>
  <c r="Z412" i="11"/>
  <c r="Y413" i="11"/>
  <c r="Z413" i="11"/>
  <c r="Y414" i="11"/>
  <c r="Z414" i="11"/>
  <c r="Y415" i="11"/>
  <c r="Z415" i="11"/>
  <c r="Y416" i="11"/>
  <c r="Z416" i="11"/>
  <c r="Y417" i="11"/>
  <c r="Z417" i="11"/>
  <c r="Y418" i="11"/>
  <c r="Z418" i="11"/>
  <c r="Y419" i="11"/>
  <c r="Z419" i="11"/>
  <c r="Y420" i="11"/>
  <c r="Z420" i="11"/>
  <c r="Y421" i="11"/>
  <c r="Z421" i="11"/>
  <c r="Y422" i="11"/>
  <c r="Z422" i="11"/>
  <c r="Y423" i="11"/>
  <c r="Z423" i="11"/>
  <c r="Y424" i="11"/>
  <c r="Z424" i="11"/>
  <c r="Y425" i="11"/>
  <c r="Z425" i="11"/>
  <c r="Y426" i="11"/>
  <c r="Z426" i="11"/>
  <c r="Y427" i="11"/>
  <c r="Z427" i="11"/>
  <c r="Y428" i="11"/>
  <c r="Z428" i="11"/>
  <c r="Y429" i="11"/>
  <c r="Z429" i="11"/>
  <c r="Y430" i="11"/>
  <c r="Z430" i="11"/>
  <c r="Y431" i="11"/>
  <c r="Z431" i="11"/>
  <c r="Y432" i="11"/>
  <c r="Z432" i="11"/>
  <c r="Y433" i="11"/>
  <c r="Z433" i="11"/>
  <c r="Y434" i="11"/>
  <c r="Z434" i="11"/>
  <c r="Y435" i="11"/>
  <c r="Z435" i="11"/>
  <c r="Y436" i="11"/>
  <c r="Z436" i="11"/>
  <c r="Y437" i="11"/>
  <c r="Z437" i="11"/>
  <c r="Y438" i="11"/>
  <c r="Z438" i="11"/>
  <c r="Y439" i="11"/>
  <c r="Z439" i="11"/>
  <c r="Y440" i="11"/>
  <c r="Z440" i="11"/>
  <c r="Y441" i="11"/>
  <c r="Z441" i="11"/>
  <c r="Y442" i="11"/>
  <c r="Z442" i="11"/>
  <c r="Y443" i="11"/>
  <c r="Z443" i="11"/>
  <c r="Y444" i="11"/>
  <c r="Z444" i="11"/>
  <c r="Y445" i="11"/>
  <c r="Z445" i="11"/>
  <c r="Y446" i="11"/>
  <c r="Z446" i="11"/>
  <c r="Y447" i="11"/>
  <c r="Z447" i="11"/>
  <c r="Y448" i="11"/>
  <c r="Z448" i="11"/>
  <c r="Y449" i="11"/>
  <c r="Z449" i="11"/>
  <c r="Y450" i="11"/>
  <c r="Z450" i="11"/>
  <c r="Y451" i="11"/>
  <c r="Z451" i="11"/>
  <c r="Y452" i="11"/>
  <c r="Z452" i="11"/>
  <c r="Y453" i="11"/>
  <c r="Z453" i="11"/>
  <c r="Y454" i="11"/>
  <c r="Z454" i="11"/>
  <c r="Y455" i="11"/>
  <c r="Z455" i="11"/>
  <c r="Y456" i="11"/>
  <c r="Z456" i="11"/>
  <c r="Y457" i="11"/>
  <c r="Z457" i="11"/>
  <c r="Y458" i="11"/>
  <c r="Z458" i="11"/>
  <c r="Y459" i="11"/>
  <c r="Z459" i="11"/>
  <c r="Y460" i="11"/>
  <c r="Z460" i="11"/>
  <c r="Y461" i="11"/>
  <c r="Z461" i="11"/>
  <c r="Y462" i="11"/>
  <c r="Z462" i="11"/>
  <c r="Y463" i="11"/>
  <c r="Z463" i="11"/>
  <c r="Y464" i="11"/>
  <c r="Z464" i="11"/>
  <c r="Y465" i="11"/>
  <c r="Z465" i="11"/>
  <c r="Y466" i="11"/>
  <c r="Z466" i="11"/>
  <c r="Y467" i="11"/>
  <c r="Z467" i="11"/>
  <c r="Y468" i="11"/>
  <c r="Z468" i="11"/>
  <c r="Y469" i="11"/>
  <c r="Z469" i="11"/>
  <c r="Y470" i="11"/>
  <c r="Z470" i="11"/>
  <c r="Y471" i="11"/>
  <c r="Z471" i="11"/>
  <c r="Y472" i="11"/>
  <c r="Z472" i="11"/>
  <c r="Y473" i="11"/>
  <c r="Z473" i="11"/>
  <c r="Y474" i="11"/>
  <c r="Z474" i="11"/>
  <c r="Y475" i="11"/>
  <c r="Z475" i="11"/>
  <c r="Y476" i="11"/>
  <c r="Z476" i="11"/>
  <c r="Y477" i="11"/>
  <c r="Z477" i="11"/>
  <c r="Y478" i="11"/>
  <c r="Z478" i="11"/>
  <c r="Y479" i="11"/>
  <c r="Z479" i="11"/>
  <c r="Y480" i="11"/>
  <c r="Z480" i="11"/>
  <c r="Y481" i="11"/>
  <c r="Z481" i="11"/>
  <c r="Y482" i="11"/>
  <c r="Z482" i="11"/>
  <c r="Y483" i="11"/>
  <c r="Z483" i="11"/>
  <c r="Y484" i="11"/>
  <c r="Z484" i="11"/>
  <c r="Y485" i="11"/>
  <c r="Z485" i="11"/>
  <c r="Y486" i="11"/>
  <c r="Z486" i="11"/>
  <c r="Y487" i="11"/>
  <c r="Z487" i="11"/>
  <c r="Y488" i="11"/>
  <c r="Z488" i="11"/>
  <c r="Y489" i="11"/>
  <c r="Z489" i="11"/>
  <c r="Y490" i="11"/>
  <c r="Z490" i="11"/>
  <c r="Y491" i="11"/>
  <c r="Z491" i="11"/>
  <c r="Y492" i="11"/>
  <c r="Z492" i="11"/>
  <c r="Y493" i="11"/>
  <c r="Z493" i="11"/>
  <c r="Y494" i="11"/>
  <c r="Z494" i="11"/>
  <c r="Y495" i="11"/>
  <c r="Z495" i="11"/>
  <c r="Y496" i="11"/>
  <c r="Z496" i="11"/>
  <c r="Y497" i="11"/>
  <c r="Z497" i="11"/>
  <c r="Y498" i="11"/>
  <c r="Z498" i="11"/>
  <c r="Y499" i="11"/>
  <c r="Z499" i="11"/>
  <c r="Y500" i="11"/>
  <c r="Z500" i="11"/>
  <c r="Y501" i="11"/>
  <c r="Z501" i="11"/>
  <c r="Y502" i="11"/>
  <c r="Z502" i="11"/>
  <c r="Y503" i="11"/>
  <c r="Z503" i="11"/>
  <c r="Y504" i="11"/>
  <c r="Z504" i="11"/>
  <c r="Y505" i="11"/>
  <c r="Z505" i="11"/>
  <c r="Y506" i="11"/>
  <c r="Z506" i="11"/>
  <c r="Y507" i="11"/>
  <c r="Z507" i="11"/>
  <c r="Y508" i="11"/>
  <c r="Z508" i="11"/>
  <c r="Y509" i="11"/>
  <c r="Z509" i="11"/>
  <c r="Y510" i="11"/>
  <c r="Z510" i="11"/>
  <c r="Y511" i="11"/>
  <c r="Z511" i="11"/>
  <c r="Y512" i="11"/>
  <c r="Z512" i="11"/>
  <c r="Y513" i="11"/>
  <c r="Z513" i="11"/>
  <c r="Y514" i="11"/>
  <c r="Z514" i="11"/>
  <c r="Y515" i="11"/>
  <c r="Z515" i="11"/>
  <c r="Y516" i="11"/>
  <c r="Z516" i="11"/>
  <c r="Y517" i="11"/>
  <c r="Z517" i="11"/>
  <c r="Y518" i="11"/>
  <c r="Z518" i="11"/>
  <c r="Y519" i="11"/>
  <c r="Z519" i="11"/>
  <c r="Y520" i="11"/>
  <c r="Z520" i="11"/>
  <c r="Y521" i="11"/>
  <c r="Z521" i="11"/>
  <c r="Y522" i="11"/>
  <c r="Z522" i="11"/>
  <c r="Y523" i="11"/>
  <c r="Z523" i="11"/>
  <c r="Y524" i="11"/>
  <c r="Z524" i="11"/>
  <c r="Y525" i="11"/>
  <c r="Z525" i="11"/>
  <c r="Y526" i="11"/>
  <c r="Z526" i="11"/>
  <c r="Y527" i="11"/>
  <c r="Z527" i="11"/>
  <c r="Y528" i="11"/>
  <c r="Z528" i="11"/>
  <c r="Y529" i="11"/>
  <c r="Z529" i="11"/>
  <c r="Y530" i="11"/>
  <c r="Z530" i="11"/>
  <c r="Y531" i="11"/>
  <c r="Z531" i="11"/>
  <c r="Y532" i="11"/>
  <c r="Z532" i="11"/>
  <c r="Y533" i="11"/>
  <c r="Z533" i="11"/>
  <c r="Y534" i="11"/>
  <c r="Z534" i="11"/>
  <c r="Y535" i="11"/>
  <c r="Z535" i="11"/>
  <c r="Y536" i="11"/>
  <c r="Z536" i="11"/>
  <c r="Y537" i="11"/>
  <c r="Z537" i="11"/>
  <c r="Y538" i="11"/>
  <c r="Z538" i="11"/>
  <c r="Y539" i="11"/>
  <c r="Z539" i="11"/>
  <c r="Y540" i="11"/>
  <c r="Z540" i="11"/>
  <c r="Y541" i="11"/>
  <c r="Z541" i="11"/>
  <c r="Y542" i="11"/>
  <c r="Z542" i="11"/>
  <c r="Y543" i="11"/>
  <c r="Z543" i="11"/>
  <c r="Y544" i="11"/>
  <c r="Z544" i="11"/>
  <c r="Y545" i="11"/>
  <c r="Z545" i="11"/>
  <c r="Y546" i="11"/>
  <c r="Z546" i="11"/>
  <c r="Y547" i="11"/>
  <c r="Z547" i="11"/>
  <c r="Y548" i="11"/>
  <c r="Z548" i="11"/>
  <c r="Y549" i="11"/>
  <c r="Z549" i="11"/>
  <c r="Y550" i="11"/>
  <c r="Z550" i="11"/>
  <c r="Y551" i="11"/>
  <c r="Z551" i="11"/>
  <c r="Y552" i="11"/>
  <c r="Z552" i="11"/>
  <c r="Y553" i="11"/>
  <c r="Z553" i="11"/>
  <c r="Y554" i="11"/>
  <c r="Z554" i="11"/>
  <c r="Y555" i="11"/>
  <c r="Z555" i="11"/>
  <c r="Y556" i="11"/>
  <c r="Z556" i="11"/>
  <c r="Y557" i="11"/>
  <c r="Z557" i="11"/>
  <c r="Y558" i="11"/>
  <c r="Z558" i="11"/>
  <c r="Y559" i="11"/>
  <c r="Z559" i="11"/>
  <c r="Y560" i="11"/>
  <c r="Z560" i="11"/>
  <c r="Y561" i="11"/>
  <c r="Z561" i="11"/>
  <c r="Y562" i="11"/>
  <c r="Z562" i="11"/>
  <c r="Y563" i="11"/>
  <c r="Z563" i="11"/>
  <c r="Y564" i="11"/>
  <c r="Z564" i="11"/>
  <c r="Y565" i="11"/>
  <c r="Z565" i="11"/>
  <c r="Y566" i="11"/>
  <c r="Z566" i="11"/>
  <c r="Y567" i="11"/>
  <c r="Z567" i="11"/>
  <c r="Y568" i="11"/>
  <c r="Z568" i="11"/>
  <c r="Y569" i="11"/>
  <c r="Z569" i="11"/>
  <c r="Y570" i="11"/>
  <c r="Z570" i="11"/>
  <c r="Y571" i="11"/>
  <c r="Z571" i="11"/>
  <c r="Y572" i="11"/>
  <c r="Z572" i="11"/>
  <c r="Y573" i="11"/>
  <c r="Z573" i="11"/>
  <c r="Y574" i="11"/>
  <c r="Z574" i="11"/>
  <c r="Y575" i="11"/>
  <c r="Z575" i="11"/>
  <c r="Y576" i="11"/>
  <c r="Z576" i="11"/>
  <c r="Y577" i="11"/>
  <c r="Z577" i="11"/>
  <c r="Y578" i="11"/>
  <c r="Z578" i="11"/>
  <c r="Y579" i="11"/>
  <c r="Z579" i="11"/>
  <c r="Y580" i="11"/>
  <c r="Z580" i="11"/>
  <c r="Y581" i="11"/>
  <c r="Z581" i="11"/>
  <c r="Y582" i="11"/>
  <c r="Z582" i="11"/>
  <c r="Y583" i="11"/>
  <c r="Z583" i="11"/>
  <c r="Y584" i="11"/>
  <c r="Z584" i="11"/>
  <c r="Y585" i="11"/>
  <c r="Z585" i="11"/>
  <c r="Y586" i="11"/>
  <c r="Z586" i="11"/>
  <c r="Y587" i="11"/>
  <c r="Z587" i="11"/>
  <c r="Y588" i="11"/>
  <c r="Z588" i="11"/>
  <c r="Y589" i="11"/>
  <c r="Z589" i="11"/>
  <c r="Y590" i="11"/>
  <c r="Z590" i="11"/>
  <c r="Y591" i="11"/>
  <c r="Z591" i="11"/>
  <c r="Y592" i="11"/>
  <c r="Z592" i="11"/>
  <c r="Y593" i="11"/>
  <c r="Z593" i="11"/>
  <c r="Y594" i="11"/>
  <c r="Z594" i="11"/>
  <c r="Y595" i="11"/>
  <c r="Z595" i="11"/>
  <c r="Y596" i="11"/>
  <c r="Z596" i="11"/>
  <c r="Y597" i="11"/>
  <c r="Z597" i="11"/>
  <c r="Y598" i="11"/>
  <c r="Z598" i="11"/>
  <c r="Y599" i="11"/>
  <c r="Z599" i="11"/>
  <c r="Y600" i="11"/>
  <c r="Z600" i="11"/>
  <c r="Y601" i="11"/>
  <c r="Z601" i="11"/>
  <c r="Y602" i="11"/>
  <c r="Z602" i="11"/>
  <c r="Y603" i="11"/>
  <c r="Z603" i="11"/>
  <c r="Y604" i="11"/>
  <c r="Z604" i="11"/>
  <c r="Y605" i="11"/>
  <c r="Z605" i="11"/>
  <c r="Y606" i="11"/>
  <c r="Z606" i="11"/>
  <c r="Y607" i="11"/>
  <c r="Z607" i="11"/>
  <c r="Y608" i="11"/>
  <c r="Z608" i="11"/>
  <c r="Y609" i="11"/>
  <c r="Z609" i="11"/>
  <c r="Y610" i="11"/>
  <c r="Z610" i="11"/>
  <c r="Y611" i="11"/>
  <c r="Z611" i="11"/>
  <c r="Y612" i="11"/>
  <c r="Z612" i="11"/>
  <c r="Y613" i="11"/>
  <c r="Z613" i="11"/>
  <c r="Y614" i="11"/>
  <c r="Z614" i="11"/>
  <c r="Y615" i="11"/>
  <c r="Z615" i="11"/>
  <c r="Y616" i="11"/>
  <c r="Z616" i="11"/>
  <c r="Y617" i="11"/>
  <c r="Z617" i="11"/>
  <c r="Y618" i="11"/>
  <c r="Z618" i="11"/>
  <c r="Y619" i="11"/>
  <c r="Z619" i="11"/>
  <c r="Y620" i="11"/>
  <c r="Z620" i="11"/>
  <c r="Y621" i="11"/>
  <c r="Z621" i="11"/>
  <c r="Y622" i="11"/>
  <c r="Z622" i="11"/>
  <c r="Y623" i="11"/>
  <c r="Z623" i="11"/>
  <c r="Y624" i="11"/>
  <c r="Z624" i="11"/>
  <c r="Y625" i="11"/>
  <c r="Z625" i="11"/>
  <c r="Y626" i="11"/>
  <c r="Z626" i="11"/>
  <c r="Y627" i="11"/>
  <c r="Z627" i="11"/>
  <c r="Y628" i="11"/>
  <c r="Z628" i="11"/>
  <c r="Y629" i="11"/>
  <c r="Z629" i="11"/>
  <c r="Y630" i="11"/>
  <c r="Z630" i="11"/>
  <c r="Y631" i="11"/>
  <c r="Z631" i="11"/>
  <c r="Y632" i="11"/>
  <c r="Z632" i="11"/>
  <c r="Y633" i="11"/>
  <c r="Z633" i="11"/>
  <c r="Y634" i="11"/>
  <c r="Z634" i="11"/>
  <c r="Y635" i="11"/>
  <c r="Z635" i="11"/>
  <c r="Y636" i="11"/>
  <c r="Z636" i="11"/>
  <c r="Y637" i="11"/>
  <c r="Z637" i="11"/>
  <c r="Y638" i="11"/>
  <c r="Z638" i="11"/>
  <c r="Y639" i="11"/>
  <c r="Z639" i="11"/>
  <c r="Y640" i="11"/>
  <c r="Z640" i="11"/>
  <c r="Y641" i="11"/>
  <c r="Z641" i="11"/>
  <c r="Y642" i="11"/>
  <c r="Z642" i="11"/>
  <c r="Y643" i="11"/>
  <c r="Z643" i="11"/>
  <c r="Y644" i="11"/>
  <c r="Z644" i="11"/>
  <c r="Y645" i="11"/>
  <c r="Z645" i="11"/>
  <c r="Y646" i="11"/>
  <c r="Z646" i="11"/>
  <c r="Y647" i="11"/>
  <c r="Z647" i="11"/>
  <c r="Y648" i="11"/>
  <c r="Z648" i="11"/>
  <c r="Y649" i="11"/>
  <c r="Z649" i="11"/>
  <c r="Y650" i="11"/>
  <c r="Z650" i="11"/>
  <c r="Y651" i="11"/>
  <c r="Z651" i="11"/>
  <c r="Y652" i="11"/>
  <c r="Z652" i="11"/>
  <c r="Y653" i="11"/>
  <c r="Z653" i="11"/>
  <c r="Y654" i="11"/>
  <c r="Z654" i="11"/>
  <c r="Y655" i="11"/>
  <c r="Z655" i="11"/>
  <c r="Y656" i="11"/>
  <c r="Z656" i="11"/>
  <c r="Y657" i="11"/>
  <c r="Z657" i="11"/>
  <c r="Y658" i="11"/>
  <c r="Z658" i="11"/>
  <c r="Y659" i="11"/>
  <c r="Z659" i="11"/>
  <c r="Y660" i="11"/>
  <c r="Z660" i="11"/>
  <c r="Y661" i="11"/>
  <c r="Z661" i="11"/>
  <c r="Y662" i="11"/>
  <c r="Z662" i="11"/>
  <c r="Y663" i="11"/>
  <c r="Z663" i="11"/>
  <c r="Y664" i="11"/>
  <c r="Z664" i="11"/>
  <c r="Y665" i="11"/>
  <c r="Z665" i="11"/>
  <c r="Y666" i="11"/>
  <c r="Z666" i="11"/>
  <c r="Y667" i="11"/>
  <c r="Z667" i="11"/>
  <c r="Y668" i="11"/>
  <c r="Z668" i="11"/>
  <c r="Y669" i="11"/>
  <c r="Z669" i="11"/>
  <c r="Y670" i="11"/>
  <c r="Z670" i="11"/>
  <c r="Y671" i="11"/>
  <c r="Z671" i="11"/>
  <c r="Y672" i="11"/>
  <c r="Z672" i="11"/>
  <c r="Y673" i="11"/>
  <c r="Z673" i="11"/>
  <c r="Y674" i="11"/>
  <c r="Z674" i="11"/>
  <c r="Y675" i="11"/>
  <c r="Z675" i="11"/>
  <c r="Y676" i="11"/>
  <c r="Z676" i="11"/>
  <c r="Y677" i="11"/>
  <c r="Z677" i="11"/>
  <c r="Y678" i="11"/>
  <c r="Z678" i="11"/>
  <c r="Y679" i="11"/>
  <c r="Z679" i="11"/>
  <c r="Y680" i="11"/>
  <c r="Z680" i="11"/>
  <c r="Y681" i="11"/>
  <c r="Z681" i="11"/>
  <c r="Y682" i="11"/>
  <c r="Z682" i="11"/>
  <c r="Y683" i="11"/>
  <c r="Z683" i="11"/>
  <c r="Y684" i="11"/>
  <c r="Z684" i="11"/>
  <c r="Y685" i="11"/>
  <c r="Z685" i="11"/>
  <c r="Y686" i="11"/>
  <c r="Z686" i="11"/>
  <c r="Y687" i="11"/>
  <c r="Z687" i="11"/>
  <c r="Y688" i="11"/>
  <c r="Z688" i="11"/>
  <c r="Y689" i="11"/>
  <c r="Z689" i="11"/>
  <c r="Y690" i="11"/>
  <c r="Z690" i="11"/>
  <c r="Y691" i="11"/>
  <c r="Z691" i="11"/>
  <c r="Y692" i="11"/>
  <c r="Z692" i="11"/>
  <c r="Y693" i="11"/>
  <c r="Z693" i="11"/>
  <c r="Y694" i="11"/>
  <c r="Z694" i="11"/>
  <c r="Y695" i="11"/>
  <c r="Z695" i="11"/>
  <c r="Y696" i="11"/>
  <c r="Z696" i="11"/>
  <c r="Y697" i="11"/>
  <c r="Z697" i="11"/>
  <c r="Y698" i="11"/>
  <c r="Z698" i="11"/>
  <c r="Y699" i="11"/>
  <c r="Z699" i="11"/>
  <c r="Y700" i="11"/>
  <c r="Z700" i="11"/>
  <c r="Y701" i="11"/>
  <c r="Z701" i="11"/>
  <c r="Y702" i="11"/>
  <c r="Z702" i="11"/>
  <c r="Y703" i="11"/>
  <c r="Z703" i="11"/>
  <c r="Y704" i="11"/>
  <c r="Z704" i="11"/>
  <c r="Y705" i="11"/>
  <c r="Z705" i="11"/>
  <c r="Y706" i="11"/>
  <c r="Z706" i="11"/>
  <c r="Y707" i="11"/>
  <c r="Z707" i="11"/>
  <c r="Y708" i="11"/>
  <c r="Z708" i="11"/>
  <c r="Y709" i="11"/>
  <c r="Z709" i="11"/>
  <c r="Y710" i="11"/>
  <c r="Z710" i="11"/>
  <c r="Y711" i="11"/>
  <c r="Z711" i="11"/>
  <c r="Y712" i="11"/>
  <c r="Z712" i="11"/>
  <c r="Y713" i="11"/>
  <c r="Z713" i="11"/>
  <c r="Y714" i="11"/>
  <c r="Z714" i="11"/>
  <c r="Y715" i="11"/>
  <c r="Z715" i="11"/>
  <c r="Y716" i="11"/>
  <c r="Z716" i="11"/>
  <c r="Y717" i="11"/>
  <c r="Z717" i="11"/>
  <c r="Y718" i="11"/>
  <c r="Z718" i="11"/>
  <c r="Y719" i="11"/>
  <c r="Z719" i="11"/>
  <c r="Y720" i="11"/>
  <c r="Z720" i="11"/>
  <c r="Y721" i="11"/>
  <c r="Z721" i="11"/>
  <c r="Y722" i="11"/>
  <c r="Z722" i="11"/>
  <c r="Y723" i="11"/>
  <c r="Z723" i="11"/>
  <c r="Y724" i="11"/>
  <c r="Z724" i="11"/>
  <c r="Y725" i="11"/>
  <c r="Z725" i="11"/>
  <c r="Y726" i="11"/>
  <c r="Z726" i="11"/>
  <c r="Y727" i="11"/>
  <c r="Z727" i="11"/>
  <c r="Y728" i="11"/>
  <c r="Z728" i="11"/>
  <c r="Y729" i="11"/>
  <c r="Z729" i="11"/>
  <c r="Y730" i="11"/>
  <c r="Z730" i="11"/>
  <c r="Y731" i="11"/>
  <c r="Z731" i="11"/>
  <c r="Y732" i="11"/>
  <c r="Z732" i="11"/>
  <c r="Y733" i="11"/>
  <c r="Z733" i="11"/>
  <c r="Y734" i="11"/>
  <c r="Z734" i="11"/>
  <c r="Y735" i="11"/>
  <c r="Z735" i="11"/>
  <c r="Y736" i="11"/>
  <c r="Z736" i="11"/>
  <c r="Y737" i="11"/>
  <c r="Z737" i="11"/>
  <c r="Y738" i="11"/>
  <c r="Z738" i="11"/>
  <c r="Y739" i="11"/>
  <c r="Z739" i="11"/>
  <c r="Y740" i="11"/>
  <c r="Z740" i="11"/>
  <c r="Y741" i="11"/>
  <c r="Z741" i="11"/>
  <c r="Y742" i="11"/>
  <c r="Z742" i="11"/>
  <c r="Y743" i="11"/>
  <c r="Z743" i="11"/>
  <c r="Y744" i="11"/>
  <c r="Z744" i="11"/>
  <c r="Y745" i="11"/>
  <c r="Z745" i="11"/>
  <c r="Y746" i="11"/>
  <c r="Z746" i="11"/>
  <c r="Y747" i="11"/>
  <c r="Z747" i="11"/>
  <c r="Y748" i="11"/>
  <c r="Z748" i="11"/>
  <c r="Y749" i="11"/>
  <c r="Z749" i="11"/>
  <c r="Y750" i="11"/>
  <c r="Z750" i="11"/>
  <c r="Y751" i="11"/>
  <c r="Z751" i="11"/>
  <c r="Y752" i="11"/>
  <c r="Z752" i="11"/>
  <c r="Y753" i="11"/>
  <c r="Z753" i="11"/>
  <c r="Y754" i="11"/>
  <c r="Z754" i="11"/>
  <c r="Y755" i="11"/>
  <c r="Z755" i="11"/>
  <c r="Y756" i="11"/>
  <c r="Z756" i="11"/>
  <c r="Y757" i="11"/>
  <c r="Z757" i="11"/>
  <c r="Y758" i="11"/>
  <c r="Z758" i="11"/>
  <c r="Y759" i="11"/>
  <c r="Z759" i="11"/>
  <c r="Y760" i="11"/>
  <c r="Z760" i="11"/>
  <c r="Y761" i="11"/>
  <c r="Z761" i="11"/>
  <c r="Y762" i="11"/>
  <c r="Z762" i="11"/>
  <c r="Y763" i="11"/>
  <c r="Z763" i="11"/>
  <c r="Y764" i="11"/>
  <c r="Z764" i="11"/>
  <c r="Y765" i="11"/>
  <c r="Z765" i="11"/>
  <c r="Y766" i="11"/>
  <c r="Z766" i="11"/>
  <c r="Y767" i="11"/>
  <c r="Z767" i="11"/>
  <c r="Y768" i="11"/>
  <c r="Z768" i="11"/>
  <c r="Y769" i="11"/>
  <c r="Z769" i="11"/>
  <c r="Y770" i="11"/>
  <c r="Z770" i="11"/>
  <c r="Y771" i="11"/>
  <c r="Z771" i="11"/>
  <c r="Y772" i="11"/>
  <c r="Z772" i="11"/>
  <c r="Y773" i="11"/>
  <c r="Z773" i="11"/>
  <c r="Y774" i="11"/>
  <c r="Z774" i="11"/>
  <c r="Y775" i="11"/>
  <c r="Z775" i="11"/>
  <c r="Y776" i="11"/>
  <c r="Z776" i="11"/>
  <c r="Y777" i="11"/>
  <c r="Z777" i="11"/>
  <c r="Y778" i="11"/>
  <c r="Z778" i="11"/>
  <c r="Y779" i="11"/>
  <c r="Z779" i="11"/>
  <c r="Y780" i="11"/>
  <c r="Z780" i="11"/>
  <c r="Y781" i="11"/>
  <c r="Z781" i="11"/>
  <c r="Y782" i="11"/>
  <c r="Z782" i="11"/>
  <c r="Y783" i="11"/>
  <c r="Z783" i="11"/>
  <c r="Y784" i="11"/>
  <c r="Z784" i="11"/>
  <c r="Y785" i="11"/>
  <c r="Z785" i="11"/>
  <c r="Y786" i="11"/>
  <c r="Z786" i="11"/>
  <c r="Y787" i="11"/>
  <c r="Z787" i="11"/>
  <c r="Y788" i="11"/>
  <c r="Z788" i="11"/>
  <c r="Y789" i="11"/>
  <c r="Z789" i="11"/>
  <c r="Y790" i="11"/>
  <c r="Z790" i="11"/>
  <c r="Y791" i="11"/>
  <c r="Z791" i="11"/>
  <c r="Y792" i="11"/>
  <c r="Z792" i="11"/>
  <c r="Y793" i="11"/>
  <c r="Z793" i="11"/>
  <c r="Y794" i="11"/>
  <c r="Z794" i="11"/>
  <c r="Y795" i="11"/>
  <c r="Z795" i="11"/>
  <c r="Y796" i="11"/>
  <c r="Z796" i="11"/>
  <c r="Y797" i="11"/>
  <c r="Z797" i="11"/>
  <c r="Y798" i="11"/>
  <c r="Z798" i="11"/>
  <c r="Y799" i="11"/>
  <c r="Z799" i="11"/>
  <c r="Y800" i="11"/>
  <c r="Z800" i="11"/>
  <c r="Y801" i="11"/>
  <c r="Z801" i="11"/>
  <c r="Y802" i="11"/>
  <c r="Z802" i="11"/>
  <c r="Y803" i="11"/>
  <c r="Z803" i="11"/>
  <c r="Y804" i="11"/>
  <c r="Z804" i="11"/>
  <c r="Y805" i="11"/>
  <c r="Z805" i="11"/>
  <c r="Y806" i="11"/>
  <c r="Z806" i="11"/>
  <c r="Y807" i="11"/>
  <c r="Z807" i="11"/>
  <c r="Y808" i="11"/>
  <c r="Z808" i="11"/>
  <c r="Y809" i="11"/>
  <c r="Z809" i="11"/>
  <c r="Y810" i="11"/>
  <c r="Z810" i="11"/>
  <c r="Y811" i="11"/>
  <c r="Z811" i="11"/>
  <c r="Y812" i="11"/>
  <c r="Z812" i="11"/>
  <c r="Y813" i="11"/>
  <c r="Z813" i="11"/>
  <c r="Y814" i="11"/>
  <c r="Z814" i="11"/>
  <c r="Y815" i="11"/>
  <c r="Z815" i="11"/>
  <c r="Y816" i="11"/>
  <c r="Z816" i="11"/>
  <c r="Y817" i="11"/>
  <c r="Z817" i="11"/>
  <c r="Y818" i="11"/>
  <c r="Z818" i="11"/>
  <c r="Y819" i="11"/>
  <c r="Z819" i="11"/>
  <c r="Y820" i="11"/>
  <c r="Z820" i="11"/>
  <c r="Y821" i="11"/>
  <c r="Z821" i="11"/>
  <c r="Y822" i="11"/>
  <c r="Z822" i="11"/>
  <c r="Y823" i="11"/>
  <c r="Z823" i="11"/>
  <c r="Y824" i="11"/>
  <c r="Z824" i="11"/>
  <c r="Y825" i="11"/>
  <c r="Z825" i="11"/>
  <c r="Y826" i="11"/>
  <c r="Z826" i="11"/>
  <c r="Y827" i="11"/>
  <c r="Z827" i="11"/>
  <c r="Y828" i="11"/>
  <c r="Z828" i="11"/>
  <c r="Y829" i="11"/>
  <c r="Z829" i="11"/>
  <c r="Y830" i="11"/>
  <c r="Z830" i="11"/>
  <c r="Y831" i="11"/>
  <c r="Z831" i="11"/>
  <c r="Y832" i="11"/>
  <c r="Z832" i="11"/>
  <c r="Y833" i="11"/>
  <c r="Z833" i="11"/>
  <c r="Y834" i="11"/>
  <c r="Z834" i="11"/>
  <c r="Y835" i="11"/>
  <c r="Z835" i="11"/>
  <c r="Y836" i="11"/>
  <c r="Z836" i="11"/>
  <c r="Y837" i="11"/>
  <c r="Z837" i="11"/>
  <c r="Y838" i="11"/>
  <c r="Z838" i="11"/>
  <c r="Y839" i="11"/>
  <c r="Z839" i="11"/>
  <c r="Y840" i="11"/>
  <c r="Z840" i="11"/>
  <c r="Y841" i="11"/>
  <c r="Z841" i="11"/>
  <c r="Y842" i="11"/>
  <c r="Z842" i="11"/>
  <c r="Y843" i="11"/>
  <c r="Z843" i="11"/>
  <c r="Y844" i="11"/>
  <c r="Z844" i="11"/>
  <c r="Y845" i="11"/>
  <c r="Z845" i="11"/>
  <c r="Y846" i="11"/>
  <c r="Z846" i="11"/>
  <c r="Y847" i="11"/>
  <c r="Z847" i="11"/>
  <c r="Y848" i="11"/>
  <c r="Z848" i="11"/>
  <c r="Y849" i="11"/>
  <c r="Z849" i="11"/>
  <c r="Y850" i="11"/>
  <c r="Z850" i="11"/>
  <c r="Y851" i="11"/>
  <c r="Z851" i="11"/>
  <c r="Y852" i="11"/>
  <c r="Z852" i="11"/>
  <c r="Y853" i="11"/>
  <c r="Z853" i="11"/>
  <c r="Y854" i="11"/>
  <c r="Z854" i="11"/>
  <c r="Y855" i="11"/>
  <c r="Z855" i="11"/>
  <c r="Y856" i="11"/>
  <c r="Z856" i="11"/>
  <c r="Y857" i="11"/>
  <c r="Z857" i="11"/>
  <c r="Y858" i="11"/>
  <c r="Z858" i="11"/>
  <c r="Y859" i="11"/>
  <c r="Z859" i="11"/>
  <c r="Y860" i="11"/>
  <c r="Z860" i="11"/>
  <c r="Y861" i="11"/>
  <c r="Z861" i="11"/>
  <c r="Y862" i="11"/>
  <c r="Z862" i="11"/>
  <c r="Y863" i="11"/>
  <c r="Z863" i="11"/>
  <c r="Y864" i="11"/>
  <c r="Z864" i="11"/>
  <c r="Y865" i="11"/>
  <c r="Z865" i="11"/>
  <c r="Y866" i="11"/>
  <c r="Z866" i="11"/>
  <c r="Y867" i="11"/>
  <c r="Z867" i="11"/>
  <c r="Y868" i="11"/>
  <c r="Z868" i="11"/>
  <c r="Y869" i="11"/>
  <c r="Z869" i="11"/>
  <c r="Y870" i="11"/>
  <c r="Z870" i="11"/>
  <c r="Y871" i="11"/>
  <c r="Z871" i="11"/>
  <c r="Y872" i="11"/>
  <c r="Z872" i="11"/>
  <c r="Y873" i="11"/>
  <c r="Z873" i="11"/>
  <c r="Y874" i="11"/>
  <c r="Z874" i="11"/>
  <c r="Y875" i="11"/>
  <c r="Z875" i="11"/>
  <c r="Y876" i="11"/>
  <c r="Z876" i="11"/>
  <c r="Y877" i="11"/>
  <c r="Z877" i="11"/>
  <c r="Y878" i="11"/>
  <c r="Z878" i="11"/>
  <c r="Y879" i="11"/>
  <c r="Z879" i="11"/>
  <c r="Y880" i="11"/>
  <c r="Z880" i="11"/>
  <c r="Y881" i="11"/>
  <c r="Z881" i="11"/>
  <c r="Y882" i="11"/>
  <c r="Z882" i="11"/>
  <c r="Y883" i="11"/>
  <c r="Z883" i="11"/>
  <c r="Y884" i="11"/>
  <c r="Z884" i="11"/>
  <c r="Y885" i="11"/>
  <c r="Z885" i="11"/>
  <c r="Y886" i="11"/>
  <c r="Z886" i="11"/>
  <c r="Y887" i="11"/>
  <c r="Z887" i="11"/>
  <c r="Y888" i="11"/>
  <c r="Z888" i="11"/>
  <c r="Y889" i="11"/>
  <c r="Z889" i="11"/>
  <c r="Y890" i="11"/>
  <c r="Z890" i="11"/>
  <c r="Y891" i="11"/>
  <c r="Z891" i="11"/>
  <c r="Y892" i="11"/>
  <c r="Z892" i="11"/>
  <c r="Y893" i="11"/>
  <c r="Z893" i="11"/>
  <c r="Y894" i="11"/>
  <c r="Z894" i="11"/>
  <c r="Y895" i="11"/>
  <c r="Z895" i="11"/>
  <c r="Y896" i="11"/>
  <c r="Z896" i="11"/>
  <c r="Y897" i="11"/>
  <c r="Z897" i="11"/>
  <c r="Y898" i="11"/>
  <c r="Z898" i="11"/>
  <c r="Y899" i="11"/>
  <c r="Z899" i="11"/>
  <c r="Y900" i="11"/>
  <c r="Z900" i="11"/>
  <c r="Y901" i="11"/>
  <c r="Z901" i="11"/>
  <c r="Y902" i="11"/>
  <c r="Z902" i="11"/>
  <c r="Y903" i="11"/>
  <c r="Z903" i="11"/>
  <c r="Y904" i="11"/>
  <c r="Z904" i="11"/>
  <c r="Y905" i="11"/>
  <c r="Z905" i="11"/>
  <c r="Y906" i="11"/>
  <c r="Z906" i="11"/>
  <c r="Y907" i="11"/>
  <c r="Z907" i="11"/>
  <c r="Y908" i="11"/>
  <c r="Z908" i="11"/>
  <c r="Y909" i="11"/>
  <c r="Z909" i="11"/>
  <c r="Y910" i="11"/>
  <c r="Z910" i="11"/>
  <c r="Y911" i="11"/>
  <c r="Z911" i="11"/>
  <c r="Y912" i="11"/>
  <c r="Z912" i="11"/>
  <c r="Y913" i="11"/>
  <c r="Z913" i="11"/>
  <c r="Y914" i="11"/>
  <c r="Z914" i="11"/>
  <c r="Y915" i="11"/>
  <c r="Z915" i="11"/>
  <c r="Y916" i="11"/>
  <c r="Z916" i="11"/>
  <c r="Y917" i="11"/>
  <c r="Z917" i="11"/>
  <c r="Y918" i="11"/>
  <c r="Z918" i="11"/>
  <c r="Y919" i="11"/>
  <c r="Z919" i="11"/>
  <c r="Y920" i="11"/>
  <c r="Z920" i="11"/>
  <c r="Y921" i="11"/>
  <c r="Z921" i="11"/>
  <c r="Y922" i="11"/>
  <c r="Z922" i="11"/>
  <c r="Y923" i="11"/>
  <c r="Z923" i="11"/>
  <c r="Y924" i="11"/>
  <c r="Z924" i="11"/>
  <c r="Y925" i="11"/>
  <c r="Z925" i="11"/>
  <c r="Y926" i="11"/>
  <c r="Z926" i="11"/>
  <c r="Y927" i="11"/>
  <c r="Z927" i="11"/>
  <c r="Y928" i="11"/>
  <c r="Z928" i="11"/>
  <c r="Y929" i="11"/>
  <c r="Z929" i="11"/>
  <c r="Y930" i="11"/>
  <c r="Z930" i="11"/>
  <c r="Y931" i="11"/>
  <c r="Z931" i="11"/>
  <c r="Y932" i="11"/>
  <c r="Z932" i="11"/>
  <c r="Y933" i="11"/>
  <c r="Z933" i="11"/>
  <c r="Y934" i="11"/>
  <c r="Z934" i="11"/>
  <c r="Y935" i="11"/>
  <c r="Z935" i="11"/>
  <c r="Y936" i="11"/>
  <c r="Z936" i="11"/>
  <c r="Y937" i="11"/>
  <c r="Z937" i="11"/>
  <c r="Y938" i="11"/>
  <c r="Z938" i="11"/>
  <c r="Y939" i="11"/>
  <c r="Z939" i="11"/>
  <c r="Y940" i="11"/>
  <c r="Z940" i="11"/>
  <c r="Y941" i="11"/>
  <c r="Z941" i="11"/>
  <c r="Y942" i="11"/>
  <c r="Z942" i="11"/>
  <c r="Y943" i="11"/>
  <c r="Z943" i="11"/>
  <c r="Y944" i="11"/>
  <c r="Z944" i="11"/>
  <c r="Y945" i="11"/>
  <c r="Z945" i="11"/>
  <c r="Y946" i="11"/>
  <c r="Z946" i="11"/>
  <c r="Y947" i="11"/>
  <c r="Z947" i="11"/>
  <c r="Y948" i="11"/>
  <c r="Z948" i="11"/>
  <c r="Y949" i="11"/>
  <c r="Z949" i="11"/>
  <c r="Y950" i="11"/>
  <c r="Z950" i="11"/>
  <c r="Y951" i="11"/>
  <c r="Z951" i="11"/>
  <c r="Y952" i="11"/>
  <c r="Z952" i="11"/>
  <c r="Y953" i="11"/>
  <c r="Z953" i="11"/>
  <c r="Y954" i="11"/>
  <c r="Z954" i="11"/>
  <c r="Y955" i="11"/>
  <c r="Z955" i="11"/>
  <c r="Y956" i="11"/>
  <c r="Z956" i="11"/>
  <c r="Y957" i="11"/>
  <c r="Z957" i="11"/>
  <c r="Y958" i="11"/>
  <c r="Z958" i="11"/>
  <c r="Y959" i="11"/>
  <c r="Z959" i="11"/>
  <c r="Y960" i="11"/>
  <c r="Z960" i="11"/>
  <c r="Y961" i="11"/>
  <c r="Z961" i="11"/>
  <c r="Y962" i="11"/>
  <c r="Z962" i="11"/>
  <c r="Y963" i="11"/>
  <c r="Z963" i="11"/>
  <c r="Y964" i="11"/>
  <c r="Z964" i="11"/>
  <c r="Y965" i="11"/>
  <c r="Z965" i="11"/>
  <c r="Y966" i="11"/>
  <c r="Z966" i="11"/>
  <c r="Y967" i="11"/>
  <c r="Z967" i="11"/>
  <c r="Y968" i="11"/>
  <c r="Z968" i="11"/>
  <c r="Y969" i="11"/>
  <c r="Z969" i="11"/>
  <c r="Y970" i="11"/>
  <c r="Z970" i="11"/>
  <c r="Y971" i="11"/>
  <c r="Z971" i="11"/>
  <c r="Y972" i="11"/>
  <c r="Z972" i="11"/>
  <c r="Y973" i="11"/>
  <c r="Z973" i="11"/>
  <c r="Y974" i="11"/>
  <c r="Z974" i="11"/>
  <c r="Y975" i="11"/>
  <c r="Z975" i="11"/>
  <c r="Y976" i="11"/>
  <c r="Z976" i="11"/>
  <c r="Y977" i="11"/>
  <c r="Z977" i="11"/>
  <c r="Y978" i="11"/>
  <c r="Z978" i="11"/>
  <c r="Y979" i="11"/>
  <c r="Z979" i="11"/>
  <c r="Y980" i="11"/>
  <c r="Z980" i="11"/>
  <c r="Y981" i="11"/>
  <c r="Z981" i="11"/>
  <c r="Y982" i="11"/>
  <c r="Z982" i="11"/>
  <c r="Y983" i="11"/>
  <c r="Z983" i="11"/>
  <c r="Y984" i="11"/>
  <c r="Z984" i="11"/>
  <c r="Y985" i="11"/>
  <c r="Z985" i="11"/>
  <c r="Y986" i="11"/>
  <c r="Z986" i="11"/>
  <c r="Y987" i="11"/>
  <c r="Z987" i="11"/>
  <c r="Y988" i="11"/>
  <c r="Z988" i="11"/>
  <c r="Y989" i="11"/>
  <c r="Z989" i="11"/>
  <c r="Y990" i="11"/>
  <c r="Z990" i="11"/>
  <c r="Y991" i="11"/>
  <c r="Z991" i="11"/>
  <c r="Y992" i="11"/>
  <c r="Z992" i="11"/>
  <c r="Y993" i="11"/>
  <c r="Z993" i="11"/>
  <c r="Y994" i="11"/>
  <c r="Z994" i="11"/>
  <c r="Y995" i="11"/>
  <c r="Z995" i="11"/>
  <c r="Y996" i="11"/>
  <c r="Z996" i="11"/>
  <c r="Y997" i="11"/>
  <c r="Z997" i="11"/>
  <c r="Y998" i="11"/>
  <c r="Z998" i="11"/>
  <c r="Y999" i="11"/>
  <c r="Z999" i="11"/>
  <c r="Y1000" i="11"/>
  <c r="Z1000" i="11"/>
  <c r="Y1001" i="11"/>
  <c r="Z1001" i="11"/>
  <c r="Y1002" i="11"/>
  <c r="Z1002" i="11"/>
  <c r="Y1003" i="11"/>
  <c r="Z1003" i="11"/>
  <c r="Y1004" i="11"/>
  <c r="Z1004" i="11"/>
  <c r="Y1005" i="11"/>
  <c r="Z1005" i="11"/>
  <c r="Y1006" i="11"/>
  <c r="Z1006" i="11"/>
  <c r="Y1007" i="11"/>
  <c r="Z1007" i="11"/>
  <c r="Y1008" i="11"/>
  <c r="Z1008" i="11"/>
  <c r="Y1009" i="11"/>
  <c r="Z1009" i="11"/>
  <c r="Y1010" i="11"/>
  <c r="Z1010" i="11"/>
  <c r="K8" i="11"/>
  <c r="V11" i="11"/>
  <c r="W11" i="11"/>
  <c r="V12" i="11"/>
  <c r="W12" i="11"/>
  <c r="V13" i="11"/>
  <c r="W13" i="11"/>
  <c r="V14" i="11"/>
  <c r="W14" i="11"/>
  <c r="V15" i="11"/>
  <c r="W15" i="11"/>
  <c r="V16" i="11"/>
  <c r="W16" i="11"/>
  <c r="V17" i="11"/>
  <c r="W17" i="11"/>
  <c r="V18" i="11"/>
  <c r="W18" i="11"/>
  <c r="V19" i="11"/>
  <c r="W19" i="11"/>
  <c r="V20" i="11"/>
  <c r="W20" i="11"/>
  <c r="V21" i="11"/>
  <c r="W21" i="11"/>
  <c r="V22" i="11"/>
  <c r="W22" i="11"/>
  <c r="V23" i="11"/>
  <c r="W23" i="11"/>
  <c r="V24" i="11"/>
  <c r="W24" i="11"/>
  <c r="V25" i="11"/>
  <c r="W25" i="11"/>
  <c r="V26" i="11"/>
  <c r="W26" i="11"/>
  <c r="V27" i="11"/>
  <c r="W27" i="11"/>
  <c r="V28" i="11"/>
  <c r="W28" i="11"/>
  <c r="V29" i="11"/>
  <c r="W29" i="11"/>
  <c r="V30" i="11"/>
  <c r="W30" i="11"/>
  <c r="V31" i="11"/>
  <c r="W31" i="11"/>
  <c r="V32" i="11"/>
  <c r="W32" i="11"/>
  <c r="V33" i="11"/>
  <c r="W33" i="11"/>
  <c r="V34" i="11"/>
  <c r="W34" i="11"/>
  <c r="V35" i="11"/>
  <c r="W35" i="11"/>
  <c r="V36" i="11"/>
  <c r="W36" i="11"/>
  <c r="V37" i="11"/>
  <c r="W37" i="11"/>
  <c r="V38" i="11"/>
  <c r="W38" i="11"/>
  <c r="V39" i="11"/>
  <c r="W39" i="11"/>
  <c r="V40" i="11"/>
  <c r="W40" i="11"/>
  <c r="V41" i="11"/>
  <c r="W41" i="11"/>
  <c r="V42" i="11"/>
  <c r="W42" i="11"/>
  <c r="V43" i="11"/>
  <c r="W43" i="11"/>
  <c r="V44" i="11"/>
  <c r="W44" i="11"/>
  <c r="V45" i="11"/>
  <c r="W45" i="11"/>
  <c r="V46" i="11"/>
  <c r="W46" i="11"/>
  <c r="V47" i="11"/>
  <c r="W47" i="11"/>
  <c r="V48" i="11"/>
  <c r="W48" i="11"/>
  <c r="V49" i="11"/>
  <c r="W49" i="11"/>
  <c r="V50" i="11"/>
  <c r="W50" i="11"/>
  <c r="V51" i="11"/>
  <c r="W51" i="11"/>
  <c r="V52" i="11"/>
  <c r="W52" i="11"/>
  <c r="V53" i="11"/>
  <c r="W53" i="11"/>
  <c r="V54" i="11"/>
  <c r="W54" i="11"/>
  <c r="V55" i="11"/>
  <c r="W55" i="11"/>
  <c r="V56" i="11"/>
  <c r="W56" i="11"/>
  <c r="V57" i="11"/>
  <c r="W57" i="11"/>
  <c r="V58" i="11"/>
  <c r="W58" i="11"/>
  <c r="V59" i="11"/>
  <c r="W59" i="11"/>
  <c r="V60" i="11"/>
  <c r="W60" i="11"/>
  <c r="V61" i="11"/>
  <c r="W61" i="11"/>
  <c r="V62" i="11"/>
  <c r="W62" i="11"/>
  <c r="V63" i="11"/>
  <c r="W63" i="11"/>
  <c r="V64" i="11"/>
  <c r="W64" i="11"/>
  <c r="V65" i="11"/>
  <c r="W65" i="11"/>
  <c r="V66" i="11"/>
  <c r="W66" i="11"/>
  <c r="V67" i="11"/>
  <c r="W67" i="11"/>
  <c r="V68" i="11"/>
  <c r="W68" i="11"/>
  <c r="V69" i="11"/>
  <c r="W69" i="11"/>
  <c r="V70" i="11"/>
  <c r="W70" i="11"/>
  <c r="V71" i="11"/>
  <c r="W71" i="11"/>
  <c r="V72" i="11"/>
  <c r="W72" i="11"/>
  <c r="V73" i="11"/>
  <c r="W73" i="11"/>
  <c r="V74" i="11"/>
  <c r="W74" i="11"/>
  <c r="V75" i="11"/>
  <c r="W75" i="11"/>
  <c r="V76" i="11"/>
  <c r="W76" i="11"/>
  <c r="V77" i="11"/>
  <c r="W77" i="11"/>
  <c r="V78" i="11"/>
  <c r="W78" i="11"/>
  <c r="V79" i="11"/>
  <c r="W79" i="11"/>
  <c r="V80" i="11"/>
  <c r="W80" i="11"/>
  <c r="V81" i="11"/>
  <c r="W81" i="11"/>
  <c r="V82" i="11"/>
  <c r="W82" i="11"/>
  <c r="V83" i="11"/>
  <c r="W83" i="11"/>
  <c r="V84" i="11"/>
  <c r="W84" i="11"/>
  <c r="V85" i="11"/>
  <c r="W85" i="11"/>
  <c r="V86" i="11"/>
  <c r="W86" i="11"/>
  <c r="V87" i="11"/>
  <c r="W87" i="11"/>
  <c r="V88" i="11"/>
  <c r="W88" i="11"/>
  <c r="V89" i="11"/>
  <c r="W89" i="11"/>
  <c r="V90" i="11"/>
  <c r="W90" i="11"/>
  <c r="V91" i="11"/>
  <c r="W91" i="11"/>
  <c r="V92" i="11"/>
  <c r="W92" i="11"/>
  <c r="V93" i="11"/>
  <c r="W93" i="11"/>
  <c r="V94" i="11"/>
  <c r="W94" i="11"/>
  <c r="V95" i="11"/>
  <c r="W95" i="11"/>
  <c r="V96" i="11"/>
  <c r="W96" i="11"/>
  <c r="V97" i="11"/>
  <c r="W97" i="11"/>
  <c r="V98" i="11"/>
  <c r="W98" i="11"/>
  <c r="V99" i="11"/>
  <c r="W99" i="11"/>
  <c r="V100" i="11"/>
  <c r="W100" i="11"/>
  <c r="V101" i="11"/>
  <c r="W101" i="11"/>
  <c r="V102" i="11"/>
  <c r="W102" i="11"/>
  <c r="V103" i="11"/>
  <c r="W103" i="11"/>
  <c r="V104" i="11"/>
  <c r="W104" i="11"/>
  <c r="V105" i="11"/>
  <c r="W105" i="11"/>
  <c r="V106" i="11"/>
  <c r="W106" i="11"/>
  <c r="V107" i="11"/>
  <c r="W107" i="11"/>
  <c r="V108" i="11"/>
  <c r="W108" i="11"/>
  <c r="V109" i="11"/>
  <c r="W109" i="11"/>
  <c r="V110" i="11"/>
  <c r="W110" i="11"/>
  <c r="V111" i="11"/>
  <c r="W111" i="11"/>
  <c r="V112" i="11"/>
  <c r="W112" i="11"/>
  <c r="V113" i="11"/>
  <c r="W113" i="11"/>
  <c r="V114" i="11"/>
  <c r="W114" i="11"/>
  <c r="V115" i="11"/>
  <c r="W115" i="11"/>
  <c r="V116" i="11"/>
  <c r="W116" i="11"/>
  <c r="V117" i="11"/>
  <c r="W117" i="11"/>
  <c r="V118" i="11"/>
  <c r="W118" i="11"/>
  <c r="V119" i="11"/>
  <c r="W119" i="11"/>
  <c r="V120" i="11"/>
  <c r="W120" i="11"/>
  <c r="V121" i="11"/>
  <c r="W121" i="11"/>
  <c r="V122" i="11"/>
  <c r="W122" i="11"/>
  <c r="V123" i="11"/>
  <c r="W123" i="11"/>
  <c r="V124" i="11"/>
  <c r="W124" i="11"/>
  <c r="V125" i="11"/>
  <c r="W125" i="11"/>
  <c r="V126" i="11"/>
  <c r="W126" i="11"/>
  <c r="V127" i="11"/>
  <c r="W127" i="11"/>
  <c r="V128" i="11"/>
  <c r="W128" i="11"/>
  <c r="V129" i="11"/>
  <c r="W129" i="11"/>
  <c r="V130" i="11"/>
  <c r="W130" i="11"/>
  <c r="V131" i="11"/>
  <c r="W131" i="11"/>
  <c r="V132" i="11"/>
  <c r="W132" i="11"/>
  <c r="V133" i="11"/>
  <c r="W133" i="11"/>
  <c r="V134" i="11"/>
  <c r="W134" i="11"/>
  <c r="V135" i="11"/>
  <c r="W135" i="11"/>
  <c r="V136" i="11"/>
  <c r="W136" i="11"/>
  <c r="V137" i="11"/>
  <c r="W137" i="11"/>
  <c r="V138" i="11"/>
  <c r="W138" i="11"/>
  <c r="V139" i="11"/>
  <c r="W139" i="11"/>
  <c r="V140" i="11"/>
  <c r="W140" i="11"/>
  <c r="V141" i="11"/>
  <c r="W141" i="11"/>
  <c r="V142" i="11"/>
  <c r="W142" i="11"/>
  <c r="V143" i="11"/>
  <c r="W143" i="11"/>
  <c r="V144" i="11"/>
  <c r="W144" i="11"/>
  <c r="V145" i="11"/>
  <c r="W145" i="11"/>
  <c r="V146" i="11"/>
  <c r="W146" i="11"/>
  <c r="V147" i="11"/>
  <c r="W147" i="11"/>
  <c r="V148" i="11"/>
  <c r="W148" i="11"/>
  <c r="V149" i="11"/>
  <c r="W149" i="11"/>
  <c r="V150" i="11"/>
  <c r="W150" i="11"/>
  <c r="V151" i="11"/>
  <c r="W151" i="11"/>
  <c r="V152" i="11"/>
  <c r="W152" i="11"/>
  <c r="V153" i="11"/>
  <c r="W153" i="11"/>
  <c r="V154" i="11"/>
  <c r="W154" i="11"/>
  <c r="V155" i="11"/>
  <c r="W155" i="11"/>
  <c r="V156" i="11"/>
  <c r="W156" i="11"/>
  <c r="V157" i="11"/>
  <c r="W157" i="11"/>
  <c r="V158" i="11"/>
  <c r="W158" i="11"/>
  <c r="V159" i="11"/>
  <c r="W159" i="11"/>
  <c r="V160" i="11"/>
  <c r="W160" i="11"/>
  <c r="V161" i="11"/>
  <c r="W161" i="11"/>
  <c r="V162" i="11"/>
  <c r="W162" i="11"/>
  <c r="V163" i="11"/>
  <c r="W163" i="11"/>
  <c r="V164" i="11"/>
  <c r="W164" i="11"/>
  <c r="V165" i="11"/>
  <c r="W165" i="11"/>
  <c r="V166" i="11"/>
  <c r="W166" i="11"/>
  <c r="V167" i="11"/>
  <c r="W167" i="11"/>
  <c r="V168" i="11"/>
  <c r="W168" i="11"/>
  <c r="V169" i="11"/>
  <c r="W169" i="11"/>
  <c r="V170" i="11"/>
  <c r="W170" i="11"/>
  <c r="V171" i="11"/>
  <c r="W171" i="11"/>
  <c r="V172" i="11"/>
  <c r="W172" i="11"/>
  <c r="V173" i="11"/>
  <c r="W173" i="11"/>
  <c r="V174" i="11"/>
  <c r="W174" i="11"/>
  <c r="V175" i="11"/>
  <c r="W175" i="11"/>
  <c r="V176" i="11"/>
  <c r="W176" i="11"/>
  <c r="V177" i="11"/>
  <c r="W177" i="11"/>
  <c r="V178" i="11"/>
  <c r="W178" i="11"/>
  <c r="V179" i="11"/>
  <c r="W179" i="11"/>
  <c r="V180" i="11"/>
  <c r="W180" i="11"/>
  <c r="V181" i="11"/>
  <c r="W181" i="11"/>
  <c r="V182" i="11"/>
  <c r="W182" i="11"/>
  <c r="V183" i="11"/>
  <c r="W183" i="11"/>
  <c r="V184" i="11"/>
  <c r="W184" i="11"/>
  <c r="V185" i="11"/>
  <c r="W185" i="11"/>
  <c r="V186" i="11"/>
  <c r="W186" i="11"/>
  <c r="V187" i="11"/>
  <c r="W187" i="11"/>
  <c r="V188" i="11"/>
  <c r="W188" i="11"/>
  <c r="V189" i="11"/>
  <c r="W189" i="11"/>
  <c r="V190" i="11"/>
  <c r="W190" i="11"/>
  <c r="V191" i="11"/>
  <c r="W191" i="11"/>
  <c r="V192" i="11"/>
  <c r="W192" i="11"/>
  <c r="V193" i="11"/>
  <c r="W193" i="11"/>
  <c r="V194" i="11"/>
  <c r="W194" i="11"/>
  <c r="V195" i="11"/>
  <c r="W195" i="11"/>
  <c r="V196" i="11"/>
  <c r="W196" i="11"/>
  <c r="V197" i="11"/>
  <c r="W197" i="11"/>
  <c r="V198" i="11"/>
  <c r="W198" i="11"/>
  <c r="V199" i="11"/>
  <c r="W199" i="11"/>
  <c r="V200" i="11"/>
  <c r="W200" i="11"/>
  <c r="V201" i="11"/>
  <c r="W201" i="11"/>
  <c r="V202" i="11"/>
  <c r="W202" i="11"/>
  <c r="V203" i="11"/>
  <c r="W203" i="11"/>
  <c r="V204" i="11"/>
  <c r="W204" i="11"/>
  <c r="V205" i="11"/>
  <c r="W205" i="11"/>
  <c r="V206" i="11"/>
  <c r="W206" i="11"/>
  <c r="V207" i="11"/>
  <c r="W207" i="11"/>
  <c r="V208" i="11"/>
  <c r="W208" i="11"/>
  <c r="V209" i="11"/>
  <c r="W209" i="11"/>
  <c r="V210" i="11"/>
  <c r="W210" i="11"/>
  <c r="V211" i="11"/>
  <c r="W211" i="11"/>
  <c r="V212" i="11"/>
  <c r="W212" i="11"/>
  <c r="V213" i="11"/>
  <c r="W213" i="11"/>
  <c r="V214" i="11"/>
  <c r="W214" i="11"/>
  <c r="V215" i="11"/>
  <c r="W215" i="11"/>
  <c r="V216" i="11"/>
  <c r="W216" i="11"/>
  <c r="V217" i="11"/>
  <c r="W217" i="11"/>
  <c r="V218" i="11"/>
  <c r="W218" i="11"/>
  <c r="V219" i="11"/>
  <c r="W219" i="11"/>
  <c r="V220" i="11"/>
  <c r="W220" i="11"/>
  <c r="V221" i="11"/>
  <c r="W221" i="11"/>
  <c r="V222" i="11"/>
  <c r="W222" i="11"/>
  <c r="V223" i="11"/>
  <c r="W223" i="11"/>
  <c r="V224" i="11"/>
  <c r="W224" i="11"/>
  <c r="V225" i="11"/>
  <c r="W225" i="11"/>
  <c r="V226" i="11"/>
  <c r="W226" i="11"/>
  <c r="V227" i="11"/>
  <c r="W227" i="11"/>
  <c r="V228" i="11"/>
  <c r="W228" i="11"/>
  <c r="V229" i="11"/>
  <c r="W229" i="11"/>
  <c r="V230" i="11"/>
  <c r="W230" i="11"/>
  <c r="V231" i="11"/>
  <c r="W231" i="11"/>
  <c r="V232" i="11"/>
  <c r="W232" i="11"/>
  <c r="V233" i="11"/>
  <c r="W233" i="11"/>
  <c r="V234" i="11"/>
  <c r="W234" i="11"/>
  <c r="V235" i="11"/>
  <c r="W235" i="11"/>
  <c r="V236" i="11"/>
  <c r="W236" i="11"/>
  <c r="V237" i="11"/>
  <c r="W237" i="11"/>
  <c r="V238" i="11"/>
  <c r="W238" i="11"/>
  <c r="V239" i="11"/>
  <c r="W239" i="11"/>
  <c r="V240" i="11"/>
  <c r="W240" i="11"/>
  <c r="V241" i="11"/>
  <c r="W241" i="11"/>
  <c r="V242" i="11"/>
  <c r="W242" i="11"/>
  <c r="V243" i="11"/>
  <c r="W243" i="11"/>
  <c r="V244" i="11"/>
  <c r="W244" i="11"/>
  <c r="V245" i="11"/>
  <c r="W245" i="11"/>
  <c r="V246" i="11"/>
  <c r="W246" i="11"/>
  <c r="V247" i="11"/>
  <c r="W247" i="11"/>
  <c r="V248" i="11"/>
  <c r="W248" i="11"/>
  <c r="V249" i="11"/>
  <c r="W249" i="11"/>
  <c r="V250" i="11"/>
  <c r="W250" i="11"/>
  <c r="V251" i="11"/>
  <c r="W251" i="11"/>
  <c r="V252" i="11"/>
  <c r="W252" i="11"/>
  <c r="V253" i="11"/>
  <c r="W253" i="11"/>
  <c r="V254" i="11"/>
  <c r="W254" i="11"/>
  <c r="V255" i="11"/>
  <c r="W255" i="11"/>
  <c r="V256" i="11"/>
  <c r="W256" i="11"/>
  <c r="V257" i="11"/>
  <c r="W257" i="11"/>
  <c r="V258" i="11"/>
  <c r="W258" i="11"/>
  <c r="V259" i="11"/>
  <c r="W259" i="11"/>
  <c r="V260" i="11"/>
  <c r="W260" i="11"/>
  <c r="V261" i="11"/>
  <c r="W261" i="11"/>
  <c r="V262" i="11"/>
  <c r="W262" i="11"/>
  <c r="V263" i="11"/>
  <c r="W263" i="11"/>
  <c r="V264" i="11"/>
  <c r="W264" i="11"/>
  <c r="V265" i="11"/>
  <c r="W265" i="11"/>
  <c r="V266" i="11"/>
  <c r="W266" i="11"/>
  <c r="V267" i="11"/>
  <c r="W267" i="11"/>
  <c r="V268" i="11"/>
  <c r="W268" i="11"/>
  <c r="V269" i="11"/>
  <c r="W269" i="11"/>
  <c r="V270" i="11"/>
  <c r="W270" i="11"/>
  <c r="V271" i="11"/>
  <c r="W271" i="11"/>
  <c r="V272" i="11"/>
  <c r="W272" i="11"/>
  <c r="V273" i="11"/>
  <c r="W273" i="11"/>
  <c r="V274" i="11"/>
  <c r="W274" i="11"/>
  <c r="V275" i="11"/>
  <c r="W275" i="11"/>
  <c r="V276" i="11"/>
  <c r="W276" i="11"/>
  <c r="V277" i="11"/>
  <c r="W277" i="11"/>
  <c r="V278" i="11"/>
  <c r="W278" i="11"/>
  <c r="V279" i="11"/>
  <c r="W279" i="11"/>
  <c r="V280" i="11"/>
  <c r="W280" i="11"/>
  <c r="V281" i="11"/>
  <c r="W281" i="11"/>
  <c r="V282" i="11"/>
  <c r="W282" i="11"/>
  <c r="V283" i="11"/>
  <c r="W283" i="11"/>
  <c r="V284" i="11"/>
  <c r="W284" i="11"/>
  <c r="V285" i="11"/>
  <c r="W285" i="11"/>
  <c r="V286" i="11"/>
  <c r="W286" i="11"/>
  <c r="V287" i="11"/>
  <c r="W287" i="11"/>
  <c r="V288" i="11"/>
  <c r="W288" i="11"/>
  <c r="V289" i="11"/>
  <c r="W289" i="11"/>
  <c r="V290" i="11"/>
  <c r="W290" i="11"/>
  <c r="V291" i="11"/>
  <c r="W291" i="11"/>
  <c r="V292" i="11"/>
  <c r="W292" i="11"/>
  <c r="V293" i="11"/>
  <c r="W293" i="11"/>
  <c r="V294" i="11"/>
  <c r="W294" i="11"/>
  <c r="V295" i="11"/>
  <c r="W295" i="11"/>
  <c r="V296" i="11"/>
  <c r="W296" i="11"/>
  <c r="V297" i="11"/>
  <c r="W297" i="11"/>
  <c r="V298" i="11"/>
  <c r="W298" i="11"/>
  <c r="V299" i="11"/>
  <c r="W299" i="11"/>
  <c r="V300" i="11"/>
  <c r="W300" i="11"/>
  <c r="V301" i="11"/>
  <c r="W301" i="11"/>
  <c r="V302" i="11"/>
  <c r="W302" i="11"/>
  <c r="V303" i="11"/>
  <c r="W303" i="11"/>
  <c r="V304" i="11"/>
  <c r="W304" i="11"/>
  <c r="V305" i="11"/>
  <c r="W305" i="11"/>
  <c r="V306" i="11"/>
  <c r="W306" i="11"/>
  <c r="V307" i="11"/>
  <c r="W307" i="11"/>
  <c r="V308" i="11"/>
  <c r="W308" i="11"/>
  <c r="V309" i="11"/>
  <c r="W309" i="11"/>
  <c r="V310" i="11"/>
  <c r="W310" i="11"/>
  <c r="V311" i="11"/>
  <c r="W311" i="11"/>
  <c r="V312" i="11"/>
  <c r="W312" i="11"/>
  <c r="V313" i="11"/>
  <c r="W313" i="11"/>
  <c r="V314" i="11"/>
  <c r="W314" i="11"/>
  <c r="V315" i="11"/>
  <c r="W315" i="11"/>
  <c r="V316" i="11"/>
  <c r="W316" i="11"/>
  <c r="V317" i="11"/>
  <c r="W317" i="11"/>
  <c r="V318" i="11"/>
  <c r="W318" i="11"/>
  <c r="V319" i="11"/>
  <c r="W319" i="11"/>
  <c r="V320" i="11"/>
  <c r="W320" i="11"/>
  <c r="V321" i="11"/>
  <c r="W321" i="11"/>
  <c r="V322" i="11"/>
  <c r="W322" i="11"/>
  <c r="V323" i="11"/>
  <c r="W323" i="11"/>
  <c r="V324" i="11"/>
  <c r="W324" i="11"/>
  <c r="V325" i="11"/>
  <c r="W325" i="11"/>
  <c r="V326" i="11"/>
  <c r="W326" i="11"/>
  <c r="V327" i="11"/>
  <c r="W327" i="11"/>
  <c r="V328" i="11"/>
  <c r="W328" i="11"/>
  <c r="V329" i="11"/>
  <c r="W329" i="11"/>
  <c r="V330" i="11"/>
  <c r="W330" i="11"/>
  <c r="V331" i="11"/>
  <c r="W331" i="11"/>
  <c r="V332" i="11"/>
  <c r="W332" i="11"/>
  <c r="V333" i="11"/>
  <c r="W333" i="11"/>
  <c r="V334" i="11"/>
  <c r="W334" i="11"/>
  <c r="V335" i="11"/>
  <c r="W335" i="11"/>
  <c r="V336" i="11"/>
  <c r="W336" i="11"/>
  <c r="V337" i="11"/>
  <c r="W337" i="11"/>
  <c r="V338" i="11"/>
  <c r="W338" i="11"/>
  <c r="V339" i="11"/>
  <c r="W339" i="11"/>
  <c r="V340" i="11"/>
  <c r="W340" i="11"/>
  <c r="V341" i="11"/>
  <c r="W341" i="11"/>
  <c r="V342" i="11"/>
  <c r="W342" i="11"/>
  <c r="V343" i="11"/>
  <c r="W343" i="11"/>
  <c r="V344" i="11"/>
  <c r="W344" i="11"/>
  <c r="V345" i="11"/>
  <c r="W345" i="11"/>
  <c r="V346" i="11"/>
  <c r="W346" i="11"/>
  <c r="V347" i="11"/>
  <c r="W347" i="11"/>
  <c r="V348" i="11"/>
  <c r="W348" i="11"/>
  <c r="V349" i="11"/>
  <c r="W349" i="11"/>
  <c r="V350" i="11"/>
  <c r="W350" i="11"/>
  <c r="V351" i="11"/>
  <c r="W351" i="11"/>
  <c r="V352" i="11"/>
  <c r="W352" i="11"/>
  <c r="V353" i="11"/>
  <c r="W353" i="11"/>
  <c r="V354" i="11"/>
  <c r="W354" i="11"/>
  <c r="V355" i="11"/>
  <c r="W355" i="11"/>
  <c r="V356" i="11"/>
  <c r="W356" i="11"/>
  <c r="V357" i="11"/>
  <c r="W357" i="11"/>
  <c r="V358" i="11"/>
  <c r="W358" i="11"/>
  <c r="V359" i="11"/>
  <c r="W359" i="11"/>
  <c r="V360" i="11"/>
  <c r="W360" i="11"/>
  <c r="V361" i="11"/>
  <c r="W361" i="11"/>
  <c r="V362" i="11"/>
  <c r="W362" i="11"/>
  <c r="V363" i="11"/>
  <c r="W363" i="11"/>
  <c r="V364" i="11"/>
  <c r="W364" i="11"/>
  <c r="V365" i="11"/>
  <c r="W365" i="11"/>
  <c r="V366" i="11"/>
  <c r="W366" i="11"/>
  <c r="V367" i="11"/>
  <c r="W367" i="11"/>
  <c r="V368" i="11"/>
  <c r="W368" i="11"/>
  <c r="V369" i="11"/>
  <c r="W369" i="11"/>
  <c r="V370" i="11"/>
  <c r="W370" i="11"/>
  <c r="V371" i="11"/>
  <c r="W371" i="11"/>
  <c r="V372" i="11"/>
  <c r="W372" i="11"/>
  <c r="V373" i="11"/>
  <c r="W373" i="11"/>
  <c r="V374" i="11"/>
  <c r="W374" i="11"/>
  <c r="V375" i="11"/>
  <c r="W375" i="11"/>
  <c r="V376" i="11"/>
  <c r="W376" i="11"/>
  <c r="V377" i="11"/>
  <c r="W377" i="11"/>
  <c r="V378" i="11"/>
  <c r="W378" i="11"/>
  <c r="V379" i="11"/>
  <c r="W379" i="11"/>
  <c r="V380" i="11"/>
  <c r="W380" i="11"/>
  <c r="V381" i="11"/>
  <c r="W381" i="11"/>
  <c r="V382" i="11"/>
  <c r="W382" i="11"/>
  <c r="V383" i="11"/>
  <c r="W383" i="11"/>
  <c r="V384" i="11"/>
  <c r="W384" i="11"/>
  <c r="V385" i="11"/>
  <c r="W385" i="11"/>
  <c r="V386" i="11"/>
  <c r="W386" i="11"/>
  <c r="V387" i="11"/>
  <c r="W387" i="11"/>
  <c r="V388" i="11"/>
  <c r="W388" i="11"/>
  <c r="V389" i="11"/>
  <c r="W389" i="11"/>
  <c r="V390" i="11"/>
  <c r="W390" i="11"/>
  <c r="V391" i="11"/>
  <c r="W391" i="11"/>
  <c r="V392" i="11"/>
  <c r="W392" i="11"/>
  <c r="V393" i="11"/>
  <c r="W393" i="11"/>
  <c r="V394" i="11"/>
  <c r="W394" i="11"/>
  <c r="V395" i="11"/>
  <c r="W395" i="11"/>
  <c r="V396" i="11"/>
  <c r="W396" i="11"/>
  <c r="V397" i="11"/>
  <c r="W397" i="11"/>
  <c r="V398" i="11"/>
  <c r="W398" i="11"/>
  <c r="V399" i="11"/>
  <c r="W399" i="11"/>
  <c r="V400" i="11"/>
  <c r="W400" i="11"/>
  <c r="V401" i="11"/>
  <c r="W401" i="11"/>
  <c r="V402" i="11"/>
  <c r="W402" i="11"/>
  <c r="V403" i="11"/>
  <c r="W403" i="11"/>
  <c r="V404" i="11"/>
  <c r="W404" i="11"/>
  <c r="V405" i="11"/>
  <c r="W405" i="11"/>
  <c r="V406" i="11"/>
  <c r="W406" i="11"/>
  <c r="V407" i="11"/>
  <c r="W407" i="11"/>
  <c r="V408" i="11"/>
  <c r="W408" i="11"/>
  <c r="V409" i="11"/>
  <c r="W409" i="11"/>
  <c r="V410" i="11"/>
  <c r="W410" i="11"/>
  <c r="V411" i="11"/>
  <c r="W411" i="11"/>
  <c r="V412" i="11"/>
  <c r="W412" i="11"/>
  <c r="V413" i="11"/>
  <c r="W413" i="11"/>
  <c r="V414" i="11"/>
  <c r="W414" i="11"/>
  <c r="V415" i="11"/>
  <c r="W415" i="11"/>
  <c r="V416" i="11"/>
  <c r="W416" i="11"/>
  <c r="V417" i="11"/>
  <c r="W417" i="11"/>
  <c r="V418" i="11"/>
  <c r="W418" i="11"/>
  <c r="V419" i="11"/>
  <c r="W419" i="11"/>
  <c r="V420" i="11"/>
  <c r="W420" i="11"/>
  <c r="V421" i="11"/>
  <c r="W421" i="11"/>
  <c r="V422" i="11"/>
  <c r="W422" i="11"/>
  <c r="V423" i="11"/>
  <c r="W423" i="11"/>
  <c r="V424" i="11"/>
  <c r="W424" i="11"/>
  <c r="V425" i="11"/>
  <c r="W425" i="11"/>
  <c r="V426" i="11"/>
  <c r="W426" i="11"/>
  <c r="V427" i="11"/>
  <c r="W427" i="11"/>
  <c r="V428" i="11"/>
  <c r="W428" i="11"/>
  <c r="V429" i="11"/>
  <c r="W429" i="11"/>
  <c r="V430" i="11"/>
  <c r="W430" i="11"/>
  <c r="V431" i="11"/>
  <c r="W431" i="11"/>
  <c r="V432" i="11"/>
  <c r="W432" i="11"/>
  <c r="V433" i="11"/>
  <c r="W433" i="11"/>
  <c r="V434" i="11"/>
  <c r="W434" i="11"/>
  <c r="V435" i="11"/>
  <c r="W435" i="11"/>
  <c r="V436" i="11"/>
  <c r="W436" i="11"/>
  <c r="V437" i="11"/>
  <c r="W437" i="11"/>
  <c r="V438" i="11"/>
  <c r="W438" i="11"/>
  <c r="V439" i="11"/>
  <c r="W439" i="11"/>
  <c r="V440" i="11"/>
  <c r="W440" i="11"/>
  <c r="V441" i="11"/>
  <c r="W441" i="11"/>
  <c r="V442" i="11"/>
  <c r="W442" i="11"/>
  <c r="V443" i="11"/>
  <c r="W443" i="11"/>
  <c r="V444" i="11"/>
  <c r="W444" i="11"/>
  <c r="V445" i="11"/>
  <c r="W445" i="11"/>
  <c r="V446" i="11"/>
  <c r="W446" i="11"/>
  <c r="V447" i="11"/>
  <c r="W447" i="11"/>
  <c r="V448" i="11"/>
  <c r="W448" i="11"/>
  <c r="V449" i="11"/>
  <c r="W449" i="11"/>
  <c r="V450" i="11"/>
  <c r="W450" i="11"/>
  <c r="V451" i="11"/>
  <c r="W451" i="11"/>
  <c r="V452" i="11"/>
  <c r="W452" i="11"/>
  <c r="V453" i="11"/>
  <c r="W453" i="11"/>
  <c r="V454" i="11"/>
  <c r="W454" i="11"/>
  <c r="V455" i="11"/>
  <c r="W455" i="11"/>
  <c r="V456" i="11"/>
  <c r="W456" i="11"/>
  <c r="V457" i="11"/>
  <c r="W457" i="11"/>
  <c r="V458" i="11"/>
  <c r="W458" i="11"/>
  <c r="V459" i="11"/>
  <c r="W459" i="11"/>
  <c r="V460" i="11"/>
  <c r="W460" i="11"/>
  <c r="V461" i="11"/>
  <c r="W461" i="11"/>
  <c r="V462" i="11"/>
  <c r="W462" i="11"/>
  <c r="V463" i="11"/>
  <c r="W463" i="11"/>
  <c r="V464" i="11"/>
  <c r="W464" i="11"/>
  <c r="V465" i="11"/>
  <c r="W465" i="11"/>
  <c r="V466" i="11"/>
  <c r="W466" i="11"/>
  <c r="V467" i="11"/>
  <c r="W467" i="11"/>
  <c r="V468" i="11"/>
  <c r="W468" i="11"/>
  <c r="V469" i="11"/>
  <c r="W469" i="11"/>
  <c r="V470" i="11"/>
  <c r="W470" i="11"/>
  <c r="V471" i="11"/>
  <c r="W471" i="11"/>
  <c r="V472" i="11"/>
  <c r="W472" i="11"/>
  <c r="V473" i="11"/>
  <c r="W473" i="11"/>
  <c r="V474" i="11"/>
  <c r="W474" i="11"/>
  <c r="V475" i="11"/>
  <c r="W475" i="11"/>
  <c r="V476" i="11"/>
  <c r="W476" i="11"/>
  <c r="V477" i="11"/>
  <c r="W477" i="11"/>
  <c r="V478" i="11"/>
  <c r="W478" i="11"/>
  <c r="V479" i="11"/>
  <c r="W479" i="11"/>
  <c r="V480" i="11"/>
  <c r="W480" i="11"/>
  <c r="V481" i="11"/>
  <c r="W481" i="11"/>
  <c r="V482" i="11"/>
  <c r="W482" i="11"/>
  <c r="V483" i="11"/>
  <c r="W483" i="11"/>
  <c r="V484" i="11"/>
  <c r="W484" i="11"/>
  <c r="V485" i="11"/>
  <c r="W485" i="11"/>
  <c r="V486" i="11"/>
  <c r="W486" i="11"/>
  <c r="V487" i="11"/>
  <c r="W487" i="11"/>
  <c r="V488" i="11"/>
  <c r="W488" i="11"/>
  <c r="V489" i="11"/>
  <c r="W489" i="11"/>
  <c r="V490" i="11"/>
  <c r="W490" i="11"/>
  <c r="V491" i="11"/>
  <c r="W491" i="11"/>
  <c r="V492" i="11"/>
  <c r="W492" i="11"/>
  <c r="V493" i="11"/>
  <c r="W493" i="11"/>
  <c r="V494" i="11"/>
  <c r="W494" i="11"/>
  <c r="V495" i="11"/>
  <c r="W495" i="11"/>
  <c r="V496" i="11"/>
  <c r="W496" i="11"/>
  <c r="V497" i="11"/>
  <c r="W497" i="11"/>
  <c r="V498" i="11"/>
  <c r="W498" i="11"/>
  <c r="V499" i="11"/>
  <c r="W499" i="11"/>
  <c r="V500" i="11"/>
  <c r="W500" i="11"/>
  <c r="V501" i="11"/>
  <c r="W501" i="11"/>
  <c r="V502" i="11"/>
  <c r="W502" i="11"/>
  <c r="V503" i="11"/>
  <c r="W503" i="11"/>
  <c r="V504" i="11"/>
  <c r="W504" i="11"/>
  <c r="V505" i="11"/>
  <c r="W505" i="11"/>
  <c r="V506" i="11"/>
  <c r="W506" i="11"/>
  <c r="V507" i="11"/>
  <c r="W507" i="11"/>
  <c r="V508" i="11"/>
  <c r="W508" i="11"/>
  <c r="V509" i="11"/>
  <c r="W509" i="11"/>
  <c r="V510" i="11"/>
  <c r="W510" i="11"/>
  <c r="V511" i="11"/>
  <c r="W511" i="11"/>
  <c r="V512" i="11"/>
  <c r="W512" i="11"/>
  <c r="V513" i="11"/>
  <c r="W513" i="11"/>
  <c r="V514" i="11"/>
  <c r="W514" i="11"/>
  <c r="V515" i="11"/>
  <c r="W515" i="11"/>
  <c r="V516" i="11"/>
  <c r="W516" i="11"/>
  <c r="V517" i="11"/>
  <c r="W517" i="11"/>
  <c r="V518" i="11"/>
  <c r="W518" i="11"/>
  <c r="V519" i="11"/>
  <c r="W519" i="11"/>
  <c r="V520" i="11"/>
  <c r="W520" i="11"/>
  <c r="V521" i="11"/>
  <c r="W521" i="11"/>
  <c r="V522" i="11"/>
  <c r="W522" i="11"/>
  <c r="V523" i="11"/>
  <c r="W523" i="11"/>
  <c r="V524" i="11"/>
  <c r="W524" i="11"/>
  <c r="V525" i="11"/>
  <c r="W525" i="11"/>
  <c r="V526" i="11"/>
  <c r="W526" i="11"/>
  <c r="V527" i="11"/>
  <c r="W527" i="11"/>
  <c r="V528" i="11"/>
  <c r="W528" i="11"/>
  <c r="V529" i="11"/>
  <c r="W529" i="11"/>
  <c r="V530" i="11"/>
  <c r="W530" i="11"/>
  <c r="V531" i="11"/>
  <c r="W531" i="11"/>
  <c r="V532" i="11"/>
  <c r="W532" i="11"/>
  <c r="V533" i="11"/>
  <c r="W533" i="11"/>
  <c r="V534" i="11"/>
  <c r="W534" i="11"/>
  <c r="V535" i="11"/>
  <c r="W535" i="11"/>
  <c r="V536" i="11"/>
  <c r="W536" i="11"/>
  <c r="V537" i="11"/>
  <c r="W537" i="11"/>
  <c r="V538" i="11"/>
  <c r="W538" i="11"/>
  <c r="V539" i="11"/>
  <c r="W539" i="11"/>
  <c r="V540" i="11"/>
  <c r="W540" i="11"/>
  <c r="V541" i="11"/>
  <c r="W541" i="11"/>
  <c r="V542" i="11"/>
  <c r="W542" i="11"/>
  <c r="V543" i="11"/>
  <c r="W543" i="11"/>
  <c r="V544" i="11"/>
  <c r="W544" i="11"/>
  <c r="V545" i="11"/>
  <c r="W545" i="11"/>
  <c r="V546" i="11"/>
  <c r="W546" i="11"/>
  <c r="V547" i="11"/>
  <c r="W547" i="11"/>
  <c r="V548" i="11"/>
  <c r="W548" i="11"/>
  <c r="V549" i="11"/>
  <c r="W549" i="11"/>
  <c r="V550" i="11"/>
  <c r="W550" i="11"/>
  <c r="V551" i="11"/>
  <c r="W551" i="11"/>
  <c r="V552" i="11"/>
  <c r="W552" i="11"/>
  <c r="V553" i="11"/>
  <c r="W553" i="11"/>
  <c r="V554" i="11"/>
  <c r="W554" i="11"/>
  <c r="V555" i="11"/>
  <c r="W555" i="11"/>
  <c r="V556" i="11"/>
  <c r="W556" i="11"/>
  <c r="V557" i="11"/>
  <c r="W557" i="11"/>
  <c r="V558" i="11"/>
  <c r="W558" i="11"/>
  <c r="V559" i="11"/>
  <c r="W559" i="11"/>
  <c r="V560" i="11"/>
  <c r="W560" i="11"/>
  <c r="V561" i="11"/>
  <c r="W561" i="11"/>
  <c r="V562" i="11"/>
  <c r="W562" i="11"/>
  <c r="V563" i="11"/>
  <c r="W563" i="11"/>
  <c r="V564" i="11"/>
  <c r="W564" i="11"/>
  <c r="V565" i="11"/>
  <c r="W565" i="11"/>
  <c r="V566" i="11"/>
  <c r="W566" i="11"/>
  <c r="V567" i="11"/>
  <c r="W567" i="11"/>
  <c r="V568" i="11"/>
  <c r="W568" i="11"/>
  <c r="V569" i="11"/>
  <c r="W569" i="11"/>
  <c r="V570" i="11"/>
  <c r="W570" i="11"/>
  <c r="V571" i="11"/>
  <c r="W571" i="11"/>
  <c r="V572" i="11"/>
  <c r="W572" i="11"/>
  <c r="V573" i="11"/>
  <c r="W573" i="11"/>
  <c r="V574" i="11"/>
  <c r="W574" i="11"/>
  <c r="V575" i="11"/>
  <c r="W575" i="11"/>
  <c r="V576" i="11"/>
  <c r="W576" i="11"/>
  <c r="V577" i="11"/>
  <c r="W577" i="11"/>
  <c r="V578" i="11"/>
  <c r="W578" i="11"/>
  <c r="V579" i="11"/>
  <c r="W579" i="11"/>
  <c r="V580" i="11"/>
  <c r="W580" i="11"/>
  <c r="V581" i="11"/>
  <c r="W581" i="11"/>
  <c r="V582" i="11"/>
  <c r="W582" i="11"/>
  <c r="V583" i="11"/>
  <c r="W583" i="11"/>
  <c r="V584" i="11"/>
  <c r="W584" i="11"/>
  <c r="V585" i="11"/>
  <c r="W585" i="11"/>
  <c r="V586" i="11"/>
  <c r="W586" i="11"/>
  <c r="V587" i="11"/>
  <c r="W587" i="11"/>
  <c r="V588" i="11"/>
  <c r="W588" i="11"/>
  <c r="V589" i="11"/>
  <c r="W589" i="11"/>
  <c r="V590" i="11"/>
  <c r="W590" i="11"/>
  <c r="V591" i="11"/>
  <c r="W591" i="11"/>
  <c r="V592" i="11"/>
  <c r="W592" i="11"/>
  <c r="V593" i="11"/>
  <c r="W593" i="11"/>
  <c r="V594" i="11"/>
  <c r="W594" i="11"/>
  <c r="V595" i="11"/>
  <c r="W595" i="11"/>
  <c r="V596" i="11"/>
  <c r="W596" i="11"/>
  <c r="V597" i="11"/>
  <c r="W597" i="11"/>
  <c r="V598" i="11"/>
  <c r="W598" i="11"/>
  <c r="V599" i="11"/>
  <c r="W599" i="11"/>
  <c r="V600" i="11"/>
  <c r="W600" i="11"/>
  <c r="V601" i="11"/>
  <c r="W601" i="11"/>
  <c r="V602" i="11"/>
  <c r="W602" i="11"/>
  <c r="V603" i="11"/>
  <c r="W603" i="11"/>
  <c r="V604" i="11"/>
  <c r="W604" i="11"/>
  <c r="V605" i="11"/>
  <c r="W605" i="11"/>
  <c r="V606" i="11"/>
  <c r="W606" i="11"/>
  <c r="V607" i="11"/>
  <c r="W607" i="11"/>
  <c r="V608" i="11"/>
  <c r="W608" i="11"/>
  <c r="V609" i="11"/>
  <c r="W609" i="11"/>
  <c r="V610" i="11"/>
  <c r="W610" i="11"/>
  <c r="V611" i="11"/>
  <c r="W611" i="11"/>
  <c r="V612" i="11"/>
  <c r="W612" i="11"/>
  <c r="V613" i="11"/>
  <c r="W613" i="11"/>
  <c r="V614" i="11"/>
  <c r="W614" i="11"/>
  <c r="V615" i="11"/>
  <c r="W615" i="11"/>
  <c r="V616" i="11"/>
  <c r="W616" i="11"/>
  <c r="V617" i="11"/>
  <c r="W617" i="11"/>
  <c r="V618" i="11"/>
  <c r="W618" i="11"/>
  <c r="V619" i="11"/>
  <c r="W619" i="11"/>
  <c r="V620" i="11"/>
  <c r="W620" i="11"/>
  <c r="V621" i="11"/>
  <c r="W621" i="11"/>
  <c r="V622" i="11"/>
  <c r="W622" i="11"/>
  <c r="V623" i="11"/>
  <c r="W623" i="11"/>
  <c r="V624" i="11"/>
  <c r="W624" i="11"/>
  <c r="V625" i="11"/>
  <c r="W625" i="11"/>
  <c r="V626" i="11"/>
  <c r="W626" i="11"/>
  <c r="V627" i="11"/>
  <c r="W627" i="11"/>
  <c r="V628" i="11"/>
  <c r="W628" i="11"/>
  <c r="V629" i="11"/>
  <c r="W629" i="11"/>
  <c r="V630" i="11"/>
  <c r="W630" i="11"/>
  <c r="V631" i="11"/>
  <c r="W631" i="11"/>
  <c r="V632" i="11"/>
  <c r="W632" i="11"/>
  <c r="V633" i="11"/>
  <c r="W633" i="11"/>
  <c r="V634" i="11"/>
  <c r="W634" i="11"/>
  <c r="V635" i="11"/>
  <c r="W635" i="11"/>
  <c r="V636" i="11"/>
  <c r="W636" i="11"/>
  <c r="V637" i="11"/>
  <c r="W637" i="11"/>
  <c r="V638" i="11"/>
  <c r="W638" i="11"/>
  <c r="V639" i="11"/>
  <c r="W639" i="11"/>
  <c r="V640" i="11"/>
  <c r="W640" i="11"/>
  <c r="V641" i="11"/>
  <c r="W641" i="11"/>
  <c r="V642" i="11"/>
  <c r="W642" i="11"/>
  <c r="V643" i="11"/>
  <c r="W643" i="11"/>
  <c r="V644" i="11"/>
  <c r="W644" i="11"/>
  <c r="V645" i="11"/>
  <c r="W645" i="11"/>
  <c r="V646" i="11"/>
  <c r="W646" i="11"/>
  <c r="V647" i="11"/>
  <c r="W647" i="11"/>
  <c r="V648" i="11"/>
  <c r="W648" i="11"/>
  <c r="V649" i="11"/>
  <c r="W649" i="11"/>
  <c r="V650" i="11"/>
  <c r="W650" i="11"/>
  <c r="V651" i="11"/>
  <c r="W651" i="11"/>
  <c r="V652" i="11"/>
  <c r="W652" i="11"/>
  <c r="V653" i="11"/>
  <c r="W653" i="11"/>
  <c r="V654" i="11"/>
  <c r="W654" i="11"/>
  <c r="V655" i="11"/>
  <c r="W655" i="11"/>
  <c r="V656" i="11"/>
  <c r="W656" i="11"/>
  <c r="V657" i="11"/>
  <c r="W657" i="11"/>
  <c r="V658" i="11"/>
  <c r="W658" i="11"/>
  <c r="V659" i="11"/>
  <c r="W659" i="11"/>
  <c r="V660" i="11"/>
  <c r="W660" i="11"/>
  <c r="V661" i="11"/>
  <c r="W661" i="11"/>
  <c r="V662" i="11"/>
  <c r="W662" i="11"/>
  <c r="V663" i="11"/>
  <c r="W663" i="11"/>
  <c r="V664" i="11"/>
  <c r="W664" i="11"/>
  <c r="V665" i="11"/>
  <c r="W665" i="11"/>
  <c r="V666" i="11"/>
  <c r="W666" i="11"/>
  <c r="V667" i="11"/>
  <c r="W667" i="11"/>
  <c r="V668" i="11"/>
  <c r="W668" i="11"/>
  <c r="V669" i="11"/>
  <c r="W669" i="11"/>
  <c r="V670" i="11"/>
  <c r="W670" i="11"/>
  <c r="V671" i="11"/>
  <c r="W671" i="11"/>
  <c r="V672" i="11"/>
  <c r="W672" i="11"/>
  <c r="V673" i="11"/>
  <c r="W673" i="11"/>
  <c r="V674" i="11"/>
  <c r="W674" i="11"/>
  <c r="V675" i="11"/>
  <c r="W675" i="11"/>
  <c r="V676" i="11"/>
  <c r="W676" i="11"/>
  <c r="V677" i="11"/>
  <c r="W677" i="11"/>
  <c r="V678" i="11"/>
  <c r="W678" i="11"/>
  <c r="V679" i="11"/>
  <c r="W679" i="11"/>
  <c r="V680" i="11"/>
  <c r="W680" i="11"/>
  <c r="V681" i="11"/>
  <c r="W681" i="11"/>
  <c r="V682" i="11"/>
  <c r="W682" i="11"/>
  <c r="V683" i="11"/>
  <c r="W683" i="11"/>
  <c r="V684" i="11"/>
  <c r="W684" i="11"/>
  <c r="V685" i="11"/>
  <c r="W685" i="11"/>
  <c r="V686" i="11"/>
  <c r="W686" i="11"/>
  <c r="V687" i="11"/>
  <c r="W687" i="11"/>
  <c r="V688" i="11"/>
  <c r="W688" i="11"/>
  <c r="V689" i="11"/>
  <c r="W689" i="11"/>
  <c r="V690" i="11"/>
  <c r="W690" i="11"/>
  <c r="V691" i="11"/>
  <c r="W691" i="11"/>
  <c r="V692" i="11"/>
  <c r="W692" i="11"/>
  <c r="V693" i="11"/>
  <c r="W693" i="11"/>
  <c r="V694" i="11"/>
  <c r="W694" i="11"/>
  <c r="V695" i="11"/>
  <c r="W695" i="11"/>
  <c r="V696" i="11"/>
  <c r="W696" i="11"/>
  <c r="V697" i="11"/>
  <c r="W697" i="11"/>
  <c r="V698" i="11"/>
  <c r="W698" i="11"/>
  <c r="V699" i="11"/>
  <c r="W699" i="11"/>
  <c r="V700" i="11"/>
  <c r="W700" i="11"/>
  <c r="V701" i="11"/>
  <c r="W701" i="11"/>
  <c r="V702" i="11"/>
  <c r="W702" i="11"/>
  <c r="V703" i="11"/>
  <c r="W703" i="11"/>
  <c r="V704" i="11"/>
  <c r="W704" i="11"/>
  <c r="V705" i="11"/>
  <c r="W705" i="11"/>
  <c r="V706" i="11"/>
  <c r="W706" i="11"/>
  <c r="V707" i="11"/>
  <c r="W707" i="11"/>
  <c r="V708" i="11"/>
  <c r="W708" i="11"/>
  <c r="V709" i="11"/>
  <c r="W709" i="11"/>
  <c r="V710" i="11"/>
  <c r="W710" i="11"/>
  <c r="V711" i="11"/>
  <c r="W711" i="11"/>
  <c r="V712" i="11"/>
  <c r="W712" i="11"/>
  <c r="V713" i="11"/>
  <c r="W713" i="11"/>
  <c r="V714" i="11"/>
  <c r="W714" i="11"/>
  <c r="V715" i="11"/>
  <c r="W715" i="11"/>
  <c r="V716" i="11"/>
  <c r="W716" i="11"/>
  <c r="V717" i="11"/>
  <c r="W717" i="11"/>
  <c r="V718" i="11"/>
  <c r="W718" i="11"/>
  <c r="V719" i="11"/>
  <c r="W719" i="11"/>
  <c r="V720" i="11"/>
  <c r="W720" i="11"/>
  <c r="V721" i="11"/>
  <c r="W721" i="11"/>
  <c r="V722" i="11"/>
  <c r="W722" i="11"/>
  <c r="V723" i="11"/>
  <c r="W723" i="11"/>
  <c r="V724" i="11"/>
  <c r="W724" i="11"/>
  <c r="V725" i="11"/>
  <c r="W725" i="11"/>
  <c r="V726" i="11"/>
  <c r="W726" i="11"/>
  <c r="V727" i="11"/>
  <c r="W727" i="11"/>
  <c r="V728" i="11"/>
  <c r="W728" i="11"/>
  <c r="V729" i="11"/>
  <c r="W729" i="11"/>
  <c r="V730" i="11"/>
  <c r="W730" i="11"/>
  <c r="V731" i="11"/>
  <c r="W731" i="11"/>
  <c r="V732" i="11"/>
  <c r="W732" i="11"/>
  <c r="V733" i="11"/>
  <c r="W733" i="11"/>
  <c r="V734" i="11"/>
  <c r="W734" i="11"/>
  <c r="V735" i="11"/>
  <c r="W735" i="11"/>
  <c r="V736" i="11"/>
  <c r="W736" i="11"/>
  <c r="V737" i="11"/>
  <c r="W737" i="11"/>
  <c r="V738" i="11"/>
  <c r="W738" i="11"/>
  <c r="V739" i="11"/>
  <c r="W739" i="11"/>
  <c r="V740" i="11"/>
  <c r="W740" i="11"/>
  <c r="V741" i="11"/>
  <c r="W741" i="11"/>
  <c r="V742" i="11"/>
  <c r="W742" i="11"/>
  <c r="V743" i="11"/>
  <c r="W743" i="11"/>
  <c r="V744" i="11"/>
  <c r="W744" i="11"/>
  <c r="V745" i="11"/>
  <c r="W745" i="11"/>
  <c r="V746" i="11"/>
  <c r="W746" i="11"/>
  <c r="V747" i="11"/>
  <c r="W747" i="11"/>
  <c r="V748" i="11"/>
  <c r="W748" i="11"/>
  <c r="V749" i="11"/>
  <c r="W749" i="11"/>
  <c r="V750" i="11"/>
  <c r="W750" i="11"/>
  <c r="V751" i="11"/>
  <c r="W751" i="11"/>
  <c r="V752" i="11"/>
  <c r="W752" i="11"/>
  <c r="V753" i="11"/>
  <c r="W753" i="11"/>
  <c r="V754" i="11"/>
  <c r="W754" i="11"/>
  <c r="V755" i="11"/>
  <c r="W755" i="11"/>
  <c r="V756" i="11"/>
  <c r="W756" i="11"/>
  <c r="V757" i="11"/>
  <c r="W757" i="11"/>
  <c r="V758" i="11"/>
  <c r="W758" i="11"/>
  <c r="V759" i="11"/>
  <c r="W759" i="11"/>
  <c r="V760" i="11"/>
  <c r="W760" i="11"/>
  <c r="V761" i="11"/>
  <c r="W761" i="11"/>
  <c r="V762" i="11"/>
  <c r="W762" i="11"/>
  <c r="V763" i="11"/>
  <c r="W763" i="11"/>
  <c r="V764" i="11"/>
  <c r="W764" i="11"/>
  <c r="V765" i="11"/>
  <c r="W765" i="11"/>
  <c r="V766" i="11"/>
  <c r="W766" i="11"/>
  <c r="V767" i="11"/>
  <c r="W767" i="11"/>
  <c r="V768" i="11"/>
  <c r="W768" i="11"/>
  <c r="V769" i="11"/>
  <c r="W769" i="11"/>
  <c r="V770" i="11"/>
  <c r="W770" i="11"/>
  <c r="V771" i="11"/>
  <c r="W771" i="11"/>
  <c r="V772" i="11"/>
  <c r="W772" i="11"/>
  <c r="V773" i="11"/>
  <c r="W773" i="11"/>
  <c r="V774" i="11"/>
  <c r="W774" i="11"/>
  <c r="V775" i="11"/>
  <c r="W775" i="11"/>
  <c r="V776" i="11"/>
  <c r="W776" i="11"/>
  <c r="V777" i="11"/>
  <c r="W777" i="11"/>
  <c r="V778" i="11"/>
  <c r="W778" i="11"/>
  <c r="V779" i="11"/>
  <c r="W779" i="11"/>
  <c r="V780" i="11"/>
  <c r="W780" i="11"/>
  <c r="V781" i="11"/>
  <c r="W781" i="11"/>
  <c r="V782" i="11"/>
  <c r="W782" i="11"/>
  <c r="V783" i="11"/>
  <c r="W783" i="11"/>
  <c r="V784" i="11"/>
  <c r="W784" i="11"/>
  <c r="V785" i="11"/>
  <c r="W785" i="11"/>
  <c r="V786" i="11"/>
  <c r="W786" i="11"/>
  <c r="V787" i="11"/>
  <c r="W787" i="11"/>
  <c r="V788" i="11"/>
  <c r="W788" i="11"/>
  <c r="V789" i="11"/>
  <c r="W789" i="11"/>
  <c r="V790" i="11"/>
  <c r="W790" i="11"/>
  <c r="V791" i="11"/>
  <c r="W791" i="11"/>
  <c r="V792" i="11"/>
  <c r="W792" i="11"/>
  <c r="V793" i="11"/>
  <c r="W793" i="11"/>
  <c r="V794" i="11"/>
  <c r="W794" i="11"/>
  <c r="V795" i="11"/>
  <c r="W795" i="11"/>
  <c r="V796" i="11"/>
  <c r="W796" i="11"/>
  <c r="V797" i="11"/>
  <c r="W797" i="11"/>
  <c r="V798" i="11"/>
  <c r="W798" i="11"/>
  <c r="V799" i="11"/>
  <c r="W799" i="11"/>
  <c r="V800" i="11"/>
  <c r="W800" i="11"/>
  <c r="V801" i="11"/>
  <c r="W801" i="11"/>
  <c r="V802" i="11"/>
  <c r="W802" i="11"/>
  <c r="V803" i="11"/>
  <c r="W803" i="11"/>
  <c r="V804" i="11"/>
  <c r="W804" i="11"/>
  <c r="V805" i="11"/>
  <c r="W805" i="11"/>
  <c r="V806" i="11"/>
  <c r="W806" i="11"/>
  <c r="V807" i="11"/>
  <c r="W807" i="11"/>
  <c r="V808" i="11"/>
  <c r="W808" i="11"/>
  <c r="V809" i="11"/>
  <c r="W809" i="11"/>
  <c r="V810" i="11"/>
  <c r="W810" i="11"/>
  <c r="V811" i="11"/>
  <c r="W811" i="11"/>
  <c r="V812" i="11"/>
  <c r="W812" i="11"/>
  <c r="V813" i="11"/>
  <c r="W813" i="11"/>
  <c r="V814" i="11"/>
  <c r="W814" i="11"/>
  <c r="V815" i="11"/>
  <c r="W815" i="11"/>
  <c r="V816" i="11"/>
  <c r="W816" i="11"/>
  <c r="V817" i="11"/>
  <c r="W817" i="11"/>
  <c r="V818" i="11"/>
  <c r="W818" i="11"/>
  <c r="V819" i="11"/>
  <c r="W819" i="11"/>
  <c r="V820" i="11"/>
  <c r="W820" i="11"/>
  <c r="V821" i="11"/>
  <c r="W821" i="11"/>
  <c r="V822" i="11"/>
  <c r="W822" i="11"/>
  <c r="V823" i="11"/>
  <c r="W823" i="11"/>
  <c r="V824" i="11"/>
  <c r="W824" i="11"/>
  <c r="V825" i="11"/>
  <c r="W825" i="11"/>
  <c r="V826" i="11"/>
  <c r="W826" i="11"/>
  <c r="V827" i="11"/>
  <c r="W827" i="11"/>
  <c r="V828" i="11"/>
  <c r="W828" i="11"/>
  <c r="V829" i="11"/>
  <c r="W829" i="11"/>
  <c r="V830" i="11"/>
  <c r="W830" i="11"/>
  <c r="V831" i="11"/>
  <c r="W831" i="11"/>
  <c r="V832" i="11"/>
  <c r="W832" i="11"/>
  <c r="V833" i="11"/>
  <c r="W833" i="11"/>
  <c r="V834" i="11"/>
  <c r="W834" i="11"/>
  <c r="V835" i="11"/>
  <c r="W835" i="11"/>
  <c r="V836" i="11"/>
  <c r="W836" i="11"/>
  <c r="V837" i="11"/>
  <c r="W837" i="11"/>
  <c r="V838" i="11"/>
  <c r="W838" i="11"/>
  <c r="V839" i="11"/>
  <c r="W839" i="11"/>
  <c r="V840" i="11"/>
  <c r="W840" i="11"/>
  <c r="V841" i="11"/>
  <c r="W841" i="11"/>
  <c r="V842" i="11"/>
  <c r="W842" i="11"/>
  <c r="V843" i="11"/>
  <c r="W843" i="11"/>
  <c r="V844" i="11"/>
  <c r="W844" i="11"/>
  <c r="V845" i="11"/>
  <c r="W845" i="11"/>
  <c r="V846" i="11"/>
  <c r="W846" i="11"/>
  <c r="V847" i="11"/>
  <c r="W847" i="11"/>
  <c r="V848" i="11"/>
  <c r="W848" i="11"/>
  <c r="V849" i="11"/>
  <c r="W849" i="11"/>
  <c r="V850" i="11"/>
  <c r="W850" i="11"/>
  <c r="V851" i="11"/>
  <c r="W851" i="11"/>
  <c r="V852" i="11"/>
  <c r="W852" i="11"/>
  <c r="V853" i="11"/>
  <c r="W853" i="11"/>
  <c r="V854" i="11"/>
  <c r="W854" i="11"/>
  <c r="V855" i="11"/>
  <c r="W855" i="11"/>
  <c r="V856" i="11"/>
  <c r="W856" i="11"/>
  <c r="V857" i="11"/>
  <c r="W857" i="11"/>
  <c r="V858" i="11"/>
  <c r="W858" i="11"/>
  <c r="V859" i="11"/>
  <c r="W859" i="11"/>
  <c r="V860" i="11"/>
  <c r="W860" i="11"/>
  <c r="V861" i="11"/>
  <c r="W861" i="11"/>
  <c r="V862" i="11"/>
  <c r="W862" i="11"/>
  <c r="V863" i="11"/>
  <c r="W863" i="11"/>
  <c r="V864" i="11"/>
  <c r="W864" i="11"/>
  <c r="V865" i="11"/>
  <c r="W865" i="11"/>
  <c r="V866" i="11"/>
  <c r="W866" i="11"/>
  <c r="V867" i="11"/>
  <c r="W867" i="11"/>
  <c r="V868" i="11"/>
  <c r="W868" i="11"/>
  <c r="V869" i="11"/>
  <c r="W869" i="11"/>
  <c r="V870" i="11"/>
  <c r="W870" i="11"/>
  <c r="V871" i="11"/>
  <c r="W871" i="11"/>
  <c r="V872" i="11"/>
  <c r="W872" i="11"/>
  <c r="V873" i="11"/>
  <c r="W873" i="11"/>
  <c r="V874" i="11"/>
  <c r="W874" i="11"/>
  <c r="V875" i="11"/>
  <c r="W875" i="11"/>
  <c r="V876" i="11"/>
  <c r="W876" i="11"/>
  <c r="V877" i="11"/>
  <c r="W877" i="11"/>
  <c r="V878" i="11"/>
  <c r="W878" i="11"/>
  <c r="V879" i="11"/>
  <c r="W879" i="11"/>
  <c r="V880" i="11"/>
  <c r="W880" i="11"/>
  <c r="V881" i="11"/>
  <c r="W881" i="11"/>
  <c r="V882" i="11"/>
  <c r="W882" i="11"/>
  <c r="V883" i="11"/>
  <c r="W883" i="11"/>
  <c r="V884" i="11"/>
  <c r="W884" i="11"/>
  <c r="V885" i="11"/>
  <c r="W885" i="11"/>
  <c r="V886" i="11"/>
  <c r="W886" i="11"/>
  <c r="V887" i="11"/>
  <c r="W887" i="11"/>
  <c r="V888" i="11"/>
  <c r="W888" i="11"/>
  <c r="V889" i="11"/>
  <c r="W889" i="11"/>
  <c r="V890" i="11"/>
  <c r="W890" i="11"/>
  <c r="V891" i="11"/>
  <c r="W891" i="11"/>
  <c r="V892" i="11"/>
  <c r="W892" i="11"/>
  <c r="V893" i="11"/>
  <c r="W893" i="11"/>
  <c r="V894" i="11"/>
  <c r="W894" i="11"/>
  <c r="V895" i="11"/>
  <c r="W895" i="11"/>
  <c r="V896" i="11"/>
  <c r="W896" i="11"/>
  <c r="V897" i="11"/>
  <c r="W897" i="11"/>
  <c r="V898" i="11"/>
  <c r="W898" i="11"/>
  <c r="V899" i="11"/>
  <c r="W899" i="11"/>
  <c r="V900" i="11"/>
  <c r="W900" i="11"/>
  <c r="V901" i="11"/>
  <c r="W901" i="11"/>
  <c r="V902" i="11"/>
  <c r="W902" i="11"/>
  <c r="V903" i="11"/>
  <c r="W903" i="11"/>
  <c r="V904" i="11"/>
  <c r="W904" i="11"/>
  <c r="V905" i="11"/>
  <c r="W905" i="11"/>
  <c r="V906" i="11"/>
  <c r="W906" i="11"/>
  <c r="V907" i="11"/>
  <c r="W907" i="11"/>
  <c r="V908" i="11"/>
  <c r="W908" i="11"/>
  <c r="V909" i="11"/>
  <c r="W909" i="11"/>
  <c r="V910" i="11"/>
  <c r="W910" i="11"/>
  <c r="V911" i="11"/>
  <c r="W911" i="11"/>
  <c r="V912" i="11"/>
  <c r="W912" i="11"/>
  <c r="V913" i="11"/>
  <c r="W913" i="11"/>
  <c r="V914" i="11"/>
  <c r="W914" i="11"/>
  <c r="V915" i="11"/>
  <c r="W915" i="11"/>
  <c r="V916" i="11"/>
  <c r="W916" i="11"/>
  <c r="V917" i="11"/>
  <c r="W917" i="11"/>
  <c r="V918" i="11"/>
  <c r="W918" i="11"/>
  <c r="V919" i="11"/>
  <c r="W919" i="11"/>
  <c r="V920" i="11"/>
  <c r="W920" i="11"/>
  <c r="V921" i="11"/>
  <c r="W921" i="11"/>
  <c r="V922" i="11"/>
  <c r="W922" i="11"/>
  <c r="V923" i="11"/>
  <c r="W923" i="11"/>
  <c r="V924" i="11"/>
  <c r="W924" i="11"/>
  <c r="V925" i="11"/>
  <c r="W925" i="11"/>
  <c r="V926" i="11"/>
  <c r="W926" i="11"/>
  <c r="V927" i="11"/>
  <c r="W927" i="11"/>
  <c r="V928" i="11"/>
  <c r="W928" i="11"/>
  <c r="V929" i="11"/>
  <c r="W929" i="11"/>
  <c r="V930" i="11"/>
  <c r="W930" i="11"/>
  <c r="V931" i="11"/>
  <c r="W931" i="11"/>
  <c r="V932" i="11"/>
  <c r="W932" i="11"/>
  <c r="V933" i="11"/>
  <c r="W933" i="11"/>
  <c r="V934" i="11"/>
  <c r="W934" i="11"/>
  <c r="V935" i="11"/>
  <c r="W935" i="11"/>
  <c r="V936" i="11"/>
  <c r="W936" i="11"/>
  <c r="V937" i="11"/>
  <c r="W937" i="11"/>
  <c r="V938" i="11"/>
  <c r="W938" i="11"/>
  <c r="V939" i="11"/>
  <c r="W939" i="11"/>
  <c r="V940" i="11"/>
  <c r="W940" i="11"/>
  <c r="V941" i="11"/>
  <c r="W941" i="11"/>
  <c r="V942" i="11"/>
  <c r="W942" i="11"/>
  <c r="V943" i="11"/>
  <c r="W943" i="11"/>
  <c r="V944" i="11"/>
  <c r="W944" i="11"/>
  <c r="V945" i="11"/>
  <c r="W945" i="11"/>
  <c r="V946" i="11"/>
  <c r="W946" i="11"/>
  <c r="V947" i="11"/>
  <c r="W947" i="11"/>
  <c r="V948" i="11"/>
  <c r="W948" i="11"/>
  <c r="V949" i="11"/>
  <c r="W949" i="11"/>
  <c r="V950" i="11"/>
  <c r="W950" i="11"/>
  <c r="V951" i="11"/>
  <c r="W951" i="11"/>
  <c r="V952" i="11"/>
  <c r="W952" i="11"/>
  <c r="V953" i="11"/>
  <c r="W953" i="11"/>
  <c r="V954" i="11"/>
  <c r="W954" i="11"/>
  <c r="V955" i="11"/>
  <c r="W955" i="11"/>
  <c r="V956" i="11"/>
  <c r="W956" i="11"/>
  <c r="V957" i="11"/>
  <c r="W957" i="11"/>
  <c r="V958" i="11"/>
  <c r="W958" i="11"/>
  <c r="V959" i="11"/>
  <c r="W959" i="11"/>
  <c r="V960" i="11"/>
  <c r="W960" i="11"/>
  <c r="V961" i="11"/>
  <c r="W961" i="11"/>
  <c r="V962" i="11"/>
  <c r="W962" i="11"/>
  <c r="V963" i="11"/>
  <c r="W963" i="11"/>
  <c r="V964" i="11"/>
  <c r="W964" i="11"/>
  <c r="V965" i="11"/>
  <c r="W965" i="11"/>
  <c r="V966" i="11"/>
  <c r="W966" i="11"/>
  <c r="V967" i="11"/>
  <c r="W967" i="11"/>
  <c r="V968" i="11"/>
  <c r="W968" i="11"/>
  <c r="V969" i="11"/>
  <c r="W969" i="11"/>
  <c r="V970" i="11"/>
  <c r="W970" i="11"/>
  <c r="V971" i="11"/>
  <c r="W971" i="11"/>
  <c r="V972" i="11"/>
  <c r="W972" i="11"/>
  <c r="V973" i="11"/>
  <c r="W973" i="11"/>
  <c r="V974" i="11"/>
  <c r="W974" i="11"/>
  <c r="V975" i="11"/>
  <c r="W975" i="11"/>
  <c r="V976" i="11"/>
  <c r="W976" i="11"/>
  <c r="V977" i="11"/>
  <c r="W977" i="11"/>
  <c r="V978" i="11"/>
  <c r="W978" i="11"/>
  <c r="V979" i="11"/>
  <c r="W979" i="11"/>
  <c r="V980" i="11"/>
  <c r="W980" i="11"/>
  <c r="V981" i="11"/>
  <c r="W981" i="11"/>
  <c r="V982" i="11"/>
  <c r="W982" i="11"/>
  <c r="V983" i="11"/>
  <c r="W983" i="11"/>
  <c r="V984" i="11"/>
  <c r="W984" i="11"/>
  <c r="V985" i="11"/>
  <c r="W985" i="11"/>
  <c r="V986" i="11"/>
  <c r="W986" i="11"/>
  <c r="V987" i="11"/>
  <c r="W987" i="11"/>
  <c r="V988" i="11"/>
  <c r="W988" i="11"/>
  <c r="V989" i="11"/>
  <c r="W989" i="11"/>
  <c r="V990" i="11"/>
  <c r="W990" i="11"/>
  <c r="V991" i="11"/>
  <c r="W991" i="11"/>
  <c r="V992" i="11"/>
  <c r="W992" i="11"/>
  <c r="V993" i="11"/>
  <c r="W993" i="11"/>
  <c r="V994" i="11"/>
  <c r="W994" i="11"/>
  <c r="V995" i="11"/>
  <c r="W995" i="11"/>
  <c r="V996" i="11"/>
  <c r="W996" i="11"/>
  <c r="V997" i="11"/>
  <c r="W997" i="11"/>
  <c r="V998" i="11"/>
  <c r="W998" i="11"/>
  <c r="V999" i="11"/>
  <c r="W999" i="11"/>
  <c r="V1000" i="11"/>
  <c r="W1000" i="11"/>
  <c r="V1001" i="11"/>
  <c r="W1001" i="11"/>
  <c r="V1002" i="11"/>
  <c r="W1002" i="11"/>
  <c r="V1003" i="11"/>
  <c r="W1003" i="11"/>
  <c r="V1004" i="11"/>
  <c r="W1004" i="11"/>
  <c r="V1005" i="11"/>
  <c r="W1005" i="11"/>
  <c r="V1006" i="11"/>
  <c r="W1006" i="11"/>
  <c r="V1007" i="11"/>
  <c r="W1007" i="11"/>
  <c r="V1008" i="11"/>
  <c r="W1008" i="11"/>
  <c r="V1009" i="11"/>
  <c r="W1009" i="11"/>
  <c r="V1010" i="11"/>
  <c r="W1010" i="11"/>
  <c r="J8" i="11"/>
  <c r="S11" i="11"/>
  <c r="T11" i="11"/>
  <c r="S12" i="11"/>
  <c r="T12" i="11"/>
  <c r="S13" i="11"/>
  <c r="T13" i="11"/>
  <c r="S14" i="11"/>
  <c r="T14" i="11"/>
  <c r="S15" i="11"/>
  <c r="T15" i="11"/>
  <c r="S16" i="11"/>
  <c r="T16" i="11"/>
  <c r="S17" i="11"/>
  <c r="T17" i="11"/>
  <c r="S18" i="11"/>
  <c r="T18" i="11"/>
  <c r="S19" i="11"/>
  <c r="T19" i="11"/>
  <c r="S20" i="11"/>
  <c r="T20" i="11"/>
  <c r="S21" i="11"/>
  <c r="T21" i="11"/>
  <c r="S22" i="11"/>
  <c r="T22" i="11"/>
  <c r="S23" i="11"/>
  <c r="T23" i="11"/>
  <c r="S24" i="11"/>
  <c r="T24" i="11"/>
  <c r="S25" i="11"/>
  <c r="T25" i="11"/>
  <c r="S26" i="11"/>
  <c r="T26" i="11"/>
  <c r="S27" i="11"/>
  <c r="T27" i="11"/>
  <c r="S28" i="11"/>
  <c r="T28" i="11"/>
  <c r="S29" i="11"/>
  <c r="T29" i="11"/>
  <c r="S30" i="11"/>
  <c r="T30" i="11"/>
  <c r="S31" i="11"/>
  <c r="T31" i="11"/>
  <c r="S32" i="11"/>
  <c r="T32" i="11"/>
  <c r="S33" i="11"/>
  <c r="T33" i="11"/>
  <c r="S34" i="11"/>
  <c r="T34" i="11"/>
  <c r="S35" i="11"/>
  <c r="T35" i="11"/>
  <c r="S36" i="11"/>
  <c r="T36" i="11"/>
  <c r="S37" i="11"/>
  <c r="T37" i="11"/>
  <c r="S38" i="11"/>
  <c r="T38" i="11"/>
  <c r="S39" i="11"/>
  <c r="T39" i="11"/>
  <c r="S40" i="11"/>
  <c r="T40" i="11"/>
  <c r="S41" i="11"/>
  <c r="T41" i="11"/>
  <c r="S42" i="11"/>
  <c r="T42" i="11"/>
  <c r="S43" i="11"/>
  <c r="T43" i="11"/>
  <c r="S44" i="11"/>
  <c r="T44" i="11"/>
  <c r="S45" i="11"/>
  <c r="T45" i="11"/>
  <c r="S46" i="11"/>
  <c r="T46" i="11"/>
  <c r="S47" i="11"/>
  <c r="T47" i="11"/>
  <c r="S48" i="11"/>
  <c r="T48" i="11"/>
  <c r="S49" i="11"/>
  <c r="T49" i="11"/>
  <c r="S50" i="11"/>
  <c r="T50" i="11"/>
  <c r="S51" i="11"/>
  <c r="T51" i="11"/>
  <c r="S52" i="11"/>
  <c r="T52" i="11"/>
  <c r="S53" i="11"/>
  <c r="T53" i="11"/>
  <c r="S54" i="11"/>
  <c r="T54" i="11"/>
  <c r="S55" i="11"/>
  <c r="T55" i="11"/>
  <c r="S56" i="11"/>
  <c r="T56" i="11"/>
  <c r="S57" i="11"/>
  <c r="T57" i="11"/>
  <c r="S58" i="11"/>
  <c r="T58" i="11"/>
  <c r="S59" i="11"/>
  <c r="T59" i="11"/>
  <c r="S60" i="11"/>
  <c r="T60" i="11"/>
  <c r="S61" i="11"/>
  <c r="T61" i="11"/>
  <c r="S62" i="11"/>
  <c r="T62" i="11"/>
  <c r="S63" i="11"/>
  <c r="T63" i="11"/>
  <c r="S64" i="11"/>
  <c r="T64" i="11"/>
  <c r="S65" i="11"/>
  <c r="T65" i="11"/>
  <c r="S66" i="11"/>
  <c r="T66" i="11"/>
  <c r="S67" i="11"/>
  <c r="T67" i="11"/>
  <c r="S68" i="11"/>
  <c r="T68" i="11"/>
  <c r="S69" i="11"/>
  <c r="T69" i="11"/>
  <c r="S70" i="11"/>
  <c r="T70" i="11"/>
  <c r="S71" i="11"/>
  <c r="T71" i="11"/>
  <c r="S72" i="11"/>
  <c r="T72" i="11"/>
  <c r="S73" i="11"/>
  <c r="T73" i="11"/>
  <c r="S74" i="11"/>
  <c r="T74" i="11"/>
  <c r="S75" i="11"/>
  <c r="T75" i="11"/>
  <c r="S76" i="11"/>
  <c r="T76" i="11"/>
  <c r="S77" i="11"/>
  <c r="T77" i="11"/>
  <c r="S78" i="11"/>
  <c r="T78" i="11"/>
  <c r="S79" i="11"/>
  <c r="T79" i="11"/>
  <c r="S80" i="11"/>
  <c r="T80" i="11"/>
  <c r="S81" i="11"/>
  <c r="T81" i="11"/>
  <c r="S82" i="11"/>
  <c r="T82" i="11"/>
  <c r="S83" i="11"/>
  <c r="T83" i="11"/>
  <c r="S84" i="11"/>
  <c r="T84" i="11"/>
  <c r="S85" i="11"/>
  <c r="T85" i="11"/>
  <c r="S86" i="11"/>
  <c r="T86" i="11"/>
  <c r="S87" i="11"/>
  <c r="T87" i="11"/>
  <c r="S88" i="11"/>
  <c r="T88" i="11"/>
  <c r="S89" i="11"/>
  <c r="T89" i="11"/>
  <c r="S90" i="11"/>
  <c r="T90" i="11"/>
  <c r="S91" i="11"/>
  <c r="T91" i="11"/>
  <c r="S92" i="11"/>
  <c r="T92" i="11"/>
  <c r="S93" i="11"/>
  <c r="T93" i="11"/>
  <c r="S94" i="11"/>
  <c r="T94" i="11"/>
  <c r="S95" i="11"/>
  <c r="T95" i="11"/>
  <c r="S96" i="11"/>
  <c r="T96" i="11"/>
  <c r="S97" i="11"/>
  <c r="T97" i="11"/>
  <c r="S98" i="11"/>
  <c r="T98" i="11"/>
  <c r="S99" i="11"/>
  <c r="T99" i="11"/>
  <c r="S100" i="11"/>
  <c r="T100" i="11"/>
  <c r="S101" i="11"/>
  <c r="T101" i="11"/>
  <c r="S102" i="11"/>
  <c r="T102" i="11"/>
  <c r="S103" i="11"/>
  <c r="T103" i="11"/>
  <c r="S104" i="11"/>
  <c r="T104" i="11"/>
  <c r="S105" i="11"/>
  <c r="T105" i="11"/>
  <c r="S106" i="11"/>
  <c r="T106" i="11"/>
  <c r="S107" i="11"/>
  <c r="T107" i="11"/>
  <c r="S108" i="11"/>
  <c r="T108" i="11"/>
  <c r="S109" i="11"/>
  <c r="T109" i="11"/>
  <c r="S110" i="11"/>
  <c r="T110" i="11"/>
  <c r="S111" i="11"/>
  <c r="T111" i="11"/>
  <c r="S112" i="11"/>
  <c r="T112" i="11"/>
  <c r="S113" i="11"/>
  <c r="T113" i="11"/>
  <c r="S114" i="11"/>
  <c r="T114" i="11"/>
  <c r="S115" i="11"/>
  <c r="T115" i="11"/>
  <c r="S116" i="11"/>
  <c r="T116" i="11"/>
  <c r="S117" i="11"/>
  <c r="T117" i="11"/>
  <c r="S118" i="11"/>
  <c r="T118" i="11"/>
  <c r="S119" i="11"/>
  <c r="T119" i="11"/>
  <c r="S120" i="11"/>
  <c r="T120" i="11"/>
  <c r="S121" i="11"/>
  <c r="T121" i="11"/>
  <c r="S122" i="11"/>
  <c r="T122" i="11"/>
  <c r="S123" i="11"/>
  <c r="T123" i="11"/>
  <c r="S124" i="11"/>
  <c r="T124" i="11"/>
  <c r="S125" i="11"/>
  <c r="T125" i="11"/>
  <c r="S126" i="11"/>
  <c r="T126" i="11"/>
  <c r="S127" i="11"/>
  <c r="T127" i="11"/>
  <c r="S128" i="11"/>
  <c r="T128" i="11"/>
  <c r="S129" i="11"/>
  <c r="T129" i="11"/>
  <c r="S130" i="11"/>
  <c r="T130" i="11"/>
  <c r="S131" i="11"/>
  <c r="T131" i="11"/>
  <c r="S132" i="11"/>
  <c r="T132" i="11"/>
  <c r="S133" i="11"/>
  <c r="T133" i="11"/>
  <c r="S134" i="11"/>
  <c r="T134" i="11"/>
  <c r="S135" i="11"/>
  <c r="T135" i="11"/>
  <c r="S136" i="11"/>
  <c r="T136" i="11"/>
  <c r="S137" i="11"/>
  <c r="T137" i="11"/>
  <c r="S138" i="11"/>
  <c r="T138" i="11"/>
  <c r="S139" i="11"/>
  <c r="T139" i="11"/>
  <c r="S140" i="11"/>
  <c r="T140" i="11"/>
  <c r="S141" i="11"/>
  <c r="T141" i="11"/>
  <c r="S142" i="11"/>
  <c r="T142" i="11"/>
  <c r="S143" i="11"/>
  <c r="T143" i="11"/>
  <c r="S144" i="11"/>
  <c r="T144" i="11"/>
  <c r="S145" i="11"/>
  <c r="T145" i="11"/>
  <c r="S146" i="11"/>
  <c r="T146" i="11"/>
  <c r="S147" i="11"/>
  <c r="T147" i="11"/>
  <c r="S148" i="11"/>
  <c r="T148" i="11"/>
  <c r="S149" i="11"/>
  <c r="T149" i="11"/>
  <c r="S150" i="11"/>
  <c r="T150" i="11"/>
  <c r="S151" i="11"/>
  <c r="T151" i="11"/>
  <c r="S152" i="11"/>
  <c r="T152" i="11"/>
  <c r="S153" i="11"/>
  <c r="T153" i="11"/>
  <c r="S154" i="11"/>
  <c r="T154" i="11"/>
  <c r="S155" i="11"/>
  <c r="T155" i="11"/>
  <c r="S156" i="11"/>
  <c r="T156" i="11"/>
  <c r="S157" i="11"/>
  <c r="T157" i="11"/>
  <c r="S158" i="11"/>
  <c r="T158" i="11"/>
  <c r="S159" i="11"/>
  <c r="T159" i="11"/>
  <c r="S160" i="11"/>
  <c r="T160" i="11"/>
  <c r="S161" i="11"/>
  <c r="T161" i="11"/>
  <c r="S162" i="11"/>
  <c r="T162" i="11"/>
  <c r="S163" i="11"/>
  <c r="T163" i="11"/>
  <c r="S164" i="11"/>
  <c r="T164" i="11"/>
  <c r="S165" i="11"/>
  <c r="T165" i="11"/>
  <c r="S166" i="11"/>
  <c r="T166" i="11"/>
  <c r="S167" i="11"/>
  <c r="T167" i="11"/>
  <c r="S168" i="11"/>
  <c r="T168" i="11"/>
  <c r="S169" i="11"/>
  <c r="T169" i="11"/>
  <c r="S170" i="11"/>
  <c r="T170" i="11"/>
  <c r="S171" i="11"/>
  <c r="T171" i="11"/>
  <c r="S172" i="11"/>
  <c r="T172" i="11"/>
  <c r="S173" i="11"/>
  <c r="T173" i="11"/>
  <c r="S174" i="11"/>
  <c r="T174" i="11"/>
  <c r="S175" i="11"/>
  <c r="T175" i="11"/>
  <c r="S176" i="11"/>
  <c r="T176" i="11"/>
  <c r="S177" i="11"/>
  <c r="T177" i="11"/>
  <c r="S178" i="11"/>
  <c r="T178" i="11"/>
  <c r="S179" i="11"/>
  <c r="T179" i="11"/>
  <c r="S180" i="11"/>
  <c r="T180" i="11"/>
  <c r="S181" i="11"/>
  <c r="T181" i="11"/>
  <c r="S182" i="11"/>
  <c r="T182" i="11"/>
  <c r="S183" i="11"/>
  <c r="T183" i="11"/>
  <c r="S184" i="11"/>
  <c r="T184" i="11"/>
  <c r="S185" i="11"/>
  <c r="T185" i="11"/>
  <c r="S186" i="11"/>
  <c r="T186" i="11"/>
  <c r="S187" i="11"/>
  <c r="T187" i="11"/>
  <c r="S188" i="11"/>
  <c r="T188" i="11"/>
  <c r="S189" i="11"/>
  <c r="T189" i="11"/>
  <c r="S190" i="11"/>
  <c r="T190" i="11"/>
  <c r="S191" i="11"/>
  <c r="T191" i="11"/>
  <c r="S192" i="11"/>
  <c r="T192" i="11"/>
  <c r="S193" i="11"/>
  <c r="T193" i="11"/>
  <c r="S194" i="11"/>
  <c r="T194" i="11"/>
  <c r="S195" i="11"/>
  <c r="T195" i="11"/>
  <c r="S196" i="11"/>
  <c r="T196" i="11"/>
  <c r="S197" i="11"/>
  <c r="T197" i="11"/>
  <c r="S198" i="11"/>
  <c r="T198" i="11"/>
  <c r="S199" i="11"/>
  <c r="T199" i="11"/>
  <c r="S200" i="11"/>
  <c r="T200" i="11"/>
  <c r="S201" i="11"/>
  <c r="T201" i="11"/>
  <c r="S202" i="11"/>
  <c r="T202" i="11"/>
  <c r="S203" i="11"/>
  <c r="T203" i="11"/>
  <c r="S204" i="11"/>
  <c r="T204" i="11"/>
  <c r="S205" i="11"/>
  <c r="T205" i="11"/>
  <c r="S206" i="11"/>
  <c r="T206" i="11"/>
  <c r="S207" i="11"/>
  <c r="T207" i="11"/>
  <c r="S208" i="11"/>
  <c r="T208" i="11"/>
  <c r="S209" i="11"/>
  <c r="T209" i="11"/>
  <c r="S210" i="11"/>
  <c r="T210" i="11"/>
  <c r="S211" i="11"/>
  <c r="T211" i="11"/>
  <c r="S212" i="11"/>
  <c r="T212" i="11"/>
  <c r="S213" i="11"/>
  <c r="T213" i="11"/>
  <c r="S214" i="11"/>
  <c r="T214" i="11"/>
  <c r="S215" i="11"/>
  <c r="T215" i="11"/>
  <c r="S216" i="11"/>
  <c r="T216" i="11"/>
  <c r="S217" i="11"/>
  <c r="T217" i="11"/>
  <c r="S218" i="11"/>
  <c r="T218" i="11"/>
  <c r="S219" i="11"/>
  <c r="T219" i="11"/>
  <c r="S220" i="11"/>
  <c r="T220" i="11"/>
  <c r="S221" i="11"/>
  <c r="T221" i="11"/>
  <c r="S222" i="11"/>
  <c r="T222" i="11"/>
  <c r="S223" i="11"/>
  <c r="T223" i="11"/>
  <c r="S224" i="11"/>
  <c r="T224" i="11"/>
  <c r="S225" i="11"/>
  <c r="T225" i="11"/>
  <c r="S226" i="11"/>
  <c r="T226" i="11"/>
  <c r="S227" i="11"/>
  <c r="T227" i="11"/>
  <c r="S228" i="11"/>
  <c r="T228" i="11"/>
  <c r="S229" i="11"/>
  <c r="T229" i="11"/>
  <c r="S230" i="11"/>
  <c r="T230" i="11"/>
  <c r="S231" i="11"/>
  <c r="T231" i="11"/>
  <c r="S232" i="11"/>
  <c r="T232" i="11"/>
  <c r="S233" i="11"/>
  <c r="T233" i="11"/>
  <c r="S234" i="11"/>
  <c r="T234" i="11"/>
  <c r="S235" i="11"/>
  <c r="T235" i="11"/>
  <c r="S236" i="11"/>
  <c r="T236" i="11"/>
  <c r="S237" i="11"/>
  <c r="T237" i="11"/>
  <c r="S238" i="11"/>
  <c r="T238" i="11"/>
  <c r="S239" i="11"/>
  <c r="T239" i="11"/>
  <c r="S240" i="11"/>
  <c r="T240" i="11"/>
  <c r="S241" i="11"/>
  <c r="T241" i="11"/>
  <c r="S242" i="11"/>
  <c r="T242" i="11"/>
  <c r="S243" i="11"/>
  <c r="T243" i="11"/>
  <c r="S244" i="11"/>
  <c r="T244" i="11"/>
  <c r="S245" i="11"/>
  <c r="T245" i="11"/>
  <c r="S246" i="11"/>
  <c r="T246" i="11"/>
  <c r="S247" i="11"/>
  <c r="T247" i="11"/>
  <c r="S248" i="11"/>
  <c r="T248" i="11"/>
  <c r="S249" i="11"/>
  <c r="T249" i="11"/>
  <c r="S250" i="11"/>
  <c r="T250" i="11"/>
  <c r="S251" i="11"/>
  <c r="T251" i="11"/>
  <c r="S252" i="11"/>
  <c r="T252" i="11"/>
  <c r="S253" i="11"/>
  <c r="T253" i="11"/>
  <c r="S254" i="11"/>
  <c r="T254" i="11"/>
  <c r="S255" i="11"/>
  <c r="T255" i="11"/>
  <c r="S256" i="11"/>
  <c r="T256" i="11"/>
  <c r="S257" i="11"/>
  <c r="T257" i="11"/>
  <c r="S258" i="11"/>
  <c r="T258" i="11"/>
  <c r="S259" i="11"/>
  <c r="T259" i="11"/>
  <c r="S260" i="11"/>
  <c r="T260" i="11"/>
  <c r="S261" i="11"/>
  <c r="T261" i="11"/>
  <c r="S262" i="11"/>
  <c r="T262" i="11"/>
  <c r="S263" i="11"/>
  <c r="T263" i="11"/>
  <c r="S264" i="11"/>
  <c r="T264" i="11"/>
  <c r="S265" i="11"/>
  <c r="T265" i="11"/>
  <c r="S266" i="11"/>
  <c r="T266" i="11"/>
  <c r="S267" i="11"/>
  <c r="T267" i="11"/>
  <c r="S268" i="11"/>
  <c r="T268" i="11"/>
  <c r="S269" i="11"/>
  <c r="T269" i="11"/>
  <c r="S270" i="11"/>
  <c r="T270" i="11"/>
  <c r="S271" i="11"/>
  <c r="T271" i="11"/>
  <c r="S272" i="11"/>
  <c r="T272" i="11"/>
  <c r="S273" i="11"/>
  <c r="T273" i="11"/>
  <c r="S274" i="11"/>
  <c r="T274" i="11"/>
  <c r="S275" i="11"/>
  <c r="T275" i="11"/>
  <c r="S276" i="11"/>
  <c r="T276" i="11"/>
  <c r="S277" i="11"/>
  <c r="T277" i="11"/>
  <c r="S278" i="11"/>
  <c r="T278" i="11"/>
  <c r="S279" i="11"/>
  <c r="T279" i="11"/>
  <c r="S280" i="11"/>
  <c r="T280" i="11"/>
  <c r="S281" i="11"/>
  <c r="T281" i="11"/>
  <c r="S282" i="11"/>
  <c r="T282" i="11"/>
  <c r="S283" i="11"/>
  <c r="T283" i="11"/>
  <c r="S284" i="11"/>
  <c r="T284" i="11"/>
  <c r="S285" i="11"/>
  <c r="T285" i="11"/>
  <c r="S286" i="11"/>
  <c r="T286" i="11"/>
  <c r="S287" i="11"/>
  <c r="T287" i="11"/>
  <c r="S288" i="11"/>
  <c r="T288" i="11"/>
  <c r="S289" i="11"/>
  <c r="T289" i="11"/>
  <c r="S290" i="11"/>
  <c r="T290" i="11"/>
  <c r="S291" i="11"/>
  <c r="T291" i="11"/>
  <c r="S292" i="11"/>
  <c r="T292" i="11"/>
  <c r="S293" i="11"/>
  <c r="T293" i="11"/>
  <c r="S294" i="11"/>
  <c r="T294" i="11"/>
  <c r="S295" i="11"/>
  <c r="T295" i="11"/>
  <c r="S296" i="11"/>
  <c r="T296" i="11"/>
  <c r="S297" i="11"/>
  <c r="T297" i="11"/>
  <c r="S298" i="11"/>
  <c r="T298" i="11"/>
  <c r="S299" i="11"/>
  <c r="T299" i="11"/>
  <c r="S300" i="11"/>
  <c r="T300" i="11"/>
  <c r="S301" i="11"/>
  <c r="T301" i="11"/>
  <c r="S302" i="11"/>
  <c r="T302" i="11"/>
  <c r="S303" i="11"/>
  <c r="T303" i="11"/>
  <c r="S304" i="11"/>
  <c r="T304" i="11"/>
  <c r="S305" i="11"/>
  <c r="T305" i="11"/>
  <c r="S306" i="11"/>
  <c r="T306" i="11"/>
  <c r="S307" i="11"/>
  <c r="T307" i="11"/>
  <c r="S308" i="11"/>
  <c r="T308" i="11"/>
  <c r="S309" i="11"/>
  <c r="T309" i="11"/>
  <c r="S310" i="11"/>
  <c r="T310" i="11"/>
  <c r="S311" i="11"/>
  <c r="T311" i="11"/>
  <c r="S312" i="11"/>
  <c r="T312" i="11"/>
  <c r="S313" i="11"/>
  <c r="T313" i="11"/>
  <c r="S314" i="11"/>
  <c r="T314" i="11"/>
  <c r="S315" i="11"/>
  <c r="T315" i="11"/>
  <c r="S316" i="11"/>
  <c r="T316" i="11"/>
  <c r="S317" i="11"/>
  <c r="T317" i="11"/>
  <c r="S318" i="11"/>
  <c r="T318" i="11"/>
  <c r="S319" i="11"/>
  <c r="T319" i="11"/>
  <c r="S320" i="11"/>
  <c r="T320" i="11"/>
  <c r="S321" i="11"/>
  <c r="T321" i="11"/>
  <c r="S322" i="11"/>
  <c r="T322" i="11"/>
  <c r="S323" i="11"/>
  <c r="T323" i="11"/>
  <c r="S324" i="11"/>
  <c r="T324" i="11"/>
  <c r="S325" i="11"/>
  <c r="T325" i="11"/>
  <c r="S326" i="11"/>
  <c r="T326" i="11"/>
  <c r="S327" i="11"/>
  <c r="T327" i="11"/>
  <c r="S328" i="11"/>
  <c r="T328" i="11"/>
  <c r="S329" i="11"/>
  <c r="T329" i="11"/>
  <c r="S330" i="11"/>
  <c r="T330" i="11"/>
  <c r="S331" i="11"/>
  <c r="T331" i="11"/>
  <c r="S332" i="11"/>
  <c r="T332" i="11"/>
  <c r="S333" i="11"/>
  <c r="T333" i="11"/>
  <c r="S334" i="11"/>
  <c r="T334" i="11"/>
  <c r="S335" i="11"/>
  <c r="T335" i="11"/>
  <c r="S336" i="11"/>
  <c r="T336" i="11"/>
  <c r="S337" i="11"/>
  <c r="T337" i="11"/>
  <c r="S338" i="11"/>
  <c r="T338" i="11"/>
  <c r="S339" i="11"/>
  <c r="T339" i="11"/>
  <c r="S340" i="11"/>
  <c r="T340" i="11"/>
  <c r="S341" i="11"/>
  <c r="T341" i="11"/>
  <c r="S342" i="11"/>
  <c r="T342" i="11"/>
  <c r="S343" i="11"/>
  <c r="T343" i="11"/>
  <c r="S344" i="11"/>
  <c r="T344" i="11"/>
  <c r="S345" i="11"/>
  <c r="T345" i="11"/>
  <c r="S346" i="11"/>
  <c r="T346" i="11"/>
  <c r="S347" i="11"/>
  <c r="T347" i="11"/>
  <c r="S348" i="11"/>
  <c r="T348" i="11"/>
  <c r="S349" i="11"/>
  <c r="T349" i="11"/>
  <c r="S350" i="11"/>
  <c r="T350" i="11"/>
  <c r="S351" i="11"/>
  <c r="T351" i="11"/>
  <c r="S352" i="11"/>
  <c r="T352" i="11"/>
  <c r="S353" i="11"/>
  <c r="T353" i="11"/>
  <c r="S354" i="11"/>
  <c r="T354" i="11"/>
  <c r="S355" i="11"/>
  <c r="T355" i="11"/>
  <c r="S356" i="11"/>
  <c r="T356" i="11"/>
  <c r="S357" i="11"/>
  <c r="T357" i="11"/>
  <c r="S358" i="11"/>
  <c r="T358" i="11"/>
  <c r="S359" i="11"/>
  <c r="T359" i="11"/>
  <c r="S360" i="11"/>
  <c r="T360" i="11"/>
  <c r="S361" i="11"/>
  <c r="T361" i="11"/>
  <c r="S362" i="11"/>
  <c r="T362" i="11"/>
  <c r="S363" i="11"/>
  <c r="T363" i="11"/>
  <c r="S364" i="11"/>
  <c r="T364" i="11"/>
  <c r="S365" i="11"/>
  <c r="T365" i="11"/>
  <c r="S366" i="11"/>
  <c r="T366" i="11"/>
  <c r="S367" i="11"/>
  <c r="T367" i="11"/>
  <c r="S368" i="11"/>
  <c r="T368" i="11"/>
  <c r="S369" i="11"/>
  <c r="T369" i="11"/>
  <c r="S370" i="11"/>
  <c r="T370" i="11"/>
  <c r="S371" i="11"/>
  <c r="T371" i="11"/>
  <c r="S372" i="11"/>
  <c r="T372" i="11"/>
  <c r="S373" i="11"/>
  <c r="T373" i="11"/>
  <c r="S374" i="11"/>
  <c r="T374" i="11"/>
  <c r="S375" i="11"/>
  <c r="T375" i="11"/>
  <c r="S376" i="11"/>
  <c r="T376" i="11"/>
  <c r="S377" i="11"/>
  <c r="T377" i="11"/>
  <c r="S378" i="11"/>
  <c r="T378" i="11"/>
  <c r="S379" i="11"/>
  <c r="T379" i="11"/>
  <c r="S380" i="11"/>
  <c r="T380" i="11"/>
  <c r="S381" i="11"/>
  <c r="T381" i="11"/>
  <c r="S382" i="11"/>
  <c r="T382" i="11"/>
  <c r="S383" i="11"/>
  <c r="T383" i="11"/>
  <c r="S384" i="11"/>
  <c r="T384" i="11"/>
  <c r="S385" i="11"/>
  <c r="T385" i="11"/>
  <c r="S386" i="11"/>
  <c r="T386" i="11"/>
  <c r="S387" i="11"/>
  <c r="T387" i="11"/>
  <c r="S388" i="11"/>
  <c r="T388" i="11"/>
  <c r="S389" i="11"/>
  <c r="T389" i="11"/>
  <c r="S390" i="11"/>
  <c r="T390" i="11"/>
  <c r="S391" i="11"/>
  <c r="T391" i="11"/>
  <c r="S392" i="11"/>
  <c r="T392" i="11"/>
  <c r="S393" i="11"/>
  <c r="T393" i="11"/>
  <c r="S394" i="11"/>
  <c r="T394" i="11"/>
  <c r="S395" i="11"/>
  <c r="T395" i="11"/>
  <c r="S396" i="11"/>
  <c r="T396" i="11"/>
  <c r="S397" i="11"/>
  <c r="T397" i="11"/>
  <c r="S398" i="11"/>
  <c r="T398" i="11"/>
  <c r="S399" i="11"/>
  <c r="T399" i="11"/>
  <c r="S400" i="11"/>
  <c r="T400" i="11"/>
  <c r="S401" i="11"/>
  <c r="T401" i="11"/>
  <c r="S402" i="11"/>
  <c r="T402" i="11"/>
  <c r="S403" i="11"/>
  <c r="T403" i="11"/>
  <c r="S404" i="11"/>
  <c r="T404" i="11"/>
  <c r="S405" i="11"/>
  <c r="T405" i="11"/>
  <c r="S406" i="11"/>
  <c r="T406" i="11"/>
  <c r="S407" i="11"/>
  <c r="T407" i="11"/>
  <c r="S408" i="11"/>
  <c r="T408" i="11"/>
  <c r="S409" i="11"/>
  <c r="T409" i="11"/>
  <c r="S410" i="11"/>
  <c r="T410" i="11"/>
  <c r="S411" i="11"/>
  <c r="T411" i="11"/>
  <c r="S412" i="11"/>
  <c r="T412" i="11"/>
  <c r="S413" i="11"/>
  <c r="T413" i="11"/>
  <c r="S414" i="11"/>
  <c r="T414" i="11"/>
  <c r="S415" i="11"/>
  <c r="T415" i="11"/>
  <c r="S416" i="11"/>
  <c r="T416" i="11"/>
  <c r="S417" i="11"/>
  <c r="T417" i="11"/>
  <c r="S418" i="11"/>
  <c r="T418" i="11"/>
  <c r="S419" i="11"/>
  <c r="T419" i="11"/>
  <c r="S420" i="11"/>
  <c r="T420" i="11"/>
  <c r="S421" i="11"/>
  <c r="T421" i="11"/>
  <c r="S422" i="11"/>
  <c r="T422" i="11"/>
  <c r="S423" i="11"/>
  <c r="T423" i="11"/>
  <c r="S424" i="11"/>
  <c r="T424" i="11"/>
  <c r="S425" i="11"/>
  <c r="T425" i="11"/>
  <c r="S426" i="11"/>
  <c r="T426" i="11"/>
  <c r="S427" i="11"/>
  <c r="T427" i="11"/>
  <c r="S428" i="11"/>
  <c r="T428" i="11"/>
  <c r="S429" i="11"/>
  <c r="T429" i="11"/>
  <c r="S430" i="11"/>
  <c r="T430" i="11"/>
  <c r="S431" i="11"/>
  <c r="T431" i="11"/>
  <c r="S432" i="11"/>
  <c r="T432" i="11"/>
  <c r="S433" i="11"/>
  <c r="T433" i="11"/>
  <c r="S434" i="11"/>
  <c r="T434" i="11"/>
  <c r="S435" i="11"/>
  <c r="T435" i="11"/>
  <c r="S436" i="11"/>
  <c r="T436" i="11"/>
  <c r="S437" i="11"/>
  <c r="T437" i="11"/>
  <c r="S438" i="11"/>
  <c r="T438" i="11"/>
  <c r="S439" i="11"/>
  <c r="T439" i="11"/>
  <c r="S440" i="11"/>
  <c r="T440" i="11"/>
  <c r="S441" i="11"/>
  <c r="T441" i="11"/>
  <c r="S442" i="11"/>
  <c r="T442" i="11"/>
  <c r="S443" i="11"/>
  <c r="T443" i="11"/>
  <c r="S444" i="11"/>
  <c r="T444" i="11"/>
  <c r="S445" i="11"/>
  <c r="T445" i="11"/>
  <c r="S446" i="11"/>
  <c r="T446" i="11"/>
  <c r="S447" i="11"/>
  <c r="T447" i="11"/>
  <c r="S448" i="11"/>
  <c r="T448" i="11"/>
  <c r="S449" i="11"/>
  <c r="T449" i="11"/>
  <c r="S450" i="11"/>
  <c r="T450" i="11"/>
  <c r="S451" i="11"/>
  <c r="T451" i="11"/>
  <c r="S452" i="11"/>
  <c r="T452" i="11"/>
  <c r="S453" i="11"/>
  <c r="T453" i="11"/>
  <c r="S454" i="11"/>
  <c r="T454" i="11"/>
  <c r="S455" i="11"/>
  <c r="T455" i="11"/>
  <c r="S456" i="11"/>
  <c r="T456" i="11"/>
  <c r="S457" i="11"/>
  <c r="T457" i="11"/>
  <c r="S458" i="11"/>
  <c r="T458" i="11"/>
  <c r="S459" i="11"/>
  <c r="T459" i="11"/>
  <c r="S460" i="11"/>
  <c r="T460" i="11"/>
  <c r="S461" i="11"/>
  <c r="T461" i="11"/>
  <c r="S462" i="11"/>
  <c r="T462" i="11"/>
  <c r="S463" i="11"/>
  <c r="T463" i="11"/>
  <c r="S464" i="11"/>
  <c r="T464" i="11"/>
  <c r="S465" i="11"/>
  <c r="T465" i="11"/>
  <c r="S466" i="11"/>
  <c r="T466" i="11"/>
  <c r="S467" i="11"/>
  <c r="T467" i="11"/>
  <c r="S468" i="11"/>
  <c r="T468" i="11"/>
  <c r="S469" i="11"/>
  <c r="T469" i="11"/>
  <c r="S470" i="11"/>
  <c r="T470" i="11"/>
  <c r="S471" i="11"/>
  <c r="T471" i="11"/>
  <c r="S472" i="11"/>
  <c r="T472" i="11"/>
  <c r="S473" i="11"/>
  <c r="T473" i="11"/>
  <c r="S474" i="11"/>
  <c r="T474" i="11"/>
  <c r="S475" i="11"/>
  <c r="T475" i="11"/>
  <c r="S476" i="11"/>
  <c r="T476" i="11"/>
  <c r="S477" i="11"/>
  <c r="T477" i="11"/>
  <c r="S478" i="11"/>
  <c r="T478" i="11"/>
  <c r="S479" i="11"/>
  <c r="T479" i="11"/>
  <c r="S480" i="11"/>
  <c r="T480" i="11"/>
  <c r="S481" i="11"/>
  <c r="T481" i="11"/>
  <c r="S482" i="11"/>
  <c r="T482" i="11"/>
  <c r="S483" i="11"/>
  <c r="T483" i="11"/>
  <c r="S484" i="11"/>
  <c r="T484" i="11"/>
  <c r="S485" i="11"/>
  <c r="T485" i="11"/>
  <c r="S486" i="11"/>
  <c r="T486" i="11"/>
  <c r="S487" i="11"/>
  <c r="T487" i="11"/>
  <c r="S488" i="11"/>
  <c r="T488" i="11"/>
  <c r="S489" i="11"/>
  <c r="T489" i="11"/>
  <c r="S490" i="11"/>
  <c r="T490" i="11"/>
  <c r="S491" i="11"/>
  <c r="T491" i="11"/>
  <c r="S492" i="11"/>
  <c r="T492" i="11"/>
  <c r="S493" i="11"/>
  <c r="T493" i="11"/>
  <c r="S494" i="11"/>
  <c r="T494" i="11"/>
  <c r="S495" i="11"/>
  <c r="T495" i="11"/>
  <c r="S496" i="11"/>
  <c r="T496" i="11"/>
  <c r="S497" i="11"/>
  <c r="T497" i="11"/>
  <c r="S498" i="11"/>
  <c r="T498" i="11"/>
  <c r="S499" i="11"/>
  <c r="T499" i="11"/>
  <c r="S500" i="11"/>
  <c r="T500" i="11"/>
  <c r="S501" i="11"/>
  <c r="T501" i="11"/>
  <c r="S502" i="11"/>
  <c r="T502" i="11"/>
  <c r="S503" i="11"/>
  <c r="T503" i="11"/>
  <c r="S504" i="11"/>
  <c r="T504" i="11"/>
  <c r="S505" i="11"/>
  <c r="T505" i="11"/>
  <c r="S506" i="11"/>
  <c r="T506" i="11"/>
  <c r="S507" i="11"/>
  <c r="T507" i="11"/>
  <c r="S508" i="11"/>
  <c r="T508" i="11"/>
  <c r="S509" i="11"/>
  <c r="T509" i="11"/>
  <c r="S510" i="11"/>
  <c r="T510" i="11"/>
  <c r="S511" i="11"/>
  <c r="T511" i="11"/>
  <c r="S512" i="11"/>
  <c r="T512" i="11"/>
  <c r="S513" i="11"/>
  <c r="T513" i="11"/>
  <c r="S514" i="11"/>
  <c r="T514" i="11"/>
  <c r="S515" i="11"/>
  <c r="T515" i="11"/>
  <c r="S516" i="11"/>
  <c r="T516" i="11"/>
  <c r="S517" i="11"/>
  <c r="T517" i="11"/>
  <c r="S518" i="11"/>
  <c r="T518" i="11"/>
  <c r="S519" i="11"/>
  <c r="T519" i="11"/>
  <c r="S520" i="11"/>
  <c r="T520" i="11"/>
  <c r="S521" i="11"/>
  <c r="T521" i="11"/>
  <c r="S522" i="11"/>
  <c r="T522" i="11"/>
  <c r="S523" i="11"/>
  <c r="T523" i="11"/>
  <c r="S524" i="11"/>
  <c r="T524" i="11"/>
  <c r="S525" i="11"/>
  <c r="T525" i="11"/>
  <c r="S526" i="11"/>
  <c r="T526" i="11"/>
  <c r="S527" i="11"/>
  <c r="T527" i="11"/>
  <c r="S528" i="11"/>
  <c r="T528" i="11"/>
  <c r="S529" i="11"/>
  <c r="T529" i="11"/>
  <c r="S530" i="11"/>
  <c r="T530" i="11"/>
  <c r="S531" i="11"/>
  <c r="T531" i="11"/>
  <c r="S532" i="11"/>
  <c r="T532" i="11"/>
  <c r="S533" i="11"/>
  <c r="T533" i="11"/>
  <c r="S534" i="11"/>
  <c r="T534" i="11"/>
  <c r="S535" i="11"/>
  <c r="T535" i="11"/>
  <c r="S536" i="11"/>
  <c r="T536" i="11"/>
  <c r="S537" i="11"/>
  <c r="T537" i="11"/>
  <c r="S538" i="11"/>
  <c r="T538" i="11"/>
  <c r="S539" i="11"/>
  <c r="T539" i="11"/>
  <c r="S540" i="11"/>
  <c r="T540" i="11"/>
  <c r="S541" i="11"/>
  <c r="T541" i="11"/>
  <c r="S542" i="11"/>
  <c r="T542" i="11"/>
  <c r="S543" i="11"/>
  <c r="T543" i="11"/>
  <c r="S544" i="11"/>
  <c r="T544" i="11"/>
  <c r="S545" i="11"/>
  <c r="T545" i="11"/>
  <c r="S546" i="11"/>
  <c r="T546" i="11"/>
  <c r="S547" i="11"/>
  <c r="T547" i="11"/>
  <c r="S548" i="11"/>
  <c r="T548" i="11"/>
  <c r="S549" i="11"/>
  <c r="T549" i="11"/>
  <c r="S550" i="11"/>
  <c r="T550" i="11"/>
  <c r="S551" i="11"/>
  <c r="T551" i="11"/>
  <c r="S552" i="11"/>
  <c r="T552" i="11"/>
  <c r="S553" i="11"/>
  <c r="T553" i="11"/>
  <c r="S554" i="11"/>
  <c r="T554" i="11"/>
  <c r="S555" i="11"/>
  <c r="T555" i="11"/>
  <c r="S556" i="11"/>
  <c r="T556" i="11"/>
  <c r="S557" i="11"/>
  <c r="T557" i="11"/>
  <c r="S558" i="11"/>
  <c r="T558" i="11"/>
  <c r="S559" i="11"/>
  <c r="T559" i="11"/>
  <c r="S560" i="11"/>
  <c r="T560" i="11"/>
  <c r="S561" i="11"/>
  <c r="T561" i="11"/>
  <c r="S562" i="11"/>
  <c r="T562" i="11"/>
  <c r="S563" i="11"/>
  <c r="T563" i="11"/>
  <c r="S564" i="11"/>
  <c r="T564" i="11"/>
  <c r="S565" i="11"/>
  <c r="T565" i="11"/>
  <c r="S566" i="11"/>
  <c r="T566" i="11"/>
  <c r="S567" i="11"/>
  <c r="T567" i="11"/>
  <c r="S568" i="11"/>
  <c r="T568" i="11"/>
  <c r="S569" i="11"/>
  <c r="T569" i="11"/>
  <c r="S570" i="11"/>
  <c r="T570" i="11"/>
  <c r="S571" i="11"/>
  <c r="T571" i="11"/>
  <c r="S572" i="11"/>
  <c r="T572" i="11"/>
  <c r="S573" i="11"/>
  <c r="T573" i="11"/>
  <c r="S574" i="11"/>
  <c r="T574" i="11"/>
  <c r="S575" i="11"/>
  <c r="T575" i="11"/>
  <c r="S576" i="11"/>
  <c r="T576" i="11"/>
  <c r="S577" i="11"/>
  <c r="T577" i="11"/>
  <c r="S578" i="11"/>
  <c r="T578" i="11"/>
  <c r="S579" i="11"/>
  <c r="T579" i="11"/>
  <c r="S580" i="11"/>
  <c r="T580" i="11"/>
  <c r="S581" i="11"/>
  <c r="T581" i="11"/>
  <c r="S582" i="11"/>
  <c r="T582" i="11"/>
  <c r="S583" i="11"/>
  <c r="T583" i="11"/>
  <c r="S584" i="11"/>
  <c r="T584" i="11"/>
  <c r="S585" i="11"/>
  <c r="T585" i="11"/>
  <c r="S586" i="11"/>
  <c r="T586" i="11"/>
  <c r="S587" i="11"/>
  <c r="T587" i="11"/>
  <c r="S588" i="11"/>
  <c r="T588" i="11"/>
  <c r="S589" i="11"/>
  <c r="T589" i="11"/>
  <c r="S590" i="11"/>
  <c r="T590" i="11"/>
  <c r="S591" i="11"/>
  <c r="T591" i="11"/>
  <c r="S592" i="11"/>
  <c r="T592" i="11"/>
  <c r="S593" i="11"/>
  <c r="T593" i="11"/>
  <c r="S594" i="11"/>
  <c r="T594" i="11"/>
  <c r="S595" i="11"/>
  <c r="T595" i="11"/>
  <c r="S596" i="11"/>
  <c r="T596" i="11"/>
  <c r="S597" i="11"/>
  <c r="T597" i="11"/>
  <c r="S598" i="11"/>
  <c r="T598" i="11"/>
  <c r="S599" i="11"/>
  <c r="T599" i="11"/>
  <c r="S600" i="11"/>
  <c r="T600" i="11"/>
  <c r="S601" i="11"/>
  <c r="T601" i="11"/>
  <c r="S602" i="11"/>
  <c r="T602" i="11"/>
  <c r="S603" i="11"/>
  <c r="T603" i="11"/>
  <c r="S604" i="11"/>
  <c r="T604" i="11"/>
  <c r="S605" i="11"/>
  <c r="T605" i="11"/>
  <c r="S606" i="11"/>
  <c r="T606" i="11"/>
  <c r="S607" i="11"/>
  <c r="T607" i="11"/>
  <c r="S608" i="11"/>
  <c r="T608" i="11"/>
  <c r="S609" i="11"/>
  <c r="T609" i="11"/>
  <c r="S610" i="11"/>
  <c r="T610" i="11"/>
  <c r="S611" i="11"/>
  <c r="T611" i="11"/>
  <c r="S612" i="11"/>
  <c r="T612" i="11"/>
  <c r="S613" i="11"/>
  <c r="T613" i="11"/>
  <c r="S614" i="11"/>
  <c r="T614" i="11"/>
  <c r="S615" i="11"/>
  <c r="T615" i="11"/>
  <c r="S616" i="11"/>
  <c r="T616" i="11"/>
  <c r="S617" i="11"/>
  <c r="T617" i="11"/>
  <c r="S618" i="11"/>
  <c r="T618" i="11"/>
  <c r="S619" i="11"/>
  <c r="T619" i="11"/>
  <c r="S620" i="11"/>
  <c r="T620" i="11"/>
  <c r="S621" i="11"/>
  <c r="T621" i="11"/>
  <c r="S622" i="11"/>
  <c r="T622" i="11"/>
  <c r="S623" i="11"/>
  <c r="T623" i="11"/>
  <c r="S624" i="11"/>
  <c r="T624" i="11"/>
  <c r="S625" i="11"/>
  <c r="T625" i="11"/>
  <c r="S626" i="11"/>
  <c r="T626" i="11"/>
  <c r="S627" i="11"/>
  <c r="T627" i="11"/>
  <c r="S628" i="11"/>
  <c r="T628" i="11"/>
  <c r="S629" i="11"/>
  <c r="T629" i="11"/>
  <c r="S630" i="11"/>
  <c r="T630" i="11"/>
  <c r="S631" i="11"/>
  <c r="T631" i="11"/>
  <c r="S632" i="11"/>
  <c r="T632" i="11"/>
  <c r="S633" i="11"/>
  <c r="T633" i="11"/>
  <c r="S634" i="11"/>
  <c r="T634" i="11"/>
  <c r="S635" i="11"/>
  <c r="T635" i="11"/>
  <c r="S636" i="11"/>
  <c r="T636" i="11"/>
  <c r="S637" i="11"/>
  <c r="T637" i="11"/>
  <c r="S638" i="11"/>
  <c r="T638" i="11"/>
  <c r="S639" i="11"/>
  <c r="T639" i="11"/>
  <c r="S640" i="11"/>
  <c r="T640" i="11"/>
  <c r="S641" i="11"/>
  <c r="T641" i="11"/>
  <c r="S642" i="11"/>
  <c r="T642" i="11"/>
  <c r="S643" i="11"/>
  <c r="T643" i="11"/>
  <c r="S644" i="11"/>
  <c r="T644" i="11"/>
  <c r="S645" i="11"/>
  <c r="T645" i="11"/>
  <c r="S646" i="11"/>
  <c r="T646" i="11"/>
  <c r="S647" i="11"/>
  <c r="T647" i="11"/>
  <c r="S648" i="11"/>
  <c r="T648" i="11"/>
  <c r="S649" i="11"/>
  <c r="T649" i="11"/>
  <c r="S650" i="11"/>
  <c r="T650" i="11"/>
  <c r="S651" i="11"/>
  <c r="T651" i="11"/>
  <c r="S652" i="11"/>
  <c r="T652" i="11"/>
  <c r="S653" i="11"/>
  <c r="T653" i="11"/>
  <c r="S654" i="11"/>
  <c r="T654" i="11"/>
  <c r="S655" i="11"/>
  <c r="T655" i="11"/>
  <c r="S656" i="11"/>
  <c r="T656" i="11"/>
  <c r="S657" i="11"/>
  <c r="T657" i="11"/>
  <c r="S658" i="11"/>
  <c r="T658" i="11"/>
  <c r="S659" i="11"/>
  <c r="T659" i="11"/>
  <c r="S660" i="11"/>
  <c r="T660" i="11"/>
  <c r="S661" i="11"/>
  <c r="T661" i="11"/>
  <c r="S662" i="11"/>
  <c r="T662" i="11"/>
  <c r="S663" i="11"/>
  <c r="T663" i="11"/>
  <c r="S664" i="11"/>
  <c r="T664" i="11"/>
  <c r="S665" i="11"/>
  <c r="T665" i="11"/>
  <c r="S666" i="11"/>
  <c r="T666" i="11"/>
  <c r="S667" i="11"/>
  <c r="T667" i="11"/>
  <c r="S668" i="11"/>
  <c r="T668" i="11"/>
  <c r="S669" i="11"/>
  <c r="T669" i="11"/>
  <c r="S670" i="11"/>
  <c r="T670" i="11"/>
  <c r="S671" i="11"/>
  <c r="T671" i="11"/>
  <c r="S672" i="11"/>
  <c r="T672" i="11"/>
  <c r="S673" i="11"/>
  <c r="T673" i="11"/>
  <c r="S674" i="11"/>
  <c r="T674" i="11"/>
  <c r="S675" i="11"/>
  <c r="T675" i="11"/>
  <c r="S676" i="11"/>
  <c r="T676" i="11"/>
  <c r="S677" i="11"/>
  <c r="T677" i="11"/>
  <c r="S678" i="11"/>
  <c r="T678" i="11"/>
  <c r="S679" i="11"/>
  <c r="T679" i="11"/>
  <c r="S680" i="11"/>
  <c r="T680" i="11"/>
  <c r="S681" i="11"/>
  <c r="T681" i="11"/>
  <c r="S682" i="11"/>
  <c r="T682" i="11"/>
  <c r="S683" i="11"/>
  <c r="T683" i="11"/>
  <c r="S684" i="11"/>
  <c r="T684" i="11"/>
  <c r="S685" i="11"/>
  <c r="T685" i="11"/>
  <c r="S686" i="11"/>
  <c r="T686" i="11"/>
  <c r="S687" i="11"/>
  <c r="T687" i="11"/>
  <c r="S688" i="11"/>
  <c r="T688" i="11"/>
  <c r="S689" i="11"/>
  <c r="T689" i="11"/>
  <c r="S690" i="11"/>
  <c r="T690" i="11"/>
  <c r="S691" i="11"/>
  <c r="T691" i="11"/>
  <c r="S692" i="11"/>
  <c r="T692" i="11"/>
  <c r="S693" i="11"/>
  <c r="T693" i="11"/>
  <c r="S694" i="11"/>
  <c r="T694" i="11"/>
  <c r="S695" i="11"/>
  <c r="T695" i="11"/>
  <c r="S696" i="11"/>
  <c r="T696" i="11"/>
  <c r="S697" i="11"/>
  <c r="T697" i="11"/>
  <c r="S698" i="11"/>
  <c r="T698" i="11"/>
  <c r="S699" i="11"/>
  <c r="T699" i="11"/>
  <c r="S700" i="11"/>
  <c r="T700" i="11"/>
  <c r="S701" i="11"/>
  <c r="T701" i="11"/>
  <c r="S702" i="11"/>
  <c r="T702" i="11"/>
  <c r="S703" i="11"/>
  <c r="T703" i="11"/>
  <c r="S704" i="11"/>
  <c r="T704" i="11"/>
  <c r="S705" i="11"/>
  <c r="T705" i="11"/>
  <c r="S706" i="11"/>
  <c r="T706" i="11"/>
  <c r="S707" i="11"/>
  <c r="T707" i="11"/>
  <c r="S708" i="11"/>
  <c r="T708" i="11"/>
  <c r="S709" i="11"/>
  <c r="T709" i="11"/>
  <c r="S710" i="11"/>
  <c r="T710" i="11"/>
  <c r="S711" i="11"/>
  <c r="T711" i="11"/>
  <c r="S712" i="11"/>
  <c r="T712" i="11"/>
  <c r="S713" i="11"/>
  <c r="T713" i="11"/>
  <c r="S714" i="11"/>
  <c r="T714" i="11"/>
  <c r="S715" i="11"/>
  <c r="T715" i="11"/>
  <c r="S716" i="11"/>
  <c r="T716" i="11"/>
  <c r="S717" i="11"/>
  <c r="T717" i="11"/>
  <c r="S718" i="11"/>
  <c r="T718" i="11"/>
  <c r="S719" i="11"/>
  <c r="T719" i="11"/>
  <c r="S720" i="11"/>
  <c r="T720" i="11"/>
  <c r="S721" i="11"/>
  <c r="T721" i="11"/>
  <c r="S722" i="11"/>
  <c r="T722" i="11"/>
  <c r="S723" i="11"/>
  <c r="T723" i="11"/>
  <c r="S724" i="11"/>
  <c r="T724" i="11"/>
  <c r="S725" i="11"/>
  <c r="T725" i="11"/>
  <c r="S726" i="11"/>
  <c r="T726" i="11"/>
  <c r="S727" i="11"/>
  <c r="T727" i="11"/>
  <c r="S728" i="11"/>
  <c r="T728" i="11"/>
  <c r="S729" i="11"/>
  <c r="T729" i="11"/>
  <c r="S730" i="11"/>
  <c r="T730" i="11"/>
  <c r="S731" i="11"/>
  <c r="T731" i="11"/>
  <c r="S732" i="11"/>
  <c r="T732" i="11"/>
  <c r="S733" i="11"/>
  <c r="T733" i="11"/>
  <c r="S734" i="11"/>
  <c r="T734" i="11"/>
  <c r="S735" i="11"/>
  <c r="T735" i="11"/>
  <c r="S736" i="11"/>
  <c r="T736" i="11"/>
  <c r="S737" i="11"/>
  <c r="T737" i="11"/>
  <c r="S738" i="11"/>
  <c r="T738" i="11"/>
  <c r="S739" i="11"/>
  <c r="T739" i="11"/>
  <c r="S740" i="11"/>
  <c r="T740" i="11"/>
  <c r="S741" i="11"/>
  <c r="T741" i="11"/>
  <c r="S742" i="11"/>
  <c r="T742" i="11"/>
  <c r="S743" i="11"/>
  <c r="T743" i="11"/>
  <c r="S744" i="11"/>
  <c r="T744" i="11"/>
  <c r="S745" i="11"/>
  <c r="T745" i="11"/>
  <c r="S746" i="11"/>
  <c r="T746" i="11"/>
  <c r="S747" i="11"/>
  <c r="T747" i="11"/>
  <c r="S748" i="11"/>
  <c r="T748" i="11"/>
  <c r="S749" i="11"/>
  <c r="T749" i="11"/>
  <c r="S750" i="11"/>
  <c r="T750" i="11"/>
  <c r="S751" i="11"/>
  <c r="T751" i="11"/>
  <c r="S752" i="11"/>
  <c r="T752" i="11"/>
  <c r="S753" i="11"/>
  <c r="T753" i="11"/>
  <c r="S754" i="11"/>
  <c r="T754" i="11"/>
  <c r="S755" i="11"/>
  <c r="T755" i="11"/>
  <c r="S756" i="11"/>
  <c r="T756" i="11"/>
  <c r="S757" i="11"/>
  <c r="T757" i="11"/>
  <c r="S758" i="11"/>
  <c r="T758" i="11"/>
  <c r="S759" i="11"/>
  <c r="T759" i="11"/>
  <c r="S760" i="11"/>
  <c r="T760" i="11"/>
  <c r="S761" i="11"/>
  <c r="T761" i="11"/>
  <c r="S762" i="11"/>
  <c r="T762" i="11"/>
  <c r="S763" i="11"/>
  <c r="T763" i="11"/>
  <c r="S764" i="11"/>
  <c r="T764" i="11"/>
  <c r="S765" i="11"/>
  <c r="T765" i="11"/>
  <c r="S766" i="11"/>
  <c r="T766" i="11"/>
  <c r="S767" i="11"/>
  <c r="T767" i="11"/>
  <c r="S768" i="11"/>
  <c r="T768" i="11"/>
  <c r="S769" i="11"/>
  <c r="T769" i="11"/>
  <c r="S770" i="11"/>
  <c r="T770" i="11"/>
  <c r="S771" i="11"/>
  <c r="T771" i="11"/>
  <c r="S772" i="11"/>
  <c r="T772" i="11"/>
  <c r="S773" i="11"/>
  <c r="T773" i="11"/>
  <c r="S774" i="11"/>
  <c r="T774" i="11"/>
  <c r="S775" i="11"/>
  <c r="T775" i="11"/>
  <c r="S776" i="11"/>
  <c r="T776" i="11"/>
  <c r="S777" i="11"/>
  <c r="T777" i="11"/>
  <c r="S778" i="11"/>
  <c r="T778" i="11"/>
  <c r="S779" i="11"/>
  <c r="T779" i="11"/>
  <c r="S780" i="11"/>
  <c r="T780" i="11"/>
  <c r="S781" i="11"/>
  <c r="T781" i="11"/>
  <c r="S782" i="11"/>
  <c r="T782" i="11"/>
  <c r="S783" i="11"/>
  <c r="T783" i="11"/>
  <c r="S784" i="11"/>
  <c r="T784" i="11"/>
  <c r="S785" i="11"/>
  <c r="T785" i="11"/>
  <c r="S786" i="11"/>
  <c r="T786" i="11"/>
  <c r="S787" i="11"/>
  <c r="T787" i="11"/>
  <c r="S788" i="11"/>
  <c r="T788" i="11"/>
  <c r="S789" i="11"/>
  <c r="T789" i="11"/>
  <c r="S790" i="11"/>
  <c r="T790" i="11"/>
  <c r="S791" i="11"/>
  <c r="T791" i="11"/>
  <c r="S792" i="11"/>
  <c r="T792" i="11"/>
  <c r="S793" i="11"/>
  <c r="T793" i="11"/>
  <c r="S794" i="11"/>
  <c r="T794" i="11"/>
  <c r="S795" i="11"/>
  <c r="T795" i="11"/>
  <c r="S796" i="11"/>
  <c r="T796" i="11"/>
  <c r="S797" i="11"/>
  <c r="T797" i="11"/>
  <c r="S798" i="11"/>
  <c r="T798" i="11"/>
  <c r="S799" i="11"/>
  <c r="T799" i="11"/>
  <c r="S800" i="11"/>
  <c r="T800" i="11"/>
  <c r="S801" i="11"/>
  <c r="T801" i="11"/>
  <c r="S802" i="11"/>
  <c r="T802" i="11"/>
  <c r="S803" i="11"/>
  <c r="T803" i="11"/>
  <c r="S804" i="11"/>
  <c r="T804" i="11"/>
  <c r="S805" i="11"/>
  <c r="T805" i="11"/>
  <c r="S806" i="11"/>
  <c r="T806" i="11"/>
  <c r="S807" i="11"/>
  <c r="T807" i="11"/>
  <c r="S808" i="11"/>
  <c r="T808" i="11"/>
  <c r="S809" i="11"/>
  <c r="T809" i="11"/>
  <c r="S810" i="11"/>
  <c r="T810" i="11"/>
  <c r="S811" i="11"/>
  <c r="T811" i="11"/>
  <c r="S812" i="11"/>
  <c r="T812" i="11"/>
  <c r="S813" i="11"/>
  <c r="T813" i="11"/>
  <c r="S814" i="11"/>
  <c r="T814" i="11"/>
  <c r="S815" i="11"/>
  <c r="T815" i="11"/>
  <c r="S816" i="11"/>
  <c r="T816" i="11"/>
  <c r="S817" i="11"/>
  <c r="T817" i="11"/>
  <c r="S818" i="11"/>
  <c r="T818" i="11"/>
  <c r="S819" i="11"/>
  <c r="T819" i="11"/>
  <c r="S820" i="11"/>
  <c r="T820" i="11"/>
  <c r="S821" i="11"/>
  <c r="T821" i="11"/>
  <c r="S822" i="11"/>
  <c r="T822" i="11"/>
  <c r="S823" i="11"/>
  <c r="T823" i="11"/>
  <c r="S824" i="11"/>
  <c r="T824" i="11"/>
  <c r="S825" i="11"/>
  <c r="T825" i="11"/>
  <c r="S826" i="11"/>
  <c r="T826" i="11"/>
  <c r="S827" i="11"/>
  <c r="T827" i="11"/>
  <c r="S828" i="11"/>
  <c r="T828" i="11"/>
  <c r="S829" i="11"/>
  <c r="T829" i="11"/>
  <c r="S830" i="11"/>
  <c r="T830" i="11"/>
  <c r="S831" i="11"/>
  <c r="T831" i="11"/>
  <c r="S832" i="11"/>
  <c r="T832" i="11"/>
  <c r="S833" i="11"/>
  <c r="T833" i="11"/>
  <c r="S834" i="11"/>
  <c r="T834" i="11"/>
  <c r="S835" i="11"/>
  <c r="T835" i="11"/>
  <c r="S836" i="11"/>
  <c r="T836" i="11"/>
  <c r="S837" i="11"/>
  <c r="T837" i="11"/>
  <c r="S838" i="11"/>
  <c r="T838" i="11"/>
  <c r="S839" i="11"/>
  <c r="T839" i="11"/>
  <c r="S840" i="11"/>
  <c r="T840" i="11"/>
  <c r="S841" i="11"/>
  <c r="T841" i="11"/>
  <c r="S842" i="11"/>
  <c r="T842" i="11"/>
  <c r="S843" i="11"/>
  <c r="T843" i="11"/>
  <c r="S844" i="11"/>
  <c r="T844" i="11"/>
  <c r="S845" i="11"/>
  <c r="T845" i="11"/>
  <c r="S846" i="11"/>
  <c r="T846" i="11"/>
  <c r="S847" i="11"/>
  <c r="T847" i="11"/>
  <c r="S848" i="11"/>
  <c r="T848" i="11"/>
  <c r="S849" i="11"/>
  <c r="T849" i="11"/>
  <c r="S850" i="11"/>
  <c r="T850" i="11"/>
  <c r="S851" i="11"/>
  <c r="T851" i="11"/>
  <c r="S852" i="11"/>
  <c r="T852" i="11"/>
  <c r="S853" i="11"/>
  <c r="T853" i="11"/>
  <c r="S854" i="11"/>
  <c r="T854" i="11"/>
  <c r="S855" i="11"/>
  <c r="T855" i="11"/>
  <c r="S856" i="11"/>
  <c r="T856" i="11"/>
  <c r="S857" i="11"/>
  <c r="T857" i="11"/>
  <c r="S858" i="11"/>
  <c r="T858" i="11"/>
  <c r="S859" i="11"/>
  <c r="T859" i="11"/>
  <c r="S860" i="11"/>
  <c r="T860" i="11"/>
  <c r="S861" i="11"/>
  <c r="T861" i="11"/>
  <c r="S862" i="11"/>
  <c r="T862" i="11"/>
  <c r="S863" i="11"/>
  <c r="T863" i="11"/>
  <c r="S864" i="11"/>
  <c r="T864" i="11"/>
  <c r="S865" i="11"/>
  <c r="T865" i="11"/>
  <c r="S866" i="11"/>
  <c r="T866" i="11"/>
  <c r="S867" i="11"/>
  <c r="T867" i="11"/>
  <c r="S868" i="11"/>
  <c r="T868" i="11"/>
  <c r="S869" i="11"/>
  <c r="T869" i="11"/>
  <c r="S870" i="11"/>
  <c r="T870" i="11"/>
  <c r="S871" i="11"/>
  <c r="T871" i="11"/>
  <c r="S872" i="11"/>
  <c r="T872" i="11"/>
  <c r="S873" i="11"/>
  <c r="T873" i="11"/>
  <c r="S874" i="11"/>
  <c r="T874" i="11"/>
  <c r="S875" i="11"/>
  <c r="T875" i="11"/>
  <c r="S876" i="11"/>
  <c r="T876" i="11"/>
  <c r="S877" i="11"/>
  <c r="T877" i="11"/>
  <c r="S878" i="11"/>
  <c r="T878" i="11"/>
  <c r="S879" i="11"/>
  <c r="T879" i="11"/>
  <c r="S880" i="11"/>
  <c r="T880" i="11"/>
  <c r="S881" i="11"/>
  <c r="T881" i="11"/>
  <c r="S882" i="11"/>
  <c r="T882" i="11"/>
  <c r="S883" i="11"/>
  <c r="T883" i="11"/>
  <c r="S884" i="11"/>
  <c r="T884" i="11"/>
  <c r="S885" i="11"/>
  <c r="T885" i="11"/>
  <c r="S886" i="11"/>
  <c r="T886" i="11"/>
  <c r="S887" i="11"/>
  <c r="T887" i="11"/>
  <c r="S888" i="11"/>
  <c r="T888" i="11"/>
  <c r="S889" i="11"/>
  <c r="T889" i="11"/>
  <c r="S890" i="11"/>
  <c r="T890" i="11"/>
  <c r="S891" i="11"/>
  <c r="T891" i="11"/>
  <c r="S892" i="11"/>
  <c r="T892" i="11"/>
  <c r="S893" i="11"/>
  <c r="T893" i="11"/>
  <c r="S894" i="11"/>
  <c r="T894" i="11"/>
  <c r="S895" i="11"/>
  <c r="T895" i="11"/>
  <c r="S896" i="11"/>
  <c r="T896" i="11"/>
  <c r="S897" i="11"/>
  <c r="T897" i="11"/>
  <c r="S898" i="11"/>
  <c r="T898" i="11"/>
  <c r="S899" i="11"/>
  <c r="T899" i="11"/>
  <c r="S900" i="11"/>
  <c r="T900" i="11"/>
  <c r="S901" i="11"/>
  <c r="T901" i="11"/>
  <c r="S902" i="11"/>
  <c r="T902" i="11"/>
  <c r="S903" i="11"/>
  <c r="T903" i="11"/>
  <c r="S904" i="11"/>
  <c r="T904" i="11"/>
  <c r="S905" i="11"/>
  <c r="T905" i="11"/>
  <c r="S906" i="11"/>
  <c r="T906" i="11"/>
  <c r="S907" i="11"/>
  <c r="T907" i="11"/>
  <c r="S908" i="11"/>
  <c r="T908" i="11"/>
  <c r="S909" i="11"/>
  <c r="T909" i="11"/>
  <c r="S910" i="11"/>
  <c r="T910" i="11"/>
  <c r="S911" i="11"/>
  <c r="T911" i="11"/>
  <c r="S912" i="11"/>
  <c r="T912" i="11"/>
  <c r="S913" i="11"/>
  <c r="T913" i="11"/>
  <c r="S914" i="11"/>
  <c r="T914" i="11"/>
  <c r="S915" i="11"/>
  <c r="T915" i="11"/>
  <c r="S916" i="11"/>
  <c r="T916" i="11"/>
  <c r="S917" i="11"/>
  <c r="T917" i="11"/>
  <c r="S918" i="11"/>
  <c r="T918" i="11"/>
  <c r="S919" i="11"/>
  <c r="T919" i="11"/>
  <c r="S920" i="11"/>
  <c r="T920" i="11"/>
  <c r="S921" i="11"/>
  <c r="T921" i="11"/>
  <c r="S922" i="11"/>
  <c r="T922" i="11"/>
  <c r="S923" i="11"/>
  <c r="T923" i="11"/>
  <c r="S924" i="11"/>
  <c r="T924" i="11"/>
  <c r="S925" i="11"/>
  <c r="T925" i="11"/>
  <c r="S926" i="11"/>
  <c r="T926" i="11"/>
  <c r="S927" i="11"/>
  <c r="T927" i="11"/>
  <c r="S928" i="11"/>
  <c r="T928" i="11"/>
  <c r="S929" i="11"/>
  <c r="T929" i="11"/>
  <c r="S930" i="11"/>
  <c r="T930" i="11"/>
  <c r="S931" i="11"/>
  <c r="T931" i="11"/>
  <c r="S932" i="11"/>
  <c r="T932" i="11"/>
  <c r="S933" i="11"/>
  <c r="T933" i="11"/>
  <c r="S934" i="11"/>
  <c r="T934" i="11"/>
  <c r="S935" i="11"/>
  <c r="T935" i="11"/>
  <c r="S936" i="11"/>
  <c r="T936" i="11"/>
  <c r="S937" i="11"/>
  <c r="T937" i="11"/>
  <c r="S938" i="11"/>
  <c r="T938" i="11"/>
  <c r="S939" i="11"/>
  <c r="T939" i="11"/>
  <c r="S940" i="11"/>
  <c r="T940" i="11"/>
  <c r="S941" i="11"/>
  <c r="T941" i="11"/>
  <c r="S942" i="11"/>
  <c r="T942" i="11"/>
  <c r="S943" i="11"/>
  <c r="T943" i="11"/>
  <c r="S944" i="11"/>
  <c r="T944" i="11"/>
  <c r="S945" i="11"/>
  <c r="T945" i="11"/>
  <c r="S946" i="11"/>
  <c r="T946" i="11"/>
  <c r="S947" i="11"/>
  <c r="T947" i="11"/>
  <c r="S948" i="11"/>
  <c r="T948" i="11"/>
  <c r="S949" i="11"/>
  <c r="T949" i="11"/>
  <c r="S950" i="11"/>
  <c r="T950" i="11"/>
  <c r="S951" i="11"/>
  <c r="T951" i="11"/>
  <c r="S952" i="11"/>
  <c r="T952" i="11"/>
  <c r="S953" i="11"/>
  <c r="T953" i="11"/>
  <c r="S954" i="11"/>
  <c r="T954" i="11"/>
  <c r="S955" i="11"/>
  <c r="T955" i="11"/>
  <c r="S956" i="11"/>
  <c r="T956" i="11"/>
  <c r="S957" i="11"/>
  <c r="T957" i="11"/>
  <c r="S958" i="11"/>
  <c r="T958" i="11"/>
  <c r="S959" i="11"/>
  <c r="T959" i="11"/>
  <c r="S960" i="11"/>
  <c r="T960" i="11"/>
  <c r="S961" i="11"/>
  <c r="T961" i="11"/>
  <c r="S962" i="11"/>
  <c r="T962" i="11"/>
  <c r="S963" i="11"/>
  <c r="T963" i="11"/>
  <c r="S964" i="11"/>
  <c r="T964" i="11"/>
  <c r="S965" i="11"/>
  <c r="T965" i="11"/>
  <c r="S966" i="11"/>
  <c r="T966" i="11"/>
  <c r="S967" i="11"/>
  <c r="T967" i="11"/>
  <c r="S968" i="11"/>
  <c r="T968" i="11"/>
  <c r="S969" i="11"/>
  <c r="T969" i="11"/>
  <c r="S970" i="11"/>
  <c r="T970" i="11"/>
  <c r="S971" i="11"/>
  <c r="T971" i="11"/>
  <c r="S972" i="11"/>
  <c r="T972" i="11"/>
  <c r="S973" i="11"/>
  <c r="T973" i="11"/>
  <c r="S974" i="11"/>
  <c r="T974" i="11"/>
  <c r="S975" i="11"/>
  <c r="T975" i="11"/>
  <c r="S976" i="11"/>
  <c r="T976" i="11"/>
  <c r="S977" i="11"/>
  <c r="T977" i="11"/>
  <c r="S978" i="11"/>
  <c r="T978" i="11"/>
  <c r="S979" i="11"/>
  <c r="T979" i="11"/>
  <c r="S980" i="11"/>
  <c r="T980" i="11"/>
  <c r="S981" i="11"/>
  <c r="T981" i="11"/>
  <c r="S982" i="11"/>
  <c r="T982" i="11"/>
  <c r="S983" i="11"/>
  <c r="T983" i="11"/>
  <c r="S984" i="11"/>
  <c r="T984" i="11"/>
  <c r="S985" i="11"/>
  <c r="T985" i="11"/>
  <c r="S986" i="11"/>
  <c r="T986" i="11"/>
  <c r="S987" i="11"/>
  <c r="T987" i="11"/>
  <c r="S988" i="11"/>
  <c r="T988" i="11"/>
  <c r="S989" i="11"/>
  <c r="T989" i="11"/>
  <c r="S990" i="11"/>
  <c r="T990" i="11"/>
  <c r="S991" i="11"/>
  <c r="T991" i="11"/>
  <c r="S992" i="11"/>
  <c r="T992" i="11"/>
  <c r="S993" i="11"/>
  <c r="T993" i="11"/>
  <c r="S994" i="11"/>
  <c r="T994" i="11"/>
  <c r="S995" i="11"/>
  <c r="T995" i="11"/>
  <c r="S996" i="11"/>
  <c r="T996" i="11"/>
  <c r="S997" i="11"/>
  <c r="T997" i="11"/>
  <c r="S998" i="11"/>
  <c r="T998" i="11"/>
  <c r="S999" i="11"/>
  <c r="T999" i="11"/>
  <c r="S1000" i="11"/>
  <c r="T1000" i="11"/>
  <c r="S1001" i="11"/>
  <c r="T1001" i="11"/>
  <c r="S1002" i="11"/>
  <c r="T1002" i="11"/>
  <c r="S1003" i="11"/>
  <c r="T1003" i="11"/>
  <c r="S1004" i="11"/>
  <c r="T1004" i="11"/>
  <c r="S1005" i="11"/>
  <c r="T1005" i="11"/>
  <c r="S1006" i="11"/>
  <c r="T1006" i="11"/>
  <c r="S1007" i="11"/>
  <c r="T1007" i="11"/>
  <c r="S1008" i="11"/>
  <c r="T1008" i="11"/>
  <c r="S1009" i="11"/>
  <c r="T1009" i="11"/>
  <c r="S1010" i="11"/>
  <c r="T1010" i="11"/>
  <c r="I8" i="11"/>
  <c r="P11" i="11"/>
  <c r="Q11" i="11"/>
  <c r="P12" i="11"/>
  <c r="Q12" i="11"/>
  <c r="P13" i="11"/>
  <c r="Q13" i="11"/>
  <c r="P14" i="11"/>
  <c r="Q14" i="11"/>
  <c r="P15" i="11"/>
  <c r="Q15" i="11"/>
  <c r="P16" i="11"/>
  <c r="Q16" i="11"/>
  <c r="P17" i="11"/>
  <c r="Q17" i="11"/>
  <c r="P18" i="11"/>
  <c r="Q18" i="11"/>
  <c r="P19" i="11"/>
  <c r="Q19" i="11"/>
  <c r="P20" i="11"/>
  <c r="Q20" i="11"/>
  <c r="P21" i="11"/>
  <c r="Q21" i="11"/>
  <c r="P22" i="11"/>
  <c r="Q22" i="11"/>
  <c r="P23" i="11"/>
  <c r="Q23" i="11"/>
  <c r="P24" i="11"/>
  <c r="Q24" i="11"/>
  <c r="P25" i="11"/>
  <c r="Q25" i="11"/>
  <c r="P26" i="11"/>
  <c r="Q26" i="11"/>
  <c r="P27" i="11"/>
  <c r="Q27" i="11"/>
  <c r="P28" i="11"/>
  <c r="Q28" i="11"/>
  <c r="P29" i="11"/>
  <c r="Q29" i="11"/>
  <c r="P30" i="11"/>
  <c r="Q30" i="11"/>
  <c r="P31" i="11"/>
  <c r="Q31" i="11"/>
  <c r="P32" i="11"/>
  <c r="Q32" i="11"/>
  <c r="P33" i="11"/>
  <c r="Q33" i="11"/>
  <c r="P34" i="11"/>
  <c r="Q34" i="11"/>
  <c r="P35" i="11"/>
  <c r="Q35" i="11"/>
  <c r="P36" i="11"/>
  <c r="Q36" i="11"/>
  <c r="P37" i="11"/>
  <c r="Q37" i="11"/>
  <c r="P38" i="11"/>
  <c r="Q38" i="11"/>
  <c r="P39" i="11"/>
  <c r="Q39" i="11"/>
  <c r="P40" i="11"/>
  <c r="Q40" i="11"/>
  <c r="P41" i="11"/>
  <c r="Q41" i="11"/>
  <c r="P42" i="11"/>
  <c r="Q42" i="11"/>
  <c r="P43" i="11"/>
  <c r="Q43" i="11"/>
  <c r="P44" i="11"/>
  <c r="Q44" i="11"/>
  <c r="P45" i="11"/>
  <c r="Q45" i="11"/>
  <c r="P46" i="11"/>
  <c r="Q46" i="11"/>
  <c r="P47" i="11"/>
  <c r="Q47" i="11"/>
  <c r="P48" i="11"/>
  <c r="Q48" i="11"/>
  <c r="P49" i="11"/>
  <c r="Q49" i="11"/>
  <c r="P50" i="11"/>
  <c r="Q50" i="11"/>
  <c r="P51" i="11"/>
  <c r="Q51" i="11"/>
  <c r="P52" i="11"/>
  <c r="Q52" i="11"/>
  <c r="P53" i="11"/>
  <c r="Q53" i="11"/>
  <c r="P54" i="11"/>
  <c r="Q54" i="11"/>
  <c r="P55" i="11"/>
  <c r="Q55" i="11"/>
  <c r="P56" i="11"/>
  <c r="Q56" i="11"/>
  <c r="P57" i="11"/>
  <c r="Q57" i="11"/>
  <c r="P58" i="11"/>
  <c r="Q58" i="11"/>
  <c r="P59" i="11"/>
  <c r="Q59" i="11"/>
  <c r="P60" i="11"/>
  <c r="Q60" i="11"/>
  <c r="P61" i="11"/>
  <c r="Q61" i="11"/>
  <c r="P62" i="11"/>
  <c r="Q62" i="11"/>
  <c r="P63" i="11"/>
  <c r="Q63" i="11"/>
  <c r="P64" i="11"/>
  <c r="Q64" i="11"/>
  <c r="P65" i="11"/>
  <c r="Q65" i="11"/>
  <c r="P66" i="11"/>
  <c r="Q66" i="11"/>
  <c r="P67" i="11"/>
  <c r="Q67" i="11"/>
  <c r="P68" i="11"/>
  <c r="Q68" i="11"/>
  <c r="P69" i="11"/>
  <c r="Q69" i="11"/>
  <c r="P70" i="11"/>
  <c r="Q70" i="11"/>
  <c r="P71" i="11"/>
  <c r="Q71" i="11"/>
  <c r="P72" i="11"/>
  <c r="Q72" i="11"/>
  <c r="P73" i="11"/>
  <c r="Q73" i="11"/>
  <c r="P74" i="11"/>
  <c r="Q74" i="11"/>
  <c r="P75" i="11"/>
  <c r="Q75" i="11"/>
  <c r="P76" i="11"/>
  <c r="Q76" i="11"/>
  <c r="P77" i="11"/>
  <c r="Q77" i="11"/>
  <c r="P78" i="11"/>
  <c r="Q78" i="11"/>
  <c r="P79" i="11"/>
  <c r="Q79" i="11"/>
  <c r="P80" i="11"/>
  <c r="Q80" i="11"/>
  <c r="P81" i="11"/>
  <c r="Q81" i="11"/>
  <c r="P82" i="11"/>
  <c r="Q82" i="11"/>
  <c r="P83" i="11"/>
  <c r="Q83" i="11"/>
  <c r="P84" i="11"/>
  <c r="Q84" i="11"/>
  <c r="P85" i="11"/>
  <c r="Q85" i="11"/>
  <c r="P86" i="11"/>
  <c r="Q86" i="11"/>
  <c r="P87" i="11"/>
  <c r="Q87" i="11"/>
  <c r="P88" i="11"/>
  <c r="Q88" i="11"/>
  <c r="P89" i="11"/>
  <c r="Q89" i="11"/>
  <c r="P90" i="11"/>
  <c r="Q90" i="11"/>
  <c r="P91" i="11"/>
  <c r="Q91" i="11"/>
  <c r="P92" i="11"/>
  <c r="Q92" i="11"/>
  <c r="P93" i="11"/>
  <c r="Q93" i="11"/>
  <c r="P94" i="11"/>
  <c r="Q94" i="11"/>
  <c r="P95" i="11"/>
  <c r="Q95" i="11"/>
  <c r="P96" i="11"/>
  <c r="Q96" i="11"/>
  <c r="P97" i="11"/>
  <c r="Q97" i="11"/>
  <c r="P98" i="11"/>
  <c r="Q98" i="11"/>
  <c r="P99" i="11"/>
  <c r="Q99" i="11"/>
  <c r="P100" i="11"/>
  <c r="Q100" i="11"/>
  <c r="P101" i="11"/>
  <c r="Q101" i="11"/>
  <c r="P102" i="11"/>
  <c r="Q102" i="11"/>
  <c r="P103" i="11"/>
  <c r="Q103" i="11"/>
  <c r="P104" i="11"/>
  <c r="Q104" i="11"/>
  <c r="P105" i="11"/>
  <c r="Q105" i="11"/>
  <c r="P106" i="11"/>
  <c r="Q106" i="11"/>
  <c r="P107" i="11"/>
  <c r="Q107" i="11"/>
  <c r="P108" i="11"/>
  <c r="Q108" i="11"/>
  <c r="P109" i="11"/>
  <c r="Q109" i="11"/>
  <c r="P110" i="11"/>
  <c r="Q110" i="11"/>
  <c r="P111" i="11"/>
  <c r="Q111" i="11"/>
  <c r="P112" i="11"/>
  <c r="Q112" i="11"/>
  <c r="P113" i="11"/>
  <c r="Q113" i="11"/>
  <c r="P114" i="11"/>
  <c r="Q114" i="11"/>
  <c r="P115" i="11"/>
  <c r="Q115" i="11"/>
  <c r="P116" i="11"/>
  <c r="Q116" i="11"/>
  <c r="P117" i="11"/>
  <c r="Q117" i="11"/>
  <c r="P118" i="11"/>
  <c r="Q118" i="11"/>
  <c r="P119" i="11"/>
  <c r="Q119" i="11"/>
  <c r="P120" i="11"/>
  <c r="Q120" i="11"/>
  <c r="P121" i="11"/>
  <c r="Q121" i="11"/>
  <c r="P122" i="11"/>
  <c r="Q122" i="11"/>
  <c r="P123" i="11"/>
  <c r="Q123" i="11"/>
  <c r="P124" i="11"/>
  <c r="Q124" i="11"/>
  <c r="P125" i="11"/>
  <c r="Q125" i="11"/>
  <c r="P126" i="11"/>
  <c r="Q126" i="11"/>
  <c r="P127" i="11"/>
  <c r="Q127" i="11"/>
  <c r="P128" i="11"/>
  <c r="Q128" i="11"/>
  <c r="P129" i="11"/>
  <c r="Q129" i="11"/>
  <c r="P130" i="11"/>
  <c r="Q130" i="11"/>
  <c r="P131" i="11"/>
  <c r="Q131" i="11"/>
  <c r="P132" i="11"/>
  <c r="Q132" i="11"/>
  <c r="P133" i="11"/>
  <c r="Q133" i="11"/>
  <c r="P134" i="11"/>
  <c r="Q134" i="11"/>
  <c r="P135" i="11"/>
  <c r="Q135" i="11"/>
  <c r="P136" i="11"/>
  <c r="Q136" i="11"/>
  <c r="P137" i="11"/>
  <c r="Q137" i="11"/>
  <c r="P138" i="11"/>
  <c r="Q138" i="11"/>
  <c r="P139" i="11"/>
  <c r="Q139" i="11"/>
  <c r="P140" i="11"/>
  <c r="Q140" i="11"/>
  <c r="P141" i="11"/>
  <c r="Q141" i="11"/>
  <c r="P142" i="11"/>
  <c r="Q142" i="11"/>
  <c r="P143" i="11"/>
  <c r="Q143" i="11"/>
  <c r="P144" i="11"/>
  <c r="Q144" i="11"/>
  <c r="P145" i="11"/>
  <c r="Q145" i="11"/>
  <c r="P146" i="11"/>
  <c r="Q146" i="11"/>
  <c r="P147" i="11"/>
  <c r="Q147" i="11"/>
  <c r="P148" i="11"/>
  <c r="Q148" i="11"/>
  <c r="P149" i="11"/>
  <c r="Q149" i="11"/>
  <c r="P150" i="11"/>
  <c r="Q150" i="11"/>
  <c r="P151" i="11"/>
  <c r="Q151" i="11"/>
  <c r="P152" i="11"/>
  <c r="Q152" i="11"/>
  <c r="P153" i="11"/>
  <c r="Q153" i="11"/>
  <c r="P154" i="11"/>
  <c r="Q154" i="11"/>
  <c r="P155" i="11"/>
  <c r="Q155" i="11"/>
  <c r="P156" i="11"/>
  <c r="Q156" i="11"/>
  <c r="P157" i="11"/>
  <c r="Q157" i="11"/>
  <c r="P158" i="11"/>
  <c r="Q158" i="11"/>
  <c r="P159" i="11"/>
  <c r="Q159" i="11"/>
  <c r="P160" i="11"/>
  <c r="Q160" i="11"/>
  <c r="P161" i="11"/>
  <c r="Q161" i="11"/>
  <c r="P162" i="11"/>
  <c r="Q162" i="11"/>
  <c r="P163" i="11"/>
  <c r="Q163" i="11"/>
  <c r="P164" i="11"/>
  <c r="Q164" i="11"/>
  <c r="P165" i="11"/>
  <c r="Q165" i="11"/>
  <c r="P166" i="11"/>
  <c r="Q166" i="11"/>
  <c r="P167" i="11"/>
  <c r="Q167" i="11"/>
  <c r="P168" i="11"/>
  <c r="Q168" i="11"/>
  <c r="P169" i="11"/>
  <c r="Q169" i="11"/>
  <c r="P170" i="11"/>
  <c r="Q170" i="11"/>
  <c r="P171" i="11"/>
  <c r="Q171" i="11"/>
  <c r="P172" i="11"/>
  <c r="Q172" i="11"/>
  <c r="P173" i="11"/>
  <c r="Q173" i="11"/>
  <c r="P174" i="11"/>
  <c r="Q174" i="11"/>
  <c r="P175" i="11"/>
  <c r="Q175" i="11"/>
  <c r="P176" i="11"/>
  <c r="Q176" i="11"/>
  <c r="P177" i="11"/>
  <c r="Q177" i="11"/>
  <c r="P178" i="11"/>
  <c r="Q178" i="11"/>
  <c r="P179" i="11"/>
  <c r="Q179" i="11"/>
  <c r="P180" i="11"/>
  <c r="Q180" i="11"/>
  <c r="P181" i="11"/>
  <c r="Q181" i="11"/>
  <c r="P182" i="11"/>
  <c r="Q182" i="11"/>
  <c r="P183" i="11"/>
  <c r="Q183" i="11"/>
  <c r="P184" i="11"/>
  <c r="Q184" i="11"/>
  <c r="P185" i="11"/>
  <c r="Q185" i="11"/>
  <c r="P186" i="11"/>
  <c r="Q186" i="11"/>
  <c r="P187" i="11"/>
  <c r="Q187" i="11"/>
  <c r="P188" i="11"/>
  <c r="Q188" i="11"/>
  <c r="P189" i="11"/>
  <c r="Q189" i="11"/>
  <c r="P190" i="11"/>
  <c r="Q190" i="11"/>
  <c r="P191" i="11"/>
  <c r="Q191" i="11"/>
  <c r="P192" i="11"/>
  <c r="Q192" i="11"/>
  <c r="P193" i="11"/>
  <c r="Q193" i="11"/>
  <c r="P194" i="11"/>
  <c r="Q194" i="11"/>
  <c r="P195" i="11"/>
  <c r="Q195" i="11"/>
  <c r="P196" i="11"/>
  <c r="Q196" i="11"/>
  <c r="P197" i="11"/>
  <c r="Q197" i="11"/>
  <c r="P198" i="11"/>
  <c r="Q198" i="11"/>
  <c r="P199" i="11"/>
  <c r="Q199" i="11"/>
  <c r="P200" i="11"/>
  <c r="Q200" i="11"/>
  <c r="P201" i="11"/>
  <c r="Q201" i="11"/>
  <c r="P202" i="11"/>
  <c r="Q202" i="11"/>
  <c r="P203" i="11"/>
  <c r="Q203" i="11"/>
  <c r="P204" i="11"/>
  <c r="Q204" i="11"/>
  <c r="P205" i="11"/>
  <c r="Q205" i="11"/>
  <c r="P206" i="11"/>
  <c r="Q206" i="11"/>
  <c r="P207" i="11"/>
  <c r="Q207" i="11"/>
  <c r="P208" i="11"/>
  <c r="Q208" i="11"/>
  <c r="P209" i="11"/>
  <c r="Q209" i="11"/>
  <c r="P210" i="11"/>
  <c r="Q210" i="11"/>
  <c r="P211" i="11"/>
  <c r="Q211" i="11"/>
  <c r="P212" i="11"/>
  <c r="Q212" i="11"/>
  <c r="P213" i="11"/>
  <c r="Q213" i="11"/>
  <c r="P214" i="11"/>
  <c r="Q214" i="11"/>
  <c r="P215" i="11"/>
  <c r="Q215" i="11"/>
  <c r="P216" i="11"/>
  <c r="Q216" i="11"/>
  <c r="P217" i="11"/>
  <c r="Q217" i="11"/>
  <c r="P218" i="11"/>
  <c r="Q218" i="11"/>
  <c r="P219" i="11"/>
  <c r="Q219" i="11"/>
  <c r="P220" i="11"/>
  <c r="Q220" i="11"/>
  <c r="P221" i="11"/>
  <c r="Q221" i="11"/>
  <c r="P222" i="11"/>
  <c r="Q222" i="11"/>
  <c r="P223" i="11"/>
  <c r="Q223" i="11"/>
  <c r="P224" i="11"/>
  <c r="Q224" i="11"/>
  <c r="P225" i="11"/>
  <c r="Q225" i="11"/>
  <c r="P226" i="11"/>
  <c r="Q226" i="11"/>
  <c r="P227" i="11"/>
  <c r="Q227" i="11"/>
  <c r="P228" i="11"/>
  <c r="Q228" i="11"/>
  <c r="P229" i="11"/>
  <c r="Q229" i="11"/>
  <c r="P230" i="11"/>
  <c r="Q230" i="11"/>
  <c r="P231" i="11"/>
  <c r="Q231" i="11"/>
  <c r="P232" i="11"/>
  <c r="Q232" i="11"/>
  <c r="P233" i="11"/>
  <c r="Q233" i="11"/>
  <c r="P234" i="11"/>
  <c r="Q234" i="11"/>
  <c r="P235" i="11"/>
  <c r="Q235" i="11"/>
  <c r="P236" i="11"/>
  <c r="Q236" i="11"/>
  <c r="P237" i="11"/>
  <c r="Q237" i="11"/>
  <c r="P238" i="11"/>
  <c r="Q238" i="11"/>
  <c r="P239" i="11"/>
  <c r="Q239" i="11"/>
  <c r="P240" i="11"/>
  <c r="Q240" i="11"/>
  <c r="P241" i="11"/>
  <c r="Q241" i="11"/>
  <c r="P242" i="11"/>
  <c r="Q242" i="11"/>
  <c r="P243" i="11"/>
  <c r="Q243" i="11"/>
  <c r="P244" i="11"/>
  <c r="Q244" i="11"/>
  <c r="P245" i="11"/>
  <c r="Q245" i="11"/>
  <c r="P246" i="11"/>
  <c r="Q246" i="11"/>
  <c r="P247" i="11"/>
  <c r="Q247" i="11"/>
  <c r="P248" i="11"/>
  <c r="Q248" i="11"/>
  <c r="P249" i="11"/>
  <c r="Q249" i="11"/>
  <c r="P250" i="11"/>
  <c r="Q250" i="11"/>
  <c r="P251" i="11"/>
  <c r="Q251" i="11"/>
  <c r="P252" i="11"/>
  <c r="Q252" i="11"/>
  <c r="P253" i="11"/>
  <c r="Q253" i="11"/>
  <c r="P254" i="11"/>
  <c r="Q254" i="11"/>
  <c r="P255" i="11"/>
  <c r="Q255" i="11"/>
  <c r="P256" i="11"/>
  <c r="Q256" i="11"/>
  <c r="P257" i="11"/>
  <c r="Q257" i="11"/>
  <c r="P258" i="11"/>
  <c r="Q258" i="11"/>
  <c r="P259" i="11"/>
  <c r="Q259" i="11"/>
  <c r="P260" i="11"/>
  <c r="Q260" i="11"/>
  <c r="P261" i="11"/>
  <c r="Q261" i="11"/>
  <c r="P262" i="11"/>
  <c r="Q262" i="11"/>
  <c r="P263" i="11"/>
  <c r="Q263" i="11"/>
  <c r="P264" i="11"/>
  <c r="Q264" i="11"/>
  <c r="P265" i="11"/>
  <c r="Q265" i="11"/>
  <c r="P266" i="11"/>
  <c r="Q266" i="11"/>
  <c r="P267" i="11"/>
  <c r="Q267" i="11"/>
  <c r="P268" i="11"/>
  <c r="Q268" i="11"/>
  <c r="P269" i="11"/>
  <c r="Q269" i="11"/>
  <c r="P270" i="11"/>
  <c r="Q270" i="11"/>
  <c r="P271" i="11"/>
  <c r="Q271" i="11"/>
  <c r="P272" i="11"/>
  <c r="Q272" i="11"/>
  <c r="P273" i="11"/>
  <c r="Q273" i="11"/>
  <c r="P274" i="11"/>
  <c r="Q274" i="11"/>
  <c r="P275" i="11"/>
  <c r="Q275" i="11"/>
  <c r="P276" i="11"/>
  <c r="Q276" i="11"/>
  <c r="P277" i="11"/>
  <c r="Q277" i="11"/>
  <c r="P278" i="11"/>
  <c r="Q278" i="11"/>
  <c r="P279" i="11"/>
  <c r="Q279" i="11"/>
  <c r="P280" i="11"/>
  <c r="Q280" i="11"/>
  <c r="P281" i="11"/>
  <c r="Q281" i="11"/>
  <c r="P282" i="11"/>
  <c r="Q282" i="11"/>
  <c r="P283" i="11"/>
  <c r="Q283" i="11"/>
  <c r="P284" i="11"/>
  <c r="Q284" i="11"/>
  <c r="P285" i="11"/>
  <c r="Q285" i="11"/>
  <c r="P286" i="11"/>
  <c r="Q286" i="11"/>
  <c r="P287" i="11"/>
  <c r="Q287" i="11"/>
  <c r="P288" i="11"/>
  <c r="Q288" i="11"/>
  <c r="P289" i="11"/>
  <c r="Q289" i="11"/>
  <c r="P290" i="11"/>
  <c r="Q290" i="11"/>
  <c r="P291" i="11"/>
  <c r="Q291" i="11"/>
  <c r="P292" i="11"/>
  <c r="Q292" i="11"/>
  <c r="P293" i="11"/>
  <c r="Q293" i="11"/>
  <c r="P294" i="11"/>
  <c r="Q294" i="11"/>
  <c r="P295" i="11"/>
  <c r="Q295" i="11"/>
  <c r="P296" i="11"/>
  <c r="Q296" i="11"/>
  <c r="P297" i="11"/>
  <c r="Q297" i="11"/>
  <c r="P298" i="11"/>
  <c r="Q298" i="11"/>
  <c r="P299" i="11"/>
  <c r="Q299" i="11"/>
  <c r="P300" i="11"/>
  <c r="Q300" i="11"/>
  <c r="P301" i="11"/>
  <c r="Q301" i="11"/>
  <c r="P302" i="11"/>
  <c r="Q302" i="11"/>
  <c r="P303" i="11"/>
  <c r="Q303" i="11"/>
  <c r="P304" i="11"/>
  <c r="Q304" i="11"/>
  <c r="P305" i="11"/>
  <c r="Q305" i="11"/>
  <c r="P306" i="11"/>
  <c r="Q306" i="11"/>
  <c r="P307" i="11"/>
  <c r="Q307" i="11"/>
  <c r="P308" i="11"/>
  <c r="Q308" i="11"/>
  <c r="P309" i="11"/>
  <c r="Q309" i="11"/>
  <c r="P310" i="11"/>
  <c r="Q310" i="11"/>
  <c r="P311" i="11"/>
  <c r="Q311" i="11"/>
  <c r="P312" i="11"/>
  <c r="Q312" i="11"/>
  <c r="P313" i="11"/>
  <c r="Q313" i="11"/>
  <c r="P314" i="11"/>
  <c r="Q314" i="11"/>
  <c r="P315" i="11"/>
  <c r="Q315" i="11"/>
  <c r="P316" i="11"/>
  <c r="Q316" i="11"/>
  <c r="P317" i="11"/>
  <c r="Q317" i="11"/>
  <c r="P318" i="11"/>
  <c r="Q318" i="11"/>
  <c r="P319" i="11"/>
  <c r="Q319" i="11"/>
  <c r="P320" i="11"/>
  <c r="Q320" i="11"/>
  <c r="P321" i="11"/>
  <c r="Q321" i="11"/>
  <c r="P322" i="11"/>
  <c r="Q322" i="11"/>
  <c r="P323" i="11"/>
  <c r="Q323" i="11"/>
  <c r="P324" i="11"/>
  <c r="Q324" i="11"/>
  <c r="P325" i="11"/>
  <c r="Q325" i="11"/>
  <c r="P326" i="11"/>
  <c r="Q326" i="11"/>
  <c r="P327" i="11"/>
  <c r="Q327" i="11"/>
  <c r="P328" i="11"/>
  <c r="Q328" i="11"/>
  <c r="P329" i="11"/>
  <c r="Q329" i="11"/>
  <c r="P330" i="11"/>
  <c r="Q330" i="11"/>
  <c r="P331" i="11"/>
  <c r="Q331" i="11"/>
  <c r="P332" i="11"/>
  <c r="Q332" i="11"/>
  <c r="P333" i="11"/>
  <c r="Q333" i="11"/>
  <c r="P334" i="11"/>
  <c r="Q334" i="11"/>
  <c r="P335" i="11"/>
  <c r="Q335" i="11"/>
  <c r="P336" i="11"/>
  <c r="Q336" i="11"/>
  <c r="P337" i="11"/>
  <c r="Q337" i="11"/>
  <c r="P338" i="11"/>
  <c r="Q338" i="11"/>
  <c r="P339" i="11"/>
  <c r="Q339" i="11"/>
  <c r="P340" i="11"/>
  <c r="Q340" i="11"/>
  <c r="P341" i="11"/>
  <c r="Q341" i="11"/>
  <c r="P342" i="11"/>
  <c r="Q342" i="11"/>
  <c r="P343" i="11"/>
  <c r="Q343" i="11"/>
  <c r="P344" i="11"/>
  <c r="Q344" i="11"/>
  <c r="P345" i="11"/>
  <c r="Q345" i="11"/>
  <c r="P346" i="11"/>
  <c r="Q346" i="11"/>
  <c r="P347" i="11"/>
  <c r="Q347" i="11"/>
  <c r="P348" i="11"/>
  <c r="Q348" i="11"/>
  <c r="P349" i="11"/>
  <c r="Q349" i="11"/>
  <c r="P350" i="11"/>
  <c r="Q350" i="11"/>
  <c r="P351" i="11"/>
  <c r="Q351" i="11"/>
  <c r="P352" i="11"/>
  <c r="Q352" i="11"/>
  <c r="P353" i="11"/>
  <c r="Q353" i="11"/>
  <c r="P354" i="11"/>
  <c r="Q354" i="11"/>
  <c r="P355" i="11"/>
  <c r="Q355" i="11"/>
  <c r="P356" i="11"/>
  <c r="Q356" i="11"/>
  <c r="P357" i="11"/>
  <c r="Q357" i="11"/>
  <c r="P358" i="11"/>
  <c r="Q358" i="11"/>
  <c r="P359" i="11"/>
  <c r="Q359" i="11"/>
  <c r="P360" i="11"/>
  <c r="Q360" i="11"/>
  <c r="P361" i="11"/>
  <c r="Q361" i="11"/>
  <c r="P362" i="11"/>
  <c r="Q362" i="11"/>
  <c r="P363" i="11"/>
  <c r="Q363" i="11"/>
  <c r="P364" i="11"/>
  <c r="Q364" i="11"/>
  <c r="P365" i="11"/>
  <c r="Q365" i="11"/>
  <c r="P366" i="11"/>
  <c r="Q366" i="11"/>
  <c r="P367" i="11"/>
  <c r="Q367" i="11"/>
  <c r="P368" i="11"/>
  <c r="Q368" i="11"/>
  <c r="P369" i="11"/>
  <c r="Q369" i="11"/>
  <c r="P370" i="11"/>
  <c r="Q370" i="11"/>
  <c r="P371" i="11"/>
  <c r="Q371" i="11"/>
  <c r="P372" i="11"/>
  <c r="Q372" i="11"/>
  <c r="P373" i="11"/>
  <c r="Q373" i="11"/>
  <c r="P374" i="11"/>
  <c r="Q374" i="11"/>
  <c r="P375" i="11"/>
  <c r="Q375" i="11"/>
  <c r="P376" i="11"/>
  <c r="Q376" i="11"/>
  <c r="P377" i="11"/>
  <c r="Q377" i="11"/>
  <c r="P378" i="11"/>
  <c r="Q378" i="11"/>
  <c r="P379" i="11"/>
  <c r="Q379" i="11"/>
  <c r="P380" i="11"/>
  <c r="Q380" i="11"/>
  <c r="P381" i="11"/>
  <c r="Q381" i="11"/>
  <c r="P382" i="11"/>
  <c r="Q382" i="11"/>
  <c r="P383" i="11"/>
  <c r="Q383" i="11"/>
  <c r="P384" i="11"/>
  <c r="Q384" i="11"/>
  <c r="P385" i="11"/>
  <c r="Q385" i="11"/>
  <c r="P386" i="11"/>
  <c r="Q386" i="11"/>
  <c r="P387" i="11"/>
  <c r="Q387" i="11"/>
  <c r="P388" i="11"/>
  <c r="Q388" i="11"/>
  <c r="P389" i="11"/>
  <c r="Q389" i="11"/>
  <c r="P390" i="11"/>
  <c r="Q390" i="11"/>
  <c r="P391" i="11"/>
  <c r="Q391" i="11"/>
  <c r="P392" i="11"/>
  <c r="Q392" i="11"/>
  <c r="P393" i="11"/>
  <c r="Q393" i="11"/>
  <c r="P394" i="11"/>
  <c r="Q394" i="11"/>
  <c r="P395" i="11"/>
  <c r="Q395" i="11"/>
  <c r="P396" i="11"/>
  <c r="Q396" i="11"/>
  <c r="P397" i="11"/>
  <c r="Q397" i="11"/>
  <c r="P398" i="11"/>
  <c r="Q398" i="11"/>
  <c r="P399" i="11"/>
  <c r="Q399" i="11"/>
  <c r="P400" i="11"/>
  <c r="Q400" i="11"/>
  <c r="P401" i="11"/>
  <c r="Q401" i="11"/>
  <c r="P402" i="11"/>
  <c r="Q402" i="11"/>
  <c r="P403" i="11"/>
  <c r="Q403" i="11"/>
  <c r="P404" i="11"/>
  <c r="Q404" i="11"/>
  <c r="P405" i="11"/>
  <c r="Q405" i="11"/>
  <c r="P406" i="11"/>
  <c r="Q406" i="11"/>
  <c r="P407" i="11"/>
  <c r="Q407" i="11"/>
  <c r="P408" i="11"/>
  <c r="Q408" i="11"/>
  <c r="P409" i="11"/>
  <c r="Q409" i="11"/>
  <c r="P410" i="11"/>
  <c r="Q410" i="11"/>
  <c r="P411" i="11"/>
  <c r="Q411" i="11"/>
  <c r="P412" i="11"/>
  <c r="Q412" i="11"/>
  <c r="P413" i="11"/>
  <c r="Q413" i="11"/>
  <c r="P414" i="11"/>
  <c r="Q414" i="11"/>
  <c r="P415" i="11"/>
  <c r="Q415" i="11"/>
  <c r="P416" i="11"/>
  <c r="Q416" i="11"/>
  <c r="P417" i="11"/>
  <c r="Q417" i="11"/>
  <c r="P418" i="11"/>
  <c r="Q418" i="11"/>
  <c r="P419" i="11"/>
  <c r="Q419" i="11"/>
  <c r="P420" i="11"/>
  <c r="Q420" i="11"/>
  <c r="P421" i="11"/>
  <c r="Q421" i="11"/>
  <c r="P422" i="11"/>
  <c r="Q422" i="11"/>
  <c r="P423" i="11"/>
  <c r="Q423" i="11"/>
  <c r="P424" i="11"/>
  <c r="Q424" i="11"/>
  <c r="P425" i="11"/>
  <c r="Q425" i="11"/>
  <c r="P426" i="11"/>
  <c r="Q426" i="11"/>
  <c r="P427" i="11"/>
  <c r="Q427" i="11"/>
  <c r="P428" i="11"/>
  <c r="Q428" i="11"/>
  <c r="P429" i="11"/>
  <c r="Q429" i="11"/>
  <c r="P430" i="11"/>
  <c r="Q430" i="11"/>
  <c r="P431" i="11"/>
  <c r="Q431" i="11"/>
  <c r="P432" i="11"/>
  <c r="Q432" i="11"/>
  <c r="P433" i="11"/>
  <c r="Q433" i="11"/>
  <c r="P434" i="11"/>
  <c r="Q434" i="11"/>
  <c r="P435" i="11"/>
  <c r="Q435" i="11"/>
  <c r="P436" i="11"/>
  <c r="Q436" i="11"/>
  <c r="P437" i="11"/>
  <c r="Q437" i="11"/>
  <c r="P438" i="11"/>
  <c r="Q438" i="11"/>
  <c r="P439" i="11"/>
  <c r="Q439" i="11"/>
  <c r="P440" i="11"/>
  <c r="Q440" i="11"/>
  <c r="P441" i="11"/>
  <c r="Q441" i="11"/>
  <c r="P442" i="11"/>
  <c r="Q442" i="11"/>
  <c r="P443" i="11"/>
  <c r="Q443" i="11"/>
  <c r="P444" i="11"/>
  <c r="Q444" i="11"/>
  <c r="P445" i="11"/>
  <c r="Q445" i="11"/>
  <c r="P446" i="11"/>
  <c r="Q446" i="11"/>
  <c r="P447" i="11"/>
  <c r="Q447" i="11"/>
  <c r="P448" i="11"/>
  <c r="Q448" i="11"/>
  <c r="P449" i="11"/>
  <c r="Q449" i="11"/>
  <c r="P450" i="11"/>
  <c r="Q450" i="11"/>
  <c r="P451" i="11"/>
  <c r="Q451" i="11"/>
  <c r="P452" i="11"/>
  <c r="Q452" i="11"/>
  <c r="P453" i="11"/>
  <c r="Q453" i="11"/>
  <c r="P454" i="11"/>
  <c r="Q454" i="11"/>
  <c r="P455" i="11"/>
  <c r="Q455" i="11"/>
  <c r="P456" i="11"/>
  <c r="Q456" i="11"/>
  <c r="P457" i="11"/>
  <c r="Q457" i="11"/>
  <c r="P458" i="11"/>
  <c r="Q458" i="11"/>
  <c r="P459" i="11"/>
  <c r="Q459" i="11"/>
  <c r="P460" i="11"/>
  <c r="Q460" i="11"/>
  <c r="P461" i="11"/>
  <c r="Q461" i="11"/>
  <c r="P462" i="11"/>
  <c r="Q462" i="11"/>
  <c r="P463" i="11"/>
  <c r="Q463" i="11"/>
  <c r="P464" i="11"/>
  <c r="Q464" i="11"/>
  <c r="P465" i="11"/>
  <c r="Q465" i="11"/>
  <c r="P466" i="11"/>
  <c r="Q466" i="11"/>
  <c r="P467" i="11"/>
  <c r="Q467" i="11"/>
  <c r="P468" i="11"/>
  <c r="Q468" i="11"/>
  <c r="P469" i="11"/>
  <c r="Q469" i="11"/>
  <c r="P470" i="11"/>
  <c r="Q470" i="11"/>
  <c r="P471" i="11"/>
  <c r="Q471" i="11"/>
  <c r="P472" i="11"/>
  <c r="Q472" i="11"/>
  <c r="P473" i="11"/>
  <c r="Q473" i="11"/>
  <c r="P474" i="11"/>
  <c r="Q474" i="11"/>
  <c r="P475" i="11"/>
  <c r="Q475" i="11"/>
  <c r="P476" i="11"/>
  <c r="Q476" i="11"/>
  <c r="P477" i="11"/>
  <c r="Q477" i="11"/>
  <c r="P478" i="11"/>
  <c r="Q478" i="11"/>
  <c r="P479" i="11"/>
  <c r="Q479" i="11"/>
  <c r="P480" i="11"/>
  <c r="Q480" i="11"/>
  <c r="P481" i="11"/>
  <c r="Q481" i="11"/>
  <c r="P482" i="11"/>
  <c r="Q482" i="11"/>
  <c r="P483" i="11"/>
  <c r="Q483" i="11"/>
  <c r="P484" i="11"/>
  <c r="Q484" i="11"/>
  <c r="P485" i="11"/>
  <c r="Q485" i="11"/>
  <c r="P486" i="11"/>
  <c r="Q486" i="11"/>
  <c r="P487" i="11"/>
  <c r="Q487" i="11"/>
  <c r="P488" i="11"/>
  <c r="Q488" i="11"/>
  <c r="P489" i="11"/>
  <c r="Q489" i="11"/>
  <c r="P490" i="11"/>
  <c r="Q490" i="11"/>
  <c r="P491" i="11"/>
  <c r="Q491" i="11"/>
  <c r="P492" i="11"/>
  <c r="Q492" i="11"/>
  <c r="P493" i="11"/>
  <c r="Q493" i="11"/>
  <c r="P494" i="11"/>
  <c r="Q494" i="11"/>
  <c r="P495" i="11"/>
  <c r="Q495" i="11"/>
  <c r="P496" i="11"/>
  <c r="Q496" i="11"/>
  <c r="P497" i="11"/>
  <c r="Q497" i="11"/>
  <c r="P498" i="11"/>
  <c r="Q498" i="11"/>
  <c r="P499" i="11"/>
  <c r="Q499" i="11"/>
  <c r="P500" i="11"/>
  <c r="Q500" i="11"/>
  <c r="P501" i="11"/>
  <c r="Q501" i="11"/>
  <c r="P502" i="11"/>
  <c r="Q502" i="11"/>
  <c r="P503" i="11"/>
  <c r="Q503" i="11"/>
  <c r="P504" i="11"/>
  <c r="Q504" i="11"/>
  <c r="P505" i="11"/>
  <c r="Q505" i="11"/>
  <c r="P506" i="11"/>
  <c r="Q506" i="11"/>
  <c r="P507" i="11"/>
  <c r="Q507" i="11"/>
  <c r="P508" i="11"/>
  <c r="Q508" i="11"/>
  <c r="P509" i="11"/>
  <c r="Q509" i="11"/>
  <c r="P510" i="11"/>
  <c r="Q510" i="11"/>
  <c r="P511" i="11"/>
  <c r="Q511" i="11"/>
  <c r="P512" i="11"/>
  <c r="Q512" i="11"/>
  <c r="P513" i="11"/>
  <c r="Q513" i="11"/>
  <c r="P514" i="11"/>
  <c r="Q514" i="11"/>
  <c r="P515" i="11"/>
  <c r="Q515" i="11"/>
  <c r="P516" i="11"/>
  <c r="Q516" i="11"/>
  <c r="P517" i="11"/>
  <c r="Q517" i="11"/>
  <c r="P518" i="11"/>
  <c r="Q518" i="11"/>
  <c r="P519" i="11"/>
  <c r="Q519" i="11"/>
  <c r="P520" i="11"/>
  <c r="Q520" i="11"/>
  <c r="P521" i="11"/>
  <c r="Q521" i="11"/>
  <c r="P522" i="11"/>
  <c r="Q522" i="11"/>
  <c r="P523" i="11"/>
  <c r="Q523" i="11"/>
  <c r="P524" i="11"/>
  <c r="Q524" i="11"/>
  <c r="P525" i="11"/>
  <c r="Q525" i="11"/>
  <c r="P526" i="11"/>
  <c r="Q526" i="11"/>
  <c r="P527" i="11"/>
  <c r="Q527" i="11"/>
  <c r="P528" i="11"/>
  <c r="Q528" i="11"/>
  <c r="P529" i="11"/>
  <c r="Q529" i="11"/>
  <c r="P530" i="11"/>
  <c r="Q530" i="11"/>
  <c r="P531" i="11"/>
  <c r="Q531" i="11"/>
  <c r="P532" i="11"/>
  <c r="Q532" i="11"/>
  <c r="P533" i="11"/>
  <c r="Q533" i="11"/>
  <c r="P534" i="11"/>
  <c r="Q534" i="11"/>
  <c r="P535" i="11"/>
  <c r="Q535" i="11"/>
  <c r="P536" i="11"/>
  <c r="Q536" i="11"/>
  <c r="P537" i="11"/>
  <c r="Q537" i="11"/>
  <c r="P538" i="11"/>
  <c r="Q538" i="11"/>
  <c r="P539" i="11"/>
  <c r="Q539" i="11"/>
  <c r="P540" i="11"/>
  <c r="Q540" i="11"/>
  <c r="P541" i="11"/>
  <c r="Q541" i="11"/>
  <c r="P542" i="11"/>
  <c r="Q542" i="11"/>
  <c r="P543" i="11"/>
  <c r="Q543" i="11"/>
  <c r="P544" i="11"/>
  <c r="Q544" i="11"/>
  <c r="P545" i="11"/>
  <c r="Q545" i="11"/>
  <c r="P546" i="11"/>
  <c r="Q546" i="11"/>
  <c r="P547" i="11"/>
  <c r="Q547" i="11"/>
  <c r="P548" i="11"/>
  <c r="Q548" i="11"/>
  <c r="P549" i="11"/>
  <c r="Q549" i="11"/>
  <c r="P550" i="11"/>
  <c r="Q550" i="11"/>
  <c r="P551" i="11"/>
  <c r="Q551" i="11"/>
  <c r="P552" i="11"/>
  <c r="Q552" i="11"/>
  <c r="P553" i="11"/>
  <c r="Q553" i="11"/>
  <c r="P554" i="11"/>
  <c r="Q554" i="11"/>
  <c r="P555" i="11"/>
  <c r="Q555" i="11"/>
  <c r="P556" i="11"/>
  <c r="Q556" i="11"/>
  <c r="P557" i="11"/>
  <c r="Q557" i="11"/>
  <c r="P558" i="11"/>
  <c r="Q558" i="11"/>
  <c r="P559" i="11"/>
  <c r="Q559" i="11"/>
  <c r="P560" i="11"/>
  <c r="Q560" i="11"/>
  <c r="P561" i="11"/>
  <c r="Q561" i="11"/>
  <c r="P562" i="11"/>
  <c r="Q562" i="11"/>
  <c r="P563" i="11"/>
  <c r="Q563" i="11"/>
  <c r="P564" i="11"/>
  <c r="Q564" i="11"/>
  <c r="P565" i="11"/>
  <c r="Q565" i="11"/>
  <c r="P566" i="11"/>
  <c r="Q566" i="11"/>
  <c r="P567" i="11"/>
  <c r="Q567" i="11"/>
  <c r="P568" i="11"/>
  <c r="Q568" i="11"/>
  <c r="P569" i="11"/>
  <c r="Q569" i="11"/>
  <c r="P570" i="11"/>
  <c r="Q570" i="11"/>
  <c r="P571" i="11"/>
  <c r="Q571" i="11"/>
  <c r="P572" i="11"/>
  <c r="Q572" i="11"/>
  <c r="P573" i="11"/>
  <c r="Q573" i="11"/>
  <c r="P574" i="11"/>
  <c r="Q574" i="11"/>
  <c r="P575" i="11"/>
  <c r="Q575" i="11"/>
  <c r="P576" i="11"/>
  <c r="Q576" i="11"/>
  <c r="P577" i="11"/>
  <c r="Q577" i="11"/>
  <c r="P578" i="11"/>
  <c r="Q578" i="11"/>
  <c r="P579" i="11"/>
  <c r="Q579" i="11"/>
  <c r="P580" i="11"/>
  <c r="Q580" i="11"/>
  <c r="P581" i="11"/>
  <c r="Q581" i="11"/>
  <c r="P582" i="11"/>
  <c r="Q582" i="11"/>
  <c r="P583" i="11"/>
  <c r="Q583" i="11"/>
  <c r="P584" i="11"/>
  <c r="Q584" i="11"/>
  <c r="P585" i="11"/>
  <c r="Q585" i="11"/>
  <c r="P586" i="11"/>
  <c r="Q586" i="11"/>
  <c r="P587" i="11"/>
  <c r="Q587" i="11"/>
  <c r="P588" i="11"/>
  <c r="Q588" i="11"/>
  <c r="P589" i="11"/>
  <c r="Q589" i="11"/>
  <c r="P590" i="11"/>
  <c r="Q590" i="11"/>
  <c r="P591" i="11"/>
  <c r="Q591" i="11"/>
  <c r="P592" i="11"/>
  <c r="Q592" i="11"/>
  <c r="P593" i="11"/>
  <c r="Q593" i="11"/>
  <c r="P594" i="11"/>
  <c r="Q594" i="11"/>
  <c r="P595" i="11"/>
  <c r="Q595" i="11"/>
  <c r="P596" i="11"/>
  <c r="Q596" i="11"/>
  <c r="P597" i="11"/>
  <c r="Q597" i="11"/>
  <c r="P598" i="11"/>
  <c r="Q598" i="11"/>
  <c r="P599" i="11"/>
  <c r="Q599" i="11"/>
  <c r="P600" i="11"/>
  <c r="Q600" i="11"/>
  <c r="P601" i="11"/>
  <c r="Q601" i="11"/>
  <c r="P602" i="11"/>
  <c r="Q602" i="11"/>
  <c r="P603" i="11"/>
  <c r="Q603" i="11"/>
  <c r="P604" i="11"/>
  <c r="Q604" i="11"/>
  <c r="P605" i="11"/>
  <c r="Q605" i="11"/>
  <c r="P606" i="11"/>
  <c r="Q606" i="11"/>
  <c r="P607" i="11"/>
  <c r="Q607" i="11"/>
  <c r="P608" i="11"/>
  <c r="Q608" i="11"/>
  <c r="P609" i="11"/>
  <c r="Q609" i="11"/>
  <c r="P610" i="11"/>
  <c r="Q610" i="11"/>
  <c r="P611" i="11"/>
  <c r="Q611" i="11"/>
  <c r="P612" i="11"/>
  <c r="Q612" i="11"/>
  <c r="P613" i="11"/>
  <c r="Q613" i="11"/>
  <c r="P614" i="11"/>
  <c r="Q614" i="11"/>
  <c r="P615" i="11"/>
  <c r="Q615" i="11"/>
  <c r="P616" i="11"/>
  <c r="Q616" i="11"/>
  <c r="P617" i="11"/>
  <c r="Q617" i="11"/>
  <c r="P618" i="11"/>
  <c r="Q618" i="11"/>
  <c r="P619" i="11"/>
  <c r="Q619" i="11"/>
  <c r="P620" i="11"/>
  <c r="Q620" i="11"/>
  <c r="P621" i="11"/>
  <c r="Q621" i="11"/>
  <c r="P622" i="11"/>
  <c r="Q622" i="11"/>
  <c r="P623" i="11"/>
  <c r="Q623" i="11"/>
  <c r="P624" i="11"/>
  <c r="Q624" i="11"/>
  <c r="P625" i="11"/>
  <c r="Q625" i="11"/>
  <c r="P626" i="11"/>
  <c r="Q626" i="11"/>
  <c r="P627" i="11"/>
  <c r="Q627" i="11"/>
  <c r="P628" i="11"/>
  <c r="Q628" i="11"/>
  <c r="P629" i="11"/>
  <c r="Q629" i="11"/>
  <c r="P630" i="11"/>
  <c r="Q630" i="11"/>
  <c r="P631" i="11"/>
  <c r="Q631" i="11"/>
  <c r="P632" i="11"/>
  <c r="Q632" i="11"/>
  <c r="P633" i="11"/>
  <c r="Q633" i="11"/>
  <c r="P634" i="11"/>
  <c r="Q634" i="11"/>
  <c r="P635" i="11"/>
  <c r="Q635" i="11"/>
  <c r="P636" i="11"/>
  <c r="Q636" i="11"/>
  <c r="P637" i="11"/>
  <c r="Q637" i="11"/>
  <c r="P638" i="11"/>
  <c r="Q638" i="11"/>
  <c r="P639" i="11"/>
  <c r="Q639" i="11"/>
  <c r="P640" i="11"/>
  <c r="Q640" i="11"/>
  <c r="P641" i="11"/>
  <c r="Q641" i="11"/>
  <c r="P642" i="11"/>
  <c r="Q642" i="11"/>
  <c r="P643" i="11"/>
  <c r="Q643" i="11"/>
  <c r="P644" i="11"/>
  <c r="Q644" i="11"/>
  <c r="P645" i="11"/>
  <c r="Q645" i="11"/>
  <c r="P646" i="11"/>
  <c r="Q646" i="11"/>
  <c r="P647" i="11"/>
  <c r="Q647" i="11"/>
  <c r="P648" i="11"/>
  <c r="Q648" i="11"/>
  <c r="P649" i="11"/>
  <c r="Q649" i="11"/>
  <c r="P650" i="11"/>
  <c r="Q650" i="11"/>
  <c r="P651" i="11"/>
  <c r="Q651" i="11"/>
  <c r="P652" i="11"/>
  <c r="Q652" i="11"/>
  <c r="P653" i="11"/>
  <c r="Q653" i="11"/>
  <c r="P654" i="11"/>
  <c r="Q654" i="11"/>
  <c r="P655" i="11"/>
  <c r="Q655" i="11"/>
  <c r="P656" i="11"/>
  <c r="Q656" i="11"/>
  <c r="P657" i="11"/>
  <c r="Q657" i="11"/>
  <c r="P658" i="11"/>
  <c r="Q658" i="11"/>
  <c r="P659" i="11"/>
  <c r="Q659" i="11"/>
  <c r="P660" i="11"/>
  <c r="Q660" i="11"/>
  <c r="P661" i="11"/>
  <c r="Q661" i="11"/>
  <c r="P662" i="11"/>
  <c r="Q662" i="11"/>
  <c r="P663" i="11"/>
  <c r="Q663" i="11"/>
  <c r="P664" i="11"/>
  <c r="Q664" i="11"/>
  <c r="P665" i="11"/>
  <c r="Q665" i="11"/>
  <c r="P666" i="11"/>
  <c r="Q666" i="11"/>
  <c r="P667" i="11"/>
  <c r="Q667" i="11"/>
  <c r="P668" i="11"/>
  <c r="Q668" i="11"/>
  <c r="P669" i="11"/>
  <c r="Q669" i="11"/>
  <c r="P670" i="11"/>
  <c r="Q670" i="11"/>
  <c r="P671" i="11"/>
  <c r="Q671" i="11"/>
  <c r="P672" i="11"/>
  <c r="Q672" i="11"/>
  <c r="P673" i="11"/>
  <c r="Q673" i="11"/>
  <c r="P674" i="11"/>
  <c r="Q674" i="11"/>
  <c r="P675" i="11"/>
  <c r="Q675" i="11"/>
  <c r="P676" i="11"/>
  <c r="Q676" i="11"/>
  <c r="P677" i="11"/>
  <c r="Q677" i="11"/>
  <c r="P678" i="11"/>
  <c r="Q678" i="11"/>
  <c r="P679" i="11"/>
  <c r="Q679" i="11"/>
  <c r="P680" i="11"/>
  <c r="Q680" i="11"/>
  <c r="P681" i="11"/>
  <c r="Q681" i="11"/>
  <c r="P682" i="11"/>
  <c r="Q682" i="11"/>
  <c r="P683" i="11"/>
  <c r="Q683" i="11"/>
  <c r="P684" i="11"/>
  <c r="Q684" i="11"/>
  <c r="P685" i="11"/>
  <c r="Q685" i="11"/>
  <c r="P686" i="11"/>
  <c r="Q686" i="11"/>
  <c r="P687" i="11"/>
  <c r="Q687" i="11"/>
  <c r="P688" i="11"/>
  <c r="Q688" i="11"/>
  <c r="P689" i="11"/>
  <c r="Q689" i="11"/>
  <c r="P690" i="11"/>
  <c r="Q690" i="11"/>
  <c r="P691" i="11"/>
  <c r="Q691" i="11"/>
  <c r="P692" i="11"/>
  <c r="Q692" i="11"/>
  <c r="P693" i="11"/>
  <c r="Q693" i="11"/>
  <c r="P694" i="11"/>
  <c r="Q694" i="11"/>
  <c r="P695" i="11"/>
  <c r="Q695" i="11"/>
  <c r="P696" i="11"/>
  <c r="Q696" i="11"/>
  <c r="P697" i="11"/>
  <c r="Q697" i="11"/>
  <c r="P698" i="11"/>
  <c r="Q698" i="11"/>
  <c r="P699" i="11"/>
  <c r="Q699" i="11"/>
  <c r="P700" i="11"/>
  <c r="Q700" i="11"/>
  <c r="P701" i="11"/>
  <c r="Q701" i="11"/>
  <c r="P702" i="11"/>
  <c r="Q702" i="11"/>
  <c r="P703" i="11"/>
  <c r="Q703" i="11"/>
  <c r="P704" i="11"/>
  <c r="Q704" i="11"/>
  <c r="P705" i="11"/>
  <c r="Q705" i="11"/>
  <c r="P706" i="11"/>
  <c r="Q706" i="11"/>
  <c r="P707" i="11"/>
  <c r="Q707" i="11"/>
  <c r="P708" i="11"/>
  <c r="Q708" i="11"/>
  <c r="P709" i="11"/>
  <c r="Q709" i="11"/>
  <c r="P710" i="11"/>
  <c r="Q710" i="11"/>
  <c r="P711" i="11"/>
  <c r="Q711" i="11"/>
  <c r="P712" i="11"/>
  <c r="Q712" i="11"/>
  <c r="P713" i="11"/>
  <c r="Q713" i="11"/>
  <c r="P714" i="11"/>
  <c r="Q714" i="11"/>
  <c r="P715" i="11"/>
  <c r="Q715" i="11"/>
  <c r="P716" i="11"/>
  <c r="Q716" i="11"/>
  <c r="P717" i="11"/>
  <c r="Q717" i="11"/>
  <c r="P718" i="11"/>
  <c r="Q718" i="11"/>
  <c r="P719" i="11"/>
  <c r="Q719" i="11"/>
  <c r="P720" i="11"/>
  <c r="Q720" i="11"/>
  <c r="P721" i="11"/>
  <c r="Q721" i="11"/>
  <c r="P722" i="11"/>
  <c r="Q722" i="11"/>
  <c r="P723" i="11"/>
  <c r="Q723" i="11"/>
  <c r="P724" i="11"/>
  <c r="Q724" i="11"/>
  <c r="P725" i="11"/>
  <c r="Q725" i="11"/>
  <c r="P726" i="11"/>
  <c r="Q726" i="11"/>
  <c r="P727" i="11"/>
  <c r="Q727" i="11"/>
  <c r="P728" i="11"/>
  <c r="Q728" i="11"/>
  <c r="P729" i="11"/>
  <c r="Q729" i="11"/>
  <c r="P730" i="11"/>
  <c r="Q730" i="11"/>
  <c r="P731" i="11"/>
  <c r="Q731" i="11"/>
  <c r="P732" i="11"/>
  <c r="Q732" i="11"/>
  <c r="P733" i="11"/>
  <c r="Q733" i="11"/>
  <c r="P734" i="11"/>
  <c r="Q734" i="11"/>
  <c r="P735" i="11"/>
  <c r="Q735" i="11"/>
  <c r="P736" i="11"/>
  <c r="Q736" i="11"/>
  <c r="P737" i="11"/>
  <c r="Q737" i="11"/>
  <c r="P738" i="11"/>
  <c r="Q738" i="11"/>
  <c r="P739" i="11"/>
  <c r="Q739" i="11"/>
  <c r="P740" i="11"/>
  <c r="Q740" i="11"/>
  <c r="P741" i="11"/>
  <c r="Q741" i="11"/>
  <c r="P742" i="11"/>
  <c r="Q742" i="11"/>
  <c r="P743" i="11"/>
  <c r="Q743" i="11"/>
  <c r="P744" i="11"/>
  <c r="Q744" i="11"/>
  <c r="P745" i="11"/>
  <c r="Q745" i="11"/>
  <c r="P746" i="11"/>
  <c r="Q746" i="11"/>
  <c r="P747" i="11"/>
  <c r="Q747" i="11"/>
  <c r="P748" i="11"/>
  <c r="Q748" i="11"/>
  <c r="P749" i="11"/>
  <c r="Q749" i="11"/>
  <c r="P750" i="11"/>
  <c r="Q750" i="11"/>
  <c r="P751" i="11"/>
  <c r="Q751" i="11"/>
  <c r="P752" i="11"/>
  <c r="Q752" i="11"/>
  <c r="P753" i="11"/>
  <c r="Q753" i="11"/>
  <c r="P754" i="11"/>
  <c r="Q754" i="11"/>
  <c r="P755" i="11"/>
  <c r="Q755" i="11"/>
  <c r="P756" i="11"/>
  <c r="Q756" i="11"/>
  <c r="P757" i="11"/>
  <c r="Q757" i="11"/>
  <c r="P758" i="11"/>
  <c r="Q758" i="11"/>
  <c r="P759" i="11"/>
  <c r="Q759" i="11"/>
  <c r="P760" i="11"/>
  <c r="Q760" i="11"/>
  <c r="P761" i="11"/>
  <c r="Q761" i="11"/>
  <c r="P762" i="11"/>
  <c r="Q762" i="11"/>
  <c r="P763" i="11"/>
  <c r="Q763" i="11"/>
  <c r="P764" i="11"/>
  <c r="Q764" i="11"/>
  <c r="P765" i="11"/>
  <c r="Q765" i="11"/>
  <c r="P766" i="11"/>
  <c r="Q766" i="11"/>
  <c r="P767" i="11"/>
  <c r="Q767" i="11"/>
  <c r="P768" i="11"/>
  <c r="Q768" i="11"/>
  <c r="P769" i="11"/>
  <c r="Q769" i="11"/>
  <c r="P770" i="11"/>
  <c r="Q770" i="11"/>
  <c r="P771" i="11"/>
  <c r="Q771" i="11"/>
  <c r="P772" i="11"/>
  <c r="Q772" i="11"/>
  <c r="P773" i="11"/>
  <c r="Q773" i="11"/>
  <c r="P774" i="11"/>
  <c r="Q774" i="11"/>
  <c r="P775" i="11"/>
  <c r="Q775" i="11"/>
  <c r="P776" i="11"/>
  <c r="Q776" i="11"/>
  <c r="P777" i="11"/>
  <c r="Q777" i="11"/>
  <c r="P778" i="11"/>
  <c r="Q778" i="11"/>
  <c r="P779" i="11"/>
  <c r="Q779" i="11"/>
  <c r="P780" i="11"/>
  <c r="Q780" i="11"/>
  <c r="P781" i="11"/>
  <c r="Q781" i="11"/>
  <c r="P782" i="11"/>
  <c r="Q782" i="11"/>
  <c r="P783" i="11"/>
  <c r="Q783" i="11"/>
  <c r="P784" i="11"/>
  <c r="Q784" i="11"/>
  <c r="P785" i="11"/>
  <c r="Q785" i="11"/>
  <c r="P786" i="11"/>
  <c r="Q786" i="11"/>
  <c r="P787" i="11"/>
  <c r="Q787" i="11"/>
  <c r="P788" i="11"/>
  <c r="Q788" i="11"/>
  <c r="P789" i="11"/>
  <c r="Q789" i="11"/>
  <c r="P790" i="11"/>
  <c r="Q790" i="11"/>
  <c r="P791" i="11"/>
  <c r="Q791" i="11"/>
  <c r="P792" i="11"/>
  <c r="Q792" i="11"/>
  <c r="P793" i="11"/>
  <c r="Q793" i="11"/>
  <c r="P794" i="11"/>
  <c r="Q794" i="11"/>
  <c r="P795" i="11"/>
  <c r="Q795" i="11"/>
  <c r="P796" i="11"/>
  <c r="Q796" i="11"/>
  <c r="P797" i="11"/>
  <c r="Q797" i="11"/>
  <c r="P798" i="11"/>
  <c r="Q798" i="11"/>
  <c r="P799" i="11"/>
  <c r="Q799" i="11"/>
  <c r="P800" i="11"/>
  <c r="Q800" i="11"/>
  <c r="P801" i="11"/>
  <c r="Q801" i="11"/>
  <c r="P802" i="11"/>
  <c r="Q802" i="11"/>
  <c r="P803" i="11"/>
  <c r="Q803" i="11"/>
  <c r="P804" i="11"/>
  <c r="Q804" i="11"/>
  <c r="P805" i="11"/>
  <c r="Q805" i="11"/>
  <c r="P806" i="11"/>
  <c r="Q806" i="11"/>
  <c r="P807" i="11"/>
  <c r="Q807" i="11"/>
  <c r="P808" i="11"/>
  <c r="Q808" i="11"/>
  <c r="P809" i="11"/>
  <c r="Q809" i="11"/>
  <c r="P810" i="11"/>
  <c r="Q810" i="11"/>
  <c r="P811" i="11"/>
  <c r="Q811" i="11"/>
  <c r="P812" i="11"/>
  <c r="Q812" i="11"/>
  <c r="P813" i="11"/>
  <c r="Q813" i="11"/>
  <c r="P814" i="11"/>
  <c r="Q814" i="11"/>
  <c r="P815" i="11"/>
  <c r="Q815" i="11"/>
  <c r="P816" i="11"/>
  <c r="Q816" i="11"/>
  <c r="P817" i="11"/>
  <c r="Q817" i="11"/>
  <c r="P818" i="11"/>
  <c r="Q818" i="11"/>
  <c r="P819" i="11"/>
  <c r="Q819" i="11"/>
  <c r="P820" i="11"/>
  <c r="Q820" i="11"/>
  <c r="P821" i="11"/>
  <c r="Q821" i="11"/>
  <c r="P822" i="11"/>
  <c r="Q822" i="11"/>
  <c r="P823" i="11"/>
  <c r="Q823" i="11"/>
  <c r="P824" i="11"/>
  <c r="Q824" i="11"/>
  <c r="P825" i="11"/>
  <c r="Q825" i="11"/>
  <c r="P826" i="11"/>
  <c r="Q826" i="11"/>
  <c r="P827" i="11"/>
  <c r="Q827" i="11"/>
  <c r="P828" i="11"/>
  <c r="Q828" i="11"/>
  <c r="P829" i="11"/>
  <c r="Q829" i="11"/>
  <c r="P830" i="11"/>
  <c r="Q830" i="11"/>
  <c r="P831" i="11"/>
  <c r="Q831" i="11"/>
  <c r="P832" i="11"/>
  <c r="Q832" i="11"/>
  <c r="P833" i="11"/>
  <c r="Q833" i="11"/>
  <c r="P834" i="11"/>
  <c r="Q834" i="11"/>
  <c r="P835" i="11"/>
  <c r="Q835" i="11"/>
  <c r="P836" i="11"/>
  <c r="Q836" i="11"/>
  <c r="P837" i="11"/>
  <c r="Q837" i="11"/>
  <c r="P838" i="11"/>
  <c r="Q838" i="11"/>
  <c r="P839" i="11"/>
  <c r="Q839" i="11"/>
  <c r="P840" i="11"/>
  <c r="Q840" i="11"/>
  <c r="P841" i="11"/>
  <c r="Q841" i="11"/>
  <c r="P842" i="11"/>
  <c r="Q842" i="11"/>
  <c r="P843" i="11"/>
  <c r="Q843" i="11"/>
  <c r="P844" i="11"/>
  <c r="Q844" i="11"/>
  <c r="P845" i="11"/>
  <c r="Q845" i="11"/>
  <c r="P846" i="11"/>
  <c r="Q846" i="11"/>
  <c r="P847" i="11"/>
  <c r="Q847" i="11"/>
  <c r="P848" i="11"/>
  <c r="Q848" i="11"/>
  <c r="P849" i="11"/>
  <c r="Q849" i="11"/>
  <c r="P850" i="11"/>
  <c r="Q850" i="11"/>
  <c r="P851" i="11"/>
  <c r="Q851" i="11"/>
  <c r="P852" i="11"/>
  <c r="Q852" i="11"/>
  <c r="P853" i="11"/>
  <c r="Q853" i="11"/>
  <c r="P854" i="11"/>
  <c r="Q854" i="11"/>
  <c r="P855" i="11"/>
  <c r="Q855" i="11"/>
  <c r="P856" i="11"/>
  <c r="Q856" i="11"/>
  <c r="P857" i="11"/>
  <c r="Q857" i="11"/>
  <c r="P858" i="11"/>
  <c r="Q858" i="11"/>
  <c r="P859" i="11"/>
  <c r="Q859" i="11"/>
  <c r="P860" i="11"/>
  <c r="Q860" i="11"/>
  <c r="P861" i="11"/>
  <c r="Q861" i="11"/>
  <c r="P862" i="11"/>
  <c r="Q862" i="11"/>
  <c r="P863" i="11"/>
  <c r="Q863" i="11"/>
  <c r="P864" i="11"/>
  <c r="Q864" i="11"/>
  <c r="P865" i="11"/>
  <c r="Q865" i="11"/>
  <c r="P866" i="11"/>
  <c r="Q866" i="11"/>
  <c r="P867" i="11"/>
  <c r="Q867" i="11"/>
  <c r="P868" i="11"/>
  <c r="Q868" i="11"/>
  <c r="P869" i="11"/>
  <c r="Q869" i="11"/>
  <c r="P870" i="11"/>
  <c r="Q870" i="11"/>
  <c r="P871" i="11"/>
  <c r="Q871" i="11"/>
  <c r="P872" i="11"/>
  <c r="Q872" i="11"/>
  <c r="P873" i="11"/>
  <c r="Q873" i="11"/>
  <c r="P874" i="11"/>
  <c r="Q874" i="11"/>
  <c r="P875" i="11"/>
  <c r="Q875" i="11"/>
  <c r="P876" i="11"/>
  <c r="Q876" i="11"/>
  <c r="P877" i="11"/>
  <c r="Q877" i="11"/>
  <c r="P878" i="11"/>
  <c r="Q878" i="11"/>
  <c r="P879" i="11"/>
  <c r="Q879" i="11"/>
  <c r="P880" i="11"/>
  <c r="Q880" i="11"/>
  <c r="P881" i="11"/>
  <c r="Q881" i="11"/>
  <c r="P882" i="11"/>
  <c r="Q882" i="11"/>
  <c r="P883" i="11"/>
  <c r="Q883" i="11"/>
  <c r="P884" i="11"/>
  <c r="Q884" i="11"/>
  <c r="P885" i="11"/>
  <c r="Q885" i="11"/>
  <c r="P886" i="11"/>
  <c r="Q886" i="11"/>
  <c r="P887" i="11"/>
  <c r="Q887" i="11"/>
  <c r="P888" i="11"/>
  <c r="Q888" i="11"/>
  <c r="P889" i="11"/>
  <c r="Q889" i="11"/>
  <c r="P890" i="11"/>
  <c r="Q890" i="11"/>
  <c r="P891" i="11"/>
  <c r="Q891" i="11"/>
  <c r="P892" i="11"/>
  <c r="Q892" i="11"/>
  <c r="P893" i="11"/>
  <c r="Q893" i="11"/>
  <c r="P894" i="11"/>
  <c r="Q894" i="11"/>
  <c r="P895" i="11"/>
  <c r="Q895" i="11"/>
  <c r="P896" i="11"/>
  <c r="Q896" i="11"/>
  <c r="P897" i="11"/>
  <c r="Q897" i="11"/>
  <c r="P898" i="11"/>
  <c r="Q898" i="11"/>
  <c r="P899" i="11"/>
  <c r="Q899" i="11"/>
  <c r="P900" i="11"/>
  <c r="Q900" i="11"/>
  <c r="P901" i="11"/>
  <c r="Q901" i="11"/>
  <c r="P902" i="11"/>
  <c r="Q902" i="11"/>
  <c r="P903" i="11"/>
  <c r="Q903" i="11"/>
  <c r="P904" i="11"/>
  <c r="Q904" i="11"/>
  <c r="P905" i="11"/>
  <c r="Q905" i="11"/>
  <c r="P906" i="11"/>
  <c r="Q906" i="11"/>
  <c r="P907" i="11"/>
  <c r="Q907" i="11"/>
  <c r="P908" i="11"/>
  <c r="Q908" i="11"/>
  <c r="P909" i="11"/>
  <c r="Q909" i="11"/>
  <c r="P910" i="11"/>
  <c r="Q910" i="11"/>
  <c r="P911" i="11"/>
  <c r="Q911" i="11"/>
  <c r="P912" i="11"/>
  <c r="Q912" i="11"/>
  <c r="P913" i="11"/>
  <c r="Q913" i="11"/>
  <c r="P914" i="11"/>
  <c r="Q914" i="11"/>
  <c r="P915" i="11"/>
  <c r="Q915" i="11"/>
  <c r="P916" i="11"/>
  <c r="Q916" i="11"/>
  <c r="P917" i="11"/>
  <c r="Q917" i="11"/>
  <c r="P918" i="11"/>
  <c r="Q918" i="11"/>
  <c r="P919" i="11"/>
  <c r="Q919" i="11"/>
  <c r="P920" i="11"/>
  <c r="Q920" i="11"/>
  <c r="P921" i="11"/>
  <c r="Q921" i="11"/>
  <c r="P922" i="11"/>
  <c r="Q922" i="11"/>
  <c r="P923" i="11"/>
  <c r="Q923" i="11"/>
  <c r="P924" i="11"/>
  <c r="Q924" i="11"/>
  <c r="P925" i="11"/>
  <c r="Q925" i="11"/>
  <c r="P926" i="11"/>
  <c r="Q926" i="11"/>
  <c r="P927" i="11"/>
  <c r="Q927" i="11"/>
  <c r="P928" i="11"/>
  <c r="Q928" i="11"/>
  <c r="P929" i="11"/>
  <c r="Q929" i="11"/>
  <c r="P930" i="11"/>
  <c r="Q930" i="11"/>
  <c r="P931" i="11"/>
  <c r="Q931" i="11"/>
  <c r="P932" i="11"/>
  <c r="Q932" i="11"/>
  <c r="P933" i="11"/>
  <c r="Q933" i="11"/>
  <c r="P934" i="11"/>
  <c r="Q934" i="11"/>
  <c r="P935" i="11"/>
  <c r="Q935" i="11"/>
  <c r="P936" i="11"/>
  <c r="Q936" i="11"/>
  <c r="P937" i="11"/>
  <c r="Q937" i="11"/>
  <c r="P938" i="11"/>
  <c r="Q938" i="11"/>
  <c r="P939" i="11"/>
  <c r="Q939" i="11"/>
  <c r="P940" i="11"/>
  <c r="Q940" i="11"/>
  <c r="P941" i="11"/>
  <c r="Q941" i="11"/>
  <c r="P942" i="11"/>
  <c r="Q942" i="11"/>
  <c r="P943" i="11"/>
  <c r="Q943" i="11"/>
  <c r="P944" i="11"/>
  <c r="Q944" i="11"/>
  <c r="P945" i="11"/>
  <c r="Q945" i="11"/>
  <c r="P946" i="11"/>
  <c r="Q946" i="11"/>
  <c r="P947" i="11"/>
  <c r="Q947" i="11"/>
  <c r="P948" i="11"/>
  <c r="Q948" i="11"/>
  <c r="P949" i="11"/>
  <c r="Q949" i="11"/>
  <c r="P950" i="11"/>
  <c r="Q950" i="11"/>
  <c r="P951" i="11"/>
  <c r="Q951" i="11"/>
  <c r="P952" i="11"/>
  <c r="Q952" i="11"/>
  <c r="P953" i="11"/>
  <c r="Q953" i="11"/>
  <c r="P954" i="11"/>
  <c r="Q954" i="11"/>
  <c r="P955" i="11"/>
  <c r="Q955" i="11"/>
  <c r="P956" i="11"/>
  <c r="Q956" i="11"/>
  <c r="P957" i="11"/>
  <c r="Q957" i="11"/>
  <c r="P958" i="11"/>
  <c r="Q958" i="11"/>
  <c r="P959" i="11"/>
  <c r="Q959" i="11"/>
  <c r="P960" i="11"/>
  <c r="Q960" i="11"/>
  <c r="P961" i="11"/>
  <c r="Q961" i="11"/>
  <c r="P962" i="11"/>
  <c r="Q962" i="11"/>
  <c r="P963" i="11"/>
  <c r="Q963" i="11"/>
  <c r="P964" i="11"/>
  <c r="Q964" i="11"/>
  <c r="P965" i="11"/>
  <c r="Q965" i="11"/>
  <c r="P966" i="11"/>
  <c r="Q966" i="11"/>
  <c r="P967" i="11"/>
  <c r="Q967" i="11"/>
  <c r="P968" i="11"/>
  <c r="Q968" i="11"/>
  <c r="P969" i="11"/>
  <c r="Q969" i="11"/>
  <c r="P970" i="11"/>
  <c r="Q970" i="11"/>
  <c r="P971" i="11"/>
  <c r="Q971" i="11"/>
  <c r="P972" i="11"/>
  <c r="Q972" i="11"/>
  <c r="P973" i="11"/>
  <c r="Q973" i="11"/>
  <c r="P974" i="11"/>
  <c r="Q974" i="11"/>
  <c r="P975" i="11"/>
  <c r="Q975" i="11"/>
  <c r="P976" i="11"/>
  <c r="Q976" i="11"/>
  <c r="P977" i="11"/>
  <c r="Q977" i="11"/>
  <c r="P978" i="11"/>
  <c r="Q978" i="11"/>
  <c r="P979" i="11"/>
  <c r="Q979" i="11"/>
  <c r="P980" i="11"/>
  <c r="Q980" i="11"/>
  <c r="P981" i="11"/>
  <c r="Q981" i="11"/>
  <c r="P982" i="11"/>
  <c r="Q982" i="11"/>
  <c r="P983" i="11"/>
  <c r="Q983" i="11"/>
  <c r="P984" i="11"/>
  <c r="Q984" i="11"/>
  <c r="P985" i="11"/>
  <c r="Q985" i="11"/>
  <c r="P986" i="11"/>
  <c r="Q986" i="11"/>
  <c r="P987" i="11"/>
  <c r="Q987" i="11"/>
  <c r="P988" i="11"/>
  <c r="Q988" i="11"/>
  <c r="P989" i="11"/>
  <c r="Q989" i="11"/>
  <c r="P990" i="11"/>
  <c r="Q990" i="11"/>
  <c r="P991" i="11"/>
  <c r="Q991" i="11"/>
  <c r="P992" i="11"/>
  <c r="Q992" i="11"/>
  <c r="P993" i="11"/>
  <c r="Q993" i="11"/>
  <c r="P994" i="11"/>
  <c r="Q994" i="11"/>
  <c r="P995" i="11"/>
  <c r="Q995" i="11"/>
  <c r="P996" i="11"/>
  <c r="Q996" i="11"/>
  <c r="P997" i="11"/>
  <c r="Q997" i="11"/>
  <c r="P998" i="11"/>
  <c r="Q998" i="11"/>
  <c r="P999" i="11"/>
  <c r="Q999" i="11"/>
  <c r="P1000" i="11"/>
  <c r="Q1000" i="11"/>
  <c r="P1001" i="11"/>
  <c r="Q1001" i="11"/>
  <c r="P1002" i="11"/>
  <c r="Q1002" i="11"/>
  <c r="P1003" i="11"/>
  <c r="Q1003" i="11"/>
  <c r="P1004" i="11"/>
  <c r="Q1004" i="11"/>
  <c r="P1005" i="11"/>
  <c r="Q1005" i="11"/>
  <c r="P1006" i="11"/>
  <c r="Q1006" i="11"/>
  <c r="P1007" i="11"/>
  <c r="Q1007" i="11"/>
  <c r="P1008" i="11"/>
  <c r="Q1008" i="11"/>
  <c r="P1009" i="11"/>
  <c r="Q1009" i="11"/>
  <c r="P1010" i="11"/>
  <c r="Q1010" i="11"/>
  <c r="H8" i="11"/>
  <c r="M11" i="11"/>
  <c r="N11" i="11"/>
  <c r="M12" i="11"/>
  <c r="N12" i="11"/>
  <c r="M13" i="11"/>
  <c r="N13" i="11"/>
  <c r="M14" i="11"/>
  <c r="N14" i="11"/>
  <c r="M15" i="11"/>
  <c r="N15" i="11"/>
  <c r="M16" i="11"/>
  <c r="N16" i="11"/>
  <c r="M17" i="11"/>
  <c r="N17" i="11"/>
  <c r="M18" i="11"/>
  <c r="N18" i="11"/>
  <c r="M19" i="11"/>
  <c r="N19" i="11"/>
  <c r="M20" i="11"/>
  <c r="N20" i="11"/>
  <c r="M21" i="11"/>
  <c r="N21" i="11"/>
  <c r="M22" i="11"/>
  <c r="N22" i="11"/>
  <c r="M23" i="11"/>
  <c r="N23" i="11"/>
  <c r="M24" i="11"/>
  <c r="N24" i="11"/>
  <c r="M25" i="11"/>
  <c r="N25" i="11"/>
  <c r="M26" i="11"/>
  <c r="N26" i="11"/>
  <c r="M27" i="11"/>
  <c r="N27" i="11"/>
  <c r="M28" i="11"/>
  <c r="N28" i="11"/>
  <c r="M29" i="11"/>
  <c r="N29" i="11"/>
  <c r="M30" i="11"/>
  <c r="N30" i="11"/>
  <c r="M31" i="11"/>
  <c r="N31" i="11"/>
  <c r="M32" i="11"/>
  <c r="N32" i="11"/>
  <c r="M33" i="11"/>
  <c r="N33" i="11"/>
  <c r="M34" i="11"/>
  <c r="N34" i="11"/>
  <c r="M35" i="11"/>
  <c r="N35" i="11"/>
  <c r="M36" i="11"/>
  <c r="N36" i="11"/>
  <c r="M37" i="11"/>
  <c r="N37" i="11"/>
  <c r="M38" i="11"/>
  <c r="N38" i="11"/>
  <c r="M39" i="11"/>
  <c r="N39" i="11"/>
  <c r="M40" i="11"/>
  <c r="N40" i="11"/>
  <c r="M41" i="11"/>
  <c r="N41" i="11"/>
  <c r="M42" i="11"/>
  <c r="N42" i="11"/>
  <c r="M43" i="11"/>
  <c r="N43" i="11"/>
  <c r="M44" i="11"/>
  <c r="N44" i="11"/>
  <c r="M45" i="11"/>
  <c r="N45" i="11"/>
  <c r="M46" i="11"/>
  <c r="N46" i="11"/>
  <c r="M47" i="11"/>
  <c r="N47" i="11"/>
  <c r="M48" i="11"/>
  <c r="N48" i="11"/>
  <c r="M49" i="11"/>
  <c r="N49" i="11"/>
  <c r="M50" i="11"/>
  <c r="N50" i="11"/>
  <c r="M51" i="11"/>
  <c r="N51" i="11"/>
  <c r="M52" i="11"/>
  <c r="N52" i="11"/>
  <c r="M53" i="11"/>
  <c r="N53" i="11"/>
  <c r="M54" i="11"/>
  <c r="N54" i="11"/>
  <c r="M55" i="11"/>
  <c r="N55" i="11"/>
  <c r="M56" i="11"/>
  <c r="N56" i="11"/>
  <c r="M57" i="11"/>
  <c r="N57" i="11"/>
  <c r="M58" i="11"/>
  <c r="N58" i="11"/>
  <c r="M59" i="11"/>
  <c r="N59" i="11"/>
  <c r="M60" i="11"/>
  <c r="N60" i="11"/>
  <c r="M61" i="11"/>
  <c r="N61" i="11"/>
  <c r="M62" i="11"/>
  <c r="N62" i="11"/>
  <c r="M63" i="11"/>
  <c r="N63" i="11"/>
  <c r="M64" i="11"/>
  <c r="N64" i="11"/>
  <c r="M65" i="11"/>
  <c r="N65" i="11"/>
  <c r="M66" i="11"/>
  <c r="N66" i="11"/>
  <c r="M67" i="11"/>
  <c r="N67" i="11"/>
  <c r="M68" i="11"/>
  <c r="N68" i="11"/>
  <c r="M69" i="11"/>
  <c r="N69" i="11"/>
  <c r="M70" i="11"/>
  <c r="N70" i="11"/>
  <c r="M71" i="11"/>
  <c r="N71" i="11"/>
  <c r="M72" i="11"/>
  <c r="N72" i="11"/>
  <c r="M73" i="11"/>
  <c r="N73" i="11"/>
  <c r="M74" i="11"/>
  <c r="N74" i="11"/>
  <c r="M75" i="11"/>
  <c r="N75" i="11"/>
  <c r="M76" i="11"/>
  <c r="N76" i="11"/>
  <c r="M77" i="11"/>
  <c r="N77" i="11"/>
  <c r="M78" i="11"/>
  <c r="N78" i="11"/>
  <c r="M79" i="11"/>
  <c r="N79" i="11"/>
  <c r="M80" i="11"/>
  <c r="N80" i="11"/>
  <c r="M81" i="11"/>
  <c r="N81" i="11"/>
  <c r="M82" i="11"/>
  <c r="N82" i="11"/>
  <c r="M83" i="11"/>
  <c r="N83" i="11"/>
  <c r="M84" i="11"/>
  <c r="N84" i="11"/>
  <c r="M85" i="11"/>
  <c r="N85" i="11"/>
  <c r="M86" i="11"/>
  <c r="N86" i="11"/>
  <c r="M87" i="11"/>
  <c r="N87" i="11"/>
  <c r="M88" i="11"/>
  <c r="N88" i="11"/>
  <c r="M89" i="11"/>
  <c r="N89" i="11"/>
  <c r="M90" i="11"/>
  <c r="N90" i="11"/>
  <c r="M91" i="11"/>
  <c r="N91" i="11"/>
  <c r="M92" i="11"/>
  <c r="N92" i="11"/>
  <c r="M93" i="11"/>
  <c r="N93" i="11"/>
  <c r="M94" i="11"/>
  <c r="N94" i="11"/>
  <c r="M95" i="11"/>
  <c r="N95" i="11"/>
  <c r="M96" i="11"/>
  <c r="N96" i="11"/>
  <c r="M97" i="11"/>
  <c r="N97" i="11"/>
  <c r="M98" i="11"/>
  <c r="N98" i="11"/>
  <c r="M99" i="11"/>
  <c r="N99" i="11"/>
  <c r="M100" i="11"/>
  <c r="N100" i="11"/>
  <c r="M101" i="11"/>
  <c r="N101" i="11"/>
  <c r="M102" i="11"/>
  <c r="N102" i="11"/>
  <c r="M103" i="11"/>
  <c r="N103" i="11"/>
  <c r="M104" i="11"/>
  <c r="N104" i="11"/>
  <c r="M105" i="11"/>
  <c r="N105" i="11"/>
  <c r="M106" i="11"/>
  <c r="N106" i="11"/>
  <c r="M107" i="11"/>
  <c r="N107" i="11"/>
  <c r="M108" i="11"/>
  <c r="N108" i="11"/>
  <c r="M109" i="11"/>
  <c r="N109" i="11"/>
  <c r="M110" i="11"/>
  <c r="N110" i="11"/>
  <c r="M111" i="11"/>
  <c r="N111" i="11"/>
  <c r="M112" i="11"/>
  <c r="N112" i="11"/>
  <c r="M113" i="11"/>
  <c r="N113" i="11"/>
  <c r="M114" i="11"/>
  <c r="N114" i="11"/>
  <c r="M115" i="11"/>
  <c r="N115" i="11"/>
  <c r="M116" i="11"/>
  <c r="N116" i="11"/>
  <c r="M117" i="11"/>
  <c r="N117" i="11"/>
  <c r="M118" i="11"/>
  <c r="N118" i="11"/>
  <c r="M119" i="11"/>
  <c r="N119" i="11"/>
  <c r="M120" i="11"/>
  <c r="N120" i="11"/>
  <c r="M121" i="11"/>
  <c r="N121" i="11"/>
  <c r="M122" i="11"/>
  <c r="N122" i="11"/>
  <c r="M123" i="11"/>
  <c r="N123" i="11"/>
  <c r="M124" i="11"/>
  <c r="N124" i="11"/>
  <c r="M125" i="11"/>
  <c r="N125" i="11"/>
  <c r="M126" i="11"/>
  <c r="N126" i="11"/>
  <c r="M127" i="11"/>
  <c r="N127" i="11"/>
  <c r="M128" i="11"/>
  <c r="N128" i="11"/>
  <c r="M129" i="11"/>
  <c r="N129" i="11"/>
  <c r="M130" i="11"/>
  <c r="N130" i="11"/>
  <c r="M131" i="11"/>
  <c r="N131" i="11"/>
  <c r="M132" i="11"/>
  <c r="N132" i="11"/>
  <c r="M133" i="11"/>
  <c r="N133" i="11"/>
  <c r="M134" i="11"/>
  <c r="N134" i="11"/>
  <c r="M135" i="11"/>
  <c r="N135" i="11"/>
  <c r="M136" i="11"/>
  <c r="N136" i="11"/>
  <c r="M137" i="11"/>
  <c r="N137" i="11"/>
  <c r="M138" i="11"/>
  <c r="N138" i="11"/>
  <c r="M139" i="11"/>
  <c r="N139" i="11"/>
  <c r="M140" i="11"/>
  <c r="N140" i="11"/>
  <c r="M141" i="11"/>
  <c r="N141" i="11"/>
  <c r="M142" i="11"/>
  <c r="N142" i="11"/>
  <c r="M143" i="11"/>
  <c r="N143" i="11"/>
  <c r="M144" i="11"/>
  <c r="N144" i="11"/>
  <c r="M145" i="11"/>
  <c r="N145" i="11"/>
  <c r="M146" i="11"/>
  <c r="N146" i="11"/>
  <c r="M147" i="11"/>
  <c r="N147" i="11"/>
  <c r="M148" i="11"/>
  <c r="N148" i="11"/>
  <c r="M149" i="11"/>
  <c r="N149" i="11"/>
  <c r="M150" i="11"/>
  <c r="N150" i="11"/>
  <c r="M151" i="11"/>
  <c r="N151" i="11"/>
  <c r="M152" i="11"/>
  <c r="N152" i="11"/>
  <c r="M153" i="11"/>
  <c r="N153" i="11"/>
  <c r="M154" i="11"/>
  <c r="N154" i="11"/>
  <c r="M155" i="11"/>
  <c r="N155" i="11"/>
  <c r="M156" i="11"/>
  <c r="N156" i="11"/>
  <c r="M157" i="11"/>
  <c r="N157" i="11"/>
  <c r="M158" i="11"/>
  <c r="N158" i="11"/>
  <c r="M159" i="11"/>
  <c r="N159" i="11"/>
  <c r="M160" i="11"/>
  <c r="N160" i="11"/>
  <c r="M161" i="11"/>
  <c r="N161" i="11"/>
  <c r="M162" i="11"/>
  <c r="N162" i="11"/>
  <c r="M163" i="11"/>
  <c r="N163" i="11"/>
  <c r="M164" i="11"/>
  <c r="N164" i="11"/>
  <c r="M165" i="11"/>
  <c r="N165" i="11"/>
  <c r="M166" i="11"/>
  <c r="N166" i="11"/>
  <c r="M167" i="11"/>
  <c r="N167" i="11"/>
  <c r="M168" i="11"/>
  <c r="N168" i="11"/>
  <c r="M169" i="11"/>
  <c r="N169" i="11"/>
  <c r="M170" i="11"/>
  <c r="N170" i="11"/>
  <c r="M171" i="11"/>
  <c r="N171" i="11"/>
  <c r="M172" i="11"/>
  <c r="N172" i="11"/>
  <c r="M173" i="11"/>
  <c r="N173" i="11"/>
  <c r="M174" i="11"/>
  <c r="N174" i="11"/>
  <c r="M175" i="11"/>
  <c r="N175" i="11"/>
  <c r="M176" i="11"/>
  <c r="N176" i="11"/>
  <c r="M177" i="11"/>
  <c r="N177" i="11"/>
  <c r="M178" i="11"/>
  <c r="N178" i="11"/>
  <c r="M179" i="11"/>
  <c r="N179" i="11"/>
  <c r="M180" i="11"/>
  <c r="N180" i="11"/>
  <c r="M181" i="11"/>
  <c r="N181" i="11"/>
  <c r="M182" i="11"/>
  <c r="N182" i="11"/>
  <c r="M183" i="11"/>
  <c r="N183" i="11"/>
  <c r="M184" i="11"/>
  <c r="N184" i="11"/>
  <c r="M185" i="11"/>
  <c r="N185" i="11"/>
  <c r="M186" i="11"/>
  <c r="N186" i="11"/>
  <c r="M187" i="11"/>
  <c r="N187" i="11"/>
  <c r="M188" i="11"/>
  <c r="N188" i="11"/>
  <c r="M189" i="11"/>
  <c r="N189" i="11"/>
  <c r="M190" i="11"/>
  <c r="N190" i="11"/>
  <c r="M191" i="11"/>
  <c r="N191" i="11"/>
  <c r="M192" i="11"/>
  <c r="N192" i="11"/>
  <c r="M193" i="11"/>
  <c r="N193" i="11"/>
  <c r="M194" i="11"/>
  <c r="N194" i="11"/>
  <c r="M195" i="11"/>
  <c r="N195" i="11"/>
  <c r="M196" i="11"/>
  <c r="N196" i="11"/>
  <c r="M197" i="11"/>
  <c r="N197" i="11"/>
  <c r="M198" i="11"/>
  <c r="N198" i="11"/>
  <c r="M199" i="11"/>
  <c r="N199" i="11"/>
  <c r="M200" i="11"/>
  <c r="N200" i="11"/>
  <c r="M201" i="11"/>
  <c r="N201" i="11"/>
  <c r="M202" i="11"/>
  <c r="N202" i="11"/>
  <c r="M203" i="11"/>
  <c r="N203" i="11"/>
  <c r="M204" i="11"/>
  <c r="N204" i="11"/>
  <c r="M205" i="11"/>
  <c r="N205" i="11"/>
  <c r="M206" i="11"/>
  <c r="N206" i="11"/>
  <c r="M207" i="11"/>
  <c r="N207" i="11"/>
  <c r="M208" i="11"/>
  <c r="N208" i="11"/>
  <c r="M209" i="11"/>
  <c r="N209" i="11"/>
  <c r="M210" i="11"/>
  <c r="N210" i="11"/>
  <c r="M211" i="11"/>
  <c r="N211" i="11"/>
  <c r="M212" i="11"/>
  <c r="N212" i="11"/>
  <c r="M213" i="11"/>
  <c r="N213" i="11"/>
  <c r="M214" i="11"/>
  <c r="N214" i="11"/>
  <c r="M215" i="11"/>
  <c r="N215" i="11"/>
  <c r="M216" i="11"/>
  <c r="N216" i="11"/>
  <c r="M217" i="11"/>
  <c r="N217" i="11"/>
  <c r="M218" i="11"/>
  <c r="N218" i="11"/>
  <c r="M219" i="11"/>
  <c r="N219" i="11"/>
  <c r="M220" i="11"/>
  <c r="N220" i="11"/>
  <c r="M221" i="11"/>
  <c r="N221" i="11"/>
  <c r="M222" i="11"/>
  <c r="N222" i="11"/>
  <c r="M223" i="11"/>
  <c r="N223" i="11"/>
  <c r="M224" i="11"/>
  <c r="N224" i="11"/>
  <c r="M225" i="11"/>
  <c r="N225" i="11"/>
  <c r="M226" i="11"/>
  <c r="N226" i="11"/>
  <c r="M227" i="11"/>
  <c r="N227" i="11"/>
  <c r="M228" i="11"/>
  <c r="N228" i="11"/>
  <c r="M229" i="11"/>
  <c r="N229" i="11"/>
  <c r="M230" i="11"/>
  <c r="N230" i="11"/>
  <c r="M231" i="11"/>
  <c r="N231" i="11"/>
  <c r="M232" i="11"/>
  <c r="N232" i="11"/>
  <c r="M233" i="11"/>
  <c r="N233" i="11"/>
  <c r="M234" i="11"/>
  <c r="N234" i="11"/>
  <c r="M235" i="11"/>
  <c r="N235" i="11"/>
  <c r="M236" i="11"/>
  <c r="N236" i="11"/>
  <c r="M237" i="11"/>
  <c r="N237" i="11"/>
  <c r="M238" i="11"/>
  <c r="N238" i="11"/>
  <c r="M239" i="11"/>
  <c r="N239" i="11"/>
  <c r="M240" i="11"/>
  <c r="N240" i="11"/>
  <c r="M241" i="11"/>
  <c r="N241" i="11"/>
  <c r="M242" i="11"/>
  <c r="N242" i="11"/>
  <c r="M243" i="11"/>
  <c r="N243" i="11"/>
  <c r="M244" i="11"/>
  <c r="N244" i="11"/>
  <c r="M245" i="11"/>
  <c r="N245" i="11"/>
  <c r="M246" i="11"/>
  <c r="N246" i="11"/>
  <c r="M247" i="11"/>
  <c r="N247" i="11"/>
  <c r="M248" i="11"/>
  <c r="N248" i="11"/>
  <c r="M249" i="11"/>
  <c r="N249" i="11"/>
  <c r="M250" i="11"/>
  <c r="N250" i="11"/>
  <c r="M251" i="11"/>
  <c r="N251" i="11"/>
  <c r="M252" i="11"/>
  <c r="N252" i="11"/>
  <c r="M253" i="11"/>
  <c r="N253" i="11"/>
  <c r="M254" i="11"/>
  <c r="N254" i="11"/>
  <c r="M255" i="11"/>
  <c r="N255" i="11"/>
  <c r="M256" i="11"/>
  <c r="N256" i="11"/>
  <c r="M257" i="11"/>
  <c r="N257" i="11"/>
  <c r="M258" i="11"/>
  <c r="N258" i="11"/>
  <c r="M259" i="11"/>
  <c r="N259" i="11"/>
  <c r="M260" i="11"/>
  <c r="N260" i="11"/>
  <c r="M261" i="11"/>
  <c r="N261" i="11"/>
  <c r="M262" i="11"/>
  <c r="N262" i="11"/>
  <c r="M263" i="11"/>
  <c r="N263" i="11"/>
  <c r="M264" i="11"/>
  <c r="N264" i="11"/>
  <c r="M265" i="11"/>
  <c r="N265" i="11"/>
  <c r="M266" i="11"/>
  <c r="N266" i="11"/>
  <c r="M267" i="11"/>
  <c r="N267" i="11"/>
  <c r="M268" i="11"/>
  <c r="N268" i="11"/>
  <c r="M269" i="11"/>
  <c r="N269" i="11"/>
  <c r="M270" i="11"/>
  <c r="N270" i="11"/>
  <c r="M271" i="11"/>
  <c r="N271" i="11"/>
  <c r="M272" i="11"/>
  <c r="N272" i="11"/>
  <c r="M273" i="11"/>
  <c r="N273" i="11"/>
  <c r="M274" i="11"/>
  <c r="N274" i="11"/>
  <c r="M275" i="11"/>
  <c r="N275" i="11"/>
  <c r="M276" i="11"/>
  <c r="N276" i="11"/>
  <c r="M277" i="11"/>
  <c r="N277" i="11"/>
  <c r="M278" i="11"/>
  <c r="N278" i="11"/>
  <c r="M279" i="11"/>
  <c r="N279" i="11"/>
  <c r="M280" i="11"/>
  <c r="N280" i="11"/>
  <c r="M281" i="11"/>
  <c r="N281" i="11"/>
  <c r="M282" i="11"/>
  <c r="N282" i="11"/>
  <c r="M283" i="11"/>
  <c r="N283" i="11"/>
  <c r="M284" i="11"/>
  <c r="N284" i="11"/>
  <c r="M285" i="11"/>
  <c r="N285" i="11"/>
  <c r="M286" i="11"/>
  <c r="N286" i="11"/>
  <c r="M287" i="11"/>
  <c r="N287" i="11"/>
  <c r="M288" i="11"/>
  <c r="N288" i="11"/>
  <c r="M289" i="11"/>
  <c r="N289" i="11"/>
  <c r="M290" i="11"/>
  <c r="N290" i="11"/>
  <c r="M291" i="11"/>
  <c r="N291" i="11"/>
  <c r="M292" i="11"/>
  <c r="N292" i="11"/>
  <c r="M293" i="11"/>
  <c r="N293" i="11"/>
  <c r="M294" i="11"/>
  <c r="N294" i="11"/>
  <c r="M295" i="11"/>
  <c r="N295" i="11"/>
  <c r="M296" i="11"/>
  <c r="N296" i="11"/>
  <c r="M297" i="11"/>
  <c r="N297" i="11"/>
  <c r="M298" i="11"/>
  <c r="N298" i="11"/>
  <c r="M299" i="11"/>
  <c r="N299" i="11"/>
  <c r="M300" i="11"/>
  <c r="N300" i="11"/>
  <c r="M301" i="11"/>
  <c r="N301" i="11"/>
  <c r="M302" i="11"/>
  <c r="N302" i="11"/>
  <c r="M303" i="11"/>
  <c r="N303" i="11"/>
  <c r="M304" i="11"/>
  <c r="N304" i="11"/>
  <c r="M305" i="11"/>
  <c r="N305" i="11"/>
  <c r="M306" i="11"/>
  <c r="N306" i="11"/>
  <c r="M307" i="11"/>
  <c r="N307" i="11"/>
  <c r="M308" i="11"/>
  <c r="N308" i="11"/>
  <c r="M309" i="11"/>
  <c r="N309" i="11"/>
  <c r="M310" i="11"/>
  <c r="N310" i="11"/>
  <c r="M311" i="11"/>
  <c r="N311" i="11"/>
  <c r="M312" i="11"/>
  <c r="N312" i="11"/>
  <c r="M313" i="11"/>
  <c r="N313" i="11"/>
  <c r="M314" i="11"/>
  <c r="N314" i="11"/>
  <c r="M315" i="11"/>
  <c r="N315" i="11"/>
  <c r="M316" i="11"/>
  <c r="N316" i="11"/>
  <c r="M317" i="11"/>
  <c r="N317" i="11"/>
  <c r="M318" i="11"/>
  <c r="N318" i="11"/>
  <c r="M319" i="11"/>
  <c r="N319" i="11"/>
  <c r="M320" i="11"/>
  <c r="N320" i="11"/>
  <c r="M321" i="11"/>
  <c r="N321" i="11"/>
  <c r="M322" i="11"/>
  <c r="N322" i="11"/>
  <c r="M323" i="11"/>
  <c r="N323" i="11"/>
  <c r="M324" i="11"/>
  <c r="N324" i="11"/>
  <c r="M325" i="11"/>
  <c r="N325" i="11"/>
  <c r="M326" i="11"/>
  <c r="N326" i="11"/>
  <c r="M327" i="11"/>
  <c r="N327" i="11"/>
  <c r="M328" i="11"/>
  <c r="N328" i="11"/>
  <c r="M329" i="11"/>
  <c r="N329" i="11"/>
  <c r="M330" i="11"/>
  <c r="N330" i="11"/>
  <c r="M331" i="11"/>
  <c r="N331" i="11"/>
  <c r="M332" i="11"/>
  <c r="N332" i="11"/>
  <c r="M333" i="11"/>
  <c r="N333" i="11"/>
  <c r="M334" i="11"/>
  <c r="N334" i="11"/>
  <c r="M335" i="11"/>
  <c r="N335" i="11"/>
  <c r="M336" i="11"/>
  <c r="N336" i="11"/>
  <c r="M337" i="11"/>
  <c r="N337" i="11"/>
  <c r="M338" i="11"/>
  <c r="N338" i="11"/>
  <c r="M339" i="11"/>
  <c r="N339" i="11"/>
  <c r="M340" i="11"/>
  <c r="N340" i="11"/>
  <c r="M341" i="11"/>
  <c r="N341" i="11"/>
  <c r="M342" i="11"/>
  <c r="N342" i="11"/>
  <c r="M343" i="11"/>
  <c r="N343" i="11"/>
  <c r="M344" i="11"/>
  <c r="N344" i="11"/>
  <c r="M345" i="11"/>
  <c r="N345" i="11"/>
  <c r="M346" i="11"/>
  <c r="N346" i="11"/>
  <c r="M347" i="11"/>
  <c r="N347" i="11"/>
  <c r="M348" i="11"/>
  <c r="N348" i="11"/>
  <c r="M349" i="11"/>
  <c r="N349" i="11"/>
  <c r="M350" i="11"/>
  <c r="N350" i="11"/>
  <c r="M351" i="11"/>
  <c r="N351" i="11"/>
  <c r="M352" i="11"/>
  <c r="N352" i="11"/>
  <c r="M353" i="11"/>
  <c r="N353" i="11"/>
  <c r="M354" i="11"/>
  <c r="N354" i="11"/>
  <c r="M355" i="11"/>
  <c r="N355" i="11"/>
  <c r="M356" i="11"/>
  <c r="N356" i="11"/>
  <c r="M357" i="11"/>
  <c r="N357" i="11"/>
  <c r="M358" i="11"/>
  <c r="N358" i="11"/>
  <c r="M359" i="11"/>
  <c r="N359" i="11"/>
  <c r="M360" i="11"/>
  <c r="N360" i="11"/>
  <c r="M361" i="11"/>
  <c r="N361" i="11"/>
  <c r="M362" i="11"/>
  <c r="N362" i="11"/>
  <c r="M363" i="11"/>
  <c r="N363" i="11"/>
  <c r="M364" i="11"/>
  <c r="N364" i="11"/>
  <c r="M365" i="11"/>
  <c r="N365" i="11"/>
  <c r="M366" i="11"/>
  <c r="N366" i="11"/>
  <c r="M367" i="11"/>
  <c r="N367" i="11"/>
  <c r="M368" i="11"/>
  <c r="N368" i="11"/>
  <c r="M369" i="11"/>
  <c r="N369" i="11"/>
  <c r="M370" i="11"/>
  <c r="N370" i="11"/>
  <c r="M371" i="11"/>
  <c r="N371" i="11"/>
  <c r="M372" i="11"/>
  <c r="N372" i="11"/>
  <c r="M373" i="11"/>
  <c r="N373" i="11"/>
  <c r="M374" i="11"/>
  <c r="N374" i="11"/>
  <c r="M375" i="11"/>
  <c r="N375" i="11"/>
  <c r="M376" i="11"/>
  <c r="N376" i="11"/>
  <c r="M377" i="11"/>
  <c r="N377" i="11"/>
  <c r="M378" i="11"/>
  <c r="N378" i="11"/>
  <c r="M379" i="11"/>
  <c r="N379" i="11"/>
  <c r="M380" i="11"/>
  <c r="N380" i="11"/>
  <c r="M381" i="11"/>
  <c r="N381" i="11"/>
  <c r="M382" i="11"/>
  <c r="N382" i="11"/>
  <c r="M383" i="11"/>
  <c r="N383" i="11"/>
  <c r="M384" i="11"/>
  <c r="N384" i="11"/>
  <c r="M385" i="11"/>
  <c r="N385" i="11"/>
  <c r="M386" i="11"/>
  <c r="N386" i="11"/>
  <c r="M387" i="11"/>
  <c r="N387" i="11"/>
  <c r="M388" i="11"/>
  <c r="N388" i="11"/>
  <c r="M389" i="11"/>
  <c r="N389" i="11"/>
  <c r="M390" i="11"/>
  <c r="N390" i="11"/>
  <c r="M391" i="11"/>
  <c r="N391" i="11"/>
  <c r="M392" i="11"/>
  <c r="N392" i="11"/>
  <c r="M393" i="11"/>
  <c r="N393" i="11"/>
  <c r="M394" i="11"/>
  <c r="N394" i="11"/>
  <c r="M395" i="11"/>
  <c r="N395" i="11"/>
  <c r="M396" i="11"/>
  <c r="N396" i="11"/>
  <c r="M397" i="11"/>
  <c r="N397" i="11"/>
  <c r="M398" i="11"/>
  <c r="N398" i="11"/>
  <c r="M399" i="11"/>
  <c r="N399" i="11"/>
  <c r="M400" i="11"/>
  <c r="N400" i="11"/>
  <c r="M401" i="11"/>
  <c r="N401" i="11"/>
  <c r="M402" i="11"/>
  <c r="N402" i="11"/>
  <c r="M403" i="11"/>
  <c r="N403" i="11"/>
  <c r="M404" i="11"/>
  <c r="N404" i="11"/>
  <c r="M405" i="11"/>
  <c r="N405" i="11"/>
  <c r="M406" i="11"/>
  <c r="N406" i="11"/>
  <c r="M407" i="11"/>
  <c r="N407" i="11"/>
  <c r="M408" i="11"/>
  <c r="N408" i="11"/>
  <c r="M409" i="11"/>
  <c r="N409" i="11"/>
  <c r="M410" i="11"/>
  <c r="N410" i="11"/>
  <c r="M411" i="11"/>
  <c r="N411" i="11"/>
  <c r="M412" i="11"/>
  <c r="N412" i="11"/>
  <c r="M413" i="11"/>
  <c r="N413" i="11"/>
  <c r="M414" i="11"/>
  <c r="N414" i="11"/>
  <c r="M415" i="11"/>
  <c r="N415" i="11"/>
  <c r="M416" i="11"/>
  <c r="N416" i="11"/>
  <c r="M417" i="11"/>
  <c r="N417" i="11"/>
  <c r="M418" i="11"/>
  <c r="N418" i="11"/>
  <c r="M419" i="11"/>
  <c r="N419" i="11"/>
  <c r="M420" i="11"/>
  <c r="N420" i="11"/>
  <c r="M421" i="11"/>
  <c r="N421" i="11"/>
  <c r="M422" i="11"/>
  <c r="N422" i="11"/>
  <c r="M423" i="11"/>
  <c r="N423" i="11"/>
  <c r="M424" i="11"/>
  <c r="N424" i="11"/>
  <c r="M425" i="11"/>
  <c r="N425" i="11"/>
  <c r="M426" i="11"/>
  <c r="N426" i="11"/>
  <c r="M427" i="11"/>
  <c r="N427" i="11"/>
  <c r="M428" i="11"/>
  <c r="N428" i="11"/>
  <c r="M429" i="11"/>
  <c r="N429" i="11"/>
  <c r="M430" i="11"/>
  <c r="N430" i="11"/>
  <c r="M431" i="11"/>
  <c r="N431" i="11"/>
  <c r="M432" i="11"/>
  <c r="N432" i="11"/>
  <c r="M433" i="11"/>
  <c r="N433" i="11"/>
  <c r="M434" i="11"/>
  <c r="N434" i="11"/>
  <c r="M435" i="11"/>
  <c r="N435" i="11"/>
  <c r="M436" i="11"/>
  <c r="N436" i="11"/>
  <c r="M437" i="11"/>
  <c r="N437" i="11"/>
  <c r="M438" i="11"/>
  <c r="N438" i="11"/>
  <c r="M439" i="11"/>
  <c r="N439" i="11"/>
  <c r="M440" i="11"/>
  <c r="N440" i="11"/>
  <c r="M441" i="11"/>
  <c r="N441" i="11"/>
  <c r="M442" i="11"/>
  <c r="N442" i="11"/>
  <c r="M443" i="11"/>
  <c r="N443" i="11"/>
  <c r="M444" i="11"/>
  <c r="N444" i="11"/>
  <c r="M445" i="11"/>
  <c r="N445" i="11"/>
  <c r="M446" i="11"/>
  <c r="N446" i="11"/>
  <c r="M447" i="11"/>
  <c r="N447" i="11"/>
  <c r="M448" i="11"/>
  <c r="N448" i="11"/>
  <c r="M449" i="11"/>
  <c r="N449" i="11"/>
  <c r="M450" i="11"/>
  <c r="N450" i="11"/>
  <c r="M451" i="11"/>
  <c r="N451" i="11"/>
  <c r="M452" i="11"/>
  <c r="N452" i="11"/>
  <c r="M453" i="11"/>
  <c r="N453" i="11"/>
  <c r="M454" i="11"/>
  <c r="N454" i="11"/>
  <c r="M455" i="11"/>
  <c r="N455" i="11"/>
  <c r="M456" i="11"/>
  <c r="N456" i="11"/>
  <c r="M457" i="11"/>
  <c r="N457" i="11"/>
  <c r="M458" i="11"/>
  <c r="N458" i="11"/>
  <c r="M459" i="11"/>
  <c r="N459" i="11"/>
  <c r="M460" i="11"/>
  <c r="N460" i="11"/>
  <c r="M461" i="11"/>
  <c r="N461" i="11"/>
  <c r="M462" i="11"/>
  <c r="N462" i="11"/>
  <c r="M463" i="11"/>
  <c r="N463" i="11"/>
  <c r="M464" i="11"/>
  <c r="N464" i="11"/>
  <c r="M465" i="11"/>
  <c r="N465" i="11"/>
  <c r="M466" i="11"/>
  <c r="N466" i="11"/>
  <c r="M467" i="11"/>
  <c r="N467" i="11"/>
  <c r="M468" i="11"/>
  <c r="N468" i="11"/>
  <c r="M469" i="11"/>
  <c r="N469" i="11"/>
  <c r="M470" i="11"/>
  <c r="N470" i="11"/>
  <c r="M471" i="11"/>
  <c r="N471" i="11"/>
  <c r="M472" i="11"/>
  <c r="N472" i="11"/>
  <c r="M473" i="11"/>
  <c r="N473" i="11"/>
  <c r="M474" i="11"/>
  <c r="N474" i="11"/>
  <c r="M475" i="11"/>
  <c r="N475" i="11"/>
  <c r="M476" i="11"/>
  <c r="N476" i="11"/>
  <c r="M477" i="11"/>
  <c r="N477" i="11"/>
  <c r="M478" i="11"/>
  <c r="N478" i="11"/>
  <c r="M479" i="11"/>
  <c r="N479" i="11"/>
  <c r="M480" i="11"/>
  <c r="N480" i="11"/>
  <c r="M481" i="11"/>
  <c r="N481" i="11"/>
  <c r="M482" i="11"/>
  <c r="N482" i="11"/>
  <c r="M483" i="11"/>
  <c r="N483" i="11"/>
  <c r="M484" i="11"/>
  <c r="N484" i="11"/>
  <c r="M485" i="11"/>
  <c r="N485" i="11"/>
  <c r="M486" i="11"/>
  <c r="N486" i="11"/>
  <c r="M487" i="11"/>
  <c r="N487" i="11"/>
  <c r="M488" i="11"/>
  <c r="N488" i="11"/>
  <c r="M489" i="11"/>
  <c r="N489" i="11"/>
  <c r="M490" i="11"/>
  <c r="N490" i="11"/>
  <c r="M491" i="11"/>
  <c r="N491" i="11"/>
  <c r="M492" i="11"/>
  <c r="N492" i="11"/>
  <c r="M493" i="11"/>
  <c r="N493" i="11"/>
  <c r="M494" i="11"/>
  <c r="N494" i="11"/>
  <c r="M495" i="11"/>
  <c r="N495" i="11"/>
  <c r="M496" i="11"/>
  <c r="N496" i="11"/>
  <c r="M497" i="11"/>
  <c r="N497" i="11"/>
  <c r="M498" i="11"/>
  <c r="N498" i="11"/>
  <c r="M499" i="11"/>
  <c r="N499" i="11"/>
  <c r="M500" i="11"/>
  <c r="N500" i="11"/>
  <c r="M501" i="11"/>
  <c r="N501" i="11"/>
  <c r="M502" i="11"/>
  <c r="N502" i="11"/>
  <c r="M503" i="11"/>
  <c r="N503" i="11"/>
  <c r="M504" i="11"/>
  <c r="N504" i="11"/>
  <c r="M505" i="11"/>
  <c r="N505" i="11"/>
  <c r="M506" i="11"/>
  <c r="N506" i="11"/>
  <c r="M507" i="11"/>
  <c r="N507" i="11"/>
  <c r="M508" i="11"/>
  <c r="N508" i="11"/>
  <c r="M509" i="11"/>
  <c r="N509" i="11"/>
  <c r="M510" i="11"/>
  <c r="N510" i="11"/>
  <c r="M511" i="11"/>
  <c r="N511" i="11"/>
  <c r="M512" i="11"/>
  <c r="N512" i="11"/>
  <c r="M513" i="11"/>
  <c r="N513" i="11"/>
  <c r="M514" i="11"/>
  <c r="N514" i="11"/>
  <c r="M515" i="11"/>
  <c r="N515" i="11"/>
  <c r="M516" i="11"/>
  <c r="N516" i="11"/>
  <c r="M517" i="11"/>
  <c r="N517" i="11"/>
  <c r="M518" i="11"/>
  <c r="N518" i="11"/>
  <c r="M519" i="11"/>
  <c r="N519" i="11"/>
  <c r="M520" i="11"/>
  <c r="N520" i="11"/>
  <c r="M521" i="11"/>
  <c r="N521" i="11"/>
  <c r="M522" i="11"/>
  <c r="N522" i="11"/>
  <c r="M523" i="11"/>
  <c r="N523" i="11"/>
  <c r="M524" i="11"/>
  <c r="N524" i="11"/>
  <c r="M525" i="11"/>
  <c r="N525" i="11"/>
  <c r="M526" i="11"/>
  <c r="N526" i="11"/>
  <c r="M527" i="11"/>
  <c r="N527" i="11"/>
  <c r="M528" i="11"/>
  <c r="N528" i="11"/>
  <c r="M529" i="11"/>
  <c r="N529" i="11"/>
  <c r="M530" i="11"/>
  <c r="N530" i="11"/>
  <c r="M531" i="11"/>
  <c r="N531" i="11"/>
  <c r="M532" i="11"/>
  <c r="N532" i="11"/>
  <c r="M533" i="11"/>
  <c r="N533" i="11"/>
  <c r="M534" i="11"/>
  <c r="N534" i="11"/>
  <c r="M535" i="11"/>
  <c r="N535" i="11"/>
  <c r="M536" i="11"/>
  <c r="N536" i="11"/>
  <c r="M537" i="11"/>
  <c r="N537" i="11"/>
  <c r="M538" i="11"/>
  <c r="N538" i="11"/>
  <c r="M539" i="11"/>
  <c r="N539" i="11"/>
  <c r="M540" i="11"/>
  <c r="N540" i="11"/>
  <c r="M541" i="11"/>
  <c r="N541" i="11"/>
  <c r="M542" i="11"/>
  <c r="N542" i="11"/>
  <c r="M543" i="11"/>
  <c r="N543" i="11"/>
  <c r="M544" i="11"/>
  <c r="N544" i="11"/>
  <c r="M545" i="11"/>
  <c r="N545" i="11"/>
  <c r="M546" i="11"/>
  <c r="N546" i="11"/>
  <c r="M547" i="11"/>
  <c r="N547" i="11"/>
  <c r="M548" i="11"/>
  <c r="N548" i="11"/>
  <c r="M549" i="11"/>
  <c r="N549" i="11"/>
  <c r="M550" i="11"/>
  <c r="N550" i="11"/>
  <c r="M551" i="11"/>
  <c r="N551" i="11"/>
  <c r="M552" i="11"/>
  <c r="N552" i="11"/>
  <c r="M553" i="11"/>
  <c r="N553" i="11"/>
  <c r="M554" i="11"/>
  <c r="N554" i="11"/>
  <c r="M555" i="11"/>
  <c r="N555" i="11"/>
  <c r="M556" i="11"/>
  <c r="N556" i="11"/>
  <c r="M557" i="11"/>
  <c r="N557" i="11"/>
  <c r="M558" i="11"/>
  <c r="N558" i="11"/>
  <c r="M559" i="11"/>
  <c r="N559" i="11"/>
  <c r="M560" i="11"/>
  <c r="N560" i="11"/>
  <c r="M561" i="11"/>
  <c r="N561" i="11"/>
  <c r="M562" i="11"/>
  <c r="N562" i="11"/>
  <c r="M563" i="11"/>
  <c r="N563" i="11"/>
  <c r="M564" i="11"/>
  <c r="N564" i="11"/>
  <c r="M565" i="11"/>
  <c r="N565" i="11"/>
  <c r="M566" i="11"/>
  <c r="N566" i="11"/>
  <c r="M567" i="11"/>
  <c r="N567" i="11"/>
  <c r="M568" i="11"/>
  <c r="N568" i="11"/>
  <c r="M569" i="11"/>
  <c r="N569" i="11"/>
  <c r="M570" i="11"/>
  <c r="N570" i="11"/>
  <c r="M571" i="11"/>
  <c r="N571" i="11"/>
  <c r="M572" i="11"/>
  <c r="N572" i="11"/>
  <c r="M573" i="11"/>
  <c r="N573" i="11"/>
  <c r="M574" i="11"/>
  <c r="N574" i="11"/>
  <c r="M575" i="11"/>
  <c r="N575" i="11"/>
  <c r="M576" i="11"/>
  <c r="N576" i="11"/>
  <c r="M577" i="11"/>
  <c r="N577" i="11"/>
  <c r="M578" i="11"/>
  <c r="N578" i="11"/>
  <c r="M579" i="11"/>
  <c r="N579" i="11"/>
  <c r="M580" i="11"/>
  <c r="N580" i="11"/>
  <c r="M581" i="11"/>
  <c r="N581" i="11"/>
  <c r="M582" i="11"/>
  <c r="N582" i="11"/>
  <c r="M583" i="11"/>
  <c r="N583" i="11"/>
  <c r="M584" i="11"/>
  <c r="N584" i="11"/>
  <c r="M585" i="11"/>
  <c r="N585" i="11"/>
  <c r="M586" i="11"/>
  <c r="N586" i="11"/>
  <c r="M587" i="11"/>
  <c r="N587" i="11"/>
  <c r="M588" i="11"/>
  <c r="N588" i="11"/>
  <c r="M589" i="11"/>
  <c r="N589" i="11"/>
  <c r="M590" i="11"/>
  <c r="N590" i="11"/>
  <c r="M591" i="11"/>
  <c r="N591" i="11"/>
  <c r="M592" i="11"/>
  <c r="N592" i="11"/>
  <c r="M593" i="11"/>
  <c r="N593" i="11"/>
  <c r="M594" i="11"/>
  <c r="N594" i="11"/>
  <c r="M595" i="11"/>
  <c r="N595" i="11"/>
  <c r="M596" i="11"/>
  <c r="N596" i="11"/>
  <c r="M597" i="11"/>
  <c r="N597" i="11"/>
  <c r="M598" i="11"/>
  <c r="N598" i="11"/>
  <c r="M599" i="11"/>
  <c r="N599" i="11"/>
  <c r="M600" i="11"/>
  <c r="N600" i="11"/>
  <c r="M601" i="11"/>
  <c r="N601" i="11"/>
  <c r="M602" i="11"/>
  <c r="N602" i="11"/>
  <c r="M603" i="11"/>
  <c r="N603" i="11"/>
  <c r="M604" i="11"/>
  <c r="N604" i="11"/>
  <c r="M605" i="11"/>
  <c r="N605" i="11"/>
  <c r="M606" i="11"/>
  <c r="N606" i="11"/>
  <c r="M607" i="11"/>
  <c r="N607" i="11"/>
  <c r="M608" i="11"/>
  <c r="N608" i="11"/>
  <c r="M609" i="11"/>
  <c r="N609" i="11"/>
  <c r="M610" i="11"/>
  <c r="N610" i="11"/>
  <c r="M611" i="11"/>
  <c r="N611" i="11"/>
  <c r="M612" i="11"/>
  <c r="N612" i="11"/>
  <c r="M613" i="11"/>
  <c r="N613" i="11"/>
  <c r="M614" i="11"/>
  <c r="N614" i="11"/>
  <c r="M615" i="11"/>
  <c r="N615" i="11"/>
  <c r="M616" i="11"/>
  <c r="N616" i="11"/>
  <c r="M617" i="11"/>
  <c r="N617" i="11"/>
  <c r="M618" i="11"/>
  <c r="N618" i="11"/>
  <c r="M619" i="11"/>
  <c r="N619" i="11"/>
  <c r="M620" i="11"/>
  <c r="N620" i="11"/>
  <c r="M621" i="11"/>
  <c r="N621" i="11"/>
  <c r="M622" i="11"/>
  <c r="N622" i="11"/>
  <c r="M623" i="11"/>
  <c r="N623" i="11"/>
  <c r="M624" i="11"/>
  <c r="N624" i="11"/>
  <c r="M625" i="11"/>
  <c r="N625" i="11"/>
  <c r="M626" i="11"/>
  <c r="N626" i="11"/>
  <c r="M627" i="11"/>
  <c r="N627" i="11"/>
  <c r="M628" i="11"/>
  <c r="N628" i="11"/>
  <c r="M629" i="11"/>
  <c r="N629" i="11"/>
  <c r="M630" i="11"/>
  <c r="N630" i="11"/>
  <c r="M631" i="11"/>
  <c r="N631" i="11"/>
  <c r="M632" i="11"/>
  <c r="N632" i="11"/>
  <c r="M633" i="11"/>
  <c r="N633" i="11"/>
  <c r="M634" i="11"/>
  <c r="N634" i="11"/>
  <c r="M635" i="11"/>
  <c r="N635" i="11"/>
  <c r="M636" i="11"/>
  <c r="N636" i="11"/>
  <c r="M637" i="11"/>
  <c r="N637" i="11"/>
  <c r="M638" i="11"/>
  <c r="N638" i="11"/>
  <c r="M639" i="11"/>
  <c r="N639" i="11"/>
  <c r="M640" i="11"/>
  <c r="N640" i="11"/>
  <c r="M641" i="11"/>
  <c r="N641" i="11"/>
  <c r="M642" i="11"/>
  <c r="N642" i="11"/>
  <c r="M643" i="11"/>
  <c r="N643" i="11"/>
  <c r="M644" i="11"/>
  <c r="N644" i="11"/>
  <c r="M645" i="11"/>
  <c r="N645" i="11"/>
  <c r="M646" i="11"/>
  <c r="N646" i="11"/>
  <c r="M647" i="11"/>
  <c r="N647" i="11"/>
  <c r="M648" i="11"/>
  <c r="N648" i="11"/>
  <c r="M649" i="11"/>
  <c r="N649" i="11"/>
  <c r="M650" i="11"/>
  <c r="N650" i="11"/>
  <c r="M651" i="11"/>
  <c r="N651" i="11"/>
  <c r="M652" i="11"/>
  <c r="N652" i="11"/>
  <c r="M653" i="11"/>
  <c r="N653" i="11"/>
  <c r="M654" i="11"/>
  <c r="N654" i="11"/>
  <c r="M655" i="11"/>
  <c r="N655" i="11"/>
  <c r="M656" i="11"/>
  <c r="N656" i="11"/>
  <c r="M657" i="11"/>
  <c r="N657" i="11"/>
  <c r="M658" i="11"/>
  <c r="N658" i="11"/>
  <c r="M659" i="11"/>
  <c r="N659" i="11"/>
  <c r="M660" i="11"/>
  <c r="N660" i="11"/>
  <c r="M661" i="11"/>
  <c r="N661" i="11"/>
  <c r="M662" i="11"/>
  <c r="N662" i="11"/>
  <c r="M663" i="11"/>
  <c r="N663" i="11"/>
  <c r="M664" i="11"/>
  <c r="N664" i="11"/>
  <c r="M665" i="11"/>
  <c r="N665" i="11"/>
  <c r="M666" i="11"/>
  <c r="N666" i="11"/>
  <c r="M667" i="11"/>
  <c r="N667" i="11"/>
  <c r="M668" i="11"/>
  <c r="N668" i="11"/>
  <c r="M669" i="11"/>
  <c r="N669" i="11"/>
  <c r="M670" i="11"/>
  <c r="N670" i="11"/>
  <c r="M671" i="11"/>
  <c r="N671" i="11"/>
  <c r="M672" i="11"/>
  <c r="N672" i="11"/>
  <c r="M673" i="11"/>
  <c r="N673" i="11"/>
  <c r="M674" i="11"/>
  <c r="N674" i="11"/>
  <c r="M675" i="11"/>
  <c r="N675" i="11"/>
  <c r="M676" i="11"/>
  <c r="N676" i="11"/>
  <c r="M677" i="11"/>
  <c r="N677" i="11"/>
  <c r="M678" i="11"/>
  <c r="N678" i="11"/>
  <c r="M679" i="11"/>
  <c r="N679" i="11"/>
  <c r="M680" i="11"/>
  <c r="N680" i="11"/>
  <c r="M681" i="11"/>
  <c r="N681" i="11"/>
  <c r="M682" i="11"/>
  <c r="N682" i="11"/>
  <c r="M683" i="11"/>
  <c r="N683" i="11"/>
  <c r="M684" i="11"/>
  <c r="N684" i="11"/>
  <c r="M685" i="11"/>
  <c r="N685" i="11"/>
  <c r="M686" i="11"/>
  <c r="N686" i="11"/>
  <c r="M687" i="11"/>
  <c r="N687" i="11"/>
  <c r="M688" i="11"/>
  <c r="N688" i="11"/>
  <c r="M689" i="11"/>
  <c r="N689" i="11"/>
  <c r="M690" i="11"/>
  <c r="N690" i="11"/>
  <c r="M691" i="11"/>
  <c r="N691" i="11"/>
  <c r="M692" i="11"/>
  <c r="N692" i="11"/>
  <c r="M693" i="11"/>
  <c r="N693" i="11"/>
  <c r="M694" i="11"/>
  <c r="N694" i="11"/>
  <c r="M695" i="11"/>
  <c r="N695" i="11"/>
  <c r="M696" i="11"/>
  <c r="N696" i="11"/>
  <c r="M697" i="11"/>
  <c r="N697" i="11"/>
  <c r="M698" i="11"/>
  <c r="N698" i="11"/>
  <c r="M699" i="11"/>
  <c r="N699" i="11"/>
  <c r="M700" i="11"/>
  <c r="N700" i="11"/>
  <c r="M701" i="11"/>
  <c r="N701" i="11"/>
  <c r="M702" i="11"/>
  <c r="N702" i="11"/>
  <c r="M703" i="11"/>
  <c r="N703" i="11"/>
  <c r="M704" i="11"/>
  <c r="N704" i="11"/>
  <c r="M705" i="11"/>
  <c r="N705" i="11"/>
  <c r="M706" i="11"/>
  <c r="N706" i="11"/>
  <c r="M707" i="11"/>
  <c r="N707" i="11"/>
  <c r="M708" i="11"/>
  <c r="N708" i="11"/>
  <c r="M709" i="11"/>
  <c r="N709" i="11"/>
  <c r="M710" i="11"/>
  <c r="N710" i="11"/>
  <c r="M711" i="11"/>
  <c r="N711" i="11"/>
  <c r="M712" i="11"/>
  <c r="N712" i="11"/>
  <c r="M713" i="11"/>
  <c r="N713" i="11"/>
  <c r="M714" i="11"/>
  <c r="N714" i="11"/>
  <c r="M715" i="11"/>
  <c r="N715" i="11"/>
  <c r="M716" i="11"/>
  <c r="N716" i="11"/>
  <c r="M717" i="11"/>
  <c r="N717" i="11"/>
  <c r="M718" i="11"/>
  <c r="N718" i="11"/>
  <c r="M719" i="11"/>
  <c r="N719" i="11"/>
  <c r="M720" i="11"/>
  <c r="N720" i="11"/>
  <c r="M721" i="11"/>
  <c r="N721" i="11"/>
  <c r="M722" i="11"/>
  <c r="N722" i="11"/>
  <c r="M723" i="11"/>
  <c r="N723" i="11"/>
  <c r="M724" i="11"/>
  <c r="N724" i="11"/>
  <c r="M725" i="11"/>
  <c r="N725" i="11"/>
  <c r="M726" i="11"/>
  <c r="N726" i="11"/>
  <c r="M727" i="11"/>
  <c r="N727" i="11"/>
  <c r="M728" i="11"/>
  <c r="N728" i="11"/>
  <c r="M729" i="11"/>
  <c r="N729" i="11"/>
  <c r="M730" i="11"/>
  <c r="N730" i="11"/>
  <c r="M731" i="11"/>
  <c r="N731" i="11"/>
  <c r="M732" i="11"/>
  <c r="N732" i="11"/>
  <c r="M733" i="11"/>
  <c r="N733" i="11"/>
  <c r="M734" i="11"/>
  <c r="N734" i="11"/>
  <c r="M735" i="11"/>
  <c r="N735" i="11"/>
  <c r="M736" i="11"/>
  <c r="N736" i="11"/>
  <c r="M737" i="11"/>
  <c r="N737" i="11"/>
  <c r="M738" i="11"/>
  <c r="N738" i="11"/>
  <c r="M739" i="11"/>
  <c r="N739" i="11"/>
  <c r="M740" i="11"/>
  <c r="N740" i="11"/>
  <c r="M741" i="11"/>
  <c r="N741" i="11"/>
  <c r="M742" i="11"/>
  <c r="N742" i="11"/>
  <c r="M743" i="11"/>
  <c r="N743" i="11"/>
  <c r="M744" i="11"/>
  <c r="N744" i="11"/>
  <c r="M745" i="11"/>
  <c r="N745" i="11"/>
  <c r="M746" i="11"/>
  <c r="N746" i="11"/>
  <c r="M747" i="11"/>
  <c r="N747" i="11"/>
  <c r="M748" i="11"/>
  <c r="N748" i="11"/>
  <c r="M749" i="11"/>
  <c r="N749" i="11"/>
  <c r="M750" i="11"/>
  <c r="N750" i="11"/>
  <c r="M751" i="11"/>
  <c r="N751" i="11"/>
  <c r="M752" i="11"/>
  <c r="N752" i="11"/>
  <c r="M753" i="11"/>
  <c r="N753" i="11"/>
  <c r="M754" i="11"/>
  <c r="N754" i="11"/>
  <c r="M755" i="11"/>
  <c r="N755" i="11"/>
  <c r="M756" i="11"/>
  <c r="N756" i="11"/>
  <c r="M757" i="11"/>
  <c r="N757" i="11"/>
  <c r="M758" i="11"/>
  <c r="N758" i="11"/>
  <c r="M759" i="11"/>
  <c r="N759" i="11"/>
  <c r="M760" i="11"/>
  <c r="N760" i="11"/>
  <c r="M761" i="11"/>
  <c r="N761" i="11"/>
  <c r="M762" i="11"/>
  <c r="N762" i="11"/>
  <c r="M763" i="11"/>
  <c r="N763" i="11"/>
  <c r="M764" i="11"/>
  <c r="N764" i="11"/>
  <c r="M765" i="11"/>
  <c r="N765" i="11"/>
  <c r="M766" i="11"/>
  <c r="N766" i="11"/>
  <c r="M767" i="11"/>
  <c r="N767" i="11"/>
  <c r="M768" i="11"/>
  <c r="N768" i="11"/>
  <c r="M769" i="11"/>
  <c r="N769" i="11"/>
  <c r="M770" i="11"/>
  <c r="N770" i="11"/>
  <c r="M771" i="11"/>
  <c r="N771" i="11"/>
  <c r="M772" i="11"/>
  <c r="N772" i="11"/>
  <c r="M773" i="11"/>
  <c r="N773" i="11"/>
  <c r="M774" i="11"/>
  <c r="N774" i="11"/>
  <c r="M775" i="11"/>
  <c r="N775" i="11"/>
  <c r="M776" i="11"/>
  <c r="N776" i="11"/>
  <c r="M777" i="11"/>
  <c r="N777" i="11"/>
  <c r="M778" i="11"/>
  <c r="N778" i="11"/>
  <c r="M779" i="11"/>
  <c r="N779" i="11"/>
  <c r="M780" i="11"/>
  <c r="N780" i="11"/>
  <c r="M781" i="11"/>
  <c r="N781" i="11"/>
  <c r="M782" i="11"/>
  <c r="N782" i="11"/>
  <c r="M783" i="11"/>
  <c r="N783" i="11"/>
  <c r="M784" i="11"/>
  <c r="N784" i="11"/>
  <c r="M785" i="11"/>
  <c r="N785" i="11"/>
  <c r="M786" i="11"/>
  <c r="N786" i="11"/>
  <c r="M787" i="11"/>
  <c r="N787" i="11"/>
  <c r="M788" i="11"/>
  <c r="N788" i="11"/>
  <c r="M789" i="11"/>
  <c r="N789" i="11"/>
  <c r="M790" i="11"/>
  <c r="N790" i="11"/>
  <c r="M791" i="11"/>
  <c r="N791" i="11"/>
  <c r="M792" i="11"/>
  <c r="N792" i="11"/>
  <c r="M793" i="11"/>
  <c r="N793" i="11"/>
  <c r="M794" i="11"/>
  <c r="N794" i="11"/>
  <c r="M795" i="11"/>
  <c r="N795" i="11"/>
  <c r="M796" i="11"/>
  <c r="N796" i="11"/>
  <c r="M797" i="11"/>
  <c r="N797" i="11"/>
  <c r="M798" i="11"/>
  <c r="N798" i="11"/>
  <c r="M799" i="11"/>
  <c r="N799" i="11"/>
  <c r="M800" i="11"/>
  <c r="N800" i="11"/>
  <c r="M801" i="11"/>
  <c r="N801" i="11"/>
  <c r="M802" i="11"/>
  <c r="N802" i="11"/>
  <c r="M803" i="11"/>
  <c r="N803" i="11"/>
  <c r="M804" i="11"/>
  <c r="N804" i="11"/>
  <c r="M805" i="11"/>
  <c r="N805" i="11"/>
  <c r="M806" i="11"/>
  <c r="N806" i="11"/>
  <c r="M807" i="11"/>
  <c r="N807" i="11"/>
  <c r="M808" i="11"/>
  <c r="N808" i="11"/>
  <c r="M809" i="11"/>
  <c r="N809" i="11"/>
  <c r="M810" i="11"/>
  <c r="N810" i="11"/>
  <c r="M811" i="11"/>
  <c r="N811" i="11"/>
  <c r="M812" i="11"/>
  <c r="N812" i="11"/>
  <c r="M813" i="11"/>
  <c r="N813" i="11"/>
  <c r="M814" i="11"/>
  <c r="N814" i="11"/>
  <c r="M815" i="11"/>
  <c r="N815" i="11"/>
  <c r="M816" i="11"/>
  <c r="N816" i="11"/>
  <c r="M817" i="11"/>
  <c r="N817" i="11"/>
  <c r="M818" i="11"/>
  <c r="N818" i="11"/>
  <c r="M819" i="11"/>
  <c r="N819" i="11"/>
  <c r="M820" i="11"/>
  <c r="N820" i="11"/>
  <c r="M821" i="11"/>
  <c r="N821" i="11"/>
  <c r="M822" i="11"/>
  <c r="N822" i="11"/>
  <c r="M823" i="11"/>
  <c r="N823" i="11"/>
  <c r="M824" i="11"/>
  <c r="N824" i="11"/>
  <c r="M825" i="11"/>
  <c r="N825" i="11"/>
  <c r="M826" i="11"/>
  <c r="N826" i="11"/>
  <c r="M827" i="11"/>
  <c r="N827" i="11"/>
  <c r="M828" i="11"/>
  <c r="N828" i="11"/>
  <c r="M829" i="11"/>
  <c r="N829" i="11"/>
  <c r="M830" i="11"/>
  <c r="N830" i="11"/>
  <c r="M831" i="11"/>
  <c r="N831" i="11"/>
  <c r="M832" i="11"/>
  <c r="N832" i="11"/>
  <c r="M833" i="11"/>
  <c r="N833" i="11"/>
  <c r="M834" i="11"/>
  <c r="N834" i="11"/>
  <c r="M835" i="11"/>
  <c r="N835" i="11"/>
  <c r="M836" i="11"/>
  <c r="N836" i="11"/>
  <c r="M837" i="11"/>
  <c r="N837" i="11"/>
  <c r="M838" i="11"/>
  <c r="N838" i="11"/>
  <c r="M839" i="11"/>
  <c r="N839" i="11"/>
  <c r="M840" i="11"/>
  <c r="N840" i="11"/>
  <c r="M841" i="11"/>
  <c r="N841" i="11"/>
  <c r="M842" i="11"/>
  <c r="N842" i="11"/>
  <c r="M843" i="11"/>
  <c r="N843" i="11"/>
  <c r="M844" i="11"/>
  <c r="N844" i="11"/>
  <c r="M845" i="11"/>
  <c r="N845" i="11"/>
  <c r="M846" i="11"/>
  <c r="N846" i="11"/>
  <c r="M847" i="11"/>
  <c r="N847" i="11"/>
  <c r="M848" i="11"/>
  <c r="N848" i="11"/>
  <c r="M849" i="11"/>
  <c r="N849" i="11"/>
  <c r="M850" i="11"/>
  <c r="N850" i="11"/>
  <c r="M851" i="11"/>
  <c r="N851" i="11"/>
  <c r="M852" i="11"/>
  <c r="N852" i="11"/>
  <c r="M853" i="11"/>
  <c r="N853" i="11"/>
  <c r="M854" i="11"/>
  <c r="N854" i="11"/>
  <c r="M855" i="11"/>
  <c r="N855" i="11"/>
  <c r="M856" i="11"/>
  <c r="N856" i="11"/>
  <c r="M857" i="11"/>
  <c r="N857" i="11"/>
  <c r="M858" i="11"/>
  <c r="N858" i="11"/>
  <c r="M859" i="11"/>
  <c r="N859" i="11"/>
  <c r="M860" i="11"/>
  <c r="N860" i="11"/>
  <c r="M861" i="11"/>
  <c r="N861" i="11"/>
  <c r="M862" i="11"/>
  <c r="N862" i="11"/>
  <c r="M863" i="11"/>
  <c r="N863" i="11"/>
  <c r="M864" i="11"/>
  <c r="N864" i="11"/>
  <c r="M865" i="11"/>
  <c r="N865" i="11"/>
  <c r="M866" i="11"/>
  <c r="N866" i="11"/>
  <c r="M867" i="11"/>
  <c r="N867" i="11"/>
  <c r="M868" i="11"/>
  <c r="N868" i="11"/>
  <c r="M869" i="11"/>
  <c r="N869" i="11"/>
  <c r="M870" i="11"/>
  <c r="N870" i="11"/>
  <c r="M871" i="11"/>
  <c r="N871" i="11"/>
  <c r="M872" i="11"/>
  <c r="N872" i="11"/>
  <c r="M873" i="11"/>
  <c r="N873" i="11"/>
  <c r="M874" i="11"/>
  <c r="N874" i="11"/>
  <c r="M875" i="11"/>
  <c r="N875" i="11"/>
  <c r="M876" i="11"/>
  <c r="N876" i="11"/>
  <c r="M877" i="11"/>
  <c r="N877" i="11"/>
  <c r="M878" i="11"/>
  <c r="N878" i="11"/>
  <c r="M879" i="11"/>
  <c r="N879" i="11"/>
  <c r="M880" i="11"/>
  <c r="N880" i="11"/>
  <c r="M881" i="11"/>
  <c r="N881" i="11"/>
  <c r="M882" i="11"/>
  <c r="N882" i="11"/>
  <c r="M883" i="11"/>
  <c r="N883" i="11"/>
  <c r="M884" i="11"/>
  <c r="N884" i="11"/>
  <c r="M885" i="11"/>
  <c r="N885" i="11"/>
  <c r="M886" i="11"/>
  <c r="N886" i="11"/>
  <c r="M887" i="11"/>
  <c r="N887" i="11"/>
  <c r="M888" i="11"/>
  <c r="N888" i="11"/>
  <c r="M889" i="11"/>
  <c r="N889" i="11"/>
  <c r="M890" i="11"/>
  <c r="N890" i="11"/>
  <c r="M891" i="11"/>
  <c r="N891" i="11"/>
  <c r="M892" i="11"/>
  <c r="N892" i="11"/>
  <c r="M893" i="11"/>
  <c r="N893" i="11"/>
  <c r="M894" i="11"/>
  <c r="N894" i="11"/>
  <c r="M895" i="11"/>
  <c r="N895" i="11"/>
  <c r="M896" i="11"/>
  <c r="N896" i="11"/>
  <c r="M897" i="11"/>
  <c r="N897" i="11"/>
  <c r="M898" i="11"/>
  <c r="N898" i="11"/>
  <c r="M899" i="11"/>
  <c r="N899" i="11"/>
  <c r="M900" i="11"/>
  <c r="N900" i="11"/>
  <c r="M901" i="11"/>
  <c r="N901" i="11"/>
  <c r="M902" i="11"/>
  <c r="N902" i="11"/>
  <c r="M903" i="11"/>
  <c r="N903" i="11"/>
  <c r="M904" i="11"/>
  <c r="N904" i="11"/>
  <c r="M905" i="11"/>
  <c r="N905" i="11"/>
  <c r="M906" i="11"/>
  <c r="N906" i="11"/>
  <c r="M907" i="11"/>
  <c r="N907" i="11"/>
  <c r="M908" i="11"/>
  <c r="N908" i="11"/>
  <c r="M909" i="11"/>
  <c r="N909" i="11"/>
  <c r="M910" i="11"/>
  <c r="N910" i="11"/>
  <c r="M911" i="11"/>
  <c r="N911" i="11"/>
  <c r="M912" i="11"/>
  <c r="N912" i="11"/>
  <c r="M913" i="11"/>
  <c r="N913" i="11"/>
  <c r="M914" i="11"/>
  <c r="N914" i="11"/>
  <c r="M915" i="11"/>
  <c r="N915" i="11"/>
  <c r="M916" i="11"/>
  <c r="N916" i="11"/>
  <c r="M917" i="11"/>
  <c r="N917" i="11"/>
  <c r="M918" i="11"/>
  <c r="N918" i="11"/>
  <c r="M919" i="11"/>
  <c r="N919" i="11"/>
  <c r="M920" i="11"/>
  <c r="N920" i="11"/>
  <c r="M921" i="11"/>
  <c r="N921" i="11"/>
  <c r="M922" i="11"/>
  <c r="N922" i="11"/>
  <c r="M923" i="11"/>
  <c r="N923" i="11"/>
  <c r="M924" i="11"/>
  <c r="N924" i="11"/>
  <c r="M925" i="11"/>
  <c r="N925" i="11"/>
  <c r="M926" i="11"/>
  <c r="N926" i="11"/>
  <c r="M927" i="11"/>
  <c r="N927" i="11"/>
  <c r="M928" i="11"/>
  <c r="N928" i="11"/>
  <c r="M929" i="11"/>
  <c r="N929" i="11"/>
  <c r="M930" i="11"/>
  <c r="N930" i="11"/>
  <c r="M931" i="11"/>
  <c r="N931" i="11"/>
  <c r="M932" i="11"/>
  <c r="N932" i="11"/>
  <c r="M933" i="11"/>
  <c r="N933" i="11"/>
  <c r="M934" i="11"/>
  <c r="N934" i="11"/>
  <c r="M935" i="11"/>
  <c r="N935" i="11"/>
  <c r="M936" i="11"/>
  <c r="N936" i="11"/>
  <c r="M937" i="11"/>
  <c r="N937" i="11"/>
  <c r="M938" i="11"/>
  <c r="N938" i="11"/>
  <c r="M939" i="11"/>
  <c r="N939" i="11"/>
  <c r="M940" i="11"/>
  <c r="N940" i="11"/>
  <c r="M941" i="11"/>
  <c r="N941" i="11"/>
  <c r="M942" i="11"/>
  <c r="N942" i="11"/>
  <c r="M943" i="11"/>
  <c r="N943" i="11"/>
  <c r="M944" i="11"/>
  <c r="N944" i="11"/>
  <c r="M945" i="11"/>
  <c r="N945" i="11"/>
  <c r="M946" i="11"/>
  <c r="N946" i="11"/>
  <c r="M947" i="11"/>
  <c r="N947" i="11"/>
  <c r="M948" i="11"/>
  <c r="N948" i="11"/>
  <c r="M949" i="11"/>
  <c r="N949" i="11"/>
  <c r="M950" i="11"/>
  <c r="N950" i="11"/>
  <c r="M951" i="11"/>
  <c r="N951" i="11"/>
  <c r="M952" i="11"/>
  <c r="N952" i="11"/>
  <c r="M953" i="11"/>
  <c r="N953" i="11"/>
  <c r="M954" i="11"/>
  <c r="N954" i="11"/>
  <c r="M955" i="11"/>
  <c r="N955" i="11"/>
  <c r="M956" i="11"/>
  <c r="N956" i="11"/>
  <c r="M957" i="11"/>
  <c r="N957" i="11"/>
  <c r="M958" i="11"/>
  <c r="N958" i="11"/>
  <c r="M959" i="11"/>
  <c r="N959" i="11"/>
  <c r="M960" i="11"/>
  <c r="N960" i="11"/>
  <c r="M961" i="11"/>
  <c r="N961" i="11"/>
  <c r="M962" i="11"/>
  <c r="N962" i="11"/>
  <c r="M963" i="11"/>
  <c r="N963" i="11"/>
  <c r="M964" i="11"/>
  <c r="N964" i="11"/>
  <c r="M965" i="11"/>
  <c r="N965" i="11"/>
  <c r="M966" i="11"/>
  <c r="N966" i="11"/>
  <c r="M967" i="11"/>
  <c r="N967" i="11"/>
  <c r="M968" i="11"/>
  <c r="N968" i="11"/>
  <c r="M969" i="11"/>
  <c r="N969" i="11"/>
  <c r="M970" i="11"/>
  <c r="N970" i="11"/>
  <c r="M971" i="11"/>
  <c r="N971" i="11"/>
  <c r="M972" i="11"/>
  <c r="N972" i="11"/>
  <c r="M973" i="11"/>
  <c r="N973" i="11"/>
  <c r="M974" i="11"/>
  <c r="N974" i="11"/>
  <c r="M975" i="11"/>
  <c r="N975" i="11"/>
  <c r="M976" i="11"/>
  <c r="N976" i="11"/>
  <c r="M977" i="11"/>
  <c r="N977" i="11"/>
  <c r="M978" i="11"/>
  <c r="N978" i="11"/>
  <c r="M979" i="11"/>
  <c r="N979" i="11"/>
  <c r="M980" i="11"/>
  <c r="N980" i="11"/>
  <c r="M981" i="11"/>
  <c r="N981" i="11"/>
  <c r="M982" i="11"/>
  <c r="N982" i="11"/>
  <c r="M983" i="11"/>
  <c r="N983" i="11"/>
  <c r="M984" i="11"/>
  <c r="N984" i="11"/>
  <c r="M985" i="11"/>
  <c r="N985" i="11"/>
  <c r="M986" i="11"/>
  <c r="N986" i="11"/>
  <c r="M987" i="11"/>
  <c r="N987" i="11"/>
  <c r="M988" i="11"/>
  <c r="N988" i="11"/>
  <c r="M989" i="11"/>
  <c r="N989" i="11"/>
  <c r="M990" i="11"/>
  <c r="N990" i="11"/>
  <c r="M991" i="11"/>
  <c r="N991" i="11"/>
  <c r="M992" i="11"/>
  <c r="N992" i="11"/>
  <c r="M993" i="11"/>
  <c r="N993" i="11"/>
  <c r="M994" i="11"/>
  <c r="N994" i="11"/>
  <c r="M995" i="11"/>
  <c r="N995" i="11"/>
  <c r="M996" i="11"/>
  <c r="N996" i="11"/>
  <c r="M997" i="11"/>
  <c r="N997" i="11"/>
  <c r="M998" i="11"/>
  <c r="N998" i="11"/>
  <c r="M999" i="11"/>
  <c r="N999" i="11"/>
  <c r="M1000" i="11"/>
  <c r="N1000" i="11"/>
  <c r="M1001" i="11"/>
  <c r="N1001" i="11"/>
  <c r="M1002" i="11"/>
  <c r="N1002" i="11"/>
  <c r="M1003" i="11"/>
  <c r="N1003" i="11"/>
  <c r="M1004" i="11"/>
  <c r="N1004" i="11"/>
  <c r="M1005" i="11"/>
  <c r="N1005" i="11"/>
  <c r="M1006" i="11"/>
  <c r="N1006" i="11"/>
  <c r="M1007" i="11"/>
  <c r="N1007" i="11"/>
  <c r="M1008" i="11"/>
  <c r="N1008" i="11"/>
  <c r="M1009" i="11"/>
  <c r="N1009" i="11"/>
  <c r="M1010" i="11"/>
  <c r="N1010" i="11"/>
  <c r="G8" i="11"/>
  <c r="K5" i="11"/>
  <c r="K6" i="11"/>
  <c r="K7" i="11"/>
  <c r="J11" i="11"/>
  <c r="K11" i="11"/>
  <c r="J12" i="11"/>
  <c r="K12" i="11"/>
  <c r="J13" i="11"/>
  <c r="K13" i="11"/>
  <c r="J14" i="11"/>
  <c r="K14" i="11"/>
  <c r="J15" i="11"/>
  <c r="K15" i="11"/>
  <c r="J16" i="11"/>
  <c r="K16" i="11"/>
  <c r="J17" i="11"/>
  <c r="K17" i="11"/>
  <c r="J18" i="11"/>
  <c r="K18" i="11"/>
  <c r="J19" i="11"/>
  <c r="K19" i="11"/>
  <c r="J20" i="11"/>
  <c r="K20" i="11"/>
  <c r="J21" i="11"/>
  <c r="K21" i="11"/>
  <c r="J22" i="11"/>
  <c r="K22" i="11"/>
  <c r="J23" i="11"/>
  <c r="K23" i="11"/>
  <c r="J24" i="11"/>
  <c r="K24" i="11"/>
  <c r="J25" i="11"/>
  <c r="K25" i="11"/>
  <c r="J26" i="11"/>
  <c r="K26" i="11"/>
  <c r="J27" i="11"/>
  <c r="K27" i="11"/>
  <c r="J28" i="11"/>
  <c r="K28" i="11"/>
  <c r="J29" i="11"/>
  <c r="K29" i="11"/>
  <c r="J30" i="11"/>
  <c r="K30" i="11"/>
  <c r="J31" i="11"/>
  <c r="K31" i="11"/>
  <c r="J32" i="11"/>
  <c r="K32" i="11"/>
  <c r="J33" i="11"/>
  <c r="K33" i="11"/>
  <c r="J34" i="11"/>
  <c r="K34" i="11"/>
  <c r="J35" i="11"/>
  <c r="K35" i="11"/>
  <c r="J36" i="11"/>
  <c r="K36" i="11"/>
  <c r="J37" i="11"/>
  <c r="K37" i="11"/>
  <c r="J38" i="11"/>
  <c r="K38" i="11"/>
  <c r="J39" i="11"/>
  <c r="K39" i="11"/>
  <c r="J40" i="11"/>
  <c r="K40" i="11"/>
  <c r="J41" i="11"/>
  <c r="K41" i="11"/>
  <c r="J42" i="11"/>
  <c r="K42" i="11"/>
  <c r="J43" i="11"/>
  <c r="K43" i="11"/>
  <c r="J44" i="11"/>
  <c r="K44" i="11"/>
  <c r="J45" i="11"/>
  <c r="K45" i="11"/>
  <c r="J46" i="11"/>
  <c r="K46" i="11"/>
  <c r="J47" i="11"/>
  <c r="K47" i="11"/>
  <c r="J48" i="11"/>
  <c r="K48" i="11"/>
  <c r="J49" i="11"/>
  <c r="K49" i="11"/>
  <c r="J50" i="11"/>
  <c r="K50" i="11"/>
  <c r="J51" i="11"/>
  <c r="K51" i="11"/>
  <c r="J52" i="11"/>
  <c r="K52" i="11"/>
  <c r="J53" i="11"/>
  <c r="K53" i="11"/>
  <c r="J54" i="11"/>
  <c r="K54" i="11"/>
  <c r="J55" i="11"/>
  <c r="K55" i="11"/>
  <c r="J56" i="11"/>
  <c r="K56" i="11"/>
  <c r="J57" i="11"/>
  <c r="K57" i="11"/>
  <c r="J58" i="11"/>
  <c r="K58" i="11"/>
  <c r="J59" i="11"/>
  <c r="K59" i="11"/>
  <c r="J60" i="11"/>
  <c r="K60" i="11"/>
  <c r="J61" i="11"/>
  <c r="K61" i="11"/>
  <c r="J62" i="11"/>
  <c r="K62" i="11"/>
  <c r="J63" i="11"/>
  <c r="K63" i="11"/>
  <c r="J64" i="11"/>
  <c r="K64" i="11"/>
  <c r="J65" i="11"/>
  <c r="K65" i="11"/>
  <c r="J66" i="11"/>
  <c r="K66" i="11"/>
  <c r="J67" i="11"/>
  <c r="K67" i="11"/>
  <c r="J68" i="11"/>
  <c r="K68" i="11"/>
  <c r="J69" i="11"/>
  <c r="K69" i="11"/>
  <c r="J70" i="11"/>
  <c r="K70" i="11"/>
  <c r="J71" i="11"/>
  <c r="K71" i="11"/>
  <c r="J72" i="11"/>
  <c r="K72" i="11"/>
  <c r="J73" i="11"/>
  <c r="K73" i="11"/>
  <c r="J74" i="11"/>
  <c r="K74" i="11"/>
  <c r="J75" i="11"/>
  <c r="K75" i="11"/>
  <c r="J76" i="11"/>
  <c r="K76" i="11"/>
  <c r="J77" i="11"/>
  <c r="K77" i="11"/>
  <c r="J78" i="11"/>
  <c r="K78" i="11"/>
  <c r="J79" i="11"/>
  <c r="K79" i="11"/>
  <c r="J80" i="11"/>
  <c r="K80" i="11"/>
  <c r="J81" i="11"/>
  <c r="K81" i="11"/>
  <c r="J82" i="11"/>
  <c r="K82" i="11"/>
  <c r="J83" i="11"/>
  <c r="K83" i="11"/>
  <c r="J84" i="11"/>
  <c r="K84" i="11"/>
  <c r="J85" i="11"/>
  <c r="K85" i="11"/>
  <c r="J86" i="11"/>
  <c r="K86" i="11"/>
  <c r="J87" i="11"/>
  <c r="K87" i="11"/>
  <c r="J88" i="11"/>
  <c r="K88" i="11"/>
  <c r="J89" i="11"/>
  <c r="K89" i="11"/>
  <c r="J90" i="11"/>
  <c r="K90" i="11"/>
  <c r="J91" i="11"/>
  <c r="K91" i="11"/>
  <c r="J92" i="11"/>
  <c r="K92" i="11"/>
  <c r="J93" i="11"/>
  <c r="K93" i="11"/>
  <c r="J94" i="11"/>
  <c r="K94" i="11"/>
  <c r="J95" i="11"/>
  <c r="K95" i="11"/>
  <c r="J96" i="11"/>
  <c r="K96" i="11"/>
  <c r="J97" i="11"/>
  <c r="K97" i="11"/>
  <c r="J98" i="11"/>
  <c r="K98" i="11"/>
  <c r="J99" i="11"/>
  <c r="K99" i="11"/>
  <c r="J100" i="11"/>
  <c r="K100" i="11"/>
  <c r="J101" i="11"/>
  <c r="K101" i="11"/>
  <c r="J102" i="11"/>
  <c r="K102" i="11"/>
  <c r="J103" i="11"/>
  <c r="K103" i="11"/>
  <c r="J104" i="11"/>
  <c r="K104" i="11"/>
  <c r="J105" i="11"/>
  <c r="K105" i="11"/>
  <c r="J106" i="11"/>
  <c r="K106" i="11"/>
  <c r="J107" i="11"/>
  <c r="K107" i="11"/>
  <c r="J108" i="11"/>
  <c r="K108" i="11"/>
  <c r="J109" i="11"/>
  <c r="K109" i="11"/>
  <c r="J110" i="11"/>
  <c r="K110" i="11"/>
  <c r="J111" i="11"/>
  <c r="K111" i="11"/>
  <c r="J112" i="11"/>
  <c r="K112" i="11"/>
  <c r="J113" i="11"/>
  <c r="K113" i="11"/>
  <c r="J114" i="11"/>
  <c r="K114" i="11"/>
  <c r="J115" i="11"/>
  <c r="K115" i="11"/>
  <c r="J116" i="11"/>
  <c r="K116" i="11"/>
  <c r="J117" i="11"/>
  <c r="K117" i="11"/>
  <c r="J118" i="11"/>
  <c r="K118" i="11"/>
  <c r="J119" i="11"/>
  <c r="K119" i="11"/>
  <c r="J120" i="11"/>
  <c r="K120" i="11"/>
  <c r="J121" i="11"/>
  <c r="K121" i="11"/>
  <c r="J122" i="11"/>
  <c r="K122" i="11"/>
  <c r="J123" i="11"/>
  <c r="K123" i="11"/>
  <c r="J124" i="11"/>
  <c r="K124" i="11"/>
  <c r="J125" i="11"/>
  <c r="K125" i="11"/>
  <c r="J126" i="11"/>
  <c r="K126" i="11"/>
  <c r="J127" i="11"/>
  <c r="K127" i="11"/>
  <c r="J128" i="11"/>
  <c r="K128" i="11"/>
  <c r="J129" i="11"/>
  <c r="K129" i="11"/>
  <c r="J130" i="11"/>
  <c r="K130" i="11"/>
  <c r="J131" i="11"/>
  <c r="K131" i="11"/>
  <c r="J132" i="11"/>
  <c r="K132" i="11"/>
  <c r="J133" i="11"/>
  <c r="K133" i="11"/>
  <c r="J134" i="11"/>
  <c r="K134" i="11"/>
  <c r="J135" i="11"/>
  <c r="K135" i="11"/>
  <c r="J136" i="11"/>
  <c r="K136" i="11"/>
  <c r="J137" i="11"/>
  <c r="K137" i="11"/>
  <c r="J138" i="11"/>
  <c r="K138" i="11"/>
  <c r="J139" i="11"/>
  <c r="K139" i="11"/>
  <c r="J140" i="11"/>
  <c r="K140" i="11"/>
  <c r="J141" i="11"/>
  <c r="K141" i="11"/>
  <c r="J142" i="11"/>
  <c r="K142" i="11"/>
  <c r="J143" i="11"/>
  <c r="K143" i="11"/>
  <c r="J144" i="11"/>
  <c r="K144" i="11"/>
  <c r="J145" i="11"/>
  <c r="K145" i="11"/>
  <c r="J146" i="11"/>
  <c r="K146" i="11"/>
  <c r="J147" i="11"/>
  <c r="K147" i="11"/>
  <c r="J148" i="11"/>
  <c r="K148" i="11"/>
  <c r="J149" i="11"/>
  <c r="K149" i="11"/>
  <c r="J150" i="11"/>
  <c r="K150" i="11"/>
  <c r="J151" i="11"/>
  <c r="K151" i="11"/>
  <c r="J152" i="11"/>
  <c r="K152" i="11"/>
  <c r="J153" i="11"/>
  <c r="K153" i="11"/>
  <c r="J154" i="11"/>
  <c r="K154" i="11"/>
  <c r="J155" i="11"/>
  <c r="K155" i="11"/>
  <c r="J156" i="11"/>
  <c r="K156" i="11"/>
  <c r="J157" i="11"/>
  <c r="K157" i="11"/>
  <c r="J158" i="11"/>
  <c r="K158" i="11"/>
  <c r="J159" i="11"/>
  <c r="K159" i="11"/>
  <c r="J160" i="11"/>
  <c r="K160" i="11"/>
  <c r="J161" i="11"/>
  <c r="K161" i="11"/>
  <c r="J162" i="11"/>
  <c r="K162" i="11"/>
  <c r="J163" i="11"/>
  <c r="K163" i="11"/>
  <c r="J164" i="11"/>
  <c r="K164" i="11"/>
  <c r="J165" i="11"/>
  <c r="K165" i="11"/>
  <c r="J166" i="11"/>
  <c r="K166" i="11"/>
  <c r="J167" i="11"/>
  <c r="K167" i="11"/>
  <c r="J168" i="11"/>
  <c r="K168" i="11"/>
  <c r="J169" i="11"/>
  <c r="K169" i="11"/>
  <c r="J170" i="11"/>
  <c r="K170" i="11"/>
  <c r="J171" i="11"/>
  <c r="K171" i="11"/>
  <c r="J172" i="11"/>
  <c r="K172" i="11"/>
  <c r="J173" i="11"/>
  <c r="K173" i="11"/>
  <c r="J174" i="11"/>
  <c r="K174" i="11"/>
  <c r="J175" i="11"/>
  <c r="K175" i="11"/>
  <c r="J176" i="11"/>
  <c r="K176" i="11"/>
  <c r="J177" i="11"/>
  <c r="K177" i="11"/>
  <c r="J178" i="11"/>
  <c r="K178" i="11"/>
  <c r="J179" i="11"/>
  <c r="K179" i="11"/>
  <c r="J180" i="11"/>
  <c r="K180" i="11"/>
  <c r="J181" i="11"/>
  <c r="K181" i="11"/>
  <c r="J182" i="11"/>
  <c r="K182" i="11"/>
  <c r="J183" i="11"/>
  <c r="K183" i="11"/>
  <c r="J184" i="11"/>
  <c r="K184" i="11"/>
  <c r="J185" i="11"/>
  <c r="K185" i="11"/>
  <c r="J186" i="11"/>
  <c r="K186" i="11"/>
  <c r="J187" i="11"/>
  <c r="K187" i="11"/>
  <c r="J188" i="11"/>
  <c r="K188" i="11"/>
  <c r="J189" i="11"/>
  <c r="K189" i="11"/>
  <c r="J190" i="11"/>
  <c r="K190" i="11"/>
  <c r="J191" i="11"/>
  <c r="K191" i="11"/>
  <c r="J192" i="11"/>
  <c r="K192" i="11"/>
  <c r="J193" i="11"/>
  <c r="K193" i="11"/>
  <c r="J194" i="11"/>
  <c r="K194" i="11"/>
  <c r="J195" i="11"/>
  <c r="K195" i="11"/>
  <c r="J196" i="11"/>
  <c r="K196" i="11"/>
  <c r="J197" i="11"/>
  <c r="K197" i="11"/>
  <c r="J198" i="11"/>
  <c r="K198" i="11"/>
  <c r="J199" i="11"/>
  <c r="K199" i="11"/>
  <c r="J200" i="11"/>
  <c r="K200" i="11"/>
  <c r="J201" i="11"/>
  <c r="K201" i="11"/>
  <c r="J202" i="11"/>
  <c r="K202" i="11"/>
  <c r="J203" i="11"/>
  <c r="K203" i="11"/>
  <c r="J204" i="11"/>
  <c r="K204" i="11"/>
  <c r="J205" i="11"/>
  <c r="K205" i="11"/>
  <c r="J206" i="11"/>
  <c r="K206" i="11"/>
  <c r="J207" i="11"/>
  <c r="K207" i="11"/>
  <c r="J208" i="11"/>
  <c r="K208" i="11"/>
  <c r="J209" i="11"/>
  <c r="K209" i="11"/>
  <c r="J210" i="11"/>
  <c r="K210" i="11"/>
  <c r="J211" i="11"/>
  <c r="K211" i="11"/>
  <c r="J212" i="11"/>
  <c r="K212" i="11"/>
  <c r="J213" i="11"/>
  <c r="K213" i="11"/>
  <c r="J214" i="11"/>
  <c r="K214" i="11"/>
  <c r="J215" i="11"/>
  <c r="K215" i="11"/>
  <c r="J216" i="11"/>
  <c r="K216" i="11"/>
  <c r="J217" i="11"/>
  <c r="K217" i="11"/>
  <c r="J218" i="11"/>
  <c r="K218" i="11"/>
  <c r="J219" i="11"/>
  <c r="K219" i="11"/>
  <c r="J220" i="11"/>
  <c r="K220" i="11"/>
  <c r="J221" i="11"/>
  <c r="K221" i="11"/>
  <c r="J222" i="11"/>
  <c r="K222" i="11"/>
  <c r="J223" i="11"/>
  <c r="K223" i="11"/>
  <c r="J224" i="11"/>
  <c r="K224" i="11"/>
  <c r="J225" i="11"/>
  <c r="K225" i="11"/>
  <c r="J226" i="11"/>
  <c r="K226" i="11"/>
  <c r="J227" i="11"/>
  <c r="K227" i="11"/>
  <c r="J228" i="11"/>
  <c r="K228" i="11"/>
  <c r="J229" i="11"/>
  <c r="K229" i="11"/>
  <c r="J230" i="11"/>
  <c r="K230" i="11"/>
  <c r="J231" i="11"/>
  <c r="K231" i="11"/>
  <c r="J232" i="11"/>
  <c r="K232" i="11"/>
  <c r="J233" i="11"/>
  <c r="K233" i="11"/>
  <c r="J234" i="11"/>
  <c r="K234" i="11"/>
  <c r="J235" i="11"/>
  <c r="K235" i="11"/>
  <c r="J236" i="11"/>
  <c r="K236" i="11"/>
  <c r="J237" i="11"/>
  <c r="K237" i="11"/>
  <c r="J238" i="11"/>
  <c r="K238" i="11"/>
  <c r="J239" i="11"/>
  <c r="K239" i="11"/>
  <c r="J240" i="11"/>
  <c r="K240" i="11"/>
  <c r="J241" i="11"/>
  <c r="K241" i="11"/>
  <c r="J242" i="11"/>
  <c r="K242" i="11"/>
  <c r="J243" i="11"/>
  <c r="K243" i="11"/>
  <c r="J244" i="11"/>
  <c r="K244" i="11"/>
  <c r="J245" i="11"/>
  <c r="K245" i="11"/>
  <c r="J246" i="11"/>
  <c r="K246" i="11"/>
  <c r="J247" i="11"/>
  <c r="K247" i="11"/>
  <c r="J248" i="11"/>
  <c r="K248" i="11"/>
  <c r="J249" i="11"/>
  <c r="K249" i="11"/>
  <c r="J250" i="11"/>
  <c r="K250" i="11"/>
  <c r="J251" i="11"/>
  <c r="K251" i="11"/>
  <c r="J252" i="11"/>
  <c r="K252" i="11"/>
  <c r="J253" i="11"/>
  <c r="K253" i="11"/>
  <c r="J254" i="11"/>
  <c r="K254" i="11"/>
  <c r="J255" i="11"/>
  <c r="K255" i="11"/>
  <c r="J256" i="11"/>
  <c r="K256" i="11"/>
  <c r="J257" i="11"/>
  <c r="K257" i="11"/>
  <c r="J258" i="11"/>
  <c r="K258" i="11"/>
  <c r="J259" i="11"/>
  <c r="K259" i="11"/>
  <c r="J260" i="11"/>
  <c r="K260" i="11"/>
  <c r="J261" i="11"/>
  <c r="K261" i="11"/>
  <c r="J262" i="11"/>
  <c r="K262" i="11"/>
  <c r="J263" i="11"/>
  <c r="K263" i="11"/>
  <c r="J264" i="11"/>
  <c r="K264" i="11"/>
  <c r="J265" i="11"/>
  <c r="K265" i="11"/>
  <c r="J266" i="11"/>
  <c r="K266" i="11"/>
  <c r="J267" i="11"/>
  <c r="K267" i="11"/>
  <c r="J268" i="11"/>
  <c r="K268" i="11"/>
  <c r="J269" i="11"/>
  <c r="K269" i="11"/>
  <c r="J270" i="11"/>
  <c r="K270" i="11"/>
  <c r="J271" i="11"/>
  <c r="K271" i="11"/>
  <c r="J272" i="11"/>
  <c r="K272" i="11"/>
  <c r="J273" i="11"/>
  <c r="K273" i="11"/>
  <c r="J274" i="11"/>
  <c r="K274" i="11"/>
  <c r="J275" i="11"/>
  <c r="K275" i="11"/>
  <c r="J276" i="11"/>
  <c r="K276" i="11"/>
  <c r="J277" i="11"/>
  <c r="K277" i="11"/>
  <c r="J278" i="11"/>
  <c r="K278" i="11"/>
  <c r="J279" i="11"/>
  <c r="K279" i="11"/>
  <c r="J280" i="11"/>
  <c r="K280" i="11"/>
  <c r="J281" i="11"/>
  <c r="K281" i="11"/>
  <c r="J282" i="11"/>
  <c r="K282" i="11"/>
  <c r="J283" i="11"/>
  <c r="K283" i="11"/>
  <c r="J284" i="11"/>
  <c r="K284" i="11"/>
  <c r="J285" i="11"/>
  <c r="K285" i="11"/>
  <c r="J286" i="11"/>
  <c r="K286" i="11"/>
  <c r="J287" i="11"/>
  <c r="K287" i="11"/>
  <c r="J288" i="11"/>
  <c r="K288" i="11"/>
  <c r="J289" i="11"/>
  <c r="K289" i="11"/>
  <c r="J290" i="11"/>
  <c r="K290" i="11"/>
  <c r="J291" i="11"/>
  <c r="K291" i="11"/>
  <c r="J292" i="11"/>
  <c r="K292" i="11"/>
  <c r="J293" i="11"/>
  <c r="K293" i="11"/>
  <c r="J294" i="11"/>
  <c r="K294" i="11"/>
  <c r="J295" i="11"/>
  <c r="K295" i="11"/>
  <c r="J296" i="11"/>
  <c r="K296" i="11"/>
  <c r="J297" i="11"/>
  <c r="K297" i="11"/>
  <c r="J298" i="11"/>
  <c r="K298" i="11"/>
  <c r="J299" i="11"/>
  <c r="K299" i="11"/>
  <c r="J300" i="11"/>
  <c r="K300" i="11"/>
  <c r="J301" i="11"/>
  <c r="K301" i="11"/>
  <c r="J302" i="11"/>
  <c r="K302" i="11"/>
  <c r="J303" i="11"/>
  <c r="K303" i="11"/>
  <c r="J304" i="11"/>
  <c r="K304" i="11"/>
  <c r="J305" i="11"/>
  <c r="K305" i="11"/>
  <c r="J306" i="11"/>
  <c r="K306" i="11"/>
  <c r="J307" i="11"/>
  <c r="K307" i="11"/>
  <c r="J308" i="11"/>
  <c r="K308" i="11"/>
  <c r="J309" i="11"/>
  <c r="K309" i="11"/>
  <c r="J310" i="11"/>
  <c r="K310" i="11"/>
  <c r="J311" i="11"/>
  <c r="K311" i="11"/>
  <c r="J312" i="11"/>
  <c r="K312" i="11"/>
  <c r="J313" i="11"/>
  <c r="K313" i="11"/>
  <c r="J314" i="11"/>
  <c r="K314" i="11"/>
  <c r="J315" i="11"/>
  <c r="K315" i="11"/>
  <c r="J316" i="11"/>
  <c r="K316" i="11"/>
  <c r="J317" i="11"/>
  <c r="K317" i="11"/>
  <c r="J318" i="11"/>
  <c r="K318" i="11"/>
  <c r="J319" i="11"/>
  <c r="K319" i="11"/>
  <c r="J320" i="11"/>
  <c r="K320" i="11"/>
  <c r="J321" i="11"/>
  <c r="K321" i="11"/>
  <c r="J322" i="11"/>
  <c r="K322" i="11"/>
  <c r="J323" i="11"/>
  <c r="K323" i="11"/>
  <c r="J324" i="11"/>
  <c r="K324" i="11"/>
  <c r="J325" i="11"/>
  <c r="K325" i="11"/>
  <c r="J326" i="11"/>
  <c r="K326" i="11"/>
  <c r="J327" i="11"/>
  <c r="K327" i="11"/>
  <c r="J328" i="11"/>
  <c r="K328" i="11"/>
  <c r="J329" i="11"/>
  <c r="K329" i="11"/>
  <c r="J330" i="11"/>
  <c r="K330" i="11"/>
  <c r="J331" i="11"/>
  <c r="K331" i="11"/>
  <c r="J332" i="11"/>
  <c r="K332" i="11"/>
  <c r="J333" i="11"/>
  <c r="K333" i="11"/>
  <c r="J334" i="11"/>
  <c r="K334" i="11"/>
  <c r="J335" i="11"/>
  <c r="K335" i="11"/>
  <c r="J336" i="11"/>
  <c r="K336" i="11"/>
  <c r="J337" i="11"/>
  <c r="K337" i="11"/>
  <c r="J338" i="11"/>
  <c r="K338" i="11"/>
  <c r="J339" i="11"/>
  <c r="K339" i="11"/>
  <c r="J340" i="11"/>
  <c r="K340" i="11"/>
  <c r="J341" i="11"/>
  <c r="K341" i="11"/>
  <c r="J342" i="11"/>
  <c r="K342" i="11"/>
  <c r="J343" i="11"/>
  <c r="K343" i="11"/>
  <c r="J344" i="11"/>
  <c r="K344" i="11"/>
  <c r="J345" i="11"/>
  <c r="K345" i="11"/>
  <c r="J346" i="11"/>
  <c r="K346" i="11"/>
  <c r="J347" i="11"/>
  <c r="K347" i="11"/>
  <c r="J348" i="11"/>
  <c r="K348" i="11"/>
  <c r="J349" i="11"/>
  <c r="K349" i="11"/>
  <c r="J350" i="11"/>
  <c r="K350" i="11"/>
  <c r="J351" i="11"/>
  <c r="K351" i="11"/>
  <c r="J352" i="11"/>
  <c r="K352" i="11"/>
  <c r="J353" i="11"/>
  <c r="K353" i="11"/>
  <c r="J354" i="11"/>
  <c r="K354" i="11"/>
  <c r="J355" i="11"/>
  <c r="K355" i="11"/>
  <c r="J356" i="11"/>
  <c r="K356" i="11"/>
  <c r="J357" i="11"/>
  <c r="K357" i="11"/>
  <c r="J358" i="11"/>
  <c r="K358" i="11"/>
  <c r="J359" i="11"/>
  <c r="K359" i="11"/>
  <c r="J360" i="11"/>
  <c r="K360" i="11"/>
  <c r="J361" i="11"/>
  <c r="K361" i="11"/>
  <c r="J362" i="11"/>
  <c r="K362" i="11"/>
  <c r="J363" i="11"/>
  <c r="K363" i="11"/>
  <c r="J364" i="11"/>
  <c r="K364" i="11"/>
  <c r="J365" i="11"/>
  <c r="K365" i="11"/>
  <c r="J366" i="11"/>
  <c r="K366" i="11"/>
  <c r="J367" i="11"/>
  <c r="K367" i="11"/>
  <c r="J368" i="11"/>
  <c r="K368" i="11"/>
  <c r="J369" i="11"/>
  <c r="K369" i="11"/>
  <c r="J370" i="11"/>
  <c r="K370" i="11"/>
  <c r="J371" i="11"/>
  <c r="K371" i="11"/>
  <c r="J372" i="11"/>
  <c r="K372" i="11"/>
  <c r="J373" i="11"/>
  <c r="K373" i="11"/>
  <c r="J374" i="11"/>
  <c r="K374" i="11"/>
  <c r="J375" i="11"/>
  <c r="K375" i="11"/>
  <c r="J376" i="11"/>
  <c r="K376" i="11"/>
  <c r="J377" i="11"/>
  <c r="K377" i="11"/>
  <c r="J378" i="11"/>
  <c r="K378" i="11"/>
  <c r="J379" i="11"/>
  <c r="K379" i="11"/>
  <c r="J380" i="11"/>
  <c r="K380" i="11"/>
  <c r="J381" i="11"/>
  <c r="K381" i="11"/>
  <c r="J382" i="11"/>
  <c r="K382" i="11"/>
  <c r="J383" i="11"/>
  <c r="K383" i="11"/>
  <c r="J384" i="11"/>
  <c r="K384" i="11"/>
  <c r="J385" i="11"/>
  <c r="K385" i="11"/>
  <c r="J386" i="11"/>
  <c r="K386" i="11"/>
  <c r="J387" i="11"/>
  <c r="K387" i="11"/>
  <c r="J388" i="11"/>
  <c r="K388" i="11"/>
  <c r="J389" i="11"/>
  <c r="K389" i="11"/>
  <c r="J390" i="11"/>
  <c r="K390" i="11"/>
  <c r="J391" i="11"/>
  <c r="K391" i="11"/>
  <c r="J392" i="11"/>
  <c r="K392" i="11"/>
  <c r="J393" i="11"/>
  <c r="K393" i="11"/>
  <c r="J394" i="11"/>
  <c r="K394" i="11"/>
  <c r="J395" i="11"/>
  <c r="K395" i="11"/>
  <c r="J396" i="11"/>
  <c r="K396" i="11"/>
  <c r="J397" i="11"/>
  <c r="K397" i="11"/>
  <c r="J398" i="11"/>
  <c r="K398" i="11"/>
  <c r="J399" i="11"/>
  <c r="K399" i="11"/>
  <c r="J400" i="11"/>
  <c r="K400" i="11"/>
  <c r="J401" i="11"/>
  <c r="K401" i="11"/>
  <c r="J402" i="11"/>
  <c r="K402" i="11"/>
  <c r="J403" i="11"/>
  <c r="K403" i="11"/>
  <c r="J404" i="11"/>
  <c r="K404" i="11"/>
  <c r="J405" i="11"/>
  <c r="K405" i="11"/>
  <c r="J406" i="11"/>
  <c r="K406" i="11"/>
  <c r="J407" i="11"/>
  <c r="K407" i="11"/>
  <c r="J408" i="11"/>
  <c r="K408" i="11"/>
  <c r="J409" i="11"/>
  <c r="K409" i="11"/>
  <c r="J410" i="11"/>
  <c r="K410" i="11"/>
  <c r="J411" i="11"/>
  <c r="K411" i="11"/>
  <c r="J412" i="11"/>
  <c r="K412" i="11"/>
  <c r="J413" i="11"/>
  <c r="K413" i="11"/>
  <c r="J414" i="11"/>
  <c r="K414" i="11"/>
  <c r="J415" i="11"/>
  <c r="K415" i="11"/>
  <c r="J416" i="11"/>
  <c r="K416" i="11"/>
  <c r="J417" i="11"/>
  <c r="K417" i="11"/>
  <c r="J418" i="11"/>
  <c r="K418" i="11"/>
  <c r="J419" i="11"/>
  <c r="K419" i="11"/>
  <c r="J420" i="11"/>
  <c r="K420" i="11"/>
  <c r="J421" i="11"/>
  <c r="K421" i="11"/>
  <c r="J422" i="11"/>
  <c r="K422" i="11"/>
  <c r="J423" i="11"/>
  <c r="K423" i="11"/>
  <c r="J424" i="11"/>
  <c r="K424" i="11"/>
  <c r="J425" i="11"/>
  <c r="K425" i="11"/>
  <c r="J426" i="11"/>
  <c r="K426" i="11"/>
  <c r="J427" i="11"/>
  <c r="K427" i="11"/>
  <c r="J428" i="11"/>
  <c r="K428" i="11"/>
  <c r="J429" i="11"/>
  <c r="K429" i="11"/>
  <c r="J430" i="11"/>
  <c r="K430" i="11"/>
  <c r="J431" i="11"/>
  <c r="K431" i="11"/>
  <c r="J432" i="11"/>
  <c r="K432" i="11"/>
  <c r="J433" i="11"/>
  <c r="K433" i="11"/>
  <c r="J434" i="11"/>
  <c r="K434" i="11"/>
  <c r="J435" i="11"/>
  <c r="K435" i="11"/>
  <c r="J436" i="11"/>
  <c r="K436" i="11"/>
  <c r="J437" i="11"/>
  <c r="K437" i="11"/>
  <c r="J438" i="11"/>
  <c r="K438" i="11"/>
  <c r="J439" i="11"/>
  <c r="K439" i="11"/>
  <c r="J440" i="11"/>
  <c r="K440" i="11"/>
  <c r="J441" i="11"/>
  <c r="K441" i="11"/>
  <c r="J442" i="11"/>
  <c r="K442" i="11"/>
  <c r="J443" i="11"/>
  <c r="K443" i="11"/>
  <c r="J444" i="11"/>
  <c r="K444" i="11"/>
  <c r="J445" i="11"/>
  <c r="K445" i="11"/>
  <c r="J446" i="11"/>
  <c r="K446" i="11"/>
  <c r="J447" i="11"/>
  <c r="K447" i="11"/>
  <c r="J448" i="11"/>
  <c r="K448" i="11"/>
  <c r="J449" i="11"/>
  <c r="K449" i="11"/>
  <c r="J450" i="11"/>
  <c r="K450" i="11"/>
  <c r="J451" i="11"/>
  <c r="K451" i="11"/>
  <c r="J452" i="11"/>
  <c r="K452" i="11"/>
  <c r="J453" i="11"/>
  <c r="K453" i="11"/>
  <c r="J454" i="11"/>
  <c r="K454" i="11"/>
  <c r="J455" i="11"/>
  <c r="K455" i="11"/>
  <c r="J456" i="11"/>
  <c r="K456" i="11"/>
  <c r="J457" i="11"/>
  <c r="K457" i="11"/>
  <c r="J458" i="11"/>
  <c r="K458" i="11"/>
  <c r="J459" i="11"/>
  <c r="K459" i="11"/>
  <c r="J460" i="11"/>
  <c r="K460" i="11"/>
  <c r="J461" i="11"/>
  <c r="K461" i="11"/>
  <c r="J462" i="11"/>
  <c r="K462" i="11"/>
  <c r="J463" i="11"/>
  <c r="K463" i="11"/>
  <c r="J464" i="11"/>
  <c r="K464" i="11"/>
  <c r="J465" i="11"/>
  <c r="K465" i="11"/>
  <c r="J466" i="11"/>
  <c r="K466" i="11"/>
  <c r="J467" i="11"/>
  <c r="K467" i="11"/>
  <c r="J468" i="11"/>
  <c r="K468" i="11"/>
  <c r="J469" i="11"/>
  <c r="K469" i="11"/>
  <c r="J470" i="11"/>
  <c r="K470" i="11"/>
  <c r="J471" i="11"/>
  <c r="K471" i="11"/>
  <c r="J472" i="11"/>
  <c r="K472" i="11"/>
  <c r="J473" i="11"/>
  <c r="K473" i="11"/>
  <c r="J474" i="11"/>
  <c r="K474" i="11"/>
  <c r="J475" i="11"/>
  <c r="K475" i="11"/>
  <c r="J476" i="11"/>
  <c r="K476" i="11"/>
  <c r="J477" i="11"/>
  <c r="K477" i="11"/>
  <c r="J478" i="11"/>
  <c r="K478" i="11"/>
  <c r="J479" i="11"/>
  <c r="K479" i="11"/>
  <c r="J480" i="11"/>
  <c r="K480" i="11"/>
  <c r="J481" i="11"/>
  <c r="K481" i="11"/>
  <c r="J482" i="11"/>
  <c r="K482" i="11"/>
  <c r="J483" i="11"/>
  <c r="K483" i="11"/>
  <c r="J484" i="11"/>
  <c r="K484" i="11"/>
  <c r="J485" i="11"/>
  <c r="K485" i="11"/>
  <c r="J486" i="11"/>
  <c r="K486" i="11"/>
  <c r="J487" i="11"/>
  <c r="K487" i="11"/>
  <c r="J488" i="11"/>
  <c r="K488" i="11"/>
  <c r="J489" i="11"/>
  <c r="K489" i="11"/>
  <c r="J490" i="11"/>
  <c r="K490" i="11"/>
  <c r="J491" i="11"/>
  <c r="K491" i="11"/>
  <c r="J492" i="11"/>
  <c r="K492" i="11"/>
  <c r="J493" i="11"/>
  <c r="K493" i="11"/>
  <c r="J494" i="11"/>
  <c r="K494" i="11"/>
  <c r="J495" i="11"/>
  <c r="K495" i="11"/>
  <c r="J496" i="11"/>
  <c r="K496" i="11"/>
  <c r="J497" i="11"/>
  <c r="K497" i="11"/>
  <c r="J498" i="11"/>
  <c r="K498" i="11"/>
  <c r="J499" i="11"/>
  <c r="K499" i="11"/>
  <c r="J500" i="11"/>
  <c r="K500" i="11"/>
  <c r="J501" i="11"/>
  <c r="K501" i="11"/>
  <c r="J502" i="11"/>
  <c r="K502" i="11"/>
  <c r="J503" i="11"/>
  <c r="K503" i="11"/>
  <c r="J504" i="11"/>
  <c r="K504" i="11"/>
  <c r="J505" i="11"/>
  <c r="K505" i="11"/>
  <c r="J506" i="11"/>
  <c r="K506" i="11"/>
  <c r="J507" i="11"/>
  <c r="K507" i="11"/>
  <c r="J508" i="11"/>
  <c r="K508" i="11"/>
  <c r="J509" i="11"/>
  <c r="K509" i="11"/>
  <c r="J510" i="11"/>
  <c r="K510" i="11"/>
  <c r="J511" i="11"/>
  <c r="K511" i="11"/>
  <c r="J512" i="11"/>
  <c r="K512" i="11"/>
  <c r="J513" i="11"/>
  <c r="K513" i="11"/>
  <c r="J514" i="11"/>
  <c r="K514" i="11"/>
  <c r="J515" i="11"/>
  <c r="K515" i="11"/>
  <c r="J516" i="11"/>
  <c r="K516" i="11"/>
  <c r="J517" i="11"/>
  <c r="K517" i="11"/>
  <c r="J518" i="11"/>
  <c r="K518" i="11"/>
  <c r="J519" i="11"/>
  <c r="K519" i="11"/>
  <c r="J520" i="11"/>
  <c r="K520" i="11"/>
  <c r="J521" i="11"/>
  <c r="K521" i="11"/>
  <c r="J522" i="11"/>
  <c r="K522" i="11"/>
  <c r="J523" i="11"/>
  <c r="K523" i="11"/>
  <c r="J524" i="11"/>
  <c r="K524" i="11"/>
  <c r="J525" i="11"/>
  <c r="K525" i="11"/>
  <c r="J526" i="11"/>
  <c r="K526" i="11"/>
  <c r="J527" i="11"/>
  <c r="K527" i="11"/>
  <c r="J528" i="11"/>
  <c r="K528" i="11"/>
  <c r="J529" i="11"/>
  <c r="K529" i="11"/>
  <c r="J530" i="11"/>
  <c r="K530" i="11"/>
  <c r="J531" i="11"/>
  <c r="K531" i="11"/>
  <c r="J532" i="11"/>
  <c r="K532" i="11"/>
  <c r="J533" i="11"/>
  <c r="K533" i="11"/>
  <c r="J534" i="11"/>
  <c r="K534" i="11"/>
  <c r="J535" i="11"/>
  <c r="K535" i="11"/>
  <c r="J536" i="11"/>
  <c r="K536" i="11"/>
  <c r="J537" i="11"/>
  <c r="K537" i="11"/>
  <c r="J538" i="11"/>
  <c r="K538" i="11"/>
  <c r="J539" i="11"/>
  <c r="K539" i="11"/>
  <c r="J540" i="11"/>
  <c r="K540" i="11"/>
  <c r="J541" i="11"/>
  <c r="K541" i="11"/>
  <c r="J542" i="11"/>
  <c r="K542" i="11"/>
  <c r="J543" i="11"/>
  <c r="K543" i="11"/>
  <c r="J544" i="11"/>
  <c r="K544" i="11"/>
  <c r="J545" i="11"/>
  <c r="K545" i="11"/>
  <c r="J546" i="11"/>
  <c r="K546" i="11"/>
  <c r="J547" i="11"/>
  <c r="K547" i="11"/>
  <c r="J548" i="11"/>
  <c r="K548" i="11"/>
  <c r="J549" i="11"/>
  <c r="K549" i="11"/>
  <c r="J550" i="11"/>
  <c r="K550" i="11"/>
  <c r="J551" i="11"/>
  <c r="K551" i="11"/>
  <c r="J552" i="11"/>
  <c r="K552" i="11"/>
  <c r="J553" i="11"/>
  <c r="K553" i="11"/>
  <c r="J554" i="11"/>
  <c r="K554" i="11"/>
  <c r="J555" i="11"/>
  <c r="K555" i="11"/>
  <c r="J556" i="11"/>
  <c r="K556" i="11"/>
  <c r="J557" i="11"/>
  <c r="K557" i="11"/>
  <c r="J558" i="11"/>
  <c r="K558" i="11"/>
  <c r="J559" i="11"/>
  <c r="K559" i="11"/>
  <c r="J560" i="11"/>
  <c r="K560" i="11"/>
  <c r="J561" i="11"/>
  <c r="K561" i="11"/>
  <c r="J562" i="11"/>
  <c r="K562" i="11"/>
  <c r="J563" i="11"/>
  <c r="K563" i="11"/>
  <c r="J564" i="11"/>
  <c r="K564" i="11"/>
  <c r="J565" i="11"/>
  <c r="K565" i="11"/>
  <c r="J566" i="11"/>
  <c r="K566" i="11"/>
  <c r="J567" i="11"/>
  <c r="K567" i="11"/>
  <c r="J568" i="11"/>
  <c r="K568" i="11"/>
  <c r="J569" i="11"/>
  <c r="K569" i="11"/>
  <c r="J570" i="11"/>
  <c r="K570" i="11"/>
  <c r="J571" i="11"/>
  <c r="K571" i="11"/>
  <c r="J572" i="11"/>
  <c r="K572" i="11"/>
  <c r="J573" i="11"/>
  <c r="K573" i="11"/>
  <c r="J574" i="11"/>
  <c r="K574" i="11"/>
  <c r="J575" i="11"/>
  <c r="K575" i="11"/>
  <c r="J576" i="11"/>
  <c r="K576" i="11"/>
  <c r="J577" i="11"/>
  <c r="K577" i="11"/>
  <c r="J578" i="11"/>
  <c r="K578" i="11"/>
  <c r="J579" i="11"/>
  <c r="K579" i="11"/>
  <c r="J580" i="11"/>
  <c r="K580" i="11"/>
  <c r="J581" i="11"/>
  <c r="K581" i="11"/>
  <c r="J582" i="11"/>
  <c r="K582" i="11"/>
  <c r="J583" i="11"/>
  <c r="K583" i="11"/>
  <c r="J584" i="11"/>
  <c r="K584" i="11"/>
  <c r="J585" i="11"/>
  <c r="K585" i="11"/>
  <c r="J586" i="11"/>
  <c r="K586" i="11"/>
  <c r="J587" i="11"/>
  <c r="K587" i="11"/>
  <c r="J588" i="11"/>
  <c r="K588" i="11"/>
  <c r="J589" i="11"/>
  <c r="K589" i="11"/>
  <c r="J590" i="11"/>
  <c r="K590" i="11"/>
  <c r="J591" i="11"/>
  <c r="K591" i="11"/>
  <c r="J592" i="11"/>
  <c r="K592" i="11"/>
  <c r="J593" i="11"/>
  <c r="K593" i="11"/>
  <c r="J594" i="11"/>
  <c r="K594" i="11"/>
  <c r="J595" i="11"/>
  <c r="K595" i="11"/>
  <c r="J596" i="11"/>
  <c r="K596" i="11"/>
  <c r="J597" i="11"/>
  <c r="K597" i="11"/>
  <c r="J598" i="11"/>
  <c r="K598" i="11"/>
  <c r="J599" i="11"/>
  <c r="K599" i="11"/>
  <c r="J600" i="11"/>
  <c r="K600" i="11"/>
  <c r="J601" i="11"/>
  <c r="K601" i="11"/>
  <c r="J602" i="11"/>
  <c r="K602" i="11"/>
  <c r="J603" i="11"/>
  <c r="K603" i="11"/>
  <c r="J604" i="11"/>
  <c r="K604" i="11"/>
  <c r="J605" i="11"/>
  <c r="K605" i="11"/>
  <c r="J606" i="11"/>
  <c r="K606" i="11"/>
  <c r="J607" i="11"/>
  <c r="K607" i="11"/>
  <c r="J608" i="11"/>
  <c r="K608" i="11"/>
  <c r="J609" i="11"/>
  <c r="K609" i="11"/>
  <c r="J610" i="11"/>
  <c r="K610" i="11"/>
  <c r="J611" i="11"/>
  <c r="K611" i="11"/>
  <c r="J612" i="11"/>
  <c r="K612" i="11"/>
  <c r="J613" i="11"/>
  <c r="K613" i="11"/>
  <c r="J614" i="11"/>
  <c r="K614" i="11"/>
  <c r="J615" i="11"/>
  <c r="K615" i="11"/>
  <c r="J616" i="11"/>
  <c r="K616" i="11"/>
  <c r="J617" i="11"/>
  <c r="K617" i="11"/>
  <c r="J618" i="11"/>
  <c r="K618" i="11"/>
  <c r="J619" i="11"/>
  <c r="K619" i="11"/>
  <c r="J620" i="11"/>
  <c r="K620" i="11"/>
  <c r="J621" i="11"/>
  <c r="K621" i="11"/>
  <c r="J622" i="11"/>
  <c r="K622" i="11"/>
  <c r="J623" i="11"/>
  <c r="K623" i="11"/>
  <c r="J624" i="11"/>
  <c r="K624" i="11"/>
  <c r="J625" i="11"/>
  <c r="K625" i="11"/>
  <c r="J626" i="11"/>
  <c r="K626" i="11"/>
  <c r="J627" i="11"/>
  <c r="K627" i="11"/>
  <c r="J628" i="11"/>
  <c r="K628" i="11"/>
  <c r="J629" i="11"/>
  <c r="K629" i="11"/>
  <c r="J630" i="11"/>
  <c r="K630" i="11"/>
  <c r="J631" i="11"/>
  <c r="K631" i="11"/>
  <c r="J632" i="11"/>
  <c r="K632" i="11"/>
  <c r="J633" i="11"/>
  <c r="K633" i="11"/>
  <c r="J634" i="11"/>
  <c r="K634" i="11"/>
  <c r="J635" i="11"/>
  <c r="K635" i="11"/>
  <c r="J636" i="11"/>
  <c r="K636" i="11"/>
  <c r="J637" i="11"/>
  <c r="K637" i="11"/>
  <c r="J638" i="11"/>
  <c r="K638" i="11"/>
  <c r="J639" i="11"/>
  <c r="K639" i="11"/>
  <c r="J640" i="11"/>
  <c r="K640" i="11"/>
  <c r="J641" i="11"/>
  <c r="K641" i="11"/>
  <c r="J642" i="11"/>
  <c r="K642" i="11"/>
  <c r="J643" i="11"/>
  <c r="K643" i="11"/>
  <c r="J644" i="11"/>
  <c r="K644" i="11"/>
  <c r="J645" i="11"/>
  <c r="K645" i="11"/>
  <c r="J646" i="11"/>
  <c r="K646" i="11"/>
  <c r="J647" i="11"/>
  <c r="K647" i="11"/>
  <c r="J648" i="11"/>
  <c r="K648" i="11"/>
  <c r="J649" i="11"/>
  <c r="K649" i="11"/>
  <c r="J650" i="11"/>
  <c r="K650" i="11"/>
  <c r="J651" i="11"/>
  <c r="K651" i="11"/>
  <c r="J652" i="11"/>
  <c r="K652" i="11"/>
  <c r="J653" i="11"/>
  <c r="K653" i="11"/>
  <c r="J654" i="11"/>
  <c r="K654" i="11"/>
  <c r="J655" i="11"/>
  <c r="K655" i="11"/>
  <c r="J656" i="11"/>
  <c r="K656" i="11"/>
  <c r="J657" i="11"/>
  <c r="K657" i="11"/>
  <c r="J658" i="11"/>
  <c r="K658" i="11"/>
  <c r="J659" i="11"/>
  <c r="K659" i="11"/>
  <c r="J660" i="11"/>
  <c r="K660" i="11"/>
  <c r="J661" i="11"/>
  <c r="K661" i="11"/>
  <c r="J662" i="11"/>
  <c r="K662" i="11"/>
  <c r="J663" i="11"/>
  <c r="K663" i="11"/>
  <c r="J664" i="11"/>
  <c r="K664" i="11"/>
  <c r="J665" i="11"/>
  <c r="K665" i="11"/>
  <c r="J666" i="11"/>
  <c r="K666" i="11"/>
  <c r="J667" i="11"/>
  <c r="K667" i="11"/>
  <c r="J668" i="11"/>
  <c r="K668" i="11"/>
  <c r="J669" i="11"/>
  <c r="K669" i="11"/>
  <c r="J670" i="11"/>
  <c r="K670" i="11"/>
  <c r="J671" i="11"/>
  <c r="K671" i="11"/>
  <c r="J672" i="11"/>
  <c r="K672" i="11"/>
  <c r="J673" i="11"/>
  <c r="K673" i="11"/>
  <c r="J674" i="11"/>
  <c r="K674" i="11"/>
  <c r="J675" i="11"/>
  <c r="K675" i="11"/>
  <c r="J676" i="11"/>
  <c r="K676" i="11"/>
  <c r="J677" i="11"/>
  <c r="K677" i="11"/>
  <c r="J678" i="11"/>
  <c r="K678" i="11"/>
  <c r="J679" i="11"/>
  <c r="K679" i="11"/>
  <c r="J680" i="11"/>
  <c r="K680" i="11"/>
  <c r="J681" i="11"/>
  <c r="K681" i="11"/>
  <c r="J682" i="11"/>
  <c r="K682" i="11"/>
  <c r="J683" i="11"/>
  <c r="K683" i="11"/>
  <c r="J684" i="11"/>
  <c r="K684" i="11"/>
  <c r="J685" i="11"/>
  <c r="K685" i="11"/>
  <c r="J686" i="11"/>
  <c r="K686" i="11"/>
  <c r="J687" i="11"/>
  <c r="K687" i="11"/>
  <c r="J688" i="11"/>
  <c r="K688" i="11"/>
  <c r="J689" i="11"/>
  <c r="K689" i="11"/>
  <c r="J690" i="11"/>
  <c r="K690" i="11"/>
  <c r="J691" i="11"/>
  <c r="K691" i="11"/>
  <c r="J692" i="11"/>
  <c r="K692" i="11"/>
  <c r="J693" i="11"/>
  <c r="K693" i="11"/>
  <c r="J694" i="11"/>
  <c r="K694" i="11"/>
  <c r="J695" i="11"/>
  <c r="K695" i="11"/>
  <c r="J696" i="11"/>
  <c r="K696" i="11"/>
  <c r="J697" i="11"/>
  <c r="K697" i="11"/>
  <c r="J698" i="11"/>
  <c r="K698" i="11"/>
  <c r="J699" i="11"/>
  <c r="K699" i="11"/>
  <c r="J700" i="11"/>
  <c r="K700" i="11"/>
  <c r="J701" i="11"/>
  <c r="K701" i="11"/>
  <c r="J702" i="11"/>
  <c r="K702" i="11"/>
  <c r="J703" i="11"/>
  <c r="K703" i="11"/>
  <c r="J704" i="11"/>
  <c r="K704" i="11"/>
  <c r="J705" i="11"/>
  <c r="K705" i="11"/>
  <c r="J706" i="11"/>
  <c r="K706" i="11"/>
  <c r="J707" i="11"/>
  <c r="K707" i="11"/>
  <c r="J708" i="11"/>
  <c r="K708" i="11"/>
  <c r="J709" i="11"/>
  <c r="K709" i="11"/>
  <c r="J710" i="11"/>
  <c r="K710" i="11"/>
  <c r="J711" i="11"/>
  <c r="K711" i="11"/>
  <c r="J712" i="11"/>
  <c r="K712" i="11"/>
  <c r="J713" i="11"/>
  <c r="K713" i="11"/>
  <c r="J714" i="11"/>
  <c r="K714" i="11"/>
  <c r="J715" i="11"/>
  <c r="K715" i="11"/>
  <c r="J716" i="11"/>
  <c r="K716" i="11"/>
  <c r="J717" i="11"/>
  <c r="K717" i="11"/>
  <c r="J718" i="11"/>
  <c r="K718" i="11"/>
  <c r="J719" i="11"/>
  <c r="K719" i="11"/>
  <c r="J720" i="11"/>
  <c r="K720" i="11"/>
  <c r="J721" i="11"/>
  <c r="K721" i="11"/>
  <c r="J722" i="11"/>
  <c r="K722" i="11"/>
  <c r="J723" i="11"/>
  <c r="K723" i="11"/>
  <c r="J724" i="11"/>
  <c r="K724" i="11"/>
  <c r="J725" i="11"/>
  <c r="K725" i="11"/>
  <c r="J726" i="11"/>
  <c r="K726" i="11"/>
  <c r="J727" i="11"/>
  <c r="K727" i="11"/>
  <c r="J728" i="11"/>
  <c r="K728" i="11"/>
  <c r="J729" i="11"/>
  <c r="K729" i="11"/>
  <c r="J730" i="11"/>
  <c r="K730" i="11"/>
  <c r="J731" i="11"/>
  <c r="K731" i="11"/>
  <c r="J732" i="11"/>
  <c r="K732" i="11"/>
  <c r="J733" i="11"/>
  <c r="K733" i="11"/>
  <c r="J734" i="11"/>
  <c r="K734" i="11"/>
  <c r="J735" i="11"/>
  <c r="K735" i="11"/>
  <c r="J736" i="11"/>
  <c r="K736" i="11"/>
  <c r="J737" i="11"/>
  <c r="K737" i="11"/>
  <c r="J738" i="11"/>
  <c r="K738" i="11"/>
  <c r="J739" i="11"/>
  <c r="K739" i="11"/>
  <c r="J740" i="11"/>
  <c r="K740" i="11"/>
  <c r="J741" i="11"/>
  <c r="K741" i="11"/>
  <c r="J742" i="11"/>
  <c r="K742" i="11"/>
  <c r="J743" i="11"/>
  <c r="K743" i="11"/>
  <c r="J744" i="11"/>
  <c r="K744" i="11"/>
  <c r="J745" i="11"/>
  <c r="K745" i="11"/>
  <c r="J746" i="11"/>
  <c r="K746" i="11"/>
  <c r="J747" i="11"/>
  <c r="K747" i="11"/>
  <c r="J748" i="11"/>
  <c r="K748" i="11"/>
  <c r="J749" i="11"/>
  <c r="K749" i="11"/>
  <c r="J750" i="11"/>
  <c r="K750" i="11"/>
  <c r="J751" i="11"/>
  <c r="K751" i="11"/>
  <c r="J752" i="11"/>
  <c r="K752" i="11"/>
  <c r="J753" i="11"/>
  <c r="K753" i="11"/>
  <c r="J754" i="11"/>
  <c r="K754" i="11"/>
  <c r="J755" i="11"/>
  <c r="K755" i="11"/>
  <c r="J756" i="11"/>
  <c r="K756" i="11"/>
  <c r="J757" i="11"/>
  <c r="K757" i="11"/>
  <c r="J758" i="11"/>
  <c r="K758" i="11"/>
  <c r="J759" i="11"/>
  <c r="K759" i="11"/>
  <c r="J760" i="11"/>
  <c r="K760" i="11"/>
  <c r="J761" i="11"/>
  <c r="K761" i="11"/>
  <c r="J762" i="11"/>
  <c r="K762" i="11"/>
  <c r="J763" i="11"/>
  <c r="K763" i="11"/>
  <c r="J764" i="11"/>
  <c r="K764" i="11"/>
  <c r="J765" i="11"/>
  <c r="K765" i="11"/>
  <c r="J766" i="11"/>
  <c r="K766" i="11"/>
  <c r="J767" i="11"/>
  <c r="K767" i="11"/>
  <c r="J768" i="11"/>
  <c r="K768" i="11"/>
  <c r="J769" i="11"/>
  <c r="K769" i="11"/>
  <c r="J770" i="11"/>
  <c r="K770" i="11"/>
  <c r="J771" i="11"/>
  <c r="K771" i="11"/>
  <c r="J772" i="11"/>
  <c r="K772" i="11"/>
  <c r="J773" i="11"/>
  <c r="K773" i="11"/>
  <c r="J774" i="11"/>
  <c r="K774" i="11"/>
  <c r="J775" i="11"/>
  <c r="K775" i="11"/>
  <c r="J776" i="11"/>
  <c r="K776" i="11"/>
  <c r="J777" i="11"/>
  <c r="K777" i="11"/>
  <c r="J778" i="11"/>
  <c r="K778" i="11"/>
  <c r="J779" i="11"/>
  <c r="K779" i="11"/>
  <c r="J780" i="11"/>
  <c r="K780" i="11"/>
  <c r="J781" i="11"/>
  <c r="K781" i="11"/>
  <c r="J782" i="11"/>
  <c r="K782" i="11"/>
  <c r="J783" i="11"/>
  <c r="K783" i="11"/>
  <c r="J784" i="11"/>
  <c r="K784" i="11"/>
  <c r="J785" i="11"/>
  <c r="K785" i="11"/>
  <c r="J786" i="11"/>
  <c r="K786" i="11"/>
  <c r="J787" i="11"/>
  <c r="K787" i="11"/>
  <c r="J788" i="11"/>
  <c r="K788" i="11"/>
  <c r="J789" i="11"/>
  <c r="K789" i="11"/>
  <c r="J790" i="11"/>
  <c r="K790" i="11"/>
  <c r="J791" i="11"/>
  <c r="K791" i="11"/>
  <c r="J792" i="11"/>
  <c r="K792" i="11"/>
  <c r="J793" i="11"/>
  <c r="K793" i="11"/>
  <c r="J794" i="11"/>
  <c r="K794" i="11"/>
  <c r="J795" i="11"/>
  <c r="K795" i="11"/>
  <c r="J796" i="11"/>
  <c r="K796" i="11"/>
  <c r="J797" i="11"/>
  <c r="K797" i="11"/>
  <c r="J798" i="11"/>
  <c r="K798" i="11"/>
  <c r="J799" i="11"/>
  <c r="K799" i="11"/>
  <c r="J800" i="11"/>
  <c r="K800" i="11"/>
  <c r="J801" i="11"/>
  <c r="K801" i="11"/>
  <c r="J802" i="11"/>
  <c r="K802" i="11"/>
  <c r="J803" i="11"/>
  <c r="K803" i="11"/>
  <c r="J804" i="11"/>
  <c r="K804" i="11"/>
  <c r="J805" i="11"/>
  <c r="K805" i="11"/>
  <c r="J806" i="11"/>
  <c r="K806" i="11"/>
  <c r="J807" i="11"/>
  <c r="K807" i="11"/>
  <c r="J808" i="11"/>
  <c r="K808" i="11"/>
  <c r="J809" i="11"/>
  <c r="K809" i="11"/>
  <c r="J810" i="11"/>
  <c r="K810" i="11"/>
  <c r="J811" i="11"/>
  <c r="K811" i="11"/>
  <c r="J812" i="11"/>
  <c r="K812" i="11"/>
  <c r="J813" i="11"/>
  <c r="K813" i="11"/>
  <c r="J814" i="11"/>
  <c r="K814" i="11"/>
  <c r="J815" i="11"/>
  <c r="K815" i="11"/>
  <c r="J816" i="11"/>
  <c r="K816" i="11"/>
  <c r="J817" i="11"/>
  <c r="K817" i="11"/>
  <c r="J818" i="11"/>
  <c r="K818" i="11"/>
  <c r="J819" i="11"/>
  <c r="K819" i="11"/>
  <c r="J820" i="11"/>
  <c r="K820" i="11"/>
  <c r="J821" i="11"/>
  <c r="K821" i="11"/>
  <c r="J822" i="11"/>
  <c r="K822" i="11"/>
  <c r="J823" i="11"/>
  <c r="K823" i="11"/>
  <c r="J824" i="11"/>
  <c r="K824" i="11"/>
  <c r="J825" i="11"/>
  <c r="K825" i="11"/>
  <c r="J826" i="11"/>
  <c r="K826" i="11"/>
  <c r="J827" i="11"/>
  <c r="K827" i="11"/>
  <c r="J828" i="11"/>
  <c r="K828" i="11"/>
  <c r="J829" i="11"/>
  <c r="K829" i="11"/>
  <c r="J830" i="11"/>
  <c r="K830" i="11"/>
  <c r="J831" i="11"/>
  <c r="K831" i="11"/>
  <c r="J832" i="11"/>
  <c r="K832" i="11"/>
  <c r="J833" i="11"/>
  <c r="K833" i="11"/>
  <c r="J834" i="11"/>
  <c r="K834" i="11"/>
  <c r="J835" i="11"/>
  <c r="K835" i="11"/>
  <c r="J836" i="11"/>
  <c r="K836" i="11"/>
  <c r="J837" i="11"/>
  <c r="K837" i="11"/>
  <c r="J838" i="11"/>
  <c r="K838" i="11"/>
  <c r="J839" i="11"/>
  <c r="K839" i="11"/>
  <c r="J840" i="11"/>
  <c r="K840" i="11"/>
  <c r="J841" i="11"/>
  <c r="K841" i="11"/>
  <c r="J842" i="11"/>
  <c r="K842" i="11"/>
  <c r="J843" i="11"/>
  <c r="K843" i="11"/>
  <c r="J844" i="11"/>
  <c r="K844" i="11"/>
  <c r="J845" i="11"/>
  <c r="K845" i="11"/>
  <c r="J846" i="11"/>
  <c r="K846" i="11"/>
  <c r="J847" i="11"/>
  <c r="K847" i="11"/>
  <c r="J848" i="11"/>
  <c r="K848" i="11"/>
  <c r="J849" i="11"/>
  <c r="K849" i="11"/>
  <c r="J850" i="11"/>
  <c r="K850" i="11"/>
  <c r="J851" i="11"/>
  <c r="K851" i="11"/>
  <c r="J852" i="11"/>
  <c r="K852" i="11"/>
  <c r="J853" i="11"/>
  <c r="K853" i="11"/>
  <c r="J854" i="11"/>
  <c r="K854" i="11"/>
  <c r="J855" i="11"/>
  <c r="K855" i="11"/>
  <c r="J856" i="11"/>
  <c r="K856" i="11"/>
  <c r="J857" i="11"/>
  <c r="K857" i="11"/>
  <c r="J858" i="11"/>
  <c r="K858" i="11"/>
  <c r="J859" i="11"/>
  <c r="K859" i="11"/>
  <c r="J860" i="11"/>
  <c r="K860" i="11"/>
  <c r="J861" i="11"/>
  <c r="K861" i="11"/>
  <c r="J862" i="11"/>
  <c r="K862" i="11"/>
  <c r="J863" i="11"/>
  <c r="K863" i="11"/>
  <c r="J864" i="11"/>
  <c r="K864" i="11"/>
  <c r="J865" i="11"/>
  <c r="K865" i="11"/>
  <c r="J866" i="11"/>
  <c r="K866" i="11"/>
  <c r="J867" i="11"/>
  <c r="K867" i="11"/>
  <c r="J868" i="11"/>
  <c r="K868" i="11"/>
  <c r="J869" i="11"/>
  <c r="K869" i="11"/>
  <c r="J870" i="11"/>
  <c r="K870" i="11"/>
  <c r="J871" i="11"/>
  <c r="K871" i="11"/>
  <c r="J872" i="11"/>
  <c r="K872" i="11"/>
  <c r="J873" i="11"/>
  <c r="K873" i="11"/>
  <c r="J874" i="11"/>
  <c r="K874" i="11"/>
  <c r="J875" i="11"/>
  <c r="K875" i="11"/>
  <c r="J876" i="11"/>
  <c r="K876" i="11"/>
  <c r="J877" i="11"/>
  <c r="K877" i="11"/>
  <c r="J878" i="11"/>
  <c r="K878" i="11"/>
  <c r="J879" i="11"/>
  <c r="K879" i="11"/>
  <c r="J880" i="11"/>
  <c r="K880" i="11"/>
  <c r="J881" i="11"/>
  <c r="K881" i="11"/>
  <c r="J882" i="11"/>
  <c r="K882" i="11"/>
  <c r="J883" i="11"/>
  <c r="K883" i="11"/>
  <c r="J884" i="11"/>
  <c r="K884" i="11"/>
  <c r="J885" i="11"/>
  <c r="K885" i="11"/>
  <c r="J886" i="11"/>
  <c r="K886" i="11"/>
  <c r="J887" i="11"/>
  <c r="K887" i="11"/>
  <c r="J888" i="11"/>
  <c r="K888" i="11"/>
  <c r="J889" i="11"/>
  <c r="K889" i="11"/>
  <c r="J890" i="11"/>
  <c r="K890" i="11"/>
  <c r="J891" i="11"/>
  <c r="K891" i="11"/>
  <c r="J892" i="11"/>
  <c r="K892" i="11"/>
  <c r="J893" i="11"/>
  <c r="K893" i="11"/>
  <c r="J894" i="11"/>
  <c r="K894" i="11"/>
  <c r="J895" i="11"/>
  <c r="K895" i="11"/>
  <c r="J896" i="11"/>
  <c r="K896" i="11"/>
  <c r="J897" i="11"/>
  <c r="K897" i="11"/>
  <c r="J898" i="11"/>
  <c r="K898" i="11"/>
  <c r="J899" i="11"/>
  <c r="K899" i="11"/>
  <c r="J900" i="11"/>
  <c r="K900" i="11"/>
  <c r="J901" i="11"/>
  <c r="K901" i="11"/>
  <c r="J902" i="11"/>
  <c r="K902" i="11"/>
  <c r="J903" i="11"/>
  <c r="K903" i="11"/>
  <c r="J904" i="11"/>
  <c r="K904" i="11"/>
  <c r="J905" i="11"/>
  <c r="K905" i="11"/>
  <c r="J906" i="11"/>
  <c r="K906" i="11"/>
  <c r="J907" i="11"/>
  <c r="K907" i="11"/>
  <c r="J908" i="11"/>
  <c r="K908" i="11"/>
  <c r="J909" i="11"/>
  <c r="K909" i="11"/>
  <c r="J910" i="11"/>
  <c r="K910" i="11"/>
  <c r="J911" i="11"/>
  <c r="K911" i="11"/>
  <c r="J912" i="11"/>
  <c r="K912" i="11"/>
  <c r="J913" i="11"/>
  <c r="K913" i="11"/>
  <c r="J914" i="11"/>
  <c r="K914" i="11"/>
  <c r="J915" i="11"/>
  <c r="K915" i="11"/>
  <c r="J916" i="11"/>
  <c r="K916" i="11"/>
  <c r="J917" i="11"/>
  <c r="K917" i="11"/>
  <c r="J918" i="11"/>
  <c r="K918" i="11"/>
  <c r="J919" i="11"/>
  <c r="K919" i="11"/>
  <c r="J920" i="11"/>
  <c r="K920" i="11"/>
  <c r="J921" i="11"/>
  <c r="K921" i="11"/>
  <c r="J922" i="11"/>
  <c r="K922" i="11"/>
  <c r="J923" i="11"/>
  <c r="K923" i="11"/>
  <c r="J924" i="11"/>
  <c r="K924" i="11"/>
  <c r="J925" i="11"/>
  <c r="K925" i="11"/>
  <c r="J926" i="11"/>
  <c r="K926" i="11"/>
  <c r="J927" i="11"/>
  <c r="K927" i="11"/>
  <c r="J928" i="11"/>
  <c r="K928" i="11"/>
  <c r="J929" i="11"/>
  <c r="K929" i="11"/>
  <c r="J930" i="11"/>
  <c r="K930" i="11"/>
  <c r="J931" i="11"/>
  <c r="K931" i="11"/>
  <c r="J932" i="11"/>
  <c r="K932" i="11"/>
  <c r="J933" i="11"/>
  <c r="K933" i="11"/>
  <c r="J934" i="11"/>
  <c r="K934" i="11"/>
  <c r="J935" i="11"/>
  <c r="K935" i="11"/>
  <c r="J936" i="11"/>
  <c r="K936" i="11"/>
  <c r="J937" i="11"/>
  <c r="K937" i="11"/>
  <c r="J938" i="11"/>
  <c r="K938" i="11"/>
  <c r="J939" i="11"/>
  <c r="K939" i="11"/>
  <c r="J940" i="11"/>
  <c r="K940" i="11"/>
  <c r="J941" i="11"/>
  <c r="K941" i="11"/>
  <c r="J942" i="11"/>
  <c r="K942" i="11"/>
  <c r="J943" i="11"/>
  <c r="K943" i="11"/>
  <c r="J944" i="11"/>
  <c r="K944" i="11"/>
  <c r="J945" i="11"/>
  <c r="K945" i="11"/>
  <c r="J946" i="11"/>
  <c r="K946" i="11"/>
  <c r="J947" i="11"/>
  <c r="K947" i="11"/>
  <c r="J948" i="11"/>
  <c r="K948" i="11"/>
  <c r="J949" i="11"/>
  <c r="K949" i="11"/>
  <c r="J950" i="11"/>
  <c r="K950" i="11"/>
  <c r="J951" i="11"/>
  <c r="K951" i="11"/>
  <c r="J952" i="11"/>
  <c r="K952" i="11"/>
  <c r="J953" i="11"/>
  <c r="K953" i="11"/>
  <c r="J954" i="11"/>
  <c r="K954" i="11"/>
  <c r="J955" i="11"/>
  <c r="K955" i="11"/>
  <c r="J956" i="11"/>
  <c r="K956" i="11"/>
  <c r="J957" i="11"/>
  <c r="K957" i="11"/>
  <c r="J958" i="11"/>
  <c r="K958" i="11"/>
  <c r="J959" i="11"/>
  <c r="K959" i="11"/>
  <c r="J960" i="11"/>
  <c r="K960" i="11"/>
  <c r="J961" i="11"/>
  <c r="K961" i="11"/>
  <c r="J962" i="11"/>
  <c r="K962" i="11"/>
  <c r="J963" i="11"/>
  <c r="K963" i="11"/>
  <c r="J964" i="11"/>
  <c r="K964" i="11"/>
  <c r="J965" i="11"/>
  <c r="K965" i="11"/>
  <c r="J966" i="11"/>
  <c r="K966" i="11"/>
  <c r="J967" i="11"/>
  <c r="K967" i="11"/>
  <c r="J968" i="11"/>
  <c r="K968" i="11"/>
  <c r="J969" i="11"/>
  <c r="K969" i="11"/>
  <c r="J970" i="11"/>
  <c r="K970" i="11"/>
  <c r="J971" i="11"/>
  <c r="K971" i="11"/>
  <c r="J972" i="11"/>
  <c r="K972" i="11"/>
  <c r="J973" i="11"/>
  <c r="K973" i="11"/>
  <c r="J974" i="11"/>
  <c r="K974" i="11"/>
  <c r="J975" i="11"/>
  <c r="K975" i="11"/>
  <c r="J976" i="11"/>
  <c r="K976" i="11"/>
  <c r="J977" i="11"/>
  <c r="K977" i="11"/>
  <c r="J978" i="11"/>
  <c r="K978" i="11"/>
  <c r="J979" i="11"/>
  <c r="K979" i="11"/>
  <c r="J980" i="11"/>
  <c r="K980" i="11"/>
  <c r="J981" i="11"/>
  <c r="K981" i="11"/>
  <c r="J982" i="11"/>
  <c r="K982" i="11"/>
  <c r="J983" i="11"/>
  <c r="K983" i="11"/>
  <c r="J984" i="11"/>
  <c r="K984" i="11"/>
  <c r="J985" i="11"/>
  <c r="K985" i="11"/>
  <c r="J986" i="11"/>
  <c r="K986" i="11"/>
  <c r="J987" i="11"/>
  <c r="K987" i="11"/>
  <c r="J988" i="11"/>
  <c r="K988" i="11"/>
  <c r="J989" i="11"/>
  <c r="K989" i="11"/>
  <c r="J990" i="11"/>
  <c r="K990" i="11"/>
  <c r="J991" i="11"/>
  <c r="K991" i="11"/>
  <c r="J992" i="11"/>
  <c r="K992" i="11"/>
  <c r="J993" i="11"/>
  <c r="K993" i="11"/>
  <c r="J994" i="11"/>
  <c r="K994" i="11"/>
  <c r="J995" i="11"/>
  <c r="K995" i="11"/>
  <c r="J996" i="11"/>
  <c r="K996" i="11"/>
  <c r="J997" i="11"/>
  <c r="K997" i="11"/>
  <c r="J998" i="11"/>
  <c r="K998" i="11"/>
  <c r="J999" i="11"/>
  <c r="K999" i="11"/>
  <c r="J1000" i="11"/>
  <c r="K1000" i="11"/>
  <c r="J1001" i="11"/>
  <c r="K1001" i="11"/>
  <c r="J1002" i="11"/>
  <c r="K1002" i="11"/>
  <c r="J1003" i="11"/>
  <c r="K1003" i="11"/>
  <c r="J1004" i="11"/>
  <c r="K1004" i="11"/>
  <c r="J1005" i="11"/>
  <c r="K1005" i="11"/>
  <c r="J1006" i="11"/>
  <c r="K1006" i="11"/>
  <c r="J1007" i="11"/>
  <c r="K1007" i="11"/>
  <c r="J1008" i="11"/>
  <c r="K1008" i="11"/>
  <c r="J1009" i="11"/>
  <c r="K1009" i="11"/>
  <c r="J1010" i="11"/>
  <c r="K1010" i="11"/>
  <c r="F8" i="11"/>
  <c r="H5" i="11"/>
  <c r="H6" i="11"/>
  <c r="H7" i="11"/>
  <c r="G11" i="11"/>
  <c r="H11" i="11"/>
  <c r="G12" i="11"/>
  <c r="H12" i="11"/>
  <c r="G13" i="11"/>
  <c r="H13" i="11"/>
  <c r="G14" i="11"/>
  <c r="H14" i="11"/>
  <c r="G15" i="11"/>
  <c r="H15" i="11"/>
  <c r="G16" i="11"/>
  <c r="H16" i="11"/>
  <c r="G17" i="11"/>
  <c r="H17" i="11"/>
  <c r="G18" i="11"/>
  <c r="H18" i="11"/>
  <c r="G19" i="11"/>
  <c r="H19" i="11"/>
  <c r="G20" i="11"/>
  <c r="H20" i="11"/>
  <c r="G21" i="11"/>
  <c r="H21" i="11"/>
  <c r="G22" i="11"/>
  <c r="H22" i="11"/>
  <c r="G23" i="11"/>
  <c r="H23" i="11"/>
  <c r="G24" i="11"/>
  <c r="H24" i="11"/>
  <c r="G25" i="11"/>
  <c r="H25" i="11"/>
  <c r="G26" i="11"/>
  <c r="H26" i="11"/>
  <c r="G27" i="11"/>
  <c r="H27" i="11"/>
  <c r="G28" i="11"/>
  <c r="H28" i="11"/>
  <c r="G29" i="11"/>
  <c r="H29" i="11"/>
  <c r="G30" i="11"/>
  <c r="H30" i="11"/>
  <c r="G31" i="11"/>
  <c r="H31" i="11"/>
  <c r="G32" i="11"/>
  <c r="H32" i="11"/>
  <c r="G33" i="11"/>
  <c r="H33" i="11"/>
  <c r="G34" i="11"/>
  <c r="H34" i="11"/>
  <c r="G35" i="11"/>
  <c r="H35" i="11"/>
  <c r="G36" i="11"/>
  <c r="H36" i="11"/>
  <c r="G37" i="11"/>
  <c r="H37" i="11"/>
  <c r="G38" i="11"/>
  <c r="H38" i="11"/>
  <c r="G39" i="11"/>
  <c r="H39" i="11"/>
  <c r="G40" i="11"/>
  <c r="H40" i="11"/>
  <c r="G41" i="11"/>
  <c r="H41" i="11"/>
  <c r="G42" i="11"/>
  <c r="H42" i="11"/>
  <c r="G43" i="11"/>
  <c r="H43" i="11"/>
  <c r="G44" i="11"/>
  <c r="H44" i="11"/>
  <c r="G45" i="11"/>
  <c r="H45" i="11"/>
  <c r="G46" i="11"/>
  <c r="H46" i="11"/>
  <c r="G47" i="11"/>
  <c r="H47" i="11"/>
  <c r="G48" i="11"/>
  <c r="H48" i="11"/>
  <c r="G49" i="11"/>
  <c r="H49" i="11"/>
  <c r="G50" i="11"/>
  <c r="H50" i="11"/>
  <c r="G51" i="11"/>
  <c r="H51" i="11"/>
  <c r="G52" i="11"/>
  <c r="H52" i="11"/>
  <c r="G53" i="11"/>
  <c r="H53" i="11"/>
  <c r="G54" i="11"/>
  <c r="H54" i="11"/>
  <c r="G55" i="11"/>
  <c r="H55" i="11"/>
  <c r="G56" i="11"/>
  <c r="H56" i="11"/>
  <c r="G57" i="11"/>
  <c r="H57" i="11"/>
  <c r="G58" i="11"/>
  <c r="H58" i="11"/>
  <c r="G59" i="11"/>
  <c r="H59" i="11"/>
  <c r="G60" i="11"/>
  <c r="H60" i="11"/>
  <c r="G61" i="11"/>
  <c r="H61" i="11"/>
  <c r="G62" i="11"/>
  <c r="H62" i="11"/>
  <c r="G63" i="11"/>
  <c r="H63" i="11"/>
  <c r="G64" i="11"/>
  <c r="H64" i="11"/>
  <c r="G65" i="11"/>
  <c r="H65" i="11"/>
  <c r="G66" i="11"/>
  <c r="H66" i="11"/>
  <c r="G67" i="11"/>
  <c r="H67" i="11"/>
  <c r="G68" i="11"/>
  <c r="H68" i="11"/>
  <c r="G69" i="11"/>
  <c r="H69" i="11"/>
  <c r="G70" i="11"/>
  <c r="H70" i="11"/>
  <c r="G71" i="11"/>
  <c r="H71" i="11"/>
  <c r="G72" i="11"/>
  <c r="H72" i="11"/>
  <c r="G73" i="11"/>
  <c r="H73" i="11"/>
  <c r="G74" i="11"/>
  <c r="H74" i="11"/>
  <c r="G75" i="11"/>
  <c r="H75" i="11"/>
  <c r="G76" i="11"/>
  <c r="H76" i="11"/>
  <c r="G77" i="11"/>
  <c r="H77" i="11"/>
  <c r="G78" i="11"/>
  <c r="H78" i="11"/>
  <c r="G79" i="11"/>
  <c r="H79" i="11"/>
  <c r="G80" i="11"/>
  <c r="H80" i="11"/>
  <c r="G81" i="11"/>
  <c r="H81" i="11"/>
  <c r="G82" i="11"/>
  <c r="H82" i="11"/>
  <c r="G83" i="11"/>
  <c r="H83" i="11"/>
  <c r="G84" i="11"/>
  <c r="H84" i="11"/>
  <c r="G85" i="11"/>
  <c r="H85" i="11"/>
  <c r="G86" i="11"/>
  <c r="H86" i="11"/>
  <c r="G87" i="11"/>
  <c r="H87" i="11"/>
  <c r="G88" i="11"/>
  <c r="H88" i="11"/>
  <c r="G89" i="11"/>
  <c r="H89" i="11"/>
  <c r="G90" i="11"/>
  <c r="H90" i="11"/>
  <c r="G91" i="11"/>
  <c r="H91" i="11"/>
  <c r="G92" i="11"/>
  <c r="H92" i="11"/>
  <c r="G93" i="11"/>
  <c r="H93" i="11"/>
  <c r="G94" i="11"/>
  <c r="H94" i="11"/>
  <c r="G95" i="11"/>
  <c r="H95" i="11"/>
  <c r="G96" i="11"/>
  <c r="H96" i="11"/>
  <c r="G97" i="11"/>
  <c r="H97" i="11"/>
  <c r="G98" i="11"/>
  <c r="H98" i="11"/>
  <c r="G99" i="11"/>
  <c r="H99" i="11"/>
  <c r="G100" i="11"/>
  <c r="H100" i="11"/>
  <c r="G101" i="11"/>
  <c r="H101" i="11"/>
  <c r="G102" i="11"/>
  <c r="H102" i="11"/>
  <c r="G103" i="11"/>
  <c r="H103" i="11"/>
  <c r="G104" i="11"/>
  <c r="H104" i="11"/>
  <c r="G105" i="11"/>
  <c r="H105" i="11"/>
  <c r="G106" i="11"/>
  <c r="H106" i="11"/>
  <c r="G107" i="11"/>
  <c r="H107" i="11"/>
  <c r="G108" i="11"/>
  <c r="H108" i="11"/>
  <c r="G109" i="11"/>
  <c r="H109" i="11"/>
  <c r="G110" i="11"/>
  <c r="H110" i="11"/>
  <c r="G111" i="11"/>
  <c r="H111" i="11"/>
  <c r="G112" i="11"/>
  <c r="H112" i="11"/>
  <c r="G113" i="11"/>
  <c r="H113" i="11"/>
  <c r="G114" i="11"/>
  <c r="H114" i="11"/>
  <c r="G115" i="11"/>
  <c r="H115" i="11"/>
  <c r="G116" i="11"/>
  <c r="H116" i="11"/>
  <c r="G117" i="11"/>
  <c r="H117" i="11"/>
  <c r="G118" i="11"/>
  <c r="H118" i="11"/>
  <c r="G119" i="11"/>
  <c r="H119" i="11"/>
  <c r="G120" i="11"/>
  <c r="H120" i="11"/>
  <c r="G121" i="11"/>
  <c r="H121" i="11"/>
  <c r="G122" i="11"/>
  <c r="H122" i="11"/>
  <c r="G123" i="11"/>
  <c r="H123" i="11"/>
  <c r="G124" i="11"/>
  <c r="H124" i="11"/>
  <c r="G125" i="11"/>
  <c r="H125" i="11"/>
  <c r="G126" i="11"/>
  <c r="H126" i="11"/>
  <c r="G127" i="11"/>
  <c r="H127" i="11"/>
  <c r="G128" i="11"/>
  <c r="H128" i="11"/>
  <c r="G129" i="11"/>
  <c r="H129" i="11"/>
  <c r="G130" i="11"/>
  <c r="H130" i="11"/>
  <c r="G131" i="11"/>
  <c r="H131" i="11"/>
  <c r="G132" i="11"/>
  <c r="H132" i="11"/>
  <c r="G133" i="11"/>
  <c r="H133" i="11"/>
  <c r="G134" i="11"/>
  <c r="H134" i="11"/>
  <c r="G135" i="11"/>
  <c r="H135" i="11"/>
  <c r="G136" i="11"/>
  <c r="H136" i="11"/>
  <c r="G137" i="11"/>
  <c r="H137" i="11"/>
  <c r="G138" i="11"/>
  <c r="H138" i="11"/>
  <c r="G139" i="11"/>
  <c r="H139" i="11"/>
  <c r="G140" i="11"/>
  <c r="H140" i="11"/>
  <c r="G141" i="11"/>
  <c r="H141" i="11"/>
  <c r="G142" i="11"/>
  <c r="H142" i="11"/>
  <c r="G143" i="11"/>
  <c r="H143" i="11"/>
  <c r="G144" i="11"/>
  <c r="H144" i="11"/>
  <c r="G145" i="11"/>
  <c r="H145" i="11"/>
  <c r="G146" i="11"/>
  <c r="H146" i="11"/>
  <c r="G147" i="11"/>
  <c r="H147" i="11"/>
  <c r="G148" i="11"/>
  <c r="H148" i="11"/>
  <c r="G149" i="11"/>
  <c r="H149" i="11"/>
  <c r="G150" i="11"/>
  <c r="H150" i="11"/>
  <c r="G151" i="11"/>
  <c r="H151" i="11"/>
  <c r="G152" i="11"/>
  <c r="H152" i="11"/>
  <c r="G153" i="11"/>
  <c r="H153" i="11"/>
  <c r="G154" i="11"/>
  <c r="H154" i="11"/>
  <c r="G155" i="11"/>
  <c r="H155" i="11"/>
  <c r="G156" i="11"/>
  <c r="H156" i="11"/>
  <c r="G157" i="11"/>
  <c r="H157" i="11"/>
  <c r="G158" i="11"/>
  <c r="H158" i="11"/>
  <c r="G159" i="11"/>
  <c r="H159" i="11"/>
  <c r="G160" i="11"/>
  <c r="H160" i="11"/>
  <c r="G161" i="11"/>
  <c r="H161" i="11"/>
  <c r="G162" i="11"/>
  <c r="H162" i="11"/>
  <c r="G163" i="11"/>
  <c r="H163" i="11"/>
  <c r="G164" i="11"/>
  <c r="H164" i="11"/>
  <c r="G165" i="11"/>
  <c r="H165" i="11"/>
  <c r="G166" i="11"/>
  <c r="H166" i="11"/>
  <c r="G167" i="11"/>
  <c r="H167" i="11"/>
  <c r="G168" i="11"/>
  <c r="H168" i="11"/>
  <c r="G169" i="11"/>
  <c r="H169" i="11"/>
  <c r="G170" i="11"/>
  <c r="H170" i="11"/>
  <c r="G171" i="11"/>
  <c r="H171" i="11"/>
  <c r="G172" i="11"/>
  <c r="H172" i="11"/>
  <c r="G173" i="11"/>
  <c r="H173" i="11"/>
  <c r="G174" i="11"/>
  <c r="H174" i="11"/>
  <c r="G175" i="11"/>
  <c r="H175" i="11"/>
  <c r="G176" i="11"/>
  <c r="H176" i="11"/>
  <c r="G177" i="11"/>
  <c r="H177" i="11"/>
  <c r="G178" i="11"/>
  <c r="H178" i="11"/>
  <c r="G179" i="11"/>
  <c r="H179" i="11"/>
  <c r="G180" i="11"/>
  <c r="H180" i="11"/>
  <c r="G181" i="11"/>
  <c r="H181" i="11"/>
  <c r="G182" i="11"/>
  <c r="H182" i="11"/>
  <c r="G183" i="11"/>
  <c r="H183" i="11"/>
  <c r="G184" i="11"/>
  <c r="H184" i="11"/>
  <c r="G185" i="11"/>
  <c r="H185" i="11"/>
  <c r="G186" i="11"/>
  <c r="H186" i="11"/>
  <c r="G187" i="11"/>
  <c r="H187" i="11"/>
  <c r="G188" i="11"/>
  <c r="H188" i="11"/>
  <c r="G189" i="11"/>
  <c r="H189" i="11"/>
  <c r="G190" i="11"/>
  <c r="H190" i="11"/>
  <c r="G191" i="11"/>
  <c r="H191" i="11"/>
  <c r="G192" i="11"/>
  <c r="H192" i="11"/>
  <c r="G193" i="11"/>
  <c r="H193" i="11"/>
  <c r="G194" i="11"/>
  <c r="H194" i="11"/>
  <c r="G195" i="11"/>
  <c r="H195" i="11"/>
  <c r="G196" i="11"/>
  <c r="H196" i="11"/>
  <c r="G197" i="11"/>
  <c r="H197" i="11"/>
  <c r="G198" i="11"/>
  <c r="H198" i="11"/>
  <c r="G199" i="11"/>
  <c r="H199" i="11"/>
  <c r="G200" i="11"/>
  <c r="H200" i="11"/>
  <c r="G201" i="11"/>
  <c r="H201" i="11"/>
  <c r="G202" i="11"/>
  <c r="H202" i="11"/>
  <c r="G203" i="11"/>
  <c r="H203" i="11"/>
  <c r="G204" i="11"/>
  <c r="H204" i="11"/>
  <c r="G205" i="11"/>
  <c r="H205" i="11"/>
  <c r="G206" i="11"/>
  <c r="H206" i="11"/>
  <c r="G207" i="11"/>
  <c r="H207" i="11"/>
  <c r="G208" i="11"/>
  <c r="H208" i="11"/>
  <c r="G209" i="11"/>
  <c r="H209" i="11"/>
  <c r="G210" i="11"/>
  <c r="H210" i="11"/>
  <c r="G211" i="11"/>
  <c r="H211" i="11"/>
  <c r="G212" i="11"/>
  <c r="H212" i="11"/>
  <c r="G213" i="11"/>
  <c r="H213" i="11"/>
  <c r="G214" i="11"/>
  <c r="H214" i="11"/>
  <c r="G215" i="11"/>
  <c r="H215" i="11"/>
  <c r="G216" i="11"/>
  <c r="H216" i="11"/>
  <c r="G217" i="11"/>
  <c r="H217" i="11"/>
  <c r="G218" i="11"/>
  <c r="H218" i="11"/>
  <c r="G219" i="11"/>
  <c r="H219" i="11"/>
  <c r="G220" i="11"/>
  <c r="H220" i="11"/>
  <c r="G221" i="11"/>
  <c r="H221" i="11"/>
  <c r="G222" i="11"/>
  <c r="H222" i="11"/>
  <c r="G223" i="11"/>
  <c r="H223" i="11"/>
  <c r="G224" i="11"/>
  <c r="H224" i="11"/>
  <c r="G225" i="11"/>
  <c r="H225" i="11"/>
  <c r="G226" i="11"/>
  <c r="H226" i="11"/>
  <c r="G227" i="11"/>
  <c r="H227" i="11"/>
  <c r="G228" i="11"/>
  <c r="H228" i="11"/>
  <c r="G229" i="11"/>
  <c r="H229" i="11"/>
  <c r="G230" i="11"/>
  <c r="H230" i="11"/>
  <c r="G231" i="11"/>
  <c r="H231" i="11"/>
  <c r="G232" i="11"/>
  <c r="H232" i="11"/>
  <c r="G233" i="11"/>
  <c r="H233" i="11"/>
  <c r="G234" i="11"/>
  <c r="H234" i="11"/>
  <c r="G235" i="11"/>
  <c r="H235" i="11"/>
  <c r="G236" i="11"/>
  <c r="H236" i="11"/>
  <c r="G237" i="11"/>
  <c r="H237" i="11"/>
  <c r="G238" i="11"/>
  <c r="H238" i="11"/>
  <c r="G239" i="11"/>
  <c r="H239" i="11"/>
  <c r="G240" i="11"/>
  <c r="H240" i="11"/>
  <c r="G241" i="11"/>
  <c r="H241" i="11"/>
  <c r="G242" i="11"/>
  <c r="H242" i="11"/>
  <c r="G243" i="11"/>
  <c r="H243" i="11"/>
  <c r="G244" i="11"/>
  <c r="H244" i="11"/>
  <c r="G245" i="11"/>
  <c r="H245" i="11"/>
  <c r="G246" i="11"/>
  <c r="H246" i="11"/>
  <c r="G247" i="11"/>
  <c r="H247" i="11"/>
  <c r="G248" i="11"/>
  <c r="H248" i="11"/>
  <c r="G249" i="11"/>
  <c r="H249" i="11"/>
  <c r="G250" i="11"/>
  <c r="H250" i="11"/>
  <c r="G251" i="11"/>
  <c r="H251" i="11"/>
  <c r="G252" i="11"/>
  <c r="H252" i="11"/>
  <c r="G253" i="11"/>
  <c r="H253" i="11"/>
  <c r="G254" i="11"/>
  <c r="H254" i="11"/>
  <c r="G255" i="11"/>
  <c r="H255" i="11"/>
  <c r="G256" i="11"/>
  <c r="H256" i="11"/>
  <c r="G257" i="11"/>
  <c r="H257" i="11"/>
  <c r="G258" i="11"/>
  <c r="H258" i="11"/>
  <c r="G259" i="11"/>
  <c r="H259" i="11"/>
  <c r="G260" i="11"/>
  <c r="H260" i="11"/>
  <c r="G261" i="11"/>
  <c r="H261" i="11"/>
  <c r="G262" i="11"/>
  <c r="H262" i="11"/>
  <c r="G263" i="11"/>
  <c r="H263" i="11"/>
  <c r="G264" i="11"/>
  <c r="H264" i="11"/>
  <c r="G265" i="11"/>
  <c r="H265" i="11"/>
  <c r="G266" i="11"/>
  <c r="H266" i="11"/>
  <c r="G267" i="11"/>
  <c r="H267" i="11"/>
  <c r="G268" i="11"/>
  <c r="H268" i="11"/>
  <c r="G269" i="11"/>
  <c r="H269" i="11"/>
  <c r="G270" i="11"/>
  <c r="H270" i="11"/>
  <c r="G271" i="11"/>
  <c r="H271" i="11"/>
  <c r="G272" i="11"/>
  <c r="H272" i="11"/>
  <c r="G273" i="11"/>
  <c r="H273" i="11"/>
  <c r="G274" i="11"/>
  <c r="H274" i="11"/>
  <c r="G275" i="11"/>
  <c r="H275" i="11"/>
  <c r="G276" i="11"/>
  <c r="H276" i="11"/>
  <c r="G277" i="11"/>
  <c r="H277" i="11"/>
  <c r="G278" i="11"/>
  <c r="H278" i="11"/>
  <c r="G279" i="11"/>
  <c r="H279" i="11"/>
  <c r="G280" i="11"/>
  <c r="H280" i="11"/>
  <c r="G281" i="11"/>
  <c r="H281" i="11"/>
  <c r="G282" i="11"/>
  <c r="H282" i="11"/>
  <c r="G283" i="11"/>
  <c r="H283" i="11"/>
  <c r="G284" i="11"/>
  <c r="H284" i="11"/>
  <c r="G285" i="11"/>
  <c r="H285" i="11"/>
  <c r="G286" i="11"/>
  <c r="H286" i="11"/>
  <c r="G287" i="11"/>
  <c r="H287" i="11"/>
  <c r="G288" i="11"/>
  <c r="H288" i="11"/>
  <c r="G289" i="11"/>
  <c r="H289" i="11"/>
  <c r="G290" i="11"/>
  <c r="H290" i="11"/>
  <c r="G291" i="11"/>
  <c r="H291" i="11"/>
  <c r="G292" i="11"/>
  <c r="H292" i="11"/>
  <c r="G293" i="11"/>
  <c r="H293" i="11"/>
  <c r="G294" i="11"/>
  <c r="H294" i="11"/>
  <c r="G295" i="11"/>
  <c r="H295" i="11"/>
  <c r="G296" i="11"/>
  <c r="H296" i="11"/>
  <c r="G297" i="11"/>
  <c r="H297" i="11"/>
  <c r="G298" i="11"/>
  <c r="H298" i="11"/>
  <c r="G299" i="11"/>
  <c r="H299" i="11"/>
  <c r="G300" i="11"/>
  <c r="H300" i="11"/>
  <c r="G301" i="11"/>
  <c r="H301" i="11"/>
  <c r="G302" i="11"/>
  <c r="H302" i="11"/>
  <c r="G303" i="11"/>
  <c r="H303" i="11"/>
  <c r="G304" i="11"/>
  <c r="H304" i="11"/>
  <c r="G305" i="11"/>
  <c r="H305" i="11"/>
  <c r="G306" i="11"/>
  <c r="H306" i="11"/>
  <c r="G307" i="11"/>
  <c r="H307" i="11"/>
  <c r="G308" i="11"/>
  <c r="H308" i="11"/>
  <c r="G309" i="11"/>
  <c r="H309" i="11"/>
  <c r="G310" i="11"/>
  <c r="H310" i="11"/>
  <c r="G311" i="11"/>
  <c r="H311" i="11"/>
  <c r="G312" i="11"/>
  <c r="H312" i="11"/>
  <c r="G313" i="11"/>
  <c r="H313" i="11"/>
  <c r="G314" i="11"/>
  <c r="H314" i="11"/>
  <c r="G315" i="11"/>
  <c r="H315" i="11"/>
  <c r="G316" i="11"/>
  <c r="H316" i="11"/>
  <c r="G317" i="11"/>
  <c r="H317" i="11"/>
  <c r="G318" i="11"/>
  <c r="H318" i="11"/>
  <c r="G319" i="11"/>
  <c r="H319" i="11"/>
  <c r="G320" i="11"/>
  <c r="H320" i="11"/>
  <c r="G321" i="11"/>
  <c r="H321" i="11"/>
  <c r="G322" i="11"/>
  <c r="H322" i="11"/>
  <c r="G323" i="11"/>
  <c r="H323" i="11"/>
  <c r="G324" i="11"/>
  <c r="H324" i="11"/>
  <c r="G325" i="11"/>
  <c r="H325" i="11"/>
  <c r="G326" i="11"/>
  <c r="H326" i="11"/>
  <c r="G327" i="11"/>
  <c r="H327" i="11"/>
  <c r="G328" i="11"/>
  <c r="H328" i="11"/>
  <c r="G329" i="11"/>
  <c r="H329" i="11"/>
  <c r="G330" i="11"/>
  <c r="H330" i="11"/>
  <c r="G331" i="11"/>
  <c r="H331" i="11"/>
  <c r="G332" i="11"/>
  <c r="H332" i="11"/>
  <c r="G333" i="11"/>
  <c r="H333" i="11"/>
  <c r="G334" i="11"/>
  <c r="H334" i="11"/>
  <c r="G335" i="11"/>
  <c r="H335" i="11"/>
  <c r="G336" i="11"/>
  <c r="H336" i="11"/>
  <c r="G337" i="11"/>
  <c r="H337" i="11"/>
  <c r="G338" i="11"/>
  <c r="H338" i="11"/>
  <c r="G339" i="11"/>
  <c r="H339" i="11"/>
  <c r="G340" i="11"/>
  <c r="H340" i="11"/>
  <c r="G341" i="11"/>
  <c r="H341" i="11"/>
  <c r="G342" i="11"/>
  <c r="H342" i="11"/>
  <c r="G343" i="11"/>
  <c r="H343" i="11"/>
  <c r="G344" i="11"/>
  <c r="H344" i="11"/>
  <c r="G345" i="11"/>
  <c r="H345" i="11"/>
  <c r="G346" i="11"/>
  <c r="H346" i="11"/>
  <c r="G347" i="11"/>
  <c r="H347" i="11"/>
  <c r="G348" i="11"/>
  <c r="H348" i="11"/>
  <c r="G349" i="11"/>
  <c r="H349" i="11"/>
  <c r="G350" i="11"/>
  <c r="H350" i="11"/>
  <c r="G351" i="11"/>
  <c r="H351" i="11"/>
  <c r="G352" i="11"/>
  <c r="H352" i="11"/>
  <c r="G353" i="11"/>
  <c r="H353" i="11"/>
  <c r="G354" i="11"/>
  <c r="H354" i="11"/>
  <c r="G355" i="11"/>
  <c r="H355" i="11"/>
  <c r="G356" i="11"/>
  <c r="H356" i="11"/>
  <c r="G357" i="11"/>
  <c r="H357" i="11"/>
  <c r="G358" i="11"/>
  <c r="H358" i="11"/>
  <c r="G359" i="11"/>
  <c r="H359" i="11"/>
  <c r="G360" i="11"/>
  <c r="H360" i="11"/>
  <c r="G361" i="11"/>
  <c r="H361" i="11"/>
  <c r="G362" i="11"/>
  <c r="H362" i="11"/>
  <c r="G363" i="11"/>
  <c r="H363" i="11"/>
  <c r="G364" i="11"/>
  <c r="H364" i="11"/>
  <c r="G365" i="11"/>
  <c r="H365" i="11"/>
  <c r="G366" i="11"/>
  <c r="H366" i="11"/>
  <c r="G367" i="11"/>
  <c r="H367" i="11"/>
  <c r="G368" i="11"/>
  <c r="H368" i="11"/>
  <c r="G369" i="11"/>
  <c r="H369" i="11"/>
  <c r="G370" i="11"/>
  <c r="H370" i="11"/>
  <c r="G371" i="11"/>
  <c r="H371" i="11"/>
  <c r="G372" i="11"/>
  <c r="H372" i="11"/>
  <c r="G373" i="11"/>
  <c r="H373" i="11"/>
  <c r="G374" i="11"/>
  <c r="H374" i="11"/>
  <c r="G375" i="11"/>
  <c r="H375" i="11"/>
  <c r="G376" i="11"/>
  <c r="H376" i="11"/>
  <c r="G377" i="11"/>
  <c r="H377" i="11"/>
  <c r="G378" i="11"/>
  <c r="H378" i="11"/>
  <c r="G379" i="11"/>
  <c r="H379" i="11"/>
  <c r="G380" i="11"/>
  <c r="H380" i="11"/>
  <c r="G381" i="11"/>
  <c r="H381" i="11"/>
  <c r="G382" i="11"/>
  <c r="H382" i="11"/>
  <c r="G383" i="11"/>
  <c r="H383" i="11"/>
  <c r="G384" i="11"/>
  <c r="H384" i="11"/>
  <c r="G385" i="11"/>
  <c r="H385" i="11"/>
  <c r="G386" i="11"/>
  <c r="H386" i="11"/>
  <c r="G387" i="11"/>
  <c r="H387" i="11"/>
  <c r="G388" i="11"/>
  <c r="H388" i="11"/>
  <c r="G389" i="11"/>
  <c r="H389" i="11"/>
  <c r="G390" i="11"/>
  <c r="H390" i="11"/>
  <c r="G391" i="11"/>
  <c r="H391" i="11"/>
  <c r="G392" i="11"/>
  <c r="H392" i="11"/>
  <c r="G393" i="11"/>
  <c r="H393" i="11"/>
  <c r="G394" i="11"/>
  <c r="H394" i="11"/>
  <c r="G395" i="11"/>
  <c r="H395" i="11"/>
  <c r="G396" i="11"/>
  <c r="H396" i="11"/>
  <c r="G397" i="11"/>
  <c r="H397" i="11"/>
  <c r="G398" i="11"/>
  <c r="H398" i="11"/>
  <c r="G399" i="11"/>
  <c r="H399" i="11"/>
  <c r="G400" i="11"/>
  <c r="H400" i="11"/>
  <c r="G401" i="11"/>
  <c r="H401" i="11"/>
  <c r="G402" i="11"/>
  <c r="H402" i="11"/>
  <c r="G403" i="11"/>
  <c r="H403" i="11"/>
  <c r="G404" i="11"/>
  <c r="H404" i="11"/>
  <c r="G405" i="11"/>
  <c r="H405" i="11"/>
  <c r="G406" i="11"/>
  <c r="H406" i="11"/>
  <c r="G407" i="11"/>
  <c r="H407" i="11"/>
  <c r="G408" i="11"/>
  <c r="H408" i="11"/>
  <c r="G409" i="11"/>
  <c r="H409" i="11"/>
  <c r="G410" i="11"/>
  <c r="H410" i="11"/>
  <c r="G411" i="11"/>
  <c r="H411" i="11"/>
  <c r="G412" i="11"/>
  <c r="H412" i="11"/>
  <c r="G413" i="11"/>
  <c r="H413" i="11"/>
  <c r="G414" i="11"/>
  <c r="H414" i="11"/>
  <c r="G415" i="11"/>
  <c r="H415" i="11"/>
  <c r="G416" i="11"/>
  <c r="H416" i="11"/>
  <c r="G417" i="11"/>
  <c r="H417" i="11"/>
  <c r="G418" i="11"/>
  <c r="H418" i="11"/>
  <c r="G419" i="11"/>
  <c r="H419" i="11"/>
  <c r="G420" i="11"/>
  <c r="H420" i="11"/>
  <c r="G421" i="11"/>
  <c r="H421" i="11"/>
  <c r="G422" i="11"/>
  <c r="H422" i="11"/>
  <c r="G423" i="11"/>
  <c r="H423" i="11"/>
  <c r="G424" i="11"/>
  <c r="H424" i="11"/>
  <c r="G425" i="11"/>
  <c r="H425" i="11"/>
  <c r="G426" i="11"/>
  <c r="H426" i="11"/>
  <c r="G427" i="11"/>
  <c r="H427" i="11"/>
  <c r="G428" i="11"/>
  <c r="H428" i="11"/>
  <c r="G429" i="11"/>
  <c r="H429" i="11"/>
  <c r="G430" i="11"/>
  <c r="H430" i="11"/>
  <c r="G431" i="11"/>
  <c r="H431" i="11"/>
  <c r="G432" i="11"/>
  <c r="H432" i="11"/>
  <c r="G433" i="11"/>
  <c r="H433" i="11"/>
  <c r="G434" i="11"/>
  <c r="H434" i="11"/>
  <c r="G435" i="11"/>
  <c r="H435" i="11"/>
  <c r="G436" i="11"/>
  <c r="H436" i="11"/>
  <c r="G437" i="11"/>
  <c r="H437" i="11"/>
  <c r="G438" i="11"/>
  <c r="H438" i="11"/>
  <c r="G439" i="11"/>
  <c r="H439" i="11"/>
  <c r="G440" i="11"/>
  <c r="H440" i="11"/>
  <c r="G441" i="11"/>
  <c r="H441" i="11"/>
  <c r="G442" i="11"/>
  <c r="H442" i="11"/>
  <c r="G443" i="11"/>
  <c r="H443" i="11"/>
  <c r="G444" i="11"/>
  <c r="H444" i="11"/>
  <c r="G445" i="11"/>
  <c r="H445" i="11"/>
  <c r="G446" i="11"/>
  <c r="H446" i="11"/>
  <c r="G447" i="11"/>
  <c r="H447" i="11"/>
  <c r="G448" i="11"/>
  <c r="H448" i="11"/>
  <c r="G449" i="11"/>
  <c r="H449" i="11"/>
  <c r="G450" i="11"/>
  <c r="H450" i="11"/>
  <c r="G451" i="11"/>
  <c r="H451" i="11"/>
  <c r="G452" i="11"/>
  <c r="H452" i="11"/>
  <c r="G453" i="11"/>
  <c r="H453" i="11"/>
  <c r="G454" i="11"/>
  <c r="H454" i="11"/>
  <c r="G455" i="11"/>
  <c r="H455" i="11"/>
  <c r="G456" i="11"/>
  <c r="H456" i="11"/>
  <c r="G457" i="11"/>
  <c r="H457" i="11"/>
  <c r="G458" i="11"/>
  <c r="H458" i="11"/>
  <c r="G459" i="11"/>
  <c r="H459" i="11"/>
  <c r="G460" i="11"/>
  <c r="H460" i="11"/>
  <c r="G461" i="11"/>
  <c r="H461" i="11"/>
  <c r="G462" i="11"/>
  <c r="H462" i="11"/>
  <c r="G463" i="11"/>
  <c r="H463" i="11"/>
  <c r="G464" i="11"/>
  <c r="H464" i="11"/>
  <c r="G465" i="11"/>
  <c r="H465" i="11"/>
  <c r="G466" i="11"/>
  <c r="H466" i="11"/>
  <c r="G467" i="11"/>
  <c r="H467" i="11"/>
  <c r="G468" i="11"/>
  <c r="H468" i="11"/>
  <c r="G469" i="11"/>
  <c r="H469" i="11"/>
  <c r="G470" i="11"/>
  <c r="H470" i="11"/>
  <c r="G471" i="11"/>
  <c r="H471" i="11"/>
  <c r="G472" i="11"/>
  <c r="H472" i="11"/>
  <c r="G473" i="11"/>
  <c r="H473" i="11"/>
  <c r="G474" i="11"/>
  <c r="H474" i="11"/>
  <c r="G475" i="11"/>
  <c r="H475" i="11"/>
  <c r="G476" i="11"/>
  <c r="H476" i="11"/>
  <c r="G477" i="11"/>
  <c r="H477" i="11"/>
  <c r="G478" i="11"/>
  <c r="H478" i="11"/>
  <c r="G479" i="11"/>
  <c r="H479" i="11"/>
  <c r="G480" i="11"/>
  <c r="H480" i="11"/>
  <c r="G481" i="11"/>
  <c r="H481" i="11"/>
  <c r="G482" i="11"/>
  <c r="H482" i="11"/>
  <c r="G483" i="11"/>
  <c r="H483" i="11"/>
  <c r="G484" i="11"/>
  <c r="H484" i="11"/>
  <c r="G485" i="11"/>
  <c r="H485" i="11"/>
  <c r="G486" i="11"/>
  <c r="H486" i="11"/>
  <c r="G487" i="11"/>
  <c r="H487" i="11"/>
  <c r="G488" i="11"/>
  <c r="H488" i="11"/>
  <c r="G489" i="11"/>
  <c r="H489" i="11"/>
  <c r="G490" i="11"/>
  <c r="H490" i="11"/>
  <c r="G491" i="11"/>
  <c r="H491" i="11"/>
  <c r="G492" i="11"/>
  <c r="H492" i="11"/>
  <c r="G493" i="11"/>
  <c r="H493" i="11"/>
  <c r="G494" i="11"/>
  <c r="H494" i="11"/>
  <c r="G495" i="11"/>
  <c r="H495" i="11"/>
  <c r="G496" i="11"/>
  <c r="H496" i="11"/>
  <c r="G497" i="11"/>
  <c r="H497" i="11"/>
  <c r="G498" i="11"/>
  <c r="H498" i="11"/>
  <c r="G499" i="11"/>
  <c r="H499" i="11"/>
  <c r="G500" i="11"/>
  <c r="H500" i="11"/>
  <c r="G501" i="11"/>
  <c r="H501" i="11"/>
  <c r="G502" i="11"/>
  <c r="H502" i="11"/>
  <c r="G503" i="11"/>
  <c r="H503" i="11"/>
  <c r="G504" i="11"/>
  <c r="H504" i="11"/>
  <c r="G505" i="11"/>
  <c r="H505" i="11"/>
  <c r="G506" i="11"/>
  <c r="H506" i="11"/>
  <c r="G507" i="11"/>
  <c r="H507" i="11"/>
  <c r="G508" i="11"/>
  <c r="H508" i="11"/>
  <c r="G509" i="11"/>
  <c r="H509" i="11"/>
  <c r="G510" i="11"/>
  <c r="H510" i="11"/>
  <c r="G511" i="11"/>
  <c r="H511" i="11"/>
  <c r="G512" i="11"/>
  <c r="H512" i="11"/>
  <c r="G513" i="11"/>
  <c r="H513" i="11"/>
  <c r="G514" i="11"/>
  <c r="H514" i="11"/>
  <c r="G515" i="11"/>
  <c r="H515" i="11"/>
  <c r="G516" i="11"/>
  <c r="H516" i="11"/>
  <c r="G517" i="11"/>
  <c r="H517" i="11"/>
  <c r="G518" i="11"/>
  <c r="H518" i="11"/>
  <c r="G519" i="11"/>
  <c r="H519" i="11"/>
  <c r="G520" i="11"/>
  <c r="H520" i="11"/>
  <c r="G521" i="11"/>
  <c r="H521" i="11"/>
  <c r="G522" i="11"/>
  <c r="H522" i="11"/>
  <c r="G523" i="11"/>
  <c r="H523" i="11"/>
  <c r="G524" i="11"/>
  <c r="H524" i="11"/>
  <c r="G525" i="11"/>
  <c r="H525" i="11"/>
  <c r="G526" i="11"/>
  <c r="H526" i="11"/>
  <c r="G527" i="11"/>
  <c r="H527" i="11"/>
  <c r="G528" i="11"/>
  <c r="H528" i="11"/>
  <c r="G529" i="11"/>
  <c r="H529" i="11"/>
  <c r="G530" i="11"/>
  <c r="H530" i="11"/>
  <c r="G531" i="11"/>
  <c r="H531" i="11"/>
  <c r="G532" i="11"/>
  <c r="H532" i="11"/>
  <c r="G533" i="11"/>
  <c r="H533" i="11"/>
  <c r="G534" i="11"/>
  <c r="H534" i="11"/>
  <c r="G535" i="11"/>
  <c r="H535" i="11"/>
  <c r="G536" i="11"/>
  <c r="H536" i="11"/>
  <c r="G537" i="11"/>
  <c r="H537" i="11"/>
  <c r="G538" i="11"/>
  <c r="H538" i="11"/>
  <c r="G539" i="11"/>
  <c r="H539" i="11"/>
  <c r="G540" i="11"/>
  <c r="H540" i="11"/>
  <c r="G541" i="11"/>
  <c r="H541" i="11"/>
  <c r="G542" i="11"/>
  <c r="H542" i="11"/>
  <c r="G543" i="11"/>
  <c r="H543" i="11"/>
  <c r="G544" i="11"/>
  <c r="H544" i="11"/>
  <c r="G545" i="11"/>
  <c r="H545" i="11"/>
  <c r="G546" i="11"/>
  <c r="H546" i="11"/>
  <c r="G547" i="11"/>
  <c r="H547" i="11"/>
  <c r="G548" i="11"/>
  <c r="H548" i="11"/>
  <c r="G549" i="11"/>
  <c r="H549" i="11"/>
  <c r="G550" i="11"/>
  <c r="H550" i="11"/>
  <c r="G551" i="11"/>
  <c r="H551" i="11"/>
  <c r="G552" i="11"/>
  <c r="H552" i="11"/>
  <c r="G553" i="11"/>
  <c r="H553" i="11"/>
  <c r="G554" i="11"/>
  <c r="H554" i="11"/>
  <c r="G555" i="11"/>
  <c r="H555" i="11"/>
  <c r="G556" i="11"/>
  <c r="H556" i="11"/>
  <c r="G557" i="11"/>
  <c r="H557" i="11"/>
  <c r="G558" i="11"/>
  <c r="H558" i="11"/>
  <c r="G559" i="11"/>
  <c r="H559" i="11"/>
  <c r="G560" i="11"/>
  <c r="H560" i="11"/>
  <c r="G561" i="11"/>
  <c r="H561" i="11"/>
  <c r="G562" i="11"/>
  <c r="H562" i="11"/>
  <c r="G563" i="11"/>
  <c r="H563" i="11"/>
  <c r="G564" i="11"/>
  <c r="H564" i="11"/>
  <c r="G565" i="11"/>
  <c r="H565" i="11"/>
  <c r="G566" i="11"/>
  <c r="H566" i="11"/>
  <c r="G567" i="11"/>
  <c r="H567" i="11"/>
  <c r="G568" i="11"/>
  <c r="H568" i="11"/>
  <c r="G569" i="11"/>
  <c r="H569" i="11"/>
  <c r="G570" i="11"/>
  <c r="H570" i="11"/>
  <c r="G571" i="11"/>
  <c r="H571" i="11"/>
  <c r="G572" i="11"/>
  <c r="H572" i="11"/>
  <c r="G573" i="11"/>
  <c r="H573" i="11"/>
  <c r="G574" i="11"/>
  <c r="H574" i="11"/>
  <c r="G575" i="11"/>
  <c r="H575" i="11"/>
  <c r="G576" i="11"/>
  <c r="H576" i="11"/>
  <c r="G577" i="11"/>
  <c r="H577" i="11"/>
  <c r="G578" i="11"/>
  <c r="H578" i="11"/>
  <c r="G579" i="11"/>
  <c r="H579" i="11"/>
  <c r="G580" i="11"/>
  <c r="H580" i="11"/>
  <c r="G581" i="11"/>
  <c r="H581" i="11"/>
  <c r="G582" i="11"/>
  <c r="H582" i="11"/>
  <c r="G583" i="11"/>
  <c r="H583" i="11"/>
  <c r="G584" i="11"/>
  <c r="H584" i="11"/>
  <c r="G585" i="11"/>
  <c r="H585" i="11"/>
  <c r="G586" i="11"/>
  <c r="H586" i="11"/>
  <c r="G587" i="11"/>
  <c r="H587" i="11"/>
  <c r="G588" i="11"/>
  <c r="H588" i="11"/>
  <c r="G589" i="11"/>
  <c r="H589" i="11"/>
  <c r="G590" i="11"/>
  <c r="H590" i="11"/>
  <c r="G591" i="11"/>
  <c r="H591" i="11"/>
  <c r="G592" i="11"/>
  <c r="H592" i="11"/>
  <c r="G593" i="11"/>
  <c r="H593" i="11"/>
  <c r="G594" i="11"/>
  <c r="H594" i="11"/>
  <c r="G595" i="11"/>
  <c r="H595" i="11"/>
  <c r="G596" i="11"/>
  <c r="H596" i="11"/>
  <c r="G597" i="11"/>
  <c r="H597" i="11"/>
  <c r="G598" i="11"/>
  <c r="H598" i="11"/>
  <c r="G599" i="11"/>
  <c r="H599" i="11"/>
  <c r="G600" i="11"/>
  <c r="H600" i="11"/>
  <c r="G601" i="11"/>
  <c r="H601" i="11"/>
  <c r="G602" i="11"/>
  <c r="H602" i="11"/>
  <c r="G603" i="11"/>
  <c r="H603" i="11"/>
  <c r="G604" i="11"/>
  <c r="H604" i="11"/>
  <c r="G605" i="11"/>
  <c r="H605" i="11"/>
  <c r="G606" i="11"/>
  <c r="H606" i="11"/>
  <c r="G607" i="11"/>
  <c r="H607" i="11"/>
  <c r="G608" i="11"/>
  <c r="H608" i="11"/>
  <c r="G609" i="11"/>
  <c r="H609" i="11"/>
  <c r="G610" i="11"/>
  <c r="H610" i="11"/>
  <c r="G611" i="11"/>
  <c r="H611" i="11"/>
  <c r="G612" i="11"/>
  <c r="H612" i="11"/>
  <c r="G613" i="11"/>
  <c r="H613" i="11"/>
  <c r="G614" i="11"/>
  <c r="H614" i="11"/>
  <c r="G615" i="11"/>
  <c r="H615" i="11"/>
  <c r="G616" i="11"/>
  <c r="H616" i="11"/>
  <c r="G617" i="11"/>
  <c r="H617" i="11"/>
  <c r="G618" i="11"/>
  <c r="H618" i="11"/>
  <c r="G619" i="11"/>
  <c r="H619" i="11"/>
  <c r="G620" i="11"/>
  <c r="H620" i="11"/>
  <c r="G621" i="11"/>
  <c r="H621" i="11"/>
  <c r="G622" i="11"/>
  <c r="H622" i="11"/>
  <c r="G623" i="11"/>
  <c r="H623" i="11"/>
  <c r="G624" i="11"/>
  <c r="H624" i="11"/>
  <c r="G625" i="11"/>
  <c r="H625" i="11"/>
  <c r="G626" i="11"/>
  <c r="H626" i="11"/>
  <c r="G627" i="11"/>
  <c r="H627" i="11"/>
  <c r="G628" i="11"/>
  <c r="H628" i="11"/>
  <c r="G629" i="11"/>
  <c r="H629" i="11"/>
  <c r="G630" i="11"/>
  <c r="H630" i="11"/>
  <c r="G631" i="11"/>
  <c r="H631" i="11"/>
  <c r="G632" i="11"/>
  <c r="H632" i="11"/>
  <c r="G633" i="11"/>
  <c r="H633" i="11"/>
  <c r="G634" i="11"/>
  <c r="H634" i="11"/>
  <c r="G635" i="11"/>
  <c r="H635" i="11"/>
  <c r="G636" i="11"/>
  <c r="H636" i="11"/>
  <c r="G637" i="11"/>
  <c r="H637" i="11"/>
  <c r="G638" i="11"/>
  <c r="H638" i="11"/>
  <c r="G639" i="11"/>
  <c r="H639" i="11"/>
  <c r="G640" i="11"/>
  <c r="H640" i="11"/>
  <c r="G641" i="11"/>
  <c r="H641" i="11"/>
  <c r="G642" i="11"/>
  <c r="H642" i="11"/>
  <c r="G643" i="11"/>
  <c r="H643" i="11"/>
  <c r="G644" i="11"/>
  <c r="H644" i="11"/>
  <c r="G645" i="11"/>
  <c r="H645" i="11"/>
  <c r="G646" i="11"/>
  <c r="H646" i="11"/>
  <c r="G647" i="11"/>
  <c r="H647" i="11"/>
  <c r="G648" i="11"/>
  <c r="H648" i="11"/>
  <c r="G649" i="11"/>
  <c r="H649" i="11"/>
  <c r="G650" i="11"/>
  <c r="H650" i="11"/>
  <c r="G651" i="11"/>
  <c r="H651" i="11"/>
  <c r="G652" i="11"/>
  <c r="H652" i="11"/>
  <c r="G653" i="11"/>
  <c r="H653" i="11"/>
  <c r="G654" i="11"/>
  <c r="H654" i="11"/>
  <c r="G655" i="11"/>
  <c r="H655" i="11"/>
  <c r="G656" i="11"/>
  <c r="H656" i="11"/>
  <c r="G657" i="11"/>
  <c r="H657" i="11"/>
  <c r="G658" i="11"/>
  <c r="H658" i="11"/>
  <c r="G659" i="11"/>
  <c r="H659" i="11"/>
  <c r="G660" i="11"/>
  <c r="H660" i="11"/>
  <c r="G661" i="11"/>
  <c r="H661" i="11"/>
  <c r="G662" i="11"/>
  <c r="H662" i="11"/>
  <c r="G663" i="11"/>
  <c r="H663" i="11"/>
  <c r="G664" i="11"/>
  <c r="H664" i="11"/>
  <c r="G665" i="11"/>
  <c r="H665" i="11"/>
  <c r="G666" i="11"/>
  <c r="H666" i="11"/>
  <c r="G667" i="11"/>
  <c r="H667" i="11"/>
  <c r="G668" i="11"/>
  <c r="H668" i="11"/>
  <c r="G669" i="11"/>
  <c r="H669" i="11"/>
  <c r="G670" i="11"/>
  <c r="H670" i="11"/>
  <c r="G671" i="11"/>
  <c r="H671" i="11"/>
  <c r="G672" i="11"/>
  <c r="H672" i="11"/>
  <c r="G673" i="11"/>
  <c r="H673" i="11"/>
  <c r="G674" i="11"/>
  <c r="H674" i="11"/>
  <c r="G675" i="11"/>
  <c r="H675" i="11"/>
  <c r="G676" i="11"/>
  <c r="H676" i="11"/>
  <c r="G677" i="11"/>
  <c r="H677" i="11"/>
  <c r="G678" i="11"/>
  <c r="H678" i="11"/>
  <c r="G679" i="11"/>
  <c r="H679" i="11"/>
  <c r="G680" i="11"/>
  <c r="H680" i="11"/>
  <c r="G681" i="11"/>
  <c r="H681" i="11"/>
  <c r="G682" i="11"/>
  <c r="H682" i="11"/>
  <c r="G683" i="11"/>
  <c r="H683" i="11"/>
  <c r="G684" i="11"/>
  <c r="H684" i="11"/>
  <c r="G685" i="11"/>
  <c r="H685" i="11"/>
  <c r="G686" i="11"/>
  <c r="H686" i="11"/>
  <c r="G687" i="11"/>
  <c r="H687" i="11"/>
  <c r="G688" i="11"/>
  <c r="H688" i="11"/>
  <c r="G689" i="11"/>
  <c r="H689" i="11"/>
  <c r="G690" i="11"/>
  <c r="H690" i="11"/>
  <c r="G691" i="11"/>
  <c r="H691" i="11"/>
  <c r="G692" i="11"/>
  <c r="H692" i="11"/>
  <c r="G693" i="11"/>
  <c r="H693" i="11"/>
  <c r="G694" i="11"/>
  <c r="H694" i="11"/>
  <c r="G695" i="11"/>
  <c r="H695" i="11"/>
  <c r="G696" i="11"/>
  <c r="H696" i="11"/>
  <c r="G697" i="11"/>
  <c r="H697" i="11"/>
  <c r="G698" i="11"/>
  <c r="H698" i="11"/>
  <c r="G699" i="11"/>
  <c r="H699" i="11"/>
  <c r="G700" i="11"/>
  <c r="H700" i="11"/>
  <c r="G701" i="11"/>
  <c r="H701" i="11"/>
  <c r="G702" i="11"/>
  <c r="H702" i="11"/>
  <c r="G703" i="11"/>
  <c r="H703" i="11"/>
  <c r="G704" i="11"/>
  <c r="H704" i="11"/>
  <c r="G705" i="11"/>
  <c r="H705" i="11"/>
  <c r="G706" i="11"/>
  <c r="H706" i="11"/>
  <c r="G707" i="11"/>
  <c r="H707" i="11"/>
  <c r="G708" i="11"/>
  <c r="H708" i="11"/>
  <c r="G709" i="11"/>
  <c r="H709" i="11"/>
  <c r="G710" i="11"/>
  <c r="H710" i="11"/>
  <c r="G711" i="11"/>
  <c r="H711" i="11"/>
  <c r="G712" i="11"/>
  <c r="H712" i="11"/>
  <c r="G713" i="11"/>
  <c r="H713" i="11"/>
  <c r="G714" i="11"/>
  <c r="H714" i="11"/>
  <c r="G715" i="11"/>
  <c r="H715" i="11"/>
  <c r="G716" i="11"/>
  <c r="H716" i="11"/>
  <c r="G717" i="11"/>
  <c r="H717" i="11"/>
  <c r="G718" i="11"/>
  <c r="H718" i="11"/>
  <c r="G719" i="11"/>
  <c r="H719" i="11"/>
  <c r="G720" i="11"/>
  <c r="H720" i="11"/>
  <c r="G721" i="11"/>
  <c r="H721" i="11"/>
  <c r="G722" i="11"/>
  <c r="H722" i="11"/>
  <c r="G723" i="11"/>
  <c r="H723" i="11"/>
  <c r="G724" i="11"/>
  <c r="H724" i="11"/>
  <c r="G725" i="11"/>
  <c r="H725" i="11"/>
  <c r="G726" i="11"/>
  <c r="H726" i="11"/>
  <c r="G727" i="11"/>
  <c r="H727" i="11"/>
  <c r="G728" i="11"/>
  <c r="H728" i="11"/>
  <c r="G729" i="11"/>
  <c r="H729" i="11"/>
  <c r="G730" i="11"/>
  <c r="H730" i="11"/>
  <c r="G731" i="11"/>
  <c r="H731" i="11"/>
  <c r="G732" i="11"/>
  <c r="H732" i="11"/>
  <c r="G733" i="11"/>
  <c r="H733" i="11"/>
  <c r="G734" i="11"/>
  <c r="H734" i="11"/>
  <c r="G735" i="11"/>
  <c r="H735" i="11"/>
  <c r="G736" i="11"/>
  <c r="H736" i="11"/>
  <c r="G737" i="11"/>
  <c r="H737" i="11"/>
  <c r="G738" i="11"/>
  <c r="H738" i="11"/>
  <c r="G739" i="11"/>
  <c r="H739" i="11"/>
  <c r="G740" i="11"/>
  <c r="H740" i="11"/>
  <c r="G741" i="11"/>
  <c r="H741" i="11"/>
  <c r="G742" i="11"/>
  <c r="H742" i="11"/>
  <c r="G743" i="11"/>
  <c r="H743" i="11"/>
  <c r="G744" i="11"/>
  <c r="H744" i="11"/>
  <c r="G745" i="11"/>
  <c r="H745" i="11"/>
  <c r="G746" i="11"/>
  <c r="H746" i="11"/>
  <c r="G747" i="11"/>
  <c r="H747" i="11"/>
  <c r="G748" i="11"/>
  <c r="H748" i="11"/>
  <c r="G749" i="11"/>
  <c r="H749" i="11"/>
  <c r="G750" i="11"/>
  <c r="H750" i="11"/>
  <c r="G751" i="11"/>
  <c r="H751" i="11"/>
  <c r="G752" i="11"/>
  <c r="H752" i="11"/>
  <c r="G753" i="11"/>
  <c r="H753" i="11"/>
  <c r="G754" i="11"/>
  <c r="H754" i="11"/>
  <c r="G755" i="11"/>
  <c r="H755" i="11"/>
  <c r="G756" i="11"/>
  <c r="H756" i="11"/>
  <c r="G757" i="11"/>
  <c r="H757" i="11"/>
  <c r="G758" i="11"/>
  <c r="H758" i="11"/>
  <c r="G759" i="11"/>
  <c r="H759" i="11"/>
  <c r="G760" i="11"/>
  <c r="H760" i="11"/>
  <c r="G761" i="11"/>
  <c r="H761" i="11"/>
  <c r="G762" i="11"/>
  <c r="H762" i="11"/>
  <c r="G763" i="11"/>
  <c r="H763" i="11"/>
  <c r="G764" i="11"/>
  <c r="H764" i="11"/>
  <c r="G765" i="11"/>
  <c r="H765" i="11"/>
  <c r="G766" i="11"/>
  <c r="H766" i="11"/>
  <c r="G767" i="11"/>
  <c r="H767" i="11"/>
  <c r="G768" i="11"/>
  <c r="H768" i="11"/>
  <c r="G769" i="11"/>
  <c r="H769" i="11"/>
  <c r="G770" i="11"/>
  <c r="H770" i="11"/>
  <c r="G771" i="11"/>
  <c r="H771" i="11"/>
  <c r="G772" i="11"/>
  <c r="H772" i="11"/>
  <c r="G773" i="11"/>
  <c r="H773" i="11"/>
  <c r="G774" i="11"/>
  <c r="H774" i="11"/>
  <c r="G775" i="11"/>
  <c r="H775" i="11"/>
  <c r="G776" i="11"/>
  <c r="H776" i="11"/>
  <c r="G777" i="11"/>
  <c r="H777" i="11"/>
  <c r="G778" i="11"/>
  <c r="H778" i="11"/>
  <c r="G779" i="11"/>
  <c r="H779" i="11"/>
  <c r="G780" i="11"/>
  <c r="H780" i="11"/>
  <c r="G781" i="11"/>
  <c r="H781" i="11"/>
  <c r="G782" i="11"/>
  <c r="H782" i="11"/>
  <c r="G783" i="11"/>
  <c r="H783" i="11"/>
  <c r="G784" i="11"/>
  <c r="H784" i="11"/>
  <c r="G785" i="11"/>
  <c r="H785" i="11"/>
  <c r="G786" i="11"/>
  <c r="H786" i="11"/>
  <c r="G787" i="11"/>
  <c r="H787" i="11"/>
  <c r="G788" i="11"/>
  <c r="H788" i="11"/>
  <c r="G789" i="11"/>
  <c r="H789" i="11"/>
  <c r="G790" i="11"/>
  <c r="H790" i="11"/>
  <c r="G791" i="11"/>
  <c r="H791" i="11"/>
  <c r="G792" i="11"/>
  <c r="H792" i="11"/>
  <c r="G793" i="11"/>
  <c r="H793" i="11"/>
  <c r="G794" i="11"/>
  <c r="H794" i="11"/>
  <c r="G795" i="11"/>
  <c r="H795" i="11"/>
  <c r="G796" i="11"/>
  <c r="H796" i="11"/>
  <c r="G797" i="11"/>
  <c r="H797" i="11"/>
  <c r="G798" i="11"/>
  <c r="H798" i="11"/>
  <c r="G799" i="11"/>
  <c r="H799" i="11"/>
  <c r="G800" i="11"/>
  <c r="H800" i="11"/>
  <c r="G801" i="11"/>
  <c r="H801" i="11"/>
  <c r="G802" i="11"/>
  <c r="H802" i="11"/>
  <c r="G803" i="11"/>
  <c r="H803" i="11"/>
  <c r="G804" i="11"/>
  <c r="H804" i="11"/>
  <c r="G805" i="11"/>
  <c r="H805" i="11"/>
  <c r="G806" i="11"/>
  <c r="H806" i="11"/>
  <c r="G807" i="11"/>
  <c r="H807" i="11"/>
  <c r="G808" i="11"/>
  <c r="H808" i="11"/>
  <c r="G809" i="11"/>
  <c r="H809" i="11"/>
  <c r="G810" i="11"/>
  <c r="H810" i="11"/>
  <c r="G811" i="11"/>
  <c r="H811" i="11"/>
  <c r="G812" i="11"/>
  <c r="H812" i="11"/>
  <c r="G813" i="11"/>
  <c r="H813" i="11"/>
  <c r="G814" i="11"/>
  <c r="H814" i="11"/>
  <c r="G815" i="11"/>
  <c r="H815" i="11"/>
  <c r="G816" i="11"/>
  <c r="H816" i="11"/>
  <c r="G817" i="11"/>
  <c r="H817" i="11"/>
  <c r="G818" i="11"/>
  <c r="H818" i="11"/>
  <c r="G819" i="11"/>
  <c r="H819" i="11"/>
  <c r="G820" i="11"/>
  <c r="H820" i="11"/>
  <c r="G821" i="11"/>
  <c r="H821" i="11"/>
  <c r="G822" i="11"/>
  <c r="H822" i="11"/>
  <c r="G823" i="11"/>
  <c r="H823" i="11"/>
  <c r="G824" i="11"/>
  <c r="H824" i="11"/>
  <c r="G825" i="11"/>
  <c r="H825" i="11"/>
  <c r="G826" i="11"/>
  <c r="H826" i="11"/>
  <c r="G827" i="11"/>
  <c r="H827" i="11"/>
  <c r="G828" i="11"/>
  <c r="H828" i="11"/>
  <c r="G829" i="11"/>
  <c r="H829" i="11"/>
  <c r="G830" i="11"/>
  <c r="H830" i="11"/>
  <c r="G831" i="11"/>
  <c r="H831" i="11"/>
  <c r="G832" i="11"/>
  <c r="H832" i="11"/>
  <c r="G833" i="11"/>
  <c r="H833" i="11"/>
  <c r="G834" i="11"/>
  <c r="H834" i="11"/>
  <c r="G835" i="11"/>
  <c r="H835" i="11"/>
  <c r="G836" i="11"/>
  <c r="H836" i="11"/>
  <c r="G837" i="11"/>
  <c r="H837" i="11"/>
  <c r="G838" i="11"/>
  <c r="H838" i="11"/>
  <c r="G839" i="11"/>
  <c r="H839" i="11"/>
  <c r="G840" i="11"/>
  <c r="H840" i="11"/>
  <c r="G841" i="11"/>
  <c r="H841" i="11"/>
  <c r="G842" i="11"/>
  <c r="H842" i="11"/>
  <c r="G843" i="11"/>
  <c r="H843" i="11"/>
  <c r="G844" i="11"/>
  <c r="H844" i="11"/>
  <c r="G845" i="11"/>
  <c r="H845" i="11"/>
  <c r="G846" i="11"/>
  <c r="H846" i="11"/>
  <c r="G847" i="11"/>
  <c r="H847" i="11"/>
  <c r="G848" i="11"/>
  <c r="H848" i="11"/>
  <c r="G849" i="11"/>
  <c r="H849" i="11"/>
  <c r="G850" i="11"/>
  <c r="H850" i="11"/>
  <c r="G851" i="11"/>
  <c r="H851" i="11"/>
  <c r="G852" i="11"/>
  <c r="H852" i="11"/>
  <c r="G853" i="11"/>
  <c r="H853" i="11"/>
  <c r="G854" i="11"/>
  <c r="H854" i="11"/>
  <c r="G855" i="11"/>
  <c r="H855" i="11"/>
  <c r="G856" i="11"/>
  <c r="H856" i="11"/>
  <c r="G857" i="11"/>
  <c r="H857" i="11"/>
  <c r="G858" i="11"/>
  <c r="H858" i="11"/>
  <c r="G859" i="11"/>
  <c r="H859" i="11"/>
  <c r="G860" i="11"/>
  <c r="H860" i="11"/>
  <c r="G861" i="11"/>
  <c r="H861" i="11"/>
  <c r="G862" i="11"/>
  <c r="H862" i="11"/>
  <c r="G863" i="11"/>
  <c r="H863" i="11"/>
  <c r="G864" i="11"/>
  <c r="H864" i="11"/>
  <c r="G865" i="11"/>
  <c r="H865" i="11"/>
  <c r="G866" i="11"/>
  <c r="H866" i="11"/>
  <c r="G867" i="11"/>
  <c r="H867" i="11"/>
  <c r="G868" i="11"/>
  <c r="H868" i="11"/>
  <c r="G869" i="11"/>
  <c r="H869" i="11"/>
  <c r="G870" i="11"/>
  <c r="H870" i="11"/>
  <c r="G871" i="11"/>
  <c r="H871" i="11"/>
  <c r="G872" i="11"/>
  <c r="H872" i="11"/>
  <c r="G873" i="11"/>
  <c r="H873" i="11"/>
  <c r="G874" i="11"/>
  <c r="H874" i="11"/>
  <c r="G875" i="11"/>
  <c r="H875" i="11"/>
  <c r="G876" i="11"/>
  <c r="H876" i="11"/>
  <c r="G877" i="11"/>
  <c r="H877" i="11"/>
  <c r="G878" i="11"/>
  <c r="H878" i="11"/>
  <c r="G879" i="11"/>
  <c r="H879" i="11"/>
  <c r="G880" i="11"/>
  <c r="H880" i="11"/>
  <c r="G881" i="11"/>
  <c r="H881" i="11"/>
  <c r="G882" i="11"/>
  <c r="H882" i="11"/>
  <c r="G883" i="11"/>
  <c r="H883" i="11"/>
  <c r="G884" i="11"/>
  <c r="H884" i="11"/>
  <c r="G885" i="11"/>
  <c r="H885" i="11"/>
  <c r="G886" i="11"/>
  <c r="H886" i="11"/>
  <c r="G887" i="11"/>
  <c r="H887" i="11"/>
  <c r="G888" i="11"/>
  <c r="H888" i="11"/>
  <c r="G889" i="11"/>
  <c r="H889" i="11"/>
  <c r="G890" i="11"/>
  <c r="H890" i="11"/>
  <c r="G891" i="11"/>
  <c r="H891" i="11"/>
  <c r="G892" i="11"/>
  <c r="H892" i="11"/>
  <c r="G893" i="11"/>
  <c r="H893" i="11"/>
  <c r="G894" i="11"/>
  <c r="H894" i="11"/>
  <c r="G895" i="11"/>
  <c r="H895" i="11"/>
  <c r="G896" i="11"/>
  <c r="H896" i="11"/>
  <c r="G897" i="11"/>
  <c r="H897" i="11"/>
  <c r="G898" i="11"/>
  <c r="H898" i="11"/>
  <c r="G899" i="11"/>
  <c r="H899" i="11"/>
  <c r="G900" i="11"/>
  <c r="H900" i="11"/>
  <c r="G901" i="11"/>
  <c r="H901" i="11"/>
  <c r="G902" i="11"/>
  <c r="H902" i="11"/>
  <c r="G903" i="11"/>
  <c r="H903" i="11"/>
  <c r="G904" i="11"/>
  <c r="H904" i="11"/>
  <c r="G905" i="11"/>
  <c r="H905" i="11"/>
  <c r="G906" i="11"/>
  <c r="H906" i="11"/>
  <c r="G907" i="11"/>
  <c r="H907" i="11"/>
  <c r="G908" i="11"/>
  <c r="H908" i="11"/>
  <c r="G909" i="11"/>
  <c r="H909" i="11"/>
  <c r="G910" i="11"/>
  <c r="H910" i="11"/>
  <c r="G911" i="11"/>
  <c r="H911" i="11"/>
  <c r="G912" i="11"/>
  <c r="H912" i="11"/>
  <c r="G913" i="11"/>
  <c r="H913" i="11"/>
  <c r="G914" i="11"/>
  <c r="H914" i="11"/>
  <c r="G915" i="11"/>
  <c r="H915" i="11"/>
  <c r="G916" i="11"/>
  <c r="H916" i="11"/>
  <c r="G917" i="11"/>
  <c r="H917" i="11"/>
  <c r="G918" i="11"/>
  <c r="H918" i="11"/>
  <c r="G919" i="11"/>
  <c r="H919" i="11"/>
  <c r="G920" i="11"/>
  <c r="H920" i="11"/>
  <c r="G921" i="11"/>
  <c r="H921" i="11"/>
  <c r="G922" i="11"/>
  <c r="H922" i="11"/>
  <c r="G923" i="11"/>
  <c r="H923" i="11"/>
  <c r="G924" i="11"/>
  <c r="H924" i="11"/>
  <c r="G925" i="11"/>
  <c r="H925" i="11"/>
  <c r="G926" i="11"/>
  <c r="H926" i="11"/>
  <c r="G927" i="11"/>
  <c r="H927" i="11"/>
  <c r="G928" i="11"/>
  <c r="H928" i="11"/>
  <c r="G929" i="11"/>
  <c r="H929" i="11"/>
  <c r="G930" i="11"/>
  <c r="H930" i="11"/>
  <c r="G931" i="11"/>
  <c r="H931" i="11"/>
  <c r="G932" i="11"/>
  <c r="H932" i="11"/>
  <c r="G933" i="11"/>
  <c r="H933" i="11"/>
  <c r="G934" i="11"/>
  <c r="H934" i="11"/>
  <c r="G935" i="11"/>
  <c r="H935" i="11"/>
  <c r="G936" i="11"/>
  <c r="H936" i="11"/>
  <c r="G937" i="11"/>
  <c r="H937" i="11"/>
  <c r="G938" i="11"/>
  <c r="H938" i="11"/>
  <c r="G939" i="11"/>
  <c r="H939" i="11"/>
  <c r="G940" i="11"/>
  <c r="H940" i="11"/>
  <c r="G941" i="11"/>
  <c r="H941" i="11"/>
  <c r="G942" i="11"/>
  <c r="H942" i="11"/>
  <c r="G943" i="11"/>
  <c r="H943" i="11"/>
  <c r="G944" i="11"/>
  <c r="H944" i="11"/>
  <c r="G945" i="11"/>
  <c r="H945" i="11"/>
  <c r="G946" i="11"/>
  <c r="H946" i="11"/>
  <c r="G947" i="11"/>
  <c r="H947" i="11"/>
  <c r="G948" i="11"/>
  <c r="H948" i="11"/>
  <c r="G949" i="11"/>
  <c r="H949" i="11"/>
  <c r="G950" i="11"/>
  <c r="H950" i="11"/>
  <c r="G951" i="11"/>
  <c r="H951" i="11"/>
  <c r="G952" i="11"/>
  <c r="H952" i="11"/>
  <c r="G953" i="11"/>
  <c r="H953" i="11"/>
  <c r="G954" i="11"/>
  <c r="H954" i="11"/>
  <c r="G955" i="11"/>
  <c r="H955" i="11"/>
  <c r="G956" i="11"/>
  <c r="H956" i="11"/>
  <c r="G957" i="11"/>
  <c r="H957" i="11"/>
  <c r="G958" i="11"/>
  <c r="H958" i="11"/>
  <c r="G959" i="11"/>
  <c r="H959" i="11"/>
  <c r="G960" i="11"/>
  <c r="H960" i="11"/>
  <c r="G961" i="11"/>
  <c r="H961" i="11"/>
  <c r="G962" i="11"/>
  <c r="H962" i="11"/>
  <c r="G963" i="11"/>
  <c r="H963" i="11"/>
  <c r="G964" i="11"/>
  <c r="H964" i="11"/>
  <c r="G965" i="11"/>
  <c r="H965" i="11"/>
  <c r="G966" i="11"/>
  <c r="H966" i="11"/>
  <c r="G967" i="11"/>
  <c r="H967" i="11"/>
  <c r="G968" i="11"/>
  <c r="H968" i="11"/>
  <c r="G969" i="11"/>
  <c r="H969" i="11"/>
  <c r="G970" i="11"/>
  <c r="H970" i="11"/>
  <c r="G971" i="11"/>
  <c r="H971" i="11"/>
  <c r="G972" i="11"/>
  <c r="H972" i="11"/>
  <c r="G973" i="11"/>
  <c r="H973" i="11"/>
  <c r="G974" i="11"/>
  <c r="H974" i="11"/>
  <c r="G975" i="11"/>
  <c r="H975" i="11"/>
  <c r="G976" i="11"/>
  <c r="H976" i="11"/>
  <c r="G977" i="11"/>
  <c r="H977" i="11"/>
  <c r="G978" i="11"/>
  <c r="H978" i="11"/>
  <c r="G979" i="11"/>
  <c r="H979" i="11"/>
  <c r="G980" i="11"/>
  <c r="H980" i="11"/>
  <c r="G981" i="11"/>
  <c r="H981" i="11"/>
  <c r="G982" i="11"/>
  <c r="H982" i="11"/>
  <c r="G983" i="11"/>
  <c r="H983" i="11"/>
  <c r="G984" i="11"/>
  <c r="H984" i="11"/>
  <c r="G985" i="11"/>
  <c r="H985" i="11"/>
  <c r="G986" i="11"/>
  <c r="H986" i="11"/>
  <c r="G987" i="11"/>
  <c r="H987" i="11"/>
  <c r="G988" i="11"/>
  <c r="H988" i="11"/>
  <c r="G989" i="11"/>
  <c r="H989" i="11"/>
  <c r="G990" i="11"/>
  <c r="H990" i="11"/>
  <c r="G991" i="11"/>
  <c r="H991" i="11"/>
  <c r="G992" i="11"/>
  <c r="H992" i="11"/>
  <c r="G993" i="11"/>
  <c r="H993" i="11"/>
  <c r="G994" i="11"/>
  <c r="H994" i="11"/>
  <c r="G995" i="11"/>
  <c r="H995" i="11"/>
  <c r="G996" i="11"/>
  <c r="H996" i="11"/>
  <c r="G997" i="11"/>
  <c r="H997" i="11"/>
  <c r="G998" i="11"/>
  <c r="H998" i="11"/>
  <c r="G999" i="11"/>
  <c r="H999" i="11"/>
  <c r="G1000" i="11"/>
  <c r="H1000" i="11"/>
  <c r="G1001" i="11"/>
  <c r="H1001" i="11"/>
  <c r="G1002" i="11"/>
  <c r="H1002" i="11"/>
  <c r="G1003" i="11"/>
  <c r="H1003" i="11"/>
  <c r="G1004" i="11"/>
  <c r="H1004" i="11"/>
  <c r="G1005" i="11"/>
  <c r="H1005" i="11"/>
  <c r="G1006" i="11"/>
  <c r="H1006" i="11"/>
  <c r="G1007" i="11"/>
  <c r="H1007" i="11"/>
  <c r="G1008" i="11"/>
  <c r="H1008" i="11"/>
  <c r="G1009" i="11"/>
  <c r="H1009" i="11"/>
  <c r="G1010" i="11"/>
  <c r="H1010" i="11"/>
  <c r="E8" i="11"/>
  <c r="E5" i="11"/>
  <c r="E6" i="11"/>
  <c r="E7" i="11"/>
  <c r="D11" i="11"/>
  <c r="E11" i="11"/>
  <c r="D12" i="11"/>
  <c r="E12" i="11"/>
  <c r="D13" i="11"/>
  <c r="E13" i="11"/>
  <c r="D14" i="11"/>
  <c r="E14" i="11"/>
  <c r="D15" i="11"/>
  <c r="E15" i="11"/>
  <c r="D16" i="11"/>
  <c r="E16" i="11"/>
  <c r="D17" i="11"/>
  <c r="E17" i="11"/>
  <c r="D18" i="11"/>
  <c r="E18" i="11"/>
  <c r="D19" i="11"/>
  <c r="E19" i="11"/>
  <c r="D20" i="11"/>
  <c r="E20" i="11"/>
  <c r="D21" i="11"/>
  <c r="E21" i="11"/>
  <c r="D22" i="11"/>
  <c r="E22" i="11"/>
  <c r="D23" i="11"/>
  <c r="E23" i="11"/>
  <c r="D24" i="11"/>
  <c r="E24" i="11"/>
  <c r="D25" i="11"/>
  <c r="E25" i="11"/>
  <c r="D26" i="11"/>
  <c r="E26" i="11"/>
  <c r="D27" i="11"/>
  <c r="E27" i="11"/>
  <c r="D28" i="11"/>
  <c r="E28" i="11"/>
  <c r="D29" i="11"/>
  <c r="E29" i="11"/>
  <c r="D30" i="11"/>
  <c r="E30" i="11"/>
  <c r="D31" i="11"/>
  <c r="E31" i="11"/>
  <c r="D32" i="11"/>
  <c r="E32" i="11"/>
  <c r="D33" i="11"/>
  <c r="E33" i="11"/>
  <c r="D34" i="11"/>
  <c r="E34" i="11"/>
  <c r="D35" i="11"/>
  <c r="E35" i="11"/>
  <c r="D36" i="11"/>
  <c r="E36" i="11"/>
  <c r="D37" i="11"/>
  <c r="E37" i="11"/>
  <c r="D38" i="11"/>
  <c r="E38" i="11"/>
  <c r="D39" i="11"/>
  <c r="E39" i="11"/>
  <c r="D40" i="11"/>
  <c r="E40" i="11"/>
  <c r="D41" i="11"/>
  <c r="E41" i="11"/>
  <c r="D42" i="11"/>
  <c r="E42" i="11"/>
  <c r="D43" i="11"/>
  <c r="E43" i="11"/>
  <c r="D44" i="11"/>
  <c r="E44" i="11"/>
  <c r="D45" i="11"/>
  <c r="E45" i="11"/>
  <c r="D46" i="11"/>
  <c r="E46" i="11"/>
  <c r="D47" i="11"/>
  <c r="E47" i="11"/>
  <c r="D48" i="11"/>
  <c r="E48" i="11"/>
  <c r="D49" i="11"/>
  <c r="E49" i="11"/>
  <c r="D50" i="11"/>
  <c r="E50" i="11"/>
  <c r="D51" i="11"/>
  <c r="E51" i="11"/>
  <c r="D52" i="11"/>
  <c r="E52" i="11"/>
  <c r="D53" i="11"/>
  <c r="E53" i="11"/>
  <c r="D54" i="11"/>
  <c r="E54" i="11"/>
  <c r="D55" i="11"/>
  <c r="E55" i="11"/>
  <c r="D56" i="11"/>
  <c r="E56" i="11"/>
  <c r="D57" i="11"/>
  <c r="E57" i="11"/>
  <c r="D58" i="11"/>
  <c r="E58" i="11"/>
  <c r="D59" i="11"/>
  <c r="E59" i="11"/>
  <c r="D60" i="11"/>
  <c r="E60" i="11"/>
  <c r="D61" i="11"/>
  <c r="E61" i="11"/>
  <c r="D62" i="11"/>
  <c r="E62" i="11"/>
  <c r="D63" i="11"/>
  <c r="E63" i="11"/>
  <c r="D64" i="11"/>
  <c r="E64" i="11"/>
  <c r="D65" i="11"/>
  <c r="E65" i="11"/>
  <c r="D66" i="11"/>
  <c r="E66" i="11"/>
  <c r="D67" i="11"/>
  <c r="E67" i="11"/>
  <c r="D68" i="11"/>
  <c r="E68" i="11"/>
  <c r="D69" i="11"/>
  <c r="E69" i="11"/>
  <c r="D70" i="11"/>
  <c r="E70" i="11"/>
  <c r="D71" i="11"/>
  <c r="E71" i="11"/>
  <c r="D72" i="11"/>
  <c r="E72" i="11"/>
  <c r="D73" i="11"/>
  <c r="E73" i="11"/>
  <c r="D74" i="11"/>
  <c r="E74" i="11"/>
  <c r="D75" i="11"/>
  <c r="E75" i="11"/>
  <c r="D76" i="11"/>
  <c r="E76" i="11"/>
  <c r="D77" i="11"/>
  <c r="E77" i="11"/>
  <c r="D78" i="11"/>
  <c r="E78" i="11"/>
  <c r="D79" i="11"/>
  <c r="E79" i="11"/>
  <c r="D80" i="11"/>
  <c r="E80" i="11"/>
  <c r="D81" i="11"/>
  <c r="E81" i="11"/>
  <c r="D82" i="11"/>
  <c r="E82" i="11"/>
  <c r="D83" i="11"/>
  <c r="E83" i="11"/>
  <c r="D84" i="11"/>
  <c r="E84" i="11"/>
  <c r="D85" i="11"/>
  <c r="E85" i="11"/>
  <c r="D86" i="11"/>
  <c r="E86" i="11"/>
  <c r="D87" i="11"/>
  <c r="E87" i="11"/>
  <c r="D88" i="11"/>
  <c r="E88" i="11"/>
  <c r="D89" i="11"/>
  <c r="E89" i="11"/>
  <c r="D90" i="11"/>
  <c r="E90" i="11"/>
  <c r="D91" i="11"/>
  <c r="E91" i="11"/>
  <c r="D92" i="11"/>
  <c r="E92" i="11"/>
  <c r="D93" i="11"/>
  <c r="E93" i="11"/>
  <c r="D94" i="11"/>
  <c r="E94" i="11"/>
  <c r="D95" i="11"/>
  <c r="E95" i="11"/>
  <c r="D96" i="11"/>
  <c r="E96" i="11"/>
  <c r="D97" i="11"/>
  <c r="E97" i="11"/>
  <c r="D98" i="11"/>
  <c r="E98" i="11"/>
  <c r="D99" i="11"/>
  <c r="E99" i="11"/>
  <c r="D100" i="11"/>
  <c r="E100" i="11"/>
  <c r="D101" i="11"/>
  <c r="E101" i="11"/>
  <c r="D102" i="11"/>
  <c r="E102" i="11"/>
  <c r="D103" i="11"/>
  <c r="E103" i="11"/>
  <c r="D104" i="11"/>
  <c r="E104" i="11"/>
  <c r="D105" i="11"/>
  <c r="E105" i="11"/>
  <c r="D106" i="11"/>
  <c r="E106" i="11"/>
  <c r="D107" i="11"/>
  <c r="E107" i="11"/>
  <c r="D108" i="11"/>
  <c r="E108" i="11"/>
  <c r="D109" i="11"/>
  <c r="E109" i="11"/>
  <c r="D110" i="11"/>
  <c r="E110" i="11"/>
  <c r="D111" i="11"/>
  <c r="E111" i="11"/>
  <c r="D112" i="11"/>
  <c r="E112" i="11"/>
  <c r="D113" i="11"/>
  <c r="E113" i="11"/>
  <c r="D114" i="11"/>
  <c r="E114" i="11"/>
  <c r="D115" i="11"/>
  <c r="E115" i="11"/>
  <c r="D116" i="11"/>
  <c r="E116" i="11"/>
  <c r="D117" i="11"/>
  <c r="E117" i="11"/>
  <c r="D118" i="11"/>
  <c r="E118" i="11"/>
  <c r="D119" i="11"/>
  <c r="E119" i="11"/>
  <c r="D120" i="11"/>
  <c r="E120" i="11"/>
  <c r="D121" i="11"/>
  <c r="E121" i="11"/>
  <c r="D122" i="11"/>
  <c r="E122" i="11"/>
  <c r="D123" i="11"/>
  <c r="E123" i="11"/>
  <c r="D124" i="11"/>
  <c r="E124" i="11"/>
  <c r="D125" i="11"/>
  <c r="E125" i="11"/>
  <c r="D126" i="11"/>
  <c r="E126" i="11"/>
  <c r="D127" i="11"/>
  <c r="E127" i="11"/>
  <c r="D128" i="11"/>
  <c r="E128" i="11"/>
  <c r="D129" i="11"/>
  <c r="E129" i="11"/>
  <c r="D130" i="11"/>
  <c r="E130" i="11"/>
  <c r="D131" i="11"/>
  <c r="E131" i="11"/>
  <c r="D132" i="11"/>
  <c r="E132" i="11"/>
  <c r="D133" i="11"/>
  <c r="E133" i="11"/>
  <c r="D134" i="11"/>
  <c r="E134" i="11"/>
  <c r="D135" i="11"/>
  <c r="E135" i="11"/>
  <c r="D136" i="11"/>
  <c r="E136" i="11"/>
  <c r="D137" i="11"/>
  <c r="E137" i="11"/>
  <c r="D138" i="11"/>
  <c r="E138" i="11"/>
  <c r="D139" i="11"/>
  <c r="E139" i="11"/>
  <c r="D140" i="11"/>
  <c r="E140" i="11"/>
  <c r="D141" i="11"/>
  <c r="E141" i="11"/>
  <c r="D142" i="11"/>
  <c r="E142" i="11"/>
  <c r="D143" i="11"/>
  <c r="E143" i="11"/>
  <c r="D144" i="11"/>
  <c r="E144" i="11"/>
  <c r="D145" i="11"/>
  <c r="E145" i="11"/>
  <c r="D146" i="11"/>
  <c r="E146" i="11"/>
  <c r="D147" i="11"/>
  <c r="E147" i="11"/>
  <c r="D148" i="11"/>
  <c r="E148" i="11"/>
  <c r="D149" i="11"/>
  <c r="E149" i="11"/>
  <c r="D150" i="11"/>
  <c r="E150" i="11"/>
  <c r="D151" i="11"/>
  <c r="E151" i="11"/>
  <c r="D152" i="11"/>
  <c r="E152" i="11"/>
  <c r="D153" i="11"/>
  <c r="E153" i="11"/>
  <c r="D154" i="11"/>
  <c r="E154" i="11"/>
  <c r="D155" i="11"/>
  <c r="E155" i="11"/>
  <c r="D156" i="11"/>
  <c r="E156" i="11"/>
  <c r="D157" i="11"/>
  <c r="E157" i="11"/>
  <c r="D158" i="11"/>
  <c r="E158" i="11"/>
  <c r="D159" i="11"/>
  <c r="E159" i="11"/>
  <c r="D160" i="11"/>
  <c r="E160" i="11"/>
  <c r="D161" i="11"/>
  <c r="E161" i="11"/>
  <c r="D162" i="11"/>
  <c r="E162" i="11"/>
  <c r="D163" i="11"/>
  <c r="E163" i="11"/>
  <c r="D164" i="11"/>
  <c r="E164" i="11"/>
  <c r="D165" i="11"/>
  <c r="E165" i="11"/>
  <c r="D166" i="11"/>
  <c r="E166" i="11"/>
  <c r="D167" i="11"/>
  <c r="E167" i="11"/>
  <c r="D168" i="11"/>
  <c r="E168" i="11"/>
  <c r="D169" i="11"/>
  <c r="E169" i="11"/>
  <c r="D170" i="11"/>
  <c r="E170" i="11"/>
  <c r="D171" i="11"/>
  <c r="E171" i="11"/>
  <c r="D172" i="11"/>
  <c r="E172" i="11"/>
  <c r="D173" i="11"/>
  <c r="E173" i="11"/>
  <c r="D174" i="11"/>
  <c r="E174" i="11"/>
  <c r="D175" i="11"/>
  <c r="E175" i="11"/>
  <c r="D176" i="11"/>
  <c r="E176" i="11"/>
  <c r="D177" i="11"/>
  <c r="E177" i="11"/>
  <c r="D178" i="11"/>
  <c r="E178" i="11"/>
  <c r="D179" i="11"/>
  <c r="E179" i="11"/>
  <c r="D180" i="11"/>
  <c r="E180" i="11"/>
  <c r="D181" i="11"/>
  <c r="E181" i="11"/>
  <c r="D182" i="11"/>
  <c r="E182" i="11"/>
  <c r="D183" i="11"/>
  <c r="E183" i="11"/>
  <c r="D184" i="11"/>
  <c r="E184" i="11"/>
  <c r="D185" i="11"/>
  <c r="E185" i="11"/>
  <c r="D186" i="11"/>
  <c r="E186" i="11"/>
  <c r="D187" i="11"/>
  <c r="E187" i="11"/>
  <c r="D188" i="11"/>
  <c r="E188" i="11"/>
  <c r="D189" i="11"/>
  <c r="E189" i="11"/>
  <c r="D190" i="11"/>
  <c r="E190" i="11"/>
  <c r="D191" i="11"/>
  <c r="E191" i="11"/>
  <c r="D192" i="11"/>
  <c r="E192" i="11"/>
  <c r="D193" i="11"/>
  <c r="E193" i="11"/>
  <c r="D194" i="11"/>
  <c r="E194" i="11"/>
  <c r="D195" i="11"/>
  <c r="E195" i="11"/>
  <c r="D196" i="11"/>
  <c r="E196" i="11"/>
  <c r="D197" i="11"/>
  <c r="E197" i="11"/>
  <c r="D198" i="11"/>
  <c r="E198" i="11"/>
  <c r="D199" i="11"/>
  <c r="E199" i="11"/>
  <c r="D200" i="11"/>
  <c r="E200" i="11"/>
  <c r="D201" i="11"/>
  <c r="E201" i="11"/>
  <c r="D202" i="11"/>
  <c r="E202" i="11"/>
  <c r="D203" i="11"/>
  <c r="E203" i="11"/>
  <c r="D204" i="11"/>
  <c r="E204" i="11"/>
  <c r="D205" i="11"/>
  <c r="E205" i="11"/>
  <c r="D206" i="11"/>
  <c r="E206" i="11"/>
  <c r="D207" i="11"/>
  <c r="E207" i="11"/>
  <c r="D208" i="11"/>
  <c r="E208" i="11"/>
  <c r="D209" i="11"/>
  <c r="E209" i="11"/>
  <c r="D210" i="11"/>
  <c r="E210" i="11"/>
  <c r="D211" i="11"/>
  <c r="E211" i="11"/>
  <c r="D212" i="11"/>
  <c r="E212" i="11"/>
  <c r="D213" i="11"/>
  <c r="E213" i="11"/>
  <c r="D214" i="11"/>
  <c r="E214" i="11"/>
  <c r="D215" i="11"/>
  <c r="E215" i="11"/>
  <c r="D216" i="11"/>
  <c r="E216" i="11"/>
  <c r="D217" i="11"/>
  <c r="E217" i="11"/>
  <c r="D218" i="11"/>
  <c r="E218" i="11"/>
  <c r="D219" i="11"/>
  <c r="E219" i="11"/>
  <c r="D220" i="11"/>
  <c r="E220" i="11"/>
  <c r="D221" i="11"/>
  <c r="E221" i="11"/>
  <c r="D222" i="11"/>
  <c r="E222" i="11"/>
  <c r="D223" i="11"/>
  <c r="E223" i="11"/>
  <c r="D224" i="11"/>
  <c r="E224" i="11"/>
  <c r="D225" i="11"/>
  <c r="E225" i="11"/>
  <c r="D226" i="11"/>
  <c r="E226" i="11"/>
  <c r="D227" i="11"/>
  <c r="E227" i="11"/>
  <c r="D228" i="11"/>
  <c r="E228" i="11"/>
  <c r="D229" i="11"/>
  <c r="E229" i="11"/>
  <c r="D230" i="11"/>
  <c r="E230" i="11"/>
  <c r="D231" i="11"/>
  <c r="E231" i="11"/>
  <c r="D232" i="11"/>
  <c r="E232" i="11"/>
  <c r="D233" i="11"/>
  <c r="E233" i="11"/>
  <c r="D234" i="11"/>
  <c r="E234" i="11"/>
  <c r="D235" i="11"/>
  <c r="E235" i="11"/>
  <c r="D236" i="11"/>
  <c r="E236" i="11"/>
  <c r="D237" i="11"/>
  <c r="E237" i="11"/>
  <c r="D238" i="11"/>
  <c r="E238" i="11"/>
  <c r="D239" i="11"/>
  <c r="E239" i="11"/>
  <c r="D240" i="11"/>
  <c r="E240" i="11"/>
  <c r="D241" i="11"/>
  <c r="E241" i="11"/>
  <c r="D242" i="11"/>
  <c r="E242" i="11"/>
  <c r="D243" i="11"/>
  <c r="E243" i="11"/>
  <c r="D244" i="11"/>
  <c r="E244" i="11"/>
  <c r="D245" i="11"/>
  <c r="E245" i="11"/>
  <c r="D246" i="11"/>
  <c r="E246" i="11"/>
  <c r="D247" i="11"/>
  <c r="E247" i="11"/>
  <c r="D248" i="11"/>
  <c r="E248" i="11"/>
  <c r="D249" i="11"/>
  <c r="E249" i="11"/>
  <c r="D250" i="11"/>
  <c r="E250" i="11"/>
  <c r="D251" i="11"/>
  <c r="E251" i="11"/>
  <c r="D252" i="11"/>
  <c r="E252" i="11"/>
  <c r="D253" i="11"/>
  <c r="E253" i="11"/>
  <c r="D254" i="11"/>
  <c r="E254" i="11"/>
  <c r="D255" i="11"/>
  <c r="E255" i="11"/>
  <c r="D256" i="11"/>
  <c r="E256" i="11"/>
  <c r="D257" i="11"/>
  <c r="E257" i="11"/>
  <c r="D258" i="11"/>
  <c r="E258" i="11"/>
  <c r="D259" i="11"/>
  <c r="E259" i="11"/>
  <c r="D260" i="11"/>
  <c r="E260" i="11"/>
  <c r="D261" i="11"/>
  <c r="E261" i="11"/>
  <c r="D262" i="11"/>
  <c r="E262" i="11"/>
  <c r="D263" i="11"/>
  <c r="E263" i="11"/>
  <c r="D264" i="11"/>
  <c r="E264" i="11"/>
  <c r="D265" i="11"/>
  <c r="E265" i="11"/>
  <c r="D266" i="11"/>
  <c r="E266" i="11"/>
  <c r="D267" i="11"/>
  <c r="E267" i="11"/>
  <c r="D268" i="11"/>
  <c r="E268" i="11"/>
  <c r="D269" i="11"/>
  <c r="E269" i="11"/>
  <c r="D270" i="11"/>
  <c r="E270" i="11"/>
  <c r="D271" i="11"/>
  <c r="E271" i="11"/>
  <c r="D272" i="11"/>
  <c r="E272" i="11"/>
  <c r="D273" i="11"/>
  <c r="E273" i="11"/>
  <c r="D274" i="11"/>
  <c r="E274" i="11"/>
  <c r="D275" i="11"/>
  <c r="E275" i="11"/>
  <c r="D276" i="11"/>
  <c r="E276" i="11"/>
  <c r="D277" i="11"/>
  <c r="E277" i="11"/>
  <c r="D278" i="11"/>
  <c r="E278" i="11"/>
  <c r="D279" i="11"/>
  <c r="E279" i="11"/>
  <c r="D280" i="11"/>
  <c r="E280" i="11"/>
  <c r="D281" i="11"/>
  <c r="E281" i="11"/>
  <c r="D282" i="11"/>
  <c r="E282" i="11"/>
  <c r="D283" i="11"/>
  <c r="E283" i="11"/>
  <c r="D284" i="11"/>
  <c r="E284" i="11"/>
  <c r="D285" i="11"/>
  <c r="E285" i="11"/>
  <c r="D286" i="11"/>
  <c r="E286" i="11"/>
  <c r="D287" i="11"/>
  <c r="E287" i="11"/>
  <c r="D288" i="11"/>
  <c r="E288" i="11"/>
  <c r="D289" i="11"/>
  <c r="E289" i="11"/>
  <c r="D290" i="11"/>
  <c r="E290" i="11"/>
  <c r="D291" i="11"/>
  <c r="E291" i="11"/>
  <c r="D292" i="11"/>
  <c r="E292" i="11"/>
  <c r="D293" i="11"/>
  <c r="E293" i="11"/>
  <c r="D294" i="11"/>
  <c r="E294" i="11"/>
  <c r="D295" i="11"/>
  <c r="E295" i="11"/>
  <c r="D296" i="11"/>
  <c r="E296" i="11"/>
  <c r="D297" i="11"/>
  <c r="E297" i="11"/>
  <c r="D298" i="11"/>
  <c r="E298" i="11"/>
  <c r="D299" i="11"/>
  <c r="E299" i="11"/>
  <c r="D300" i="11"/>
  <c r="E300" i="11"/>
  <c r="D301" i="11"/>
  <c r="E301" i="11"/>
  <c r="D302" i="11"/>
  <c r="E302" i="11"/>
  <c r="D303" i="11"/>
  <c r="E303" i="11"/>
  <c r="D304" i="11"/>
  <c r="E304" i="11"/>
  <c r="D305" i="11"/>
  <c r="E305" i="11"/>
  <c r="D306" i="11"/>
  <c r="E306" i="11"/>
  <c r="D307" i="11"/>
  <c r="E307" i="11"/>
  <c r="D308" i="11"/>
  <c r="E308" i="11"/>
  <c r="D309" i="11"/>
  <c r="E309" i="11"/>
  <c r="D310" i="11"/>
  <c r="E310" i="11"/>
  <c r="D311" i="11"/>
  <c r="E311" i="11"/>
  <c r="D312" i="11"/>
  <c r="E312" i="11"/>
  <c r="D313" i="11"/>
  <c r="E313" i="11"/>
  <c r="D314" i="11"/>
  <c r="E314" i="11"/>
  <c r="D315" i="11"/>
  <c r="E315" i="11"/>
  <c r="D316" i="11"/>
  <c r="E316" i="11"/>
  <c r="D317" i="11"/>
  <c r="E317" i="11"/>
  <c r="D318" i="11"/>
  <c r="E318" i="11"/>
  <c r="D319" i="11"/>
  <c r="E319" i="11"/>
  <c r="D320" i="11"/>
  <c r="E320" i="11"/>
  <c r="D321" i="11"/>
  <c r="E321" i="11"/>
  <c r="D322" i="11"/>
  <c r="E322" i="11"/>
  <c r="D323" i="11"/>
  <c r="E323" i="11"/>
  <c r="D324" i="11"/>
  <c r="E324" i="11"/>
  <c r="D325" i="11"/>
  <c r="E325" i="11"/>
  <c r="D326" i="11"/>
  <c r="E326" i="11"/>
  <c r="D327" i="11"/>
  <c r="E327" i="11"/>
  <c r="D328" i="11"/>
  <c r="E328" i="11"/>
  <c r="D329" i="11"/>
  <c r="E329" i="11"/>
  <c r="D330" i="11"/>
  <c r="E330" i="11"/>
  <c r="D331" i="11"/>
  <c r="E331" i="11"/>
  <c r="D332" i="11"/>
  <c r="E332" i="11"/>
  <c r="D333" i="11"/>
  <c r="E333" i="11"/>
  <c r="D334" i="11"/>
  <c r="E334" i="11"/>
  <c r="D335" i="11"/>
  <c r="E335" i="11"/>
  <c r="D336" i="11"/>
  <c r="E336" i="11"/>
  <c r="D337" i="11"/>
  <c r="E337" i="11"/>
  <c r="D338" i="11"/>
  <c r="E338" i="11"/>
  <c r="D339" i="11"/>
  <c r="E339" i="11"/>
  <c r="D340" i="11"/>
  <c r="E340" i="11"/>
  <c r="D341" i="11"/>
  <c r="E341" i="11"/>
  <c r="D342" i="11"/>
  <c r="E342" i="11"/>
  <c r="D343" i="11"/>
  <c r="E343" i="11"/>
  <c r="D344" i="11"/>
  <c r="E344" i="11"/>
  <c r="D345" i="11"/>
  <c r="E345" i="11"/>
  <c r="D346" i="11"/>
  <c r="E346" i="11"/>
  <c r="D347" i="11"/>
  <c r="E347" i="11"/>
  <c r="D348" i="11"/>
  <c r="E348" i="11"/>
  <c r="D349" i="11"/>
  <c r="E349" i="11"/>
  <c r="D350" i="11"/>
  <c r="E350" i="11"/>
  <c r="D351" i="11"/>
  <c r="E351" i="11"/>
  <c r="D352" i="11"/>
  <c r="E352" i="11"/>
  <c r="D353" i="11"/>
  <c r="E353" i="11"/>
  <c r="D354" i="11"/>
  <c r="E354" i="11"/>
  <c r="D355" i="11"/>
  <c r="E355" i="11"/>
  <c r="D356" i="11"/>
  <c r="E356" i="11"/>
  <c r="D357" i="11"/>
  <c r="E357" i="11"/>
  <c r="D358" i="11"/>
  <c r="E358" i="11"/>
  <c r="D359" i="11"/>
  <c r="E359" i="11"/>
  <c r="D360" i="11"/>
  <c r="E360" i="11"/>
  <c r="D361" i="11"/>
  <c r="E361" i="11"/>
  <c r="D362" i="11"/>
  <c r="E362" i="11"/>
  <c r="D363" i="11"/>
  <c r="E363" i="11"/>
  <c r="D364" i="11"/>
  <c r="E364" i="11"/>
  <c r="D365" i="11"/>
  <c r="E365" i="11"/>
  <c r="D366" i="11"/>
  <c r="E366" i="11"/>
  <c r="D367" i="11"/>
  <c r="E367" i="11"/>
  <c r="D368" i="11"/>
  <c r="E368" i="11"/>
  <c r="D369" i="11"/>
  <c r="E369" i="11"/>
  <c r="D370" i="11"/>
  <c r="E370" i="11"/>
  <c r="D371" i="11"/>
  <c r="E371" i="11"/>
  <c r="D372" i="11"/>
  <c r="E372" i="11"/>
  <c r="D373" i="11"/>
  <c r="E373" i="11"/>
  <c r="D374" i="11"/>
  <c r="E374" i="11"/>
  <c r="D375" i="11"/>
  <c r="E375" i="11"/>
  <c r="D376" i="11"/>
  <c r="E376" i="11"/>
  <c r="D377" i="11"/>
  <c r="E377" i="11"/>
  <c r="D378" i="11"/>
  <c r="E378" i="11"/>
  <c r="D379" i="11"/>
  <c r="E379" i="11"/>
  <c r="D380" i="11"/>
  <c r="E380" i="11"/>
  <c r="D381" i="11"/>
  <c r="E381" i="11"/>
  <c r="D382" i="11"/>
  <c r="E382" i="11"/>
  <c r="D383" i="11"/>
  <c r="E383" i="11"/>
  <c r="D384" i="11"/>
  <c r="E384" i="11"/>
  <c r="D385" i="11"/>
  <c r="E385" i="11"/>
  <c r="D386" i="11"/>
  <c r="E386" i="11"/>
  <c r="D387" i="11"/>
  <c r="E387" i="11"/>
  <c r="D388" i="11"/>
  <c r="E388" i="11"/>
  <c r="D389" i="11"/>
  <c r="E389" i="11"/>
  <c r="D390" i="11"/>
  <c r="E390" i="11"/>
  <c r="D391" i="11"/>
  <c r="E391" i="11"/>
  <c r="D392" i="11"/>
  <c r="E392" i="11"/>
  <c r="D393" i="11"/>
  <c r="E393" i="11"/>
  <c r="D394" i="11"/>
  <c r="E394" i="11"/>
  <c r="D395" i="11"/>
  <c r="E395" i="11"/>
  <c r="D396" i="11"/>
  <c r="E396" i="11"/>
  <c r="D397" i="11"/>
  <c r="E397" i="11"/>
  <c r="D398" i="11"/>
  <c r="E398" i="11"/>
  <c r="D399" i="11"/>
  <c r="E399" i="11"/>
  <c r="D400" i="11"/>
  <c r="E400" i="11"/>
  <c r="D401" i="11"/>
  <c r="E401" i="11"/>
  <c r="D402" i="11"/>
  <c r="E402" i="11"/>
  <c r="D403" i="11"/>
  <c r="E403" i="11"/>
  <c r="D404" i="11"/>
  <c r="E404" i="11"/>
  <c r="D405" i="11"/>
  <c r="E405" i="11"/>
  <c r="D406" i="11"/>
  <c r="E406" i="11"/>
  <c r="D407" i="11"/>
  <c r="E407" i="11"/>
  <c r="D408" i="11"/>
  <c r="E408" i="11"/>
  <c r="D409" i="11"/>
  <c r="E409" i="11"/>
  <c r="D410" i="11"/>
  <c r="E410" i="11"/>
  <c r="D411" i="11"/>
  <c r="E411" i="11"/>
  <c r="D412" i="11"/>
  <c r="E412" i="11"/>
  <c r="D413" i="11"/>
  <c r="E413" i="11"/>
  <c r="D414" i="11"/>
  <c r="E414" i="11"/>
  <c r="D415" i="11"/>
  <c r="E415" i="11"/>
  <c r="D416" i="11"/>
  <c r="E416" i="11"/>
  <c r="D417" i="11"/>
  <c r="E417" i="11"/>
  <c r="D418" i="11"/>
  <c r="E418" i="11"/>
  <c r="D419" i="11"/>
  <c r="E419" i="11"/>
  <c r="D420" i="11"/>
  <c r="E420" i="11"/>
  <c r="D421" i="11"/>
  <c r="E421" i="11"/>
  <c r="D422" i="11"/>
  <c r="E422" i="11"/>
  <c r="D423" i="11"/>
  <c r="E423" i="11"/>
  <c r="D424" i="11"/>
  <c r="E424" i="11"/>
  <c r="D425" i="11"/>
  <c r="E425" i="11"/>
  <c r="D426" i="11"/>
  <c r="E426" i="11"/>
  <c r="D427" i="11"/>
  <c r="E427" i="11"/>
  <c r="D428" i="11"/>
  <c r="E428" i="11"/>
  <c r="D429" i="11"/>
  <c r="E429" i="11"/>
  <c r="D430" i="11"/>
  <c r="E430" i="11"/>
  <c r="D431" i="11"/>
  <c r="E431" i="11"/>
  <c r="D432" i="11"/>
  <c r="E432" i="11"/>
  <c r="D433" i="11"/>
  <c r="E433" i="11"/>
  <c r="D434" i="11"/>
  <c r="E434" i="11"/>
  <c r="D435" i="11"/>
  <c r="E435" i="11"/>
  <c r="D436" i="11"/>
  <c r="E436" i="11"/>
  <c r="D437" i="11"/>
  <c r="E437" i="11"/>
  <c r="D438" i="11"/>
  <c r="E438" i="11"/>
  <c r="D439" i="11"/>
  <c r="E439" i="11"/>
  <c r="D440" i="11"/>
  <c r="E440" i="11"/>
  <c r="D441" i="11"/>
  <c r="E441" i="11"/>
  <c r="D442" i="11"/>
  <c r="E442" i="11"/>
  <c r="D443" i="11"/>
  <c r="E443" i="11"/>
  <c r="D444" i="11"/>
  <c r="E444" i="11"/>
  <c r="D445" i="11"/>
  <c r="E445" i="11"/>
  <c r="D446" i="11"/>
  <c r="E446" i="11"/>
  <c r="D447" i="11"/>
  <c r="E447" i="11"/>
  <c r="D448" i="11"/>
  <c r="E448" i="11"/>
  <c r="D449" i="11"/>
  <c r="E449" i="11"/>
  <c r="D450" i="11"/>
  <c r="E450" i="11"/>
  <c r="D451" i="11"/>
  <c r="E451" i="11"/>
  <c r="D452" i="11"/>
  <c r="E452" i="11"/>
  <c r="D453" i="11"/>
  <c r="E453" i="11"/>
  <c r="D454" i="11"/>
  <c r="E454" i="11"/>
  <c r="D455" i="11"/>
  <c r="E455" i="11"/>
  <c r="D456" i="11"/>
  <c r="E456" i="11"/>
  <c r="D457" i="11"/>
  <c r="E457" i="11"/>
  <c r="D458" i="11"/>
  <c r="E458" i="11"/>
  <c r="D459" i="11"/>
  <c r="E459" i="11"/>
  <c r="D460" i="11"/>
  <c r="E460" i="11"/>
  <c r="D461" i="11"/>
  <c r="E461" i="11"/>
  <c r="D462" i="11"/>
  <c r="E462" i="11"/>
  <c r="D463" i="11"/>
  <c r="E463" i="11"/>
  <c r="D464" i="11"/>
  <c r="E464" i="11"/>
  <c r="D465" i="11"/>
  <c r="E465" i="11"/>
  <c r="D466" i="11"/>
  <c r="E466" i="11"/>
  <c r="D467" i="11"/>
  <c r="E467" i="11"/>
  <c r="D468" i="11"/>
  <c r="E468" i="11"/>
  <c r="D469" i="11"/>
  <c r="E469" i="11"/>
  <c r="D470" i="11"/>
  <c r="E470" i="11"/>
  <c r="D471" i="11"/>
  <c r="E471" i="11"/>
  <c r="D472" i="11"/>
  <c r="E472" i="11"/>
  <c r="D473" i="11"/>
  <c r="E473" i="11"/>
  <c r="D474" i="11"/>
  <c r="E474" i="11"/>
  <c r="D475" i="11"/>
  <c r="E475" i="11"/>
  <c r="D476" i="11"/>
  <c r="E476" i="11"/>
  <c r="D477" i="11"/>
  <c r="E477" i="11"/>
  <c r="D478" i="11"/>
  <c r="E478" i="11"/>
  <c r="D479" i="11"/>
  <c r="E479" i="11"/>
  <c r="D480" i="11"/>
  <c r="E480" i="11"/>
  <c r="D481" i="11"/>
  <c r="E481" i="11"/>
  <c r="D482" i="11"/>
  <c r="E482" i="11"/>
  <c r="D483" i="11"/>
  <c r="E483" i="11"/>
  <c r="D484" i="11"/>
  <c r="E484" i="11"/>
  <c r="D485" i="11"/>
  <c r="E485" i="11"/>
  <c r="D486" i="11"/>
  <c r="E486" i="11"/>
  <c r="D487" i="11"/>
  <c r="E487" i="11"/>
  <c r="D488" i="11"/>
  <c r="E488" i="11"/>
  <c r="D489" i="11"/>
  <c r="E489" i="11"/>
  <c r="D490" i="11"/>
  <c r="E490" i="11"/>
  <c r="D491" i="11"/>
  <c r="E491" i="11"/>
  <c r="D492" i="11"/>
  <c r="E492" i="11"/>
  <c r="D493" i="11"/>
  <c r="E493" i="11"/>
  <c r="D494" i="11"/>
  <c r="E494" i="11"/>
  <c r="D495" i="11"/>
  <c r="E495" i="11"/>
  <c r="D496" i="11"/>
  <c r="E496" i="11"/>
  <c r="D497" i="11"/>
  <c r="E497" i="11"/>
  <c r="D498" i="11"/>
  <c r="E498" i="11"/>
  <c r="D499" i="11"/>
  <c r="E499" i="11"/>
  <c r="D500" i="11"/>
  <c r="E500" i="11"/>
  <c r="D501" i="11"/>
  <c r="E501" i="11"/>
  <c r="D502" i="11"/>
  <c r="E502" i="11"/>
  <c r="D503" i="11"/>
  <c r="E503" i="11"/>
  <c r="D504" i="11"/>
  <c r="E504" i="11"/>
  <c r="D505" i="11"/>
  <c r="E505" i="11"/>
  <c r="D506" i="11"/>
  <c r="E506" i="11"/>
  <c r="D507" i="11"/>
  <c r="E507" i="11"/>
  <c r="D508" i="11"/>
  <c r="E508" i="11"/>
  <c r="D509" i="11"/>
  <c r="E509" i="11"/>
  <c r="D510" i="11"/>
  <c r="E510" i="11"/>
  <c r="D511" i="11"/>
  <c r="E511" i="11"/>
  <c r="D512" i="11"/>
  <c r="E512" i="11"/>
  <c r="D513" i="11"/>
  <c r="E513" i="11"/>
  <c r="D514" i="11"/>
  <c r="E514" i="11"/>
  <c r="D515" i="11"/>
  <c r="E515" i="11"/>
  <c r="D516" i="11"/>
  <c r="E516" i="11"/>
  <c r="D517" i="11"/>
  <c r="E517" i="11"/>
  <c r="D518" i="11"/>
  <c r="E518" i="11"/>
  <c r="D519" i="11"/>
  <c r="E519" i="11"/>
  <c r="D520" i="11"/>
  <c r="E520" i="11"/>
  <c r="D521" i="11"/>
  <c r="E521" i="11"/>
  <c r="D522" i="11"/>
  <c r="E522" i="11"/>
  <c r="D523" i="11"/>
  <c r="E523" i="11"/>
  <c r="D524" i="11"/>
  <c r="E524" i="11"/>
  <c r="D525" i="11"/>
  <c r="E525" i="11"/>
  <c r="D526" i="11"/>
  <c r="E526" i="11"/>
  <c r="D527" i="11"/>
  <c r="E527" i="11"/>
  <c r="D528" i="11"/>
  <c r="E528" i="11"/>
  <c r="D529" i="11"/>
  <c r="E529" i="11"/>
  <c r="D530" i="11"/>
  <c r="E530" i="11"/>
  <c r="D531" i="11"/>
  <c r="E531" i="11"/>
  <c r="D532" i="11"/>
  <c r="E532" i="11"/>
  <c r="D533" i="11"/>
  <c r="E533" i="11"/>
  <c r="D534" i="11"/>
  <c r="E534" i="11"/>
  <c r="D535" i="11"/>
  <c r="E535" i="11"/>
  <c r="D536" i="11"/>
  <c r="E536" i="11"/>
  <c r="D537" i="11"/>
  <c r="E537" i="11"/>
  <c r="D538" i="11"/>
  <c r="E538" i="11"/>
  <c r="D539" i="11"/>
  <c r="E539" i="11"/>
  <c r="D540" i="11"/>
  <c r="E540" i="11"/>
  <c r="D541" i="11"/>
  <c r="E541" i="11"/>
  <c r="D542" i="11"/>
  <c r="E542" i="11"/>
  <c r="D543" i="11"/>
  <c r="E543" i="11"/>
  <c r="D544" i="11"/>
  <c r="E544" i="11"/>
  <c r="D545" i="11"/>
  <c r="E545" i="11"/>
  <c r="D546" i="11"/>
  <c r="E546" i="11"/>
  <c r="D547" i="11"/>
  <c r="E547" i="11"/>
  <c r="D548" i="11"/>
  <c r="E548" i="11"/>
  <c r="D549" i="11"/>
  <c r="E549" i="11"/>
  <c r="D550" i="11"/>
  <c r="E550" i="11"/>
  <c r="D551" i="11"/>
  <c r="E551" i="11"/>
  <c r="D552" i="11"/>
  <c r="E552" i="11"/>
  <c r="D553" i="11"/>
  <c r="E553" i="11"/>
  <c r="D554" i="11"/>
  <c r="E554" i="11"/>
  <c r="D555" i="11"/>
  <c r="E555" i="11"/>
  <c r="D556" i="11"/>
  <c r="E556" i="11"/>
  <c r="D557" i="11"/>
  <c r="E557" i="11"/>
  <c r="D558" i="11"/>
  <c r="E558" i="11"/>
  <c r="D559" i="11"/>
  <c r="E559" i="11"/>
  <c r="D560" i="11"/>
  <c r="E560" i="11"/>
  <c r="D561" i="11"/>
  <c r="E561" i="11"/>
  <c r="D562" i="11"/>
  <c r="E562" i="11"/>
  <c r="D563" i="11"/>
  <c r="E563" i="11"/>
  <c r="D564" i="11"/>
  <c r="E564" i="11"/>
  <c r="D565" i="11"/>
  <c r="E565" i="11"/>
  <c r="D566" i="11"/>
  <c r="E566" i="11"/>
  <c r="D567" i="11"/>
  <c r="E567" i="11"/>
  <c r="D568" i="11"/>
  <c r="E568" i="11"/>
  <c r="D569" i="11"/>
  <c r="E569" i="11"/>
  <c r="D570" i="11"/>
  <c r="E570" i="11"/>
  <c r="D571" i="11"/>
  <c r="E571" i="11"/>
  <c r="D572" i="11"/>
  <c r="E572" i="11"/>
  <c r="D573" i="11"/>
  <c r="E573" i="11"/>
  <c r="D574" i="11"/>
  <c r="E574" i="11"/>
  <c r="D575" i="11"/>
  <c r="E575" i="11"/>
  <c r="D576" i="11"/>
  <c r="E576" i="11"/>
  <c r="D577" i="11"/>
  <c r="E577" i="11"/>
  <c r="D578" i="11"/>
  <c r="E578" i="11"/>
  <c r="D579" i="11"/>
  <c r="E579" i="11"/>
  <c r="D580" i="11"/>
  <c r="E580" i="11"/>
  <c r="D581" i="11"/>
  <c r="E581" i="11"/>
  <c r="D582" i="11"/>
  <c r="E582" i="11"/>
  <c r="D583" i="11"/>
  <c r="E583" i="11"/>
  <c r="D584" i="11"/>
  <c r="E584" i="11"/>
  <c r="D585" i="11"/>
  <c r="E585" i="11"/>
  <c r="D586" i="11"/>
  <c r="E586" i="11"/>
  <c r="D587" i="11"/>
  <c r="E587" i="11"/>
  <c r="D588" i="11"/>
  <c r="E588" i="11"/>
  <c r="D589" i="11"/>
  <c r="E589" i="11"/>
  <c r="D590" i="11"/>
  <c r="E590" i="11"/>
  <c r="D591" i="11"/>
  <c r="E591" i="11"/>
  <c r="D592" i="11"/>
  <c r="E592" i="11"/>
  <c r="D593" i="11"/>
  <c r="E593" i="11"/>
  <c r="D594" i="11"/>
  <c r="E594" i="11"/>
  <c r="D595" i="11"/>
  <c r="E595" i="11"/>
  <c r="D596" i="11"/>
  <c r="E596" i="11"/>
  <c r="D597" i="11"/>
  <c r="E597" i="11"/>
  <c r="D598" i="11"/>
  <c r="E598" i="11"/>
  <c r="D599" i="11"/>
  <c r="E599" i="11"/>
  <c r="D600" i="11"/>
  <c r="E600" i="11"/>
  <c r="D601" i="11"/>
  <c r="E601" i="11"/>
  <c r="D602" i="11"/>
  <c r="E602" i="11"/>
  <c r="D603" i="11"/>
  <c r="E603" i="11"/>
  <c r="D604" i="11"/>
  <c r="E604" i="11"/>
  <c r="D605" i="11"/>
  <c r="E605" i="11"/>
  <c r="D606" i="11"/>
  <c r="E606" i="11"/>
  <c r="D607" i="11"/>
  <c r="E607" i="11"/>
  <c r="D608" i="11"/>
  <c r="E608" i="11"/>
  <c r="D609" i="11"/>
  <c r="E609" i="11"/>
  <c r="D610" i="11"/>
  <c r="E610" i="11"/>
  <c r="D611" i="11"/>
  <c r="E611" i="11"/>
  <c r="D612" i="11"/>
  <c r="E612" i="11"/>
  <c r="D613" i="11"/>
  <c r="E613" i="11"/>
  <c r="D614" i="11"/>
  <c r="E614" i="11"/>
  <c r="D615" i="11"/>
  <c r="E615" i="11"/>
  <c r="D616" i="11"/>
  <c r="E616" i="11"/>
  <c r="D617" i="11"/>
  <c r="E617" i="11"/>
  <c r="D618" i="11"/>
  <c r="E618" i="11"/>
  <c r="D619" i="11"/>
  <c r="E619" i="11"/>
  <c r="D620" i="11"/>
  <c r="E620" i="11"/>
  <c r="D621" i="11"/>
  <c r="E621" i="11"/>
  <c r="D622" i="11"/>
  <c r="E622" i="11"/>
  <c r="D623" i="11"/>
  <c r="E623" i="11"/>
  <c r="D624" i="11"/>
  <c r="E624" i="11"/>
  <c r="D625" i="11"/>
  <c r="E625" i="11"/>
  <c r="D626" i="11"/>
  <c r="E626" i="11"/>
  <c r="D627" i="11"/>
  <c r="E627" i="11"/>
  <c r="D628" i="11"/>
  <c r="E628" i="11"/>
  <c r="D629" i="11"/>
  <c r="E629" i="11"/>
  <c r="D630" i="11"/>
  <c r="E630" i="11"/>
  <c r="D631" i="11"/>
  <c r="E631" i="11"/>
  <c r="D632" i="11"/>
  <c r="E632" i="11"/>
  <c r="D633" i="11"/>
  <c r="E633" i="11"/>
  <c r="D634" i="11"/>
  <c r="E634" i="11"/>
  <c r="D635" i="11"/>
  <c r="E635" i="11"/>
  <c r="D636" i="11"/>
  <c r="E636" i="11"/>
  <c r="D637" i="11"/>
  <c r="E637" i="11"/>
  <c r="D638" i="11"/>
  <c r="E638" i="11"/>
  <c r="D639" i="11"/>
  <c r="E639" i="11"/>
  <c r="D640" i="11"/>
  <c r="E640" i="11"/>
  <c r="D641" i="11"/>
  <c r="E641" i="11"/>
  <c r="D642" i="11"/>
  <c r="E642" i="11"/>
  <c r="D643" i="11"/>
  <c r="E643" i="11"/>
  <c r="D644" i="11"/>
  <c r="E644" i="11"/>
  <c r="D645" i="11"/>
  <c r="E645" i="11"/>
  <c r="D646" i="11"/>
  <c r="E646" i="11"/>
  <c r="D647" i="11"/>
  <c r="E647" i="11"/>
  <c r="D648" i="11"/>
  <c r="E648" i="11"/>
  <c r="D649" i="11"/>
  <c r="E649" i="11"/>
  <c r="D650" i="11"/>
  <c r="E650" i="11"/>
  <c r="D651" i="11"/>
  <c r="E651" i="11"/>
  <c r="D652" i="11"/>
  <c r="E652" i="11"/>
  <c r="D653" i="11"/>
  <c r="E653" i="11"/>
  <c r="D654" i="11"/>
  <c r="E654" i="11"/>
  <c r="D655" i="11"/>
  <c r="E655" i="11"/>
  <c r="D656" i="11"/>
  <c r="E656" i="11"/>
  <c r="D657" i="11"/>
  <c r="E657" i="11"/>
  <c r="D658" i="11"/>
  <c r="E658" i="11"/>
  <c r="D659" i="11"/>
  <c r="E659" i="11"/>
  <c r="D660" i="11"/>
  <c r="E660" i="11"/>
  <c r="D661" i="11"/>
  <c r="E661" i="11"/>
  <c r="D662" i="11"/>
  <c r="E662" i="11"/>
  <c r="D663" i="11"/>
  <c r="E663" i="11"/>
  <c r="D664" i="11"/>
  <c r="E664" i="11"/>
  <c r="D665" i="11"/>
  <c r="E665" i="11"/>
  <c r="D666" i="11"/>
  <c r="E666" i="11"/>
  <c r="D667" i="11"/>
  <c r="E667" i="11"/>
  <c r="D668" i="11"/>
  <c r="E668" i="11"/>
  <c r="D669" i="11"/>
  <c r="E669" i="11"/>
  <c r="D670" i="11"/>
  <c r="E670" i="11"/>
  <c r="D671" i="11"/>
  <c r="E671" i="11"/>
  <c r="D672" i="11"/>
  <c r="E672" i="11"/>
  <c r="D673" i="11"/>
  <c r="E673" i="11"/>
  <c r="D674" i="11"/>
  <c r="E674" i="11"/>
  <c r="D675" i="11"/>
  <c r="E675" i="11"/>
  <c r="D676" i="11"/>
  <c r="E676" i="11"/>
  <c r="D677" i="11"/>
  <c r="E677" i="11"/>
  <c r="D678" i="11"/>
  <c r="E678" i="11"/>
  <c r="D679" i="11"/>
  <c r="E679" i="11"/>
  <c r="D680" i="11"/>
  <c r="E680" i="11"/>
  <c r="D681" i="11"/>
  <c r="E681" i="11"/>
  <c r="D682" i="11"/>
  <c r="E682" i="11"/>
  <c r="D683" i="11"/>
  <c r="E683" i="11"/>
  <c r="D684" i="11"/>
  <c r="E684" i="11"/>
  <c r="D685" i="11"/>
  <c r="E685" i="11"/>
  <c r="D686" i="11"/>
  <c r="E686" i="11"/>
  <c r="D687" i="11"/>
  <c r="E687" i="11"/>
  <c r="D688" i="11"/>
  <c r="E688" i="11"/>
  <c r="D689" i="11"/>
  <c r="E689" i="11"/>
  <c r="D690" i="11"/>
  <c r="E690" i="11"/>
  <c r="D691" i="11"/>
  <c r="E691" i="11"/>
  <c r="D692" i="11"/>
  <c r="E692" i="11"/>
  <c r="D693" i="11"/>
  <c r="E693" i="11"/>
  <c r="D694" i="11"/>
  <c r="E694" i="11"/>
  <c r="D695" i="11"/>
  <c r="E695" i="11"/>
  <c r="D696" i="11"/>
  <c r="E696" i="11"/>
  <c r="D697" i="11"/>
  <c r="E697" i="11"/>
  <c r="D698" i="11"/>
  <c r="E698" i="11"/>
  <c r="D699" i="11"/>
  <c r="E699" i="11"/>
  <c r="D700" i="11"/>
  <c r="E700" i="11"/>
  <c r="D701" i="11"/>
  <c r="E701" i="11"/>
  <c r="D702" i="11"/>
  <c r="E702" i="11"/>
  <c r="D703" i="11"/>
  <c r="E703" i="11"/>
  <c r="D704" i="11"/>
  <c r="E704" i="11"/>
  <c r="D705" i="11"/>
  <c r="E705" i="11"/>
  <c r="D706" i="11"/>
  <c r="E706" i="11"/>
  <c r="D707" i="11"/>
  <c r="E707" i="11"/>
  <c r="D708" i="11"/>
  <c r="E708" i="11"/>
  <c r="D709" i="11"/>
  <c r="E709" i="11"/>
  <c r="D710" i="11"/>
  <c r="E710" i="11"/>
  <c r="D711" i="11"/>
  <c r="E711" i="11"/>
  <c r="D712" i="11"/>
  <c r="E712" i="11"/>
  <c r="D713" i="11"/>
  <c r="E713" i="11"/>
  <c r="D714" i="11"/>
  <c r="E714" i="11"/>
  <c r="D715" i="11"/>
  <c r="E715" i="11"/>
  <c r="D716" i="11"/>
  <c r="E716" i="11"/>
  <c r="D717" i="11"/>
  <c r="E717" i="11"/>
  <c r="D718" i="11"/>
  <c r="E718" i="11"/>
  <c r="D719" i="11"/>
  <c r="E719" i="11"/>
  <c r="D720" i="11"/>
  <c r="E720" i="11"/>
  <c r="D721" i="11"/>
  <c r="E721" i="11"/>
  <c r="D722" i="11"/>
  <c r="E722" i="11"/>
  <c r="D723" i="11"/>
  <c r="E723" i="11"/>
  <c r="D724" i="11"/>
  <c r="E724" i="11"/>
  <c r="D725" i="11"/>
  <c r="E725" i="11"/>
  <c r="D726" i="11"/>
  <c r="E726" i="11"/>
  <c r="D727" i="11"/>
  <c r="E727" i="11"/>
  <c r="D728" i="11"/>
  <c r="E728" i="11"/>
  <c r="D729" i="11"/>
  <c r="E729" i="11"/>
  <c r="D730" i="11"/>
  <c r="E730" i="11"/>
  <c r="D731" i="11"/>
  <c r="E731" i="11"/>
  <c r="D732" i="11"/>
  <c r="E732" i="11"/>
  <c r="D733" i="11"/>
  <c r="E733" i="11"/>
  <c r="D734" i="11"/>
  <c r="E734" i="11"/>
  <c r="D735" i="11"/>
  <c r="E735" i="11"/>
  <c r="D736" i="11"/>
  <c r="E736" i="11"/>
  <c r="D737" i="11"/>
  <c r="E737" i="11"/>
  <c r="D738" i="11"/>
  <c r="E738" i="11"/>
  <c r="D739" i="11"/>
  <c r="E739" i="11"/>
  <c r="D740" i="11"/>
  <c r="E740" i="11"/>
  <c r="D741" i="11"/>
  <c r="E741" i="11"/>
  <c r="D742" i="11"/>
  <c r="E742" i="11"/>
  <c r="D743" i="11"/>
  <c r="E743" i="11"/>
  <c r="D744" i="11"/>
  <c r="E744" i="11"/>
  <c r="D745" i="11"/>
  <c r="E745" i="11"/>
  <c r="D746" i="11"/>
  <c r="E746" i="11"/>
  <c r="D747" i="11"/>
  <c r="E747" i="11"/>
  <c r="D748" i="11"/>
  <c r="E748" i="11"/>
  <c r="D749" i="11"/>
  <c r="E749" i="11"/>
  <c r="D750" i="11"/>
  <c r="E750" i="11"/>
  <c r="D751" i="11"/>
  <c r="E751" i="11"/>
  <c r="D752" i="11"/>
  <c r="E752" i="11"/>
  <c r="D753" i="11"/>
  <c r="E753" i="11"/>
  <c r="D754" i="11"/>
  <c r="E754" i="11"/>
  <c r="D755" i="11"/>
  <c r="E755" i="11"/>
  <c r="D756" i="11"/>
  <c r="E756" i="11"/>
  <c r="D757" i="11"/>
  <c r="E757" i="11"/>
  <c r="D758" i="11"/>
  <c r="E758" i="11"/>
  <c r="D759" i="11"/>
  <c r="E759" i="11"/>
  <c r="D760" i="11"/>
  <c r="E760" i="11"/>
  <c r="D761" i="11"/>
  <c r="E761" i="11"/>
  <c r="D762" i="11"/>
  <c r="E762" i="11"/>
  <c r="D763" i="11"/>
  <c r="E763" i="11"/>
  <c r="D764" i="11"/>
  <c r="E764" i="11"/>
  <c r="D765" i="11"/>
  <c r="E765" i="11"/>
  <c r="D766" i="11"/>
  <c r="E766" i="11"/>
  <c r="D767" i="11"/>
  <c r="E767" i="11"/>
  <c r="D768" i="11"/>
  <c r="E768" i="11"/>
  <c r="D769" i="11"/>
  <c r="E769" i="11"/>
  <c r="D770" i="11"/>
  <c r="E770" i="11"/>
  <c r="D771" i="11"/>
  <c r="E771" i="11"/>
  <c r="D772" i="11"/>
  <c r="E772" i="11"/>
  <c r="D773" i="11"/>
  <c r="E773" i="11"/>
  <c r="D774" i="11"/>
  <c r="E774" i="11"/>
  <c r="D775" i="11"/>
  <c r="E775" i="11"/>
  <c r="D776" i="11"/>
  <c r="E776" i="11"/>
  <c r="D777" i="11"/>
  <c r="E777" i="11"/>
  <c r="D778" i="11"/>
  <c r="E778" i="11"/>
  <c r="D779" i="11"/>
  <c r="E779" i="11"/>
  <c r="D780" i="11"/>
  <c r="E780" i="11"/>
  <c r="D781" i="11"/>
  <c r="E781" i="11"/>
  <c r="D782" i="11"/>
  <c r="E782" i="11"/>
  <c r="D783" i="11"/>
  <c r="E783" i="11"/>
  <c r="D784" i="11"/>
  <c r="E784" i="11"/>
  <c r="D785" i="11"/>
  <c r="E785" i="11"/>
  <c r="D786" i="11"/>
  <c r="E786" i="11"/>
  <c r="D787" i="11"/>
  <c r="E787" i="11"/>
  <c r="D788" i="11"/>
  <c r="E788" i="11"/>
  <c r="D789" i="11"/>
  <c r="E789" i="11"/>
  <c r="D790" i="11"/>
  <c r="E790" i="11"/>
  <c r="D791" i="11"/>
  <c r="E791" i="11"/>
  <c r="D792" i="11"/>
  <c r="E792" i="11"/>
  <c r="D793" i="11"/>
  <c r="E793" i="11"/>
  <c r="D794" i="11"/>
  <c r="E794" i="11"/>
  <c r="D795" i="11"/>
  <c r="E795" i="11"/>
  <c r="D796" i="11"/>
  <c r="E796" i="11"/>
  <c r="D797" i="11"/>
  <c r="E797" i="11"/>
  <c r="D798" i="11"/>
  <c r="E798" i="11"/>
  <c r="D799" i="11"/>
  <c r="E799" i="11"/>
  <c r="D800" i="11"/>
  <c r="E800" i="11"/>
  <c r="D801" i="11"/>
  <c r="E801" i="11"/>
  <c r="D802" i="11"/>
  <c r="E802" i="11"/>
  <c r="D803" i="11"/>
  <c r="E803" i="11"/>
  <c r="D804" i="11"/>
  <c r="E804" i="11"/>
  <c r="D805" i="11"/>
  <c r="E805" i="11"/>
  <c r="D806" i="11"/>
  <c r="E806" i="11"/>
  <c r="D807" i="11"/>
  <c r="E807" i="11"/>
  <c r="D808" i="11"/>
  <c r="E808" i="11"/>
  <c r="D809" i="11"/>
  <c r="E809" i="11"/>
  <c r="D810" i="11"/>
  <c r="E810" i="11"/>
  <c r="D811" i="11"/>
  <c r="E811" i="11"/>
  <c r="D812" i="11"/>
  <c r="E812" i="11"/>
  <c r="D813" i="11"/>
  <c r="E813" i="11"/>
  <c r="D814" i="11"/>
  <c r="E814" i="11"/>
  <c r="D815" i="11"/>
  <c r="E815" i="11"/>
  <c r="D816" i="11"/>
  <c r="E816" i="11"/>
  <c r="D817" i="11"/>
  <c r="E817" i="11"/>
  <c r="D818" i="11"/>
  <c r="E818" i="11"/>
  <c r="D819" i="11"/>
  <c r="E819" i="11"/>
  <c r="D820" i="11"/>
  <c r="E820" i="11"/>
  <c r="D821" i="11"/>
  <c r="E821" i="11"/>
  <c r="D822" i="11"/>
  <c r="E822" i="11"/>
  <c r="D823" i="11"/>
  <c r="E823" i="11"/>
  <c r="D824" i="11"/>
  <c r="E824" i="11"/>
  <c r="D825" i="11"/>
  <c r="E825" i="11"/>
  <c r="D826" i="11"/>
  <c r="E826" i="11"/>
  <c r="D827" i="11"/>
  <c r="E827" i="11"/>
  <c r="D828" i="11"/>
  <c r="E828" i="11"/>
  <c r="D829" i="11"/>
  <c r="E829" i="11"/>
  <c r="D830" i="11"/>
  <c r="E830" i="11"/>
  <c r="D831" i="11"/>
  <c r="E831" i="11"/>
  <c r="D832" i="11"/>
  <c r="E832" i="11"/>
  <c r="D833" i="11"/>
  <c r="E833" i="11"/>
  <c r="D834" i="11"/>
  <c r="E834" i="11"/>
  <c r="D835" i="11"/>
  <c r="E835" i="11"/>
  <c r="D836" i="11"/>
  <c r="E836" i="11"/>
  <c r="D837" i="11"/>
  <c r="E837" i="11"/>
  <c r="D838" i="11"/>
  <c r="E838" i="11"/>
  <c r="D839" i="11"/>
  <c r="E839" i="11"/>
  <c r="D840" i="11"/>
  <c r="E840" i="11"/>
  <c r="D841" i="11"/>
  <c r="E841" i="11"/>
  <c r="D842" i="11"/>
  <c r="E842" i="11"/>
  <c r="D843" i="11"/>
  <c r="E843" i="11"/>
  <c r="D844" i="11"/>
  <c r="E844" i="11"/>
  <c r="D845" i="11"/>
  <c r="E845" i="11"/>
  <c r="D846" i="11"/>
  <c r="E846" i="11"/>
  <c r="D847" i="11"/>
  <c r="E847" i="11"/>
  <c r="D848" i="11"/>
  <c r="E848" i="11"/>
  <c r="D849" i="11"/>
  <c r="E849" i="11"/>
  <c r="D850" i="11"/>
  <c r="E850" i="11"/>
  <c r="D851" i="11"/>
  <c r="E851" i="11"/>
  <c r="D852" i="11"/>
  <c r="E852" i="11"/>
  <c r="D853" i="11"/>
  <c r="E853" i="11"/>
  <c r="D854" i="11"/>
  <c r="E854" i="11"/>
  <c r="D855" i="11"/>
  <c r="E855" i="11"/>
  <c r="D856" i="11"/>
  <c r="E856" i="11"/>
  <c r="D857" i="11"/>
  <c r="E857" i="11"/>
  <c r="D858" i="11"/>
  <c r="E858" i="11"/>
  <c r="D859" i="11"/>
  <c r="E859" i="11"/>
  <c r="D860" i="11"/>
  <c r="E860" i="11"/>
  <c r="D861" i="11"/>
  <c r="E861" i="11"/>
  <c r="D862" i="11"/>
  <c r="E862" i="11"/>
  <c r="D863" i="11"/>
  <c r="E863" i="11"/>
  <c r="D864" i="11"/>
  <c r="E864" i="11"/>
  <c r="D865" i="11"/>
  <c r="E865" i="11"/>
  <c r="D866" i="11"/>
  <c r="E866" i="11"/>
  <c r="D867" i="11"/>
  <c r="E867" i="11"/>
  <c r="D868" i="11"/>
  <c r="E868" i="11"/>
  <c r="D869" i="11"/>
  <c r="E869" i="11"/>
  <c r="D870" i="11"/>
  <c r="E870" i="11"/>
  <c r="D871" i="11"/>
  <c r="E871" i="11"/>
  <c r="D872" i="11"/>
  <c r="E872" i="11"/>
  <c r="D873" i="11"/>
  <c r="E873" i="11"/>
  <c r="D874" i="11"/>
  <c r="E874" i="11"/>
  <c r="D875" i="11"/>
  <c r="E875" i="11"/>
  <c r="D876" i="11"/>
  <c r="E876" i="11"/>
  <c r="D877" i="11"/>
  <c r="E877" i="11"/>
  <c r="D878" i="11"/>
  <c r="E878" i="11"/>
  <c r="D879" i="11"/>
  <c r="E879" i="11"/>
  <c r="D880" i="11"/>
  <c r="E880" i="11"/>
  <c r="D881" i="11"/>
  <c r="E881" i="11"/>
  <c r="D882" i="11"/>
  <c r="E882" i="11"/>
  <c r="D883" i="11"/>
  <c r="E883" i="11"/>
  <c r="D884" i="11"/>
  <c r="E884" i="11"/>
  <c r="D885" i="11"/>
  <c r="E885" i="11"/>
  <c r="D886" i="11"/>
  <c r="E886" i="11"/>
  <c r="D887" i="11"/>
  <c r="E887" i="11"/>
  <c r="D888" i="11"/>
  <c r="E888" i="11"/>
  <c r="D889" i="11"/>
  <c r="E889" i="11"/>
  <c r="D890" i="11"/>
  <c r="E890" i="11"/>
  <c r="D891" i="11"/>
  <c r="E891" i="11"/>
  <c r="D892" i="11"/>
  <c r="E892" i="11"/>
  <c r="D893" i="11"/>
  <c r="E893" i="11"/>
  <c r="D894" i="11"/>
  <c r="E894" i="11"/>
  <c r="D895" i="11"/>
  <c r="E895" i="11"/>
  <c r="D896" i="11"/>
  <c r="E896" i="11"/>
  <c r="D897" i="11"/>
  <c r="E897" i="11"/>
  <c r="D898" i="11"/>
  <c r="E898" i="11"/>
  <c r="D899" i="11"/>
  <c r="E899" i="11"/>
  <c r="D900" i="11"/>
  <c r="E900" i="11"/>
  <c r="D901" i="11"/>
  <c r="E901" i="11"/>
  <c r="D902" i="11"/>
  <c r="E902" i="11"/>
  <c r="D903" i="11"/>
  <c r="E903" i="11"/>
  <c r="D904" i="11"/>
  <c r="E904" i="11"/>
  <c r="D905" i="11"/>
  <c r="E905" i="11"/>
  <c r="D906" i="11"/>
  <c r="E906" i="11"/>
  <c r="D907" i="11"/>
  <c r="E907" i="11"/>
  <c r="D908" i="11"/>
  <c r="E908" i="11"/>
  <c r="D909" i="11"/>
  <c r="E909" i="11"/>
  <c r="D910" i="11"/>
  <c r="E910" i="11"/>
  <c r="D911" i="11"/>
  <c r="E911" i="11"/>
  <c r="D912" i="11"/>
  <c r="E912" i="11"/>
  <c r="D913" i="11"/>
  <c r="E913" i="11"/>
  <c r="D914" i="11"/>
  <c r="E914" i="11"/>
  <c r="D915" i="11"/>
  <c r="E915" i="11"/>
  <c r="D916" i="11"/>
  <c r="E916" i="11"/>
  <c r="D917" i="11"/>
  <c r="E917" i="11"/>
  <c r="D918" i="11"/>
  <c r="E918" i="11"/>
  <c r="D919" i="11"/>
  <c r="E919" i="11"/>
  <c r="D920" i="11"/>
  <c r="E920" i="11"/>
  <c r="D921" i="11"/>
  <c r="E921" i="11"/>
  <c r="D922" i="11"/>
  <c r="E922" i="11"/>
  <c r="D923" i="11"/>
  <c r="E923" i="11"/>
  <c r="D924" i="11"/>
  <c r="E924" i="11"/>
  <c r="D925" i="11"/>
  <c r="E925" i="11"/>
  <c r="D926" i="11"/>
  <c r="E926" i="11"/>
  <c r="D927" i="11"/>
  <c r="E927" i="11"/>
  <c r="D928" i="11"/>
  <c r="E928" i="11"/>
  <c r="D929" i="11"/>
  <c r="E929" i="11"/>
  <c r="D930" i="11"/>
  <c r="E930" i="11"/>
  <c r="D931" i="11"/>
  <c r="E931" i="11"/>
  <c r="D932" i="11"/>
  <c r="E932" i="11"/>
  <c r="D933" i="11"/>
  <c r="E933" i="11"/>
  <c r="D934" i="11"/>
  <c r="E934" i="11"/>
  <c r="D935" i="11"/>
  <c r="E935" i="11"/>
  <c r="D936" i="11"/>
  <c r="E936" i="11"/>
  <c r="D937" i="11"/>
  <c r="E937" i="11"/>
  <c r="D938" i="11"/>
  <c r="E938" i="11"/>
  <c r="D939" i="11"/>
  <c r="E939" i="11"/>
  <c r="D940" i="11"/>
  <c r="E940" i="11"/>
  <c r="D941" i="11"/>
  <c r="E941" i="11"/>
  <c r="D942" i="11"/>
  <c r="E942" i="11"/>
  <c r="D943" i="11"/>
  <c r="E943" i="11"/>
  <c r="D944" i="11"/>
  <c r="E944" i="11"/>
  <c r="D945" i="11"/>
  <c r="E945" i="11"/>
  <c r="D946" i="11"/>
  <c r="E946" i="11"/>
  <c r="D947" i="11"/>
  <c r="E947" i="11"/>
  <c r="D948" i="11"/>
  <c r="E948" i="11"/>
  <c r="D949" i="11"/>
  <c r="E949" i="11"/>
  <c r="D950" i="11"/>
  <c r="E950" i="11"/>
  <c r="D951" i="11"/>
  <c r="E951" i="11"/>
  <c r="D952" i="11"/>
  <c r="E952" i="11"/>
  <c r="D953" i="11"/>
  <c r="E953" i="11"/>
  <c r="D954" i="11"/>
  <c r="E954" i="11"/>
  <c r="D955" i="11"/>
  <c r="E955" i="11"/>
  <c r="D956" i="11"/>
  <c r="E956" i="11"/>
  <c r="D957" i="11"/>
  <c r="E957" i="11"/>
  <c r="D958" i="11"/>
  <c r="E958" i="11"/>
  <c r="D959" i="11"/>
  <c r="E959" i="11"/>
  <c r="D960" i="11"/>
  <c r="E960" i="11"/>
  <c r="D961" i="11"/>
  <c r="E961" i="11"/>
  <c r="D962" i="11"/>
  <c r="E962" i="11"/>
  <c r="D963" i="11"/>
  <c r="E963" i="11"/>
  <c r="D964" i="11"/>
  <c r="E964" i="11"/>
  <c r="D965" i="11"/>
  <c r="E965" i="11"/>
  <c r="D966" i="11"/>
  <c r="E966" i="11"/>
  <c r="D967" i="11"/>
  <c r="E967" i="11"/>
  <c r="D968" i="11"/>
  <c r="E968" i="11"/>
  <c r="D969" i="11"/>
  <c r="E969" i="11"/>
  <c r="D970" i="11"/>
  <c r="E970" i="11"/>
  <c r="D971" i="11"/>
  <c r="E971" i="11"/>
  <c r="D972" i="11"/>
  <c r="E972" i="11"/>
  <c r="D973" i="11"/>
  <c r="E973" i="11"/>
  <c r="D974" i="11"/>
  <c r="E974" i="11"/>
  <c r="D975" i="11"/>
  <c r="E975" i="11"/>
  <c r="D976" i="11"/>
  <c r="E976" i="11"/>
  <c r="D977" i="11"/>
  <c r="E977" i="11"/>
  <c r="D978" i="11"/>
  <c r="E978" i="11"/>
  <c r="D979" i="11"/>
  <c r="E979" i="11"/>
  <c r="D980" i="11"/>
  <c r="E980" i="11"/>
  <c r="D981" i="11"/>
  <c r="E981" i="11"/>
  <c r="D982" i="11"/>
  <c r="E982" i="11"/>
  <c r="D983" i="11"/>
  <c r="E983" i="11"/>
  <c r="D984" i="11"/>
  <c r="E984" i="11"/>
  <c r="D985" i="11"/>
  <c r="E985" i="11"/>
  <c r="D986" i="11"/>
  <c r="E986" i="11"/>
  <c r="D987" i="11"/>
  <c r="E987" i="11"/>
  <c r="D988" i="11"/>
  <c r="E988" i="11"/>
  <c r="D989" i="11"/>
  <c r="E989" i="11"/>
  <c r="D990" i="11"/>
  <c r="E990" i="11"/>
  <c r="D991" i="11"/>
  <c r="E991" i="11"/>
  <c r="D992" i="11"/>
  <c r="E992" i="11"/>
  <c r="D993" i="11"/>
  <c r="E993" i="11"/>
  <c r="D994" i="11"/>
  <c r="E994" i="11"/>
  <c r="D995" i="11"/>
  <c r="E995" i="11"/>
  <c r="D996" i="11"/>
  <c r="E996" i="11"/>
  <c r="D997" i="11"/>
  <c r="E997" i="11"/>
  <c r="D998" i="11"/>
  <c r="E998" i="11"/>
  <c r="D999" i="11"/>
  <c r="E999" i="11"/>
  <c r="D1000" i="11"/>
  <c r="E1000" i="11"/>
  <c r="D1001" i="11"/>
  <c r="E1001" i="11"/>
  <c r="D1002" i="11"/>
  <c r="E1002" i="11"/>
  <c r="D1003" i="11"/>
  <c r="E1003" i="11"/>
  <c r="D1004" i="11"/>
  <c r="E1004" i="11"/>
  <c r="D1005" i="11"/>
  <c r="E1005" i="11"/>
  <c r="D1006" i="11"/>
  <c r="E1006" i="11"/>
  <c r="D1007" i="11"/>
  <c r="E1007" i="11"/>
  <c r="D1008" i="11"/>
  <c r="E1008" i="11"/>
  <c r="D1009" i="11"/>
  <c r="E1009" i="11"/>
  <c r="D1010" i="11"/>
  <c r="E1010" i="11"/>
  <c r="D8" i="11"/>
  <c r="A11" i="11"/>
  <c r="B11" i="11"/>
  <c r="A12" i="11"/>
  <c r="B12" i="11"/>
  <c r="A13" i="11"/>
  <c r="B13" i="11"/>
  <c r="A14" i="11"/>
  <c r="B14" i="11"/>
  <c r="A15" i="11"/>
  <c r="B15" i="11"/>
  <c r="A16" i="11"/>
  <c r="B16" i="11"/>
  <c r="A17" i="11"/>
  <c r="B17" i="11"/>
  <c r="A18" i="11"/>
  <c r="B18" i="11"/>
  <c r="A19" i="11"/>
  <c r="B19" i="11"/>
  <c r="A20" i="11"/>
  <c r="B20" i="11"/>
  <c r="A21" i="11"/>
  <c r="B21" i="11"/>
  <c r="A22" i="11"/>
  <c r="B22" i="11"/>
  <c r="A23" i="11"/>
  <c r="B23" i="11"/>
  <c r="A24" i="11"/>
  <c r="B24" i="11"/>
  <c r="A25" i="11"/>
  <c r="B25" i="11"/>
  <c r="A26" i="11"/>
  <c r="B26" i="11"/>
  <c r="A27" i="11"/>
  <c r="B27" i="11"/>
  <c r="A28" i="11"/>
  <c r="B28" i="11"/>
  <c r="A29" i="11"/>
  <c r="B29" i="11"/>
  <c r="A30" i="11"/>
  <c r="B30" i="11"/>
  <c r="A31" i="11"/>
  <c r="B31" i="11"/>
  <c r="A32" i="11"/>
  <c r="B32" i="11"/>
  <c r="A33" i="11"/>
  <c r="B33" i="11"/>
  <c r="A34" i="11"/>
  <c r="B34" i="11"/>
  <c r="A35" i="11"/>
  <c r="B35" i="11"/>
  <c r="A36" i="11"/>
  <c r="B36" i="11"/>
  <c r="A37" i="11"/>
  <c r="B37" i="11"/>
  <c r="A38" i="11"/>
  <c r="B38" i="11"/>
  <c r="A39" i="11"/>
  <c r="B39" i="11"/>
  <c r="A40" i="11"/>
  <c r="B40" i="11"/>
  <c r="A41" i="11"/>
  <c r="B41" i="11"/>
  <c r="A42" i="11"/>
  <c r="B42" i="11"/>
  <c r="A43" i="11"/>
  <c r="B43" i="11"/>
  <c r="A44" i="11"/>
  <c r="B44" i="11"/>
  <c r="A45" i="11"/>
  <c r="B45" i="11"/>
  <c r="A46" i="11"/>
  <c r="B46" i="11"/>
  <c r="A47" i="11"/>
  <c r="B47" i="11"/>
  <c r="A48" i="11"/>
  <c r="B48" i="11"/>
  <c r="A49" i="11"/>
  <c r="B49" i="11"/>
  <c r="A50" i="11"/>
  <c r="B50" i="11"/>
  <c r="A51" i="11"/>
  <c r="B51" i="11"/>
  <c r="A52" i="11"/>
  <c r="B52" i="11"/>
  <c r="A53" i="11"/>
  <c r="B53" i="11"/>
  <c r="A54" i="11"/>
  <c r="B54" i="11"/>
  <c r="A55" i="11"/>
  <c r="B55" i="11"/>
  <c r="A56" i="11"/>
  <c r="B56" i="11"/>
  <c r="A57" i="11"/>
  <c r="B57" i="11"/>
  <c r="A58" i="11"/>
  <c r="B58" i="11"/>
  <c r="A59" i="11"/>
  <c r="B59" i="11"/>
  <c r="A60" i="11"/>
  <c r="B60" i="11"/>
  <c r="A61" i="11"/>
  <c r="B61" i="11"/>
  <c r="A62" i="11"/>
  <c r="B62" i="11"/>
  <c r="A63" i="11"/>
  <c r="B63" i="11"/>
  <c r="A64" i="11"/>
  <c r="B64" i="11"/>
  <c r="A65" i="11"/>
  <c r="B65" i="11"/>
  <c r="A66" i="11"/>
  <c r="B66" i="11"/>
  <c r="A67" i="11"/>
  <c r="B67" i="11"/>
  <c r="A68" i="11"/>
  <c r="B68" i="11"/>
  <c r="A69" i="11"/>
  <c r="B69" i="11"/>
  <c r="A70" i="11"/>
  <c r="B70" i="11"/>
  <c r="A71" i="11"/>
  <c r="B71" i="11"/>
  <c r="A72" i="11"/>
  <c r="B72" i="11"/>
  <c r="A73" i="11"/>
  <c r="B73" i="11"/>
  <c r="A74" i="11"/>
  <c r="B74" i="11"/>
  <c r="A75" i="11"/>
  <c r="B75" i="11"/>
  <c r="A76" i="11"/>
  <c r="B76" i="11"/>
  <c r="A77" i="11"/>
  <c r="B77" i="11"/>
  <c r="A78" i="11"/>
  <c r="B78" i="11"/>
  <c r="A79" i="11"/>
  <c r="B79" i="11"/>
  <c r="A80" i="11"/>
  <c r="B80" i="11"/>
  <c r="A81" i="11"/>
  <c r="B81" i="11"/>
  <c r="A82" i="11"/>
  <c r="B82" i="11"/>
  <c r="A83" i="11"/>
  <c r="B83" i="11"/>
  <c r="A84" i="11"/>
  <c r="B84" i="11"/>
  <c r="A85" i="11"/>
  <c r="B85" i="11"/>
  <c r="A86" i="11"/>
  <c r="B86" i="11"/>
  <c r="A87" i="11"/>
  <c r="B87" i="11"/>
  <c r="A88" i="11"/>
  <c r="B88" i="11"/>
  <c r="A89" i="11"/>
  <c r="B89" i="11"/>
  <c r="A90" i="11"/>
  <c r="B90" i="11"/>
  <c r="A91" i="11"/>
  <c r="B91" i="11"/>
  <c r="A92" i="11"/>
  <c r="B92" i="11"/>
  <c r="A93" i="11"/>
  <c r="B93" i="11"/>
  <c r="A94" i="11"/>
  <c r="B94" i="11"/>
  <c r="A95" i="11"/>
  <c r="B95" i="11"/>
  <c r="A96" i="11"/>
  <c r="B96" i="11"/>
  <c r="A97" i="11"/>
  <c r="B97" i="11"/>
  <c r="A98" i="11"/>
  <c r="B98" i="11"/>
  <c r="A99" i="11"/>
  <c r="B99" i="11"/>
  <c r="A100" i="11"/>
  <c r="B100" i="11"/>
  <c r="A101" i="11"/>
  <c r="B101" i="11"/>
  <c r="A102" i="11"/>
  <c r="B102" i="11"/>
  <c r="A103" i="11"/>
  <c r="B103" i="11"/>
  <c r="A104" i="11"/>
  <c r="B104" i="11"/>
  <c r="A105" i="11"/>
  <c r="B105" i="11"/>
  <c r="A106" i="11"/>
  <c r="B106" i="11"/>
  <c r="A107" i="11"/>
  <c r="B107" i="11"/>
  <c r="A108" i="11"/>
  <c r="B108" i="11"/>
  <c r="A109" i="11"/>
  <c r="B109" i="11"/>
  <c r="A110" i="11"/>
  <c r="B110" i="11"/>
  <c r="A111" i="11"/>
  <c r="B111" i="11"/>
  <c r="A112" i="11"/>
  <c r="B112" i="11"/>
  <c r="A113" i="11"/>
  <c r="B113" i="11"/>
  <c r="A114" i="11"/>
  <c r="B114" i="11"/>
  <c r="A115" i="11"/>
  <c r="B115" i="11"/>
  <c r="A116" i="11"/>
  <c r="B116" i="11"/>
  <c r="A117" i="11"/>
  <c r="B117" i="11"/>
  <c r="A118" i="11"/>
  <c r="B118" i="11"/>
  <c r="A119" i="11"/>
  <c r="B119" i="11"/>
  <c r="A120" i="11"/>
  <c r="B120" i="11"/>
  <c r="A121" i="11"/>
  <c r="B121" i="11"/>
  <c r="A122" i="11"/>
  <c r="B122" i="11"/>
  <c r="A123" i="11"/>
  <c r="B123" i="11"/>
  <c r="A124" i="11"/>
  <c r="B124" i="11"/>
  <c r="A125" i="11"/>
  <c r="B125" i="11"/>
  <c r="A126" i="11"/>
  <c r="B126" i="11"/>
  <c r="A127" i="11"/>
  <c r="B127" i="11"/>
  <c r="A128" i="11"/>
  <c r="B128" i="11"/>
  <c r="A129" i="11"/>
  <c r="B129" i="11"/>
  <c r="A130" i="11"/>
  <c r="B130" i="11"/>
  <c r="A131" i="11"/>
  <c r="B131" i="11"/>
  <c r="A132" i="11"/>
  <c r="B132" i="11"/>
  <c r="A133" i="11"/>
  <c r="B133" i="11"/>
  <c r="A134" i="11"/>
  <c r="B134" i="11"/>
  <c r="A135" i="11"/>
  <c r="B135" i="11"/>
  <c r="A136" i="11"/>
  <c r="B136" i="11"/>
  <c r="A137" i="11"/>
  <c r="B137" i="11"/>
  <c r="A138" i="11"/>
  <c r="B138" i="11"/>
  <c r="A139" i="11"/>
  <c r="B139" i="11"/>
  <c r="A140" i="11"/>
  <c r="B140" i="11"/>
  <c r="A141" i="11"/>
  <c r="B141" i="11"/>
  <c r="A142" i="11"/>
  <c r="B142" i="11"/>
  <c r="A143" i="11"/>
  <c r="B143" i="11"/>
  <c r="A144" i="11"/>
  <c r="B144" i="11"/>
  <c r="A145" i="11"/>
  <c r="B145" i="11"/>
  <c r="A146" i="11"/>
  <c r="B146" i="11"/>
  <c r="A147" i="11"/>
  <c r="B147" i="11"/>
  <c r="A148" i="11"/>
  <c r="B148" i="11"/>
  <c r="A149" i="11"/>
  <c r="B149" i="11"/>
  <c r="A150" i="11"/>
  <c r="B150" i="11"/>
  <c r="A151" i="11"/>
  <c r="B151" i="11"/>
  <c r="A152" i="11"/>
  <c r="B152" i="11"/>
  <c r="A153" i="11"/>
  <c r="B153" i="11"/>
  <c r="A154" i="11"/>
  <c r="B154" i="11"/>
  <c r="A155" i="11"/>
  <c r="B155" i="11"/>
  <c r="A156" i="11"/>
  <c r="B156" i="11"/>
  <c r="A157" i="11"/>
  <c r="B157" i="11"/>
  <c r="A158" i="11"/>
  <c r="B158" i="11"/>
  <c r="A159" i="11"/>
  <c r="B159" i="11"/>
  <c r="A160" i="11"/>
  <c r="B160" i="11"/>
  <c r="A161" i="11"/>
  <c r="B161" i="11"/>
  <c r="A162" i="11"/>
  <c r="B162" i="11"/>
  <c r="A163" i="11"/>
  <c r="B163" i="11"/>
  <c r="A164" i="11"/>
  <c r="B164" i="11"/>
  <c r="A165" i="11"/>
  <c r="B165" i="11"/>
  <c r="A166" i="11"/>
  <c r="B166" i="11"/>
  <c r="A167" i="11"/>
  <c r="B167" i="11"/>
  <c r="A168" i="11"/>
  <c r="B168" i="11"/>
  <c r="A169" i="11"/>
  <c r="B169" i="11"/>
  <c r="A170" i="11"/>
  <c r="B170" i="11"/>
  <c r="A171" i="11"/>
  <c r="B171" i="11"/>
  <c r="A172" i="11"/>
  <c r="B172" i="11"/>
  <c r="A173" i="11"/>
  <c r="B173" i="11"/>
  <c r="A174" i="11"/>
  <c r="B174" i="11"/>
  <c r="A175" i="11"/>
  <c r="B175" i="11"/>
  <c r="A176" i="11"/>
  <c r="B176" i="11"/>
  <c r="A177" i="11"/>
  <c r="B177" i="11"/>
  <c r="A178" i="11"/>
  <c r="B178" i="11"/>
  <c r="A179" i="11"/>
  <c r="B179" i="11"/>
  <c r="A180" i="11"/>
  <c r="B180" i="11"/>
  <c r="A181" i="11"/>
  <c r="B181" i="11"/>
  <c r="A182" i="11"/>
  <c r="B182" i="11"/>
  <c r="A183" i="11"/>
  <c r="B183" i="11"/>
  <c r="A184" i="11"/>
  <c r="B184" i="11"/>
  <c r="A185" i="11"/>
  <c r="B185" i="11"/>
  <c r="A186" i="11"/>
  <c r="B186" i="11"/>
  <c r="A187" i="11"/>
  <c r="B187" i="11"/>
  <c r="A188" i="11"/>
  <c r="B188" i="11"/>
  <c r="A189" i="11"/>
  <c r="B189" i="11"/>
  <c r="A190" i="11"/>
  <c r="B190" i="11"/>
  <c r="A191" i="11"/>
  <c r="B191" i="11"/>
  <c r="A192" i="11"/>
  <c r="B192" i="11"/>
  <c r="A193" i="11"/>
  <c r="B193" i="11"/>
  <c r="A194" i="11"/>
  <c r="B194" i="11"/>
  <c r="A195" i="11"/>
  <c r="B195" i="11"/>
  <c r="A196" i="11"/>
  <c r="B196" i="11"/>
  <c r="A197" i="11"/>
  <c r="B197" i="11"/>
  <c r="A198" i="11"/>
  <c r="B198" i="11"/>
  <c r="A199" i="11"/>
  <c r="B199" i="11"/>
  <c r="A200" i="11"/>
  <c r="B200" i="11"/>
  <c r="A201" i="11"/>
  <c r="B201" i="11"/>
  <c r="A202" i="11"/>
  <c r="B202" i="11"/>
  <c r="A203" i="11"/>
  <c r="B203" i="11"/>
  <c r="A204" i="11"/>
  <c r="B204" i="11"/>
  <c r="A205" i="11"/>
  <c r="B205" i="11"/>
  <c r="A206" i="11"/>
  <c r="B206" i="11"/>
  <c r="A207" i="11"/>
  <c r="B207" i="11"/>
  <c r="A208" i="11"/>
  <c r="B208" i="11"/>
  <c r="A209" i="11"/>
  <c r="B209" i="11"/>
  <c r="A210" i="11"/>
  <c r="B210" i="11"/>
  <c r="A211" i="11"/>
  <c r="B211" i="11"/>
  <c r="A212" i="11"/>
  <c r="B212" i="11"/>
  <c r="A213" i="11"/>
  <c r="B213" i="11"/>
  <c r="A214" i="11"/>
  <c r="B214" i="11"/>
  <c r="A215" i="11"/>
  <c r="B215" i="11"/>
  <c r="A216" i="11"/>
  <c r="B216" i="11"/>
  <c r="A217" i="11"/>
  <c r="B217" i="11"/>
  <c r="A218" i="11"/>
  <c r="B218" i="11"/>
  <c r="A219" i="11"/>
  <c r="B219" i="11"/>
  <c r="A220" i="11"/>
  <c r="B220" i="11"/>
  <c r="A221" i="11"/>
  <c r="B221" i="11"/>
  <c r="A222" i="11"/>
  <c r="B222" i="11"/>
  <c r="A223" i="11"/>
  <c r="B223" i="11"/>
  <c r="A224" i="11"/>
  <c r="B224" i="11"/>
  <c r="A225" i="11"/>
  <c r="B225" i="11"/>
  <c r="A226" i="11"/>
  <c r="B226" i="11"/>
  <c r="A227" i="11"/>
  <c r="B227" i="11"/>
  <c r="A228" i="11"/>
  <c r="B228" i="11"/>
  <c r="A229" i="11"/>
  <c r="B229" i="11"/>
  <c r="A230" i="11"/>
  <c r="B230" i="11"/>
  <c r="A231" i="11"/>
  <c r="B231" i="11"/>
  <c r="A232" i="11"/>
  <c r="B232" i="11"/>
  <c r="A233" i="11"/>
  <c r="B233" i="11"/>
  <c r="A234" i="11"/>
  <c r="B234" i="11"/>
  <c r="A235" i="11"/>
  <c r="B235" i="11"/>
  <c r="A236" i="11"/>
  <c r="B236" i="11"/>
  <c r="A237" i="11"/>
  <c r="B237" i="11"/>
  <c r="A238" i="11"/>
  <c r="B238" i="11"/>
  <c r="A239" i="11"/>
  <c r="B239" i="11"/>
  <c r="A240" i="11"/>
  <c r="B240" i="11"/>
  <c r="A241" i="11"/>
  <c r="B241" i="11"/>
  <c r="A242" i="11"/>
  <c r="B242" i="11"/>
  <c r="A243" i="11"/>
  <c r="B243" i="11"/>
  <c r="A244" i="11"/>
  <c r="B244" i="11"/>
  <c r="A245" i="11"/>
  <c r="B245" i="11"/>
  <c r="A246" i="11"/>
  <c r="B246" i="11"/>
  <c r="A247" i="11"/>
  <c r="B247" i="11"/>
  <c r="A248" i="11"/>
  <c r="B248" i="11"/>
  <c r="A249" i="11"/>
  <c r="B249" i="11"/>
  <c r="A250" i="11"/>
  <c r="B250" i="11"/>
  <c r="A251" i="11"/>
  <c r="B251" i="11"/>
  <c r="A252" i="11"/>
  <c r="B252" i="11"/>
  <c r="A253" i="11"/>
  <c r="B253" i="11"/>
  <c r="A254" i="11"/>
  <c r="B254" i="11"/>
  <c r="A255" i="11"/>
  <c r="B255" i="11"/>
  <c r="A256" i="11"/>
  <c r="B256" i="11"/>
  <c r="A257" i="11"/>
  <c r="B257" i="11"/>
  <c r="A258" i="11"/>
  <c r="B258" i="11"/>
  <c r="A259" i="11"/>
  <c r="B259" i="11"/>
  <c r="A260" i="11"/>
  <c r="B260" i="11"/>
  <c r="A261" i="11"/>
  <c r="B261" i="11"/>
  <c r="A262" i="11"/>
  <c r="B262" i="11"/>
  <c r="A263" i="11"/>
  <c r="B263" i="11"/>
  <c r="A264" i="11"/>
  <c r="B264" i="11"/>
  <c r="A265" i="11"/>
  <c r="B265" i="11"/>
  <c r="A266" i="11"/>
  <c r="B266" i="11"/>
  <c r="A267" i="11"/>
  <c r="B267" i="11"/>
  <c r="A268" i="11"/>
  <c r="B268" i="11"/>
  <c r="A269" i="11"/>
  <c r="B269" i="11"/>
  <c r="A270" i="11"/>
  <c r="B270" i="11"/>
  <c r="A271" i="11"/>
  <c r="B271" i="11"/>
  <c r="A272" i="11"/>
  <c r="B272" i="11"/>
  <c r="A273" i="11"/>
  <c r="B273" i="11"/>
  <c r="A274" i="11"/>
  <c r="B274" i="11"/>
  <c r="A275" i="11"/>
  <c r="B275" i="11"/>
  <c r="A276" i="11"/>
  <c r="B276" i="11"/>
  <c r="A277" i="11"/>
  <c r="B277" i="11"/>
  <c r="A278" i="11"/>
  <c r="B278" i="11"/>
  <c r="A279" i="11"/>
  <c r="B279" i="11"/>
  <c r="A280" i="11"/>
  <c r="B280" i="11"/>
  <c r="A281" i="11"/>
  <c r="B281" i="11"/>
  <c r="A282" i="11"/>
  <c r="B282" i="11"/>
  <c r="A283" i="11"/>
  <c r="B283" i="11"/>
  <c r="A284" i="11"/>
  <c r="B284" i="11"/>
  <c r="A285" i="11"/>
  <c r="B285" i="11"/>
  <c r="A286" i="11"/>
  <c r="B286" i="11"/>
  <c r="A287" i="11"/>
  <c r="B287" i="11"/>
  <c r="A288" i="11"/>
  <c r="B288" i="11"/>
  <c r="A289" i="11"/>
  <c r="B289" i="11"/>
  <c r="A290" i="11"/>
  <c r="B290" i="11"/>
  <c r="A291" i="11"/>
  <c r="B291" i="11"/>
  <c r="A292" i="11"/>
  <c r="B292" i="11"/>
  <c r="A293" i="11"/>
  <c r="B293" i="11"/>
  <c r="A294" i="11"/>
  <c r="B294" i="11"/>
  <c r="A295" i="11"/>
  <c r="B295" i="11"/>
  <c r="A296" i="11"/>
  <c r="B296" i="11"/>
  <c r="A297" i="11"/>
  <c r="B297" i="11"/>
  <c r="A298" i="11"/>
  <c r="B298" i="11"/>
  <c r="A299" i="11"/>
  <c r="B299" i="11"/>
  <c r="A300" i="11"/>
  <c r="B300" i="11"/>
  <c r="A301" i="11"/>
  <c r="B301" i="11"/>
  <c r="A302" i="11"/>
  <c r="B302" i="11"/>
  <c r="A303" i="11"/>
  <c r="B303" i="11"/>
  <c r="A304" i="11"/>
  <c r="B304" i="11"/>
  <c r="A305" i="11"/>
  <c r="B305" i="11"/>
  <c r="A306" i="11"/>
  <c r="B306" i="11"/>
  <c r="A307" i="11"/>
  <c r="B307" i="11"/>
  <c r="A308" i="11"/>
  <c r="B308" i="11"/>
  <c r="A309" i="11"/>
  <c r="B309" i="11"/>
  <c r="A310" i="11"/>
  <c r="B310" i="11"/>
  <c r="A311" i="11"/>
  <c r="B311" i="11"/>
  <c r="A312" i="11"/>
  <c r="B312" i="11"/>
  <c r="A313" i="11"/>
  <c r="B313" i="11"/>
  <c r="A314" i="11"/>
  <c r="B314" i="11"/>
  <c r="A315" i="11"/>
  <c r="B315" i="11"/>
  <c r="A316" i="11"/>
  <c r="B316" i="11"/>
  <c r="A317" i="11"/>
  <c r="B317" i="11"/>
  <c r="A318" i="11"/>
  <c r="B318" i="11"/>
  <c r="A319" i="11"/>
  <c r="B319" i="11"/>
  <c r="A320" i="11"/>
  <c r="B320" i="11"/>
  <c r="A321" i="11"/>
  <c r="B321" i="11"/>
  <c r="A322" i="11"/>
  <c r="B322" i="11"/>
  <c r="A323" i="11"/>
  <c r="B323" i="11"/>
  <c r="A324" i="11"/>
  <c r="B324" i="11"/>
  <c r="A325" i="11"/>
  <c r="B325" i="11"/>
  <c r="A326" i="11"/>
  <c r="B326" i="11"/>
  <c r="A327" i="11"/>
  <c r="B327" i="11"/>
  <c r="A328" i="11"/>
  <c r="B328" i="11"/>
  <c r="A329" i="11"/>
  <c r="B329" i="11"/>
  <c r="A330" i="11"/>
  <c r="B330" i="11"/>
  <c r="A331" i="11"/>
  <c r="B331" i="11"/>
  <c r="A332" i="11"/>
  <c r="B332" i="11"/>
  <c r="A333" i="11"/>
  <c r="B333" i="11"/>
  <c r="A334" i="11"/>
  <c r="B334" i="11"/>
  <c r="A335" i="11"/>
  <c r="B335" i="11"/>
  <c r="A336" i="11"/>
  <c r="B336" i="11"/>
  <c r="A337" i="11"/>
  <c r="B337" i="11"/>
  <c r="A338" i="11"/>
  <c r="B338" i="11"/>
  <c r="A339" i="11"/>
  <c r="B339" i="11"/>
  <c r="A340" i="11"/>
  <c r="B340" i="11"/>
  <c r="A341" i="11"/>
  <c r="B341" i="11"/>
  <c r="A342" i="11"/>
  <c r="B342" i="11"/>
  <c r="A343" i="11"/>
  <c r="B343" i="11"/>
  <c r="A344" i="11"/>
  <c r="B344" i="11"/>
  <c r="A345" i="11"/>
  <c r="B345" i="11"/>
  <c r="A346" i="11"/>
  <c r="B346" i="11"/>
  <c r="A347" i="11"/>
  <c r="B347" i="11"/>
  <c r="A348" i="11"/>
  <c r="B348" i="11"/>
  <c r="A349" i="11"/>
  <c r="B349" i="11"/>
  <c r="A350" i="11"/>
  <c r="B350" i="11"/>
  <c r="A351" i="11"/>
  <c r="B351" i="11"/>
  <c r="A352" i="11"/>
  <c r="B352" i="11"/>
  <c r="A353" i="11"/>
  <c r="B353" i="11"/>
  <c r="A354" i="11"/>
  <c r="B354" i="11"/>
  <c r="A355" i="11"/>
  <c r="B355" i="11"/>
  <c r="A356" i="11"/>
  <c r="B356" i="11"/>
  <c r="A357" i="11"/>
  <c r="B357" i="11"/>
  <c r="A358" i="11"/>
  <c r="B358" i="11"/>
  <c r="A359" i="11"/>
  <c r="B359" i="11"/>
  <c r="A360" i="11"/>
  <c r="B360" i="11"/>
  <c r="A361" i="11"/>
  <c r="B361" i="11"/>
  <c r="A362" i="11"/>
  <c r="B362" i="11"/>
  <c r="A363" i="11"/>
  <c r="B363" i="11"/>
  <c r="A364" i="11"/>
  <c r="B364" i="11"/>
  <c r="A365" i="11"/>
  <c r="B365" i="11"/>
  <c r="A366" i="11"/>
  <c r="B366" i="11"/>
  <c r="A367" i="11"/>
  <c r="B367" i="11"/>
  <c r="A368" i="11"/>
  <c r="B368" i="11"/>
  <c r="A369" i="11"/>
  <c r="B369" i="11"/>
  <c r="A370" i="11"/>
  <c r="B370" i="11"/>
  <c r="A371" i="11"/>
  <c r="B371" i="11"/>
  <c r="A372" i="11"/>
  <c r="B372" i="11"/>
  <c r="A373" i="11"/>
  <c r="B373" i="11"/>
  <c r="A374" i="11"/>
  <c r="B374" i="11"/>
  <c r="A375" i="11"/>
  <c r="B375" i="11"/>
  <c r="A376" i="11"/>
  <c r="B376" i="11"/>
  <c r="A377" i="11"/>
  <c r="B377" i="11"/>
  <c r="A378" i="11"/>
  <c r="B378" i="11"/>
  <c r="A379" i="11"/>
  <c r="B379" i="11"/>
  <c r="A380" i="11"/>
  <c r="B380" i="11"/>
  <c r="A381" i="11"/>
  <c r="B381" i="11"/>
  <c r="A382" i="11"/>
  <c r="B382" i="11"/>
  <c r="A383" i="11"/>
  <c r="B383" i="11"/>
  <c r="A384" i="11"/>
  <c r="B384" i="11"/>
  <c r="A385" i="11"/>
  <c r="B385" i="11"/>
  <c r="A386" i="11"/>
  <c r="B386" i="11"/>
  <c r="A387" i="11"/>
  <c r="B387" i="11"/>
  <c r="A388" i="11"/>
  <c r="B388" i="11"/>
  <c r="A389" i="11"/>
  <c r="B389" i="11"/>
  <c r="A390" i="11"/>
  <c r="B390" i="11"/>
  <c r="A391" i="11"/>
  <c r="B391" i="11"/>
  <c r="A392" i="11"/>
  <c r="B392" i="11"/>
  <c r="A393" i="11"/>
  <c r="B393" i="11"/>
  <c r="A394" i="11"/>
  <c r="B394" i="11"/>
  <c r="A395" i="11"/>
  <c r="B395" i="11"/>
  <c r="A396" i="11"/>
  <c r="B396" i="11"/>
  <c r="A397" i="11"/>
  <c r="B397" i="11"/>
  <c r="A398" i="11"/>
  <c r="B398" i="11"/>
  <c r="A399" i="11"/>
  <c r="B399" i="11"/>
  <c r="A400" i="11"/>
  <c r="B400" i="11"/>
  <c r="A401" i="11"/>
  <c r="B401" i="11"/>
  <c r="A402" i="11"/>
  <c r="B402" i="11"/>
  <c r="A403" i="11"/>
  <c r="B403" i="11"/>
  <c r="A404" i="11"/>
  <c r="B404" i="11"/>
  <c r="A405" i="11"/>
  <c r="B405" i="11"/>
  <c r="A406" i="11"/>
  <c r="B406" i="11"/>
  <c r="A407" i="11"/>
  <c r="B407" i="11"/>
  <c r="A408" i="11"/>
  <c r="B408" i="11"/>
  <c r="A409" i="11"/>
  <c r="B409" i="11"/>
  <c r="A410" i="11"/>
  <c r="B410" i="11"/>
  <c r="A411" i="11"/>
  <c r="B411" i="11"/>
  <c r="A412" i="11"/>
  <c r="B412" i="11"/>
  <c r="A413" i="11"/>
  <c r="B413" i="11"/>
  <c r="A414" i="11"/>
  <c r="B414" i="11"/>
  <c r="A415" i="11"/>
  <c r="B415" i="11"/>
  <c r="A416" i="11"/>
  <c r="B416" i="11"/>
  <c r="A417" i="11"/>
  <c r="B417" i="11"/>
  <c r="A418" i="11"/>
  <c r="B418" i="11"/>
  <c r="A419" i="11"/>
  <c r="B419" i="11"/>
  <c r="A420" i="11"/>
  <c r="B420" i="11"/>
  <c r="A421" i="11"/>
  <c r="B421" i="11"/>
  <c r="A422" i="11"/>
  <c r="B422" i="11"/>
  <c r="A423" i="11"/>
  <c r="B423" i="11"/>
  <c r="A424" i="11"/>
  <c r="B424" i="11"/>
  <c r="A425" i="11"/>
  <c r="B425" i="11"/>
  <c r="A426" i="11"/>
  <c r="B426" i="11"/>
  <c r="A427" i="11"/>
  <c r="B427" i="11"/>
  <c r="A428" i="11"/>
  <c r="B428" i="11"/>
  <c r="A429" i="11"/>
  <c r="B429" i="11"/>
  <c r="A430" i="11"/>
  <c r="B430" i="11"/>
  <c r="A431" i="11"/>
  <c r="B431" i="11"/>
  <c r="A432" i="11"/>
  <c r="B432" i="11"/>
  <c r="A433" i="11"/>
  <c r="B433" i="11"/>
  <c r="A434" i="11"/>
  <c r="B434" i="11"/>
  <c r="A435" i="11"/>
  <c r="B435" i="11"/>
  <c r="A436" i="11"/>
  <c r="B436" i="11"/>
  <c r="A437" i="11"/>
  <c r="B437" i="11"/>
  <c r="A438" i="11"/>
  <c r="B438" i="11"/>
  <c r="A439" i="11"/>
  <c r="B439" i="11"/>
  <c r="A440" i="11"/>
  <c r="B440" i="11"/>
  <c r="A441" i="11"/>
  <c r="B441" i="11"/>
  <c r="A442" i="11"/>
  <c r="B442" i="11"/>
  <c r="A443" i="11"/>
  <c r="B443" i="11"/>
  <c r="A444" i="11"/>
  <c r="B444" i="11"/>
  <c r="A445" i="11"/>
  <c r="B445" i="11"/>
  <c r="A446" i="11"/>
  <c r="B446" i="11"/>
  <c r="A447" i="11"/>
  <c r="B447" i="11"/>
  <c r="A448" i="11"/>
  <c r="B448" i="11"/>
  <c r="A449" i="11"/>
  <c r="B449" i="11"/>
  <c r="A450" i="11"/>
  <c r="B450" i="11"/>
  <c r="A451" i="11"/>
  <c r="B451" i="11"/>
  <c r="A452" i="11"/>
  <c r="B452" i="11"/>
  <c r="A453" i="11"/>
  <c r="B453" i="11"/>
  <c r="A454" i="11"/>
  <c r="B454" i="11"/>
  <c r="A455" i="11"/>
  <c r="B455" i="11"/>
  <c r="A456" i="11"/>
  <c r="B456" i="11"/>
  <c r="A457" i="11"/>
  <c r="B457" i="11"/>
  <c r="A458" i="11"/>
  <c r="B458" i="11"/>
  <c r="A459" i="11"/>
  <c r="B459" i="11"/>
  <c r="A460" i="11"/>
  <c r="B460" i="11"/>
  <c r="A461" i="11"/>
  <c r="B461" i="11"/>
  <c r="A462" i="11"/>
  <c r="B462" i="11"/>
  <c r="A463" i="11"/>
  <c r="B463" i="11"/>
  <c r="A464" i="11"/>
  <c r="B464" i="11"/>
  <c r="A465" i="11"/>
  <c r="B465" i="11"/>
  <c r="A466" i="11"/>
  <c r="B466" i="11"/>
  <c r="A467" i="11"/>
  <c r="B467" i="11"/>
  <c r="A468" i="11"/>
  <c r="B468" i="11"/>
  <c r="A469" i="11"/>
  <c r="B469" i="11"/>
  <c r="A470" i="11"/>
  <c r="B470" i="11"/>
  <c r="A471" i="11"/>
  <c r="B471" i="11"/>
  <c r="A472" i="11"/>
  <c r="B472" i="11"/>
  <c r="A473" i="11"/>
  <c r="B473" i="11"/>
  <c r="A474" i="11"/>
  <c r="B474" i="11"/>
  <c r="A475" i="11"/>
  <c r="B475" i="11"/>
  <c r="A476" i="11"/>
  <c r="B476" i="11"/>
  <c r="A477" i="11"/>
  <c r="B477" i="11"/>
  <c r="A478" i="11"/>
  <c r="B478" i="11"/>
  <c r="A479" i="11"/>
  <c r="B479" i="11"/>
  <c r="A480" i="11"/>
  <c r="B480" i="11"/>
  <c r="A481" i="11"/>
  <c r="B481" i="11"/>
  <c r="A482" i="11"/>
  <c r="B482" i="11"/>
  <c r="A483" i="11"/>
  <c r="B483" i="11"/>
  <c r="A484" i="11"/>
  <c r="B484" i="11"/>
  <c r="A485" i="11"/>
  <c r="B485" i="11"/>
  <c r="A486" i="11"/>
  <c r="B486" i="11"/>
  <c r="A487" i="11"/>
  <c r="B487" i="11"/>
  <c r="A488" i="11"/>
  <c r="B488" i="11"/>
  <c r="A489" i="11"/>
  <c r="B489" i="11"/>
  <c r="A490" i="11"/>
  <c r="B490" i="11"/>
  <c r="A491" i="11"/>
  <c r="B491" i="11"/>
  <c r="A492" i="11"/>
  <c r="B492" i="11"/>
  <c r="A493" i="11"/>
  <c r="B493" i="11"/>
  <c r="A494" i="11"/>
  <c r="B494" i="11"/>
  <c r="A495" i="11"/>
  <c r="B495" i="11"/>
  <c r="A496" i="11"/>
  <c r="B496" i="11"/>
  <c r="A497" i="11"/>
  <c r="B497" i="11"/>
  <c r="A498" i="11"/>
  <c r="B498" i="11"/>
  <c r="A499" i="11"/>
  <c r="B499" i="11"/>
  <c r="A500" i="11"/>
  <c r="B500" i="11"/>
  <c r="A501" i="11"/>
  <c r="B501" i="11"/>
  <c r="A502" i="11"/>
  <c r="B502" i="11"/>
  <c r="A503" i="11"/>
  <c r="B503" i="11"/>
  <c r="A504" i="11"/>
  <c r="B504" i="11"/>
  <c r="A505" i="11"/>
  <c r="B505" i="11"/>
  <c r="A506" i="11"/>
  <c r="B506" i="11"/>
  <c r="A507" i="11"/>
  <c r="B507" i="11"/>
  <c r="A508" i="11"/>
  <c r="B508" i="11"/>
  <c r="A509" i="11"/>
  <c r="B509" i="11"/>
  <c r="A510" i="11"/>
  <c r="B510" i="11"/>
  <c r="A511" i="11"/>
  <c r="B511" i="11"/>
  <c r="A512" i="11"/>
  <c r="B512" i="11"/>
  <c r="A513" i="11"/>
  <c r="B513" i="11"/>
  <c r="A514" i="11"/>
  <c r="B514" i="11"/>
  <c r="A515" i="11"/>
  <c r="B515" i="11"/>
  <c r="A516" i="11"/>
  <c r="B516" i="11"/>
  <c r="A517" i="11"/>
  <c r="B517" i="11"/>
  <c r="A518" i="11"/>
  <c r="B518" i="11"/>
  <c r="A519" i="11"/>
  <c r="B519" i="11"/>
  <c r="A520" i="11"/>
  <c r="B520" i="11"/>
  <c r="A521" i="11"/>
  <c r="B521" i="11"/>
  <c r="A522" i="11"/>
  <c r="B522" i="11"/>
  <c r="A523" i="11"/>
  <c r="B523" i="11"/>
  <c r="A524" i="11"/>
  <c r="B524" i="11"/>
  <c r="A525" i="11"/>
  <c r="B525" i="11"/>
  <c r="A526" i="11"/>
  <c r="B526" i="11"/>
  <c r="A527" i="11"/>
  <c r="B527" i="11"/>
  <c r="A528" i="11"/>
  <c r="B528" i="11"/>
  <c r="A529" i="11"/>
  <c r="B529" i="11"/>
  <c r="A530" i="11"/>
  <c r="B530" i="11"/>
  <c r="A531" i="11"/>
  <c r="B531" i="11"/>
  <c r="A532" i="11"/>
  <c r="B532" i="11"/>
  <c r="A533" i="11"/>
  <c r="B533" i="11"/>
  <c r="A534" i="11"/>
  <c r="B534" i="11"/>
  <c r="A535" i="11"/>
  <c r="B535" i="11"/>
  <c r="A536" i="11"/>
  <c r="B536" i="11"/>
  <c r="A537" i="11"/>
  <c r="B537" i="11"/>
  <c r="A538" i="11"/>
  <c r="B538" i="11"/>
  <c r="A539" i="11"/>
  <c r="B539" i="11"/>
  <c r="A540" i="11"/>
  <c r="B540" i="11"/>
  <c r="A541" i="11"/>
  <c r="B541" i="11"/>
  <c r="A542" i="11"/>
  <c r="B542" i="11"/>
  <c r="A543" i="11"/>
  <c r="B543" i="11"/>
  <c r="A544" i="11"/>
  <c r="B544" i="11"/>
  <c r="A545" i="11"/>
  <c r="B545" i="11"/>
  <c r="A546" i="11"/>
  <c r="B546" i="11"/>
  <c r="A547" i="11"/>
  <c r="B547" i="11"/>
  <c r="A548" i="11"/>
  <c r="B548" i="11"/>
  <c r="A549" i="11"/>
  <c r="B549" i="11"/>
  <c r="A550" i="11"/>
  <c r="B550" i="11"/>
  <c r="A551" i="11"/>
  <c r="B551" i="11"/>
  <c r="A552" i="11"/>
  <c r="B552" i="11"/>
  <c r="A553" i="11"/>
  <c r="B553" i="11"/>
  <c r="A554" i="11"/>
  <c r="B554" i="11"/>
  <c r="A555" i="11"/>
  <c r="B555" i="11"/>
  <c r="A556" i="11"/>
  <c r="B556" i="11"/>
  <c r="A557" i="11"/>
  <c r="B557" i="11"/>
  <c r="A558" i="11"/>
  <c r="B558" i="11"/>
  <c r="A559" i="11"/>
  <c r="B559" i="11"/>
  <c r="A560" i="11"/>
  <c r="B560" i="11"/>
  <c r="A561" i="11"/>
  <c r="B561" i="11"/>
  <c r="A562" i="11"/>
  <c r="B562" i="11"/>
  <c r="A563" i="11"/>
  <c r="B563" i="11"/>
  <c r="A564" i="11"/>
  <c r="B564" i="11"/>
  <c r="A565" i="11"/>
  <c r="B565" i="11"/>
  <c r="A566" i="11"/>
  <c r="B566" i="11"/>
  <c r="A567" i="11"/>
  <c r="B567" i="11"/>
  <c r="A568" i="11"/>
  <c r="B568" i="11"/>
  <c r="A569" i="11"/>
  <c r="B569" i="11"/>
  <c r="A570" i="11"/>
  <c r="B570" i="11"/>
  <c r="A571" i="11"/>
  <c r="B571" i="11"/>
  <c r="A572" i="11"/>
  <c r="B572" i="11"/>
  <c r="A573" i="11"/>
  <c r="B573" i="11"/>
  <c r="A574" i="11"/>
  <c r="B574" i="11"/>
  <c r="A575" i="11"/>
  <c r="B575" i="11"/>
  <c r="A576" i="11"/>
  <c r="B576" i="11"/>
  <c r="A577" i="11"/>
  <c r="B577" i="11"/>
  <c r="A578" i="11"/>
  <c r="B578" i="11"/>
  <c r="A579" i="11"/>
  <c r="B579" i="11"/>
  <c r="A580" i="11"/>
  <c r="B580" i="11"/>
  <c r="A581" i="11"/>
  <c r="B581" i="11"/>
  <c r="A582" i="11"/>
  <c r="B582" i="11"/>
  <c r="A583" i="11"/>
  <c r="B583" i="11"/>
  <c r="A584" i="11"/>
  <c r="B584" i="11"/>
  <c r="A585" i="11"/>
  <c r="B585" i="11"/>
  <c r="A586" i="11"/>
  <c r="B586" i="11"/>
  <c r="A587" i="11"/>
  <c r="B587" i="11"/>
  <c r="A588" i="11"/>
  <c r="B588" i="11"/>
  <c r="A589" i="11"/>
  <c r="B589" i="11"/>
  <c r="A590" i="11"/>
  <c r="B590" i="11"/>
  <c r="A591" i="11"/>
  <c r="B591" i="11"/>
  <c r="A592" i="11"/>
  <c r="B592" i="11"/>
  <c r="A593" i="11"/>
  <c r="B593" i="11"/>
  <c r="A594" i="11"/>
  <c r="B594" i="11"/>
  <c r="A595" i="11"/>
  <c r="B595" i="11"/>
  <c r="A596" i="11"/>
  <c r="B596" i="11"/>
  <c r="A597" i="11"/>
  <c r="B597" i="11"/>
  <c r="A598" i="11"/>
  <c r="B598" i="11"/>
  <c r="A599" i="11"/>
  <c r="B599" i="11"/>
  <c r="A600" i="11"/>
  <c r="B600" i="11"/>
  <c r="A601" i="11"/>
  <c r="B601" i="11"/>
  <c r="A602" i="11"/>
  <c r="B602" i="11"/>
  <c r="A603" i="11"/>
  <c r="B603" i="11"/>
  <c r="A604" i="11"/>
  <c r="B604" i="11"/>
  <c r="A605" i="11"/>
  <c r="B605" i="11"/>
  <c r="A606" i="11"/>
  <c r="B606" i="11"/>
  <c r="A607" i="11"/>
  <c r="B607" i="11"/>
  <c r="A608" i="11"/>
  <c r="B608" i="11"/>
  <c r="A609" i="11"/>
  <c r="B609" i="11"/>
  <c r="A610" i="11"/>
  <c r="B610" i="11"/>
  <c r="A611" i="11"/>
  <c r="B611" i="11"/>
  <c r="A612" i="11"/>
  <c r="B612" i="11"/>
  <c r="A613" i="11"/>
  <c r="B613" i="11"/>
  <c r="A614" i="11"/>
  <c r="B614" i="11"/>
  <c r="A615" i="11"/>
  <c r="B615" i="11"/>
  <c r="A616" i="11"/>
  <c r="B616" i="11"/>
  <c r="A617" i="11"/>
  <c r="B617" i="11"/>
  <c r="A618" i="11"/>
  <c r="B618" i="11"/>
  <c r="A619" i="11"/>
  <c r="B619" i="11"/>
  <c r="A620" i="11"/>
  <c r="B620" i="11"/>
  <c r="A621" i="11"/>
  <c r="B621" i="11"/>
  <c r="A622" i="11"/>
  <c r="B622" i="11"/>
  <c r="A623" i="11"/>
  <c r="B623" i="11"/>
  <c r="A624" i="11"/>
  <c r="B624" i="11"/>
  <c r="A625" i="11"/>
  <c r="B625" i="11"/>
  <c r="A626" i="11"/>
  <c r="B626" i="11"/>
  <c r="A627" i="11"/>
  <c r="B627" i="11"/>
  <c r="A628" i="11"/>
  <c r="B628" i="11"/>
  <c r="A629" i="11"/>
  <c r="B629" i="11"/>
  <c r="A630" i="11"/>
  <c r="B630" i="11"/>
  <c r="A631" i="11"/>
  <c r="B631" i="11"/>
  <c r="A632" i="11"/>
  <c r="B632" i="11"/>
  <c r="A633" i="11"/>
  <c r="B633" i="11"/>
  <c r="A634" i="11"/>
  <c r="B634" i="11"/>
  <c r="A635" i="11"/>
  <c r="B635" i="11"/>
  <c r="A636" i="11"/>
  <c r="B636" i="11"/>
  <c r="A637" i="11"/>
  <c r="B637" i="11"/>
  <c r="A638" i="11"/>
  <c r="B638" i="11"/>
  <c r="A639" i="11"/>
  <c r="B639" i="11"/>
  <c r="A640" i="11"/>
  <c r="B640" i="11"/>
  <c r="A641" i="11"/>
  <c r="B641" i="11"/>
  <c r="A642" i="11"/>
  <c r="B642" i="11"/>
  <c r="A643" i="11"/>
  <c r="B643" i="11"/>
  <c r="A644" i="11"/>
  <c r="B644" i="11"/>
  <c r="A645" i="11"/>
  <c r="B645" i="11"/>
  <c r="A646" i="11"/>
  <c r="B646" i="11"/>
  <c r="A647" i="11"/>
  <c r="B647" i="11"/>
  <c r="A648" i="11"/>
  <c r="B648" i="11"/>
  <c r="A649" i="11"/>
  <c r="B649" i="11"/>
  <c r="A650" i="11"/>
  <c r="B650" i="11"/>
  <c r="A651" i="11"/>
  <c r="B651" i="11"/>
  <c r="A652" i="11"/>
  <c r="B652" i="11"/>
  <c r="A653" i="11"/>
  <c r="B653" i="11"/>
  <c r="A654" i="11"/>
  <c r="B654" i="11"/>
  <c r="A655" i="11"/>
  <c r="B655" i="11"/>
  <c r="A656" i="11"/>
  <c r="B656" i="11"/>
  <c r="A657" i="11"/>
  <c r="B657" i="11"/>
  <c r="A658" i="11"/>
  <c r="B658" i="11"/>
  <c r="A659" i="11"/>
  <c r="B659" i="11"/>
  <c r="A660" i="11"/>
  <c r="B660" i="11"/>
  <c r="A661" i="11"/>
  <c r="B661" i="11"/>
  <c r="A662" i="11"/>
  <c r="B662" i="11"/>
  <c r="A663" i="11"/>
  <c r="B663" i="11"/>
  <c r="A664" i="11"/>
  <c r="B664" i="11"/>
  <c r="A665" i="11"/>
  <c r="B665" i="11"/>
  <c r="A666" i="11"/>
  <c r="B666" i="11"/>
  <c r="A667" i="11"/>
  <c r="B667" i="11"/>
  <c r="A668" i="11"/>
  <c r="B668" i="11"/>
  <c r="A669" i="11"/>
  <c r="B669" i="11"/>
  <c r="A670" i="11"/>
  <c r="B670" i="11"/>
  <c r="A671" i="11"/>
  <c r="B671" i="11"/>
  <c r="A672" i="11"/>
  <c r="B672" i="11"/>
  <c r="A673" i="11"/>
  <c r="B673" i="11"/>
  <c r="A674" i="11"/>
  <c r="B674" i="11"/>
  <c r="A675" i="11"/>
  <c r="B675" i="11"/>
  <c r="A676" i="11"/>
  <c r="B676" i="11"/>
  <c r="A677" i="11"/>
  <c r="B677" i="11"/>
  <c r="A678" i="11"/>
  <c r="B678" i="11"/>
  <c r="A679" i="11"/>
  <c r="B679" i="11"/>
  <c r="A680" i="11"/>
  <c r="B680" i="11"/>
  <c r="A681" i="11"/>
  <c r="B681" i="11"/>
  <c r="A682" i="11"/>
  <c r="B682" i="11"/>
  <c r="A683" i="11"/>
  <c r="B683" i="11"/>
  <c r="A684" i="11"/>
  <c r="B684" i="11"/>
  <c r="A685" i="11"/>
  <c r="B685" i="11"/>
  <c r="A686" i="11"/>
  <c r="B686" i="11"/>
  <c r="A687" i="11"/>
  <c r="B687" i="11"/>
  <c r="A688" i="11"/>
  <c r="B688" i="11"/>
  <c r="A689" i="11"/>
  <c r="B689" i="11"/>
  <c r="A690" i="11"/>
  <c r="B690" i="11"/>
  <c r="A691" i="11"/>
  <c r="B691" i="11"/>
  <c r="A692" i="11"/>
  <c r="B692" i="11"/>
  <c r="A693" i="11"/>
  <c r="B693" i="11"/>
  <c r="A694" i="11"/>
  <c r="B694" i="11"/>
  <c r="A695" i="11"/>
  <c r="B695" i="11"/>
  <c r="A696" i="11"/>
  <c r="B696" i="11"/>
  <c r="A697" i="11"/>
  <c r="B697" i="11"/>
  <c r="A698" i="11"/>
  <c r="B698" i="11"/>
  <c r="A699" i="11"/>
  <c r="B699" i="11"/>
  <c r="A700" i="11"/>
  <c r="B700" i="11"/>
  <c r="A701" i="11"/>
  <c r="B701" i="11"/>
  <c r="A702" i="11"/>
  <c r="B702" i="11"/>
  <c r="A703" i="11"/>
  <c r="B703" i="11"/>
  <c r="A704" i="11"/>
  <c r="B704" i="11"/>
  <c r="A705" i="11"/>
  <c r="B705" i="11"/>
  <c r="A706" i="11"/>
  <c r="B706" i="11"/>
  <c r="A707" i="11"/>
  <c r="B707" i="11"/>
  <c r="A708" i="11"/>
  <c r="B708" i="11"/>
  <c r="A709" i="11"/>
  <c r="B709" i="11"/>
  <c r="A710" i="11"/>
  <c r="B710" i="11"/>
  <c r="A711" i="11"/>
  <c r="B711" i="11"/>
  <c r="A712" i="11"/>
  <c r="B712" i="11"/>
  <c r="A713" i="11"/>
  <c r="B713" i="11"/>
  <c r="A714" i="11"/>
  <c r="B714" i="11"/>
  <c r="A715" i="11"/>
  <c r="B715" i="11"/>
  <c r="A716" i="11"/>
  <c r="B716" i="11"/>
  <c r="A717" i="11"/>
  <c r="B717" i="11"/>
  <c r="A718" i="11"/>
  <c r="B718" i="11"/>
  <c r="A719" i="11"/>
  <c r="B719" i="11"/>
  <c r="A720" i="11"/>
  <c r="B720" i="11"/>
  <c r="A721" i="11"/>
  <c r="B721" i="11"/>
  <c r="A722" i="11"/>
  <c r="B722" i="11"/>
  <c r="A723" i="11"/>
  <c r="B723" i="11"/>
  <c r="A724" i="11"/>
  <c r="B724" i="11"/>
  <c r="A725" i="11"/>
  <c r="B725" i="11"/>
  <c r="A726" i="11"/>
  <c r="B726" i="11"/>
  <c r="A727" i="11"/>
  <c r="B727" i="11"/>
  <c r="A728" i="11"/>
  <c r="B728" i="11"/>
  <c r="A729" i="11"/>
  <c r="B729" i="11"/>
  <c r="A730" i="11"/>
  <c r="B730" i="11"/>
  <c r="A731" i="11"/>
  <c r="B731" i="11"/>
  <c r="A732" i="11"/>
  <c r="B732" i="11"/>
  <c r="A733" i="11"/>
  <c r="B733" i="11"/>
  <c r="A734" i="11"/>
  <c r="B734" i="11"/>
  <c r="A735" i="11"/>
  <c r="B735" i="11"/>
  <c r="A736" i="11"/>
  <c r="B736" i="11"/>
  <c r="A737" i="11"/>
  <c r="B737" i="11"/>
  <c r="A738" i="11"/>
  <c r="B738" i="11"/>
  <c r="A739" i="11"/>
  <c r="B739" i="11"/>
  <c r="A740" i="11"/>
  <c r="B740" i="11"/>
  <c r="A741" i="11"/>
  <c r="B741" i="11"/>
  <c r="A742" i="11"/>
  <c r="B742" i="11"/>
  <c r="A743" i="11"/>
  <c r="B743" i="11"/>
  <c r="A744" i="11"/>
  <c r="B744" i="11"/>
  <c r="A745" i="11"/>
  <c r="B745" i="11"/>
  <c r="A746" i="11"/>
  <c r="B746" i="11"/>
  <c r="A747" i="11"/>
  <c r="B747" i="11"/>
  <c r="A748" i="11"/>
  <c r="B748" i="11"/>
  <c r="A749" i="11"/>
  <c r="B749" i="11"/>
  <c r="A750" i="11"/>
  <c r="B750" i="11"/>
  <c r="A751" i="11"/>
  <c r="B751" i="11"/>
  <c r="A752" i="11"/>
  <c r="B752" i="11"/>
  <c r="A753" i="11"/>
  <c r="B753" i="11"/>
  <c r="A754" i="11"/>
  <c r="B754" i="11"/>
  <c r="A755" i="11"/>
  <c r="B755" i="11"/>
  <c r="A756" i="11"/>
  <c r="B756" i="11"/>
  <c r="A757" i="11"/>
  <c r="B757" i="11"/>
  <c r="A758" i="11"/>
  <c r="B758" i="11"/>
  <c r="A759" i="11"/>
  <c r="B759" i="11"/>
  <c r="A760" i="11"/>
  <c r="B760" i="11"/>
  <c r="A761" i="11"/>
  <c r="B761" i="11"/>
  <c r="A762" i="11"/>
  <c r="B762" i="11"/>
  <c r="A763" i="11"/>
  <c r="B763" i="11"/>
  <c r="A764" i="11"/>
  <c r="B764" i="11"/>
  <c r="A765" i="11"/>
  <c r="B765" i="11"/>
  <c r="A766" i="11"/>
  <c r="B766" i="11"/>
  <c r="A767" i="11"/>
  <c r="B767" i="11"/>
  <c r="A768" i="11"/>
  <c r="B768" i="11"/>
  <c r="A769" i="11"/>
  <c r="B769" i="11"/>
  <c r="A770" i="11"/>
  <c r="B770" i="11"/>
  <c r="A771" i="11"/>
  <c r="B771" i="11"/>
  <c r="A772" i="11"/>
  <c r="B772" i="11"/>
  <c r="A773" i="11"/>
  <c r="B773" i="11"/>
  <c r="A774" i="11"/>
  <c r="B774" i="11"/>
  <c r="A775" i="11"/>
  <c r="B775" i="11"/>
  <c r="A776" i="11"/>
  <c r="B776" i="11"/>
  <c r="A777" i="11"/>
  <c r="B777" i="11"/>
  <c r="A778" i="11"/>
  <c r="B778" i="11"/>
  <c r="A779" i="11"/>
  <c r="B779" i="11"/>
  <c r="A780" i="11"/>
  <c r="B780" i="11"/>
  <c r="A781" i="11"/>
  <c r="B781" i="11"/>
  <c r="A782" i="11"/>
  <c r="B782" i="11"/>
  <c r="A783" i="11"/>
  <c r="B783" i="11"/>
  <c r="A784" i="11"/>
  <c r="B784" i="11"/>
  <c r="A785" i="11"/>
  <c r="B785" i="11"/>
  <c r="A786" i="11"/>
  <c r="B786" i="11"/>
  <c r="A787" i="11"/>
  <c r="B787" i="11"/>
  <c r="A788" i="11"/>
  <c r="B788" i="11"/>
  <c r="A789" i="11"/>
  <c r="B789" i="11"/>
  <c r="A790" i="11"/>
  <c r="B790" i="11"/>
  <c r="A791" i="11"/>
  <c r="B791" i="11"/>
  <c r="A792" i="11"/>
  <c r="B792" i="11"/>
  <c r="A793" i="11"/>
  <c r="B793" i="11"/>
  <c r="A794" i="11"/>
  <c r="B794" i="11"/>
  <c r="A795" i="11"/>
  <c r="B795" i="11"/>
  <c r="A796" i="11"/>
  <c r="B796" i="11"/>
  <c r="A797" i="11"/>
  <c r="B797" i="11"/>
  <c r="A798" i="11"/>
  <c r="B798" i="11"/>
  <c r="A799" i="11"/>
  <c r="B799" i="11"/>
  <c r="A800" i="11"/>
  <c r="B800" i="11"/>
  <c r="A801" i="11"/>
  <c r="B801" i="11"/>
  <c r="A802" i="11"/>
  <c r="B802" i="11"/>
  <c r="A803" i="11"/>
  <c r="B803" i="11"/>
  <c r="A804" i="11"/>
  <c r="B804" i="11"/>
  <c r="A805" i="11"/>
  <c r="B805" i="11"/>
  <c r="A806" i="11"/>
  <c r="B806" i="11"/>
  <c r="A807" i="11"/>
  <c r="B807" i="11"/>
  <c r="A808" i="11"/>
  <c r="B808" i="11"/>
  <c r="A809" i="11"/>
  <c r="B809" i="11"/>
  <c r="A810" i="11"/>
  <c r="B810" i="11"/>
  <c r="A811" i="11"/>
  <c r="B811" i="11"/>
  <c r="A812" i="11"/>
  <c r="B812" i="11"/>
  <c r="A813" i="11"/>
  <c r="B813" i="11"/>
  <c r="A814" i="11"/>
  <c r="B814" i="11"/>
  <c r="A815" i="11"/>
  <c r="B815" i="11"/>
  <c r="A816" i="11"/>
  <c r="B816" i="11"/>
  <c r="A817" i="11"/>
  <c r="B817" i="11"/>
  <c r="A818" i="11"/>
  <c r="B818" i="11"/>
  <c r="A819" i="11"/>
  <c r="B819" i="11"/>
  <c r="A820" i="11"/>
  <c r="B820" i="11"/>
  <c r="A821" i="11"/>
  <c r="B821" i="11"/>
  <c r="A822" i="11"/>
  <c r="B822" i="11"/>
  <c r="A823" i="11"/>
  <c r="B823" i="11"/>
  <c r="A824" i="11"/>
  <c r="B824" i="11"/>
  <c r="A825" i="11"/>
  <c r="B825" i="11"/>
  <c r="A826" i="11"/>
  <c r="B826" i="11"/>
  <c r="A827" i="11"/>
  <c r="B827" i="11"/>
  <c r="A828" i="11"/>
  <c r="B828" i="11"/>
  <c r="A829" i="11"/>
  <c r="B829" i="11"/>
  <c r="A830" i="11"/>
  <c r="B830" i="11"/>
  <c r="A831" i="11"/>
  <c r="B831" i="11"/>
  <c r="A832" i="11"/>
  <c r="B832" i="11"/>
  <c r="A833" i="11"/>
  <c r="B833" i="11"/>
  <c r="A834" i="11"/>
  <c r="B834" i="11"/>
  <c r="A835" i="11"/>
  <c r="B835" i="11"/>
  <c r="A836" i="11"/>
  <c r="B836" i="11"/>
  <c r="A837" i="11"/>
  <c r="B837" i="11"/>
  <c r="A838" i="11"/>
  <c r="B838" i="11"/>
  <c r="A839" i="11"/>
  <c r="B839" i="11"/>
  <c r="A840" i="11"/>
  <c r="B840" i="11"/>
  <c r="A841" i="11"/>
  <c r="B841" i="11"/>
  <c r="A842" i="11"/>
  <c r="B842" i="11"/>
  <c r="A843" i="11"/>
  <c r="B843" i="11"/>
  <c r="A844" i="11"/>
  <c r="B844" i="11"/>
  <c r="A845" i="11"/>
  <c r="B845" i="11"/>
  <c r="A846" i="11"/>
  <c r="B846" i="11"/>
  <c r="A847" i="11"/>
  <c r="B847" i="11"/>
  <c r="A848" i="11"/>
  <c r="B848" i="11"/>
  <c r="A849" i="11"/>
  <c r="B849" i="11"/>
  <c r="A850" i="11"/>
  <c r="B850" i="11"/>
  <c r="A851" i="11"/>
  <c r="B851" i="11"/>
  <c r="A852" i="11"/>
  <c r="B852" i="11"/>
  <c r="A853" i="11"/>
  <c r="B853" i="11"/>
  <c r="A854" i="11"/>
  <c r="B854" i="11"/>
  <c r="A855" i="11"/>
  <c r="B855" i="11"/>
  <c r="A856" i="11"/>
  <c r="B856" i="11"/>
  <c r="A857" i="11"/>
  <c r="B857" i="11"/>
  <c r="A858" i="11"/>
  <c r="B858" i="11"/>
  <c r="A859" i="11"/>
  <c r="B859" i="11"/>
  <c r="A860" i="11"/>
  <c r="B860" i="11"/>
  <c r="A861" i="11"/>
  <c r="B861" i="11"/>
  <c r="A862" i="11"/>
  <c r="B862" i="11"/>
  <c r="A863" i="11"/>
  <c r="B863" i="11"/>
  <c r="A864" i="11"/>
  <c r="B864" i="11"/>
  <c r="A865" i="11"/>
  <c r="B865" i="11"/>
  <c r="A866" i="11"/>
  <c r="B866" i="11"/>
  <c r="A867" i="11"/>
  <c r="B867" i="11"/>
  <c r="A868" i="11"/>
  <c r="B868" i="11"/>
  <c r="A869" i="11"/>
  <c r="B869" i="11"/>
  <c r="A870" i="11"/>
  <c r="B870" i="11"/>
  <c r="A871" i="11"/>
  <c r="B871" i="11"/>
  <c r="A872" i="11"/>
  <c r="B872" i="11"/>
  <c r="A873" i="11"/>
  <c r="B873" i="11"/>
  <c r="A874" i="11"/>
  <c r="B874" i="11"/>
  <c r="A875" i="11"/>
  <c r="B875" i="11"/>
  <c r="A876" i="11"/>
  <c r="B876" i="11"/>
  <c r="A877" i="11"/>
  <c r="B877" i="11"/>
  <c r="A878" i="11"/>
  <c r="B878" i="11"/>
  <c r="A879" i="11"/>
  <c r="B879" i="11"/>
  <c r="A880" i="11"/>
  <c r="B880" i="11"/>
  <c r="A881" i="11"/>
  <c r="B881" i="11"/>
  <c r="A882" i="11"/>
  <c r="B882" i="11"/>
  <c r="A883" i="11"/>
  <c r="B883" i="11"/>
  <c r="A884" i="11"/>
  <c r="B884" i="11"/>
  <c r="A885" i="11"/>
  <c r="B885" i="11"/>
  <c r="A886" i="11"/>
  <c r="B886" i="11"/>
  <c r="A887" i="11"/>
  <c r="B887" i="11"/>
  <c r="A888" i="11"/>
  <c r="B888" i="11"/>
  <c r="A889" i="11"/>
  <c r="B889" i="11"/>
  <c r="A890" i="11"/>
  <c r="B890" i="11"/>
  <c r="A891" i="11"/>
  <c r="B891" i="11"/>
  <c r="A892" i="11"/>
  <c r="B892" i="11"/>
  <c r="A893" i="11"/>
  <c r="B893" i="11"/>
  <c r="A894" i="11"/>
  <c r="B894" i="11"/>
  <c r="A895" i="11"/>
  <c r="B895" i="11"/>
  <c r="A896" i="11"/>
  <c r="B896" i="11"/>
  <c r="A897" i="11"/>
  <c r="B897" i="11"/>
  <c r="A898" i="11"/>
  <c r="B898" i="11"/>
  <c r="A899" i="11"/>
  <c r="B899" i="11"/>
  <c r="A900" i="11"/>
  <c r="B900" i="11"/>
  <c r="A901" i="11"/>
  <c r="B901" i="11"/>
  <c r="A902" i="11"/>
  <c r="B902" i="11"/>
  <c r="A903" i="11"/>
  <c r="B903" i="11"/>
  <c r="A904" i="11"/>
  <c r="B904" i="11"/>
  <c r="A905" i="11"/>
  <c r="B905" i="11"/>
  <c r="A906" i="11"/>
  <c r="B906" i="11"/>
  <c r="A907" i="11"/>
  <c r="B907" i="11"/>
  <c r="A908" i="11"/>
  <c r="B908" i="11"/>
  <c r="A909" i="11"/>
  <c r="B909" i="11"/>
  <c r="A910" i="11"/>
  <c r="B910" i="11"/>
  <c r="A911" i="11"/>
  <c r="B911" i="11"/>
  <c r="A912" i="11"/>
  <c r="B912" i="11"/>
  <c r="A913" i="11"/>
  <c r="B913" i="11"/>
  <c r="A914" i="11"/>
  <c r="B914" i="11"/>
  <c r="A915" i="11"/>
  <c r="B915" i="11"/>
  <c r="A916" i="11"/>
  <c r="B916" i="11"/>
  <c r="A917" i="11"/>
  <c r="B917" i="11"/>
  <c r="A918" i="11"/>
  <c r="B918" i="11"/>
  <c r="A919" i="11"/>
  <c r="B919" i="11"/>
  <c r="A920" i="11"/>
  <c r="B920" i="11"/>
  <c r="A921" i="11"/>
  <c r="B921" i="11"/>
  <c r="A922" i="11"/>
  <c r="B922" i="11"/>
  <c r="A923" i="11"/>
  <c r="B923" i="11"/>
  <c r="A924" i="11"/>
  <c r="B924" i="11"/>
  <c r="A925" i="11"/>
  <c r="B925" i="11"/>
  <c r="A926" i="11"/>
  <c r="B926" i="11"/>
  <c r="A927" i="11"/>
  <c r="B927" i="11"/>
  <c r="A928" i="11"/>
  <c r="B928" i="11"/>
  <c r="A929" i="11"/>
  <c r="B929" i="11"/>
  <c r="A930" i="11"/>
  <c r="B930" i="11"/>
  <c r="A931" i="11"/>
  <c r="B931" i="11"/>
  <c r="A932" i="11"/>
  <c r="B932" i="11"/>
  <c r="A933" i="11"/>
  <c r="B933" i="11"/>
  <c r="A934" i="11"/>
  <c r="B934" i="11"/>
  <c r="A935" i="11"/>
  <c r="B935" i="11"/>
  <c r="A936" i="11"/>
  <c r="B936" i="11"/>
  <c r="A937" i="11"/>
  <c r="B937" i="11"/>
  <c r="A938" i="11"/>
  <c r="B938" i="11"/>
  <c r="A939" i="11"/>
  <c r="B939" i="11"/>
  <c r="A940" i="11"/>
  <c r="B940" i="11"/>
  <c r="A941" i="11"/>
  <c r="B941" i="11"/>
  <c r="A942" i="11"/>
  <c r="B942" i="11"/>
  <c r="A943" i="11"/>
  <c r="B943" i="11"/>
  <c r="A944" i="11"/>
  <c r="B944" i="11"/>
  <c r="A945" i="11"/>
  <c r="B945" i="11"/>
  <c r="A946" i="11"/>
  <c r="B946" i="11"/>
  <c r="A947" i="11"/>
  <c r="B947" i="11"/>
  <c r="A948" i="11"/>
  <c r="B948" i="11"/>
  <c r="A949" i="11"/>
  <c r="B949" i="11"/>
  <c r="A950" i="11"/>
  <c r="B950" i="11"/>
  <c r="A951" i="11"/>
  <c r="B951" i="11"/>
  <c r="A952" i="11"/>
  <c r="B952" i="11"/>
  <c r="A953" i="11"/>
  <c r="B953" i="11"/>
  <c r="A954" i="11"/>
  <c r="B954" i="11"/>
  <c r="A955" i="11"/>
  <c r="B955" i="11"/>
  <c r="A956" i="11"/>
  <c r="B956" i="11"/>
  <c r="A957" i="11"/>
  <c r="B957" i="11"/>
  <c r="A958" i="11"/>
  <c r="B958" i="11"/>
  <c r="A959" i="11"/>
  <c r="B959" i="11"/>
  <c r="A960" i="11"/>
  <c r="B960" i="11"/>
  <c r="A961" i="11"/>
  <c r="B961" i="11"/>
  <c r="A962" i="11"/>
  <c r="B962" i="11"/>
  <c r="A963" i="11"/>
  <c r="B963" i="11"/>
  <c r="A964" i="11"/>
  <c r="B964" i="11"/>
  <c r="A965" i="11"/>
  <c r="B965" i="11"/>
  <c r="A966" i="11"/>
  <c r="B966" i="11"/>
  <c r="A967" i="11"/>
  <c r="B967" i="11"/>
  <c r="A968" i="11"/>
  <c r="B968" i="11"/>
  <c r="A969" i="11"/>
  <c r="B969" i="11"/>
  <c r="A970" i="11"/>
  <c r="B970" i="11"/>
  <c r="A971" i="11"/>
  <c r="B971" i="11"/>
  <c r="A972" i="11"/>
  <c r="B972" i="11"/>
  <c r="A973" i="11"/>
  <c r="B973" i="11"/>
  <c r="A974" i="11"/>
  <c r="B974" i="11"/>
  <c r="A975" i="11"/>
  <c r="B975" i="11"/>
  <c r="A976" i="11"/>
  <c r="B976" i="11"/>
  <c r="A977" i="11"/>
  <c r="B977" i="11"/>
  <c r="A978" i="11"/>
  <c r="B978" i="11"/>
  <c r="A979" i="11"/>
  <c r="B979" i="11"/>
  <c r="A980" i="11"/>
  <c r="B980" i="11"/>
  <c r="A981" i="11"/>
  <c r="B981" i="11"/>
  <c r="A982" i="11"/>
  <c r="B982" i="11"/>
  <c r="A983" i="11"/>
  <c r="B983" i="11"/>
  <c r="A984" i="11"/>
  <c r="B984" i="11"/>
  <c r="A985" i="11"/>
  <c r="B985" i="11"/>
  <c r="A986" i="11"/>
  <c r="B986" i="11"/>
  <c r="A987" i="11"/>
  <c r="B987" i="11"/>
  <c r="A988" i="11"/>
  <c r="B988" i="11"/>
  <c r="A989" i="11"/>
  <c r="B989" i="11"/>
  <c r="A990" i="11"/>
  <c r="B990" i="11"/>
  <c r="A991" i="11"/>
  <c r="B991" i="11"/>
  <c r="A992" i="11"/>
  <c r="B992" i="11"/>
  <c r="A993" i="11"/>
  <c r="B993" i="11"/>
  <c r="A994" i="11"/>
  <c r="B994" i="11"/>
  <c r="A995" i="11"/>
  <c r="B995" i="11"/>
  <c r="A996" i="11"/>
  <c r="B996" i="11"/>
  <c r="A997" i="11"/>
  <c r="B997" i="11"/>
  <c r="A998" i="11"/>
  <c r="B998" i="11"/>
  <c r="A999" i="11"/>
  <c r="B999" i="11"/>
  <c r="A1000" i="11"/>
  <c r="B1000" i="11"/>
  <c r="A1001" i="11"/>
  <c r="B1001" i="11"/>
  <c r="A1002" i="11"/>
  <c r="B1002" i="11"/>
  <c r="A1003" i="11"/>
  <c r="B1003" i="11"/>
  <c r="A1004" i="11"/>
  <c r="B1004" i="11"/>
  <c r="A1005" i="11"/>
  <c r="B1005" i="11"/>
  <c r="A1006" i="11"/>
  <c r="B1006" i="11"/>
  <c r="A1007" i="11"/>
  <c r="B1007" i="11"/>
  <c r="A1008" i="11"/>
  <c r="B1008" i="11"/>
  <c r="A1009" i="11"/>
  <c r="B1009" i="11"/>
  <c r="A1010" i="11"/>
  <c r="B1010" i="11"/>
  <c r="C8" i="11"/>
  <c r="A8" i="11"/>
  <c r="L7" i="11"/>
  <c r="J7" i="11"/>
  <c r="I7" i="11"/>
  <c r="G7" i="11"/>
  <c r="F7" i="11"/>
  <c r="D7" i="11"/>
  <c r="C7" i="11"/>
  <c r="A7" i="11"/>
  <c r="L6" i="11"/>
  <c r="J6" i="11"/>
  <c r="I6" i="11"/>
  <c r="G6" i="11"/>
  <c r="F6" i="11"/>
  <c r="D6" i="11"/>
  <c r="C6" i="11"/>
  <c r="A6" i="11"/>
  <c r="L5" i="11"/>
  <c r="J5" i="11"/>
  <c r="I5" i="11"/>
  <c r="G5" i="11"/>
  <c r="F5" i="11"/>
  <c r="D5" i="11"/>
  <c r="C5" i="11"/>
  <c r="A5" i="11"/>
  <c r="M390" i="12"/>
  <c r="C357" i="12"/>
  <c r="C8" i="12"/>
  <c r="D8" i="12"/>
  <c r="C9" i="12"/>
  <c r="D9" i="12"/>
  <c r="C10" i="12"/>
  <c r="D10" i="12"/>
  <c r="C11" i="12"/>
  <c r="D11" i="12"/>
  <c r="C12" i="12"/>
  <c r="D12" i="12"/>
  <c r="C13" i="12"/>
  <c r="D13" i="12"/>
  <c r="C14" i="12"/>
  <c r="D14" i="12"/>
  <c r="C15" i="12"/>
  <c r="D15" i="12"/>
  <c r="C16" i="12"/>
  <c r="D16" i="12"/>
  <c r="C17" i="12"/>
  <c r="D17" i="12"/>
  <c r="C18" i="12"/>
  <c r="D18" i="12"/>
  <c r="C19" i="12"/>
  <c r="D19" i="12"/>
  <c r="C20" i="12"/>
  <c r="D20" i="12"/>
  <c r="C21" i="12"/>
  <c r="D21" i="12"/>
  <c r="C22" i="12"/>
  <c r="D22" i="12"/>
  <c r="C23" i="12"/>
  <c r="D23" i="12"/>
  <c r="C24" i="12"/>
  <c r="D24" i="12"/>
  <c r="C25" i="12"/>
  <c r="D25" i="12"/>
  <c r="C26" i="12"/>
  <c r="D26" i="12"/>
  <c r="C27" i="12"/>
  <c r="D27" i="12"/>
  <c r="C28" i="12"/>
  <c r="D28" i="12"/>
  <c r="C29" i="12"/>
  <c r="D29" i="12"/>
  <c r="C30" i="12"/>
  <c r="D30" i="12"/>
  <c r="C31" i="12"/>
  <c r="D31" i="12"/>
  <c r="C32" i="12"/>
  <c r="D32" i="12"/>
  <c r="C33" i="12"/>
  <c r="D33" i="12"/>
  <c r="C34" i="12"/>
  <c r="D34" i="12"/>
  <c r="C35" i="12"/>
  <c r="D35" i="12"/>
  <c r="C36" i="12"/>
  <c r="D36" i="12"/>
  <c r="C37" i="12"/>
  <c r="D37" i="12"/>
  <c r="C38" i="12"/>
  <c r="D38" i="12"/>
  <c r="C39" i="12"/>
  <c r="D39" i="12"/>
  <c r="C40" i="12"/>
  <c r="D40" i="12"/>
  <c r="C41" i="12"/>
  <c r="D41" i="12"/>
  <c r="C42" i="12"/>
  <c r="D42" i="12"/>
  <c r="C43" i="12"/>
  <c r="D43" i="12"/>
  <c r="C44" i="12"/>
  <c r="D44" i="12"/>
  <c r="C45" i="12"/>
  <c r="D45" i="12"/>
  <c r="C46" i="12"/>
  <c r="D46" i="12"/>
  <c r="C47" i="12"/>
  <c r="D47" i="12"/>
  <c r="C48" i="12"/>
  <c r="D48" i="12"/>
  <c r="C49" i="12"/>
  <c r="D49" i="12"/>
  <c r="C50" i="12"/>
  <c r="D50" i="12"/>
  <c r="C51" i="12"/>
  <c r="D51" i="12"/>
  <c r="C52" i="12"/>
  <c r="D52" i="12"/>
  <c r="C53" i="12"/>
  <c r="D53" i="12"/>
  <c r="C54" i="12"/>
  <c r="D54" i="12"/>
  <c r="C55" i="12"/>
  <c r="D55" i="12"/>
  <c r="C56" i="12"/>
  <c r="D56" i="12"/>
  <c r="C57" i="12"/>
  <c r="D57" i="12"/>
  <c r="C58" i="12"/>
  <c r="D58" i="12"/>
  <c r="C59" i="12"/>
  <c r="D59" i="12"/>
  <c r="C60" i="12"/>
  <c r="D60" i="12"/>
  <c r="C61" i="12"/>
  <c r="D61" i="12"/>
  <c r="C62" i="12"/>
  <c r="D62" i="12"/>
  <c r="C63" i="12"/>
  <c r="D63" i="12"/>
  <c r="C64" i="12"/>
  <c r="D64" i="12"/>
  <c r="C65" i="12"/>
  <c r="D65" i="12"/>
  <c r="C66" i="12"/>
  <c r="D66" i="12"/>
  <c r="C67" i="12"/>
  <c r="D67" i="12"/>
  <c r="C68" i="12"/>
  <c r="D68" i="12"/>
  <c r="C69" i="12"/>
  <c r="D69" i="12"/>
  <c r="C70" i="12"/>
  <c r="D70" i="12"/>
  <c r="C71" i="12"/>
  <c r="D71" i="12"/>
  <c r="C72" i="12"/>
  <c r="D72" i="12"/>
  <c r="C73" i="12"/>
  <c r="D73" i="12"/>
  <c r="C74" i="12"/>
  <c r="D74" i="12"/>
  <c r="C75" i="12"/>
  <c r="D75" i="12"/>
  <c r="C76" i="12"/>
  <c r="D76" i="12"/>
  <c r="C77" i="12"/>
  <c r="D77" i="12"/>
  <c r="C78" i="12"/>
  <c r="D78" i="12"/>
  <c r="C79" i="12"/>
  <c r="D79" i="12"/>
  <c r="C80" i="12"/>
  <c r="D80" i="12"/>
  <c r="C81" i="12"/>
  <c r="D81" i="12"/>
  <c r="C82" i="12"/>
  <c r="D82" i="12"/>
  <c r="C83" i="12"/>
  <c r="D83" i="12"/>
  <c r="C84" i="12"/>
  <c r="D84" i="12"/>
  <c r="C85" i="12"/>
  <c r="D85" i="12"/>
  <c r="C86" i="12"/>
  <c r="D86" i="12"/>
  <c r="C87" i="12"/>
  <c r="D87" i="12"/>
  <c r="C88" i="12"/>
  <c r="D88" i="12"/>
  <c r="C89" i="12"/>
  <c r="D89" i="12"/>
  <c r="C90" i="12"/>
  <c r="D90" i="12"/>
  <c r="C91" i="12"/>
  <c r="D91" i="12"/>
  <c r="C92" i="12"/>
  <c r="D92" i="12"/>
  <c r="C93" i="12"/>
  <c r="D93" i="12"/>
  <c r="C94" i="12"/>
  <c r="D94" i="12"/>
  <c r="C95" i="12"/>
  <c r="D95" i="12"/>
  <c r="C96" i="12"/>
  <c r="D96" i="12"/>
  <c r="C97" i="12"/>
  <c r="D97" i="12"/>
  <c r="C98" i="12"/>
  <c r="D98" i="12"/>
  <c r="C99" i="12"/>
  <c r="D99" i="12"/>
  <c r="C100" i="12"/>
  <c r="D100" i="12"/>
  <c r="C101" i="12"/>
  <c r="D101" i="12"/>
  <c r="C102" i="12"/>
  <c r="D102" i="12"/>
  <c r="C103" i="12"/>
  <c r="D103" i="12"/>
  <c r="C104" i="12"/>
  <c r="D104" i="12"/>
  <c r="C105" i="12"/>
  <c r="D105" i="12"/>
  <c r="C106" i="12"/>
  <c r="D106" i="12"/>
  <c r="C107" i="12"/>
  <c r="D107" i="12"/>
  <c r="C108" i="12"/>
  <c r="D108" i="12"/>
  <c r="C109" i="12"/>
  <c r="D109" i="12"/>
  <c r="C110" i="12"/>
  <c r="D110" i="12"/>
  <c r="C111" i="12"/>
  <c r="D111" i="12"/>
  <c r="C112" i="12"/>
  <c r="D112" i="12"/>
  <c r="C113" i="12"/>
  <c r="D113" i="12"/>
  <c r="C114" i="12"/>
  <c r="D114" i="12"/>
  <c r="C115" i="12"/>
  <c r="D115" i="12"/>
  <c r="C116" i="12"/>
  <c r="D116" i="12"/>
  <c r="C117" i="12"/>
  <c r="D117" i="12"/>
  <c r="C118" i="12"/>
  <c r="D118" i="12"/>
  <c r="C119" i="12"/>
  <c r="D119" i="12"/>
  <c r="C120" i="12"/>
  <c r="D120" i="12"/>
  <c r="C121" i="12"/>
  <c r="D121" i="12"/>
  <c r="C122" i="12"/>
  <c r="D122" i="12"/>
  <c r="C123" i="12"/>
  <c r="D123" i="12"/>
  <c r="C124" i="12"/>
  <c r="D124" i="12"/>
  <c r="C125" i="12"/>
  <c r="D125" i="12"/>
  <c r="C126" i="12"/>
  <c r="D126" i="12"/>
  <c r="C127" i="12"/>
  <c r="D127" i="12"/>
  <c r="C128" i="12"/>
  <c r="D128" i="12"/>
  <c r="C129" i="12"/>
  <c r="D129" i="12"/>
  <c r="C130" i="12"/>
  <c r="D130" i="12"/>
  <c r="C131" i="12"/>
  <c r="D131" i="12"/>
  <c r="C132" i="12"/>
  <c r="D132" i="12"/>
  <c r="C133" i="12"/>
  <c r="D133" i="12"/>
  <c r="C134" i="12"/>
  <c r="D134" i="12"/>
  <c r="C135" i="12"/>
  <c r="D135" i="12"/>
  <c r="C136" i="12"/>
  <c r="D136" i="12"/>
  <c r="C137" i="12"/>
  <c r="D137" i="12"/>
  <c r="C138" i="12"/>
  <c r="D138" i="12"/>
  <c r="C139" i="12"/>
  <c r="D139" i="12"/>
  <c r="C140" i="12"/>
  <c r="D140" i="12"/>
  <c r="C141" i="12"/>
  <c r="D141" i="12"/>
  <c r="C142" i="12"/>
  <c r="D142" i="12"/>
  <c r="C143" i="12"/>
  <c r="D143" i="12"/>
  <c r="C144" i="12"/>
  <c r="D144" i="12"/>
  <c r="C145" i="12"/>
  <c r="D145" i="12"/>
  <c r="C146" i="12"/>
  <c r="D146" i="12"/>
  <c r="C147" i="12"/>
  <c r="D147" i="12"/>
  <c r="C148" i="12"/>
  <c r="D148" i="12"/>
  <c r="C149" i="12"/>
  <c r="D149" i="12"/>
  <c r="C150" i="12"/>
  <c r="D150" i="12"/>
  <c r="C151" i="12"/>
  <c r="D151" i="12"/>
  <c r="C152" i="12"/>
  <c r="D152" i="12"/>
  <c r="C153" i="12"/>
  <c r="D153" i="12"/>
  <c r="C154" i="12"/>
  <c r="D154" i="12"/>
  <c r="C155" i="12"/>
  <c r="D155" i="12"/>
  <c r="C156" i="12"/>
  <c r="D156" i="12"/>
  <c r="C157" i="12"/>
  <c r="D157" i="12"/>
  <c r="C158" i="12"/>
  <c r="D158" i="12"/>
  <c r="C159" i="12"/>
  <c r="D159" i="12"/>
  <c r="C160" i="12"/>
  <c r="D160" i="12"/>
  <c r="C161" i="12"/>
  <c r="D161" i="12"/>
  <c r="C162" i="12"/>
  <c r="D162" i="12"/>
  <c r="C163" i="12"/>
  <c r="D163" i="12"/>
  <c r="C164" i="12"/>
  <c r="D164" i="12"/>
  <c r="C165" i="12"/>
  <c r="D165" i="12"/>
  <c r="C166" i="12"/>
  <c r="D166" i="12"/>
  <c r="C167" i="12"/>
  <c r="D167" i="12"/>
  <c r="C168" i="12"/>
  <c r="D168" i="12"/>
  <c r="C169" i="12"/>
  <c r="D169" i="12"/>
  <c r="C170" i="12"/>
  <c r="D170" i="12"/>
  <c r="C171" i="12"/>
  <c r="D171" i="12"/>
  <c r="C172" i="12"/>
  <c r="D172" i="12"/>
  <c r="C173" i="12"/>
  <c r="D173" i="12"/>
  <c r="C174" i="12"/>
  <c r="D174" i="12"/>
  <c r="C175" i="12"/>
  <c r="D175" i="12"/>
  <c r="C176" i="12"/>
  <c r="D176" i="12"/>
  <c r="C177" i="12"/>
  <c r="D177" i="12"/>
  <c r="C178" i="12"/>
  <c r="D178" i="12"/>
  <c r="C179" i="12"/>
  <c r="D179" i="12"/>
  <c r="C180" i="12"/>
  <c r="D180" i="12"/>
  <c r="C181" i="12"/>
  <c r="D181" i="12"/>
  <c r="C182" i="12"/>
  <c r="D182" i="12"/>
  <c r="C183" i="12"/>
  <c r="D183" i="12"/>
  <c r="C184" i="12"/>
  <c r="D184" i="12"/>
  <c r="C185" i="12"/>
  <c r="D185" i="12"/>
  <c r="C186" i="12"/>
  <c r="D186" i="12"/>
  <c r="C187" i="12"/>
  <c r="D187" i="12"/>
  <c r="C188" i="12"/>
  <c r="D188" i="12"/>
  <c r="C189" i="12"/>
  <c r="D189" i="12"/>
  <c r="C190" i="12"/>
  <c r="D190" i="12"/>
  <c r="C191" i="12"/>
  <c r="D191" i="12"/>
  <c r="C192" i="12"/>
  <c r="D192" i="12"/>
  <c r="C193" i="12"/>
  <c r="D193" i="12"/>
  <c r="C194" i="12"/>
  <c r="D194" i="12"/>
  <c r="C195" i="12"/>
  <c r="D195" i="12"/>
  <c r="C196" i="12"/>
  <c r="D196" i="12"/>
  <c r="C197" i="12"/>
  <c r="D197" i="12"/>
  <c r="C198" i="12"/>
  <c r="D198" i="12"/>
  <c r="C199" i="12"/>
  <c r="D199" i="12"/>
  <c r="C200" i="12"/>
  <c r="D200" i="12"/>
  <c r="C201" i="12"/>
  <c r="D201" i="12"/>
  <c r="C202" i="12"/>
  <c r="D202" i="12"/>
  <c r="C203" i="12"/>
  <c r="D203" i="12"/>
  <c r="C204" i="12"/>
  <c r="D204" i="12"/>
  <c r="C205" i="12"/>
  <c r="D205" i="12"/>
  <c r="C206" i="12"/>
  <c r="D206" i="12"/>
  <c r="C207" i="12"/>
  <c r="D207" i="12"/>
  <c r="C208" i="12"/>
  <c r="D208" i="12"/>
  <c r="C209" i="12"/>
  <c r="D209" i="12"/>
  <c r="C210" i="12"/>
  <c r="D210" i="12"/>
  <c r="C211" i="12"/>
  <c r="D211" i="12"/>
  <c r="C212" i="12"/>
  <c r="D212" i="12"/>
  <c r="C213" i="12"/>
  <c r="D213" i="12"/>
  <c r="C214" i="12"/>
  <c r="D214" i="12"/>
  <c r="C215" i="12"/>
  <c r="D215" i="12"/>
  <c r="C216" i="12"/>
  <c r="D216" i="12"/>
  <c r="C217" i="12"/>
  <c r="D217" i="12"/>
  <c r="C218" i="12"/>
  <c r="D218" i="12"/>
  <c r="C219" i="12"/>
  <c r="D219" i="12"/>
  <c r="C220" i="12"/>
  <c r="D220" i="12"/>
  <c r="C221" i="12"/>
  <c r="D221" i="12"/>
  <c r="C222" i="12"/>
  <c r="D222" i="12"/>
  <c r="C223" i="12"/>
  <c r="D223" i="12"/>
  <c r="C224" i="12"/>
  <c r="D224" i="12"/>
  <c r="C225" i="12"/>
  <c r="D225" i="12"/>
  <c r="C226" i="12"/>
  <c r="D226" i="12"/>
  <c r="C227" i="12"/>
  <c r="D227" i="12"/>
  <c r="C228" i="12"/>
  <c r="D228" i="12"/>
  <c r="C229" i="12"/>
  <c r="D229" i="12"/>
  <c r="C230" i="12"/>
  <c r="D230" i="12"/>
  <c r="C231" i="12"/>
  <c r="D231" i="12"/>
  <c r="C232" i="12"/>
  <c r="D232" i="12"/>
  <c r="C233" i="12"/>
  <c r="D233" i="12"/>
  <c r="C234" i="12"/>
  <c r="D234" i="12"/>
  <c r="C235" i="12"/>
  <c r="D235" i="12"/>
  <c r="C236" i="12"/>
  <c r="D236" i="12"/>
  <c r="C237" i="12"/>
  <c r="D237" i="12"/>
  <c r="C238" i="12"/>
  <c r="D238" i="12"/>
  <c r="C239" i="12"/>
  <c r="D239" i="12"/>
  <c r="C240" i="12"/>
  <c r="D240" i="12"/>
  <c r="C241" i="12"/>
  <c r="D241" i="12"/>
  <c r="C242" i="12"/>
  <c r="D242" i="12"/>
  <c r="C243" i="12"/>
  <c r="D243" i="12"/>
  <c r="C244" i="12"/>
  <c r="D244" i="12"/>
  <c r="C245" i="12"/>
  <c r="D245" i="12"/>
  <c r="C246" i="12"/>
  <c r="D246" i="12"/>
  <c r="C247" i="12"/>
  <c r="D247" i="12"/>
  <c r="C248" i="12"/>
  <c r="D248" i="12"/>
  <c r="C249" i="12"/>
  <c r="D249" i="12"/>
  <c r="C250" i="12"/>
  <c r="D250" i="12"/>
  <c r="C251" i="12"/>
  <c r="D251" i="12"/>
  <c r="C252" i="12"/>
  <c r="D252" i="12"/>
  <c r="C253" i="12"/>
  <c r="D253" i="12"/>
  <c r="C254" i="12"/>
  <c r="D254" i="12"/>
  <c r="C255" i="12"/>
  <c r="D255" i="12"/>
  <c r="C256" i="12"/>
  <c r="D256" i="12"/>
  <c r="C257" i="12"/>
  <c r="D257" i="12"/>
  <c r="C258" i="12"/>
  <c r="D258" i="12"/>
  <c r="C259" i="12"/>
  <c r="D259" i="12"/>
  <c r="C260" i="12"/>
  <c r="D260" i="12"/>
  <c r="C261" i="12"/>
  <c r="D261" i="12"/>
  <c r="C262" i="12"/>
  <c r="D262" i="12"/>
  <c r="C263" i="12"/>
  <c r="D263" i="12"/>
  <c r="C264" i="12"/>
  <c r="D264" i="12"/>
  <c r="C265" i="12"/>
  <c r="D265" i="12"/>
  <c r="C266" i="12"/>
  <c r="D266" i="12"/>
  <c r="C267" i="12"/>
  <c r="D267" i="12"/>
  <c r="C268" i="12"/>
  <c r="D268" i="12"/>
  <c r="C269" i="12"/>
  <c r="D269" i="12"/>
  <c r="C270" i="12"/>
  <c r="D270" i="12"/>
  <c r="C271" i="12"/>
  <c r="D271" i="12"/>
  <c r="C272" i="12"/>
  <c r="D272" i="12"/>
  <c r="C273" i="12"/>
  <c r="D273" i="12"/>
  <c r="C274" i="12"/>
  <c r="D274" i="12"/>
  <c r="C275" i="12"/>
  <c r="D275" i="12"/>
  <c r="C276" i="12"/>
  <c r="D276" i="12"/>
  <c r="C277" i="12"/>
  <c r="D277" i="12"/>
  <c r="C278" i="12"/>
  <c r="D278" i="12"/>
  <c r="C279" i="12"/>
  <c r="D279" i="12"/>
  <c r="C280" i="12"/>
  <c r="D280" i="12"/>
  <c r="C281" i="12"/>
  <c r="D281" i="12"/>
  <c r="C282" i="12"/>
  <c r="D282" i="12"/>
  <c r="C283" i="12"/>
  <c r="D283" i="12"/>
  <c r="C284" i="12"/>
  <c r="D284" i="12"/>
  <c r="C285" i="12"/>
  <c r="D285" i="12"/>
  <c r="C286" i="12"/>
  <c r="D286" i="12"/>
  <c r="C287" i="12"/>
  <c r="D287" i="12"/>
  <c r="C288" i="12"/>
  <c r="D288" i="12"/>
  <c r="C289" i="12"/>
  <c r="D289" i="12"/>
  <c r="C290" i="12"/>
  <c r="D290" i="12"/>
  <c r="C291" i="12"/>
  <c r="D291" i="12"/>
  <c r="C292" i="12"/>
  <c r="D292" i="12"/>
  <c r="C293" i="12"/>
  <c r="D293" i="12"/>
  <c r="C294" i="12"/>
  <c r="D294" i="12"/>
  <c r="C295" i="12"/>
  <c r="D295" i="12"/>
  <c r="C296" i="12"/>
  <c r="D296" i="12"/>
  <c r="C297" i="12"/>
  <c r="D297" i="12"/>
  <c r="C298" i="12"/>
  <c r="D298" i="12"/>
  <c r="C299" i="12"/>
  <c r="D299" i="12"/>
  <c r="C300" i="12"/>
  <c r="D300" i="12"/>
  <c r="C301" i="12"/>
  <c r="D301" i="12"/>
  <c r="C302" i="12"/>
  <c r="D302" i="12"/>
  <c r="C303" i="12"/>
  <c r="D303" i="12"/>
  <c r="C304" i="12"/>
  <c r="D304" i="12"/>
  <c r="C305" i="12"/>
  <c r="D305" i="12"/>
  <c r="C306" i="12"/>
  <c r="D306" i="12"/>
  <c r="C307" i="12"/>
  <c r="D307" i="12"/>
  <c r="C308" i="12"/>
  <c r="D308" i="12"/>
  <c r="C309" i="12"/>
  <c r="D309" i="12"/>
  <c r="C310" i="12"/>
  <c r="D310" i="12"/>
  <c r="C311" i="12"/>
  <c r="D311" i="12"/>
  <c r="C312" i="12"/>
  <c r="D312" i="12"/>
  <c r="C313" i="12"/>
  <c r="D313" i="12"/>
  <c r="C314" i="12"/>
  <c r="D314" i="12"/>
  <c r="C315" i="12"/>
  <c r="D315" i="12"/>
  <c r="C316" i="12"/>
  <c r="D316" i="12"/>
  <c r="C317" i="12"/>
  <c r="D317" i="12"/>
  <c r="C318" i="12"/>
  <c r="D318" i="12"/>
  <c r="C319" i="12"/>
  <c r="D319" i="12"/>
  <c r="C320" i="12"/>
  <c r="D320" i="12"/>
  <c r="C321" i="12"/>
  <c r="D321" i="12"/>
  <c r="C322" i="12"/>
  <c r="D322" i="12"/>
  <c r="C323" i="12"/>
  <c r="D323" i="12"/>
  <c r="C324" i="12"/>
  <c r="D324" i="12"/>
  <c r="C325" i="12"/>
  <c r="D325" i="12"/>
  <c r="C326" i="12"/>
  <c r="D326" i="12"/>
  <c r="C327" i="12"/>
  <c r="D327" i="12"/>
  <c r="C328" i="12"/>
  <c r="D328" i="12"/>
  <c r="C329" i="12"/>
  <c r="D329" i="12"/>
  <c r="C330" i="12"/>
  <c r="D330" i="12"/>
  <c r="C331" i="12"/>
  <c r="D331" i="12"/>
  <c r="C332" i="12"/>
  <c r="D332" i="12"/>
  <c r="C333" i="12"/>
  <c r="D333" i="12"/>
  <c r="C334" i="12"/>
  <c r="D334" i="12"/>
  <c r="C335" i="12"/>
  <c r="D335" i="12"/>
  <c r="C336" i="12"/>
  <c r="D336" i="12"/>
  <c r="C337" i="12"/>
  <c r="D337" i="12"/>
  <c r="C338" i="12"/>
  <c r="D338" i="12"/>
  <c r="C339" i="12"/>
  <c r="D339" i="12"/>
  <c r="C340" i="12"/>
  <c r="D340" i="12"/>
  <c r="C341" i="12"/>
  <c r="D341" i="12"/>
  <c r="C342" i="12"/>
  <c r="D342" i="12"/>
  <c r="C343" i="12"/>
  <c r="D343" i="12"/>
  <c r="C344" i="12"/>
  <c r="D344" i="12"/>
  <c r="C345" i="12"/>
  <c r="D345" i="12"/>
  <c r="C346" i="12"/>
  <c r="D346" i="12"/>
  <c r="C347" i="12"/>
  <c r="D347" i="12"/>
  <c r="C348" i="12"/>
  <c r="D348" i="12"/>
  <c r="C349" i="12"/>
  <c r="D349" i="12"/>
  <c r="C350" i="12"/>
  <c r="D350" i="12"/>
  <c r="C351" i="12"/>
  <c r="D351" i="12"/>
  <c r="C352" i="12"/>
  <c r="D352" i="12"/>
  <c r="C353" i="12"/>
  <c r="D353" i="12"/>
  <c r="C354" i="12"/>
  <c r="D354" i="12"/>
  <c r="C355" i="12"/>
  <c r="D355" i="12"/>
  <c r="C356" i="12"/>
  <c r="D356" i="12"/>
  <c r="D357" i="12"/>
  <c r="E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E128" i="12"/>
  <c r="R128" i="12"/>
  <c r="G8" i="12"/>
  <c r="E8" i="12"/>
  <c r="F8" i="12"/>
  <c r="D10" i="11"/>
  <c r="G10" i="11"/>
  <c r="J10" i="11"/>
  <c r="M10" i="11"/>
  <c r="P10" i="11"/>
  <c r="S10" i="11"/>
  <c r="V10" i="11"/>
  <c r="Y10" i="11"/>
  <c r="AB10" i="11"/>
  <c r="D210" i="8"/>
  <c r="E210" i="8"/>
  <c r="E205" i="8"/>
  <c r="B3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" i="2"/>
  <c r="AH4" i="1"/>
  <c r="AI4" i="1"/>
  <c r="AJ4" i="1"/>
  <c r="AK4" i="1"/>
  <c r="AL4" i="1"/>
  <c r="AM4" i="1"/>
  <c r="AN4" i="1"/>
  <c r="AO4" i="1"/>
  <c r="AP4" i="1"/>
  <c r="AQ4" i="1"/>
  <c r="AU4" i="1"/>
  <c r="AZ4" i="1"/>
  <c r="BD4" i="1"/>
  <c r="BE4" i="1"/>
  <c r="D188" i="8"/>
  <c r="BF4" i="1"/>
  <c r="E188" i="8"/>
  <c r="BG4" i="1"/>
  <c r="F188" i="8"/>
  <c r="BH4" i="1"/>
  <c r="G188" i="8"/>
  <c r="AH5" i="1"/>
  <c r="AI5" i="1"/>
  <c r="AJ5" i="1"/>
  <c r="AK5" i="1"/>
  <c r="AL5" i="1"/>
  <c r="AM5" i="1"/>
  <c r="AN5" i="1"/>
  <c r="AO5" i="1"/>
  <c r="AP5" i="1"/>
  <c r="AQ5" i="1"/>
  <c r="AU5" i="1"/>
  <c r="AZ5" i="1"/>
  <c r="BD5" i="1"/>
  <c r="BE5" i="1"/>
  <c r="D189" i="8"/>
  <c r="BF5" i="1"/>
  <c r="E189" i="8"/>
  <c r="BG5" i="1"/>
  <c r="F189" i="8"/>
  <c r="BH5" i="1"/>
  <c r="G189" i="8"/>
  <c r="AH6" i="1"/>
  <c r="AI6" i="1"/>
  <c r="AJ6" i="1"/>
  <c r="AK6" i="1"/>
  <c r="AL6" i="1"/>
  <c r="AM6" i="1"/>
  <c r="AN6" i="1"/>
  <c r="AO6" i="1"/>
  <c r="AP6" i="1"/>
  <c r="AQ6" i="1"/>
  <c r="AU6" i="1"/>
  <c r="AZ6" i="1"/>
  <c r="BD6" i="1"/>
  <c r="BE6" i="1"/>
  <c r="D190" i="8"/>
  <c r="BF6" i="1"/>
  <c r="E190" i="8"/>
  <c r="BG6" i="1"/>
  <c r="F190" i="8"/>
  <c r="BH6" i="1"/>
  <c r="G190" i="8"/>
  <c r="AH7" i="1"/>
  <c r="AI7" i="1"/>
  <c r="AJ7" i="1"/>
  <c r="AK7" i="1"/>
  <c r="AL7" i="1"/>
  <c r="AM7" i="1"/>
  <c r="AN7" i="1"/>
  <c r="AO7" i="1"/>
  <c r="AP7" i="1"/>
  <c r="AQ7" i="1"/>
  <c r="AU7" i="1"/>
  <c r="AZ7" i="1"/>
  <c r="BD7" i="1"/>
  <c r="BE7" i="1"/>
  <c r="D191" i="8"/>
  <c r="BF7" i="1"/>
  <c r="E191" i="8"/>
  <c r="BG7" i="1"/>
  <c r="F191" i="8"/>
  <c r="BH7" i="1"/>
  <c r="G191" i="8"/>
  <c r="AH8" i="1"/>
  <c r="AI8" i="1"/>
  <c r="AJ8" i="1"/>
  <c r="AK8" i="1"/>
  <c r="AL8" i="1"/>
  <c r="AM8" i="1"/>
  <c r="AN8" i="1"/>
  <c r="AO8" i="1"/>
  <c r="AP8" i="1"/>
  <c r="AQ8" i="1"/>
  <c r="AU8" i="1"/>
  <c r="AZ8" i="1"/>
  <c r="BD8" i="1"/>
  <c r="BE8" i="1"/>
  <c r="D192" i="8"/>
  <c r="BF8" i="1"/>
  <c r="E192" i="8"/>
  <c r="BG8" i="1"/>
  <c r="F192" i="8"/>
  <c r="BH8" i="1"/>
  <c r="G192" i="8"/>
  <c r="E187" i="8"/>
  <c r="F187" i="8"/>
  <c r="G187" i="8"/>
  <c r="D187" i="8"/>
  <c r="D186" i="8"/>
  <c r="C188" i="8"/>
  <c r="C189" i="8"/>
  <c r="C190" i="8"/>
  <c r="C191" i="8"/>
  <c r="C192" i="8"/>
  <c r="C193" i="8"/>
  <c r="C194" i="8"/>
  <c r="C187" i="8"/>
  <c r="L135" i="8"/>
  <c r="I136" i="8"/>
  <c r="I137" i="8"/>
  <c r="I135" i="8"/>
  <c r="R357" i="12"/>
  <c r="D358" i="12"/>
  <c r="G357" i="12"/>
  <c r="T357" i="12"/>
  <c r="F357" i="12"/>
  <c r="S357" i="12"/>
  <c r="E291" i="12"/>
  <c r="R291" i="12"/>
  <c r="F291" i="12"/>
  <c r="S291" i="12"/>
  <c r="G291" i="12"/>
  <c r="T291" i="12"/>
  <c r="G128" i="12"/>
  <c r="T128" i="12"/>
  <c r="F128" i="12"/>
  <c r="S128" i="12"/>
  <c r="E127" i="12"/>
  <c r="R127" i="12"/>
  <c r="F127" i="12"/>
  <c r="S127" i="12"/>
  <c r="G127" i="12"/>
  <c r="T127" i="12"/>
  <c r="G100" i="12"/>
  <c r="F100" i="12"/>
  <c r="E100" i="12"/>
  <c r="R100" i="12"/>
  <c r="G68" i="12"/>
  <c r="T68" i="12"/>
  <c r="E68" i="12"/>
  <c r="R68" i="12"/>
  <c r="F68" i="12"/>
  <c r="S68" i="12"/>
  <c r="R8" i="12"/>
  <c r="G10" i="12"/>
  <c r="F10" i="12"/>
  <c r="E10" i="12"/>
  <c r="E9" i="12"/>
  <c r="R9" i="12"/>
  <c r="S8" i="12"/>
  <c r="F9" i="12"/>
  <c r="S9" i="12"/>
  <c r="T8" i="12"/>
  <c r="G9" i="12"/>
  <c r="T9" i="12"/>
  <c r="N135" i="8"/>
  <c r="O137" i="8"/>
  <c r="G358" i="12"/>
  <c r="T358" i="12"/>
  <c r="D359" i="12"/>
  <c r="E358" i="12"/>
  <c r="R358" i="12"/>
  <c r="F358" i="12"/>
  <c r="S358" i="12"/>
  <c r="G292" i="12"/>
  <c r="T292" i="12"/>
  <c r="E292" i="12"/>
  <c r="R292" i="12"/>
  <c r="F292" i="12"/>
  <c r="S292" i="12"/>
  <c r="G129" i="12"/>
  <c r="T129" i="12"/>
  <c r="E129" i="12"/>
  <c r="R129" i="12"/>
  <c r="F129" i="12"/>
  <c r="S129" i="12"/>
  <c r="S100" i="12"/>
  <c r="E101" i="12"/>
  <c r="R101" i="12"/>
  <c r="F101" i="12"/>
  <c r="S101" i="12"/>
  <c r="G101" i="12"/>
  <c r="T101" i="12"/>
  <c r="T100" i="12"/>
  <c r="E69" i="12"/>
  <c r="R69" i="12"/>
  <c r="F69" i="12"/>
  <c r="S69" i="12"/>
  <c r="G69" i="12"/>
  <c r="T69" i="12"/>
  <c r="T10" i="12"/>
  <c r="S10" i="12"/>
  <c r="R10" i="12"/>
  <c r="G11" i="12"/>
  <c r="F11" i="12"/>
  <c r="E11" i="12"/>
  <c r="O136" i="8"/>
  <c r="O13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85" i="8"/>
  <c r="C55" i="10"/>
  <c r="H113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85" i="8"/>
  <c r="C22" i="10"/>
  <c r="G113" i="8"/>
  <c r="C21" i="10"/>
  <c r="G109" i="8"/>
  <c r="C20" i="10"/>
  <c r="G108" i="8"/>
  <c r="C19" i="10"/>
  <c r="G107" i="8"/>
  <c r="C18" i="10"/>
  <c r="G106" i="8"/>
  <c r="C17" i="10"/>
  <c r="G104" i="8"/>
  <c r="C16" i="10"/>
  <c r="G101" i="8"/>
  <c r="C15" i="10"/>
  <c r="G100" i="8"/>
  <c r="C14" i="10"/>
  <c r="G98" i="8"/>
  <c r="C13" i="10"/>
  <c r="G96" i="8"/>
  <c r="C12" i="10"/>
  <c r="G94" i="8"/>
  <c r="C11" i="10"/>
  <c r="G93" i="8"/>
  <c r="R33" i="10"/>
  <c r="N33" i="10"/>
  <c r="M33" i="10"/>
  <c r="L33" i="10"/>
  <c r="K33" i="10"/>
  <c r="J33" i="10"/>
  <c r="I33" i="10"/>
  <c r="C10" i="10"/>
  <c r="G92" i="8"/>
  <c r="R32" i="10"/>
  <c r="K32" i="10"/>
  <c r="J32" i="10"/>
  <c r="I32" i="10"/>
  <c r="C9" i="10"/>
  <c r="G91" i="8"/>
  <c r="R31" i="10"/>
  <c r="I31" i="10"/>
  <c r="C8" i="10"/>
  <c r="G90" i="8"/>
  <c r="R30" i="10"/>
  <c r="I30" i="10"/>
  <c r="C7" i="10"/>
  <c r="G89" i="8"/>
  <c r="R29" i="10"/>
  <c r="I29" i="10"/>
  <c r="C6" i="10"/>
  <c r="G88" i="8"/>
  <c r="R28" i="10"/>
  <c r="I28" i="10"/>
  <c r="C5" i="10"/>
  <c r="G87" i="8"/>
  <c r="R27" i="10"/>
  <c r="O27" i="10"/>
  <c r="O28" i="10"/>
  <c r="O29" i="10"/>
  <c r="I27" i="10"/>
  <c r="P27" i="10"/>
  <c r="C4" i="10"/>
  <c r="G86" i="8"/>
  <c r="R26" i="10"/>
  <c r="I26" i="10"/>
  <c r="P2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J113" i="8"/>
  <c r="L113" i="8"/>
  <c r="C3" i="10"/>
  <c r="G85" i="8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G95" i="8"/>
  <c r="G97" i="8"/>
  <c r="C54" i="10"/>
  <c r="E359" i="12"/>
  <c r="R359" i="12"/>
  <c r="F359" i="12"/>
  <c r="S359" i="12"/>
  <c r="G359" i="12"/>
  <c r="T359" i="12"/>
  <c r="D360" i="12"/>
  <c r="E293" i="12"/>
  <c r="R293" i="12"/>
  <c r="F293" i="12"/>
  <c r="S293" i="12"/>
  <c r="G293" i="12"/>
  <c r="T293" i="12"/>
  <c r="E130" i="12"/>
  <c r="R130" i="12"/>
  <c r="F130" i="12"/>
  <c r="S130" i="12"/>
  <c r="G130" i="12"/>
  <c r="T130" i="12"/>
  <c r="G102" i="12"/>
  <c r="T102" i="12"/>
  <c r="F102" i="12"/>
  <c r="S102" i="12"/>
  <c r="E102" i="12"/>
  <c r="R102" i="12"/>
  <c r="G70" i="12"/>
  <c r="T70" i="12"/>
  <c r="E70" i="12"/>
  <c r="R70" i="12"/>
  <c r="F70" i="12"/>
  <c r="S70" i="12"/>
  <c r="G12" i="12"/>
  <c r="F12" i="12"/>
  <c r="E12" i="12"/>
  <c r="T11" i="12"/>
  <c r="S11" i="12"/>
  <c r="R11" i="12"/>
  <c r="G112" i="8"/>
  <c r="G111" i="8"/>
  <c r="G110" i="8"/>
  <c r="G99" i="8"/>
  <c r="G105" i="8"/>
  <c r="G103" i="8"/>
  <c r="G102" i="8"/>
  <c r="P29" i="10"/>
  <c r="O30" i="10"/>
  <c r="P28" i="10"/>
  <c r="J85" i="8"/>
  <c r="L85" i="8"/>
  <c r="I85" i="8"/>
  <c r="I77" i="8"/>
  <c r="I79" i="8"/>
  <c r="I78" i="8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G360" i="12"/>
  <c r="T360" i="12"/>
  <c r="D361" i="12"/>
  <c r="E360" i="12"/>
  <c r="R360" i="12"/>
  <c r="F360" i="12"/>
  <c r="S360" i="12"/>
  <c r="G294" i="12"/>
  <c r="T294" i="12"/>
  <c r="E294" i="12"/>
  <c r="R294" i="12"/>
  <c r="F294" i="12"/>
  <c r="S294" i="12"/>
  <c r="G131" i="12"/>
  <c r="T131" i="12"/>
  <c r="E131" i="12"/>
  <c r="R131" i="12"/>
  <c r="F131" i="12"/>
  <c r="S131" i="12"/>
  <c r="E103" i="12"/>
  <c r="F103" i="12"/>
  <c r="G103" i="12"/>
  <c r="E71" i="12"/>
  <c r="R71" i="12"/>
  <c r="F71" i="12"/>
  <c r="S71" i="12"/>
  <c r="G71" i="12"/>
  <c r="T71" i="12"/>
  <c r="R12" i="12"/>
  <c r="S12" i="12"/>
  <c r="T12" i="12"/>
  <c r="F13" i="12"/>
  <c r="E13" i="12"/>
  <c r="G13" i="12"/>
  <c r="P30" i="10"/>
  <c r="O31" i="10"/>
  <c r="J88" i="8"/>
  <c r="L88" i="8"/>
  <c r="I88" i="8"/>
  <c r="I87" i="8"/>
  <c r="I86" i="8"/>
  <c r="R20" i="2"/>
  <c r="Q20" i="2"/>
  <c r="R21" i="2"/>
  <c r="Q21" i="2"/>
  <c r="R22" i="2"/>
  <c r="Q22" i="2"/>
  <c r="R23" i="2"/>
  <c r="Q23" i="2"/>
  <c r="R24" i="2"/>
  <c r="Q24" i="2"/>
  <c r="R25" i="2"/>
  <c r="Q25" i="2"/>
  <c r="R26" i="2"/>
  <c r="Q26" i="2"/>
  <c r="R27" i="2"/>
  <c r="Q27" i="2"/>
  <c r="R28" i="2"/>
  <c r="Q28" i="2"/>
  <c r="R29" i="2"/>
  <c r="Q29" i="2"/>
  <c r="R30" i="2"/>
  <c r="Q30" i="2"/>
  <c r="R31" i="2"/>
  <c r="Q31" i="2"/>
  <c r="R32" i="2"/>
  <c r="Q32" i="2"/>
  <c r="R33" i="2"/>
  <c r="Q33" i="2"/>
  <c r="Q34" i="2"/>
  <c r="R34" i="2"/>
  <c r="R35" i="2"/>
  <c r="Q35" i="2"/>
  <c r="R36" i="2"/>
  <c r="Q36" i="2"/>
  <c r="K3" i="2"/>
  <c r="J3" i="2"/>
  <c r="I3" i="2"/>
  <c r="U5" i="2"/>
  <c r="T5" i="2"/>
  <c r="Y7" i="2"/>
  <c r="AA5" i="2"/>
  <c r="Q15" i="2"/>
  <c r="Q18" i="2"/>
  <c r="R15" i="2"/>
  <c r="R16" i="2"/>
  <c r="Q16" i="2"/>
  <c r="R17" i="2"/>
  <c r="Q17" i="2"/>
  <c r="R18" i="2"/>
  <c r="R19" i="2"/>
  <c r="Q19" i="2"/>
  <c r="E361" i="12"/>
  <c r="R361" i="12"/>
  <c r="F361" i="12"/>
  <c r="S361" i="12"/>
  <c r="G361" i="12"/>
  <c r="T361" i="12"/>
  <c r="D362" i="12"/>
  <c r="E295" i="12"/>
  <c r="R295" i="12"/>
  <c r="F295" i="12"/>
  <c r="S295" i="12"/>
  <c r="G295" i="12"/>
  <c r="T295" i="12"/>
  <c r="E132" i="12"/>
  <c r="R132" i="12"/>
  <c r="F132" i="12"/>
  <c r="S132" i="12"/>
  <c r="G132" i="12"/>
  <c r="T132" i="12"/>
  <c r="G104" i="12"/>
  <c r="T104" i="12"/>
  <c r="F104" i="12"/>
  <c r="E104" i="12"/>
  <c r="T103" i="12"/>
  <c r="S103" i="12"/>
  <c r="R103" i="12"/>
  <c r="G72" i="12"/>
  <c r="T72" i="12"/>
  <c r="E72" i="12"/>
  <c r="R72" i="12"/>
  <c r="F72" i="12"/>
  <c r="S72" i="12"/>
  <c r="G14" i="12"/>
  <c r="F14" i="12"/>
  <c r="E14" i="12"/>
  <c r="T13" i="12"/>
  <c r="S13" i="12"/>
  <c r="R13" i="12"/>
  <c r="P31" i="10"/>
  <c r="I107" i="8"/>
  <c r="O32" i="10"/>
  <c r="J86" i="8"/>
  <c r="L86" i="8"/>
  <c r="J87" i="8"/>
  <c r="L87" i="8"/>
  <c r="I91" i="8"/>
  <c r="I90" i="8"/>
  <c r="I89" i="8"/>
  <c r="I105" i="8"/>
  <c r="I99" i="8"/>
  <c r="I98" i="8"/>
  <c r="I92" i="8"/>
  <c r="I100" i="8"/>
  <c r="I93" i="8"/>
  <c r="I101" i="8"/>
  <c r="I94" i="8"/>
  <c r="I102" i="8"/>
  <c r="I95" i="8"/>
  <c r="I103" i="8"/>
  <c r="I96" i="8"/>
  <c r="I104" i="8"/>
  <c r="I97" i="8"/>
  <c r="M88" i="8"/>
  <c r="J89" i="8"/>
  <c r="L89" i="8"/>
  <c r="M85" i="8"/>
  <c r="G362" i="12"/>
  <c r="T362" i="12"/>
  <c r="D363" i="12"/>
  <c r="E362" i="12"/>
  <c r="R362" i="12"/>
  <c r="F362" i="12"/>
  <c r="S362" i="12"/>
  <c r="G296" i="12"/>
  <c r="T296" i="12"/>
  <c r="E296" i="12"/>
  <c r="R296" i="12"/>
  <c r="F296" i="12"/>
  <c r="S296" i="12"/>
  <c r="G133" i="12"/>
  <c r="T133" i="12"/>
  <c r="E133" i="12"/>
  <c r="R133" i="12"/>
  <c r="F133" i="12"/>
  <c r="S133" i="12"/>
  <c r="R104" i="12"/>
  <c r="S104" i="12"/>
  <c r="E105" i="12"/>
  <c r="F105" i="12"/>
  <c r="G105" i="12"/>
  <c r="T105" i="12"/>
  <c r="E73" i="12"/>
  <c r="R73" i="12"/>
  <c r="F73" i="12"/>
  <c r="S73" i="12"/>
  <c r="G73" i="12"/>
  <c r="T73" i="12"/>
  <c r="R14" i="12"/>
  <c r="S14" i="12"/>
  <c r="T14" i="12"/>
  <c r="F15" i="12"/>
  <c r="G15" i="12"/>
  <c r="E15" i="12"/>
  <c r="I110" i="8"/>
  <c r="I106" i="8"/>
  <c r="I108" i="8"/>
  <c r="M87" i="8"/>
  <c r="M86" i="8"/>
  <c r="I109" i="8"/>
  <c r="O33" i="10"/>
  <c r="P33" i="10"/>
  <c r="P32" i="10"/>
  <c r="I111" i="8"/>
  <c r="M89" i="8"/>
  <c r="J90" i="8"/>
  <c r="L90" i="8"/>
  <c r="A1" i="4"/>
  <c r="R7" i="2"/>
  <c r="Q7" i="2"/>
  <c r="R8" i="2"/>
  <c r="Q8" i="2"/>
  <c r="R9" i="2"/>
  <c r="Q9" i="2"/>
  <c r="Q10" i="2"/>
  <c r="R11" i="2"/>
  <c r="Q11" i="2"/>
  <c r="R12" i="2"/>
  <c r="Q12" i="2"/>
  <c r="Q13" i="2"/>
  <c r="R14" i="2"/>
  <c r="Q14" i="2"/>
  <c r="R6" i="2"/>
  <c r="Q6" i="2"/>
  <c r="Q5" i="2"/>
  <c r="V5" i="2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F12" i="4"/>
  <c r="F11" i="4"/>
  <c r="F10" i="4"/>
  <c r="F9" i="4"/>
  <c r="F8" i="4"/>
  <c r="F7" i="4"/>
  <c r="F6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F5" i="4"/>
  <c r="AR1" i="1"/>
  <c r="AS9" i="1"/>
  <c r="AR4" i="1"/>
  <c r="AS4" i="1"/>
  <c r="AT4" i="1"/>
  <c r="AR5" i="1"/>
  <c r="AS5" i="1"/>
  <c r="AT5" i="1"/>
  <c r="AR6" i="1"/>
  <c r="AS6" i="1"/>
  <c r="AT6" i="1"/>
  <c r="AR7" i="1"/>
  <c r="AS7" i="1"/>
  <c r="AT7" i="1"/>
  <c r="AR8" i="1"/>
  <c r="AS8" i="1"/>
  <c r="AT8" i="1"/>
  <c r="AR9" i="1"/>
  <c r="AR11" i="1"/>
  <c r="AS11" i="1"/>
  <c r="AT11" i="1"/>
  <c r="AR12" i="1"/>
  <c r="AS12" i="1"/>
  <c r="AT12" i="1"/>
  <c r="AR13" i="1"/>
  <c r="AS13" i="1"/>
  <c r="AT13" i="1"/>
  <c r="AR14" i="1"/>
  <c r="AS14" i="1"/>
  <c r="AT14" i="1"/>
  <c r="AR15" i="1"/>
  <c r="AS15" i="1"/>
  <c r="AT15" i="1"/>
  <c r="AS16" i="1"/>
  <c r="AT16" i="1"/>
  <c r="AR17" i="1"/>
  <c r="AR18" i="1"/>
  <c r="AS18" i="1"/>
  <c r="AT18" i="1"/>
  <c r="AR19" i="1"/>
  <c r="AS19" i="1"/>
  <c r="AT19" i="1"/>
  <c r="AR20" i="1"/>
  <c r="AS20" i="1"/>
  <c r="AT20" i="1"/>
  <c r="AR21" i="1"/>
  <c r="AS21" i="1"/>
  <c r="AT21" i="1"/>
  <c r="AR22" i="1"/>
  <c r="AS22" i="1"/>
  <c r="AT22" i="1"/>
  <c r="AS24" i="1"/>
  <c r="AT24" i="1"/>
  <c r="AR25" i="1"/>
  <c r="AS25" i="1"/>
  <c r="AT25" i="1"/>
  <c r="AR26" i="1"/>
  <c r="AS26" i="1"/>
  <c r="AT26" i="1"/>
  <c r="AR27" i="1"/>
  <c r="AS27" i="1"/>
  <c r="AT27" i="1"/>
  <c r="AR28" i="1"/>
  <c r="AS28" i="1"/>
  <c r="AT28" i="1"/>
  <c r="AR29" i="1"/>
  <c r="AS29" i="1"/>
  <c r="AT29" i="1"/>
  <c r="AR30" i="1"/>
  <c r="AS30" i="1"/>
  <c r="AR32" i="1"/>
  <c r="AS32" i="1"/>
  <c r="AT32" i="1"/>
  <c r="AR33" i="1"/>
  <c r="AS33" i="1"/>
  <c r="AT33" i="1"/>
  <c r="AR34" i="1"/>
  <c r="AS34" i="1"/>
  <c r="AT34" i="1"/>
  <c r="AR35" i="1"/>
  <c r="AS35" i="1"/>
  <c r="AT35" i="1"/>
  <c r="AR36" i="1"/>
  <c r="AS36" i="1"/>
  <c r="AT36" i="1"/>
  <c r="AT37" i="1"/>
  <c r="AR38" i="1"/>
  <c r="AS38" i="1"/>
  <c r="AR39" i="1"/>
  <c r="AS39" i="1"/>
  <c r="AT39" i="1"/>
  <c r="AR40" i="1"/>
  <c r="AS40" i="1"/>
  <c r="AT40" i="1"/>
  <c r="AR41" i="1"/>
  <c r="AS41" i="1"/>
  <c r="AT41" i="1"/>
  <c r="AR42" i="1"/>
  <c r="AS42" i="1"/>
  <c r="AT42" i="1"/>
  <c r="AR43" i="1"/>
  <c r="AS43" i="1"/>
  <c r="AT43" i="1"/>
  <c r="AT45" i="1"/>
  <c r="AR46" i="1"/>
  <c r="AS46" i="1"/>
  <c r="AT46" i="1"/>
  <c r="AR47" i="1"/>
  <c r="AS47" i="1"/>
  <c r="AT47" i="1"/>
  <c r="AR48" i="1"/>
  <c r="AS48" i="1"/>
  <c r="AT48" i="1"/>
  <c r="AR49" i="1"/>
  <c r="AS49" i="1"/>
  <c r="AT49" i="1"/>
  <c r="AR50" i="1"/>
  <c r="AS50" i="1"/>
  <c r="AT50" i="1"/>
  <c r="AR51" i="1"/>
  <c r="AS51" i="1"/>
  <c r="AT51" i="1"/>
  <c r="AR53" i="1"/>
  <c r="AS53" i="1"/>
  <c r="AT53" i="1"/>
  <c r="AR54" i="1"/>
  <c r="AS54" i="1"/>
  <c r="AT54" i="1"/>
  <c r="AR55" i="1"/>
  <c r="AS55" i="1"/>
  <c r="AT55" i="1"/>
  <c r="AR56" i="1"/>
  <c r="AS56" i="1"/>
  <c r="AT56" i="1"/>
  <c r="AR57" i="1"/>
  <c r="AS57" i="1"/>
  <c r="AT57" i="1"/>
  <c r="AR58" i="1"/>
  <c r="AR59" i="1"/>
  <c r="AS59" i="1"/>
  <c r="AT59" i="1"/>
  <c r="AR60" i="1"/>
  <c r="AS60" i="1"/>
  <c r="AT60" i="1"/>
  <c r="AR61" i="1"/>
  <c r="AS61" i="1"/>
  <c r="AT61" i="1"/>
  <c r="AR62" i="1"/>
  <c r="AS62" i="1"/>
  <c r="AT62" i="1"/>
  <c r="AR63" i="1"/>
  <c r="AS63" i="1"/>
  <c r="AT6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4" i="1"/>
  <c r="BC4" i="1"/>
  <c r="AF18" i="3"/>
  <c r="AF19" i="3"/>
  <c r="Z11" i="3"/>
  <c r="X10" i="3"/>
  <c r="Y10" i="3"/>
  <c r="Z10" i="3"/>
  <c r="AA10" i="3"/>
  <c r="AB10" i="3"/>
  <c r="W10" i="3"/>
  <c r="S7" i="3"/>
  <c r="S8" i="3"/>
  <c r="S9" i="3"/>
  <c r="S10" i="3"/>
  <c r="S11" i="3"/>
  <c r="S12" i="3"/>
  <c r="S13" i="3"/>
  <c r="S14" i="3"/>
  <c r="S6" i="3"/>
  <c r="N7" i="3"/>
  <c r="N8" i="3"/>
  <c r="N9" i="3"/>
  <c r="N10" i="3"/>
  <c r="N11" i="3"/>
  <c r="N12" i="3"/>
  <c r="N13" i="3"/>
  <c r="N14" i="3"/>
  <c r="N6" i="3"/>
  <c r="I6" i="3"/>
  <c r="I7" i="3"/>
  <c r="I8" i="3"/>
  <c r="I9" i="3"/>
  <c r="I10" i="3"/>
  <c r="I11" i="3"/>
  <c r="I12" i="3"/>
  <c r="I13" i="3"/>
  <c r="I14" i="3"/>
  <c r="D14" i="3"/>
  <c r="D8" i="3"/>
  <c r="D9" i="3"/>
  <c r="D10" i="3"/>
  <c r="D11" i="3"/>
  <c r="D12" i="3"/>
  <c r="D13" i="3"/>
  <c r="D7" i="3"/>
  <c r="D6" i="3"/>
  <c r="Q8" i="3"/>
  <c r="Q9" i="3"/>
  <c r="R8" i="3"/>
  <c r="R7" i="3"/>
  <c r="R6" i="3"/>
  <c r="M13" i="3"/>
  <c r="M12" i="3"/>
  <c r="M11" i="3"/>
  <c r="M10" i="3"/>
  <c r="M9" i="3"/>
  <c r="M8" i="3"/>
  <c r="M7" i="3"/>
  <c r="M6" i="3"/>
  <c r="H6" i="3"/>
  <c r="H7" i="3"/>
  <c r="H8" i="3"/>
  <c r="H9" i="3"/>
  <c r="H10" i="3"/>
  <c r="H11" i="3"/>
  <c r="H12" i="3"/>
  <c r="H13" i="3"/>
  <c r="C7" i="3"/>
  <c r="C8" i="3"/>
  <c r="C9" i="3"/>
  <c r="C10" i="3"/>
  <c r="C11" i="3"/>
  <c r="C12" i="3"/>
  <c r="C13" i="3"/>
  <c r="C6" i="3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E363" i="12"/>
  <c r="R363" i="12"/>
  <c r="F363" i="12"/>
  <c r="S363" i="12"/>
  <c r="G363" i="12"/>
  <c r="T363" i="12"/>
  <c r="D364" i="12"/>
  <c r="E297" i="12"/>
  <c r="R297" i="12"/>
  <c r="F297" i="12"/>
  <c r="S297" i="12"/>
  <c r="G297" i="12"/>
  <c r="T297" i="12"/>
  <c r="E134" i="12"/>
  <c r="R134" i="12"/>
  <c r="F134" i="12"/>
  <c r="S134" i="12"/>
  <c r="G134" i="12"/>
  <c r="T134" i="12"/>
  <c r="G106" i="12"/>
  <c r="F106" i="12"/>
  <c r="S106" i="12"/>
  <c r="E106" i="12"/>
  <c r="S105" i="12"/>
  <c r="R105" i="12"/>
  <c r="G74" i="12"/>
  <c r="T74" i="12"/>
  <c r="E74" i="12"/>
  <c r="R74" i="12"/>
  <c r="F74" i="12"/>
  <c r="S74" i="12"/>
  <c r="R15" i="12"/>
  <c r="T15" i="12"/>
  <c r="S15" i="12"/>
  <c r="F16" i="12"/>
  <c r="E16" i="12"/>
  <c r="G16" i="12"/>
  <c r="M19" i="2"/>
  <c r="M6" i="2"/>
  <c r="M17" i="2"/>
  <c r="W5" i="2"/>
  <c r="M22" i="2"/>
  <c r="I112" i="8"/>
  <c r="I113" i="8"/>
  <c r="M113" i="8"/>
  <c r="M90" i="8"/>
  <c r="J91" i="8"/>
  <c r="L91" i="8"/>
  <c r="BC5" i="1"/>
  <c r="AD8" i="3"/>
  <c r="AE8" i="3"/>
  <c r="AF8" i="3"/>
  <c r="AV42" i="1"/>
  <c r="AV46" i="1"/>
  <c r="AV26" i="1"/>
  <c r="AV22" i="1"/>
  <c r="AV6" i="1"/>
  <c r="AV54" i="1"/>
  <c r="AV25" i="1"/>
  <c r="AV50" i="1"/>
  <c r="AV34" i="1"/>
  <c r="AV18" i="1"/>
  <c r="AV62" i="1"/>
  <c r="AV14" i="1"/>
  <c r="AT58" i="1"/>
  <c r="AS45" i="1"/>
  <c r="AS37" i="1"/>
  <c r="AR24" i="1"/>
  <c r="AV24" i="1"/>
  <c r="AR16" i="1"/>
  <c r="AT10" i="1"/>
  <c r="AS58" i="1"/>
  <c r="AR45" i="1"/>
  <c r="AR37" i="1"/>
  <c r="AT31" i="1"/>
  <c r="AT23" i="1"/>
  <c r="AS10" i="1"/>
  <c r="AT52" i="1"/>
  <c r="AT44" i="1"/>
  <c r="AS31" i="1"/>
  <c r="AS23" i="1"/>
  <c r="AR10" i="1"/>
  <c r="AS52" i="1"/>
  <c r="AS44" i="1"/>
  <c r="AR31" i="1"/>
  <c r="AR23" i="1"/>
  <c r="AT17" i="1"/>
  <c r="AT9" i="1"/>
  <c r="AV9" i="1"/>
  <c r="AR52" i="1"/>
  <c r="AR44" i="1"/>
  <c r="AT38" i="1"/>
  <c r="AV38" i="1"/>
  <c r="AT30" i="1"/>
  <c r="AV30" i="1"/>
  <c r="AS17" i="1"/>
  <c r="AV59" i="1"/>
  <c r="AV51" i="1"/>
  <c r="AV43" i="1"/>
  <c r="AV27" i="1"/>
  <c r="AV19" i="1"/>
  <c r="AV11" i="1"/>
  <c r="AV56" i="1"/>
  <c r="AV48" i="1"/>
  <c r="AV40" i="1"/>
  <c r="AV32" i="1"/>
  <c r="AV16" i="1"/>
  <c r="AV8" i="1"/>
  <c r="AV35" i="1"/>
  <c r="AV61" i="1"/>
  <c r="AV53" i="1"/>
  <c r="AV29" i="1"/>
  <c r="AV21" i="1"/>
  <c r="AV13" i="1"/>
  <c r="AV5" i="1"/>
  <c r="AV63" i="1"/>
  <c r="AV55" i="1"/>
  <c r="AV47" i="1"/>
  <c r="AV39" i="1"/>
  <c r="AV15" i="1"/>
  <c r="AV7" i="1"/>
  <c r="AV60" i="1"/>
  <c r="AV36" i="1"/>
  <c r="AV28" i="1"/>
  <c r="AV20" i="1"/>
  <c r="AV12" i="1"/>
  <c r="AV4" i="1"/>
  <c r="AV57" i="1"/>
  <c r="AV49" i="1"/>
  <c r="AV41" i="1"/>
  <c r="AV33" i="1"/>
  <c r="B34" i="1"/>
  <c r="R9" i="3"/>
  <c r="R10" i="3"/>
  <c r="G364" i="12"/>
  <c r="T364" i="12"/>
  <c r="D365" i="12"/>
  <c r="E364" i="12"/>
  <c r="R364" i="12"/>
  <c r="F364" i="12"/>
  <c r="S364" i="12"/>
  <c r="G298" i="12"/>
  <c r="T298" i="12"/>
  <c r="E298" i="12"/>
  <c r="R298" i="12"/>
  <c r="F298" i="12"/>
  <c r="S298" i="12"/>
  <c r="G135" i="12"/>
  <c r="T135" i="12"/>
  <c r="E135" i="12"/>
  <c r="R135" i="12"/>
  <c r="F135" i="12"/>
  <c r="S135" i="12"/>
  <c r="R106" i="12"/>
  <c r="E107" i="12"/>
  <c r="F107" i="12"/>
  <c r="G107" i="12"/>
  <c r="T106" i="12"/>
  <c r="E75" i="12"/>
  <c r="R75" i="12"/>
  <c r="F75" i="12"/>
  <c r="S75" i="12"/>
  <c r="G75" i="12"/>
  <c r="T75" i="12"/>
  <c r="T16" i="12"/>
  <c r="S16" i="12"/>
  <c r="F17" i="12"/>
  <c r="G17" i="12"/>
  <c r="E17" i="12"/>
  <c r="R16" i="12"/>
  <c r="M8" i="2"/>
  <c r="M13" i="2"/>
  <c r="M11" i="2"/>
  <c r="M15" i="2"/>
  <c r="M25" i="2"/>
  <c r="M23" i="2"/>
  <c r="M27" i="2"/>
  <c r="M29" i="2"/>
  <c r="M10" i="2"/>
  <c r="M9" i="2"/>
  <c r="M31" i="2"/>
  <c r="M20" i="2"/>
  <c r="M5" i="2"/>
  <c r="M16" i="2"/>
  <c r="M7" i="2"/>
  <c r="M12" i="2"/>
  <c r="M18" i="2"/>
  <c r="M28" i="2"/>
  <c r="M14" i="2"/>
  <c r="M24" i="2"/>
  <c r="M30" i="2"/>
  <c r="M32" i="2"/>
  <c r="M26" i="2"/>
  <c r="M21" i="2"/>
  <c r="M91" i="8"/>
  <c r="J92" i="8"/>
  <c r="L92" i="8"/>
  <c r="AV31" i="1"/>
  <c r="BA4" i="1"/>
  <c r="BA5" i="1"/>
  <c r="BC6" i="1"/>
  <c r="AV52" i="1"/>
  <c r="AV45" i="1"/>
  <c r="AV37" i="1"/>
  <c r="AV17" i="1"/>
  <c r="AV58" i="1"/>
  <c r="AV23" i="1"/>
  <c r="AV44" i="1"/>
  <c r="AV10" i="1"/>
  <c r="B35" i="1"/>
  <c r="R11" i="3"/>
  <c r="E365" i="12"/>
  <c r="R365" i="12"/>
  <c r="F365" i="12"/>
  <c r="S365" i="12"/>
  <c r="G365" i="12"/>
  <c r="T365" i="12"/>
  <c r="D366" i="12"/>
  <c r="E299" i="12"/>
  <c r="R299" i="12"/>
  <c r="F299" i="12"/>
  <c r="S299" i="12"/>
  <c r="G299" i="12"/>
  <c r="T299" i="12"/>
  <c r="E136" i="12"/>
  <c r="R136" i="12"/>
  <c r="F136" i="12"/>
  <c r="S136" i="12"/>
  <c r="G136" i="12"/>
  <c r="T136" i="12"/>
  <c r="G108" i="12"/>
  <c r="T108" i="12"/>
  <c r="F108" i="12"/>
  <c r="S108" i="12"/>
  <c r="E108" i="12"/>
  <c r="T107" i="12"/>
  <c r="S107" i="12"/>
  <c r="R107" i="12"/>
  <c r="G76" i="12"/>
  <c r="T76" i="12"/>
  <c r="E76" i="12"/>
  <c r="R76" i="12"/>
  <c r="F76" i="12"/>
  <c r="S76" i="12"/>
  <c r="G18" i="12"/>
  <c r="F18" i="12"/>
  <c r="E18" i="12"/>
  <c r="T17" i="12"/>
  <c r="S17" i="12"/>
  <c r="R17" i="12"/>
  <c r="M92" i="8"/>
  <c r="J93" i="8"/>
  <c r="L93" i="8"/>
  <c r="BC7" i="1"/>
  <c r="BA6" i="1"/>
  <c r="B36" i="1"/>
  <c r="R13" i="3"/>
  <c r="R12" i="3"/>
  <c r="G366" i="12"/>
  <c r="T366" i="12"/>
  <c r="D367" i="12"/>
  <c r="E366" i="12"/>
  <c r="R366" i="12"/>
  <c r="F366" i="12"/>
  <c r="S366" i="12"/>
  <c r="G300" i="12"/>
  <c r="T300" i="12"/>
  <c r="E300" i="12"/>
  <c r="R300" i="12"/>
  <c r="F300" i="12"/>
  <c r="S300" i="12"/>
  <c r="G137" i="12"/>
  <c r="T137" i="12"/>
  <c r="E137" i="12"/>
  <c r="R137" i="12"/>
  <c r="F137" i="12"/>
  <c r="S137" i="12"/>
  <c r="R108" i="12"/>
  <c r="E109" i="12"/>
  <c r="R109" i="12"/>
  <c r="F109" i="12"/>
  <c r="S109" i="12"/>
  <c r="G109" i="12"/>
  <c r="T109" i="12"/>
  <c r="E77" i="12"/>
  <c r="R77" i="12"/>
  <c r="G77" i="12"/>
  <c r="T77" i="12"/>
  <c r="F77" i="12"/>
  <c r="S77" i="12"/>
  <c r="F19" i="12"/>
  <c r="G19" i="12"/>
  <c r="E19" i="12"/>
  <c r="S18" i="12"/>
  <c r="R18" i="12"/>
  <c r="T18" i="12"/>
  <c r="M93" i="8"/>
  <c r="J94" i="8"/>
  <c r="L94" i="8"/>
  <c r="BA7" i="1"/>
  <c r="BC8" i="1"/>
  <c r="B37" i="1"/>
  <c r="E367" i="12"/>
  <c r="R367" i="12"/>
  <c r="F367" i="12"/>
  <c r="S367" i="12"/>
  <c r="G367" i="12"/>
  <c r="T367" i="12"/>
  <c r="D368" i="12"/>
  <c r="E301" i="12"/>
  <c r="R301" i="12"/>
  <c r="F301" i="12"/>
  <c r="S301" i="12"/>
  <c r="G301" i="12"/>
  <c r="T301" i="12"/>
  <c r="E138" i="12"/>
  <c r="R138" i="12"/>
  <c r="F138" i="12"/>
  <c r="S138" i="12"/>
  <c r="G138" i="12"/>
  <c r="T138" i="12"/>
  <c r="G110" i="12"/>
  <c r="T110" i="12"/>
  <c r="F110" i="12"/>
  <c r="S110" i="12"/>
  <c r="E110" i="12"/>
  <c r="R110" i="12"/>
  <c r="G78" i="12"/>
  <c r="T78" i="12"/>
  <c r="E78" i="12"/>
  <c r="R78" i="12"/>
  <c r="F78" i="12"/>
  <c r="S78" i="12"/>
  <c r="G20" i="12"/>
  <c r="F20" i="12"/>
  <c r="E20" i="12"/>
  <c r="S19" i="12"/>
  <c r="T19" i="12"/>
  <c r="R19" i="12"/>
  <c r="M94" i="8"/>
  <c r="BC9" i="1"/>
  <c r="BA8" i="1"/>
  <c r="B38" i="1"/>
  <c r="G368" i="12"/>
  <c r="T368" i="12"/>
  <c r="D369" i="12"/>
  <c r="E368" i="12"/>
  <c r="R368" i="12"/>
  <c r="F368" i="12"/>
  <c r="S368" i="12"/>
  <c r="G302" i="12"/>
  <c r="T302" i="12"/>
  <c r="E302" i="12"/>
  <c r="R302" i="12"/>
  <c r="F302" i="12"/>
  <c r="S302" i="12"/>
  <c r="G139" i="12"/>
  <c r="T139" i="12"/>
  <c r="E139" i="12"/>
  <c r="R139" i="12"/>
  <c r="F139" i="12"/>
  <c r="S139" i="12"/>
  <c r="E111" i="12"/>
  <c r="F111" i="12"/>
  <c r="S111" i="12"/>
  <c r="G111" i="12"/>
  <c r="T111" i="12"/>
  <c r="E79" i="12"/>
  <c r="R79" i="12"/>
  <c r="F79" i="12"/>
  <c r="S79" i="12"/>
  <c r="G79" i="12"/>
  <c r="T79" i="12"/>
  <c r="R20" i="12"/>
  <c r="S20" i="12"/>
  <c r="T20" i="12"/>
  <c r="F21" i="12"/>
  <c r="G21" i="12"/>
  <c r="E21" i="12"/>
  <c r="J95" i="8"/>
  <c r="L95" i="8"/>
  <c r="J96" i="8"/>
  <c r="L96" i="8"/>
  <c r="BA9" i="1"/>
  <c r="BC10" i="1"/>
  <c r="B39" i="1"/>
  <c r="E369" i="12"/>
  <c r="R369" i="12"/>
  <c r="F369" i="12"/>
  <c r="S369" i="12"/>
  <c r="G369" i="12"/>
  <c r="T369" i="12"/>
  <c r="D370" i="12"/>
  <c r="E303" i="12"/>
  <c r="R303" i="12"/>
  <c r="F303" i="12"/>
  <c r="S303" i="12"/>
  <c r="G303" i="12"/>
  <c r="T303" i="12"/>
  <c r="E140" i="12"/>
  <c r="R140" i="12"/>
  <c r="F140" i="12"/>
  <c r="S140" i="12"/>
  <c r="G140" i="12"/>
  <c r="T140" i="12"/>
  <c r="R111" i="12"/>
  <c r="E112" i="12"/>
  <c r="R112" i="12"/>
  <c r="F112" i="12"/>
  <c r="S112" i="12"/>
  <c r="G112" i="12"/>
  <c r="T112" i="12"/>
  <c r="G80" i="12"/>
  <c r="T80" i="12"/>
  <c r="E80" i="12"/>
  <c r="R80" i="12"/>
  <c r="F80" i="12"/>
  <c r="S80" i="12"/>
  <c r="S21" i="12"/>
  <c r="R21" i="12"/>
  <c r="T21" i="12"/>
  <c r="G22" i="12"/>
  <c r="F22" i="12"/>
  <c r="E22" i="12"/>
  <c r="M95" i="8"/>
  <c r="M96" i="8"/>
  <c r="J97" i="8"/>
  <c r="L97" i="8"/>
  <c r="J98" i="8"/>
  <c r="L98" i="8"/>
  <c r="J99" i="8"/>
  <c r="L99" i="8"/>
  <c r="J100" i="8"/>
  <c r="L100" i="8"/>
  <c r="BC11" i="1"/>
  <c r="BA10" i="1"/>
  <c r="B40" i="1"/>
  <c r="G370" i="12"/>
  <c r="T370" i="12"/>
  <c r="D371" i="12"/>
  <c r="E370" i="12"/>
  <c r="R370" i="12"/>
  <c r="F370" i="12"/>
  <c r="S370" i="12"/>
  <c r="G304" i="12"/>
  <c r="T304" i="12"/>
  <c r="E304" i="12"/>
  <c r="R304" i="12"/>
  <c r="F304" i="12"/>
  <c r="S304" i="12"/>
  <c r="G141" i="12"/>
  <c r="T141" i="12"/>
  <c r="E141" i="12"/>
  <c r="R141" i="12"/>
  <c r="F141" i="12"/>
  <c r="S141" i="12"/>
  <c r="G113" i="12"/>
  <c r="F113" i="12"/>
  <c r="S113" i="12"/>
  <c r="E113" i="12"/>
  <c r="G81" i="12"/>
  <c r="T81" i="12"/>
  <c r="E81" i="12"/>
  <c r="R81" i="12"/>
  <c r="F81" i="12"/>
  <c r="S81" i="12"/>
  <c r="F23" i="12"/>
  <c r="G23" i="12"/>
  <c r="E23" i="12"/>
  <c r="S22" i="12"/>
  <c r="R22" i="12"/>
  <c r="T22" i="12"/>
  <c r="M99" i="8"/>
  <c r="M98" i="8"/>
  <c r="M100" i="8"/>
  <c r="M97" i="8"/>
  <c r="BC12" i="1"/>
  <c r="BA11" i="1"/>
  <c r="B41" i="1"/>
  <c r="E371" i="12"/>
  <c r="R371" i="12"/>
  <c r="F371" i="12"/>
  <c r="S371" i="12"/>
  <c r="G371" i="12"/>
  <c r="T371" i="12"/>
  <c r="D372" i="12"/>
  <c r="E305" i="12"/>
  <c r="R305" i="12"/>
  <c r="F305" i="12"/>
  <c r="S305" i="12"/>
  <c r="G305" i="12"/>
  <c r="T305" i="12"/>
  <c r="E142" i="12"/>
  <c r="R142" i="12"/>
  <c r="F142" i="12"/>
  <c r="S142" i="12"/>
  <c r="G142" i="12"/>
  <c r="T142" i="12"/>
  <c r="R113" i="12"/>
  <c r="E114" i="12"/>
  <c r="F114" i="12"/>
  <c r="G114" i="12"/>
  <c r="T113" i="12"/>
  <c r="G82" i="12"/>
  <c r="T82" i="12"/>
  <c r="E82" i="12"/>
  <c r="R82" i="12"/>
  <c r="F82" i="12"/>
  <c r="S82" i="12"/>
  <c r="R23" i="12"/>
  <c r="T23" i="12"/>
  <c r="G24" i="12"/>
  <c r="F24" i="12"/>
  <c r="E24" i="12"/>
  <c r="S23" i="12"/>
  <c r="J101" i="8"/>
  <c r="L101" i="8"/>
  <c r="J102" i="8"/>
  <c r="L102" i="8"/>
  <c r="BA12" i="1"/>
  <c r="BC13" i="1"/>
  <c r="B42" i="1"/>
  <c r="G372" i="12"/>
  <c r="T372" i="12"/>
  <c r="D373" i="12"/>
  <c r="E372" i="12"/>
  <c r="R372" i="12"/>
  <c r="F372" i="12"/>
  <c r="S372" i="12"/>
  <c r="G306" i="12"/>
  <c r="T306" i="12"/>
  <c r="E306" i="12"/>
  <c r="R306" i="12"/>
  <c r="F306" i="12"/>
  <c r="S306" i="12"/>
  <c r="G143" i="12"/>
  <c r="T143" i="12"/>
  <c r="E143" i="12"/>
  <c r="R143" i="12"/>
  <c r="F143" i="12"/>
  <c r="S143" i="12"/>
  <c r="G115" i="12"/>
  <c r="F115" i="12"/>
  <c r="S115" i="12"/>
  <c r="E115" i="12"/>
  <c r="R115" i="12"/>
  <c r="T114" i="12"/>
  <c r="S114" i="12"/>
  <c r="R114" i="12"/>
  <c r="E83" i="12"/>
  <c r="R83" i="12"/>
  <c r="F83" i="12"/>
  <c r="S83" i="12"/>
  <c r="G83" i="12"/>
  <c r="T83" i="12"/>
  <c r="G25" i="12"/>
  <c r="F25" i="12"/>
  <c r="E25" i="12"/>
  <c r="R24" i="12"/>
  <c r="S24" i="12"/>
  <c r="T24" i="12"/>
  <c r="M102" i="8"/>
  <c r="M101" i="8"/>
  <c r="J103" i="8"/>
  <c r="L103" i="8"/>
  <c r="J104" i="8"/>
  <c r="L104" i="8"/>
  <c r="BC14" i="1"/>
  <c r="BA13" i="1"/>
  <c r="B43" i="1"/>
  <c r="E373" i="12"/>
  <c r="R373" i="12"/>
  <c r="F373" i="12"/>
  <c r="S373" i="12"/>
  <c r="G373" i="12"/>
  <c r="T373" i="12"/>
  <c r="D374" i="12"/>
  <c r="E307" i="12"/>
  <c r="R307" i="12"/>
  <c r="F307" i="12"/>
  <c r="S307" i="12"/>
  <c r="G307" i="12"/>
  <c r="T307" i="12"/>
  <c r="E144" i="12"/>
  <c r="R144" i="12"/>
  <c r="F144" i="12"/>
  <c r="S144" i="12"/>
  <c r="G144" i="12"/>
  <c r="T144" i="12"/>
  <c r="E116" i="12"/>
  <c r="F116" i="12"/>
  <c r="G116" i="12"/>
  <c r="T115" i="12"/>
  <c r="G84" i="12"/>
  <c r="T84" i="12"/>
  <c r="E84" i="12"/>
  <c r="R84" i="12"/>
  <c r="F84" i="12"/>
  <c r="S84" i="12"/>
  <c r="R25" i="12"/>
  <c r="G26" i="12"/>
  <c r="F26" i="12"/>
  <c r="E26" i="12"/>
  <c r="S25" i="12"/>
  <c r="T25" i="12"/>
  <c r="M104" i="8"/>
  <c r="M103" i="8"/>
  <c r="J105" i="8"/>
  <c r="L105" i="8"/>
  <c r="J106" i="8"/>
  <c r="L106" i="8"/>
  <c r="J107" i="8"/>
  <c r="L107" i="8"/>
  <c r="BA14" i="1"/>
  <c r="BC15" i="1"/>
  <c r="B44" i="1"/>
  <c r="G374" i="12"/>
  <c r="T374" i="12"/>
  <c r="D375" i="12"/>
  <c r="E374" i="12"/>
  <c r="R374" i="12"/>
  <c r="F374" i="12"/>
  <c r="S374" i="12"/>
  <c r="G308" i="12"/>
  <c r="T308" i="12"/>
  <c r="E308" i="12"/>
  <c r="R308" i="12"/>
  <c r="F308" i="12"/>
  <c r="S308" i="12"/>
  <c r="G145" i="12"/>
  <c r="T145" i="12"/>
  <c r="E145" i="12"/>
  <c r="R145" i="12"/>
  <c r="F145" i="12"/>
  <c r="S145" i="12"/>
  <c r="G117" i="12"/>
  <c r="T117" i="12"/>
  <c r="F117" i="12"/>
  <c r="S117" i="12"/>
  <c r="E117" i="12"/>
  <c r="R117" i="12"/>
  <c r="T116" i="12"/>
  <c r="S116" i="12"/>
  <c r="R116" i="12"/>
  <c r="E85" i="12"/>
  <c r="R85" i="12"/>
  <c r="F85" i="12"/>
  <c r="S85" i="12"/>
  <c r="G85" i="12"/>
  <c r="T85" i="12"/>
  <c r="G27" i="12"/>
  <c r="F27" i="12"/>
  <c r="E27" i="12"/>
  <c r="T26" i="12"/>
  <c r="S26" i="12"/>
  <c r="R26" i="12"/>
  <c r="M105" i="8"/>
  <c r="M106" i="8"/>
  <c r="M107" i="8"/>
  <c r="J108" i="8"/>
  <c r="L108" i="8"/>
  <c r="BC16" i="1"/>
  <c r="BA15" i="1"/>
  <c r="B45" i="1"/>
  <c r="E375" i="12"/>
  <c r="R375" i="12"/>
  <c r="F375" i="12"/>
  <c r="S375" i="12"/>
  <c r="G375" i="12"/>
  <c r="T375" i="12"/>
  <c r="D376" i="12"/>
  <c r="E309" i="12"/>
  <c r="R309" i="12"/>
  <c r="F309" i="12"/>
  <c r="S309" i="12"/>
  <c r="G309" i="12"/>
  <c r="T309" i="12"/>
  <c r="E146" i="12"/>
  <c r="R146" i="12"/>
  <c r="F146" i="12"/>
  <c r="S146" i="12"/>
  <c r="G146" i="12"/>
  <c r="T146" i="12"/>
  <c r="E118" i="12"/>
  <c r="R118" i="12"/>
  <c r="F118" i="12"/>
  <c r="G118" i="12"/>
  <c r="G86" i="12"/>
  <c r="T86" i="12"/>
  <c r="E86" i="12"/>
  <c r="R86" i="12"/>
  <c r="F86" i="12"/>
  <c r="S86" i="12"/>
  <c r="G28" i="12"/>
  <c r="F28" i="12"/>
  <c r="E28" i="12"/>
  <c r="S27" i="12"/>
  <c r="T27" i="12"/>
  <c r="R27" i="12"/>
  <c r="M108" i="8"/>
  <c r="J109" i="8"/>
  <c r="L109" i="8"/>
  <c r="BA16" i="1"/>
  <c r="BC17" i="1"/>
  <c r="B46" i="1"/>
  <c r="G376" i="12"/>
  <c r="T376" i="12"/>
  <c r="D377" i="12"/>
  <c r="E376" i="12"/>
  <c r="R376" i="12"/>
  <c r="F376" i="12"/>
  <c r="S376" i="12"/>
  <c r="G310" i="12"/>
  <c r="T310" i="12"/>
  <c r="E310" i="12"/>
  <c r="R310" i="12"/>
  <c r="F310" i="12"/>
  <c r="S310" i="12"/>
  <c r="G147" i="12"/>
  <c r="T147" i="12"/>
  <c r="E147" i="12"/>
  <c r="R147" i="12"/>
  <c r="F147" i="12"/>
  <c r="S147" i="12"/>
  <c r="G119" i="12"/>
  <c r="F119" i="12"/>
  <c r="E119" i="12"/>
  <c r="T118" i="12"/>
  <c r="S118" i="12"/>
  <c r="E87" i="12"/>
  <c r="R87" i="12"/>
  <c r="F87" i="12"/>
  <c r="S87" i="12"/>
  <c r="G87" i="12"/>
  <c r="T87" i="12"/>
  <c r="T28" i="12"/>
  <c r="R28" i="12"/>
  <c r="S28" i="12"/>
  <c r="G29" i="12"/>
  <c r="F29" i="12"/>
  <c r="E29" i="12"/>
  <c r="M109" i="8"/>
  <c r="BC18" i="1"/>
  <c r="BA17" i="1"/>
  <c r="B47" i="1"/>
  <c r="E377" i="12"/>
  <c r="R377" i="12"/>
  <c r="F377" i="12"/>
  <c r="S377" i="12"/>
  <c r="G377" i="12"/>
  <c r="T377" i="12"/>
  <c r="D378" i="12"/>
  <c r="E311" i="12"/>
  <c r="R311" i="12"/>
  <c r="F311" i="12"/>
  <c r="S311" i="12"/>
  <c r="G311" i="12"/>
  <c r="T311" i="12"/>
  <c r="E148" i="12"/>
  <c r="R148" i="12"/>
  <c r="F148" i="12"/>
  <c r="S148" i="12"/>
  <c r="G148" i="12"/>
  <c r="T148" i="12"/>
  <c r="R119" i="12"/>
  <c r="S119" i="12"/>
  <c r="E120" i="12"/>
  <c r="R120" i="12"/>
  <c r="F120" i="12"/>
  <c r="G120" i="12"/>
  <c r="T119" i="12"/>
  <c r="G88" i="12"/>
  <c r="T88" i="12"/>
  <c r="E88" i="12"/>
  <c r="R88" i="12"/>
  <c r="F88" i="12"/>
  <c r="S88" i="12"/>
  <c r="S29" i="12"/>
  <c r="T29" i="12"/>
  <c r="R29" i="12"/>
  <c r="G30" i="12"/>
  <c r="F30" i="12"/>
  <c r="E30" i="12"/>
  <c r="J112" i="8"/>
  <c r="L112" i="8"/>
  <c r="J110" i="8"/>
  <c r="L110" i="8"/>
  <c r="J111" i="8"/>
  <c r="L111" i="8"/>
  <c r="BA18" i="1"/>
  <c r="BC19" i="1"/>
  <c r="B48" i="1"/>
  <c r="G378" i="12"/>
  <c r="T378" i="12"/>
  <c r="D379" i="12"/>
  <c r="E378" i="12"/>
  <c r="R378" i="12"/>
  <c r="F378" i="12"/>
  <c r="S378" i="12"/>
  <c r="G312" i="12"/>
  <c r="T312" i="12"/>
  <c r="E312" i="12"/>
  <c r="R312" i="12"/>
  <c r="F312" i="12"/>
  <c r="S312" i="12"/>
  <c r="G149" i="12"/>
  <c r="T149" i="12"/>
  <c r="E149" i="12"/>
  <c r="R149" i="12"/>
  <c r="F149" i="12"/>
  <c r="S149" i="12"/>
  <c r="S120" i="12"/>
  <c r="T120" i="12"/>
  <c r="G121" i="12"/>
  <c r="F121" i="12"/>
  <c r="E121" i="12"/>
  <c r="R121" i="12"/>
  <c r="E89" i="12"/>
  <c r="R89" i="12"/>
  <c r="F89" i="12"/>
  <c r="S89" i="12"/>
  <c r="G89" i="12"/>
  <c r="T89" i="12"/>
  <c r="G31" i="12"/>
  <c r="F31" i="12"/>
  <c r="E31" i="12"/>
  <c r="T30" i="12"/>
  <c r="S30" i="12"/>
  <c r="R30" i="12"/>
  <c r="M111" i="8"/>
  <c r="M110" i="8"/>
  <c r="M112" i="8"/>
  <c r="BC20" i="1"/>
  <c r="BA19" i="1"/>
  <c r="B49" i="1"/>
  <c r="E379" i="12"/>
  <c r="R379" i="12"/>
  <c r="F379" i="12"/>
  <c r="S379" i="12"/>
  <c r="G379" i="12"/>
  <c r="T379" i="12"/>
  <c r="D380" i="12"/>
  <c r="E313" i="12"/>
  <c r="R313" i="12"/>
  <c r="F313" i="12"/>
  <c r="S313" i="12"/>
  <c r="G313" i="12"/>
  <c r="T313" i="12"/>
  <c r="E150" i="12"/>
  <c r="R150" i="12"/>
  <c r="F150" i="12"/>
  <c r="S150" i="12"/>
  <c r="G150" i="12"/>
  <c r="T150" i="12"/>
  <c r="S121" i="12"/>
  <c r="E122" i="12"/>
  <c r="F122" i="12"/>
  <c r="G122" i="12"/>
  <c r="T121" i="12"/>
  <c r="G90" i="12"/>
  <c r="T90" i="12"/>
  <c r="E90" i="12"/>
  <c r="R90" i="12"/>
  <c r="F90" i="12"/>
  <c r="S90" i="12"/>
  <c r="F32" i="12"/>
  <c r="E32" i="12"/>
  <c r="G32" i="12"/>
  <c r="R31" i="12"/>
  <c r="T31" i="12"/>
  <c r="S31" i="12"/>
  <c r="BA20" i="1"/>
  <c r="BC21" i="1"/>
  <c r="B50" i="1"/>
  <c r="G380" i="12"/>
  <c r="T380" i="12"/>
  <c r="D381" i="12"/>
  <c r="E380" i="12"/>
  <c r="R380" i="12"/>
  <c r="F380" i="12"/>
  <c r="S380" i="12"/>
  <c r="G314" i="12"/>
  <c r="T314" i="12"/>
  <c r="E314" i="12"/>
  <c r="R314" i="12"/>
  <c r="F314" i="12"/>
  <c r="S314" i="12"/>
  <c r="G151" i="12"/>
  <c r="T151" i="12"/>
  <c r="E151" i="12"/>
  <c r="R151" i="12"/>
  <c r="F151" i="12"/>
  <c r="S151" i="12"/>
  <c r="G123" i="12"/>
  <c r="F123" i="12"/>
  <c r="E123" i="12"/>
  <c r="R123" i="12"/>
  <c r="T122" i="12"/>
  <c r="S122" i="12"/>
  <c r="R122" i="12"/>
  <c r="E91" i="12"/>
  <c r="R91" i="12"/>
  <c r="F91" i="12"/>
  <c r="S91" i="12"/>
  <c r="G91" i="12"/>
  <c r="T91" i="12"/>
  <c r="G33" i="12"/>
  <c r="F33" i="12"/>
  <c r="E33" i="12"/>
  <c r="T32" i="12"/>
  <c r="S32" i="12"/>
  <c r="R32" i="12"/>
  <c r="BA21" i="1"/>
  <c r="BC22" i="1"/>
  <c r="B51" i="1"/>
  <c r="E381" i="12"/>
  <c r="R381" i="12"/>
  <c r="F381" i="12"/>
  <c r="S381" i="12"/>
  <c r="G381" i="12"/>
  <c r="T381" i="12"/>
  <c r="D382" i="12"/>
  <c r="E315" i="12"/>
  <c r="R315" i="12"/>
  <c r="F315" i="12"/>
  <c r="S315" i="12"/>
  <c r="G315" i="12"/>
  <c r="T315" i="12"/>
  <c r="E152" i="12"/>
  <c r="R152" i="12"/>
  <c r="F152" i="12"/>
  <c r="S152" i="12"/>
  <c r="G152" i="12"/>
  <c r="T152" i="12"/>
  <c r="E124" i="12"/>
  <c r="F124" i="12"/>
  <c r="S124" i="12"/>
  <c r="G124" i="12"/>
  <c r="T124" i="12"/>
  <c r="S123" i="12"/>
  <c r="T123" i="12"/>
  <c r="G92" i="12"/>
  <c r="T92" i="12"/>
  <c r="E92" i="12"/>
  <c r="R92" i="12"/>
  <c r="F92" i="12"/>
  <c r="S92" i="12"/>
  <c r="S33" i="12"/>
  <c r="R33" i="12"/>
  <c r="G34" i="12"/>
  <c r="F34" i="12"/>
  <c r="E34" i="12"/>
  <c r="T33" i="12"/>
  <c r="BA22" i="1"/>
  <c r="BC23" i="1"/>
  <c r="B52" i="1"/>
  <c r="G382" i="12"/>
  <c r="T382" i="12"/>
  <c r="D383" i="12"/>
  <c r="E382" i="12"/>
  <c r="R382" i="12"/>
  <c r="F382" i="12"/>
  <c r="S382" i="12"/>
  <c r="G316" i="12"/>
  <c r="T316" i="12"/>
  <c r="E316" i="12"/>
  <c r="R316" i="12"/>
  <c r="F316" i="12"/>
  <c r="S316" i="12"/>
  <c r="G153" i="12"/>
  <c r="T153" i="12"/>
  <c r="E153" i="12"/>
  <c r="R153" i="12"/>
  <c r="F153" i="12"/>
  <c r="S153" i="12"/>
  <c r="R124" i="12"/>
  <c r="G125" i="12"/>
  <c r="T125" i="12"/>
  <c r="F125" i="12"/>
  <c r="E125" i="12"/>
  <c r="R125" i="12"/>
  <c r="E93" i="12"/>
  <c r="R93" i="12"/>
  <c r="F93" i="12"/>
  <c r="S93" i="12"/>
  <c r="G93" i="12"/>
  <c r="T93" i="12"/>
  <c r="G35" i="12"/>
  <c r="F35" i="12"/>
  <c r="E35" i="12"/>
  <c r="S34" i="12"/>
  <c r="R34" i="12"/>
  <c r="T34" i="12"/>
  <c r="BC24" i="1"/>
  <c r="BA23" i="1"/>
  <c r="B53" i="1"/>
  <c r="E383" i="12"/>
  <c r="R383" i="12"/>
  <c r="F383" i="12"/>
  <c r="S383" i="12"/>
  <c r="G383" i="12"/>
  <c r="T383" i="12"/>
  <c r="D384" i="12"/>
  <c r="E317" i="12"/>
  <c r="R317" i="12"/>
  <c r="F317" i="12"/>
  <c r="S317" i="12"/>
  <c r="G317" i="12"/>
  <c r="T317" i="12"/>
  <c r="E154" i="12"/>
  <c r="R154" i="12"/>
  <c r="F154" i="12"/>
  <c r="S154" i="12"/>
  <c r="G154" i="12"/>
  <c r="T154" i="12"/>
  <c r="S125" i="12"/>
  <c r="E126" i="12"/>
  <c r="R126" i="12"/>
  <c r="F126" i="12"/>
  <c r="G126" i="12"/>
  <c r="T126" i="12"/>
  <c r="G94" i="12"/>
  <c r="T94" i="12"/>
  <c r="E94" i="12"/>
  <c r="R94" i="12"/>
  <c r="F94" i="12"/>
  <c r="S94" i="12"/>
  <c r="R35" i="12"/>
  <c r="G36" i="12"/>
  <c r="F36" i="12"/>
  <c r="E36" i="12"/>
  <c r="T35" i="12"/>
  <c r="S35" i="12"/>
  <c r="BC25" i="1"/>
  <c r="BA24" i="1"/>
  <c r="B54" i="1"/>
  <c r="G384" i="12"/>
  <c r="T384" i="12"/>
  <c r="D385" i="12"/>
  <c r="E384" i="12"/>
  <c r="R384" i="12"/>
  <c r="F384" i="12"/>
  <c r="S384" i="12"/>
  <c r="E318" i="12"/>
  <c r="R318" i="12"/>
  <c r="F318" i="12"/>
  <c r="S318" i="12"/>
  <c r="G318" i="12"/>
  <c r="T318" i="12"/>
  <c r="G155" i="12"/>
  <c r="T155" i="12"/>
  <c r="E155" i="12"/>
  <c r="R155" i="12"/>
  <c r="F155" i="12"/>
  <c r="S155" i="12"/>
  <c r="S126" i="12"/>
  <c r="E95" i="12"/>
  <c r="R95" i="12"/>
  <c r="F95" i="12"/>
  <c r="S95" i="12"/>
  <c r="G95" i="12"/>
  <c r="T95" i="12"/>
  <c r="T36" i="12"/>
  <c r="S36" i="12"/>
  <c r="R36" i="12"/>
  <c r="G37" i="12"/>
  <c r="F37" i="12"/>
  <c r="E37" i="12"/>
  <c r="BC26" i="1"/>
  <c r="BA25" i="1"/>
  <c r="B55" i="1"/>
  <c r="E385" i="12"/>
  <c r="R385" i="12"/>
  <c r="F385" i="12"/>
  <c r="S385" i="12"/>
  <c r="G385" i="12"/>
  <c r="T385" i="12"/>
  <c r="D386" i="12"/>
  <c r="E319" i="12"/>
  <c r="R319" i="12"/>
  <c r="F319" i="12"/>
  <c r="S319" i="12"/>
  <c r="G319" i="12"/>
  <c r="T319" i="12"/>
  <c r="E156" i="12"/>
  <c r="R156" i="12"/>
  <c r="F156" i="12"/>
  <c r="S156" i="12"/>
  <c r="G156" i="12"/>
  <c r="T156" i="12"/>
  <c r="G96" i="12"/>
  <c r="T96" i="12"/>
  <c r="E96" i="12"/>
  <c r="R96" i="12"/>
  <c r="F96" i="12"/>
  <c r="S96" i="12"/>
  <c r="E38" i="12"/>
  <c r="G38" i="12"/>
  <c r="F38" i="12"/>
  <c r="T37" i="12"/>
  <c r="S37" i="12"/>
  <c r="R37" i="12"/>
  <c r="BA26" i="1"/>
  <c r="BC27" i="1"/>
  <c r="B56" i="1"/>
  <c r="G386" i="12"/>
  <c r="T386" i="12"/>
  <c r="D387" i="12"/>
  <c r="E386" i="12"/>
  <c r="R386" i="12"/>
  <c r="F386" i="12"/>
  <c r="S386" i="12"/>
  <c r="E320" i="12"/>
  <c r="R320" i="12"/>
  <c r="F320" i="12"/>
  <c r="S320" i="12"/>
  <c r="G320" i="12"/>
  <c r="T320" i="12"/>
  <c r="G157" i="12"/>
  <c r="T157" i="12"/>
  <c r="E157" i="12"/>
  <c r="R157" i="12"/>
  <c r="F157" i="12"/>
  <c r="S157" i="12"/>
  <c r="E97" i="12"/>
  <c r="R97" i="12"/>
  <c r="F97" i="12"/>
  <c r="S97" i="12"/>
  <c r="G97" i="12"/>
  <c r="T97" i="12"/>
  <c r="S38" i="12"/>
  <c r="G39" i="12"/>
  <c r="F39" i="12"/>
  <c r="E39" i="12"/>
  <c r="T38" i="12"/>
  <c r="R38" i="12"/>
  <c r="BC28" i="1"/>
  <c r="BA27" i="1"/>
  <c r="B57" i="1"/>
  <c r="E387" i="12"/>
  <c r="R387" i="12"/>
  <c r="F387" i="12"/>
  <c r="S387" i="12"/>
  <c r="G387" i="12"/>
  <c r="T387" i="12"/>
  <c r="E321" i="12"/>
  <c r="R321" i="12"/>
  <c r="F321" i="12"/>
  <c r="S321" i="12"/>
  <c r="G321" i="12"/>
  <c r="T321" i="12"/>
  <c r="E158" i="12"/>
  <c r="R158" i="12"/>
  <c r="F158" i="12"/>
  <c r="S158" i="12"/>
  <c r="G158" i="12"/>
  <c r="T158" i="12"/>
  <c r="G98" i="12"/>
  <c r="T98" i="12"/>
  <c r="E98" i="12"/>
  <c r="R98" i="12"/>
  <c r="F98" i="12"/>
  <c r="S98" i="12"/>
  <c r="T39" i="12"/>
  <c r="S39" i="12"/>
  <c r="G40" i="12"/>
  <c r="F40" i="12"/>
  <c r="E40" i="12"/>
  <c r="R39" i="12"/>
  <c r="BA28" i="1"/>
  <c r="BC29" i="1"/>
  <c r="B58" i="1"/>
  <c r="E322" i="12"/>
  <c r="R322" i="12"/>
  <c r="F322" i="12"/>
  <c r="S322" i="12"/>
  <c r="G322" i="12"/>
  <c r="T322" i="12"/>
  <c r="G159" i="12"/>
  <c r="T159" i="12"/>
  <c r="E159" i="12"/>
  <c r="R159" i="12"/>
  <c r="F159" i="12"/>
  <c r="S159" i="12"/>
  <c r="E99" i="12"/>
  <c r="R99" i="12"/>
  <c r="F99" i="12"/>
  <c r="S99" i="12"/>
  <c r="G99" i="12"/>
  <c r="T99" i="12"/>
  <c r="G41" i="12"/>
  <c r="F41" i="12"/>
  <c r="E41" i="12"/>
  <c r="T40" i="12"/>
  <c r="S40" i="12"/>
  <c r="R40" i="12"/>
  <c r="BA29" i="1"/>
  <c r="BC30" i="1"/>
  <c r="B59" i="1"/>
  <c r="E323" i="12"/>
  <c r="R323" i="12"/>
  <c r="F323" i="12"/>
  <c r="S323" i="12"/>
  <c r="G323" i="12"/>
  <c r="T323" i="12"/>
  <c r="E160" i="12"/>
  <c r="R160" i="12"/>
  <c r="F160" i="12"/>
  <c r="S160" i="12"/>
  <c r="G160" i="12"/>
  <c r="T160" i="12"/>
  <c r="G42" i="12"/>
  <c r="F42" i="12"/>
  <c r="E42" i="12"/>
  <c r="T41" i="12"/>
  <c r="S41" i="12"/>
  <c r="R41" i="12"/>
  <c r="BC31" i="1"/>
  <c r="BA30" i="1"/>
  <c r="B60" i="1"/>
  <c r="E324" i="12"/>
  <c r="R324" i="12"/>
  <c r="F324" i="12"/>
  <c r="S324" i="12"/>
  <c r="G324" i="12"/>
  <c r="T324" i="12"/>
  <c r="G161" i="12"/>
  <c r="T161" i="12"/>
  <c r="E161" i="12"/>
  <c r="R161" i="12"/>
  <c r="F161" i="12"/>
  <c r="S161" i="12"/>
  <c r="G43" i="12"/>
  <c r="F43" i="12"/>
  <c r="E43" i="12"/>
  <c r="T42" i="12"/>
  <c r="S42" i="12"/>
  <c r="R42" i="12"/>
  <c r="BA31" i="1"/>
  <c r="BC32" i="1"/>
  <c r="B61" i="1"/>
  <c r="E325" i="12"/>
  <c r="R325" i="12"/>
  <c r="F325" i="12"/>
  <c r="S325" i="12"/>
  <c r="G325" i="12"/>
  <c r="T325" i="12"/>
  <c r="E162" i="12"/>
  <c r="R162" i="12"/>
  <c r="F162" i="12"/>
  <c r="S162" i="12"/>
  <c r="G162" i="12"/>
  <c r="T162" i="12"/>
  <c r="R43" i="12"/>
  <c r="G44" i="12"/>
  <c r="F44" i="12"/>
  <c r="E44" i="12"/>
  <c r="S43" i="12"/>
  <c r="T43" i="12"/>
  <c r="BC33" i="1"/>
  <c r="BA32" i="1"/>
  <c r="B62" i="1"/>
  <c r="E326" i="12"/>
  <c r="R326" i="12"/>
  <c r="F326" i="12"/>
  <c r="S326" i="12"/>
  <c r="G326" i="12"/>
  <c r="T326" i="12"/>
  <c r="G163" i="12"/>
  <c r="T163" i="12"/>
  <c r="E163" i="12"/>
  <c r="R163" i="12"/>
  <c r="F163" i="12"/>
  <c r="S163" i="12"/>
  <c r="R44" i="12"/>
  <c r="S44" i="12"/>
  <c r="G45" i="12"/>
  <c r="F45" i="12"/>
  <c r="E45" i="12"/>
  <c r="T44" i="12"/>
  <c r="BA33" i="1"/>
  <c r="BC34" i="1"/>
  <c r="B63" i="1"/>
  <c r="E327" i="12"/>
  <c r="R327" i="12"/>
  <c r="F327" i="12"/>
  <c r="S327" i="12"/>
  <c r="G327" i="12"/>
  <c r="T327" i="12"/>
  <c r="E164" i="12"/>
  <c r="R164" i="12"/>
  <c r="F164" i="12"/>
  <c r="S164" i="12"/>
  <c r="G164" i="12"/>
  <c r="T164" i="12"/>
  <c r="T45" i="12"/>
  <c r="S45" i="12"/>
  <c r="R45" i="12"/>
  <c r="G46" i="12"/>
  <c r="F46" i="12"/>
  <c r="E46" i="12"/>
  <c r="BC35" i="1"/>
  <c r="BA34" i="1"/>
  <c r="E328" i="12"/>
  <c r="R328" i="12"/>
  <c r="F328" i="12"/>
  <c r="S328" i="12"/>
  <c r="G328" i="12"/>
  <c r="T328" i="12"/>
  <c r="G165" i="12"/>
  <c r="T165" i="12"/>
  <c r="E165" i="12"/>
  <c r="R165" i="12"/>
  <c r="F165" i="12"/>
  <c r="S165" i="12"/>
  <c r="R46" i="12"/>
  <c r="T46" i="12"/>
  <c r="S46" i="12"/>
  <c r="G47" i="12"/>
  <c r="F47" i="12"/>
  <c r="E47" i="12"/>
  <c r="BA35" i="1"/>
  <c r="BC36" i="1"/>
  <c r="E329" i="12"/>
  <c r="R329" i="12"/>
  <c r="F329" i="12"/>
  <c r="S329" i="12"/>
  <c r="G329" i="12"/>
  <c r="T329" i="12"/>
  <c r="E166" i="12"/>
  <c r="R166" i="12"/>
  <c r="F166" i="12"/>
  <c r="S166" i="12"/>
  <c r="G166" i="12"/>
  <c r="T166" i="12"/>
  <c r="T47" i="12"/>
  <c r="R47" i="12"/>
  <c r="S47" i="12"/>
  <c r="F48" i="12"/>
  <c r="E48" i="12"/>
  <c r="G48" i="12"/>
  <c r="BC37" i="1"/>
  <c r="BA36" i="1"/>
  <c r="E330" i="12"/>
  <c r="R330" i="12"/>
  <c r="F330" i="12"/>
  <c r="S330" i="12"/>
  <c r="G330" i="12"/>
  <c r="T330" i="12"/>
  <c r="G167" i="12"/>
  <c r="T167" i="12"/>
  <c r="E167" i="12"/>
  <c r="R167" i="12"/>
  <c r="F167" i="12"/>
  <c r="S167" i="12"/>
  <c r="G49" i="12"/>
  <c r="F49" i="12"/>
  <c r="E49" i="12"/>
  <c r="S48" i="12"/>
  <c r="T48" i="12"/>
  <c r="R48" i="12"/>
  <c r="BA37" i="1"/>
  <c r="BC38" i="1"/>
  <c r="E331" i="12"/>
  <c r="R331" i="12"/>
  <c r="F331" i="12"/>
  <c r="S331" i="12"/>
  <c r="G331" i="12"/>
  <c r="T331" i="12"/>
  <c r="E168" i="12"/>
  <c r="R168" i="12"/>
  <c r="F168" i="12"/>
  <c r="S168" i="12"/>
  <c r="G168" i="12"/>
  <c r="T168" i="12"/>
  <c r="G50" i="12"/>
  <c r="F50" i="12"/>
  <c r="E50" i="12"/>
  <c r="S49" i="12"/>
  <c r="T49" i="12"/>
  <c r="R49" i="12"/>
  <c r="BA38" i="1"/>
  <c r="BC39" i="1"/>
  <c r="E332" i="12"/>
  <c r="R332" i="12"/>
  <c r="F332" i="12"/>
  <c r="S332" i="12"/>
  <c r="G332" i="12"/>
  <c r="T332" i="12"/>
  <c r="G169" i="12"/>
  <c r="T169" i="12"/>
  <c r="E169" i="12"/>
  <c r="R169" i="12"/>
  <c r="F169" i="12"/>
  <c r="S169" i="12"/>
  <c r="G51" i="12"/>
  <c r="F51" i="12"/>
  <c r="E51" i="12"/>
  <c r="T50" i="12"/>
  <c r="R50" i="12"/>
  <c r="S50" i="12"/>
  <c r="BA39" i="1"/>
  <c r="BC40" i="1"/>
  <c r="E333" i="12"/>
  <c r="R333" i="12"/>
  <c r="F333" i="12"/>
  <c r="S333" i="12"/>
  <c r="G333" i="12"/>
  <c r="T333" i="12"/>
  <c r="E170" i="12"/>
  <c r="R170" i="12"/>
  <c r="F170" i="12"/>
  <c r="S170" i="12"/>
  <c r="G170" i="12"/>
  <c r="T170" i="12"/>
  <c r="S51" i="12"/>
  <c r="T51" i="12"/>
  <c r="R51" i="12"/>
  <c r="G52" i="12"/>
  <c r="F52" i="12"/>
  <c r="E52" i="12"/>
  <c r="BA40" i="1"/>
  <c r="BC41" i="1"/>
  <c r="E334" i="12"/>
  <c r="R334" i="12"/>
  <c r="G334" i="12"/>
  <c r="T334" i="12"/>
  <c r="F334" i="12"/>
  <c r="S334" i="12"/>
  <c r="G171" i="12"/>
  <c r="T171" i="12"/>
  <c r="E171" i="12"/>
  <c r="R171" i="12"/>
  <c r="F171" i="12"/>
  <c r="S171" i="12"/>
  <c r="T52" i="12"/>
  <c r="R52" i="12"/>
  <c r="S52" i="12"/>
  <c r="G53" i="12"/>
  <c r="F53" i="12"/>
  <c r="E53" i="12"/>
  <c r="BC42" i="1"/>
  <c r="BA41" i="1"/>
  <c r="E335" i="12"/>
  <c r="R335" i="12"/>
  <c r="F335" i="12"/>
  <c r="S335" i="12"/>
  <c r="G335" i="12"/>
  <c r="T335" i="12"/>
  <c r="E172" i="12"/>
  <c r="R172" i="12"/>
  <c r="F172" i="12"/>
  <c r="S172" i="12"/>
  <c r="G172" i="12"/>
  <c r="T172" i="12"/>
  <c r="T53" i="12"/>
  <c r="E54" i="12"/>
  <c r="G54" i="12"/>
  <c r="F54" i="12"/>
  <c r="S53" i="12"/>
  <c r="R53" i="12"/>
  <c r="BA42" i="1"/>
  <c r="BC43" i="1"/>
  <c r="E336" i="12"/>
  <c r="R336" i="12"/>
  <c r="F336" i="12"/>
  <c r="S336" i="12"/>
  <c r="G336" i="12"/>
  <c r="T336" i="12"/>
  <c r="G173" i="12"/>
  <c r="T173" i="12"/>
  <c r="E173" i="12"/>
  <c r="R173" i="12"/>
  <c r="F173" i="12"/>
  <c r="S173" i="12"/>
  <c r="S54" i="12"/>
  <c r="G55" i="12"/>
  <c r="F55" i="12"/>
  <c r="E55" i="12"/>
  <c r="T54" i="12"/>
  <c r="R54" i="12"/>
  <c r="BA43" i="1"/>
  <c r="BC44" i="1"/>
  <c r="E337" i="12"/>
  <c r="R337" i="12"/>
  <c r="F337" i="12"/>
  <c r="S337" i="12"/>
  <c r="G337" i="12"/>
  <c r="T337" i="12"/>
  <c r="E174" i="12"/>
  <c r="R174" i="12"/>
  <c r="F174" i="12"/>
  <c r="S174" i="12"/>
  <c r="G174" i="12"/>
  <c r="T174" i="12"/>
  <c r="G56" i="12"/>
  <c r="F56" i="12"/>
  <c r="E56" i="12"/>
  <c r="T55" i="12"/>
  <c r="S55" i="12"/>
  <c r="R55" i="12"/>
  <c r="BC45" i="1"/>
  <c r="BA44" i="1"/>
  <c r="E338" i="12"/>
  <c r="R338" i="12"/>
  <c r="G338" i="12"/>
  <c r="T338" i="12"/>
  <c r="F338" i="12"/>
  <c r="S338" i="12"/>
  <c r="G175" i="12"/>
  <c r="T175" i="12"/>
  <c r="E175" i="12"/>
  <c r="R175" i="12"/>
  <c r="F175" i="12"/>
  <c r="S175" i="12"/>
  <c r="T56" i="12"/>
  <c r="S56" i="12"/>
  <c r="R56" i="12"/>
  <c r="G57" i="12"/>
  <c r="F57" i="12"/>
  <c r="E57" i="12"/>
  <c r="BA45" i="1"/>
  <c r="BC46" i="1"/>
  <c r="E339" i="12"/>
  <c r="R339" i="12"/>
  <c r="F339" i="12"/>
  <c r="S339" i="12"/>
  <c r="G339" i="12"/>
  <c r="T339" i="12"/>
  <c r="E176" i="12"/>
  <c r="R176" i="12"/>
  <c r="F176" i="12"/>
  <c r="S176" i="12"/>
  <c r="G176" i="12"/>
  <c r="T176" i="12"/>
  <c r="S57" i="12"/>
  <c r="G58" i="12"/>
  <c r="F58" i="12"/>
  <c r="E58" i="12"/>
  <c r="R57" i="12"/>
  <c r="T57" i="12"/>
  <c r="BA46" i="1"/>
  <c r="BC47" i="1"/>
  <c r="E340" i="12"/>
  <c r="R340" i="12"/>
  <c r="F340" i="12"/>
  <c r="S340" i="12"/>
  <c r="G340" i="12"/>
  <c r="T340" i="12"/>
  <c r="G177" i="12"/>
  <c r="T177" i="12"/>
  <c r="E177" i="12"/>
  <c r="R177" i="12"/>
  <c r="F177" i="12"/>
  <c r="S177" i="12"/>
  <c r="G59" i="12"/>
  <c r="F59" i="12"/>
  <c r="E59" i="12"/>
  <c r="T58" i="12"/>
  <c r="S58" i="12"/>
  <c r="R58" i="12"/>
  <c r="BC48" i="1"/>
  <c r="BA47" i="1"/>
  <c r="E341" i="12"/>
  <c r="R341" i="12"/>
  <c r="F341" i="12"/>
  <c r="S341" i="12"/>
  <c r="G341" i="12"/>
  <c r="T341" i="12"/>
  <c r="E178" i="12"/>
  <c r="R178" i="12"/>
  <c r="F178" i="12"/>
  <c r="S178" i="12"/>
  <c r="G178" i="12"/>
  <c r="T178" i="12"/>
  <c r="G60" i="12"/>
  <c r="F60" i="12"/>
  <c r="E60" i="12"/>
  <c r="S59" i="12"/>
  <c r="T59" i="12"/>
  <c r="R59" i="12"/>
  <c r="BA48" i="1"/>
  <c r="BC49" i="1"/>
  <c r="E342" i="12"/>
  <c r="R342" i="12"/>
  <c r="G342" i="12"/>
  <c r="T342" i="12"/>
  <c r="F342" i="12"/>
  <c r="S342" i="12"/>
  <c r="G179" i="12"/>
  <c r="T179" i="12"/>
  <c r="E179" i="12"/>
  <c r="R179" i="12"/>
  <c r="F179" i="12"/>
  <c r="S179" i="12"/>
  <c r="R60" i="12"/>
  <c r="S60" i="12"/>
  <c r="G61" i="12"/>
  <c r="F61" i="12"/>
  <c r="E61" i="12"/>
  <c r="T60" i="12"/>
  <c r="BC50" i="1"/>
  <c r="BA49" i="1"/>
  <c r="E343" i="12"/>
  <c r="R343" i="12"/>
  <c r="F343" i="12"/>
  <c r="S343" i="12"/>
  <c r="G343" i="12"/>
  <c r="T343" i="12"/>
  <c r="E180" i="12"/>
  <c r="R180" i="12"/>
  <c r="F180" i="12"/>
  <c r="S180" i="12"/>
  <c r="G180" i="12"/>
  <c r="T180" i="12"/>
  <c r="T61" i="12"/>
  <c r="S61" i="12"/>
  <c r="R61" i="12"/>
  <c r="G62" i="12"/>
  <c r="F62" i="12"/>
  <c r="E62" i="12"/>
  <c r="BA50" i="1"/>
  <c r="BC51" i="1"/>
  <c r="E344" i="12"/>
  <c r="R344" i="12"/>
  <c r="F344" i="12"/>
  <c r="S344" i="12"/>
  <c r="G344" i="12"/>
  <c r="T344" i="12"/>
  <c r="G181" i="12"/>
  <c r="T181" i="12"/>
  <c r="E181" i="12"/>
  <c r="R181" i="12"/>
  <c r="F181" i="12"/>
  <c r="S181" i="12"/>
  <c r="T62" i="12"/>
  <c r="R62" i="12"/>
  <c r="S62" i="12"/>
  <c r="G63" i="12"/>
  <c r="F63" i="12"/>
  <c r="E63" i="12"/>
  <c r="BA51" i="1"/>
  <c r="BC52" i="1"/>
  <c r="E345" i="12"/>
  <c r="R345" i="12"/>
  <c r="F345" i="12"/>
  <c r="S345" i="12"/>
  <c r="G345" i="12"/>
  <c r="T345" i="12"/>
  <c r="E182" i="12"/>
  <c r="R182" i="12"/>
  <c r="G182" i="12"/>
  <c r="T182" i="12"/>
  <c r="F182" i="12"/>
  <c r="S182" i="12"/>
  <c r="S63" i="12"/>
  <c r="T63" i="12"/>
  <c r="R63" i="12"/>
  <c r="F64" i="12"/>
  <c r="E64" i="12"/>
  <c r="G64" i="12"/>
  <c r="BA52" i="1"/>
  <c r="BC53" i="1"/>
  <c r="E346" i="12"/>
  <c r="R346" i="12"/>
  <c r="G346" i="12"/>
  <c r="T346" i="12"/>
  <c r="F346" i="12"/>
  <c r="S346" i="12"/>
  <c r="G183" i="12"/>
  <c r="T183" i="12"/>
  <c r="E183" i="12"/>
  <c r="R183" i="12"/>
  <c r="F183" i="12"/>
  <c r="S183" i="12"/>
  <c r="G65" i="12"/>
  <c r="F65" i="12"/>
  <c r="E65" i="12"/>
  <c r="T64" i="12"/>
  <c r="S64" i="12"/>
  <c r="R64" i="12"/>
  <c r="BC54" i="1"/>
  <c r="BA53" i="1"/>
  <c r="E347" i="12"/>
  <c r="R347" i="12"/>
  <c r="F347" i="12"/>
  <c r="S347" i="12"/>
  <c r="G347" i="12"/>
  <c r="T347" i="12"/>
  <c r="F184" i="12"/>
  <c r="S184" i="12"/>
  <c r="E184" i="12"/>
  <c r="R184" i="12"/>
  <c r="G184" i="12"/>
  <c r="T184" i="12"/>
  <c r="G66" i="12"/>
  <c r="F66" i="12"/>
  <c r="E66" i="12"/>
  <c r="T65" i="12"/>
  <c r="S65" i="12"/>
  <c r="R65" i="12"/>
  <c r="BA54" i="1"/>
  <c r="BC55" i="1"/>
  <c r="G348" i="12"/>
  <c r="T348" i="12"/>
  <c r="E348" i="12"/>
  <c r="R348" i="12"/>
  <c r="F348" i="12"/>
  <c r="S348" i="12"/>
  <c r="E185" i="12"/>
  <c r="R185" i="12"/>
  <c r="G185" i="12"/>
  <c r="T185" i="12"/>
  <c r="F185" i="12"/>
  <c r="S185" i="12"/>
  <c r="R66" i="12"/>
  <c r="G67" i="12"/>
  <c r="F67" i="12"/>
  <c r="E67" i="12"/>
  <c r="S66" i="12"/>
  <c r="T66" i="12"/>
  <c r="BA55" i="1"/>
  <c r="BC56" i="1"/>
  <c r="E349" i="12"/>
  <c r="R349" i="12"/>
  <c r="F349" i="12"/>
  <c r="S349" i="12"/>
  <c r="G349" i="12"/>
  <c r="T349" i="12"/>
  <c r="E186" i="12"/>
  <c r="R186" i="12"/>
  <c r="F186" i="12"/>
  <c r="S186" i="12"/>
  <c r="G186" i="12"/>
  <c r="T186" i="12"/>
  <c r="T67" i="12"/>
  <c r="S67" i="12"/>
  <c r="R67" i="12"/>
  <c r="BC57" i="1"/>
  <c r="BA56" i="1"/>
  <c r="G350" i="12"/>
  <c r="T350" i="12"/>
  <c r="E350" i="12"/>
  <c r="R350" i="12"/>
  <c r="F350" i="12"/>
  <c r="S350" i="12"/>
  <c r="E187" i="12"/>
  <c r="R187" i="12"/>
  <c r="G187" i="12"/>
  <c r="T187" i="12"/>
  <c r="F187" i="12"/>
  <c r="S187" i="12"/>
  <c r="BA57" i="1"/>
  <c r="BC58" i="1"/>
  <c r="E351" i="12"/>
  <c r="R351" i="12"/>
  <c r="F351" i="12"/>
  <c r="S351" i="12"/>
  <c r="G351" i="12"/>
  <c r="T351" i="12"/>
  <c r="E188" i="12"/>
  <c r="R188" i="12"/>
  <c r="F188" i="12"/>
  <c r="S188" i="12"/>
  <c r="G188" i="12"/>
  <c r="T188" i="12"/>
  <c r="BC59" i="1"/>
  <c r="BA58" i="1"/>
  <c r="G352" i="12"/>
  <c r="T352" i="12"/>
  <c r="E352" i="12"/>
  <c r="R352" i="12"/>
  <c r="F352" i="12"/>
  <c r="S352" i="12"/>
  <c r="E189" i="12"/>
  <c r="R189" i="12"/>
  <c r="G189" i="12"/>
  <c r="T189" i="12"/>
  <c r="F189" i="12"/>
  <c r="S189" i="12"/>
  <c r="BA59" i="1"/>
  <c r="BC60" i="1"/>
  <c r="E353" i="12"/>
  <c r="R353" i="12"/>
  <c r="F353" i="12"/>
  <c r="S353" i="12"/>
  <c r="G353" i="12"/>
  <c r="T353" i="12"/>
  <c r="E190" i="12"/>
  <c r="R190" i="12"/>
  <c r="F190" i="12"/>
  <c r="S190" i="12"/>
  <c r="G190" i="12"/>
  <c r="T190" i="12"/>
  <c r="BC61" i="1"/>
  <c r="BA60" i="1"/>
  <c r="G354" i="12"/>
  <c r="T354" i="12"/>
  <c r="E354" i="12"/>
  <c r="R354" i="12"/>
  <c r="F354" i="12"/>
  <c r="S354" i="12"/>
  <c r="E191" i="12"/>
  <c r="R191" i="12"/>
  <c r="G191" i="12"/>
  <c r="T191" i="12"/>
  <c r="F191" i="12"/>
  <c r="S191" i="12"/>
  <c r="BA61" i="1"/>
  <c r="BC62" i="1"/>
  <c r="E355" i="12"/>
  <c r="R355" i="12"/>
  <c r="F355" i="12"/>
  <c r="S355" i="12"/>
  <c r="G355" i="12"/>
  <c r="T355" i="12"/>
  <c r="E192" i="12"/>
  <c r="R192" i="12"/>
  <c r="F192" i="12"/>
  <c r="S192" i="12"/>
  <c r="G192" i="12"/>
  <c r="T192" i="12"/>
  <c r="BC63" i="1"/>
  <c r="BA62" i="1"/>
  <c r="G356" i="12"/>
  <c r="T356" i="12"/>
  <c r="E356" i="12"/>
  <c r="R356" i="12"/>
  <c r="F356" i="12"/>
  <c r="S356" i="12"/>
  <c r="E193" i="12"/>
  <c r="R193" i="12"/>
  <c r="G193" i="12"/>
  <c r="T193" i="12"/>
  <c r="F193" i="12"/>
  <c r="S193" i="12"/>
  <c r="BA63" i="1"/>
  <c r="E194" i="12"/>
  <c r="R194" i="12"/>
  <c r="F194" i="12"/>
  <c r="S194" i="12"/>
  <c r="G194" i="12"/>
  <c r="T194" i="12"/>
  <c r="E195" i="12"/>
  <c r="R195" i="12"/>
  <c r="G195" i="12"/>
  <c r="T195" i="12"/>
  <c r="F195" i="12"/>
  <c r="S195" i="12"/>
  <c r="AY4" i="1"/>
  <c r="E196" i="12"/>
  <c r="R196" i="12"/>
  <c r="F196" i="12"/>
  <c r="S196" i="12"/>
  <c r="G196" i="12"/>
  <c r="T196" i="12"/>
  <c r="B4" i="9"/>
  <c r="C4" i="9"/>
  <c r="D4" i="9"/>
  <c r="AY5" i="1"/>
  <c r="E197" i="12"/>
  <c r="R197" i="12"/>
  <c r="G197" i="12"/>
  <c r="T197" i="12"/>
  <c r="F197" i="12"/>
  <c r="S197" i="12"/>
  <c r="B5" i="9"/>
  <c r="C5" i="9"/>
  <c r="D5" i="9"/>
  <c r="AK35" i="1"/>
  <c r="AL40" i="1"/>
  <c r="AQ61" i="1"/>
  <c r="AP57" i="1"/>
  <c r="AO53" i="1"/>
  <c r="AN49" i="1"/>
  <c r="AM45" i="1"/>
  <c r="AJ29" i="1"/>
  <c r="AI23" i="1"/>
  <c r="AY7" i="1"/>
  <c r="E198" i="12"/>
  <c r="R198" i="12"/>
  <c r="F198" i="12"/>
  <c r="S198" i="12"/>
  <c r="G198" i="12"/>
  <c r="T198" i="12"/>
  <c r="AY6" i="1"/>
  <c r="AY8" i="1"/>
  <c r="E199" i="12"/>
  <c r="R199" i="12"/>
  <c r="G199" i="12"/>
  <c r="T199" i="12"/>
  <c r="F199" i="12"/>
  <c r="S199" i="12"/>
  <c r="E200" i="12"/>
  <c r="R200" i="12"/>
  <c r="F200" i="12"/>
  <c r="S200" i="12"/>
  <c r="G200" i="12"/>
  <c r="T200" i="12"/>
  <c r="B7" i="9"/>
  <c r="C7" i="9"/>
  <c r="D7" i="9"/>
  <c r="B6" i="9"/>
  <c r="C6" i="9"/>
  <c r="D6" i="9"/>
  <c r="AU9" i="1"/>
  <c r="AK36" i="1"/>
  <c r="AL41" i="1"/>
  <c r="AP58" i="1"/>
  <c r="AO54" i="1"/>
  <c r="AN50" i="1"/>
  <c r="AM46" i="1"/>
  <c r="AJ30" i="1"/>
  <c r="AI24" i="1"/>
  <c r="AU10" i="1"/>
  <c r="AY10" i="1"/>
  <c r="E201" i="12"/>
  <c r="R201" i="12"/>
  <c r="G201" i="12"/>
  <c r="T201" i="12"/>
  <c r="F201" i="12"/>
  <c r="S201" i="12"/>
  <c r="B8" i="9"/>
  <c r="C8" i="9"/>
  <c r="D8" i="9"/>
  <c r="AZ9" i="1"/>
  <c r="AZ10" i="1"/>
  <c r="AY9" i="1"/>
  <c r="AP63" i="1"/>
  <c r="AO59" i="1"/>
  <c r="AN55" i="1"/>
  <c r="AN63" i="1"/>
  <c r="AM51" i="1"/>
  <c r="AM59" i="1"/>
  <c r="AL47" i="1"/>
  <c r="AL55" i="1"/>
  <c r="AL63" i="1"/>
  <c r="AK43" i="1"/>
  <c r="AK51" i="1"/>
  <c r="AK59" i="1"/>
  <c r="AJ35" i="1"/>
  <c r="AJ43" i="1"/>
  <c r="AJ51" i="1"/>
  <c r="AJ59" i="1"/>
  <c r="AI26" i="1"/>
  <c r="AI34" i="1"/>
  <c r="AI42" i="1"/>
  <c r="AI50" i="1"/>
  <c r="AI58" i="1"/>
  <c r="AL43" i="1"/>
  <c r="AL59" i="1"/>
  <c r="AK55" i="1"/>
  <c r="AJ31" i="1"/>
  <c r="AJ63" i="1"/>
  <c r="AI54" i="1"/>
  <c r="AN52" i="1"/>
  <c r="AL52" i="1"/>
  <c r="AJ56" i="1"/>
  <c r="AI39" i="1"/>
  <c r="AI63" i="1"/>
  <c r="AO60" i="1"/>
  <c r="AN56" i="1"/>
  <c r="AM52" i="1"/>
  <c r="AM60" i="1"/>
  <c r="AL48" i="1"/>
  <c r="AL56" i="1"/>
  <c r="AK44" i="1"/>
  <c r="AK52" i="1"/>
  <c r="AK60" i="1"/>
  <c r="AJ36" i="1"/>
  <c r="AJ44" i="1"/>
  <c r="AJ52" i="1"/>
  <c r="AJ60" i="1"/>
  <c r="AI27" i="1"/>
  <c r="AI35" i="1"/>
  <c r="AI43" i="1"/>
  <c r="AI51" i="1"/>
  <c r="AI59" i="1"/>
  <c r="AL51" i="1"/>
  <c r="AK47" i="1"/>
  <c r="AJ39" i="1"/>
  <c r="AI38" i="1"/>
  <c r="AI62" i="1"/>
  <c r="AN60" i="1"/>
  <c r="AL44" i="1"/>
  <c r="AK40" i="1"/>
  <c r="AJ32" i="1"/>
  <c r="AI55" i="1"/>
  <c r="AO61" i="1"/>
  <c r="AN57" i="1"/>
  <c r="AM53" i="1"/>
  <c r="AM61" i="1"/>
  <c r="AL49" i="1"/>
  <c r="AL57" i="1"/>
  <c r="AK37" i="1"/>
  <c r="AK45" i="1"/>
  <c r="AK53" i="1"/>
  <c r="AK61" i="1"/>
  <c r="AJ37" i="1"/>
  <c r="AJ45" i="1"/>
  <c r="AJ53" i="1"/>
  <c r="AJ61" i="1"/>
  <c r="AI28" i="1"/>
  <c r="AI36" i="1"/>
  <c r="AI44" i="1"/>
  <c r="AI52" i="1"/>
  <c r="AI60" i="1"/>
  <c r="AO63" i="1"/>
  <c r="AK39" i="1"/>
  <c r="AJ47" i="1"/>
  <c r="AI46" i="1"/>
  <c r="AP60" i="1"/>
  <c r="AM48" i="1"/>
  <c r="AK56" i="1"/>
  <c r="AJ40" i="1"/>
  <c r="AI31" i="1"/>
  <c r="AQ62" i="1"/>
  <c r="AO62" i="1"/>
  <c r="AN58" i="1"/>
  <c r="AM54" i="1"/>
  <c r="AM62" i="1"/>
  <c r="AL42" i="1"/>
  <c r="AL50" i="1"/>
  <c r="AL58" i="1"/>
  <c r="AK38" i="1"/>
  <c r="AK46" i="1"/>
  <c r="AK54" i="1"/>
  <c r="AK62" i="1"/>
  <c r="AJ38" i="1"/>
  <c r="AJ46" i="1"/>
  <c r="AJ54" i="1"/>
  <c r="AJ62" i="1"/>
  <c r="AI29" i="1"/>
  <c r="AI37" i="1"/>
  <c r="AI45" i="1"/>
  <c r="AI53" i="1"/>
  <c r="AI61" i="1"/>
  <c r="AO55" i="1"/>
  <c r="AK63" i="1"/>
  <c r="AJ55" i="1"/>
  <c r="AI30" i="1"/>
  <c r="AO56" i="1"/>
  <c r="AM56" i="1"/>
  <c r="AL60" i="1"/>
  <c r="AK48" i="1"/>
  <c r="AJ48" i="1"/>
  <c r="AI47" i="1"/>
  <c r="AQ63" i="1"/>
  <c r="AP59" i="1"/>
  <c r="AN51" i="1"/>
  <c r="AN59" i="1"/>
  <c r="AM47" i="1"/>
  <c r="AM55" i="1"/>
  <c r="AM63" i="1"/>
  <c r="AP61" i="1"/>
  <c r="AO57" i="1"/>
  <c r="AN53" i="1"/>
  <c r="AN61" i="1"/>
  <c r="AM49" i="1"/>
  <c r="AM57" i="1"/>
  <c r="AL45" i="1"/>
  <c r="AL53" i="1"/>
  <c r="AL61" i="1"/>
  <c r="AK41" i="1"/>
  <c r="AK49" i="1"/>
  <c r="AK57" i="1"/>
  <c r="AJ33" i="1"/>
  <c r="AJ41" i="1"/>
  <c r="AJ49" i="1"/>
  <c r="AJ57" i="1"/>
  <c r="AI32" i="1"/>
  <c r="AI40" i="1"/>
  <c r="AI48" i="1"/>
  <c r="AI56" i="1"/>
  <c r="AP62" i="1"/>
  <c r="AO58" i="1"/>
  <c r="AN54" i="1"/>
  <c r="AN62" i="1"/>
  <c r="AM50" i="1"/>
  <c r="AM58" i="1"/>
  <c r="AL46" i="1"/>
  <c r="AL54" i="1"/>
  <c r="AL62" i="1"/>
  <c r="AK42" i="1"/>
  <c r="AK50" i="1"/>
  <c r="AK58" i="1"/>
  <c r="AJ34" i="1"/>
  <c r="AJ42" i="1"/>
  <c r="AJ50" i="1"/>
  <c r="AJ58" i="1"/>
  <c r="AI25" i="1"/>
  <c r="AI33" i="1"/>
  <c r="AI41" i="1"/>
  <c r="AI49" i="1"/>
  <c r="AI57" i="1"/>
  <c r="AU20" i="1"/>
  <c r="AY20" i="1"/>
  <c r="AU24" i="1"/>
  <c r="AY24" i="1"/>
  <c r="AU12" i="1"/>
  <c r="AY12" i="1"/>
  <c r="AU26" i="1"/>
  <c r="AY26" i="1"/>
  <c r="AU17" i="1"/>
  <c r="AY17" i="1"/>
  <c r="AU11" i="1"/>
  <c r="AY11" i="1"/>
  <c r="AU21" i="1"/>
  <c r="AY21" i="1"/>
  <c r="AU18" i="1"/>
  <c r="AY18" i="1"/>
  <c r="AU19" i="1"/>
  <c r="AY19" i="1"/>
  <c r="AU14" i="1"/>
  <c r="AY14" i="1"/>
  <c r="AU13" i="1"/>
  <c r="AY13" i="1"/>
  <c r="AU23" i="1"/>
  <c r="AY23" i="1"/>
  <c r="AU22" i="1"/>
  <c r="AY22" i="1"/>
  <c r="AU16" i="1"/>
  <c r="AY16" i="1"/>
  <c r="AU15" i="1"/>
  <c r="AY15" i="1"/>
  <c r="E202" i="12"/>
  <c r="R202" i="12"/>
  <c r="F202" i="12"/>
  <c r="S202" i="12"/>
  <c r="G202" i="12"/>
  <c r="T202" i="12"/>
  <c r="AU36" i="1"/>
  <c r="AY36" i="1"/>
  <c r="AU59" i="1"/>
  <c r="AY59" i="1"/>
  <c r="AU51" i="1"/>
  <c r="AY51" i="1"/>
  <c r="AU43" i="1"/>
  <c r="AY43" i="1"/>
  <c r="AU34" i="1"/>
  <c r="AY34" i="1"/>
  <c r="BD9" i="1"/>
  <c r="AU35" i="1"/>
  <c r="AY35" i="1"/>
  <c r="AU32" i="1"/>
  <c r="AY32" i="1"/>
  <c r="AZ11" i="1"/>
  <c r="BD10" i="1"/>
  <c r="AU50" i="1"/>
  <c r="AY50" i="1"/>
  <c r="AU29" i="1"/>
  <c r="AY29" i="1"/>
  <c r="AU30" i="1"/>
  <c r="AY30" i="1"/>
  <c r="AU27" i="1"/>
  <c r="AY27" i="1"/>
  <c r="AU25" i="1"/>
  <c r="AY25" i="1"/>
  <c r="AU28" i="1"/>
  <c r="AY28" i="1"/>
  <c r="AU49" i="1"/>
  <c r="AY49" i="1"/>
  <c r="AU39" i="1"/>
  <c r="AY39" i="1"/>
  <c r="AU38" i="1"/>
  <c r="AY38" i="1"/>
  <c r="AU37" i="1"/>
  <c r="AY37" i="1"/>
  <c r="AU44" i="1"/>
  <c r="AY44" i="1"/>
  <c r="AU48" i="1"/>
  <c r="AY48" i="1"/>
  <c r="AU53" i="1"/>
  <c r="AY53" i="1"/>
  <c r="AU45" i="1"/>
  <c r="AY45" i="1"/>
  <c r="AU61" i="1"/>
  <c r="AY61" i="1"/>
  <c r="AU58" i="1"/>
  <c r="AY58" i="1"/>
  <c r="AU42" i="1"/>
  <c r="AY42" i="1"/>
  <c r="AU57" i="1"/>
  <c r="AY57" i="1"/>
  <c r="AU41" i="1"/>
  <c r="AY41" i="1"/>
  <c r="AU56" i="1"/>
  <c r="AY56" i="1"/>
  <c r="AU40" i="1"/>
  <c r="AY40" i="1"/>
  <c r="AU55" i="1"/>
  <c r="AY55" i="1"/>
  <c r="AU63" i="1"/>
  <c r="AY63" i="1"/>
  <c r="AU47" i="1"/>
  <c r="AY47" i="1"/>
  <c r="AU62" i="1"/>
  <c r="AY62" i="1"/>
  <c r="AU54" i="1"/>
  <c r="AY54" i="1"/>
  <c r="AU46" i="1"/>
  <c r="AY46" i="1"/>
  <c r="AU60" i="1"/>
  <c r="AY60" i="1"/>
  <c r="AU52" i="1"/>
  <c r="AY52" i="1"/>
  <c r="AU31" i="1"/>
  <c r="AY31" i="1"/>
  <c r="AU33" i="1"/>
  <c r="AY33" i="1"/>
  <c r="E203" i="12"/>
  <c r="R203" i="12"/>
  <c r="G203" i="12"/>
  <c r="T203" i="12"/>
  <c r="F203" i="12"/>
  <c r="S203" i="12"/>
  <c r="B10" i="9"/>
  <c r="C10" i="9"/>
  <c r="D10" i="9"/>
  <c r="B9" i="9"/>
  <c r="C9" i="9"/>
  <c r="D9" i="9"/>
  <c r="BE9" i="1"/>
  <c r="D193" i="8"/>
  <c r="BF9" i="1"/>
  <c r="E193" i="8"/>
  <c r="BH9" i="1"/>
  <c r="G193" i="8"/>
  <c r="BG9" i="1"/>
  <c r="F193" i="8"/>
  <c r="BE10" i="1"/>
  <c r="D194" i="8"/>
  <c r="BG10" i="1"/>
  <c r="F194" i="8"/>
  <c r="BH10" i="1"/>
  <c r="G194" i="8"/>
  <c r="BF10" i="1"/>
  <c r="E194" i="8"/>
  <c r="AZ12" i="1"/>
  <c r="BD11" i="1"/>
  <c r="E204" i="12"/>
  <c r="R204" i="12"/>
  <c r="F204" i="12"/>
  <c r="S204" i="12"/>
  <c r="G204" i="12"/>
  <c r="T204" i="12"/>
  <c r="B11" i="9"/>
  <c r="C11" i="9"/>
  <c r="D11" i="9"/>
  <c r="AZ13" i="1"/>
  <c r="BD12" i="1"/>
  <c r="BG11" i="1"/>
  <c r="BH11" i="1"/>
  <c r="BF11" i="1"/>
  <c r="BE11" i="1"/>
  <c r="E205" i="12"/>
  <c r="R205" i="12"/>
  <c r="G205" i="12"/>
  <c r="T205" i="12"/>
  <c r="F205" i="12"/>
  <c r="S205" i="12"/>
  <c r="B12" i="9"/>
  <c r="C12" i="9"/>
  <c r="D12" i="9"/>
  <c r="BG12" i="1"/>
  <c r="BH12" i="1"/>
  <c r="BF12" i="1"/>
  <c r="BE12" i="1"/>
  <c r="AZ14" i="1"/>
  <c r="BD13" i="1"/>
  <c r="E206" i="12"/>
  <c r="R206" i="12"/>
  <c r="F206" i="12"/>
  <c r="S206" i="12"/>
  <c r="G206" i="12"/>
  <c r="T206" i="12"/>
  <c r="B13" i="9"/>
  <c r="C13" i="9"/>
  <c r="D13" i="9"/>
  <c r="BG13" i="1"/>
  <c r="BH13" i="1"/>
  <c r="BF13" i="1"/>
  <c r="BE13" i="1"/>
  <c r="AZ15" i="1"/>
  <c r="BD14" i="1"/>
  <c r="B14" i="9"/>
  <c r="C14" i="9"/>
  <c r="D14" i="9"/>
  <c r="E207" i="12"/>
  <c r="R207" i="12"/>
  <c r="G207" i="12"/>
  <c r="T207" i="12"/>
  <c r="F207" i="12"/>
  <c r="S207" i="12"/>
  <c r="BG14" i="1"/>
  <c r="BH14" i="1"/>
  <c r="BF14" i="1"/>
  <c r="BE14" i="1"/>
  <c r="AZ16" i="1"/>
  <c r="BD15" i="1"/>
  <c r="E208" i="12"/>
  <c r="R208" i="12"/>
  <c r="F208" i="12"/>
  <c r="S208" i="12"/>
  <c r="G208" i="12"/>
  <c r="T208" i="12"/>
  <c r="B15" i="9"/>
  <c r="C15" i="9"/>
  <c r="D15" i="9"/>
  <c r="BG15" i="1"/>
  <c r="BH15" i="1"/>
  <c r="BF15" i="1"/>
  <c r="BE15" i="1"/>
  <c r="AZ17" i="1"/>
  <c r="BD16" i="1"/>
  <c r="B16" i="9"/>
  <c r="C16" i="9"/>
  <c r="D16" i="9"/>
  <c r="G209" i="12"/>
  <c r="T209" i="12"/>
  <c r="E209" i="12"/>
  <c r="R209" i="12"/>
  <c r="F209" i="12"/>
  <c r="S209" i="12"/>
  <c r="BE16" i="1"/>
  <c r="AZ18" i="1"/>
  <c r="BD17" i="1"/>
  <c r="BG16" i="1"/>
  <c r="BH16" i="1"/>
  <c r="BF16" i="1"/>
  <c r="E210" i="12"/>
  <c r="R210" i="12"/>
  <c r="G210" i="12"/>
  <c r="T210" i="12"/>
  <c r="F210" i="12"/>
  <c r="S210" i="12"/>
  <c r="B17" i="9"/>
  <c r="C17" i="9"/>
  <c r="D17" i="9"/>
  <c r="AZ19" i="1"/>
  <c r="BD18" i="1"/>
  <c r="BG17" i="1"/>
  <c r="BH17" i="1"/>
  <c r="BF17" i="1"/>
  <c r="BE17" i="1"/>
  <c r="G211" i="12"/>
  <c r="T211" i="12"/>
  <c r="E211" i="12"/>
  <c r="R211" i="12"/>
  <c r="F211" i="12"/>
  <c r="S211" i="12"/>
  <c r="B18" i="9"/>
  <c r="C18" i="9"/>
  <c r="D18" i="9"/>
  <c r="AZ20" i="1"/>
  <c r="BD19" i="1"/>
  <c r="B19" i="9"/>
  <c r="C19" i="9"/>
  <c r="D19" i="9"/>
  <c r="BG18" i="1"/>
  <c r="BH18" i="1"/>
  <c r="BF18" i="1"/>
  <c r="BE18" i="1"/>
  <c r="E212" i="12"/>
  <c r="R212" i="12"/>
  <c r="G212" i="12"/>
  <c r="T212" i="12"/>
  <c r="F212" i="12"/>
  <c r="S212" i="12"/>
  <c r="BD20" i="1"/>
  <c r="B20" i="9"/>
  <c r="C20" i="9"/>
  <c r="D20" i="9"/>
  <c r="AZ21" i="1"/>
  <c r="BG19" i="1"/>
  <c r="BH19" i="1"/>
  <c r="BF19" i="1"/>
  <c r="BE19" i="1"/>
  <c r="G213" i="12"/>
  <c r="T213" i="12"/>
  <c r="E213" i="12"/>
  <c r="R213" i="12"/>
  <c r="F213" i="12"/>
  <c r="S213" i="12"/>
  <c r="BG20" i="1"/>
  <c r="BH20" i="1"/>
  <c r="BF20" i="1"/>
  <c r="AZ22" i="1"/>
  <c r="BD21" i="1"/>
  <c r="B21" i="9"/>
  <c r="C21" i="9"/>
  <c r="D21" i="9"/>
  <c r="BE20" i="1"/>
  <c r="E214" i="12"/>
  <c r="R214" i="12"/>
  <c r="G214" i="12"/>
  <c r="T214" i="12"/>
  <c r="F214" i="12"/>
  <c r="S214" i="12"/>
  <c r="BE21" i="1"/>
  <c r="BG21" i="1"/>
  <c r="BH21" i="1"/>
  <c r="BF21" i="1"/>
  <c r="AZ23" i="1"/>
  <c r="BD22" i="1"/>
  <c r="G215" i="12"/>
  <c r="T215" i="12"/>
  <c r="E215" i="12"/>
  <c r="R215" i="12"/>
  <c r="F215" i="12"/>
  <c r="S215" i="12"/>
  <c r="B22" i="9"/>
  <c r="C22" i="9"/>
  <c r="D22" i="9"/>
  <c r="BE22" i="1"/>
  <c r="BG22" i="1"/>
  <c r="BH22" i="1"/>
  <c r="BF22" i="1"/>
  <c r="AZ24" i="1"/>
  <c r="BD23" i="1"/>
  <c r="B23" i="9"/>
  <c r="C23" i="9"/>
  <c r="D23" i="9"/>
  <c r="E216" i="12"/>
  <c r="R216" i="12"/>
  <c r="G216" i="12"/>
  <c r="T216" i="12"/>
  <c r="F216" i="12"/>
  <c r="S216" i="12"/>
  <c r="BG23" i="1"/>
  <c r="BH23" i="1"/>
  <c r="BF23" i="1"/>
  <c r="BE23" i="1"/>
  <c r="AZ25" i="1"/>
  <c r="BD24" i="1"/>
  <c r="G217" i="12"/>
  <c r="T217" i="12"/>
  <c r="E217" i="12"/>
  <c r="R217" i="12"/>
  <c r="F217" i="12"/>
  <c r="S217" i="12"/>
  <c r="B24" i="9"/>
  <c r="C24" i="9"/>
  <c r="D24" i="9"/>
  <c r="BE24" i="1"/>
  <c r="BG24" i="1"/>
  <c r="BH24" i="1"/>
  <c r="BF24" i="1"/>
  <c r="AZ26" i="1"/>
  <c r="BD25" i="1"/>
  <c r="B25" i="9"/>
  <c r="C25" i="9"/>
  <c r="D25" i="9"/>
  <c r="E218" i="12"/>
  <c r="R218" i="12"/>
  <c r="G218" i="12"/>
  <c r="T218" i="12"/>
  <c r="F218" i="12"/>
  <c r="S218" i="12"/>
  <c r="BE25" i="1"/>
  <c r="AZ27" i="1"/>
  <c r="BD26" i="1"/>
  <c r="B26" i="9"/>
  <c r="C26" i="9"/>
  <c r="D26" i="9"/>
  <c r="BG25" i="1"/>
  <c r="BH25" i="1"/>
  <c r="BF25" i="1"/>
  <c r="G219" i="12"/>
  <c r="T219" i="12"/>
  <c r="E219" i="12"/>
  <c r="R219" i="12"/>
  <c r="F219" i="12"/>
  <c r="S219" i="12"/>
  <c r="BD27" i="1"/>
  <c r="B27" i="9"/>
  <c r="C27" i="9"/>
  <c r="D27" i="9"/>
  <c r="BE26" i="1"/>
  <c r="AZ28" i="1"/>
  <c r="BG26" i="1"/>
  <c r="BH26" i="1"/>
  <c r="BF26" i="1"/>
  <c r="E220" i="12"/>
  <c r="R220" i="12"/>
  <c r="G220" i="12"/>
  <c r="T220" i="12"/>
  <c r="F220" i="12"/>
  <c r="S220" i="12"/>
  <c r="AZ29" i="1"/>
  <c r="BD28" i="1"/>
  <c r="BG27" i="1"/>
  <c r="BH27" i="1"/>
  <c r="BF27" i="1"/>
  <c r="BE27" i="1"/>
  <c r="G221" i="12"/>
  <c r="T221" i="12"/>
  <c r="E221" i="12"/>
  <c r="R221" i="12"/>
  <c r="F221" i="12"/>
  <c r="S221" i="12"/>
  <c r="B28" i="9"/>
  <c r="C28" i="9"/>
  <c r="D28" i="9"/>
  <c r="BE28" i="1"/>
  <c r="BG28" i="1"/>
  <c r="BH28" i="1"/>
  <c r="BF28" i="1"/>
  <c r="AZ30" i="1"/>
  <c r="BD29" i="1"/>
  <c r="E222" i="12"/>
  <c r="R222" i="12"/>
  <c r="G222" i="12"/>
  <c r="T222" i="12"/>
  <c r="F222" i="12"/>
  <c r="S222" i="12"/>
  <c r="B29" i="9"/>
  <c r="C29" i="9"/>
  <c r="D29" i="9"/>
  <c r="BG29" i="1"/>
  <c r="BH29" i="1"/>
  <c r="BF29" i="1"/>
  <c r="BE29" i="1"/>
  <c r="AZ31" i="1"/>
  <c r="BD30" i="1"/>
  <c r="B30" i="9"/>
  <c r="C30" i="9"/>
  <c r="D30" i="9"/>
  <c r="G223" i="12"/>
  <c r="T223" i="12"/>
  <c r="E223" i="12"/>
  <c r="R223" i="12"/>
  <c r="F223" i="12"/>
  <c r="S223" i="12"/>
  <c r="BE30" i="1"/>
  <c r="BG30" i="1"/>
  <c r="BH30" i="1"/>
  <c r="BF30" i="1"/>
  <c r="AZ32" i="1"/>
  <c r="BD31" i="1"/>
  <c r="E224" i="12"/>
  <c r="R224" i="12"/>
  <c r="G224" i="12"/>
  <c r="T224" i="12"/>
  <c r="F224" i="12"/>
  <c r="S224" i="12"/>
  <c r="B31" i="9"/>
  <c r="C31" i="9"/>
  <c r="D31" i="9"/>
  <c r="BG31" i="1"/>
  <c r="BH31" i="1"/>
  <c r="BF31" i="1"/>
  <c r="BE31" i="1"/>
  <c r="AZ33" i="1"/>
  <c r="BD32" i="1"/>
  <c r="G225" i="12"/>
  <c r="T225" i="12"/>
  <c r="E225" i="12"/>
  <c r="R225" i="12"/>
  <c r="F225" i="12"/>
  <c r="S225" i="12"/>
  <c r="B32" i="9"/>
  <c r="C32" i="9"/>
  <c r="D32" i="9"/>
  <c r="BG32" i="1"/>
  <c r="BH32" i="1"/>
  <c r="BF32" i="1"/>
  <c r="BE32" i="1"/>
  <c r="AZ34" i="1"/>
  <c r="BD33" i="1"/>
  <c r="E226" i="12"/>
  <c r="R226" i="12"/>
  <c r="G226" i="12"/>
  <c r="T226" i="12"/>
  <c r="F226" i="12"/>
  <c r="S226" i="12"/>
  <c r="B33" i="9"/>
  <c r="C33" i="9"/>
  <c r="D33" i="9"/>
  <c r="BG33" i="1"/>
  <c r="BH33" i="1"/>
  <c r="BF33" i="1"/>
  <c r="BE33" i="1"/>
  <c r="AZ35" i="1"/>
  <c r="BD34" i="1"/>
  <c r="G227" i="12"/>
  <c r="T227" i="12"/>
  <c r="E227" i="12"/>
  <c r="R227" i="12"/>
  <c r="F227" i="12"/>
  <c r="S227" i="12"/>
  <c r="B34" i="9"/>
  <c r="C34" i="9"/>
  <c r="D34" i="9"/>
  <c r="BE34" i="1"/>
  <c r="BG34" i="1"/>
  <c r="BH34" i="1"/>
  <c r="BF34" i="1"/>
  <c r="AZ36" i="1"/>
  <c r="BD35" i="1"/>
  <c r="E228" i="12"/>
  <c r="R228" i="12"/>
  <c r="G228" i="12"/>
  <c r="T228" i="12"/>
  <c r="F228" i="12"/>
  <c r="S228" i="12"/>
  <c r="B35" i="9"/>
  <c r="C35" i="9"/>
  <c r="D35" i="9"/>
  <c r="BG35" i="1"/>
  <c r="BH35" i="1"/>
  <c r="BF35" i="1"/>
  <c r="BE35" i="1"/>
  <c r="AZ37" i="1"/>
  <c r="BD36" i="1"/>
  <c r="G229" i="12"/>
  <c r="T229" i="12"/>
  <c r="E229" i="12"/>
  <c r="R229" i="12"/>
  <c r="F229" i="12"/>
  <c r="S229" i="12"/>
  <c r="B36" i="9"/>
  <c r="C36" i="9"/>
  <c r="D36" i="9"/>
  <c r="BE36" i="1"/>
  <c r="BG36" i="1"/>
  <c r="BH36" i="1"/>
  <c r="BF36" i="1"/>
  <c r="AZ38" i="1"/>
  <c r="BD37" i="1"/>
  <c r="E230" i="12"/>
  <c r="R230" i="12"/>
  <c r="G230" i="12"/>
  <c r="T230" i="12"/>
  <c r="F230" i="12"/>
  <c r="S230" i="12"/>
  <c r="B37" i="9"/>
  <c r="C37" i="9"/>
  <c r="D37" i="9"/>
  <c r="BG37" i="1"/>
  <c r="BH37" i="1"/>
  <c r="BF37" i="1"/>
  <c r="BE37" i="1"/>
  <c r="AZ39" i="1"/>
  <c r="BD38" i="1"/>
  <c r="G231" i="12"/>
  <c r="T231" i="12"/>
  <c r="E231" i="12"/>
  <c r="R231" i="12"/>
  <c r="F231" i="12"/>
  <c r="S231" i="12"/>
  <c r="B38" i="9"/>
  <c r="C38" i="9"/>
  <c r="D38" i="9"/>
  <c r="BE38" i="1"/>
  <c r="BG38" i="1"/>
  <c r="BH38" i="1"/>
  <c r="BF38" i="1"/>
  <c r="AZ40" i="1"/>
  <c r="BD39" i="1"/>
  <c r="E232" i="12"/>
  <c r="R232" i="12"/>
  <c r="G232" i="12"/>
  <c r="T232" i="12"/>
  <c r="F232" i="12"/>
  <c r="S232" i="12"/>
  <c r="J41" i="6"/>
  <c r="B39" i="9"/>
  <c r="C39" i="9"/>
  <c r="D39" i="9"/>
  <c r="BG39" i="1"/>
  <c r="BH39" i="1"/>
  <c r="BF39" i="1"/>
  <c r="BE39" i="1"/>
  <c r="AZ41" i="1"/>
  <c r="BD40" i="1"/>
  <c r="G233" i="12"/>
  <c r="T233" i="12"/>
  <c r="E233" i="12"/>
  <c r="R233" i="12"/>
  <c r="F233" i="12"/>
  <c r="S233" i="12"/>
  <c r="J42" i="6"/>
  <c r="B40" i="9"/>
  <c r="C40" i="9"/>
  <c r="D40" i="9"/>
  <c r="BG40" i="1"/>
  <c r="BH40" i="1"/>
  <c r="BF40" i="1"/>
  <c r="BE40" i="1"/>
  <c r="AZ42" i="1"/>
  <c r="BD41" i="1"/>
  <c r="E234" i="12"/>
  <c r="R234" i="12"/>
  <c r="G234" i="12"/>
  <c r="T234" i="12"/>
  <c r="F234" i="12"/>
  <c r="S234" i="12"/>
  <c r="J43" i="6"/>
  <c r="B41" i="9"/>
  <c r="C41" i="9"/>
  <c r="D41" i="9"/>
  <c r="BG41" i="1"/>
  <c r="BH41" i="1"/>
  <c r="BF41" i="1"/>
  <c r="BE41" i="1"/>
  <c r="AZ43" i="1"/>
  <c r="BD42" i="1"/>
  <c r="G235" i="12"/>
  <c r="T235" i="12"/>
  <c r="E235" i="12"/>
  <c r="R235" i="12"/>
  <c r="F235" i="12"/>
  <c r="S235" i="12"/>
  <c r="J44" i="6"/>
  <c r="B42" i="9"/>
  <c r="C42" i="9"/>
  <c r="D42" i="9"/>
  <c r="BE42" i="1"/>
  <c r="BG42" i="1"/>
  <c r="BH42" i="1"/>
  <c r="BF42" i="1"/>
  <c r="AZ44" i="1"/>
  <c r="BD43" i="1"/>
  <c r="E236" i="12"/>
  <c r="R236" i="12"/>
  <c r="G236" i="12"/>
  <c r="T236" i="12"/>
  <c r="F236" i="12"/>
  <c r="S236" i="12"/>
  <c r="J45" i="6"/>
  <c r="B43" i="9"/>
  <c r="C43" i="9"/>
  <c r="D43" i="9"/>
  <c r="BG43" i="1"/>
  <c r="BH43" i="1"/>
  <c r="BF43" i="1"/>
  <c r="BE43" i="1"/>
  <c r="AZ45" i="1"/>
  <c r="BD44" i="1"/>
  <c r="G237" i="12"/>
  <c r="T237" i="12"/>
  <c r="E237" i="12"/>
  <c r="R237" i="12"/>
  <c r="F237" i="12"/>
  <c r="S237" i="12"/>
  <c r="J46" i="6"/>
  <c r="B44" i="9"/>
  <c r="C44" i="9"/>
  <c r="D44" i="9"/>
  <c r="BE44" i="1"/>
  <c r="AZ46" i="1"/>
  <c r="BD45" i="1"/>
  <c r="BG44" i="1"/>
  <c r="BH44" i="1"/>
  <c r="BF44" i="1"/>
  <c r="E238" i="12"/>
  <c r="R238" i="12"/>
  <c r="G238" i="12"/>
  <c r="T238" i="12"/>
  <c r="F238" i="12"/>
  <c r="S238" i="12"/>
  <c r="J47" i="6"/>
  <c r="B45" i="9"/>
  <c r="C45" i="9"/>
  <c r="D45" i="9"/>
  <c r="BG45" i="1"/>
  <c r="BH45" i="1"/>
  <c r="BF45" i="1"/>
  <c r="BE45" i="1"/>
  <c r="AZ47" i="1"/>
  <c r="BD46" i="1"/>
  <c r="G239" i="12"/>
  <c r="T239" i="12"/>
  <c r="E239" i="12"/>
  <c r="R239" i="12"/>
  <c r="F239" i="12"/>
  <c r="S239" i="12"/>
  <c r="J48" i="6"/>
  <c r="B46" i="9"/>
  <c r="C46" i="9"/>
  <c r="D46" i="9"/>
  <c r="BE46" i="1"/>
  <c r="AZ48" i="1"/>
  <c r="BD47" i="1"/>
  <c r="BG46" i="1"/>
  <c r="BH46" i="1"/>
  <c r="BF46" i="1"/>
  <c r="G240" i="12"/>
  <c r="T240" i="12"/>
  <c r="E240" i="12"/>
  <c r="R240" i="12"/>
  <c r="F240" i="12"/>
  <c r="S240" i="12"/>
  <c r="J49" i="6"/>
  <c r="B47" i="9"/>
  <c r="C47" i="9"/>
  <c r="D47" i="9"/>
  <c r="BG47" i="1"/>
  <c r="BH47" i="1"/>
  <c r="BF47" i="1"/>
  <c r="BE47" i="1"/>
  <c r="AZ49" i="1"/>
  <c r="BD48" i="1"/>
  <c r="G241" i="12"/>
  <c r="T241" i="12"/>
  <c r="E241" i="12"/>
  <c r="R241" i="12"/>
  <c r="F241" i="12"/>
  <c r="S241" i="12"/>
  <c r="J50" i="6"/>
  <c r="B48" i="9"/>
  <c r="C48" i="9"/>
  <c r="D48" i="9"/>
  <c r="BG48" i="1"/>
  <c r="BH48" i="1"/>
  <c r="BF48" i="1"/>
  <c r="BE48" i="1"/>
  <c r="AZ50" i="1"/>
  <c r="BD49" i="1"/>
  <c r="G242" i="12"/>
  <c r="T242" i="12"/>
  <c r="E242" i="12"/>
  <c r="R242" i="12"/>
  <c r="F242" i="12"/>
  <c r="S242" i="12"/>
  <c r="J51" i="6"/>
  <c r="B49" i="9"/>
  <c r="C49" i="9"/>
  <c r="D49" i="9"/>
  <c r="BG49" i="1"/>
  <c r="BH49" i="1"/>
  <c r="BF49" i="1"/>
  <c r="AZ51" i="1"/>
  <c r="BD50" i="1"/>
  <c r="BE49" i="1"/>
  <c r="F243" i="12"/>
  <c r="S243" i="12"/>
  <c r="G243" i="12"/>
  <c r="T243" i="12"/>
  <c r="E243" i="12"/>
  <c r="R243" i="12"/>
  <c r="J52" i="6"/>
  <c r="B50" i="9"/>
  <c r="C50" i="9"/>
  <c r="D50" i="9"/>
  <c r="BE50" i="1"/>
  <c r="BG50" i="1"/>
  <c r="BH50" i="1"/>
  <c r="BF50" i="1"/>
  <c r="AZ52" i="1"/>
  <c r="BD51" i="1"/>
  <c r="G244" i="12"/>
  <c r="T244" i="12"/>
  <c r="E244" i="12"/>
  <c r="R244" i="12"/>
  <c r="F244" i="12"/>
  <c r="S244" i="12"/>
  <c r="J53" i="6"/>
  <c r="B51" i="9"/>
  <c r="C51" i="9"/>
  <c r="D51" i="9"/>
  <c r="BG51" i="1"/>
  <c r="BH51" i="1"/>
  <c r="BF51" i="1"/>
  <c r="BE51" i="1"/>
  <c r="AZ53" i="1"/>
  <c r="BD52" i="1"/>
  <c r="E245" i="12"/>
  <c r="R245" i="12"/>
  <c r="G245" i="12"/>
  <c r="T245" i="12"/>
  <c r="F245" i="12"/>
  <c r="S245" i="12"/>
  <c r="J54" i="6"/>
  <c r="B52" i="9"/>
  <c r="C52" i="9"/>
  <c r="D52" i="9"/>
  <c r="BG52" i="1"/>
  <c r="BH52" i="1"/>
  <c r="BF52" i="1"/>
  <c r="BE52" i="1"/>
  <c r="AZ54" i="1"/>
  <c r="BD53" i="1"/>
  <c r="G246" i="12"/>
  <c r="T246" i="12"/>
  <c r="E246" i="12"/>
  <c r="R246" i="12"/>
  <c r="F246" i="12"/>
  <c r="S246" i="12"/>
  <c r="J55" i="6"/>
  <c r="B53" i="9"/>
  <c r="C53" i="9"/>
  <c r="D53" i="9"/>
  <c r="BG53" i="1"/>
  <c r="BH53" i="1"/>
  <c r="BF53" i="1"/>
  <c r="BE53" i="1"/>
  <c r="AZ55" i="1"/>
  <c r="BD54" i="1"/>
  <c r="E247" i="12"/>
  <c r="R247" i="12"/>
  <c r="G247" i="12"/>
  <c r="T247" i="12"/>
  <c r="F247" i="12"/>
  <c r="S247" i="12"/>
  <c r="J56" i="6"/>
  <c r="B54" i="9"/>
  <c r="C54" i="9"/>
  <c r="D54" i="9"/>
  <c r="BE54" i="1"/>
  <c r="BG54" i="1"/>
  <c r="BH54" i="1"/>
  <c r="BF54" i="1"/>
  <c r="AZ56" i="1"/>
  <c r="BD55" i="1"/>
  <c r="G248" i="12"/>
  <c r="T248" i="12"/>
  <c r="E248" i="12"/>
  <c r="R248" i="12"/>
  <c r="F248" i="12"/>
  <c r="S248" i="12"/>
  <c r="J57" i="6"/>
  <c r="B55" i="9"/>
  <c r="C55" i="9"/>
  <c r="D55" i="9"/>
  <c r="BE55" i="1"/>
  <c r="BG55" i="1"/>
  <c r="BH55" i="1"/>
  <c r="BF55" i="1"/>
  <c r="AZ57" i="1"/>
  <c r="BD56" i="1"/>
  <c r="B56" i="9"/>
  <c r="C56" i="9"/>
  <c r="D56" i="9"/>
  <c r="E249" i="12"/>
  <c r="R249" i="12"/>
  <c r="G249" i="12"/>
  <c r="T249" i="12"/>
  <c r="F249" i="12"/>
  <c r="S249" i="12"/>
  <c r="J58" i="6"/>
  <c r="BE56" i="1"/>
  <c r="AZ58" i="1"/>
  <c r="BD57" i="1"/>
  <c r="BG56" i="1"/>
  <c r="BH56" i="1"/>
  <c r="BF56" i="1"/>
  <c r="G250" i="12"/>
  <c r="T250" i="12"/>
  <c r="E250" i="12"/>
  <c r="R250" i="12"/>
  <c r="F250" i="12"/>
  <c r="S250" i="12"/>
  <c r="J59" i="6"/>
  <c r="B57" i="9"/>
  <c r="C57" i="9"/>
  <c r="D57" i="9"/>
  <c r="BG57" i="1"/>
  <c r="BH57" i="1"/>
  <c r="BF57" i="1"/>
  <c r="BE57" i="1"/>
  <c r="AZ59" i="1"/>
  <c r="BD58" i="1"/>
  <c r="E251" i="12"/>
  <c r="R251" i="12"/>
  <c r="G251" i="12"/>
  <c r="T251" i="12"/>
  <c r="F251" i="12"/>
  <c r="S251" i="12"/>
  <c r="J60" i="6"/>
  <c r="B58" i="9"/>
  <c r="C58" i="9"/>
  <c r="D58" i="9"/>
  <c r="BG58" i="1"/>
  <c r="BH58" i="1"/>
  <c r="BF58" i="1"/>
  <c r="BE58" i="1"/>
  <c r="AZ60" i="1"/>
  <c r="BD59" i="1"/>
  <c r="G252" i="12"/>
  <c r="T252" i="12"/>
  <c r="E252" i="12"/>
  <c r="R252" i="12"/>
  <c r="F252" i="12"/>
  <c r="S252" i="12"/>
  <c r="J61" i="6"/>
  <c r="B59" i="9"/>
  <c r="C59" i="9"/>
  <c r="D59" i="9"/>
  <c r="BG59" i="1"/>
  <c r="BH59" i="1"/>
  <c r="BF59" i="1"/>
  <c r="BE59" i="1"/>
  <c r="AZ61" i="1"/>
  <c r="BD60" i="1"/>
  <c r="E253" i="12"/>
  <c r="R253" i="12"/>
  <c r="G253" i="12"/>
  <c r="T253" i="12"/>
  <c r="F253" i="12"/>
  <c r="S253" i="12"/>
  <c r="J62" i="6"/>
  <c r="B60" i="9"/>
  <c r="C60" i="9"/>
  <c r="D60" i="9"/>
  <c r="BE60" i="1"/>
  <c r="BG60" i="1"/>
  <c r="BH60" i="1"/>
  <c r="BF60" i="1"/>
  <c r="AZ62" i="1"/>
  <c r="BD61" i="1"/>
  <c r="G254" i="12"/>
  <c r="T254" i="12"/>
  <c r="E254" i="12"/>
  <c r="R254" i="12"/>
  <c r="F254" i="12"/>
  <c r="S254" i="12"/>
  <c r="J63" i="6"/>
  <c r="B61" i="9"/>
  <c r="C61" i="9"/>
  <c r="D61" i="9"/>
  <c r="BE61" i="1"/>
  <c r="BG61" i="1"/>
  <c r="BH61" i="1"/>
  <c r="BF61" i="1"/>
  <c r="AZ63" i="1"/>
  <c r="BD62" i="1"/>
  <c r="J64" i="6"/>
  <c r="E255" i="12"/>
  <c r="R255" i="12"/>
  <c r="G255" i="12"/>
  <c r="T255" i="12"/>
  <c r="F255" i="12"/>
  <c r="S255" i="12"/>
  <c r="B62" i="9"/>
  <c r="C62" i="9"/>
  <c r="D62" i="9"/>
  <c r="BE62" i="1"/>
  <c r="BG62" i="1"/>
  <c r="BH62" i="1"/>
  <c r="BF62" i="1"/>
  <c r="BD63" i="1"/>
  <c r="J65" i="6"/>
  <c r="G256" i="12"/>
  <c r="T256" i="12"/>
  <c r="E256" i="12"/>
  <c r="R256" i="12"/>
  <c r="F256" i="12"/>
  <c r="S256" i="12"/>
  <c r="B63" i="9"/>
  <c r="C63" i="9"/>
  <c r="D63" i="9"/>
  <c r="BG63" i="1"/>
  <c r="BH63" i="1"/>
  <c r="BF63" i="1"/>
  <c r="BE63" i="1"/>
  <c r="E257" i="12"/>
  <c r="R257" i="12"/>
  <c r="G257" i="12"/>
  <c r="T257" i="12"/>
  <c r="F257" i="12"/>
  <c r="S257" i="12"/>
  <c r="G258" i="12"/>
  <c r="T258" i="12"/>
  <c r="E258" i="12"/>
  <c r="R258" i="12"/>
  <c r="F258" i="12"/>
  <c r="S258" i="12"/>
  <c r="E259" i="12"/>
  <c r="R259" i="12"/>
  <c r="G259" i="12"/>
  <c r="T259" i="12"/>
  <c r="F259" i="12"/>
  <c r="S259" i="12"/>
  <c r="G260" i="12"/>
  <c r="T260" i="12"/>
  <c r="E260" i="12"/>
  <c r="R260" i="12"/>
  <c r="F260" i="12"/>
  <c r="S260" i="12"/>
  <c r="E261" i="12"/>
  <c r="R261" i="12"/>
  <c r="G261" i="12"/>
  <c r="T261" i="12"/>
  <c r="F261" i="12"/>
  <c r="S261" i="12"/>
  <c r="G262" i="12"/>
  <c r="T262" i="12"/>
  <c r="E262" i="12"/>
  <c r="R262" i="12"/>
  <c r="F262" i="12"/>
  <c r="S262" i="12"/>
  <c r="G263" i="12"/>
  <c r="T263" i="12"/>
  <c r="E263" i="12"/>
  <c r="R263" i="12"/>
  <c r="F263" i="12"/>
  <c r="S263" i="12"/>
  <c r="G264" i="12"/>
  <c r="T264" i="12"/>
  <c r="E264" i="12"/>
  <c r="R264" i="12"/>
  <c r="F264" i="12"/>
  <c r="S264" i="12"/>
  <c r="G265" i="12"/>
  <c r="T265" i="12"/>
  <c r="E265" i="12"/>
  <c r="R265" i="12"/>
  <c r="F265" i="12"/>
  <c r="S265" i="12"/>
  <c r="G266" i="12"/>
  <c r="T266" i="12"/>
  <c r="E266" i="12"/>
  <c r="R266" i="12"/>
  <c r="F266" i="12"/>
  <c r="S266" i="12"/>
  <c r="G267" i="12"/>
  <c r="T267" i="12"/>
  <c r="E267" i="12"/>
  <c r="R267" i="12"/>
  <c r="F267" i="12"/>
  <c r="S267" i="12"/>
  <c r="G268" i="12"/>
  <c r="T268" i="12"/>
  <c r="E268" i="12"/>
  <c r="R268" i="12"/>
  <c r="F268" i="12"/>
  <c r="S268" i="12"/>
  <c r="G269" i="12"/>
  <c r="T269" i="12"/>
  <c r="E269" i="12"/>
  <c r="R269" i="12"/>
  <c r="F269" i="12"/>
  <c r="S269" i="12"/>
  <c r="G270" i="12"/>
  <c r="T270" i="12"/>
  <c r="E270" i="12"/>
  <c r="R270" i="12"/>
  <c r="F270" i="12"/>
  <c r="S270" i="12"/>
  <c r="G271" i="12"/>
  <c r="T271" i="12"/>
  <c r="E271" i="12"/>
  <c r="R271" i="12"/>
  <c r="F271" i="12"/>
  <c r="S271" i="12"/>
  <c r="E272" i="12"/>
  <c r="R272" i="12"/>
  <c r="F272" i="12"/>
  <c r="S272" i="12"/>
  <c r="G272" i="12"/>
  <c r="T272" i="12"/>
  <c r="G273" i="12"/>
  <c r="T273" i="12"/>
  <c r="E273" i="12"/>
  <c r="R273" i="12"/>
  <c r="F273" i="12"/>
  <c r="S273" i="12"/>
  <c r="E274" i="12"/>
  <c r="R274" i="12"/>
  <c r="F274" i="12"/>
  <c r="S274" i="12"/>
  <c r="G274" i="12"/>
  <c r="T274" i="12"/>
  <c r="E275" i="12"/>
  <c r="R275" i="12"/>
  <c r="F275" i="12"/>
  <c r="S275" i="12"/>
  <c r="G275" i="12"/>
  <c r="T275" i="12"/>
  <c r="E276" i="12"/>
  <c r="R276" i="12"/>
  <c r="F276" i="12"/>
  <c r="S276" i="12"/>
  <c r="G276" i="12"/>
  <c r="T276" i="12"/>
  <c r="E277" i="12"/>
  <c r="R277" i="12"/>
  <c r="F277" i="12"/>
  <c r="S277" i="12"/>
  <c r="G277" i="12"/>
  <c r="T277" i="12"/>
  <c r="E278" i="12"/>
  <c r="R278" i="12"/>
  <c r="F278" i="12"/>
  <c r="S278" i="12"/>
  <c r="G278" i="12"/>
  <c r="T278" i="12"/>
  <c r="E279" i="12"/>
  <c r="R279" i="12"/>
  <c r="F279" i="12"/>
  <c r="S279" i="12"/>
  <c r="G279" i="12"/>
  <c r="T279" i="12"/>
  <c r="E280" i="12"/>
  <c r="R280" i="12"/>
  <c r="F280" i="12"/>
  <c r="S280" i="12"/>
  <c r="G280" i="12"/>
  <c r="T280" i="12"/>
  <c r="E281" i="12"/>
  <c r="R281" i="12"/>
  <c r="F281" i="12"/>
  <c r="S281" i="12"/>
  <c r="G281" i="12"/>
  <c r="T281" i="12"/>
  <c r="E282" i="12"/>
  <c r="R282" i="12"/>
  <c r="F282" i="12"/>
  <c r="S282" i="12"/>
  <c r="G282" i="12"/>
  <c r="T282" i="12"/>
  <c r="E283" i="12"/>
  <c r="R283" i="12"/>
  <c r="F283" i="12"/>
  <c r="S283" i="12"/>
  <c r="G283" i="12"/>
  <c r="T283" i="12"/>
  <c r="E284" i="12"/>
  <c r="R284" i="12"/>
  <c r="F284" i="12"/>
  <c r="S284" i="12"/>
  <c r="G284" i="12"/>
  <c r="T284" i="12"/>
  <c r="E285" i="12"/>
  <c r="R285" i="12"/>
  <c r="F285" i="12"/>
  <c r="S285" i="12"/>
  <c r="G285" i="12"/>
  <c r="T285" i="12"/>
  <c r="E286" i="12"/>
  <c r="R286" i="12"/>
  <c r="F286" i="12"/>
  <c r="S286" i="12"/>
  <c r="G286" i="12"/>
  <c r="T286" i="12"/>
  <c r="E287" i="12"/>
  <c r="R287" i="12"/>
  <c r="F287" i="12"/>
  <c r="S287" i="12"/>
  <c r="G287" i="12"/>
  <c r="T287" i="12"/>
  <c r="E288" i="12"/>
  <c r="R288" i="12"/>
  <c r="F288" i="12"/>
  <c r="S288" i="12"/>
  <c r="G288" i="12"/>
  <c r="T288" i="12"/>
  <c r="E289" i="12"/>
  <c r="R289" i="12"/>
  <c r="F289" i="12"/>
  <c r="S289" i="12"/>
  <c r="G289" i="12"/>
  <c r="T289" i="12"/>
  <c r="E290" i="12"/>
  <c r="R290" i="12"/>
  <c r="F290" i="12"/>
  <c r="S290" i="12"/>
  <c r="G290" i="12"/>
  <c r="T290" i="12"/>
  <c r="C242" i="8"/>
  <c r="C243" i="8"/>
  <c r="C244" i="8"/>
  <c r="C245" i="8"/>
</calcChain>
</file>

<file path=xl/sharedStrings.xml><?xml version="1.0" encoding="utf-8"?>
<sst xmlns="http://schemas.openxmlformats.org/spreadsheetml/2006/main" count="1776" uniqueCount="460">
  <si>
    <t>战法经验</t>
    <phoneticPr fontId="1" type="noConversion"/>
  </si>
  <si>
    <t>3星</t>
    <phoneticPr fontId="1" type="noConversion"/>
  </si>
  <si>
    <t>民居等级</t>
    <phoneticPr fontId="1" type="noConversion"/>
  </si>
  <si>
    <t>钱庄等级</t>
    <phoneticPr fontId="1" type="noConversion"/>
  </si>
  <si>
    <t>扩建城区</t>
    <phoneticPr fontId="1" type="noConversion"/>
  </si>
  <si>
    <t>数量</t>
    <phoneticPr fontId="1" type="noConversion"/>
  </si>
  <si>
    <t>城皮等级</t>
    <phoneticPr fontId="1" type="noConversion"/>
  </si>
  <si>
    <t>金币10连</t>
    <phoneticPr fontId="1" type="noConversion"/>
  </si>
  <si>
    <t>登陆28天</t>
    <phoneticPr fontId="1" type="noConversion"/>
  </si>
  <si>
    <t>天数</t>
    <phoneticPr fontId="1" type="noConversion"/>
  </si>
  <si>
    <t>山寨</t>
    <phoneticPr fontId="1" type="noConversion"/>
  </si>
  <si>
    <t>登陆天数</t>
    <phoneticPr fontId="1" type="noConversion"/>
  </si>
  <si>
    <t>山寨等级</t>
    <phoneticPr fontId="1" type="noConversion"/>
  </si>
  <si>
    <t>金币</t>
    <phoneticPr fontId="1" type="noConversion"/>
  </si>
  <si>
    <t>金币</t>
    <phoneticPr fontId="1" type="noConversion"/>
  </si>
  <si>
    <t>金币加成</t>
    <phoneticPr fontId="1" type="noConversion"/>
  </si>
  <si>
    <t>金币加成</t>
    <phoneticPr fontId="1" type="noConversion"/>
  </si>
  <si>
    <t>金币</t>
    <phoneticPr fontId="1" type="noConversion"/>
  </si>
  <si>
    <t>任务</t>
    <phoneticPr fontId="1" type="noConversion"/>
  </si>
  <si>
    <t>天数</t>
    <phoneticPr fontId="1" type="noConversion"/>
  </si>
  <si>
    <t>初始技能</t>
    <phoneticPr fontId="1" type="noConversion"/>
  </si>
  <si>
    <t>学习1次</t>
    <phoneticPr fontId="1" type="noConversion"/>
  </si>
  <si>
    <t>学习2次</t>
    <phoneticPr fontId="1" type="noConversion"/>
  </si>
  <si>
    <t>学习3次</t>
    <phoneticPr fontId="1" type="noConversion"/>
  </si>
  <si>
    <t>卢植</t>
    <phoneticPr fontId="1" type="noConversion"/>
  </si>
  <si>
    <t>何太后</t>
    <phoneticPr fontId="1" type="noConversion"/>
  </si>
  <si>
    <t>刘备</t>
    <phoneticPr fontId="1" type="noConversion"/>
  </si>
  <si>
    <t>曹操</t>
    <phoneticPr fontId="1" type="noConversion"/>
  </si>
  <si>
    <t>孙坚</t>
    <phoneticPr fontId="1" type="noConversion"/>
  </si>
  <si>
    <t>大乔</t>
    <phoneticPr fontId="1" type="noConversion"/>
  </si>
  <si>
    <t>消耗</t>
    <phoneticPr fontId="1" type="noConversion"/>
  </si>
  <si>
    <t>累计</t>
    <phoneticPr fontId="1" type="noConversion"/>
  </si>
  <si>
    <t>总计</t>
    <phoneticPr fontId="1" type="noConversion"/>
  </si>
  <si>
    <t>第3天技能情况</t>
    <phoneticPr fontId="1" type="noConversion"/>
  </si>
  <si>
    <t>总铜钱</t>
    <phoneticPr fontId="1" type="noConversion"/>
  </si>
  <si>
    <t>山寨进度</t>
    <phoneticPr fontId="1" type="noConversion"/>
  </si>
  <si>
    <t>10连抽卡次数</t>
    <phoneticPr fontId="1" type="noConversion"/>
  </si>
  <si>
    <t>分城1</t>
    <phoneticPr fontId="1" type="noConversion"/>
  </si>
  <si>
    <t>分城2</t>
  </si>
  <si>
    <t>分城2</t>
    <phoneticPr fontId="1" type="noConversion"/>
  </si>
  <si>
    <t>分城3</t>
  </si>
  <si>
    <t>分城3</t>
    <phoneticPr fontId="1" type="noConversion"/>
  </si>
  <si>
    <t>分城4</t>
  </si>
  <si>
    <t>分城4</t>
    <phoneticPr fontId="1" type="noConversion"/>
  </si>
  <si>
    <t>分城5</t>
  </si>
  <si>
    <t>分城5</t>
    <phoneticPr fontId="1" type="noConversion"/>
  </si>
  <si>
    <t>分城6</t>
  </si>
  <si>
    <t>分城6</t>
    <phoneticPr fontId="1" type="noConversion"/>
  </si>
  <si>
    <t>分城7</t>
  </si>
  <si>
    <t>分城7</t>
    <phoneticPr fontId="1" type="noConversion"/>
  </si>
  <si>
    <t>分城8</t>
  </si>
  <si>
    <t>分城8</t>
    <phoneticPr fontId="1" type="noConversion"/>
  </si>
  <si>
    <t>分城9</t>
  </si>
  <si>
    <t>分城9</t>
    <phoneticPr fontId="1" type="noConversion"/>
  </si>
  <si>
    <t>民居</t>
    <phoneticPr fontId="1" type="noConversion"/>
  </si>
  <si>
    <t>民居</t>
    <phoneticPr fontId="1" type="noConversion"/>
  </si>
  <si>
    <t>扩建</t>
    <phoneticPr fontId="1" type="noConversion"/>
  </si>
  <si>
    <t>钱庄</t>
    <phoneticPr fontId="1" type="noConversion"/>
  </si>
  <si>
    <t>钱庄</t>
    <phoneticPr fontId="1" type="noConversion"/>
  </si>
  <si>
    <t>钱庄</t>
    <phoneticPr fontId="1" type="noConversion"/>
  </si>
  <si>
    <t>主城</t>
    <phoneticPr fontId="1" type="noConversion"/>
  </si>
  <si>
    <t>主城</t>
    <phoneticPr fontId="1" type="noConversion"/>
  </si>
  <si>
    <t>分城1</t>
    <phoneticPr fontId="1" type="noConversion"/>
  </si>
  <si>
    <t>主城基础</t>
    <phoneticPr fontId="1" type="noConversion"/>
  </si>
  <si>
    <t>分城基础</t>
    <phoneticPr fontId="1" type="noConversion"/>
  </si>
  <si>
    <t>等级</t>
    <phoneticPr fontId="1" type="noConversion"/>
  </si>
  <si>
    <t>部队1</t>
    <phoneticPr fontId="1" type="noConversion"/>
  </si>
  <si>
    <t>部队2</t>
    <phoneticPr fontId="1" type="noConversion"/>
  </si>
  <si>
    <t>部队3</t>
    <phoneticPr fontId="1" type="noConversion"/>
  </si>
  <si>
    <t>税收</t>
    <phoneticPr fontId="1" type="noConversion"/>
  </si>
  <si>
    <t>山寨</t>
    <phoneticPr fontId="1" type="noConversion"/>
  </si>
  <si>
    <t>登陆</t>
    <phoneticPr fontId="1" type="noConversion"/>
  </si>
  <si>
    <t>阶段总产出</t>
    <phoneticPr fontId="1" type="noConversion"/>
  </si>
  <si>
    <t>累计总产出</t>
    <phoneticPr fontId="1" type="noConversion"/>
  </si>
  <si>
    <t>税收</t>
    <phoneticPr fontId="1" type="noConversion"/>
  </si>
  <si>
    <t>总产出权重</t>
    <phoneticPr fontId="1" type="noConversion"/>
  </si>
  <si>
    <t>税收产出细分</t>
    <phoneticPr fontId="1" type="noConversion"/>
  </si>
  <si>
    <t>山寨产出细分</t>
    <phoneticPr fontId="1" type="noConversion"/>
  </si>
  <si>
    <t>总计</t>
    <phoneticPr fontId="1" type="noConversion"/>
  </si>
  <si>
    <t>金币产出</t>
    <phoneticPr fontId="1" type="noConversion"/>
  </si>
  <si>
    <t>武将战法成长</t>
    <phoneticPr fontId="1" type="noConversion"/>
  </si>
  <si>
    <t>抽卡次数</t>
    <phoneticPr fontId="1" type="noConversion"/>
  </si>
  <si>
    <t>1星</t>
    <phoneticPr fontId="1" type="noConversion"/>
  </si>
  <si>
    <t>2星</t>
    <phoneticPr fontId="1" type="noConversion"/>
  </si>
  <si>
    <t>3星</t>
    <phoneticPr fontId="1" type="noConversion"/>
  </si>
  <si>
    <t>4星</t>
    <phoneticPr fontId="1" type="noConversion"/>
  </si>
  <si>
    <t>星级</t>
    <phoneticPr fontId="1" type="noConversion"/>
  </si>
  <si>
    <t>数量</t>
    <phoneticPr fontId="1" type="noConversion"/>
  </si>
  <si>
    <t>抽卡模拟</t>
    <phoneticPr fontId="1" type="noConversion"/>
  </si>
  <si>
    <t>金币10连记录</t>
    <phoneticPr fontId="1" type="noConversion"/>
  </si>
  <si>
    <t>武将战法消耗</t>
    <phoneticPr fontId="1" type="noConversion"/>
  </si>
  <si>
    <t>累计金币</t>
    <phoneticPr fontId="1" type="noConversion"/>
  </si>
  <si>
    <t>部队1</t>
    <phoneticPr fontId="1" type="noConversion"/>
  </si>
  <si>
    <t>武将1</t>
    <phoneticPr fontId="1" type="noConversion"/>
  </si>
  <si>
    <t>初始</t>
  </si>
  <si>
    <t>总消耗</t>
    <phoneticPr fontId="1" type="noConversion"/>
  </si>
  <si>
    <t>武将2</t>
    <phoneticPr fontId="1" type="noConversion"/>
  </si>
  <si>
    <t>武将3</t>
    <phoneticPr fontId="1" type="noConversion"/>
  </si>
  <si>
    <t>部队3</t>
    <phoneticPr fontId="1" type="noConversion"/>
  </si>
  <si>
    <t>技能1</t>
    <phoneticPr fontId="1" type="noConversion"/>
  </si>
  <si>
    <t>学习次数</t>
    <phoneticPr fontId="1" type="noConversion"/>
  </si>
  <si>
    <t>技能2</t>
    <phoneticPr fontId="1" type="noConversion"/>
  </si>
  <si>
    <t>消耗</t>
    <phoneticPr fontId="1" type="noConversion"/>
  </si>
  <si>
    <t>B</t>
    <phoneticPr fontId="1" type="noConversion"/>
  </si>
  <si>
    <t>战法溢出</t>
    <phoneticPr fontId="1" type="noConversion"/>
  </si>
  <si>
    <t>可培养</t>
    <phoneticPr fontId="1" type="noConversion"/>
  </si>
  <si>
    <t>当前拥有</t>
    <phoneticPr fontId="1" type="noConversion"/>
  </si>
  <si>
    <t>转化后</t>
    <phoneticPr fontId="1" type="noConversion"/>
  </si>
  <si>
    <t>暴击概率</t>
    <phoneticPr fontId="1" type="noConversion"/>
  </si>
  <si>
    <t>非暴击概率</t>
    <phoneticPr fontId="1" type="noConversion"/>
  </si>
  <si>
    <t>非暴击所得</t>
    <phoneticPr fontId="1" type="noConversion"/>
  </si>
  <si>
    <t>暴击所得</t>
    <phoneticPr fontId="1" type="noConversion"/>
  </si>
  <si>
    <t>单次期望</t>
    <phoneticPr fontId="1" type="noConversion"/>
  </si>
  <si>
    <t>1星总数</t>
    <phoneticPr fontId="1" type="noConversion"/>
  </si>
  <si>
    <t>2星总数</t>
    <phoneticPr fontId="1" type="noConversion"/>
  </si>
  <si>
    <t>1星价值</t>
    <phoneticPr fontId="1" type="noConversion"/>
  </si>
  <si>
    <t>2星价值</t>
    <phoneticPr fontId="1" type="noConversion"/>
  </si>
  <si>
    <t>单次战法</t>
    <phoneticPr fontId="1" type="noConversion"/>
  </si>
  <si>
    <t>仓库</t>
    <phoneticPr fontId="1" type="noConversion"/>
  </si>
  <si>
    <t>武将技能获取</t>
    <phoneticPr fontId="1" type="noConversion"/>
  </si>
  <si>
    <t>10连次数</t>
    <phoneticPr fontId="1" type="noConversion"/>
  </si>
  <si>
    <t>10连3星数量</t>
    <phoneticPr fontId="1" type="noConversion"/>
  </si>
  <si>
    <t>铜钱的产出有如下途径:</t>
    <phoneticPr fontId="1" type="noConversion"/>
  </si>
  <si>
    <t>战法经验主要通过"武将"卡包获取,游戏初期即开启.</t>
    <phoneticPr fontId="1" type="noConversion"/>
  </si>
  <si>
    <t>山寨--每周6,7刷新山寨,山寨等级捆绑服务器的进度,消耗武将体力进行攻打.</t>
    <phoneticPr fontId="1" type="noConversion"/>
  </si>
  <si>
    <t>任务--前期主要的铜钱产出方式,后期权重占比较少,可以忽略不计.</t>
    <phoneticPr fontId="1" type="noConversion"/>
  </si>
  <si>
    <t>登陆--占比较少,28天总计才12万.</t>
    <phoneticPr fontId="1" type="noConversion"/>
  </si>
  <si>
    <t>税收--每日免费3次,付费3次,税收所得受城池数量,城池内建筑:民居,钱庄,扩建数量 影响.</t>
    <phoneticPr fontId="1" type="noConversion"/>
  </si>
  <si>
    <t>铜钱的消耗有如下方式:</t>
    <phoneticPr fontId="1" type="noConversion"/>
  </si>
  <si>
    <t>抽"武将"卡包--铜钱转化战法经验的主要途径</t>
    <phoneticPr fontId="1" type="noConversion"/>
  </si>
  <si>
    <t>抽"进度开启"卡包--前期获得三星武将,学习三星技能的主要途径;后期为抽各阵营核心5星将与4星技能提供每日一次5连.</t>
    <phoneticPr fontId="1" type="noConversion"/>
  </si>
  <si>
    <t>铜钱结构图</t>
    <phoneticPr fontId="1" type="noConversion"/>
  </si>
  <si>
    <t>概述</t>
    <phoneticPr fontId="1" type="noConversion"/>
  </si>
  <si>
    <t>铜钱在率土中的主要作用是进行抽卡,获取战法经验,4~5星武将,3~5星技能.</t>
    <phoneticPr fontId="1" type="noConversion"/>
  </si>
  <si>
    <t>4~5星武将 与 3~5星技能 主要通过抽"进度"卡包获得,此类卡包随游戏进度开启.</t>
    <phoneticPr fontId="1" type="noConversion"/>
  </si>
  <si>
    <t>产出分析</t>
    <phoneticPr fontId="1" type="noConversion"/>
  </si>
  <si>
    <t>铜钱系统分析</t>
    <phoneticPr fontId="1" type="noConversion"/>
  </si>
  <si>
    <t>一</t>
    <phoneticPr fontId="1" type="noConversion"/>
  </si>
  <si>
    <t>二</t>
    <phoneticPr fontId="1" type="noConversion"/>
  </si>
  <si>
    <t>城池税收</t>
    <phoneticPr fontId="1" type="noConversion"/>
  </si>
  <si>
    <t>城池税收是每日铜钱产出的主要途径.</t>
    <phoneticPr fontId="1" type="noConversion"/>
  </si>
  <si>
    <t>每日可免费征税3次,付费征税3次.</t>
    <phoneticPr fontId="1" type="noConversion"/>
  </si>
  <si>
    <t>城池税收的多少受到如下因素影响:</t>
    <phoneticPr fontId="1" type="noConversion"/>
  </si>
  <si>
    <t>主城</t>
    <phoneticPr fontId="1" type="noConversion"/>
  </si>
  <si>
    <t>城池基础</t>
    <phoneticPr fontId="1" type="noConversion"/>
  </si>
  <si>
    <t>民居</t>
    <phoneticPr fontId="1" type="noConversion"/>
  </si>
  <si>
    <t>仓库</t>
    <phoneticPr fontId="1" type="noConversion"/>
  </si>
  <si>
    <t>税收所得=(城池基础+民居等级+满级仓库)*(1+扩建加成)</t>
    <phoneticPr fontId="1" type="noConversion"/>
  </si>
  <si>
    <t>民居1级</t>
  </si>
  <si>
    <t>投入</t>
    <phoneticPr fontId="1" type="noConversion"/>
  </si>
  <si>
    <t>民居2级</t>
  </si>
  <si>
    <t>民居3级</t>
  </si>
  <si>
    <t>民居4级</t>
  </si>
  <si>
    <t>民居5级</t>
  </si>
  <si>
    <t>民居6级</t>
  </si>
  <si>
    <t>民居7级</t>
  </si>
  <si>
    <t>民居8级</t>
  </si>
  <si>
    <t>民居9级</t>
  </si>
  <si>
    <t>民居10级</t>
  </si>
  <si>
    <t>民居11级</t>
  </si>
  <si>
    <t>民居12级</t>
  </si>
  <si>
    <t>民居13级</t>
  </si>
  <si>
    <t>民居14级</t>
  </si>
  <si>
    <t>民居15级</t>
  </si>
  <si>
    <t>民居16级</t>
  </si>
  <si>
    <t>民居17级</t>
  </si>
  <si>
    <t>民居18级</t>
  </si>
  <si>
    <t>民居19级</t>
  </si>
  <si>
    <t>民居20级</t>
  </si>
  <si>
    <t>仓库2级</t>
  </si>
  <si>
    <t>仓库3级</t>
  </si>
  <si>
    <t>仓库4级</t>
  </si>
  <si>
    <t>仓库5级</t>
  </si>
  <si>
    <t>仓库6级</t>
  </si>
  <si>
    <t>仓库7级</t>
  </si>
  <si>
    <t>仓库8级</t>
  </si>
  <si>
    <t>仓库9级</t>
  </si>
  <si>
    <t>仓库10级</t>
  </si>
  <si>
    <t>仓库11级</t>
  </si>
  <si>
    <t>仓库12级</t>
  </si>
  <si>
    <t>仓库13级</t>
  </si>
  <si>
    <t>仓库14级</t>
  </si>
  <si>
    <t>仓库15级</t>
  </si>
  <si>
    <t>仓库16级</t>
  </si>
  <si>
    <t>仓库17级</t>
  </si>
  <si>
    <t>仓库18级</t>
  </si>
  <si>
    <t>仓库19级</t>
  </si>
  <si>
    <t>仓库20级</t>
  </si>
  <si>
    <t>扩建1级</t>
    <phoneticPr fontId="1" type="noConversion"/>
  </si>
  <si>
    <t>扩建2级</t>
  </si>
  <si>
    <t>扩建3级</t>
  </si>
  <si>
    <t>扩建4级</t>
  </si>
  <si>
    <t>扩建5级</t>
  </si>
  <si>
    <t>扩建6级</t>
  </si>
  <si>
    <t>扩建7级</t>
  </si>
  <si>
    <t>扩建8级</t>
  </si>
  <si>
    <t>总投入</t>
    <phoneticPr fontId="1" type="noConversion"/>
  </si>
  <si>
    <t>官府</t>
    <phoneticPr fontId="1" type="noConversion"/>
  </si>
  <si>
    <t>封禅台</t>
    <phoneticPr fontId="1" type="noConversion"/>
  </si>
  <si>
    <t>社稷坛</t>
    <phoneticPr fontId="1" type="noConversion"/>
  </si>
  <si>
    <t>官府1级</t>
    <phoneticPr fontId="1" type="noConversion"/>
  </si>
  <si>
    <t>官府2级</t>
  </si>
  <si>
    <t>官府3级</t>
  </si>
  <si>
    <t>官府4级</t>
  </si>
  <si>
    <t>官府5级</t>
  </si>
  <si>
    <t>官府6级</t>
  </si>
  <si>
    <t>官府8级</t>
  </si>
  <si>
    <t>官府8级</t>
    <phoneticPr fontId="1" type="noConversion"/>
  </si>
  <si>
    <t>封禅台1级</t>
    <phoneticPr fontId="1" type="noConversion"/>
  </si>
  <si>
    <t>社稷坛1级</t>
    <phoneticPr fontId="1" type="noConversion"/>
  </si>
  <si>
    <t>兵营</t>
    <phoneticPr fontId="1" type="noConversion"/>
  </si>
  <si>
    <t>武神巨像4级</t>
    <phoneticPr fontId="1" type="noConversion"/>
  </si>
  <si>
    <t>沙盘阵图4级</t>
    <phoneticPr fontId="1" type="noConversion"/>
  </si>
  <si>
    <t>扩建消耗</t>
    <phoneticPr fontId="1" type="noConversion"/>
  </si>
  <si>
    <t>兵营10级</t>
    <phoneticPr fontId="1" type="noConversion"/>
  </si>
  <si>
    <t>投产比</t>
    <phoneticPr fontId="1" type="noConversion"/>
  </si>
  <si>
    <t>民居投入</t>
    <phoneticPr fontId="1" type="noConversion"/>
  </si>
  <si>
    <t>扩建投入</t>
    <phoneticPr fontId="1" type="noConversion"/>
  </si>
  <si>
    <t>总产出</t>
    <phoneticPr fontId="1" type="noConversion"/>
  </si>
  <si>
    <t>民居产出</t>
    <phoneticPr fontId="1" type="noConversion"/>
  </si>
  <si>
    <t>民居1级</t>
    <phoneticPr fontId="1" type="noConversion"/>
  </si>
  <si>
    <t>扩建1级</t>
    <phoneticPr fontId="1" type="noConversion"/>
  </si>
  <si>
    <t>民居2级</t>
    <phoneticPr fontId="1" type="noConversion"/>
  </si>
  <si>
    <t>民居3级</t>
    <phoneticPr fontId="1" type="noConversion"/>
  </si>
  <si>
    <t>民居4级</t>
    <phoneticPr fontId="1" type="noConversion"/>
  </si>
  <si>
    <t>民居5级</t>
    <phoneticPr fontId="1" type="noConversion"/>
  </si>
  <si>
    <t>民居6级</t>
    <phoneticPr fontId="1" type="noConversion"/>
  </si>
  <si>
    <t>民居7级</t>
    <phoneticPr fontId="1" type="noConversion"/>
  </si>
  <si>
    <t>民居8级</t>
    <phoneticPr fontId="1" type="noConversion"/>
  </si>
  <si>
    <t>民居9级</t>
    <phoneticPr fontId="1" type="noConversion"/>
  </si>
  <si>
    <t>民居10级</t>
    <phoneticPr fontId="1" type="noConversion"/>
  </si>
  <si>
    <t>民居11级</t>
    <phoneticPr fontId="1" type="noConversion"/>
  </si>
  <si>
    <t>民居12级</t>
    <phoneticPr fontId="1" type="noConversion"/>
  </si>
  <si>
    <t>民居14级</t>
    <phoneticPr fontId="1" type="noConversion"/>
  </si>
  <si>
    <t>民居15级</t>
    <phoneticPr fontId="1" type="noConversion"/>
  </si>
  <si>
    <t>扩建4级</t>
    <phoneticPr fontId="1" type="noConversion"/>
  </si>
  <si>
    <t>民居15级</t>
    <phoneticPr fontId="1" type="noConversion"/>
  </si>
  <si>
    <t>扩建5级</t>
    <phoneticPr fontId="1" type="noConversion"/>
  </si>
  <si>
    <t>民居16级</t>
    <phoneticPr fontId="1" type="noConversion"/>
  </si>
  <si>
    <t>扩建6级</t>
    <phoneticPr fontId="1" type="noConversion"/>
  </si>
  <si>
    <t>民居17级</t>
    <phoneticPr fontId="1" type="noConversion"/>
  </si>
  <si>
    <t>民居18级</t>
    <phoneticPr fontId="1" type="noConversion"/>
  </si>
  <si>
    <t>民居19级</t>
    <phoneticPr fontId="1" type="noConversion"/>
  </si>
  <si>
    <t>民居20级</t>
    <phoneticPr fontId="1" type="noConversion"/>
  </si>
  <si>
    <t>扩建7级</t>
    <phoneticPr fontId="1" type="noConversion"/>
  </si>
  <si>
    <t>扩建8级</t>
    <phoneticPr fontId="1" type="noConversion"/>
  </si>
  <si>
    <t>金币产出</t>
    <phoneticPr fontId="1" type="noConversion"/>
  </si>
  <si>
    <t>民居等级</t>
    <phoneticPr fontId="1" type="noConversion"/>
  </si>
  <si>
    <t>扩建进度</t>
    <phoneticPr fontId="1" type="noConversion"/>
  </si>
  <si>
    <t>前置建筑</t>
    <phoneticPr fontId="1" type="noConversion"/>
  </si>
  <si>
    <t>消耗总资源</t>
    <phoneticPr fontId="1" type="noConversion"/>
  </si>
  <si>
    <t>武神巨像</t>
    <phoneticPr fontId="1" type="noConversion"/>
  </si>
  <si>
    <t>沙盘阵图</t>
    <phoneticPr fontId="1" type="noConversion"/>
  </si>
  <si>
    <t>民居等级</t>
    <phoneticPr fontId="1" type="noConversion"/>
  </si>
  <si>
    <t>扩建等级</t>
    <phoneticPr fontId="1" type="noConversion"/>
  </si>
  <si>
    <t>理论最优路线</t>
    <phoneticPr fontId="1" type="noConversion"/>
  </si>
  <si>
    <t>加成</t>
    <phoneticPr fontId="1" type="noConversion"/>
  </si>
  <si>
    <t>总投入</t>
    <phoneticPr fontId="1" type="noConversion"/>
  </si>
  <si>
    <t>仓库等级</t>
    <phoneticPr fontId="1" type="noConversion"/>
  </si>
  <si>
    <t>仓库1级</t>
    <phoneticPr fontId="1" type="noConversion"/>
  </si>
  <si>
    <t>仓库产出</t>
    <phoneticPr fontId="1" type="noConversion"/>
  </si>
  <si>
    <t>仓库投入</t>
    <phoneticPr fontId="1" type="noConversion"/>
  </si>
  <si>
    <t>仓库等级</t>
    <phoneticPr fontId="1" type="noConversion"/>
  </si>
  <si>
    <t>扩建1级</t>
    <phoneticPr fontId="1" type="noConversion"/>
  </si>
  <si>
    <t>扩建2级</t>
    <phoneticPr fontId="1" type="noConversion"/>
  </si>
  <si>
    <t>民居12级</t>
    <phoneticPr fontId="1" type="noConversion"/>
  </si>
  <si>
    <t>仓库20级</t>
    <phoneticPr fontId="1" type="noConversion"/>
  </si>
  <si>
    <t>民居13级</t>
    <phoneticPr fontId="1" type="noConversion"/>
  </si>
  <si>
    <t>扩建3级</t>
    <phoneticPr fontId="1" type="noConversion"/>
  </si>
  <si>
    <t>扩建3级</t>
    <phoneticPr fontId="1" type="noConversion"/>
  </si>
  <si>
    <t>民居14级</t>
    <phoneticPr fontId="1" type="noConversion"/>
  </si>
  <si>
    <t>仓库产出</t>
    <phoneticPr fontId="1" type="noConversion"/>
  </si>
  <si>
    <t>扩建4级</t>
    <phoneticPr fontId="1" type="noConversion"/>
  </si>
  <si>
    <t>扩建5级</t>
    <phoneticPr fontId="1" type="noConversion"/>
  </si>
  <si>
    <t>由上述模拟数据可知:</t>
    <phoneticPr fontId="1" type="noConversion"/>
  </si>
  <si>
    <t>来源</t>
    <phoneticPr fontId="1" type="noConversion"/>
  </si>
  <si>
    <t>初始加成</t>
    <phoneticPr fontId="1" type="noConversion"/>
  </si>
  <si>
    <t>每级加成</t>
    <phoneticPr fontId="1" type="noConversion"/>
  </si>
  <si>
    <t>满级加成</t>
    <phoneticPr fontId="1" type="noConversion"/>
  </si>
  <si>
    <t>满级权重</t>
    <phoneticPr fontId="1" type="noConversion"/>
  </si>
  <si>
    <t>前提:率土各项资源的比例为1:1:1:1,因此可得:</t>
    <phoneticPr fontId="1" type="noConversion"/>
  </si>
  <si>
    <t>2.按照图示绿色路线建造,可获得金币的最大收益.</t>
    <phoneticPr fontId="1" type="noConversion"/>
  </si>
  <si>
    <t>1.整个主城的税收遵循收益递减,且递减的降幅较大.</t>
    <phoneticPr fontId="1" type="noConversion"/>
  </si>
  <si>
    <t>由于主城的建造大概20天即可完成,而1个赛季的周期大约是60天,主城追求满后,玩家后续的城池建设主要是追求分城.</t>
    <phoneticPr fontId="1" type="noConversion"/>
  </si>
  <si>
    <t>为了遵循以上设计原则,主城的产出这里做了收益的大幅递减,以与分城做出对比,当玩家主城追求满后,发现追求分城的投产比更高时,势必倾向于去追求分城.</t>
    <phoneticPr fontId="1" type="noConversion"/>
  </si>
  <si>
    <t>追求城池数量的过程本质是填坑的过程,当一个坑被填满后,玩家会用较高的产出效率去填第二个坑,随着产出越高,填坑的效率也会越高,由此直观体现自身的成长所带来的价值,获得爽点.</t>
    <phoneticPr fontId="1" type="noConversion"/>
  </si>
  <si>
    <t>主城基础即给了将近满值1/3的产量,以此削弱成长所带来的价值,目的也是在尽量缩小各个玩家民居等级所带来的税收差距.</t>
    <phoneticPr fontId="1" type="noConversion"/>
  </si>
  <si>
    <t>城池提升税收提供了2种元素供玩家选择决策,而选择的目的是达到收益最大.</t>
    <phoneticPr fontId="1" type="noConversion"/>
  </si>
  <si>
    <t>但这其实是伪决策,因为存在如图的最优路径.相比只有1个元素而言,多了一层思考研究在里面.</t>
    <phoneticPr fontId="1" type="noConversion"/>
  </si>
  <si>
    <t>3.仓库只有在升至满级后才增加1000的金币产出,但仓库只要达到19级即可满足主城升至8级的需求,这里的金币增加相当于一种福利,增加仓库满级的价值.</t>
    <phoneticPr fontId="1" type="noConversion"/>
  </si>
  <si>
    <t>分城</t>
    <phoneticPr fontId="1" type="noConversion"/>
  </si>
  <si>
    <t>税收所得=(城池基础+民居等级+满级仓库)*(1+扩建加成+钱庄加成)</t>
    <phoneticPr fontId="1" type="noConversion"/>
  </si>
  <si>
    <t>1.分城的基础金币产出权重下降至30%,以此来确保升级民居的价值,因为后期的分城还是要追求等级发展的.</t>
    <phoneticPr fontId="1" type="noConversion"/>
  </si>
  <si>
    <t>来源</t>
    <phoneticPr fontId="1" type="noConversion"/>
  </si>
  <si>
    <t>加成</t>
    <phoneticPr fontId="1" type="noConversion"/>
  </si>
  <si>
    <t>6级扩建</t>
    <phoneticPr fontId="1" type="noConversion"/>
  </si>
  <si>
    <t>5级钱庄</t>
    <phoneticPr fontId="1" type="noConversion"/>
  </si>
  <si>
    <t>满级权重</t>
    <phoneticPr fontId="1" type="noConversion"/>
  </si>
  <si>
    <t>满级总量</t>
    <phoneticPr fontId="1" type="noConversion"/>
  </si>
  <si>
    <t>满级基础</t>
    <phoneticPr fontId="1" type="noConversion"/>
  </si>
  <si>
    <t>值</t>
    <phoneticPr fontId="1" type="noConversion"/>
  </si>
  <si>
    <t>2.扩建与钱庄的加成占比最终可达到50%以上,由此来确保扩建与钱庄的重要性.</t>
    <phoneticPr fontId="1" type="noConversion"/>
  </si>
  <si>
    <t>城皮</t>
    <phoneticPr fontId="1" type="noConversion"/>
  </si>
  <si>
    <t>城皮的影响分为2个因素:</t>
    <phoneticPr fontId="1" type="noConversion"/>
  </si>
  <si>
    <t>城皮属于稀缺资源,并不是每个人都会有,主要作为一种联盟资源,由盟主分配管理.</t>
    <phoneticPr fontId="1" type="noConversion"/>
  </si>
  <si>
    <t>城皮等级--等级越高,产出越高</t>
    <phoneticPr fontId="1" type="noConversion"/>
  </si>
  <si>
    <t>城皮数量--匹配相对应的城池,3~6级拥有8个城皮,7级以上城池拥有24个城皮</t>
    <phoneticPr fontId="1" type="noConversion"/>
  </si>
  <si>
    <t>5级以上的城皮,作为攻城奖励,分配给攻城与排名较高的联盟成员.</t>
    <phoneticPr fontId="1" type="noConversion"/>
  </si>
  <si>
    <t>3,4级的城皮主要用于武将后期挖墙角练级.</t>
    <phoneticPr fontId="1" type="noConversion"/>
  </si>
  <si>
    <t>山寨</t>
    <phoneticPr fontId="1" type="noConversion"/>
  </si>
  <si>
    <t>山寨是铜钱产出的大头,将近占了铜钱总产出的50%.</t>
    <phoneticPr fontId="1" type="noConversion"/>
  </si>
  <si>
    <t>山寨每个周末(6,7)两天18点刷新,携带大量的铜钱,如果这两天努力刷山寨获得的铜钱非常可观.</t>
    <phoneticPr fontId="1" type="noConversion"/>
  </si>
  <si>
    <t>如图可见:</t>
    <phoneticPr fontId="1" type="noConversion"/>
  </si>
  <si>
    <t>这样的设计产升了非常强烈的爽点--玩家在经过了5天的产出低效期后,在周末一下子迎来爆炸式的铜钱产出效率,对比非常强烈,感受亦然.</t>
    <phoneticPr fontId="1" type="noConversion"/>
  </si>
  <si>
    <t>山寨对整个产出曲线的影响如下:</t>
    <phoneticPr fontId="1" type="noConversion"/>
  </si>
  <si>
    <t>山寨在每个周末出现后,玩家的产出呈现爆发式的增长,基本上是周1~周5总产出的2~3倍.</t>
    <phoneticPr fontId="1" type="noConversion"/>
  </si>
  <si>
    <t>任务</t>
    <phoneticPr fontId="1" type="noConversion"/>
  </si>
  <si>
    <t>由于前期税收只能依靠主城增加,并且提升很少,因此主要靠任务产出.</t>
    <phoneticPr fontId="1" type="noConversion"/>
  </si>
  <si>
    <t>由于任务的奖励足够,因此玩家乐于去完成此任务,同时完成游戏设定的目标引导.</t>
    <phoneticPr fontId="1" type="noConversion"/>
  </si>
  <si>
    <t>任务的产出是1次性的,可以在前期补充大量的铜钱缺失,可以让玩家更舒服的过渡到常规产出阶段,且不影响常规产出的设定.</t>
    <phoneticPr fontId="1" type="noConversion"/>
  </si>
  <si>
    <t>登录奖励</t>
    <phoneticPr fontId="1" type="noConversion"/>
  </si>
  <si>
    <t>每日登录奖励28天才给了15万,占比极低,影响不大.</t>
    <phoneticPr fontId="1" type="noConversion"/>
  </si>
  <si>
    <t>铜钱消耗</t>
    <phoneticPr fontId="1" type="noConversion"/>
  </si>
  <si>
    <t>1.转化战法经验</t>
    <phoneticPr fontId="1" type="noConversion"/>
  </si>
  <si>
    <t>铜钱主要通过抽取"武将"卡包转化战法经验.</t>
    <phoneticPr fontId="1" type="noConversion"/>
  </si>
  <si>
    <t>进行将近50次的10连抽卡,将3星以下的武将卡全部转化战法经验,结果如下:</t>
    <phoneticPr fontId="1" type="noConversion"/>
  </si>
  <si>
    <t>铜钱</t>
    <phoneticPr fontId="1" type="noConversion"/>
  </si>
  <si>
    <t>战法经验</t>
    <phoneticPr fontId="1" type="noConversion"/>
  </si>
  <si>
    <t>单铜钱价值</t>
    <phoneticPr fontId="1" type="noConversion"/>
  </si>
  <si>
    <t>如果进行非"武将"卡包抽将,以最低的"汉将1"为例</t>
    <phoneticPr fontId="1" type="noConversion"/>
  </si>
  <si>
    <t>单铜钱价值</t>
    <phoneticPr fontId="1" type="noConversion"/>
  </si>
  <si>
    <t>因此,如果是为了转化战法经验,使用"武将"卡包抽卡效率是其他进度开启卡包的3倍以上.</t>
    <phoneticPr fontId="1" type="noConversion"/>
  </si>
  <si>
    <t/>
  </si>
  <si>
    <t>星级</t>
    <phoneticPr fontId="1" type="noConversion"/>
  </si>
  <si>
    <t>概率</t>
    <phoneticPr fontId="1" type="noConversion"/>
  </si>
  <si>
    <t>区间</t>
    <phoneticPr fontId="1" type="noConversion"/>
  </si>
  <si>
    <t>1轮</t>
    <phoneticPr fontId="1" type="noConversion"/>
  </si>
  <si>
    <t>2轮</t>
  </si>
  <si>
    <t>3轮</t>
  </si>
  <si>
    <t>4轮</t>
  </si>
  <si>
    <t>5轮</t>
  </si>
  <si>
    <t>6轮</t>
  </si>
  <si>
    <t>7轮</t>
  </si>
  <si>
    <t>8轮</t>
  </si>
  <si>
    <t>9轮</t>
  </si>
  <si>
    <t>10轮</t>
  </si>
  <si>
    <t>随机抽卡采样</t>
    <phoneticPr fontId="1" type="noConversion"/>
  </si>
  <si>
    <t>每10000次数量</t>
    <phoneticPr fontId="1" type="noConversion"/>
  </si>
  <si>
    <t>总数</t>
    <phoneticPr fontId="1" type="noConversion"/>
  </si>
  <si>
    <t>天数</t>
    <phoneticPr fontId="1" type="noConversion"/>
  </si>
  <si>
    <t>卡包</t>
    <phoneticPr fontId="1" type="noConversion"/>
  </si>
  <si>
    <t>抽卡次数</t>
    <phoneticPr fontId="1" type="noConversion"/>
  </si>
  <si>
    <t>累计次数</t>
    <phoneticPr fontId="1" type="noConversion"/>
  </si>
  <si>
    <t>4星数量</t>
    <phoneticPr fontId="1" type="noConversion"/>
  </si>
  <si>
    <t>5星数量</t>
    <phoneticPr fontId="1" type="noConversion"/>
  </si>
  <si>
    <t>进度卡包4~5星</t>
    <phoneticPr fontId="1" type="noConversion"/>
  </si>
  <si>
    <t>名将卡包4~5星</t>
    <phoneticPr fontId="1" type="noConversion"/>
  </si>
  <si>
    <t>3星数量</t>
    <phoneticPr fontId="1" type="noConversion"/>
  </si>
  <si>
    <t>总数</t>
    <phoneticPr fontId="1" type="noConversion"/>
  </si>
  <si>
    <t>3星数量</t>
    <phoneticPr fontId="1" type="noConversion"/>
  </si>
  <si>
    <t>4星数量</t>
    <phoneticPr fontId="1" type="noConversion"/>
  </si>
  <si>
    <t>5星数量</t>
    <phoneticPr fontId="1" type="noConversion"/>
  </si>
  <si>
    <t>抽奖模拟</t>
    <phoneticPr fontId="1" type="noConversion"/>
  </si>
  <si>
    <t>经过观察,3星与2星的卡片概率大致如下,但4,5星由于太难抽,因此作出如下模拟概率.</t>
    <phoneticPr fontId="1" type="noConversion"/>
  </si>
  <si>
    <t>如果每日9个进度卡包全部抽完,且每个进度卡包的概率相同,每日进行5次付费抽卡,则:</t>
    <phoneticPr fontId="1" type="noConversion"/>
  </si>
  <si>
    <t>内政任务</t>
  </si>
  <si>
    <t>铜钱</t>
  </si>
  <si>
    <t>战略任务</t>
  </si>
  <si>
    <t>卡包开启</t>
  </si>
  <si>
    <t>税收</t>
  </si>
  <si>
    <t>占领1级地</t>
  </si>
  <si>
    <t>天数</t>
  </si>
  <si>
    <t>初识精灵</t>
  </si>
  <si>
    <t>资源产量1</t>
  </si>
  <si>
    <t>汉将1</t>
  </si>
  <si>
    <t>沙盘演武1</t>
  </si>
  <si>
    <t>占领2级地</t>
  </si>
  <si>
    <t>战法强化到5级</t>
  </si>
  <si>
    <t>扩建</t>
  </si>
  <si>
    <t>沙盘演武2</t>
  </si>
  <si>
    <t>拆解战法</t>
  </si>
  <si>
    <t>研究1个战法</t>
  </si>
  <si>
    <t>学习第2个战法</t>
  </si>
  <si>
    <t>三国1</t>
    <phoneticPr fontId="1" type="noConversion"/>
  </si>
  <si>
    <t>"进度"卡包在武将战法经验的性价比远低于"武将"卡包,但其是非付费获取3~5星将的主要方式.</t>
    <phoneticPr fontId="1" type="noConversion"/>
  </si>
  <si>
    <t>以2组主力,1组拆迁为例.</t>
    <phoneticPr fontId="1" type="noConversion"/>
  </si>
  <si>
    <t>如果2组主力觉醒,拆迁觉醒,则:</t>
    <phoneticPr fontId="1" type="noConversion"/>
  </si>
  <si>
    <t>总技能需求</t>
    <phoneticPr fontId="1" type="noConversion"/>
  </si>
  <si>
    <t>武将卡需求</t>
    <phoneticPr fontId="1" type="noConversion"/>
  </si>
  <si>
    <t>技能星级</t>
    <phoneticPr fontId="1" type="noConversion"/>
  </si>
  <si>
    <t>高级3星</t>
    <phoneticPr fontId="1" type="noConversion"/>
  </si>
  <si>
    <t>低级3星</t>
    <phoneticPr fontId="1" type="noConversion"/>
  </si>
  <si>
    <t>4星</t>
    <phoneticPr fontId="1" type="noConversion"/>
  </si>
  <si>
    <t>5星</t>
    <phoneticPr fontId="1" type="noConversion"/>
  </si>
  <si>
    <t>3星武将卡</t>
    <phoneticPr fontId="1" type="noConversion"/>
  </si>
  <si>
    <t>4星武将卡</t>
    <phoneticPr fontId="1" type="noConversion"/>
  </si>
  <si>
    <t>5星武将卡</t>
    <phoneticPr fontId="1" type="noConversion"/>
  </si>
  <si>
    <t>凑齐技能</t>
    <phoneticPr fontId="1" type="noConversion"/>
  </si>
  <si>
    <t>武将觉醒</t>
    <phoneticPr fontId="1" type="noConversion"/>
  </si>
  <si>
    <t>放弃低级地</t>
    <phoneticPr fontId="1" type="noConversion"/>
  </si>
  <si>
    <t>初始进入</t>
    <phoneticPr fontId="1" type="noConversion"/>
  </si>
  <si>
    <t>总需求</t>
    <phoneticPr fontId="1" type="noConversion"/>
  </si>
  <si>
    <t>进度卡包概率</t>
    <phoneticPr fontId="1" type="noConversion"/>
  </si>
  <si>
    <t>名将卡包概率</t>
    <phoneticPr fontId="1" type="noConversion"/>
  </si>
  <si>
    <t>凑齐技能</t>
    <phoneticPr fontId="1" type="noConversion"/>
  </si>
  <si>
    <t>星级</t>
    <phoneticPr fontId="1" type="noConversion"/>
  </si>
  <si>
    <t>技能升满</t>
    <phoneticPr fontId="1" type="noConversion"/>
  </si>
  <si>
    <t>天数进度</t>
    <phoneticPr fontId="1" type="noConversion"/>
  </si>
  <si>
    <t>势力扩张7</t>
    <phoneticPr fontId="1" type="noConversion"/>
  </si>
  <si>
    <t>势力</t>
    <phoneticPr fontId="1" type="noConversion"/>
  </si>
  <si>
    <t>铜钱</t>
    <phoneticPr fontId="1" type="noConversion"/>
  </si>
  <si>
    <t>势力扩张1</t>
  </si>
  <si>
    <t>上阵1组3个武将</t>
  </si>
  <si>
    <t>目标</t>
    <phoneticPr fontId="1" type="noConversion"/>
  </si>
  <si>
    <t>300势力</t>
    <phoneticPr fontId="1" type="noConversion"/>
  </si>
  <si>
    <t>势力扩张7</t>
    <phoneticPr fontId="1" type="noConversion"/>
  </si>
  <si>
    <t>6000势力</t>
    <phoneticPr fontId="1" type="noConversion"/>
  </si>
  <si>
    <t>第5次抽卡</t>
    <phoneticPr fontId="1" type="noConversion"/>
  </si>
  <si>
    <t>5星概率</t>
    <phoneticPr fontId="1" type="noConversion"/>
  </si>
  <si>
    <t>4星概率</t>
    <phoneticPr fontId="1" type="noConversion"/>
  </si>
  <si>
    <t>最终概率</t>
    <phoneticPr fontId="1" type="noConversion"/>
  </si>
  <si>
    <t>升级主城4级</t>
    <phoneticPr fontId="1" type="noConversion"/>
  </si>
  <si>
    <t>升级主城5级</t>
    <phoneticPr fontId="1" type="noConversion"/>
  </si>
  <si>
    <t>2.获得3~5星武将卡</t>
    <phoneticPr fontId="1" type="noConversion"/>
  </si>
  <si>
    <t>武将配点</t>
    <phoneticPr fontId="1" type="noConversion"/>
  </si>
  <si>
    <t>势力扩张2</t>
    <phoneticPr fontId="1" type="noConversion"/>
  </si>
  <si>
    <t>500势力</t>
    <phoneticPr fontId="1" type="noConversion"/>
  </si>
  <si>
    <t>建造点将台</t>
    <phoneticPr fontId="1" type="noConversion"/>
  </si>
  <si>
    <t>升级统帅厅</t>
    <phoneticPr fontId="1" type="noConversion"/>
  </si>
  <si>
    <t>抽武将经验</t>
    <phoneticPr fontId="1" type="noConversion"/>
  </si>
  <si>
    <t>抽进度经验</t>
    <phoneticPr fontId="1" type="noConversion"/>
  </si>
  <si>
    <t>铜钱需求</t>
    <phoneticPr fontId="1" type="noConversion"/>
  </si>
  <si>
    <t>汉将1</t>
    <phoneticPr fontId="1" type="noConversion"/>
  </si>
  <si>
    <t>三国1</t>
    <phoneticPr fontId="1" type="noConversion"/>
  </si>
  <si>
    <t>群雄1</t>
    <phoneticPr fontId="1" type="noConversion"/>
  </si>
  <si>
    <t>三国魏</t>
    <phoneticPr fontId="1" type="noConversion"/>
  </si>
  <si>
    <t>三国蜀</t>
    <phoneticPr fontId="1" type="noConversion"/>
  </si>
  <si>
    <t>三国吴</t>
    <phoneticPr fontId="1" type="noConversion"/>
  </si>
  <si>
    <t>汉将2</t>
    <phoneticPr fontId="1" type="noConversion"/>
  </si>
  <si>
    <t>三国2</t>
    <phoneticPr fontId="1" type="noConversion"/>
  </si>
  <si>
    <t xml:space="preserve">群雄2 </t>
    <phoneticPr fontId="1" type="noConversion"/>
  </si>
  <si>
    <t>3星卡战法经验</t>
    <phoneticPr fontId="1" type="noConversion"/>
  </si>
  <si>
    <t>抽进度铜钱</t>
    <phoneticPr fontId="1" type="noConversion"/>
  </si>
  <si>
    <t>抽武将铜钱</t>
    <phoneticPr fontId="1" type="noConversion"/>
  </si>
  <si>
    <t>累计铜钱</t>
    <phoneticPr fontId="1" type="noConversion"/>
  </si>
  <si>
    <t>累积铜钱</t>
    <phoneticPr fontId="1" type="noConversion"/>
  </si>
  <si>
    <t>抽名将经验</t>
    <phoneticPr fontId="1" type="noConversion"/>
  </si>
  <si>
    <t>结论:</t>
    <phoneticPr fontId="1" type="noConversion"/>
  </si>
  <si>
    <t>1.武将技能的培养上,核心的追求是在凑齐技能,且技能的星级越高,追求难度越高.</t>
    <phoneticPr fontId="1" type="noConversion"/>
  </si>
  <si>
    <t>2.拿到技能后，标准小R如果积极建造分城,周末打山寨,获得战法经验并不难,大概36天即可获得24个技能的全部战法经验.</t>
    <phoneticPr fontId="1" type="noConversion"/>
  </si>
  <si>
    <t>大R用于可以双倍转化,进度更快,大概18天即可.</t>
    <phoneticPr fontId="1" type="noConversion"/>
  </si>
  <si>
    <t>3.整个游戏武将培养的周期是通过抽卡来控制,玩家的游戏时间越长,累计的免费抽卡次数则越多,则理论上与强力武将和强力技能靠的越近.</t>
    <phoneticPr fontId="1" type="noConversion"/>
  </si>
  <si>
    <t>但整个武将池接近于纯随机,并没有获得某个武将的保底成本,在付费收益上极度的不稳定.</t>
    <phoneticPr fontId="1" type="noConversion"/>
  </si>
  <si>
    <t>抽卡次数</t>
    <phoneticPr fontId="1" type="noConversion"/>
  </si>
  <si>
    <t>爽点</t>
    <phoneticPr fontId="1" type="noConversion"/>
  </si>
  <si>
    <t>假设:</t>
    <phoneticPr fontId="1" type="noConversion"/>
  </si>
  <si>
    <t>抽中非4,5星的爽快感为1</t>
  </si>
  <si>
    <t>抽中4星的爽快感为3</t>
    <phoneticPr fontId="1" type="noConversion"/>
  </si>
  <si>
    <t>抽中5星的爽快感为10</t>
    <phoneticPr fontId="1" type="noConversion"/>
  </si>
  <si>
    <t>大R充钱获得100次抽卡机会,在消费这些钻石时,这个付费体验曲线结构如下图: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</si>
</sst>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1"/>
      <color theme="1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1"/>
      <color theme="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8999908444471571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2" applyFont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9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0" fontId="0" fillId="0" borderId="5" xfId="0" applyFill="1" applyBorder="1">
      <alignment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0" fillId="8" borderId="0" xfId="0" applyFill="1">
      <alignment vertical="center"/>
    </xf>
    <xf numFmtId="1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0" fontId="4" fillId="2" borderId="0" xfId="0" applyFont="1" applyFill="1">
      <alignment vertical="center"/>
    </xf>
    <xf numFmtId="0" fontId="4" fillId="7" borderId="0" xfId="0" applyFont="1" applyFill="1">
      <alignment vertical="center"/>
    </xf>
    <xf numFmtId="0" fontId="4" fillId="9" borderId="0" xfId="0" applyFont="1" applyFill="1">
      <alignment vertical="center"/>
    </xf>
    <xf numFmtId="0" fontId="7" fillId="0" borderId="1" xfId="0" applyFont="1" applyBorder="1">
      <alignment vertical="center"/>
    </xf>
    <xf numFmtId="0" fontId="0" fillId="0" borderId="0" xfId="0" applyAlignment="1">
      <alignment vertical="center" shrinkToFit="1"/>
    </xf>
    <xf numFmtId="0" fontId="0" fillId="10" borderId="0" xfId="0" applyFill="1" applyAlignment="1">
      <alignment vertical="center" shrinkToFit="1"/>
    </xf>
    <xf numFmtId="0" fontId="0" fillId="7" borderId="0" xfId="0" applyFill="1" applyAlignment="1">
      <alignment vertical="center" shrinkToFit="1"/>
    </xf>
    <xf numFmtId="0" fontId="0" fillId="11" borderId="0" xfId="0" applyFill="1" applyAlignment="1">
      <alignment vertical="center" shrinkToFit="1"/>
    </xf>
    <xf numFmtId="0" fontId="0" fillId="0" borderId="0" xfId="0" applyAlignment="1">
      <alignment horizontal="right" vertical="center"/>
    </xf>
    <xf numFmtId="0" fontId="0" fillId="12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0" fontId="0" fillId="0" borderId="1" xfId="0" applyNumberFormat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 applyAlignment="1">
      <alignment vertical="center"/>
    </xf>
    <xf numFmtId="9" fontId="0" fillId="0" borderId="0" xfId="0" applyNumberFormat="1">
      <alignment vertical="center"/>
    </xf>
    <xf numFmtId="9" fontId="0" fillId="0" borderId="0" xfId="0" applyNumberFormat="1" applyFill="1">
      <alignment vertical="center"/>
    </xf>
    <xf numFmtId="0" fontId="0" fillId="0" borderId="1" xfId="0" applyFont="1" applyFill="1" applyBorder="1" applyAlignment="1">
      <alignment vertical="center"/>
    </xf>
    <xf numFmtId="0" fontId="0" fillId="12" borderId="1" xfId="0" applyFill="1" applyBorder="1">
      <alignment vertical="center"/>
    </xf>
    <xf numFmtId="0" fontId="0" fillId="12" borderId="1" xfId="0" applyFont="1" applyFill="1" applyBorder="1" applyAlignment="1">
      <alignment vertical="center"/>
    </xf>
    <xf numFmtId="0" fontId="0" fillId="13" borderId="1" xfId="0" applyFill="1" applyBorder="1">
      <alignment vertical="center"/>
    </xf>
    <xf numFmtId="0" fontId="6" fillId="14" borderId="1" xfId="0" applyFont="1" applyFill="1" applyBorder="1">
      <alignment vertical="center"/>
    </xf>
    <xf numFmtId="0" fontId="7" fillId="0" borderId="0" xfId="0" applyFont="1">
      <alignment vertical="center"/>
    </xf>
    <xf numFmtId="0" fontId="0" fillId="0" borderId="0" xfId="0" quotePrefix="1">
      <alignment vertical="center"/>
    </xf>
    <xf numFmtId="2" fontId="0" fillId="0" borderId="0" xfId="0" applyNumberFormat="1">
      <alignment vertical="center"/>
    </xf>
    <xf numFmtId="10" fontId="0" fillId="0" borderId="1" xfId="1" applyNumberFormat="1" applyFont="1" applyBorder="1">
      <alignment vertical="center"/>
    </xf>
    <xf numFmtId="0" fontId="6" fillId="15" borderId="2" xfId="0" applyFont="1" applyFill="1" applyBorder="1" applyAlignment="1">
      <alignment horizontal="center" vertical="center"/>
    </xf>
    <xf numFmtId="0" fontId="6" fillId="15" borderId="3" xfId="0" applyFont="1" applyFill="1" applyBorder="1" applyAlignment="1">
      <alignment horizontal="center" vertical="center"/>
    </xf>
    <xf numFmtId="0" fontId="6" fillId="15" borderId="2" xfId="0" applyFont="1" applyFill="1" applyBorder="1" applyAlignment="1">
      <alignment vertical="center"/>
    </xf>
    <xf numFmtId="0" fontId="6" fillId="15" borderId="3" xfId="0" applyFont="1" applyFill="1" applyBorder="1" applyAlignment="1">
      <alignment vertical="center"/>
    </xf>
    <xf numFmtId="0" fontId="6" fillId="15" borderId="4" xfId="0" applyFont="1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1" borderId="0" xfId="0" applyFill="1" applyAlignment="1">
      <alignment horizontal="center" vertical="center" shrinkToFit="1"/>
    </xf>
    <xf numFmtId="0" fontId="0" fillId="10" borderId="0" xfId="0" applyFill="1" applyAlignment="1">
      <alignment horizontal="center" vertical="center" shrinkToFit="1"/>
    </xf>
  </cellXfs>
  <cellStyles count="3">
    <cellStyle name="百分比" xfId="1" builtinId="5"/>
    <cellStyle name="标题" xfId="2" builtinId="15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每投入</a:t>
            </a:r>
            <a:r>
              <a:rPr lang="en-US" altLang="zh-CN"/>
              <a:t>1</a:t>
            </a:r>
            <a:r>
              <a:rPr lang="zh-CN" altLang="en-US"/>
              <a:t>资源可获得的金币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铜钱系统分析!$M$85:$M$113</c:f>
              <c:numCache>
                <c:formatCode>General</c:formatCode>
                <c:ptCount val="29"/>
                <c:pt idx="0">
                  <c:v>103</c:v>
                </c:pt>
                <c:pt idx="1">
                  <c:v>21.2</c:v>
                </c:pt>
                <c:pt idx="2">
                  <c:v>9.0833333333333339</c:v>
                </c:pt>
                <c:pt idx="3">
                  <c:v>4</c:v>
                </c:pt>
                <c:pt idx="4">
                  <c:v>2.2549019607843137</c:v>
                </c:pt>
                <c:pt idx="5">
                  <c:v>1.3563218390804597</c:v>
                </c:pt>
                <c:pt idx="6">
                  <c:v>0.83448275862068966</c:v>
                </c:pt>
                <c:pt idx="7">
                  <c:v>0.52320675105485237</c:v>
                </c:pt>
                <c:pt idx="8">
                  <c:v>0.33509234828496043</c:v>
                </c:pt>
                <c:pt idx="9">
                  <c:v>0.21558872305140961</c:v>
                </c:pt>
                <c:pt idx="10">
                  <c:v>0.13985278654048369</c:v>
                </c:pt>
                <c:pt idx="11">
                  <c:v>0.10082701585113715</c:v>
                </c:pt>
                <c:pt idx="12">
                  <c:v>7.4837418709354689E-2</c:v>
                </c:pt>
                <c:pt idx="13">
                  <c:v>6.0466839570211192E-2</c:v>
                </c:pt>
                <c:pt idx="14">
                  <c:v>4.7285370419898366E-2</c:v>
                </c:pt>
                <c:pt idx="15">
                  <c:v>3.9342477683431305E-2</c:v>
                </c:pt>
                <c:pt idx="16">
                  <c:v>3.1166638527773089E-2</c:v>
                </c:pt>
                <c:pt idx="17">
                  <c:v>2.5808126703881603E-2</c:v>
                </c:pt>
                <c:pt idx="18">
                  <c:v>2.0763015239848623E-2</c:v>
                </c:pt>
                <c:pt idx="19">
                  <c:v>1.7103090351497995E-2</c:v>
                </c:pt>
                <c:pt idx="20">
                  <c:v>1.3924606410336824E-2</c:v>
                </c:pt>
                <c:pt idx="21">
                  <c:v>1.1168230910720181E-2</c:v>
                </c:pt>
                <c:pt idx="22">
                  <c:v>9.2111784665827902E-3</c:v>
                </c:pt>
                <c:pt idx="23">
                  <c:v>7.2345048298540771E-3</c:v>
                </c:pt>
                <c:pt idx="24">
                  <c:v>5.4309990703305736E-3</c:v>
                </c:pt>
                <c:pt idx="25">
                  <c:v>3.9231912708994222E-3</c:v>
                </c:pt>
                <c:pt idx="26">
                  <c:v>2.1421877091980183E-3</c:v>
                </c:pt>
                <c:pt idx="27">
                  <c:v>1.8264492684690169E-3</c:v>
                </c:pt>
                <c:pt idx="28">
                  <c:v>1.7417950165309248E-3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F-4C83-A6D1-FD6AADF2D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320128"/>
        <c:axId val="498829232"/>
      </c:lineChart>
      <c:catAx>
        <c:axId val="397320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829232"/>
        <c:crosses val="autoZero"/>
        <c:auto val="1"/>
        <c:lblAlgn val="ctr"/>
        <c:lblOffset val="100"/>
        <c:noMultiLvlLbl val="0"/>
      </c:catAx>
      <c:valAx>
        <c:axId val="4988292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32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山寨产出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铜钱产出!$AY$4:$AY$63</c:f>
              <c:numCache>
                <c:formatCode>General</c:formatCode>
                <c:ptCount val="60"/>
                <c:pt idx="0">
                  <c:v>135300</c:v>
                </c:pt>
                <c:pt idx="1">
                  <c:v>99760</c:v>
                </c:pt>
                <c:pt idx="2">
                  <c:v>83800</c:v>
                </c:pt>
                <c:pt idx="3">
                  <c:v>88080</c:v>
                </c:pt>
                <c:pt idx="4">
                  <c:v>49760</c:v>
                </c:pt>
                <c:pt idx="5">
                  <c:v>404400</c:v>
                </c:pt>
                <c:pt idx="6">
                  <c:v>365680</c:v>
                </c:pt>
                <c:pt idx="7">
                  <c:v>117600</c:v>
                </c:pt>
                <c:pt idx="8">
                  <c:v>77600</c:v>
                </c:pt>
                <c:pt idx="9">
                  <c:v>111200</c:v>
                </c:pt>
                <c:pt idx="10">
                  <c:v>121200</c:v>
                </c:pt>
                <c:pt idx="11">
                  <c:v>111200</c:v>
                </c:pt>
                <c:pt idx="12">
                  <c:v>546200</c:v>
                </c:pt>
                <c:pt idx="13">
                  <c:v>549800</c:v>
                </c:pt>
                <c:pt idx="14">
                  <c:v>69800</c:v>
                </c:pt>
                <c:pt idx="15">
                  <c:v>79800</c:v>
                </c:pt>
                <c:pt idx="16">
                  <c:v>69800</c:v>
                </c:pt>
                <c:pt idx="17">
                  <c:v>79800</c:v>
                </c:pt>
                <c:pt idx="18">
                  <c:v>69800</c:v>
                </c:pt>
                <c:pt idx="19">
                  <c:v>583864</c:v>
                </c:pt>
                <c:pt idx="20">
                  <c:v>884560</c:v>
                </c:pt>
                <c:pt idx="21">
                  <c:v>121160</c:v>
                </c:pt>
                <c:pt idx="22">
                  <c:v>121160</c:v>
                </c:pt>
                <c:pt idx="23">
                  <c:v>111160</c:v>
                </c:pt>
                <c:pt idx="24">
                  <c:v>121160</c:v>
                </c:pt>
                <c:pt idx="25">
                  <c:v>135224</c:v>
                </c:pt>
                <c:pt idx="26">
                  <c:v>935920</c:v>
                </c:pt>
                <c:pt idx="27">
                  <c:v>1172520</c:v>
                </c:pt>
                <c:pt idx="28">
                  <c:v>162520</c:v>
                </c:pt>
                <c:pt idx="29">
                  <c:v>152520</c:v>
                </c:pt>
                <c:pt idx="30">
                  <c:v>152520</c:v>
                </c:pt>
                <c:pt idx="31">
                  <c:v>176584</c:v>
                </c:pt>
                <c:pt idx="32">
                  <c:v>187280</c:v>
                </c:pt>
                <c:pt idx="33">
                  <c:v>1223880</c:v>
                </c:pt>
                <c:pt idx="34">
                  <c:v>1213880</c:v>
                </c:pt>
                <c:pt idx="35">
                  <c:v>203880</c:v>
                </c:pt>
                <c:pt idx="36">
                  <c:v>227944</c:v>
                </c:pt>
                <c:pt idx="37">
                  <c:v>228640</c:v>
                </c:pt>
                <c:pt idx="38">
                  <c:v>245240</c:v>
                </c:pt>
                <c:pt idx="39">
                  <c:v>235240</c:v>
                </c:pt>
                <c:pt idx="40">
                  <c:v>1255240</c:v>
                </c:pt>
                <c:pt idx="41">
                  <c:v>1279304</c:v>
                </c:pt>
                <c:pt idx="42">
                  <c:v>270000</c:v>
                </c:pt>
                <c:pt idx="43">
                  <c:v>286600</c:v>
                </c:pt>
                <c:pt idx="44">
                  <c:v>276600</c:v>
                </c:pt>
                <c:pt idx="45">
                  <c:v>310664</c:v>
                </c:pt>
                <c:pt idx="46">
                  <c:v>311360</c:v>
                </c:pt>
                <c:pt idx="47">
                  <c:v>1347960</c:v>
                </c:pt>
                <c:pt idx="48">
                  <c:v>1337960</c:v>
                </c:pt>
                <c:pt idx="49">
                  <c:v>352024</c:v>
                </c:pt>
                <c:pt idx="50">
                  <c:v>362720</c:v>
                </c:pt>
                <c:pt idx="51">
                  <c:v>359320</c:v>
                </c:pt>
                <c:pt idx="52">
                  <c:v>369320</c:v>
                </c:pt>
                <c:pt idx="53">
                  <c:v>383384</c:v>
                </c:pt>
                <c:pt idx="54">
                  <c:v>1424080</c:v>
                </c:pt>
                <c:pt idx="55">
                  <c:v>1420680</c:v>
                </c:pt>
                <c:pt idx="56">
                  <c:v>410680</c:v>
                </c:pt>
                <c:pt idx="57">
                  <c:v>424744</c:v>
                </c:pt>
                <c:pt idx="58">
                  <c:v>442040</c:v>
                </c:pt>
                <c:pt idx="59">
                  <c:v>442040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1-4A5F-BF40-1CE057A83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961808"/>
        <c:axId val="851364928"/>
      </c:lineChart>
      <c:catAx>
        <c:axId val="506961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天数</a:t>
                </a:r>
              </a:p>
            </c:rich>
          </c:tx>
          <c:layout>
            <c:manualLayout>
              <c:xMode val="edge"/>
              <c:yMode val="edge"/>
              <c:x val="0.48482585924845151"/>
              <c:y val="0.91205673758865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364928"/>
        <c:crosses val="autoZero"/>
        <c:auto val="1"/>
        <c:lblAlgn val="ctr"/>
        <c:lblOffset val="100"/>
        <c:noMultiLvlLbl val="0"/>
      </c:catAx>
      <c:valAx>
        <c:axId val="851364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96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附表6!$D$401</c:f>
              <c:strCache>
                <c:ptCount val="1"/>
                <c:pt idx="0">
                  <c:v>爽点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附表6!$C$402:$C$501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附表6!$D$402:$D$501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3D-47D6-A4CB-A76252654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08816"/>
        <c:axId val="142469136"/>
      </c:scatterChart>
      <c:valAx>
        <c:axId val="15830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抽卡次数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69136"/>
        <c:crosses val="autoZero"/>
        <c:crossBetween val="midCat"/>
      </c:valAx>
      <c:valAx>
        <c:axId val="14246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爽快感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18</xdr:row>
      <xdr:rowOff>76200</xdr:rowOff>
    </xdr:from>
    <xdr:to>
      <xdr:col>20</xdr:col>
      <xdr:colOff>409575</xdr:colOff>
      <xdr:row>43</xdr:row>
      <xdr:rowOff>68431</xdr:rowOff>
    </xdr:to>
    <xdr:pic>
      <xdr:nvPicPr>
        <xdr:cNvPr id="7" name="图片 6" descr="C:\Users\Mevil\AppData\Roaming\Tencent\Users\2880339643\QQEIM\WinTemp\RichOle\1A}%DVYI7F3OBRYW0YE}QL9.png">
          <a:extLst>
            <a:ext uri="{FF2B5EF4-FFF2-40B4-BE49-F238E27FC236}">
              <a16:creationId xmlns:a16="http://schemas.microsoft.com/office/drawing/2014/main" id="{AD0BCA61-B8D3-4464-BCB4-D8BA6C3D1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3162300"/>
          <a:ext cx="11382375" cy="4278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228599</xdr:colOff>
      <xdr:row>51</xdr:row>
      <xdr:rowOff>57150</xdr:rowOff>
    </xdr:from>
    <xdr:to>
      <xdr:col>6</xdr:col>
      <xdr:colOff>551911</xdr:colOff>
      <xdr:row>69</xdr:row>
      <xdr:rowOff>142875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C94353E7-FA37-4D47-8894-491764FB9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1974" y="9048750"/>
          <a:ext cx="3723737" cy="3171825"/>
        </a:xfrm>
        <a:prstGeom prst="rect">
          <a:avLst/>
        </a:prstGeom>
      </xdr:spPr>
    </xdr:pic>
    <xdr:clientData/>
  </xdr:twoCellAnchor>
  <xdr:twoCellAnchor>
    <xdr:from>
      <xdr:col>13</xdr:col>
      <xdr:colOff>519111</xdr:colOff>
      <xdr:row>82</xdr:row>
      <xdr:rowOff>152399</xdr:rowOff>
    </xdr:from>
    <xdr:to>
      <xdr:col>22</xdr:col>
      <xdr:colOff>581025</xdr:colOff>
      <xdr:row>107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5BD93E-1615-41A6-AD69-26826A0F0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66675</xdr:colOff>
      <xdr:row>156</xdr:row>
      <xdr:rowOff>38100</xdr:rowOff>
    </xdr:from>
    <xdr:to>
      <xdr:col>11</xdr:col>
      <xdr:colOff>428625</xdr:colOff>
      <xdr:row>174</xdr:row>
      <xdr:rowOff>85725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0A73F1F-5785-416F-8836-DBC611767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581025</xdr:colOff>
      <xdr:row>254</xdr:row>
      <xdr:rowOff>57150</xdr:rowOff>
    </xdr:from>
    <xdr:to>
      <xdr:col>9</xdr:col>
      <xdr:colOff>342209</xdr:colOff>
      <xdr:row>275</xdr:row>
      <xdr:rowOff>28129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B4F056B-38EA-4F86-8436-4B65A774F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1025" y="43919775"/>
          <a:ext cx="5523809" cy="357142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284</xdr:row>
      <xdr:rowOff>95250</xdr:rowOff>
    </xdr:from>
    <xdr:to>
      <xdr:col>11</xdr:col>
      <xdr:colOff>461963</xdr:colOff>
      <xdr:row>306</xdr:row>
      <xdr:rowOff>38101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BCE11C5-2702-4FB3-9635-C3061C695D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VN/DGSLG/&#31574;&#21010;&#25991;&#26723;/&#25968;&#20540;&#30456;&#20851;/&#20854;&#20182;&#28216;&#25103;/&#29575;&#22303;&#20043;&#28392;&#36164;&#28304;&#3244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建筑消耗"/>
      <sheetName val="建筑线路"/>
      <sheetName val="产出表"/>
      <sheetName val="任务产量"/>
      <sheetName val="矿产出"/>
      <sheetName val="州城产出"/>
      <sheetName val="联盟加成"/>
      <sheetName val="战斗消耗"/>
      <sheetName val="武将升级速度"/>
      <sheetName val="矿等级分布"/>
      <sheetName val="资源价值"/>
    </sheetNames>
    <sheetDataSet>
      <sheetData sheetId="0" refreshError="1"/>
      <sheetData sheetId="1">
        <row r="2">
          <cell r="B2" t="str">
            <v>城主府</v>
          </cell>
          <cell r="F2" t="str">
            <v>升级消耗</v>
          </cell>
        </row>
        <row r="3">
          <cell r="F3" t="str">
            <v>政令</v>
          </cell>
        </row>
        <row r="4">
          <cell r="B4">
            <v>1</v>
          </cell>
        </row>
        <row r="5">
          <cell r="B5">
            <v>2</v>
          </cell>
        </row>
        <row r="6">
          <cell r="B6">
            <v>3</v>
          </cell>
        </row>
        <row r="7">
          <cell r="B7">
            <v>4</v>
          </cell>
        </row>
        <row r="8">
          <cell r="B8">
            <v>5</v>
          </cell>
        </row>
        <row r="9">
          <cell r="B9">
            <v>6</v>
          </cell>
        </row>
        <row r="10">
          <cell r="B10">
            <v>7</v>
          </cell>
        </row>
        <row r="11">
          <cell r="B11">
            <v>8</v>
          </cell>
        </row>
        <row r="14">
          <cell r="B14" t="str">
            <v>校场</v>
          </cell>
          <cell r="F14" t="str">
            <v>升级消耗</v>
          </cell>
        </row>
        <row r="15">
          <cell r="F15" t="str">
            <v>政令</v>
          </cell>
        </row>
        <row r="16">
          <cell r="B16">
            <v>1</v>
          </cell>
        </row>
        <row r="17">
          <cell r="B17">
            <v>2</v>
          </cell>
        </row>
        <row r="18">
          <cell r="B18">
            <v>3</v>
          </cell>
        </row>
        <row r="19">
          <cell r="B19">
            <v>4</v>
          </cell>
        </row>
        <row r="20">
          <cell r="B20">
            <v>5</v>
          </cell>
        </row>
        <row r="24">
          <cell r="B24" t="str">
            <v>募兵所</v>
          </cell>
          <cell r="F24" t="str">
            <v>升级消耗</v>
          </cell>
        </row>
        <row r="25">
          <cell r="F25" t="str">
            <v>政令</v>
          </cell>
        </row>
        <row r="26">
          <cell r="B26">
            <v>1</v>
          </cell>
        </row>
        <row r="27">
          <cell r="B27">
            <v>2</v>
          </cell>
        </row>
        <row r="28">
          <cell r="B28">
            <v>3</v>
          </cell>
        </row>
        <row r="29">
          <cell r="B29">
            <v>4</v>
          </cell>
        </row>
        <row r="30">
          <cell r="B30">
            <v>5</v>
          </cell>
        </row>
        <row r="31">
          <cell r="B31">
            <v>6</v>
          </cell>
        </row>
        <row r="32">
          <cell r="B32">
            <v>7</v>
          </cell>
        </row>
        <row r="33">
          <cell r="B33">
            <v>8</v>
          </cell>
        </row>
        <row r="34">
          <cell r="B34">
            <v>9</v>
          </cell>
        </row>
        <row r="35">
          <cell r="B35">
            <v>10</v>
          </cell>
        </row>
        <row r="38">
          <cell r="B38" t="str">
            <v>铁壁营</v>
          </cell>
          <cell r="F38" t="str">
            <v>升级消耗</v>
          </cell>
        </row>
        <row r="39">
          <cell r="F39" t="str">
            <v>政令</v>
          </cell>
        </row>
        <row r="40">
          <cell r="B40">
            <v>1</v>
          </cell>
        </row>
        <row r="41">
          <cell r="B41">
            <v>2</v>
          </cell>
        </row>
        <row r="42">
          <cell r="B42">
            <v>3</v>
          </cell>
        </row>
        <row r="43">
          <cell r="B43">
            <v>4</v>
          </cell>
        </row>
        <row r="44">
          <cell r="B44">
            <v>5</v>
          </cell>
        </row>
        <row r="45">
          <cell r="B45">
            <v>6</v>
          </cell>
        </row>
        <row r="46">
          <cell r="B46">
            <v>7</v>
          </cell>
        </row>
        <row r="47">
          <cell r="B47">
            <v>8</v>
          </cell>
        </row>
        <row r="48">
          <cell r="B48">
            <v>9</v>
          </cell>
        </row>
        <row r="49">
          <cell r="B49">
            <v>10</v>
          </cell>
        </row>
        <row r="52">
          <cell r="B52" t="str">
            <v>疾风营</v>
          </cell>
          <cell r="F52" t="str">
            <v>升级消耗</v>
          </cell>
        </row>
        <row r="53">
          <cell r="F53" t="str">
            <v>政令</v>
          </cell>
        </row>
        <row r="54">
          <cell r="B54">
            <v>1</v>
          </cell>
        </row>
        <row r="55">
          <cell r="B55">
            <v>2</v>
          </cell>
        </row>
        <row r="56">
          <cell r="B56">
            <v>3</v>
          </cell>
        </row>
        <row r="57">
          <cell r="B57">
            <v>4</v>
          </cell>
        </row>
        <row r="58">
          <cell r="B58">
            <v>5</v>
          </cell>
        </row>
        <row r="59">
          <cell r="B59">
            <v>6</v>
          </cell>
        </row>
        <row r="60">
          <cell r="B60">
            <v>7</v>
          </cell>
        </row>
        <row r="61">
          <cell r="B61">
            <v>8</v>
          </cell>
        </row>
        <row r="62">
          <cell r="B62">
            <v>9</v>
          </cell>
        </row>
        <row r="63">
          <cell r="B63">
            <v>10</v>
          </cell>
        </row>
        <row r="66">
          <cell r="B66" t="str">
            <v>尚武营</v>
          </cell>
          <cell r="F66" t="str">
            <v>升级消耗</v>
          </cell>
        </row>
        <row r="67">
          <cell r="F67" t="str">
            <v>政令</v>
          </cell>
        </row>
        <row r="68">
          <cell r="B68">
            <v>1</v>
          </cell>
        </row>
        <row r="69">
          <cell r="B69">
            <v>2</v>
          </cell>
        </row>
        <row r="70">
          <cell r="B70">
            <v>3</v>
          </cell>
        </row>
        <row r="71">
          <cell r="B71">
            <v>4</v>
          </cell>
        </row>
        <row r="72">
          <cell r="B72">
            <v>5</v>
          </cell>
        </row>
        <row r="73">
          <cell r="B73">
            <v>6</v>
          </cell>
        </row>
        <row r="74">
          <cell r="B74">
            <v>7</v>
          </cell>
        </row>
        <row r="75">
          <cell r="B75">
            <v>8</v>
          </cell>
        </row>
        <row r="76">
          <cell r="B76">
            <v>9</v>
          </cell>
        </row>
        <row r="77">
          <cell r="B77">
            <v>10</v>
          </cell>
        </row>
        <row r="80">
          <cell r="B80" t="str">
            <v>军机营</v>
          </cell>
          <cell r="F80" t="str">
            <v>升级消耗</v>
          </cell>
        </row>
        <row r="81">
          <cell r="F81" t="str">
            <v>政令</v>
          </cell>
        </row>
        <row r="82">
          <cell r="B82">
            <v>1</v>
          </cell>
        </row>
        <row r="83">
          <cell r="B83">
            <v>2</v>
          </cell>
        </row>
        <row r="84">
          <cell r="B84">
            <v>3</v>
          </cell>
        </row>
        <row r="85">
          <cell r="B85">
            <v>4</v>
          </cell>
        </row>
        <row r="86">
          <cell r="B86">
            <v>5</v>
          </cell>
        </row>
        <row r="87">
          <cell r="B87">
            <v>6</v>
          </cell>
        </row>
        <row r="88">
          <cell r="B88">
            <v>7</v>
          </cell>
        </row>
        <row r="89">
          <cell r="B89">
            <v>8</v>
          </cell>
        </row>
        <row r="90">
          <cell r="B90">
            <v>9</v>
          </cell>
        </row>
        <row r="91">
          <cell r="B91">
            <v>10</v>
          </cell>
        </row>
        <row r="94">
          <cell r="B94" t="str">
            <v>统帅厅</v>
          </cell>
          <cell r="F94" t="str">
            <v>升级消耗</v>
          </cell>
        </row>
        <row r="95">
          <cell r="F95" t="str">
            <v>政令</v>
          </cell>
        </row>
        <row r="96">
          <cell r="B96">
            <v>1</v>
          </cell>
        </row>
        <row r="97">
          <cell r="B97">
            <v>2</v>
          </cell>
        </row>
        <row r="98">
          <cell r="B98">
            <v>3</v>
          </cell>
        </row>
        <row r="99">
          <cell r="B99">
            <v>4</v>
          </cell>
        </row>
        <row r="100">
          <cell r="B100">
            <v>5</v>
          </cell>
        </row>
        <row r="103">
          <cell r="B103" t="str">
            <v>点将台_汉</v>
          </cell>
          <cell r="F103" t="str">
            <v>升级消耗</v>
          </cell>
        </row>
        <row r="104">
          <cell r="F104" t="str">
            <v>政令</v>
          </cell>
        </row>
        <row r="105">
          <cell r="B105">
            <v>1</v>
          </cell>
        </row>
        <row r="106">
          <cell r="B106">
            <v>2</v>
          </cell>
        </row>
        <row r="107">
          <cell r="B107">
            <v>3</v>
          </cell>
        </row>
        <row r="108">
          <cell r="B108">
            <v>4</v>
          </cell>
        </row>
        <row r="109">
          <cell r="B109">
            <v>5</v>
          </cell>
        </row>
        <row r="110">
          <cell r="B110">
            <v>6</v>
          </cell>
        </row>
        <row r="111">
          <cell r="B111">
            <v>7</v>
          </cell>
        </row>
        <row r="112">
          <cell r="B112">
            <v>8</v>
          </cell>
        </row>
        <row r="113">
          <cell r="B113">
            <v>9</v>
          </cell>
        </row>
        <row r="114">
          <cell r="B114">
            <v>10</v>
          </cell>
        </row>
        <row r="127">
          <cell r="B127" t="str">
            <v>点将台_蜀</v>
          </cell>
          <cell r="F127" t="str">
            <v>升级消耗</v>
          </cell>
        </row>
        <row r="128">
          <cell r="F128" t="str">
            <v>政令</v>
          </cell>
        </row>
        <row r="129">
          <cell r="B129">
            <v>1</v>
          </cell>
        </row>
        <row r="130">
          <cell r="B130">
            <v>2</v>
          </cell>
        </row>
        <row r="131">
          <cell r="B131">
            <v>3</v>
          </cell>
        </row>
        <row r="132">
          <cell r="B132">
            <v>4</v>
          </cell>
        </row>
        <row r="133">
          <cell r="B133">
            <v>5</v>
          </cell>
        </row>
        <row r="134">
          <cell r="B134">
            <v>6</v>
          </cell>
        </row>
        <row r="135">
          <cell r="B135">
            <v>7</v>
          </cell>
        </row>
        <row r="136">
          <cell r="B136">
            <v>8</v>
          </cell>
        </row>
        <row r="137">
          <cell r="B137">
            <v>9</v>
          </cell>
        </row>
        <row r="138">
          <cell r="B138">
            <v>10</v>
          </cell>
        </row>
        <row r="151">
          <cell r="B151" t="str">
            <v>点将台_吴</v>
          </cell>
          <cell r="F151" t="str">
            <v>升级消耗</v>
          </cell>
        </row>
        <row r="152">
          <cell r="F152" t="str">
            <v>政令</v>
          </cell>
        </row>
        <row r="153">
          <cell r="B153">
            <v>1</v>
          </cell>
        </row>
        <row r="154">
          <cell r="B154">
            <v>2</v>
          </cell>
        </row>
        <row r="155">
          <cell r="B155">
            <v>3</v>
          </cell>
        </row>
        <row r="156">
          <cell r="B156">
            <v>4</v>
          </cell>
        </row>
        <row r="157">
          <cell r="B157">
            <v>5</v>
          </cell>
        </row>
        <row r="158">
          <cell r="B158">
            <v>6</v>
          </cell>
        </row>
        <row r="159">
          <cell r="B159">
            <v>7</v>
          </cell>
        </row>
        <row r="160">
          <cell r="B160">
            <v>8</v>
          </cell>
        </row>
        <row r="161">
          <cell r="B161">
            <v>9</v>
          </cell>
        </row>
        <row r="162">
          <cell r="B162">
            <v>10</v>
          </cell>
        </row>
        <row r="175">
          <cell r="B175" t="str">
            <v>点将台_魏</v>
          </cell>
          <cell r="F175" t="str">
            <v>升级消耗</v>
          </cell>
        </row>
        <row r="176">
          <cell r="F176" t="str">
            <v>政令</v>
          </cell>
        </row>
        <row r="177">
          <cell r="B177">
            <v>1</v>
          </cell>
        </row>
        <row r="178">
          <cell r="B178">
            <v>2</v>
          </cell>
        </row>
        <row r="179">
          <cell r="B179">
            <v>3</v>
          </cell>
        </row>
        <row r="180">
          <cell r="B180">
            <v>4</v>
          </cell>
        </row>
        <row r="181">
          <cell r="B181">
            <v>5</v>
          </cell>
        </row>
        <row r="182">
          <cell r="B182">
            <v>6</v>
          </cell>
        </row>
        <row r="183">
          <cell r="B183">
            <v>7</v>
          </cell>
        </row>
        <row r="184">
          <cell r="B184">
            <v>8</v>
          </cell>
        </row>
        <row r="185">
          <cell r="B185">
            <v>9</v>
          </cell>
        </row>
        <row r="186">
          <cell r="B186">
            <v>10</v>
          </cell>
        </row>
        <row r="199">
          <cell r="B199" t="str">
            <v>点将台_群</v>
          </cell>
          <cell r="F199" t="str">
            <v>升级消耗</v>
          </cell>
        </row>
        <row r="200">
          <cell r="F200" t="str">
            <v>政令</v>
          </cell>
        </row>
        <row r="201">
          <cell r="B201">
            <v>1</v>
          </cell>
        </row>
        <row r="202">
          <cell r="B202">
            <v>2</v>
          </cell>
        </row>
        <row r="203">
          <cell r="B203">
            <v>3</v>
          </cell>
        </row>
        <row r="204">
          <cell r="B204">
            <v>4</v>
          </cell>
        </row>
        <row r="205">
          <cell r="B205">
            <v>5</v>
          </cell>
        </row>
        <row r="206">
          <cell r="B206">
            <v>6</v>
          </cell>
        </row>
        <row r="207">
          <cell r="B207">
            <v>7</v>
          </cell>
        </row>
        <row r="208">
          <cell r="B208">
            <v>8</v>
          </cell>
        </row>
        <row r="209">
          <cell r="B209">
            <v>9</v>
          </cell>
        </row>
        <row r="210">
          <cell r="B210">
            <v>10</v>
          </cell>
        </row>
        <row r="211">
          <cell r="B211">
            <v>11</v>
          </cell>
        </row>
        <row r="223">
          <cell r="B223" t="str">
            <v>预备役所</v>
          </cell>
          <cell r="F223" t="str">
            <v>升级消耗</v>
          </cell>
        </row>
        <row r="224">
          <cell r="F224" t="str">
            <v>政令</v>
          </cell>
        </row>
        <row r="225">
          <cell r="B225">
            <v>1</v>
          </cell>
        </row>
        <row r="226">
          <cell r="B226">
            <v>2</v>
          </cell>
        </row>
        <row r="227">
          <cell r="B227">
            <v>3</v>
          </cell>
        </row>
        <row r="228">
          <cell r="B228">
            <v>4</v>
          </cell>
        </row>
        <row r="229">
          <cell r="B229">
            <v>5</v>
          </cell>
        </row>
        <row r="230">
          <cell r="B230">
            <v>6</v>
          </cell>
        </row>
        <row r="231">
          <cell r="B231">
            <v>7</v>
          </cell>
        </row>
        <row r="232">
          <cell r="B232">
            <v>8</v>
          </cell>
        </row>
        <row r="233">
          <cell r="B233">
            <v>9</v>
          </cell>
        </row>
        <row r="234">
          <cell r="B234">
            <v>10</v>
          </cell>
        </row>
        <row r="235">
          <cell r="B235">
            <v>11</v>
          </cell>
        </row>
        <row r="236">
          <cell r="B236">
            <v>12</v>
          </cell>
        </row>
        <row r="237">
          <cell r="B237">
            <v>13</v>
          </cell>
        </row>
        <row r="238">
          <cell r="B238">
            <v>14</v>
          </cell>
        </row>
        <row r="239">
          <cell r="B239">
            <v>15</v>
          </cell>
        </row>
        <row r="240">
          <cell r="B240">
            <v>16</v>
          </cell>
        </row>
        <row r="241">
          <cell r="B241">
            <v>17</v>
          </cell>
        </row>
        <row r="242">
          <cell r="B242">
            <v>18</v>
          </cell>
        </row>
        <row r="243">
          <cell r="B243">
            <v>19</v>
          </cell>
        </row>
        <row r="244">
          <cell r="B244">
            <v>20</v>
          </cell>
        </row>
        <row r="247">
          <cell r="B247" t="str">
            <v>兵营</v>
          </cell>
          <cell r="F247" t="str">
            <v>升级消耗</v>
          </cell>
        </row>
        <row r="248">
          <cell r="F248" t="str">
            <v>政令</v>
          </cell>
        </row>
        <row r="249">
          <cell r="B249">
            <v>1</v>
          </cell>
        </row>
        <row r="250">
          <cell r="B250">
            <v>2</v>
          </cell>
        </row>
        <row r="251">
          <cell r="B251">
            <v>3</v>
          </cell>
        </row>
        <row r="252">
          <cell r="B252">
            <v>4</v>
          </cell>
        </row>
        <row r="253">
          <cell r="B253">
            <v>5</v>
          </cell>
        </row>
        <row r="254">
          <cell r="B254">
            <v>6</v>
          </cell>
        </row>
        <row r="255">
          <cell r="B255">
            <v>7</v>
          </cell>
        </row>
        <row r="256">
          <cell r="B256">
            <v>8</v>
          </cell>
        </row>
        <row r="257">
          <cell r="B257">
            <v>9</v>
          </cell>
        </row>
        <row r="258">
          <cell r="B258">
            <v>10</v>
          </cell>
        </row>
        <row r="259">
          <cell r="B259">
            <v>11</v>
          </cell>
        </row>
        <row r="260">
          <cell r="B260">
            <v>12</v>
          </cell>
        </row>
        <row r="261">
          <cell r="B261">
            <v>13</v>
          </cell>
        </row>
        <row r="262">
          <cell r="B262">
            <v>14</v>
          </cell>
        </row>
        <row r="263">
          <cell r="B263">
            <v>15</v>
          </cell>
        </row>
        <row r="264">
          <cell r="B264">
            <v>16</v>
          </cell>
        </row>
        <row r="265">
          <cell r="B265">
            <v>17</v>
          </cell>
        </row>
        <row r="266">
          <cell r="B266">
            <v>18</v>
          </cell>
        </row>
        <row r="267">
          <cell r="B267">
            <v>19</v>
          </cell>
        </row>
        <row r="268">
          <cell r="B268">
            <v>20</v>
          </cell>
        </row>
        <row r="271">
          <cell r="B271" t="str">
            <v>封禅台</v>
          </cell>
          <cell r="F271" t="str">
            <v>升级消耗</v>
          </cell>
        </row>
        <row r="272">
          <cell r="F272" t="str">
            <v>政令</v>
          </cell>
        </row>
        <row r="273">
          <cell r="B273">
            <v>1</v>
          </cell>
        </row>
        <row r="274">
          <cell r="B274">
            <v>2</v>
          </cell>
        </row>
        <row r="275">
          <cell r="B275">
            <v>3</v>
          </cell>
        </row>
        <row r="282">
          <cell r="B282" t="str">
            <v>升级总消耗</v>
          </cell>
        </row>
        <row r="283">
          <cell r="F283" t="str">
            <v>总计</v>
          </cell>
        </row>
        <row r="284">
          <cell r="B284" t="str">
            <v>官府1级</v>
          </cell>
          <cell r="F284">
            <v>0</v>
          </cell>
        </row>
        <row r="285">
          <cell r="B285" t="str">
            <v>官府2级</v>
          </cell>
          <cell r="F285">
            <v>10000</v>
          </cell>
        </row>
        <row r="286">
          <cell r="B286" t="str">
            <v>官府3级</v>
          </cell>
          <cell r="F286">
            <v>37000</v>
          </cell>
        </row>
        <row r="287">
          <cell r="B287" t="str">
            <v>官府4级</v>
          </cell>
          <cell r="F287">
            <v>101000</v>
          </cell>
        </row>
        <row r="288">
          <cell r="B288" t="str">
            <v>官府5级</v>
          </cell>
          <cell r="F288">
            <v>223000</v>
          </cell>
        </row>
        <row r="289">
          <cell r="B289" t="str">
            <v>官府6级</v>
          </cell>
          <cell r="F289">
            <v>461000</v>
          </cell>
        </row>
        <row r="290">
          <cell r="B290" t="str">
            <v>官府7级</v>
          </cell>
          <cell r="F290">
            <v>992500</v>
          </cell>
        </row>
        <row r="291">
          <cell r="B291" t="str">
            <v>官府8级</v>
          </cell>
          <cell r="F291">
            <v>1952000</v>
          </cell>
        </row>
        <row r="294">
          <cell r="B294" t="str">
            <v>升级消耗</v>
          </cell>
        </row>
        <row r="295">
          <cell r="F295">
            <v>0</v>
          </cell>
        </row>
        <row r="296">
          <cell r="B296" t="str">
            <v>民居1级</v>
          </cell>
          <cell r="F296">
            <v>50</v>
          </cell>
        </row>
        <row r="297">
          <cell r="B297" t="str">
            <v>民居2级</v>
          </cell>
          <cell r="F297">
            <v>250</v>
          </cell>
        </row>
        <row r="298">
          <cell r="B298" t="str">
            <v>民居3级</v>
          </cell>
          <cell r="F298">
            <v>600</v>
          </cell>
        </row>
        <row r="299">
          <cell r="B299" t="str">
            <v>民居4级</v>
          </cell>
          <cell r="F299">
            <v>1400</v>
          </cell>
        </row>
        <row r="300">
          <cell r="B300" t="str">
            <v>民居5级</v>
          </cell>
          <cell r="F300">
            <v>2550</v>
          </cell>
        </row>
        <row r="301">
          <cell r="B301" t="str">
            <v>民居6级</v>
          </cell>
          <cell r="F301">
            <v>4350</v>
          </cell>
        </row>
        <row r="302">
          <cell r="B302" t="str">
            <v>民居7级</v>
          </cell>
          <cell r="F302">
            <v>7250</v>
          </cell>
        </row>
        <row r="303">
          <cell r="B303" t="str">
            <v>民居8级</v>
          </cell>
          <cell r="F303">
            <v>11850</v>
          </cell>
        </row>
        <row r="304">
          <cell r="B304" t="str">
            <v>民居9级</v>
          </cell>
          <cell r="F304">
            <v>18950</v>
          </cell>
        </row>
        <row r="305">
          <cell r="B305" t="str">
            <v>民居10级</v>
          </cell>
          <cell r="F305">
            <v>30150</v>
          </cell>
        </row>
        <row r="306">
          <cell r="B306" t="str">
            <v>民居11级</v>
          </cell>
          <cell r="F306">
            <v>47550</v>
          </cell>
        </row>
        <row r="307">
          <cell r="B307" t="str">
            <v>民居12级</v>
          </cell>
          <cell r="F307">
            <v>74950</v>
          </cell>
        </row>
        <row r="308">
          <cell r="B308" t="str">
            <v>民居13级</v>
          </cell>
          <cell r="F308">
            <v>117650</v>
          </cell>
        </row>
        <row r="309">
          <cell r="B309" t="str">
            <v>民居14级</v>
          </cell>
          <cell r="F309">
            <v>184150</v>
          </cell>
        </row>
        <row r="310">
          <cell r="B310" t="str">
            <v>民居15级</v>
          </cell>
          <cell r="F310">
            <v>287850</v>
          </cell>
        </row>
        <row r="311">
          <cell r="B311" t="str">
            <v>民居16级</v>
          </cell>
          <cell r="F311">
            <v>449150</v>
          </cell>
        </row>
        <row r="312">
          <cell r="B312" t="str">
            <v>民居17级</v>
          </cell>
          <cell r="F312">
            <v>700450</v>
          </cell>
        </row>
        <row r="313">
          <cell r="B313" t="str">
            <v>民居18级</v>
          </cell>
          <cell r="F313">
            <v>1091950</v>
          </cell>
        </row>
        <row r="314">
          <cell r="B314" t="str">
            <v>民居19级</v>
          </cell>
          <cell r="F314">
            <v>1701650</v>
          </cell>
        </row>
        <row r="315">
          <cell r="B315" t="str">
            <v>民居20级</v>
          </cell>
          <cell r="F315">
            <v>2651650</v>
          </cell>
        </row>
        <row r="317">
          <cell r="B317" t="str">
            <v>升级消耗</v>
          </cell>
        </row>
        <row r="319">
          <cell r="B319" t="str">
            <v>仓库1级</v>
          </cell>
          <cell r="F319">
            <v>200</v>
          </cell>
        </row>
        <row r="320">
          <cell r="B320" t="str">
            <v>仓库2级</v>
          </cell>
          <cell r="F320">
            <v>580</v>
          </cell>
        </row>
        <row r="321">
          <cell r="B321" t="str">
            <v>仓库3级</v>
          </cell>
          <cell r="F321">
            <v>1150</v>
          </cell>
        </row>
        <row r="322">
          <cell r="B322" t="str">
            <v>仓库4级</v>
          </cell>
          <cell r="F322">
            <v>1900</v>
          </cell>
        </row>
        <row r="323">
          <cell r="B323" t="str">
            <v>仓库5级</v>
          </cell>
          <cell r="F323">
            <v>3000</v>
          </cell>
        </row>
        <row r="324">
          <cell r="B324" t="str">
            <v>仓库6级</v>
          </cell>
          <cell r="F324">
            <v>4800</v>
          </cell>
        </row>
        <row r="325">
          <cell r="B325" t="str">
            <v>仓库7级</v>
          </cell>
          <cell r="F325">
            <v>7700</v>
          </cell>
        </row>
        <row r="326">
          <cell r="B326" t="str">
            <v>仓库8级</v>
          </cell>
          <cell r="F326">
            <v>12000</v>
          </cell>
        </row>
        <row r="327">
          <cell r="B327" t="str">
            <v>仓库9级</v>
          </cell>
          <cell r="F327">
            <v>18700</v>
          </cell>
        </row>
        <row r="328">
          <cell r="B328" t="str">
            <v>仓库10级</v>
          </cell>
          <cell r="F328">
            <v>28700</v>
          </cell>
        </row>
        <row r="329">
          <cell r="B329" t="str">
            <v>仓库11级</v>
          </cell>
          <cell r="F329">
            <v>43800</v>
          </cell>
        </row>
        <row r="330">
          <cell r="B330" t="str">
            <v>仓库12级</v>
          </cell>
          <cell r="F330">
            <v>66500</v>
          </cell>
        </row>
        <row r="331">
          <cell r="B331" t="str">
            <v>仓库13级</v>
          </cell>
          <cell r="F331">
            <v>100700</v>
          </cell>
        </row>
        <row r="332">
          <cell r="B332" t="str">
            <v>仓库14级</v>
          </cell>
          <cell r="F332">
            <v>152100</v>
          </cell>
        </row>
        <row r="333">
          <cell r="B333" t="str">
            <v>仓库15级</v>
          </cell>
          <cell r="F333">
            <v>229100</v>
          </cell>
        </row>
        <row r="334">
          <cell r="B334" t="str">
            <v>仓库16级</v>
          </cell>
          <cell r="F334">
            <v>344600</v>
          </cell>
        </row>
        <row r="335">
          <cell r="B335" t="str">
            <v>仓库17级</v>
          </cell>
          <cell r="F335">
            <v>518000</v>
          </cell>
        </row>
        <row r="336">
          <cell r="B336" t="str">
            <v>仓库18级</v>
          </cell>
          <cell r="F336">
            <v>743300</v>
          </cell>
        </row>
        <row r="337">
          <cell r="B337" t="str">
            <v>仓库19级</v>
          </cell>
          <cell r="F337">
            <v>1036100</v>
          </cell>
        </row>
        <row r="338">
          <cell r="B338" t="str">
            <v>仓库20级</v>
          </cell>
          <cell r="F338">
            <v>1416600</v>
          </cell>
        </row>
        <row r="340">
          <cell r="B340" t="str">
            <v>升级消耗</v>
          </cell>
        </row>
        <row r="342">
          <cell r="B342" t="str">
            <v>伐木场1级</v>
          </cell>
          <cell r="F342">
            <v>900</v>
          </cell>
        </row>
        <row r="343">
          <cell r="B343" t="str">
            <v>伐木场2级</v>
          </cell>
          <cell r="F343">
            <v>2100</v>
          </cell>
        </row>
        <row r="344">
          <cell r="B344" t="str">
            <v>伐木场3级</v>
          </cell>
          <cell r="F344">
            <v>4200</v>
          </cell>
        </row>
        <row r="345">
          <cell r="B345" t="str">
            <v>伐木场4级</v>
          </cell>
          <cell r="F345">
            <v>6900</v>
          </cell>
        </row>
        <row r="346">
          <cell r="B346" t="str">
            <v>伐木场5级</v>
          </cell>
          <cell r="F346">
            <v>10200</v>
          </cell>
        </row>
        <row r="347">
          <cell r="B347" t="str">
            <v>伐木场6级</v>
          </cell>
          <cell r="F347">
            <v>14700</v>
          </cell>
        </row>
        <row r="348">
          <cell r="B348" t="str">
            <v>伐木场7级</v>
          </cell>
          <cell r="F348">
            <v>20400</v>
          </cell>
        </row>
        <row r="349">
          <cell r="B349" t="str">
            <v>伐木场8级</v>
          </cell>
          <cell r="F349">
            <v>27900</v>
          </cell>
        </row>
        <row r="350">
          <cell r="B350" t="str">
            <v>伐木场9级</v>
          </cell>
          <cell r="F350">
            <v>37500</v>
          </cell>
        </row>
        <row r="351">
          <cell r="B351" t="str">
            <v>伐木场10级</v>
          </cell>
          <cell r="F351">
            <v>50100</v>
          </cell>
        </row>
        <row r="352">
          <cell r="B352" t="str">
            <v>伐木场11级</v>
          </cell>
          <cell r="F352">
            <v>66300</v>
          </cell>
        </row>
        <row r="353">
          <cell r="B353" t="str">
            <v>伐木场12级</v>
          </cell>
          <cell r="F353">
            <v>87300</v>
          </cell>
        </row>
        <row r="354">
          <cell r="B354" t="str">
            <v>伐木场13级</v>
          </cell>
          <cell r="F354">
            <v>114600</v>
          </cell>
        </row>
        <row r="355">
          <cell r="B355" t="str">
            <v>伐木场14级</v>
          </cell>
          <cell r="F355">
            <v>150000</v>
          </cell>
        </row>
        <row r="356">
          <cell r="B356" t="str">
            <v>伐木场15级</v>
          </cell>
          <cell r="F356">
            <v>196200</v>
          </cell>
        </row>
        <row r="357">
          <cell r="B357" t="str">
            <v>伐木场16级</v>
          </cell>
          <cell r="F357">
            <v>256200</v>
          </cell>
        </row>
        <row r="358">
          <cell r="B358" t="str">
            <v>伐木场17级</v>
          </cell>
          <cell r="F358">
            <v>334200</v>
          </cell>
        </row>
        <row r="359">
          <cell r="B359" t="str">
            <v>伐木场18级</v>
          </cell>
          <cell r="F359">
            <v>435600</v>
          </cell>
        </row>
        <row r="360">
          <cell r="B360" t="str">
            <v>伐木场19级</v>
          </cell>
          <cell r="F360">
            <v>567300</v>
          </cell>
        </row>
        <row r="361">
          <cell r="B361" t="str">
            <v>伐木场20级</v>
          </cell>
          <cell r="F361">
            <v>738600</v>
          </cell>
        </row>
        <row r="363">
          <cell r="B363" t="str">
            <v>升级消耗</v>
          </cell>
        </row>
        <row r="365">
          <cell r="B365" t="str">
            <v>炼铁厂1级</v>
          </cell>
          <cell r="F365">
            <v>900</v>
          </cell>
        </row>
        <row r="366">
          <cell r="B366" t="str">
            <v>炼铁厂2级</v>
          </cell>
          <cell r="F366">
            <v>2100</v>
          </cell>
        </row>
        <row r="367">
          <cell r="B367" t="str">
            <v>炼铁厂3级</v>
          </cell>
          <cell r="F367">
            <v>4200</v>
          </cell>
        </row>
        <row r="368">
          <cell r="B368" t="str">
            <v>炼铁厂4级</v>
          </cell>
          <cell r="F368">
            <v>6900</v>
          </cell>
        </row>
        <row r="369">
          <cell r="B369" t="str">
            <v>炼铁厂5级</v>
          </cell>
          <cell r="F369">
            <v>10200</v>
          </cell>
        </row>
        <row r="370">
          <cell r="B370" t="str">
            <v>炼铁厂6级</v>
          </cell>
          <cell r="F370">
            <v>14700</v>
          </cell>
        </row>
        <row r="371">
          <cell r="B371" t="str">
            <v>炼铁厂7级</v>
          </cell>
          <cell r="F371">
            <v>20400</v>
          </cell>
        </row>
        <row r="372">
          <cell r="B372" t="str">
            <v>炼铁厂8级</v>
          </cell>
          <cell r="F372">
            <v>27900</v>
          </cell>
        </row>
        <row r="373">
          <cell r="B373" t="str">
            <v>炼铁厂9级</v>
          </cell>
          <cell r="F373">
            <v>37500</v>
          </cell>
        </row>
        <row r="374">
          <cell r="B374" t="str">
            <v>炼铁厂10级</v>
          </cell>
          <cell r="F374">
            <v>50100</v>
          </cell>
        </row>
        <row r="375">
          <cell r="B375" t="str">
            <v>炼铁厂11级</v>
          </cell>
          <cell r="F375">
            <v>66300</v>
          </cell>
        </row>
        <row r="376">
          <cell r="B376" t="str">
            <v>炼铁厂12级</v>
          </cell>
          <cell r="F376">
            <v>87300</v>
          </cell>
        </row>
        <row r="377">
          <cell r="B377" t="str">
            <v>炼铁厂13级</v>
          </cell>
          <cell r="F377">
            <v>114600</v>
          </cell>
        </row>
        <row r="378">
          <cell r="B378" t="str">
            <v>炼铁厂14级</v>
          </cell>
          <cell r="F378">
            <v>150000</v>
          </cell>
        </row>
        <row r="379">
          <cell r="B379" t="str">
            <v>炼铁厂15级</v>
          </cell>
          <cell r="F379">
            <v>196200</v>
          </cell>
        </row>
        <row r="380">
          <cell r="B380" t="str">
            <v>炼铁厂16级</v>
          </cell>
          <cell r="F380">
            <v>256200</v>
          </cell>
        </row>
        <row r="381">
          <cell r="B381" t="str">
            <v>炼铁厂17级</v>
          </cell>
          <cell r="F381">
            <v>334200</v>
          </cell>
        </row>
        <row r="382">
          <cell r="B382" t="str">
            <v>炼铁厂18级</v>
          </cell>
          <cell r="F382">
            <v>435600</v>
          </cell>
        </row>
        <row r="383">
          <cell r="B383" t="str">
            <v>炼铁厂19级</v>
          </cell>
          <cell r="F383">
            <v>567300</v>
          </cell>
        </row>
        <row r="384">
          <cell r="B384" t="str">
            <v>炼铁厂20级</v>
          </cell>
          <cell r="F384">
            <v>738600</v>
          </cell>
        </row>
        <row r="386">
          <cell r="B386" t="str">
            <v>升级消耗</v>
          </cell>
        </row>
        <row r="388">
          <cell r="B388" t="str">
            <v>磨坊1级</v>
          </cell>
          <cell r="F388">
            <v>2800</v>
          </cell>
        </row>
        <row r="389">
          <cell r="B389" t="str">
            <v>磨坊2级</v>
          </cell>
          <cell r="F389">
            <v>8400</v>
          </cell>
        </row>
        <row r="390">
          <cell r="B390" t="str">
            <v>磨坊3级</v>
          </cell>
          <cell r="F390">
            <v>16500</v>
          </cell>
        </row>
        <row r="391">
          <cell r="B391" t="str">
            <v>磨坊4级</v>
          </cell>
          <cell r="F391">
            <v>26200</v>
          </cell>
        </row>
        <row r="392">
          <cell r="B392" t="str">
            <v>磨坊5级</v>
          </cell>
          <cell r="F392">
            <v>38000</v>
          </cell>
        </row>
        <row r="393">
          <cell r="B393" t="str">
            <v>磨坊6级</v>
          </cell>
          <cell r="F393">
            <v>52100</v>
          </cell>
        </row>
        <row r="394">
          <cell r="B394" t="str">
            <v>磨坊7级</v>
          </cell>
          <cell r="F394">
            <v>69300</v>
          </cell>
        </row>
        <row r="395">
          <cell r="B395" t="str">
            <v>磨坊8级</v>
          </cell>
          <cell r="F395">
            <v>90100</v>
          </cell>
        </row>
        <row r="396">
          <cell r="B396" t="str">
            <v>磨坊9级</v>
          </cell>
          <cell r="F396">
            <v>115300</v>
          </cell>
        </row>
        <row r="397">
          <cell r="B397" t="str">
            <v>磨坊10级</v>
          </cell>
          <cell r="F397">
            <v>145600</v>
          </cell>
        </row>
        <row r="398">
          <cell r="B398" t="str">
            <v>磨坊11级</v>
          </cell>
          <cell r="F398">
            <v>182100</v>
          </cell>
        </row>
        <row r="399">
          <cell r="B399" t="str">
            <v>磨坊12级</v>
          </cell>
          <cell r="F399">
            <v>226400</v>
          </cell>
        </row>
        <row r="400">
          <cell r="B400" t="str">
            <v>磨坊13级</v>
          </cell>
          <cell r="F400">
            <v>280000</v>
          </cell>
        </row>
        <row r="401">
          <cell r="B401" t="str">
            <v>磨坊14级</v>
          </cell>
          <cell r="F401">
            <v>344800</v>
          </cell>
        </row>
        <row r="402">
          <cell r="B402" t="str">
            <v>磨坊15级</v>
          </cell>
          <cell r="F402">
            <v>423200</v>
          </cell>
        </row>
        <row r="403">
          <cell r="B403" t="str">
            <v>磨坊16级</v>
          </cell>
          <cell r="F403">
            <v>518000</v>
          </cell>
        </row>
        <row r="404">
          <cell r="B404" t="str">
            <v>磨坊17级</v>
          </cell>
          <cell r="F404">
            <v>632800</v>
          </cell>
        </row>
        <row r="405">
          <cell r="B405" t="str">
            <v>磨坊18级</v>
          </cell>
          <cell r="F405">
            <v>771500</v>
          </cell>
        </row>
        <row r="406">
          <cell r="B406" t="str">
            <v>磨坊19级</v>
          </cell>
          <cell r="F406">
            <v>939500</v>
          </cell>
        </row>
        <row r="407">
          <cell r="B407" t="str">
            <v>磨坊20级</v>
          </cell>
          <cell r="F407">
            <v>1142600</v>
          </cell>
        </row>
        <row r="409">
          <cell r="B409" t="str">
            <v>升级消耗</v>
          </cell>
        </row>
        <row r="411">
          <cell r="B411" t="str">
            <v>采石场1级</v>
          </cell>
          <cell r="F411">
            <v>2200</v>
          </cell>
        </row>
        <row r="412">
          <cell r="B412" t="str">
            <v>采石场2级</v>
          </cell>
          <cell r="F412">
            <v>6600</v>
          </cell>
        </row>
        <row r="413">
          <cell r="B413" t="str">
            <v>采石场3级</v>
          </cell>
          <cell r="F413">
            <v>13000</v>
          </cell>
        </row>
        <row r="414">
          <cell r="B414" t="str">
            <v>采石场4级</v>
          </cell>
          <cell r="F414">
            <v>20800</v>
          </cell>
        </row>
        <row r="415">
          <cell r="B415" t="str">
            <v>采石场5级</v>
          </cell>
          <cell r="F415">
            <v>30200</v>
          </cell>
        </row>
        <row r="416">
          <cell r="B416" t="str">
            <v>采石场6级</v>
          </cell>
          <cell r="F416">
            <v>41800</v>
          </cell>
        </row>
        <row r="417">
          <cell r="B417" t="str">
            <v>采石场7级</v>
          </cell>
          <cell r="F417">
            <v>56000</v>
          </cell>
        </row>
        <row r="418">
          <cell r="B418" t="str">
            <v>采石场8级</v>
          </cell>
          <cell r="F418">
            <v>73400</v>
          </cell>
        </row>
        <row r="419">
          <cell r="B419" t="str">
            <v>采石场9级</v>
          </cell>
          <cell r="F419">
            <v>94800</v>
          </cell>
        </row>
        <row r="420">
          <cell r="B420" t="str">
            <v>采石场10级</v>
          </cell>
          <cell r="F420">
            <v>121000</v>
          </cell>
        </row>
        <row r="421">
          <cell r="B421" t="str">
            <v>采石场11级</v>
          </cell>
          <cell r="F421">
            <v>153200</v>
          </cell>
        </row>
        <row r="422">
          <cell r="B422" t="str">
            <v>采石场12级</v>
          </cell>
          <cell r="F422">
            <v>192800</v>
          </cell>
        </row>
        <row r="423">
          <cell r="B423" t="str">
            <v>采石场13级</v>
          </cell>
          <cell r="F423">
            <v>241600</v>
          </cell>
        </row>
        <row r="424">
          <cell r="B424" t="str">
            <v>采石场14级</v>
          </cell>
          <cell r="F424">
            <v>301600</v>
          </cell>
        </row>
        <row r="425">
          <cell r="B425" t="str">
            <v>采石场15级</v>
          </cell>
          <cell r="F425">
            <v>375400</v>
          </cell>
        </row>
        <row r="426">
          <cell r="B426" t="str">
            <v>采石场16级</v>
          </cell>
          <cell r="F426">
            <v>466000</v>
          </cell>
        </row>
        <row r="427">
          <cell r="B427" t="str">
            <v>采石场17级</v>
          </cell>
          <cell r="F427">
            <v>577400</v>
          </cell>
        </row>
        <row r="428">
          <cell r="B428" t="str">
            <v>采石场18级</v>
          </cell>
          <cell r="F428">
            <v>714400</v>
          </cell>
        </row>
        <row r="429">
          <cell r="B429" t="str">
            <v>采石场19级</v>
          </cell>
          <cell r="F429">
            <v>883000</v>
          </cell>
        </row>
        <row r="430">
          <cell r="B430" t="str">
            <v>采石场20级</v>
          </cell>
          <cell r="F430">
            <v>1090200</v>
          </cell>
        </row>
        <row r="432">
          <cell r="B432" t="str">
            <v>升级消耗</v>
          </cell>
        </row>
        <row r="434">
          <cell r="B434" t="str">
            <v>城墙1级</v>
          </cell>
          <cell r="F434">
            <v>15200</v>
          </cell>
        </row>
        <row r="435">
          <cell r="B435" t="str">
            <v>城墙2级</v>
          </cell>
          <cell r="F435">
            <v>41200</v>
          </cell>
        </row>
        <row r="436">
          <cell r="B436" t="str">
            <v>城墙3级</v>
          </cell>
          <cell r="F436">
            <v>112200</v>
          </cell>
        </row>
        <row r="437">
          <cell r="B437" t="str">
            <v>城墙4级</v>
          </cell>
          <cell r="F437">
            <v>235900</v>
          </cell>
        </row>
        <row r="438">
          <cell r="B438" t="str">
            <v>城墙5级</v>
          </cell>
          <cell r="F438">
            <v>405900</v>
          </cell>
        </row>
        <row r="440">
          <cell r="B440" t="str">
            <v>升级消耗</v>
          </cell>
        </row>
        <row r="442">
          <cell r="B442" t="str">
            <v>警戒所1级</v>
          </cell>
          <cell r="F442">
            <v>29000</v>
          </cell>
        </row>
        <row r="443">
          <cell r="B443" t="str">
            <v>警戒所2级</v>
          </cell>
          <cell r="F443">
            <v>83600</v>
          </cell>
        </row>
        <row r="444">
          <cell r="B444" t="str">
            <v>警戒所3级</v>
          </cell>
          <cell r="F444">
            <v>208200</v>
          </cell>
        </row>
        <row r="445">
          <cell r="B445" t="str">
            <v>警戒所4级</v>
          </cell>
          <cell r="F445">
            <v>423200</v>
          </cell>
        </row>
        <row r="446">
          <cell r="B446" t="str">
            <v>警戒所5级</v>
          </cell>
          <cell r="F446">
            <v>832200</v>
          </cell>
        </row>
        <row r="448">
          <cell r="B448" t="str">
            <v>升级消耗</v>
          </cell>
        </row>
        <row r="450">
          <cell r="B450" t="str">
            <v>集市1级</v>
          </cell>
          <cell r="F450">
            <v>105000</v>
          </cell>
        </row>
        <row r="452">
          <cell r="B452" t="str">
            <v>升级消耗</v>
          </cell>
        </row>
        <row r="454">
          <cell r="B454" t="str">
            <v>烽火塔1级</v>
          </cell>
          <cell r="F454">
            <v>83900</v>
          </cell>
        </row>
        <row r="455">
          <cell r="B455" t="str">
            <v>烽火塔2级</v>
          </cell>
          <cell r="F455">
            <v>222500</v>
          </cell>
        </row>
        <row r="456">
          <cell r="B456" t="str">
            <v>烽火塔3级</v>
          </cell>
          <cell r="F456">
            <v>420500</v>
          </cell>
        </row>
        <row r="457">
          <cell r="B457" t="str">
            <v>烽火塔4级</v>
          </cell>
          <cell r="F457">
            <v>717500</v>
          </cell>
        </row>
        <row r="458">
          <cell r="B458" t="str">
            <v>烽火塔5级</v>
          </cell>
          <cell r="F458">
            <v>1113500</v>
          </cell>
        </row>
        <row r="460">
          <cell r="B460" t="str">
            <v>升级消耗</v>
          </cell>
        </row>
        <row r="462">
          <cell r="B462" t="str">
            <v>武神巨像1级</v>
          </cell>
          <cell r="F462">
            <v>44000</v>
          </cell>
        </row>
        <row r="463">
          <cell r="B463" t="str">
            <v>武神巨像2级</v>
          </cell>
          <cell r="F463">
            <v>138000</v>
          </cell>
        </row>
        <row r="464">
          <cell r="B464" t="str">
            <v>武神巨像3级</v>
          </cell>
          <cell r="F464">
            <v>327000</v>
          </cell>
        </row>
        <row r="465">
          <cell r="B465" t="str">
            <v>武神巨像4级</v>
          </cell>
          <cell r="F465">
            <v>708000</v>
          </cell>
        </row>
        <row r="466">
          <cell r="B466" t="str">
            <v>武神巨像5级</v>
          </cell>
          <cell r="F466">
            <v>1334000</v>
          </cell>
        </row>
        <row r="468">
          <cell r="B468" t="str">
            <v>升级消耗</v>
          </cell>
        </row>
        <row r="470">
          <cell r="B470" t="str">
            <v>沙盘阵图1级</v>
          </cell>
          <cell r="F470">
            <v>44000</v>
          </cell>
        </row>
        <row r="471">
          <cell r="B471" t="str">
            <v>沙盘阵图2级</v>
          </cell>
          <cell r="F471">
            <v>138000</v>
          </cell>
        </row>
        <row r="472">
          <cell r="B472" t="str">
            <v>沙盘阵图3级</v>
          </cell>
          <cell r="F472">
            <v>327000</v>
          </cell>
        </row>
        <row r="473">
          <cell r="B473" t="str">
            <v>沙盘阵图4级</v>
          </cell>
          <cell r="F473">
            <v>708000</v>
          </cell>
        </row>
        <row r="474">
          <cell r="B474" t="str">
            <v>沙盘阵图5级</v>
          </cell>
          <cell r="F474">
            <v>1334000</v>
          </cell>
        </row>
        <row r="476">
          <cell r="B476" t="str">
            <v>升级消耗</v>
          </cell>
        </row>
        <row r="478">
          <cell r="B478" t="str">
            <v>社稷坛1级</v>
          </cell>
          <cell r="F478">
            <v>94500</v>
          </cell>
        </row>
        <row r="479">
          <cell r="B479" t="str">
            <v>社稷坛2级</v>
          </cell>
          <cell r="F479">
            <v>307500</v>
          </cell>
        </row>
        <row r="480">
          <cell r="B480" t="str">
            <v>社稷坛3级</v>
          </cell>
          <cell r="F480">
            <v>860400</v>
          </cell>
        </row>
        <row r="481">
          <cell r="B481" t="str">
            <v>社稷坛4级</v>
          </cell>
          <cell r="F481">
            <v>1951900</v>
          </cell>
        </row>
        <row r="482">
          <cell r="B482" t="str">
            <v>社稷坛5级</v>
          </cell>
          <cell r="F482">
            <v>3529100</v>
          </cell>
        </row>
        <row r="484">
          <cell r="B484" t="str">
            <v>升级消耗</v>
          </cell>
        </row>
        <row r="486">
          <cell r="B486" t="str">
            <v>校场1级</v>
          </cell>
          <cell r="F486">
            <v>6000</v>
          </cell>
        </row>
        <row r="487">
          <cell r="B487" t="str">
            <v>校场2级</v>
          </cell>
          <cell r="F487">
            <v>18000</v>
          </cell>
        </row>
        <row r="488">
          <cell r="B488" t="str">
            <v>校场3级</v>
          </cell>
          <cell r="F488">
            <v>41900</v>
          </cell>
        </row>
        <row r="489">
          <cell r="B489" t="str">
            <v>校场4级</v>
          </cell>
          <cell r="F489">
            <v>119100</v>
          </cell>
        </row>
        <row r="490">
          <cell r="B490" t="str">
            <v>校场5级</v>
          </cell>
          <cell r="F490">
            <v>291800</v>
          </cell>
        </row>
        <row r="492">
          <cell r="B492" t="str">
            <v>升级消耗</v>
          </cell>
        </row>
        <row r="494">
          <cell r="B494" t="str">
            <v>募兵所1级</v>
          </cell>
          <cell r="F494">
            <v>6000</v>
          </cell>
        </row>
        <row r="495">
          <cell r="B495" t="str">
            <v>募兵所2级</v>
          </cell>
          <cell r="F495">
            <v>14000</v>
          </cell>
        </row>
        <row r="496">
          <cell r="B496" t="str">
            <v>募兵所3级</v>
          </cell>
          <cell r="F496">
            <v>26000</v>
          </cell>
        </row>
        <row r="497">
          <cell r="B497" t="str">
            <v>募兵所4级</v>
          </cell>
          <cell r="F497">
            <v>42000</v>
          </cell>
        </row>
        <row r="498">
          <cell r="B498" t="str">
            <v>募兵所5级</v>
          </cell>
          <cell r="F498">
            <v>74000</v>
          </cell>
        </row>
        <row r="499">
          <cell r="B499" t="str">
            <v>募兵所6级</v>
          </cell>
          <cell r="F499">
            <v>144400</v>
          </cell>
        </row>
        <row r="500">
          <cell r="B500" t="str">
            <v>募兵所7级</v>
          </cell>
          <cell r="F500">
            <v>285700</v>
          </cell>
        </row>
        <row r="501">
          <cell r="B501" t="str">
            <v>募兵所8级</v>
          </cell>
          <cell r="F501">
            <v>566700</v>
          </cell>
        </row>
        <row r="502">
          <cell r="B502" t="str">
            <v>募兵所9级</v>
          </cell>
          <cell r="F502">
            <v>1126700</v>
          </cell>
        </row>
        <row r="503">
          <cell r="B503" t="str">
            <v>募兵所10级</v>
          </cell>
          <cell r="F503">
            <v>2266700</v>
          </cell>
        </row>
        <row r="505">
          <cell r="B505" t="str">
            <v>升级消耗</v>
          </cell>
        </row>
        <row r="507">
          <cell r="B507" t="str">
            <v>铁壁营1级</v>
          </cell>
          <cell r="F507">
            <v>9300</v>
          </cell>
        </row>
        <row r="508">
          <cell r="B508" t="str">
            <v>铁壁营2级</v>
          </cell>
          <cell r="F508">
            <v>19500</v>
          </cell>
        </row>
        <row r="509">
          <cell r="B509" t="str">
            <v>铁壁营3级</v>
          </cell>
          <cell r="F509">
            <v>30900</v>
          </cell>
        </row>
        <row r="510">
          <cell r="B510" t="str">
            <v>铁壁营4级</v>
          </cell>
          <cell r="F510">
            <v>43900</v>
          </cell>
        </row>
        <row r="511">
          <cell r="B511" t="str">
            <v>铁壁营5级</v>
          </cell>
          <cell r="F511">
            <v>67100</v>
          </cell>
        </row>
        <row r="512">
          <cell r="B512" t="str">
            <v>铁壁营6级</v>
          </cell>
          <cell r="F512">
            <v>113500</v>
          </cell>
        </row>
        <row r="513">
          <cell r="B513" t="str">
            <v>铁壁营7级</v>
          </cell>
          <cell r="F513">
            <v>183100</v>
          </cell>
        </row>
        <row r="514">
          <cell r="B514" t="str">
            <v>铁壁营8级</v>
          </cell>
          <cell r="F514">
            <v>287500</v>
          </cell>
        </row>
        <row r="515">
          <cell r="B515" t="str">
            <v>铁壁营9级</v>
          </cell>
          <cell r="F515">
            <v>496300</v>
          </cell>
        </row>
        <row r="516">
          <cell r="B516" t="str">
            <v>铁壁营10级</v>
          </cell>
          <cell r="F516">
            <v>913900</v>
          </cell>
        </row>
        <row r="518">
          <cell r="B518" t="str">
            <v>升级消耗</v>
          </cell>
        </row>
        <row r="520">
          <cell r="B520" t="str">
            <v>疾风营1级</v>
          </cell>
          <cell r="F520">
            <v>9300</v>
          </cell>
        </row>
        <row r="521">
          <cell r="B521" t="str">
            <v>疾风营2级</v>
          </cell>
          <cell r="F521">
            <v>19900</v>
          </cell>
        </row>
        <row r="522">
          <cell r="B522" t="str">
            <v>疾风营3级</v>
          </cell>
          <cell r="F522">
            <v>31600</v>
          </cell>
        </row>
        <row r="523">
          <cell r="B523" t="str">
            <v>疾风营4级</v>
          </cell>
          <cell r="F523">
            <v>45000</v>
          </cell>
        </row>
        <row r="524">
          <cell r="B524" t="str">
            <v>疾风营5级</v>
          </cell>
          <cell r="F524">
            <v>69300</v>
          </cell>
        </row>
        <row r="525">
          <cell r="B525" t="str">
            <v>疾风营6级</v>
          </cell>
          <cell r="F525">
            <v>117900</v>
          </cell>
        </row>
        <row r="526">
          <cell r="B526" t="str">
            <v>疾风营7级</v>
          </cell>
          <cell r="F526">
            <v>190900</v>
          </cell>
        </row>
        <row r="527">
          <cell r="B527" t="str">
            <v>疾风营8级</v>
          </cell>
          <cell r="F527">
            <v>300400</v>
          </cell>
        </row>
        <row r="528">
          <cell r="B528" t="str">
            <v>疾风营9级</v>
          </cell>
          <cell r="F528">
            <v>519400</v>
          </cell>
        </row>
        <row r="529">
          <cell r="B529" t="str">
            <v>疾风营10级</v>
          </cell>
          <cell r="F529">
            <v>957400</v>
          </cell>
        </row>
        <row r="531">
          <cell r="B531" t="str">
            <v>升级消耗</v>
          </cell>
        </row>
        <row r="533">
          <cell r="B533" t="str">
            <v>尚武营1级</v>
          </cell>
          <cell r="F533">
            <v>13200</v>
          </cell>
        </row>
        <row r="534">
          <cell r="B534" t="str">
            <v>尚武营2级</v>
          </cell>
          <cell r="F534">
            <v>27600</v>
          </cell>
        </row>
        <row r="535">
          <cell r="B535" t="str">
            <v>尚武营3级</v>
          </cell>
          <cell r="F535">
            <v>44100</v>
          </cell>
        </row>
        <row r="536">
          <cell r="B536" t="str">
            <v>尚武营4级</v>
          </cell>
          <cell r="F536">
            <v>62700</v>
          </cell>
        </row>
        <row r="537">
          <cell r="B537" t="str">
            <v>尚武营5级</v>
          </cell>
          <cell r="F537">
            <v>96200</v>
          </cell>
        </row>
        <row r="538">
          <cell r="B538" t="str">
            <v>尚武营6级</v>
          </cell>
          <cell r="F538">
            <v>171200</v>
          </cell>
        </row>
        <row r="539">
          <cell r="B539" t="str">
            <v>尚武营7级</v>
          </cell>
          <cell r="F539">
            <v>329800</v>
          </cell>
        </row>
        <row r="540">
          <cell r="B540" t="str">
            <v>尚武营8级</v>
          </cell>
          <cell r="F540">
            <v>559400</v>
          </cell>
        </row>
        <row r="541">
          <cell r="B541" t="str">
            <v>尚武营9级</v>
          </cell>
          <cell r="F541">
            <v>919900</v>
          </cell>
        </row>
        <row r="542">
          <cell r="B542" t="str">
            <v>尚武营10级</v>
          </cell>
          <cell r="F542">
            <v>1492500</v>
          </cell>
        </row>
        <row r="544">
          <cell r="B544" t="str">
            <v>升级消耗</v>
          </cell>
        </row>
        <row r="546">
          <cell r="B546" t="str">
            <v>军机营1级</v>
          </cell>
          <cell r="F546">
            <v>13200</v>
          </cell>
        </row>
        <row r="547">
          <cell r="B547" t="str">
            <v>军机营2级</v>
          </cell>
          <cell r="F547">
            <v>27600</v>
          </cell>
        </row>
        <row r="548">
          <cell r="B548" t="str">
            <v>军机营3级</v>
          </cell>
          <cell r="F548">
            <v>44100</v>
          </cell>
        </row>
        <row r="549">
          <cell r="B549" t="str">
            <v>军机营4级</v>
          </cell>
          <cell r="F549">
            <v>62700</v>
          </cell>
        </row>
        <row r="550">
          <cell r="B550" t="str">
            <v>军机营5级</v>
          </cell>
          <cell r="F550">
            <v>96200</v>
          </cell>
        </row>
        <row r="551">
          <cell r="B551" t="str">
            <v>军机营6级</v>
          </cell>
          <cell r="F551">
            <v>171200</v>
          </cell>
        </row>
        <row r="552">
          <cell r="B552" t="str">
            <v>军机营7级</v>
          </cell>
          <cell r="F552">
            <v>329800</v>
          </cell>
        </row>
        <row r="553">
          <cell r="B553" t="str">
            <v>军机营8级</v>
          </cell>
          <cell r="F553">
            <v>559400</v>
          </cell>
        </row>
        <row r="554">
          <cell r="B554" t="str">
            <v>军机营9级</v>
          </cell>
          <cell r="F554">
            <v>919900</v>
          </cell>
        </row>
        <row r="555">
          <cell r="B555" t="str">
            <v>军机营10级</v>
          </cell>
          <cell r="F555">
            <v>1492500</v>
          </cell>
        </row>
        <row r="557">
          <cell r="B557" t="str">
            <v>升级消耗</v>
          </cell>
        </row>
        <row r="559">
          <cell r="B559" t="str">
            <v>统帅厅1级</v>
          </cell>
          <cell r="F559">
            <v>22500</v>
          </cell>
        </row>
        <row r="560">
          <cell r="B560" t="str">
            <v>统帅厅2级</v>
          </cell>
          <cell r="F560">
            <v>101000</v>
          </cell>
        </row>
        <row r="561">
          <cell r="B561" t="str">
            <v>统帅厅3级</v>
          </cell>
          <cell r="F561">
            <v>277800</v>
          </cell>
        </row>
        <row r="562">
          <cell r="B562" t="str">
            <v>统帅厅4级</v>
          </cell>
          <cell r="F562">
            <v>755000</v>
          </cell>
        </row>
        <row r="563">
          <cell r="B563" t="str">
            <v>统帅厅5级</v>
          </cell>
          <cell r="F563">
            <v>1485300</v>
          </cell>
        </row>
        <row r="565">
          <cell r="B565" t="str">
            <v>升级消耗</v>
          </cell>
        </row>
        <row r="567">
          <cell r="B567" t="str">
            <v>汉点将台1级</v>
          </cell>
          <cell r="F567">
            <v>11500</v>
          </cell>
        </row>
        <row r="568">
          <cell r="B568" t="str">
            <v>汉点将台2级</v>
          </cell>
          <cell r="F568">
            <v>30500</v>
          </cell>
        </row>
        <row r="569">
          <cell r="B569" t="str">
            <v>汉点将台3级</v>
          </cell>
          <cell r="F569">
            <v>73500</v>
          </cell>
        </row>
        <row r="570">
          <cell r="B570" t="str">
            <v>汉点将台4级</v>
          </cell>
          <cell r="F570">
            <v>138100</v>
          </cell>
        </row>
        <row r="571">
          <cell r="B571" t="str">
            <v>汉点将台5级</v>
          </cell>
          <cell r="F571">
            <v>236300</v>
          </cell>
        </row>
        <row r="572">
          <cell r="B572" t="str">
            <v>汉点将台6级</v>
          </cell>
          <cell r="F572">
            <v>383700</v>
          </cell>
        </row>
        <row r="573">
          <cell r="B573" t="str">
            <v>汉点将台7级</v>
          </cell>
          <cell r="F573">
            <v>606700</v>
          </cell>
        </row>
        <row r="574">
          <cell r="B574" t="str">
            <v>汉点将台8级</v>
          </cell>
          <cell r="F574">
            <v>941300</v>
          </cell>
        </row>
        <row r="575">
          <cell r="B575" t="str">
            <v>汉点将台9级</v>
          </cell>
          <cell r="F575">
            <v>1420100</v>
          </cell>
        </row>
        <row r="576">
          <cell r="B576" t="str">
            <v>汉点将台10级</v>
          </cell>
          <cell r="F576">
            <v>2077800</v>
          </cell>
        </row>
        <row r="578">
          <cell r="B578" t="str">
            <v>升级消耗</v>
          </cell>
        </row>
        <row r="580">
          <cell r="B580" t="str">
            <v>蜀点将台1级</v>
          </cell>
          <cell r="F580">
            <v>24000</v>
          </cell>
        </row>
        <row r="581">
          <cell r="B581" t="str">
            <v>蜀点将台2级</v>
          </cell>
          <cell r="F581">
            <v>64800</v>
          </cell>
        </row>
        <row r="582">
          <cell r="B582" t="str">
            <v>蜀点将台3级</v>
          </cell>
          <cell r="F582">
            <v>119400</v>
          </cell>
        </row>
        <row r="583">
          <cell r="B583" t="str">
            <v>蜀点将台4级</v>
          </cell>
          <cell r="F583">
            <v>196600</v>
          </cell>
        </row>
        <row r="584">
          <cell r="B584" t="str">
            <v>蜀点将台5级</v>
          </cell>
          <cell r="F584">
            <v>321200</v>
          </cell>
        </row>
        <row r="585">
          <cell r="B585" t="str">
            <v>蜀点将台6级</v>
          </cell>
          <cell r="F585">
            <v>532200</v>
          </cell>
        </row>
        <row r="586">
          <cell r="B586" t="str">
            <v>蜀点将台7级</v>
          </cell>
          <cell r="F586">
            <v>836500</v>
          </cell>
        </row>
        <row r="587">
          <cell r="B587" t="str">
            <v>蜀点将台8级</v>
          </cell>
          <cell r="F587">
            <v>1174800</v>
          </cell>
        </row>
        <row r="588">
          <cell r="B588" t="str">
            <v>蜀点将台9级</v>
          </cell>
          <cell r="F588">
            <v>1806100</v>
          </cell>
        </row>
        <row r="589">
          <cell r="B589" t="str">
            <v>蜀点将台10级</v>
          </cell>
          <cell r="F589">
            <v>2639700</v>
          </cell>
        </row>
        <row r="591">
          <cell r="B591" t="str">
            <v>升级消耗</v>
          </cell>
        </row>
        <row r="593">
          <cell r="B593" t="str">
            <v>吴点将台1级</v>
          </cell>
          <cell r="F593">
            <v>24000</v>
          </cell>
        </row>
        <row r="594">
          <cell r="B594" t="str">
            <v>吴点将台2级</v>
          </cell>
          <cell r="F594">
            <v>65000</v>
          </cell>
        </row>
        <row r="595">
          <cell r="B595" t="str">
            <v>吴点将台3级</v>
          </cell>
          <cell r="F595">
            <v>120800</v>
          </cell>
        </row>
        <row r="596">
          <cell r="B596" t="str">
            <v>吴点将台4级</v>
          </cell>
          <cell r="F596">
            <v>199500</v>
          </cell>
        </row>
        <row r="597">
          <cell r="B597" t="str">
            <v>吴点将台5级</v>
          </cell>
          <cell r="F597">
            <v>327000</v>
          </cell>
        </row>
        <row r="598">
          <cell r="B598" t="str">
            <v>吴点将台6级</v>
          </cell>
          <cell r="F598">
            <v>533300</v>
          </cell>
        </row>
        <row r="599">
          <cell r="B599" t="str">
            <v>吴点将台7级</v>
          </cell>
          <cell r="F599">
            <v>836200</v>
          </cell>
        </row>
        <row r="600">
          <cell r="B600" t="str">
            <v>吴点将台8级</v>
          </cell>
          <cell r="F600">
            <v>1271100</v>
          </cell>
        </row>
        <row r="601">
          <cell r="B601" t="str">
            <v>吴点将台9级</v>
          </cell>
          <cell r="F601">
            <v>1893500</v>
          </cell>
        </row>
        <row r="602">
          <cell r="B602" t="str">
            <v>吴点将台10级</v>
          </cell>
          <cell r="F602">
            <v>2735100</v>
          </cell>
        </row>
        <row r="604">
          <cell r="B604" t="str">
            <v>升级消耗</v>
          </cell>
        </row>
        <row r="606">
          <cell r="B606" t="str">
            <v>魏点将台1级</v>
          </cell>
          <cell r="F606">
            <v>24000</v>
          </cell>
        </row>
        <row r="607">
          <cell r="B607" t="str">
            <v>魏点将台2级</v>
          </cell>
          <cell r="F607">
            <v>62400</v>
          </cell>
        </row>
        <row r="608">
          <cell r="B608" t="str">
            <v>魏点将台3级</v>
          </cell>
          <cell r="F608">
            <v>117000</v>
          </cell>
        </row>
        <row r="609">
          <cell r="B609" t="str">
            <v>魏点将台4级</v>
          </cell>
          <cell r="F609">
            <v>194200</v>
          </cell>
        </row>
        <row r="610">
          <cell r="B610" t="str">
            <v>魏点将台5级</v>
          </cell>
          <cell r="F610">
            <v>318800</v>
          </cell>
        </row>
        <row r="611">
          <cell r="B611" t="str">
            <v>魏点将台6级</v>
          </cell>
          <cell r="F611">
            <v>529800</v>
          </cell>
        </row>
        <row r="612">
          <cell r="B612" t="str">
            <v>魏点将台7级</v>
          </cell>
          <cell r="F612">
            <v>834100</v>
          </cell>
        </row>
        <row r="613">
          <cell r="B613" t="str">
            <v>魏点将台8级</v>
          </cell>
          <cell r="F613">
            <v>1272400</v>
          </cell>
        </row>
        <row r="614">
          <cell r="B614" t="str">
            <v>魏点将台9级</v>
          </cell>
          <cell r="F614">
            <v>2106000</v>
          </cell>
        </row>
        <row r="615">
          <cell r="B615" t="str">
            <v>魏点将台10级</v>
          </cell>
          <cell r="F615">
            <v>2106000</v>
          </cell>
        </row>
        <row r="617">
          <cell r="B617" t="str">
            <v>升级消耗</v>
          </cell>
        </row>
        <row r="619">
          <cell r="B619" t="str">
            <v>群点将台1级</v>
          </cell>
          <cell r="F619">
            <v>37000</v>
          </cell>
        </row>
        <row r="620">
          <cell r="B620" t="str">
            <v>群点将台2级</v>
          </cell>
          <cell r="F620">
            <v>91000</v>
          </cell>
        </row>
        <row r="621">
          <cell r="B621" t="str">
            <v>群点将台3级</v>
          </cell>
          <cell r="F621">
            <v>169200</v>
          </cell>
        </row>
        <row r="622">
          <cell r="B622" t="str">
            <v>群点将台4级</v>
          </cell>
          <cell r="F622">
            <v>279600</v>
          </cell>
        </row>
        <row r="623">
          <cell r="B623" t="str">
            <v>群点将台5级</v>
          </cell>
          <cell r="F623">
            <v>449400</v>
          </cell>
        </row>
        <row r="624">
          <cell r="B624" t="str">
            <v>群点将台6级</v>
          </cell>
          <cell r="F624">
            <v>803100</v>
          </cell>
        </row>
        <row r="625">
          <cell r="B625" t="str">
            <v>群点将台7级</v>
          </cell>
          <cell r="F625">
            <v>1440100</v>
          </cell>
        </row>
        <row r="626">
          <cell r="B626" t="str">
            <v>群点将台8级</v>
          </cell>
          <cell r="F626">
            <v>2357500</v>
          </cell>
        </row>
        <row r="627">
          <cell r="B627" t="str">
            <v>群点将台9级</v>
          </cell>
          <cell r="F627">
            <v>3548900</v>
          </cell>
        </row>
        <row r="628">
          <cell r="B628" t="str">
            <v>群点将台10级</v>
          </cell>
          <cell r="F628">
            <v>5042900</v>
          </cell>
        </row>
        <row r="630">
          <cell r="B630" t="str">
            <v>升级消耗</v>
          </cell>
        </row>
        <row r="632">
          <cell r="B632" t="str">
            <v>预备役所1级</v>
          </cell>
          <cell r="F632">
            <v>45600</v>
          </cell>
        </row>
        <row r="633">
          <cell r="B633" t="str">
            <v>预备役所2级</v>
          </cell>
          <cell r="F633">
            <v>101900</v>
          </cell>
        </row>
        <row r="634">
          <cell r="B634" t="str">
            <v>预备役所3级</v>
          </cell>
          <cell r="F634">
            <v>173600</v>
          </cell>
        </row>
        <row r="635">
          <cell r="B635" t="str">
            <v>预备役所4级</v>
          </cell>
          <cell r="F635">
            <v>260700</v>
          </cell>
        </row>
        <row r="636">
          <cell r="B636" t="str">
            <v>预备役所5级</v>
          </cell>
          <cell r="F636">
            <v>363200</v>
          </cell>
        </row>
        <row r="637">
          <cell r="B637" t="str">
            <v>预备役所6级</v>
          </cell>
          <cell r="F637">
            <v>481000</v>
          </cell>
        </row>
        <row r="638">
          <cell r="B638" t="str">
            <v>预备役所7级</v>
          </cell>
          <cell r="F638">
            <v>614200</v>
          </cell>
        </row>
        <row r="639">
          <cell r="B639" t="str">
            <v>预备役所8级</v>
          </cell>
          <cell r="F639">
            <v>762800</v>
          </cell>
        </row>
        <row r="640">
          <cell r="B640" t="str">
            <v>预备役所9级</v>
          </cell>
          <cell r="F640">
            <v>926800</v>
          </cell>
        </row>
        <row r="641">
          <cell r="B641" t="str">
            <v>预备役所10级</v>
          </cell>
          <cell r="F641">
            <v>1111300</v>
          </cell>
        </row>
        <row r="642">
          <cell r="B642" t="str">
            <v>预备役所11级</v>
          </cell>
          <cell r="F642">
            <v>1335600</v>
          </cell>
        </row>
        <row r="643">
          <cell r="B643" t="str">
            <v>预备役所12级</v>
          </cell>
          <cell r="F643">
            <v>1599400</v>
          </cell>
        </row>
        <row r="644">
          <cell r="B644" t="str">
            <v>预备役所13级</v>
          </cell>
          <cell r="F644">
            <v>1939400</v>
          </cell>
        </row>
        <row r="645">
          <cell r="B645" t="str">
            <v>预备役所14级</v>
          </cell>
          <cell r="F645">
            <v>2376000</v>
          </cell>
        </row>
        <row r="646">
          <cell r="B646" t="str">
            <v>预备役所15级</v>
          </cell>
          <cell r="F646">
            <v>2943600</v>
          </cell>
        </row>
        <row r="647">
          <cell r="B647" t="str">
            <v>预备役所16级</v>
          </cell>
          <cell r="F647">
            <v>3681700</v>
          </cell>
        </row>
        <row r="648">
          <cell r="B648" t="str">
            <v>预备役所17级</v>
          </cell>
          <cell r="F648">
            <v>4641200</v>
          </cell>
        </row>
        <row r="649">
          <cell r="B649" t="str">
            <v>预备役所18级</v>
          </cell>
          <cell r="F649">
            <v>5818600</v>
          </cell>
        </row>
        <row r="650">
          <cell r="B650" t="str">
            <v>预备役所19级</v>
          </cell>
          <cell r="F650">
            <v>6840000</v>
          </cell>
        </row>
        <row r="651">
          <cell r="B651" t="str">
            <v>预备役所20级</v>
          </cell>
          <cell r="F651">
            <v>8454400</v>
          </cell>
        </row>
        <row r="653">
          <cell r="B653" t="str">
            <v>升级消耗</v>
          </cell>
        </row>
        <row r="655">
          <cell r="B655" t="str">
            <v>兵营1级</v>
          </cell>
          <cell r="F655">
            <v>75700</v>
          </cell>
        </row>
        <row r="656">
          <cell r="B656" t="str">
            <v>兵营2级</v>
          </cell>
          <cell r="F656">
            <v>164000</v>
          </cell>
        </row>
        <row r="657">
          <cell r="B657" t="str">
            <v>兵营3级</v>
          </cell>
          <cell r="F657">
            <v>264900</v>
          </cell>
        </row>
        <row r="658">
          <cell r="B658" t="str">
            <v>兵营4级</v>
          </cell>
          <cell r="F658">
            <v>378400</v>
          </cell>
        </row>
        <row r="659">
          <cell r="B659" t="str">
            <v>兵营5级</v>
          </cell>
          <cell r="F659">
            <v>504500</v>
          </cell>
        </row>
        <row r="660">
          <cell r="B660" t="str">
            <v>兵营6级</v>
          </cell>
          <cell r="F660">
            <v>643200</v>
          </cell>
        </row>
        <row r="661">
          <cell r="B661" t="str">
            <v>兵营7级</v>
          </cell>
          <cell r="F661">
            <v>794500</v>
          </cell>
        </row>
        <row r="662">
          <cell r="B662" t="str">
            <v>兵营8级</v>
          </cell>
          <cell r="F662">
            <v>958400</v>
          </cell>
        </row>
        <row r="663">
          <cell r="B663" t="str">
            <v>兵营9级</v>
          </cell>
          <cell r="F663">
            <v>1134900</v>
          </cell>
        </row>
        <row r="664">
          <cell r="B664" t="str">
            <v>兵营10级</v>
          </cell>
          <cell r="F664">
            <v>1324000</v>
          </cell>
        </row>
        <row r="665">
          <cell r="B665" t="str">
            <v>兵营11级</v>
          </cell>
          <cell r="F665">
            <v>1525700</v>
          </cell>
        </row>
        <row r="666">
          <cell r="B666" t="str">
            <v>兵营12级</v>
          </cell>
          <cell r="F666">
            <v>1740000</v>
          </cell>
        </row>
        <row r="667">
          <cell r="B667" t="str">
            <v>兵营13级</v>
          </cell>
          <cell r="F667">
            <v>1978200</v>
          </cell>
        </row>
        <row r="668">
          <cell r="B668" t="str">
            <v>兵营14级</v>
          </cell>
          <cell r="F668">
            <v>2335400</v>
          </cell>
        </row>
        <row r="669">
          <cell r="B669" t="str">
            <v>兵营15级</v>
          </cell>
          <cell r="F669">
            <v>2855100</v>
          </cell>
        </row>
        <row r="670">
          <cell r="B670" t="str">
            <v>兵营16级</v>
          </cell>
          <cell r="F670">
            <v>3604600</v>
          </cell>
        </row>
        <row r="671">
          <cell r="B671" t="str">
            <v>兵营17级</v>
          </cell>
          <cell r="F671">
            <v>4579200</v>
          </cell>
        </row>
        <row r="672">
          <cell r="B672" t="str">
            <v>兵营18级</v>
          </cell>
          <cell r="F672">
            <v>5742100</v>
          </cell>
        </row>
        <row r="673">
          <cell r="B673" t="str">
            <v>兵营19级</v>
          </cell>
          <cell r="F673">
            <v>7130700</v>
          </cell>
        </row>
        <row r="674">
          <cell r="B674" t="str">
            <v>兵营20级</v>
          </cell>
          <cell r="F674">
            <v>8723300</v>
          </cell>
        </row>
        <row r="676">
          <cell r="B676" t="str">
            <v>升级消耗</v>
          </cell>
        </row>
        <row r="678">
          <cell r="B678" t="str">
            <v>封禅台1级</v>
          </cell>
          <cell r="F678">
            <v>246000</v>
          </cell>
        </row>
        <row r="679">
          <cell r="B679" t="str">
            <v>封禅台2级</v>
          </cell>
          <cell r="F679">
            <v>801300</v>
          </cell>
        </row>
        <row r="680">
          <cell r="B680" t="str">
            <v>封禅台3级</v>
          </cell>
          <cell r="F680">
            <v>2175700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noFill/>
      </a:spPr>
      <a:bodyPr vertOverflow="clip" horzOverflow="clip" wrap="square" lIns="0" tIns="0" rIns="0" bIns="0" rtlCol="0" anchor="t">
        <a:spAutoFit/>
      </a:bodyPr>
      <a:lstStyle>
        <a:defPPr algn="l">
          <a:defRPr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284"/>
  <sheetViews>
    <sheetView showGridLines="0" tabSelected="1" topLeftCell="A280" workbookViewId="0">
      <selection activeCell="N306" sqref="N306"/>
    </sheetView>
    <sheetView topLeftCell="A214" workbookViewId="1"/>
  </sheetViews>
  <sheetFormatPr defaultRowHeight="13.5" x14ac:dyDescent="0.15"/>
  <cols>
    <col min="1" max="1" width="7.75" customWidth="1"/>
    <col min="2" max="2" width="11.125" customWidth="1"/>
    <col min="3" max="4" width="9" customWidth="1"/>
    <col min="5" max="18" width="7.75" customWidth="1"/>
    <col min="19" max="26" width="9" customWidth="1"/>
  </cols>
  <sheetData>
    <row r="1" spans="1:3" ht="22.5" x14ac:dyDescent="0.15">
      <c r="A1" s="35" t="s">
        <v>136</v>
      </c>
    </row>
    <row r="2" spans="1:3" ht="18.75" x14ac:dyDescent="0.15">
      <c r="A2" s="34" t="s">
        <v>137</v>
      </c>
      <c r="B2" s="34" t="s">
        <v>132</v>
      </c>
    </row>
    <row r="3" spans="1:3" x14ac:dyDescent="0.15">
      <c r="B3">
        <v>1</v>
      </c>
      <c r="C3" t="s">
        <v>133</v>
      </c>
    </row>
    <row r="4" spans="1:3" x14ac:dyDescent="0.15">
      <c r="C4" t="s">
        <v>123</v>
      </c>
    </row>
    <row r="5" spans="1:3" x14ac:dyDescent="0.15">
      <c r="C5" t="s">
        <v>134</v>
      </c>
    </row>
    <row r="7" spans="1:3" x14ac:dyDescent="0.15">
      <c r="B7">
        <v>2</v>
      </c>
      <c r="C7" t="s">
        <v>122</v>
      </c>
    </row>
    <row r="8" spans="1:3" x14ac:dyDescent="0.15">
      <c r="C8" t="s">
        <v>127</v>
      </c>
    </row>
    <row r="9" spans="1:3" x14ac:dyDescent="0.15">
      <c r="C9" t="s">
        <v>124</v>
      </c>
    </row>
    <row r="10" spans="1:3" x14ac:dyDescent="0.15">
      <c r="C10" t="s">
        <v>125</v>
      </c>
    </row>
    <row r="11" spans="1:3" x14ac:dyDescent="0.15">
      <c r="C11" t="s">
        <v>126</v>
      </c>
    </row>
    <row r="13" spans="1:3" x14ac:dyDescent="0.15">
      <c r="B13">
        <v>3</v>
      </c>
      <c r="C13" t="s">
        <v>128</v>
      </c>
    </row>
    <row r="14" spans="1:3" x14ac:dyDescent="0.15">
      <c r="C14" t="s">
        <v>129</v>
      </c>
    </row>
    <row r="15" spans="1:3" x14ac:dyDescent="0.15">
      <c r="C15" t="s">
        <v>130</v>
      </c>
    </row>
    <row r="18" spans="2:3" x14ac:dyDescent="0.15">
      <c r="B18">
        <v>4</v>
      </c>
      <c r="C18" t="s">
        <v>131</v>
      </c>
    </row>
    <row r="47" spans="1:3" ht="18.75" x14ac:dyDescent="0.15">
      <c r="A47" s="34" t="s">
        <v>138</v>
      </c>
      <c r="B47" s="34" t="s">
        <v>135</v>
      </c>
    </row>
    <row r="48" spans="1:3" x14ac:dyDescent="0.15">
      <c r="B48">
        <v>1</v>
      </c>
      <c r="C48" t="s">
        <v>139</v>
      </c>
    </row>
    <row r="49" spans="3:3" x14ac:dyDescent="0.15">
      <c r="C49" t="s">
        <v>140</v>
      </c>
    </row>
    <row r="50" spans="3:3" x14ac:dyDescent="0.15">
      <c r="C50" t="s">
        <v>141</v>
      </c>
    </row>
    <row r="51" spans="3:3" x14ac:dyDescent="0.15">
      <c r="C51" t="s">
        <v>142</v>
      </c>
    </row>
    <row r="73" spans="3:9" x14ac:dyDescent="0.15">
      <c r="C73" s="46" t="s">
        <v>143</v>
      </c>
    </row>
    <row r="74" spans="3:9" x14ac:dyDescent="0.15">
      <c r="D74" t="s">
        <v>147</v>
      </c>
    </row>
    <row r="76" spans="3:9" x14ac:dyDescent="0.15">
      <c r="D76" s="45" t="s">
        <v>275</v>
      </c>
      <c r="E76" s="45" t="s">
        <v>276</v>
      </c>
      <c r="F76" s="45" t="s">
        <v>277</v>
      </c>
      <c r="G76" s="45" t="s">
        <v>278</v>
      </c>
      <c r="H76" s="45"/>
      <c r="I76" s="45" t="s">
        <v>279</v>
      </c>
    </row>
    <row r="77" spans="3:9" x14ac:dyDescent="0.15">
      <c r="D77" s="4" t="s">
        <v>144</v>
      </c>
      <c r="E77" s="4">
        <v>5000</v>
      </c>
      <c r="F77" s="4">
        <v>0</v>
      </c>
      <c r="G77" s="4">
        <v>5000</v>
      </c>
      <c r="H77" s="4"/>
      <c r="I77" s="36">
        <f>G77/SUM($G$77:$G$79)</f>
        <v>0.55555555555555558</v>
      </c>
    </row>
    <row r="78" spans="3:9" x14ac:dyDescent="0.15">
      <c r="D78" s="4" t="s">
        <v>145</v>
      </c>
      <c r="E78" s="4">
        <v>0</v>
      </c>
      <c r="F78" s="4">
        <v>150</v>
      </c>
      <c r="G78" s="4">
        <v>3000</v>
      </c>
      <c r="H78" s="4"/>
      <c r="I78" s="36">
        <f>G78/SUM($G$77:$G$79)</f>
        <v>0.33333333333333331</v>
      </c>
    </row>
    <row r="79" spans="3:9" x14ac:dyDescent="0.15">
      <c r="D79" s="4" t="s">
        <v>146</v>
      </c>
      <c r="E79" s="4">
        <v>0</v>
      </c>
      <c r="F79" s="4">
        <v>0</v>
      </c>
      <c r="G79" s="4">
        <v>1000</v>
      </c>
      <c r="H79" s="4"/>
      <c r="I79" s="36">
        <f>G79/SUM($G$77:$G$79)</f>
        <v>0.1111111111111111</v>
      </c>
    </row>
    <row r="80" spans="3:9" x14ac:dyDescent="0.15">
      <c r="D80" s="37"/>
    </row>
    <row r="81" spans="4:13" x14ac:dyDescent="0.15">
      <c r="D81" s="37" t="s">
        <v>280</v>
      </c>
    </row>
    <row r="83" spans="4:13" x14ac:dyDescent="0.15">
      <c r="D83" s="1" t="s">
        <v>255</v>
      </c>
    </row>
    <row r="84" spans="4:13" x14ac:dyDescent="0.15">
      <c r="D84" s="45" t="s">
        <v>253</v>
      </c>
      <c r="E84" s="45" t="s">
        <v>262</v>
      </c>
      <c r="F84" s="45" t="s">
        <v>254</v>
      </c>
      <c r="G84" s="45" t="s">
        <v>216</v>
      </c>
      <c r="H84" s="45" t="s">
        <v>261</v>
      </c>
      <c r="I84" s="45" t="s">
        <v>217</v>
      </c>
      <c r="J84" s="45" t="s">
        <v>219</v>
      </c>
      <c r="K84" s="45" t="s">
        <v>271</v>
      </c>
      <c r="L84" s="45" t="s">
        <v>218</v>
      </c>
      <c r="M84" s="45" t="s">
        <v>215</v>
      </c>
    </row>
    <row r="85" spans="4:13" x14ac:dyDescent="0.15">
      <c r="D85" s="43" t="s">
        <v>220</v>
      </c>
      <c r="E85" s="4"/>
      <c r="F85" s="4"/>
      <c r="G85" s="4">
        <f>IFERROR(VLOOKUP(D85,附表4!$B$2:$D$22,2,0),0)</f>
        <v>50</v>
      </c>
      <c r="H85" s="4">
        <f>IFERROR(VLOOKUP(E85,附表4!$B$35:$D$55,2,0),0)</f>
        <v>0</v>
      </c>
      <c r="I85" s="4">
        <f>IFERROR(VLOOKUP(F85,附表4!$B$26:$P$33,15,0),0)</f>
        <v>0</v>
      </c>
      <c r="J85" s="4">
        <f>IFERROR(VLOOKUP(D85,附表4!$B$2:$F$22,3,0),0)</f>
        <v>150</v>
      </c>
      <c r="K85" s="4">
        <f t="shared" ref="K85:K113" si="0">IF(E85=0,0,1000)</f>
        <v>0</v>
      </c>
      <c r="L85" s="4">
        <f>(J85+K85+$E$77)*(1+IFERROR(VLOOKUP(F85,附表4!$B$26:$Q$33,16,0),0))</f>
        <v>5150</v>
      </c>
      <c r="M85" s="44">
        <f t="shared" ref="M85:M113" si="1">L85/SUM(G85:I85)</f>
        <v>103</v>
      </c>
    </row>
    <row r="86" spans="4:13" x14ac:dyDescent="0.15">
      <c r="D86" s="43" t="s">
        <v>222</v>
      </c>
      <c r="E86" s="4"/>
      <c r="F86" s="4"/>
      <c r="G86" s="4">
        <f>IFERROR(VLOOKUP(D86,附表4!$B$2:$D$22,2,0),0)</f>
        <v>250</v>
      </c>
      <c r="H86" s="4">
        <f>IFERROR(VLOOKUP(E86,附表4!$B$35:$D$55,2,0),0)</f>
        <v>0</v>
      </c>
      <c r="I86" s="4">
        <f>IFERROR(VLOOKUP(F86,附表4!$B$26:$P$33,15,0),0)</f>
        <v>0</v>
      </c>
      <c r="J86" s="4">
        <f>VLOOKUP(D86,附表4!$B$2:$F$22,3,0)</f>
        <v>300</v>
      </c>
      <c r="K86" s="4">
        <f t="shared" si="0"/>
        <v>0</v>
      </c>
      <c r="L86" s="4">
        <f>(J86+K86+$E$77)*(1+IFERROR(VLOOKUP(F86,附表4!$B$26:$Q$33,16,0),0))</f>
        <v>5300</v>
      </c>
      <c r="M86" s="44">
        <f t="shared" si="1"/>
        <v>21.2</v>
      </c>
    </row>
    <row r="87" spans="4:13" x14ac:dyDescent="0.15">
      <c r="D87" s="43" t="s">
        <v>223</v>
      </c>
      <c r="E87" s="4"/>
      <c r="F87" s="4"/>
      <c r="G87" s="4">
        <f>IFERROR(VLOOKUP(D87,附表4!$B$2:$D$22,2,0),0)</f>
        <v>600</v>
      </c>
      <c r="H87" s="4">
        <f>IFERROR(VLOOKUP(E87,附表4!$B$35:$D$55,2,0),0)</f>
        <v>0</v>
      </c>
      <c r="I87" s="4">
        <f>IFERROR(VLOOKUP(F87,附表4!$B$26:$P$33,15,0),0)</f>
        <v>0</v>
      </c>
      <c r="J87" s="4">
        <f>VLOOKUP(D87,附表4!$B$2:$F$22,3,0)</f>
        <v>450</v>
      </c>
      <c r="K87" s="4">
        <f t="shared" si="0"/>
        <v>0</v>
      </c>
      <c r="L87" s="4">
        <f>(J87+K87+$E$77)*(1+IFERROR(VLOOKUP(F87,附表4!$B$26:$Q$33,16,0),0))</f>
        <v>5450</v>
      </c>
      <c r="M87" s="44">
        <f t="shared" si="1"/>
        <v>9.0833333333333339</v>
      </c>
    </row>
    <row r="88" spans="4:13" x14ac:dyDescent="0.15">
      <c r="D88" s="43" t="s">
        <v>224</v>
      </c>
      <c r="E88" s="4"/>
      <c r="F88" s="4"/>
      <c r="G88" s="4">
        <f>IFERROR(VLOOKUP(D88,附表4!$B$2:$D$22,2,0),0)</f>
        <v>1400</v>
      </c>
      <c r="H88" s="4">
        <f>IFERROR(VLOOKUP(E88,附表4!$B$35:$D$55,2,0),0)</f>
        <v>0</v>
      </c>
      <c r="I88" s="4">
        <f>IFERROR(VLOOKUP(F88,附表4!$B$26:$P$33,15,0),0)</f>
        <v>0</v>
      </c>
      <c r="J88" s="4">
        <f>VLOOKUP(D88,附表4!$B$2:$F$22,3,0)</f>
        <v>600</v>
      </c>
      <c r="K88" s="4">
        <f t="shared" si="0"/>
        <v>0</v>
      </c>
      <c r="L88" s="4">
        <f>(J88+K88+$E$77)*(1+IFERROR(VLOOKUP(F88,附表4!$B$26:$Q$33,16,0),0))</f>
        <v>5600</v>
      </c>
      <c r="M88" s="44">
        <f t="shared" si="1"/>
        <v>4</v>
      </c>
    </row>
    <row r="89" spans="4:13" x14ac:dyDescent="0.15">
      <c r="D89" s="43" t="s">
        <v>225</v>
      </c>
      <c r="E89" s="4"/>
      <c r="F89" s="4"/>
      <c r="G89" s="4">
        <f>IFERROR(VLOOKUP(D89,附表4!$B$2:$D$22,2,0),0)</f>
        <v>2550</v>
      </c>
      <c r="H89" s="4">
        <f>IFERROR(VLOOKUP(E89,附表4!$B$35:$D$55,2,0),0)</f>
        <v>0</v>
      </c>
      <c r="I89" s="4">
        <f>IFERROR(VLOOKUP(F89,附表4!$B$26:$P$33,15,0),0)</f>
        <v>0</v>
      </c>
      <c r="J89" s="4">
        <f>VLOOKUP(D89,附表4!$B$2:$F$22,3,0)</f>
        <v>750</v>
      </c>
      <c r="K89" s="4">
        <f t="shared" si="0"/>
        <v>0</v>
      </c>
      <c r="L89" s="4">
        <f>(J89+K89+$E$77)*(1+IFERROR(VLOOKUP(F89,附表4!$B$26:$Q$33,16,0),0))</f>
        <v>5750</v>
      </c>
      <c r="M89" s="44">
        <f t="shared" si="1"/>
        <v>2.2549019607843137</v>
      </c>
    </row>
    <row r="90" spans="4:13" x14ac:dyDescent="0.15">
      <c r="D90" s="43" t="s">
        <v>226</v>
      </c>
      <c r="E90" s="4"/>
      <c r="F90" s="4"/>
      <c r="G90" s="4">
        <f>IFERROR(VLOOKUP(D90,附表4!$B$2:$D$22,2,0),0)</f>
        <v>4350</v>
      </c>
      <c r="H90" s="4">
        <f>IFERROR(VLOOKUP(E90,附表4!$B$35:$D$55,2,0),0)</f>
        <v>0</v>
      </c>
      <c r="I90" s="4">
        <f>IFERROR(VLOOKUP(F90,附表4!$B$26:$P$33,15,0),0)</f>
        <v>0</v>
      </c>
      <c r="J90" s="4">
        <f>VLOOKUP(D90,附表4!$B$2:$F$22,3,0)</f>
        <v>900</v>
      </c>
      <c r="K90" s="4">
        <f t="shared" si="0"/>
        <v>0</v>
      </c>
      <c r="L90" s="4">
        <f>(J90+K90+$E$77)*(1+IFERROR(VLOOKUP(F90,附表4!$B$26:$Q$33,16,0),0))</f>
        <v>5900</v>
      </c>
      <c r="M90" s="44">
        <f t="shared" si="1"/>
        <v>1.3563218390804597</v>
      </c>
    </row>
    <row r="91" spans="4:13" x14ac:dyDescent="0.15">
      <c r="D91" s="43" t="s">
        <v>227</v>
      </c>
      <c r="E91" s="4"/>
      <c r="F91" s="4"/>
      <c r="G91" s="4">
        <f>IFERROR(VLOOKUP(D91,附表4!$B$2:$D$22,2,0),0)</f>
        <v>7250</v>
      </c>
      <c r="H91" s="4">
        <f>IFERROR(VLOOKUP(E91,附表4!$B$35:$D$55,2,0),0)</f>
        <v>0</v>
      </c>
      <c r="I91" s="4">
        <f>IFERROR(VLOOKUP(F91,附表4!$B$26:$P$33,15,0),0)</f>
        <v>0</v>
      </c>
      <c r="J91" s="4">
        <f>VLOOKUP(D91,附表4!$B$2:$F$22,3,0)</f>
        <v>1050</v>
      </c>
      <c r="K91" s="4">
        <f t="shared" si="0"/>
        <v>0</v>
      </c>
      <c r="L91" s="4">
        <f>(J91+K91+$E$77)*(1+IFERROR(VLOOKUP(F91,附表4!$B$26:$Q$33,16,0),0))</f>
        <v>6050</v>
      </c>
      <c r="M91" s="44">
        <f t="shared" si="1"/>
        <v>0.83448275862068966</v>
      </c>
    </row>
    <row r="92" spans="4:13" x14ac:dyDescent="0.15">
      <c r="D92" s="43" t="s">
        <v>228</v>
      </c>
      <c r="E92" s="4"/>
      <c r="F92" s="4"/>
      <c r="G92" s="4">
        <f>IFERROR(VLOOKUP(D92,附表4!$B$2:$D$22,2,0),0)</f>
        <v>11850</v>
      </c>
      <c r="H92" s="4">
        <f>IFERROR(VLOOKUP(E92,附表4!$B$35:$D$55,2,0),0)</f>
        <v>0</v>
      </c>
      <c r="I92" s="4">
        <f>IFERROR(VLOOKUP(F92,附表4!$B$26:$P$33,15,0),0)</f>
        <v>0</v>
      </c>
      <c r="J92" s="4">
        <f>VLOOKUP(D92,附表4!$B$2:$F$22,3,0)</f>
        <v>1200</v>
      </c>
      <c r="K92" s="4">
        <f t="shared" si="0"/>
        <v>0</v>
      </c>
      <c r="L92" s="4">
        <f>(J92+K92+$E$77)*(1+IFERROR(VLOOKUP(F92,附表4!$B$26:$Q$33,16,0),0))</f>
        <v>6200</v>
      </c>
      <c r="M92" s="44">
        <f t="shared" si="1"/>
        <v>0.52320675105485237</v>
      </c>
    </row>
    <row r="93" spans="4:13" x14ac:dyDescent="0.15">
      <c r="D93" s="43" t="s">
        <v>229</v>
      </c>
      <c r="E93" s="4"/>
      <c r="F93" s="4"/>
      <c r="G93" s="4">
        <f>IFERROR(VLOOKUP(D93,附表4!$B$2:$D$22,2,0),0)</f>
        <v>18950</v>
      </c>
      <c r="H93" s="4">
        <f>IFERROR(VLOOKUP(E93,附表4!$B$35:$D$55,2,0),0)</f>
        <v>0</v>
      </c>
      <c r="I93" s="4">
        <f>IFERROR(VLOOKUP(F93,附表4!$B$26:$P$33,15,0),0)</f>
        <v>0</v>
      </c>
      <c r="J93" s="4">
        <f>VLOOKUP(D93,附表4!$B$2:$F$22,3,0)</f>
        <v>1350</v>
      </c>
      <c r="K93" s="4">
        <f t="shared" si="0"/>
        <v>0</v>
      </c>
      <c r="L93" s="4">
        <f>(J93+K93+$E$77)*(1+IFERROR(VLOOKUP(F93,附表4!$B$26:$Q$33,16,0),0))</f>
        <v>6350</v>
      </c>
      <c r="M93" s="44">
        <f t="shared" si="1"/>
        <v>0.33509234828496043</v>
      </c>
    </row>
    <row r="94" spans="4:13" x14ac:dyDescent="0.15">
      <c r="D94" s="43" t="s">
        <v>230</v>
      </c>
      <c r="E94" s="4"/>
      <c r="F94" s="4"/>
      <c r="G94" s="4">
        <f>IFERROR(VLOOKUP(D94,附表4!$B$2:$D$22,2,0),0)</f>
        <v>30150</v>
      </c>
      <c r="H94" s="4">
        <f>IFERROR(VLOOKUP(E94,附表4!$B$35:$D$55,2,0),0)</f>
        <v>0</v>
      </c>
      <c r="I94" s="4">
        <f>IFERROR(VLOOKUP(F94,附表4!$B$26:$P$33,15,0),0)</f>
        <v>0</v>
      </c>
      <c r="J94" s="4">
        <f>VLOOKUP(D94,附表4!$B$2:$F$22,3,0)</f>
        <v>1500</v>
      </c>
      <c r="K94" s="4">
        <f t="shared" si="0"/>
        <v>0</v>
      </c>
      <c r="L94" s="4">
        <f>(J94+K94+$E$77)*(1+IFERROR(VLOOKUP(F94,附表4!$B$26:$Q$33,16,0),0))</f>
        <v>6500</v>
      </c>
      <c r="M94" s="44">
        <f t="shared" si="1"/>
        <v>0.21558872305140961</v>
      </c>
    </row>
    <row r="95" spans="4:13" x14ac:dyDescent="0.15">
      <c r="D95" s="43" t="s">
        <v>231</v>
      </c>
      <c r="E95" s="4"/>
      <c r="F95" s="4"/>
      <c r="G95" s="4">
        <f>IFERROR(VLOOKUP(D95,附表4!$B$2:$D$22,2,0),0)</f>
        <v>47550</v>
      </c>
      <c r="H95" s="4">
        <f>IFERROR(VLOOKUP(E95,附表4!$B$35:$D$55,2,0),0)</f>
        <v>0</v>
      </c>
      <c r="I95" s="4">
        <f>IFERROR(VLOOKUP(F95,附表4!$B$26:$P$33,15,0),0)</f>
        <v>0</v>
      </c>
      <c r="J95" s="4">
        <f>VLOOKUP(D95,附表4!$B$2:$F$22,3,0)</f>
        <v>1650</v>
      </c>
      <c r="K95" s="4">
        <f t="shared" si="0"/>
        <v>0</v>
      </c>
      <c r="L95" s="4">
        <f>(J95+K95+$E$77)*(1+IFERROR(VLOOKUP(F95,附表4!$B$26:$Q$33,16,0),0))</f>
        <v>6650</v>
      </c>
      <c r="M95" s="44">
        <f t="shared" si="1"/>
        <v>0.13985278654048369</v>
      </c>
    </row>
    <row r="96" spans="4:13" x14ac:dyDescent="0.15">
      <c r="D96" s="41" t="s">
        <v>231</v>
      </c>
      <c r="E96" s="4"/>
      <c r="F96" s="42" t="s">
        <v>263</v>
      </c>
      <c r="G96" s="4">
        <f>IFERROR(VLOOKUP(D96,附表4!$B$2:$D$22,2,0),0)</f>
        <v>47550</v>
      </c>
      <c r="H96" s="4">
        <f>IFERROR(VLOOKUP(E96,附表4!$B$35:$D$55,2,0),0)</f>
        <v>0</v>
      </c>
      <c r="I96" s="4">
        <f>IFERROR(VLOOKUP(F96,附表4!$B$26:$P$33,15,0),0)</f>
        <v>25000</v>
      </c>
      <c r="J96" s="4">
        <f>VLOOKUP(D96,附表4!$B$2:$F$22,3,0)</f>
        <v>1650</v>
      </c>
      <c r="K96" s="4">
        <f t="shared" si="0"/>
        <v>0</v>
      </c>
      <c r="L96" s="4">
        <f>(J96+K96+$E$77)*(1+IFERROR(VLOOKUP(F96,附表4!$B$26:$Q$33,16,0),0))</f>
        <v>7315.0000000000009</v>
      </c>
      <c r="M96" s="44">
        <f t="shared" si="1"/>
        <v>0.10082701585113715</v>
      </c>
    </row>
    <row r="97" spans="4:13" x14ac:dyDescent="0.15">
      <c r="D97" s="43" t="s">
        <v>265</v>
      </c>
      <c r="E97" s="4"/>
      <c r="F97" s="4" t="s">
        <v>221</v>
      </c>
      <c r="G97" s="4">
        <f>IFERROR(VLOOKUP(D97,附表4!$B$2:$D$22,2,0),0)</f>
        <v>74950</v>
      </c>
      <c r="H97" s="4">
        <f>IFERROR(VLOOKUP(E97,附表4!$B$35:$D$55,2,0),0)</f>
        <v>0</v>
      </c>
      <c r="I97" s="4">
        <f>IFERROR(VLOOKUP(F97,附表4!$B$26:$P$33,15,0),0)</f>
        <v>25000</v>
      </c>
      <c r="J97" s="4">
        <f>VLOOKUP(D97,附表4!$B$2:$F$22,3,0)</f>
        <v>1800</v>
      </c>
      <c r="K97" s="4">
        <f t="shared" si="0"/>
        <v>0</v>
      </c>
      <c r="L97" s="4">
        <f>(J97+K97+$E$77)*(1+IFERROR(VLOOKUP(F97,附表4!$B$26:$Q$33,16,0),0))</f>
        <v>7480.0000000000009</v>
      </c>
      <c r="M97" s="44">
        <f t="shared" si="1"/>
        <v>7.4837418709354689E-2</v>
      </c>
    </row>
    <row r="98" spans="4:13" x14ac:dyDescent="0.15">
      <c r="D98" s="41" t="s">
        <v>232</v>
      </c>
      <c r="E98" s="4"/>
      <c r="F98" s="42" t="s">
        <v>264</v>
      </c>
      <c r="G98" s="4">
        <f>IFERROR(VLOOKUP(D98,附表4!$B$2:$D$22,2,0),0)</f>
        <v>74950</v>
      </c>
      <c r="H98" s="4">
        <f>IFERROR(VLOOKUP(E98,附表4!$B$35:$D$55,2,0),0)</f>
        <v>0</v>
      </c>
      <c r="I98" s="4">
        <f>IFERROR(VLOOKUP(F98,附表4!$B$26:$P$33,15,0),0)</f>
        <v>60000</v>
      </c>
      <c r="J98" s="4">
        <f>VLOOKUP(D98,附表4!$B$2:$F$22,3,0)</f>
        <v>1800</v>
      </c>
      <c r="K98" s="4">
        <f t="shared" si="0"/>
        <v>0</v>
      </c>
      <c r="L98" s="4">
        <f>(J98+K98+$E$77)*(1+IFERROR(VLOOKUP(F98,附表4!$B$26:$Q$33,16,0),0))</f>
        <v>8160</v>
      </c>
      <c r="M98" s="44">
        <f t="shared" si="1"/>
        <v>6.0466839570211192E-2</v>
      </c>
    </row>
    <row r="99" spans="4:13" x14ac:dyDescent="0.15">
      <c r="D99" s="41" t="s">
        <v>232</v>
      </c>
      <c r="E99" s="4"/>
      <c r="F99" s="42" t="s">
        <v>268</v>
      </c>
      <c r="G99" s="4">
        <f>IFERROR(VLOOKUP(D99,附表4!$B$2:$D$22,2,0),0)</f>
        <v>74950</v>
      </c>
      <c r="H99" s="4">
        <f>IFERROR(VLOOKUP(E99,附表4!$B$35:$D$55,2,0),0)</f>
        <v>0</v>
      </c>
      <c r="I99" s="4">
        <f>IFERROR(VLOOKUP(F99,附表4!$B$26:$P$33,15,0),0)</f>
        <v>112000</v>
      </c>
      <c r="J99" s="4">
        <f>VLOOKUP(D99,附表4!$B$2:$F$22,3,0)</f>
        <v>1800</v>
      </c>
      <c r="K99" s="4">
        <f t="shared" si="0"/>
        <v>0</v>
      </c>
      <c r="L99" s="4">
        <f>(J99+K99+$E$77)*(1+IFERROR(VLOOKUP(F99,附表4!$B$26:$Q$33,16,0),0))</f>
        <v>8840</v>
      </c>
      <c r="M99" s="44">
        <f t="shared" si="1"/>
        <v>4.7285370419898366E-2</v>
      </c>
    </row>
    <row r="100" spans="4:13" x14ac:dyDescent="0.15">
      <c r="D100" s="43" t="s">
        <v>267</v>
      </c>
      <c r="E100" s="4"/>
      <c r="F100" s="4" t="s">
        <v>269</v>
      </c>
      <c r="G100" s="4">
        <f>IFERROR(VLOOKUP(D100,附表4!$B$2:$D$22,2,0),0)</f>
        <v>117650</v>
      </c>
      <c r="H100" s="4">
        <f>IFERROR(VLOOKUP(E100,附表4!$B$35:$D$55,2,0),0)</f>
        <v>0</v>
      </c>
      <c r="I100" s="4">
        <f>IFERROR(VLOOKUP(F100,附表4!$B$26:$P$33,15,0),0)</f>
        <v>112000</v>
      </c>
      <c r="J100" s="4">
        <f>VLOOKUP(D100,附表4!$B$2:$F$22,3,0)</f>
        <v>1950</v>
      </c>
      <c r="K100" s="4">
        <f t="shared" si="0"/>
        <v>0</v>
      </c>
      <c r="L100" s="4">
        <f>(J100+K100+$E$77)*(1+IFERROR(VLOOKUP(F100,附表4!$B$26:$Q$33,16,0),0))</f>
        <v>9035</v>
      </c>
      <c r="M100" s="44">
        <f t="shared" si="1"/>
        <v>3.9342477683431305E-2</v>
      </c>
    </row>
    <row r="101" spans="4:13" x14ac:dyDescent="0.15">
      <c r="D101" s="43" t="s">
        <v>270</v>
      </c>
      <c r="E101" s="4"/>
      <c r="F101" s="4" t="s">
        <v>268</v>
      </c>
      <c r="G101" s="4">
        <f>IFERROR(VLOOKUP(D101,附表4!$B$2:$D$22,2,0),0)</f>
        <v>184150</v>
      </c>
      <c r="H101" s="4">
        <f>IFERROR(VLOOKUP(E101,附表4!$B$35:$D$55,2,0),0)</f>
        <v>0</v>
      </c>
      <c r="I101" s="4">
        <f>IFERROR(VLOOKUP(F101,附表4!$B$26:$P$33,15,0),0)</f>
        <v>112000</v>
      </c>
      <c r="J101" s="4">
        <f>VLOOKUP(D101,附表4!$B$2:$F$22,3,0)</f>
        <v>2100</v>
      </c>
      <c r="K101" s="4">
        <f t="shared" si="0"/>
        <v>0</v>
      </c>
      <c r="L101" s="4">
        <f>(J101+K101+$E$77)*(1+IFERROR(VLOOKUP(F101,附表4!$B$26:$Q$33,16,0),0))</f>
        <v>9230</v>
      </c>
      <c r="M101" s="44">
        <f t="shared" si="1"/>
        <v>3.1166638527773089E-2</v>
      </c>
    </row>
    <row r="102" spans="4:13" x14ac:dyDescent="0.15">
      <c r="D102" s="41" t="s">
        <v>233</v>
      </c>
      <c r="E102" s="4"/>
      <c r="F102" s="42" t="s">
        <v>235</v>
      </c>
      <c r="G102" s="4">
        <f>IFERROR(VLOOKUP(D102,附表4!$B$2:$D$22,2,0),0)</f>
        <v>184150</v>
      </c>
      <c r="H102" s="4">
        <f>IFERROR(VLOOKUP(E102,附表4!$B$35:$D$55,2,0),0)</f>
        <v>0</v>
      </c>
      <c r="I102" s="4">
        <f>IFERROR(VLOOKUP(F102,附表4!$B$26:$P$33,15,0),0)</f>
        <v>201000</v>
      </c>
      <c r="J102" s="4">
        <f>VLOOKUP(D102,附表4!$B$2:$F$22,3,0)</f>
        <v>2100</v>
      </c>
      <c r="K102" s="4">
        <f t="shared" si="0"/>
        <v>0</v>
      </c>
      <c r="L102" s="4">
        <f>(J102+K102+$E$77)*(1+IFERROR(VLOOKUP(F102,附表4!$B$26:$Q$33,16,0),0))</f>
        <v>9940</v>
      </c>
      <c r="M102" s="44">
        <f t="shared" si="1"/>
        <v>2.5808126703881603E-2</v>
      </c>
    </row>
    <row r="103" spans="4:13" x14ac:dyDescent="0.15">
      <c r="D103" s="43" t="s">
        <v>234</v>
      </c>
      <c r="E103" s="4"/>
      <c r="F103" s="4" t="s">
        <v>272</v>
      </c>
      <c r="G103" s="4">
        <f>IFERROR(VLOOKUP(D103,附表4!$B$2:$D$22,2,0),0)</f>
        <v>287850</v>
      </c>
      <c r="H103" s="4">
        <f>IFERROR(VLOOKUP(E103,附表4!$B$35:$D$55,2,0),0)</f>
        <v>0</v>
      </c>
      <c r="I103" s="4">
        <f>IFERROR(VLOOKUP(F103,附表4!$B$26:$P$33,15,0),0)</f>
        <v>201000</v>
      </c>
      <c r="J103" s="4">
        <f>VLOOKUP(D103,附表4!$B$2:$F$22,3,0)</f>
        <v>2250</v>
      </c>
      <c r="K103" s="4">
        <f t="shared" si="0"/>
        <v>0</v>
      </c>
      <c r="L103" s="4">
        <f>(J103+K103+$E$77)*(1+IFERROR(VLOOKUP(F103,附表4!$B$26:$Q$33,16,0),0))</f>
        <v>10150</v>
      </c>
      <c r="M103" s="44">
        <f t="shared" si="1"/>
        <v>2.0763015239848623E-2</v>
      </c>
    </row>
    <row r="104" spans="4:13" x14ac:dyDescent="0.15">
      <c r="D104" s="41" t="s">
        <v>236</v>
      </c>
      <c r="E104" s="4"/>
      <c r="F104" s="42" t="s">
        <v>273</v>
      </c>
      <c r="G104" s="4">
        <f>IFERROR(VLOOKUP(D104,附表4!$B$2:$D$22,2,0),0)</f>
        <v>287850</v>
      </c>
      <c r="H104" s="4">
        <f>IFERROR(VLOOKUP(E104,附表4!$B$35:$D$55,2,0),0)</f>
        <v>0</v>
      </c>
      <c r="I104" s="4">
        <f>IFERROR(VLOOKUP(F104,附表4!$B$26:$P$33,15,0),0)</f>
        <v>348000</v>
      </c>
      <c r="J104" s="4">
        <f>VLOOKUP(D104,附表4!$B$2:$F$22,3,0)</f>
        <v>2250</v>
      </c>
      <c r="K104" s="4">
        <f t="shared" si="0"/>
        <v>0</v>
      </c>
      <c r="L104" s="4">
        <f>(J104+K104+$E$77)*(1+IFERROR(VLOOKUP(F104,附表4!$B$26:$Q$33,16,0),0))</f>
        <v>10875</v>
      </c>
      <c r="M104" s="44">
        <f t="shared" si="1"/>
        <v>1.7103090351497995E-2</v>
      </c>
    </row>
    <row r="105" spans="4:13" x14ac:dyDescent="0.15">
      <c r="D105" s="43" t="s">
        <v>238</v>
      </c>
      <c r="E105" s="4"/>
      <c r="F105" s="4" t="s">
        <v>237</v>
      </c>
      <c r="G105" s="4">
        <f>IFERROR(VLOOKUP(D105,附表4!$B$2:$D$22,2,0),0)</f>
        <v>449150</v>
      </c>
      <c r="H105" s="4">
        <f>IFERROR(VLOOKUP(E105,附表4!$B$35:$D$55,2,0),0)</f>
        <v>0</v>
      </c>
      <c r="I105" s="4">
        <f>IFERROR(VLOOKUP(F105,附表4!$B$26:$P$33,15,0),0)</f>
        <v>348000</v>
      </c>
      <c r="J105" s="4">
        <f>VLOOKUP(D105,附表4!$B$2:$F$22,3,0)</f>
        <v>2400</v>
      </c>
      <c r="K105" s="4">
        <f t="shared" si="0"/>
        <v>0</v>
      </c>
      <c r="L105" s="4">
        <f>(J105+K105+$E$77)*(1+IFERROR(VLOOKUP(F105,附表4!$B$26:$Q$33,16,0),0))</f>
        <v>11100</v>
      </c>
      <c r="M105" s="44">
        <f t="shared" si="1"/>
        <v>1.3924606410336824E-2</v>
      </c>
    </row>
    <row r="106" spans="4:13" x14ac:dyDescent="0.15">
      <c r="D106" s="41" t="s">
        <v>238</v>
      </c>
      <c r="E106" s="4"/>
      <c r="F106" s="42" t="s">
        <v>239</v>
      </c>
      <c r="G106" s="4">
        <f>IFERROR(VLOOKUP(D106,附表4!$B$2:$D$22,2,0),0)</f>
        <v>449150</v>
      </c>
      <c r="H106" s="4">
        <f>IFERROR(VLOOKUP(E106,附表4!$B$35:$D$55,2,0),0)</f>
        <v>0</v>
      </c>
      <c r="I106" s="4">
        <f>IFERROR(VLOOKUP(F106,附表4!$B$26:$P$33,15,0),0)</f>
        <v>611000</v>
      </c>
      <c r="J106" s="4">
        <f>VLOOKUP(D106,附表4!$B$2:$F$22,3,0)</f>
        <v>2400</v>
      </c>
      <c r="K106" s="4">
        <f t="shared" si="0"/>
        <v>0</v>
      </c>
      <c r="L106" s="4">
        <f>(J106+K106+$E$77)*(1+IFERROR(VLOOKUP(F106,附表4!$B$26:$Q$33,16,0),0))</f>
        <v>11840</v>
      </c>
      <c r="M106" s="44">
        <f t="shared" si="1"/>
        <v>1.1168230910720181E-2</v>
      </c>
    </row>
    <row r="107" spans="4:13" x14ac:dyDescent="0.15">
      <c r="D107" s="43" t="s">
        <v>240</v>
      </c>
      <c r="E107" s="4"/>
      <c r="F107" s="4" t="s">
        <v>239</v>
      </c>
      <c r="G107" s="4">
        <f>IFERROR(VLOOKUP(D107,附表4!$B$2:$D$22,2,0),0)</f>
        <v>700450</v>
      </c>
      <c r="H107" s="4">
        <f>IFERROR(VLOOKUP(E107,附表4!$B$35:$D$55,2,0),0)</f>
        <v>0</v>
      </c>
      <c r="I107" s="4">
        <f>IFERROR(VLOOKUP(F107,附表4!$B$26:$P$33,15,0),0)</f>
        <v>611000</v>
      </c>
      <c r="J107" s="4">
        <f>VLOOKUP(D107,附表4!$B$2:$F$22,3,0)</f>
        <v>2550</v>
      </c>
      <c r="K107" s="4">
        <f t="shared" si="0"/>
        <v>0</v>
      </c>
      <c r="L107" s="4">
        <f>(J107+K107+$E$77)*(1+IFERROR(VLOOKUP(F107,附表4!$B$26:$Q$33,16,0),0))</f>
        <v>12080</v>
      </c>
      <c r="M107" s="44">
        <f t="shared" si="1"/>
        <v>9.2111784665827902E-3</v>
      </c>
    </row>
    <row r="108" spans="4:13" x14ac:dyDescent="0.15">
      <c r="D108" s="43" t="s">
        <v>241</v>
      </c>
      <c r="E108" s="4"/>
      <c r="F108" s="4" t="s">
        <v>239</v>
      </c>
      <c r="G108" s="4">
        <f>IFERROR(VLOOKUP(D108,附表4!$B$2:$D$22,2,0),0)</f>
        <v>1091950</v>
      </c>
      <c r="H108" s="4">
        <f>IFERROR(VLOOKUP(E108,附表4!$B$35:$D$55,2,0),0)</f>
        <v>0</v>
      </c>
      <c r="I108" s="4">
        <f>IFERROR(VLOOKUP(F108,附表4!$B$26:$P$33,15,0),0)</f>
        <v>611000</v>
      </c>
      <c r="J108" s="4">
        <f>VLOOKUP(D108,附表4!$B$2:$F$22,3,0)</f>
        <v>2700</v>
      </c>
      <c r="K108" s="4">
        <f t="shared" si="0"/>
        <v>0</v>
      </c>
      <c r="L108" s="4">
        <f>(J108+K108+$E$77)*(1+IFERROR(VLOOKUP(F108,附表4!$B$26:$Q$33,16,0),0))</f>
        <v>12320</v>
      </c>
      <c r="M108" s="44">
        <f t="shared" si="1"/>
        <v>7.2345048298540771E-3</v>
      </c>
    </row>
    <row r="109" spans="4:13" x14ac:dyDescent="0.15">
      <c r="D109" s="43" t="s">
        <v>242</v>
      </c>
      <c r="E109" s="4"/>
      <c r="F109" s="4" t="s">
        <v>239</v>
      </c>
      <c r="G109" s="4">
        <f>IFERROR(VLOOKUP(D109,附表4!$B$2:$D$22,2,0),0)</f>
        <v>1701650</v>
      </c>
      <c r="H109" s="4">
        <f>IFERROR(VLOOKUP(E109,附表4!$B$35:$D$55,2,0),0)</f>
        <v>0</v>
      </c>
      <c r="I109" s="4">
        <f>IFERROR(VLOOKUP(F109,附表4!$B$26:$P$33,15,0),0)</f>
        <v>611000</v>
      </c>
      <c r="J109" s="4">
        <f>VLOOKUP(D109,附表4!$B$2:$F$22,3,0)</f>
        <v>2850</v>
      </c>
      <c r="K109" s="4">
        <f t="shared" si="0"/>
        <v>0</v>
      </c>
      <c r="L109" s="4">
        <f>(J109+K109+$E$77)*(1+IFERROR(VLOOKUP(F109,附表4!$B$26:$Q$33,16,0),0))</f>
        <v>12560</v>
      </c>
      <c r="M109" s="44">
        <f t="shared" si="1"/>
        <v>5.4309990703305736E-3</v>
      </c>
    </row>
    <row r="110" spans="4:13" x14ac:dyDescent="0.15">
      <c r="D110" s="43" t="s">
        <v>243</v>
      </c>
      <c r="E110" s="4"/>
      <c r="F110" s="4" t="s">
        <v>239</v>
      </c>
      <c r="G110" s="4">
        <f>IFERROR(VLOOKUP(D110,附表4!$B$2:$D$22,2,0),0)</f>
        <v>2651650</v>
      </c>
      <c r="H110" s="4">
        <f>IFERROR(VLOOKUP(E110,附表4!$B$35:$D$55,2,0),0)</f>
        <v>0</v>
      </c>
      <c r="I110" s="4">
        <f>IFERROR(VLOOKUP(F110,附表4!$B$26:$P$33,15,0),0)</f>
        <v>611000</v>
      </c>
      <c r="J110" s="4">
        <f>VLOOKUP(D110,附表4!$B$2:$F$22,3,0)</f>
        <v>3000</v>
      </c>
      <c r="K110" s="4">
        <f t="shared" si="0"/>
        <v>0</v>
      </c>
      <c r="L110" s="4">
        <f>(J110+K110+$E$77)*(1+IFERROR(VLOOKUP(F110,附表4!$B$26:$Q$33,16,0),0))</f>
        <v>12800</v>
      </c>
      <c r="M110" s="44">
        <f t="shared" si="1"/>
        <v>3.9231912708994222E-3</v>
      </c>
    </row>
    <row r="111" spans="4:13" x14ac:dyDescent="0.15">
      <c r="D111" s="41" t="s">
        <v>243</v>
      </c>
      <c r="E111" s="4"/>
      <c r="F111" s="42" t="s">
        <v>244</v>
      </c>
      <c r="G111" s="4">
        <f>IFERROR(VLOOKUP(D111,附表4!$B$2:$D$22,2,0),0)</f>
        <v>2651650</v>
      </c>
      <c r="H111" s="4">
        <f>IFERROR(VLOOKUP(E111,附表4!$B$35:$D$55,2,0),0)</f>
        <v>0</v>
      </c>
      <c r="I111" s="4">
        <f>IFERROR(VLOOKUP(F111,附表4!$B$26:$P$33,15,0),0)</f>
        <v>3697000</v>
      </c>
      <c r="J111" s="4">
        <f>VLOOKUP(D111,附表4!$B$2:$F$22,3,0)</f>
        <v>3000</v>
      </c>
      <c r="K111" s="4">
        <f t="shared" si="0"/>
        <v>0</v>
      </c>
      <c r="L111" s="4">
        <f>(J111+K111+$E$77)*(1+IFERROR(VLOOKUP(F111,附表4!$B$26:$Q$33,16,0),0))</f>
        <v>13600</v>
      </c>
      <c r="M111" s="44">
        <f t="shared" si="1"/>
        <v>2.1421877091980183E-3</v>
      </c>
    </row>
    <row r="112" spans="4:13" x14ac:dyDescent="0.15">
      <c r="D112" s="41" t="s">
        <v>243</v>
      </c>
      <c r="E112" s="4"/>
      <c r="F112" s="42" t="s">
        <v>245</v>
      </c>
      <c r="G112" s="4">
        <f>IFERROR(VLOOKUP(D112,附表4!$B$2:$D$22,2,0),0)</f>
        <v>2651650</v>
      </c>
      <c r="H112" s="4">
        <f>IFERROR(VLOOKUP(E112,附表4!$B$35:$D$55,2,0),0)</f>
        <v>0</v>
      </c>
      <c r="I112" s="4">
        <f>IFERROR(VLOOKUP(F112,附表4!$B$26:$P$33,15,0),0)</f>
        <v>5232500</v>
      </c>
      <c r="J112" s="4">
        <f>VLOOKUP(D112,附表4!$B$2:$F$22,3,0)</f>
        <v>3000</v>
      </c>
      <c r="K112" s="4">
        <f t="shared" si="0"/>
        <v>0</v>
      </c>
      <c r="L112" s="4">
        <f>(J112+K112+$E$77)*(1+IFERROR(VLOOKUP(F112,附表4!$B$26:$Q$33,16,0),0))</f>
        <v>14400</v>
      </c>
      <c r="M112" s="44">
        <f t="shared" si="1"/>
        <v>1.8264492684690169E-3</v>
      </c>
    </row>
    <row r="113" spans="4:13" x14ac:dyDescent="0.15">
      <c r="D113" s="41" t="s">
        <v>243</v>
      </c>
      <c r="E113" s="42" t="s">
        <v>266</v>
      </c>
      <c r="F113" s="4" t="s">
        <v>245</v>
      </c>
      <c r="G113" s="4">
        <f>IFERROR(VLOOKUP(D113,附表4!$B$2:$D$22,2,0),0)</f>
        <v>2651650</v>
      </c>
      <c r="H113" s="4">
        <f>IFERROR(VLOOKUP(E113,附表4!$B$35:$D$55,2,0),0)</f>
        <v>1416600</v>
      </c>
      <c r="I113" s="4">
        <f>IFERROR(VLOOKUP(F113,附表4!$B$26:$P$33,15,0),0)</f>
        <v>5232500</v>
      </c>
      <c r="J113" s="4">
        <f>VLOOKUP(D113,附表4!$B$2:$F$22,3,0)</f>
        <v>3000</v>
      </c>
      <c r="K113" s="4">
        <f t="shared" si="0"/>
        <v>1000</v>
      </c>
      <c r="L113" s="4">
        <f>(J113+K113+$E$77)*(1+IFERROR(VLOOKUP(F113,附表4!$B$26:$Q$33,16,0),0))</f>
        <v>16200</v>
      </c>
      <c r="M113" s="44">
        <f t="shared" si="1"/>
        <v>1.7417950165309248E-3</v>
      </c>
    </row>
    <row r="114" spans="4:13" x14ac:dyDescent="0.15">
      <c r="D114" s="38"/>
    </row>
    <row r="115" spans="4:13" x14ac:dyDescent="0.15">
      <c r="D115" t="s">
        <v>274</v>
      </c>
    </row>
    <row r="116" spans="4:13" x14ac:dyDescent="0.15">
      <c r="D116" t="s">
        <v>282</v>
      </c>
    </row>
    <row r="118" spans="4:13" x14ac:dyDescent="0.15">
      <c r="D118" t="s">
        <v>283</v>
      </c>
    </row>
    <row r="119" spans="4:13" x14ac:dyDescent="0.15">
      <c r="D119" t="s">
        <v>285</v>
      </c>
    </row>
    <row r="120" spans="4:13" x14ac:dyDescent="0.15">
      <c r="D120" t="s">
        <v>284</v>
      </c>
    </row>
    <row r="122" spans="4:13" x14ac:dyDescent="0.15">
      <c r="D122" t="s">
        <v>286</v>
      </c>
    </row>
    <row r="124" spans="4:13" x14ac:dyDescent="0.15">
      <c r="D124" t="s">
        <v>281</v>
      </c>
    </row>
    <row r="125" spans="4:13" x14ac:dyDescent="0.15">
      <c r="D125" t="s">
        <v>287</v>
      </c>
    </row>
    <row r="126" spans="4:13" x14ac:dyDescent="0.15">
      <c r="D126" t="s">
        <v>288</v>
      </c>
    </row>
    <row r="127" spans="4:13" x14ac:dyDescent="0.15">
      <c r="D127" s="38"/>
    </row>
    <row r="128" spans="4:13" x14ac:dyDescent="0.15">
      <c r="D128" s="38" t="s">
        <v>289</v>
      </c>
    </row>
    <row r="129" spans="3:15" x14ac:dyDescent="0.15">
      <c r="D129" s="38"/>
    </row>
    <row r="130" spans="3:15" x14ac:dyDescent="0.15">
      <c r="D130" s="38"/>
    </row>
    <row r="131" spans="3:15" x14ac:dyDescent="0.15">
      <c r="C131" s="46" t="s">
        <v>290</v>
      </c>
      <c r="D131" s="38"/>
    </row>
    <row r="132" spans="3:15" x14ac:dyDescent="0.15">
      <c r="D132" t="s">
        <v>291</v>
      </c>
    </row>
    <row r="133" spans="3:15" x14ac:dyDescent="0.15">
      <c r="D133" s="38"/>
    </row>
    <row r="134" spans="3:15" x14ac:dyDescent="0.15">
      <c r="D134" s="45" t="s">
        <v>275</v>
      </c>
      <c r="E134" s="45" t="s">
        <v>276</v>
      </c>
      <c r="F134" s="45" t="s">
        <v>277</v>
      </c>
      <c r="G134" s="45" t="s">
        <v>278</v>
      </c>
      <c r="H134" s="45"/>
      <c r="I134" s="45" t="s">
        <v>279</v>
      </c>
      <c r="K134" s="45" t="s">
        <v>293</v>
      </c>
      <c r="L134" s="45" t="s">
        <v>300</v>
      </c>
      <c r="M134" s="45" t="s">
        <v>294</v>
      </c>
      <c r="N134" s="45" t="s">
        <v>298</v>
      </c>
      <c r="O134" s="45" t="s">
        <v>297</v>
      </c>
    </row>
    <row r="135" spans="3:15" x14ac:dyDescent="0.15">
      <c r="D135" s="4" t="s">
        <v>144</v>
      </c>
      <c r="E135" s="4">
        <v>1700</v>
      </c>
      <c r="F135" s="4">
        <v>0</v>
      </c>
      <c r="G135" s="4">
        <v>1700</v>
      </c>
      <c r="H135" s="4"/>
      <c r="I135" s="36">
        <f>G135/SUM($G$135:$G$137)</f>
        <v>0.2982456140350877</v>
      </c>
      <c r="K135" s="4" t="s">
        <v>299</v>
      </c>
      <c r="L135" s="4">
        <f>SUM(G135:G137)</f>
        <v>5700</v>
      </c>
      <c r="M135" s="4"/>
      <c r="N135" s="4">
        <f>L135*(1+M136+M137)</f>
        <v>12540.000000000002</v>
      </c>
      <c r="O135" s="36">
        <f>L135/$N$135</f>
        <v>0.45454545454545447</v>
      </c>
    </row>
    <row r="136" spans="3:15" x14ac:dyDescent="0.15">
      <c r="D136" s="4" t="s">
        <v>145</v>
      </c>
      <c r="E136" s="4">
        <v>0</v>
      </c>
      <c r="F136" s="4">
        <v>150</v>
      </c>
      <c r="G136" s="4">
        <v>3000</v>
      </c>
      <c r="H136" s="4"/>
      <c r="I136" s="36">
        <f>G136/SUM($G$135:$G$137)</f>
        <v>0.52631578947368418</v>
      </c>
      <c r="K136" s="4" t="s">
        <v>295</v>
      </c>
      <c r="L136" s="4"/>
      <c r="M136" s="6">
        <v>0.6</v>
      </c>
      <c r="N136" s="4"/>
      <c r="O136" s="36">
        <f>($L$135*(1+M136)-$L$135)/$N$135</f>
        <v>0.27272727272727271</v>
      </c>
    </row>
    <row r="137" spans="3:15" x14ac:dyDescent="0.15">
      <c r="D137" s="4" t="s">
        <v>146</v>
      </c>
      <c r="E137" s="4">
        <v>0</v>
      </c>
      <c r="F137" s="4">
        <v>0</v>
      </c>
      <c r="G137" s="4">
        <v>1000</v>
      </c>
      <c r="H137" s="4"/>
      <c r="I137" s="36">
        <f>G137/SUM($G$135:$G$137)</f>
        <v>0.17543859649122806</v>
      </c>
      <c r="K137" s="4" t="s">
        <v>296</v>
      </c>
      <c r="L137" s="4"/>
      <c r="M137" s="6">
        <v>0.6</v>
      </c>
      <c r="N137" s="4"/>
      <c r="O137" s="36">
        <f>($L$135*(1+M137)-$L$135)/$N$135</f>
        <v>0.27272727272727271</v>
      </c>
    </row>
    <row r="139" spans="3:15" x14ac:dyDescent="0.15">
      <c r="D139" t="s">
        <v>292</v>
      </c>
    </row>
    <row r="140" spans="3:15" x14ac:dyDescent="0.15">
      <c r="D140" t="s">
        <v>301</v>
      </c>
    </row>
    <row r="143" spans="3:15" x14ac:dyDescent="0.15">
      <c r="C143" s="46" t="s">
        <v>302</v>
      </c>
    </row>
    <row r="144" spans="3:15" x14ac:dyDescent="0.15">
      <c r="D144" t="s">
        <v>303</v>
      </c>
    </row>
    <row r="145" spans="2:4" x14ac:dyDescent="0.15">
      <c r="D145" t="s">
        <v>305</v>
      </c>
    </row>
    <row r="146" spans="2:4" x14ac:dyDescent="0.15">
      <c r="D146" t="s">
        <v>306</v>
      </c>
    </row>
    <row r="148" spans="2:4" x14ac:dyDescent="0.15">
      <c r="D148" t="s">
        <v>304</v>
      </c>
    </row>
    <row r="149" spans="2:4" x14ac:dyDescent="0.15">
      <c r="D149" t="s">
        <v>308</v>
      </c>
    </row>
    <row r="150" spans="2:4" x14ac:dyDescent="0.15">
      <c r="D150" t="s">
        <v>307</v>
      </c>
    </row>
    <row r="153" spans="2:4" x14ac:dyDescent="0.15">
      <c r="B153">
        <v>2</v>
      </c>
      <c r="C153" t="s">
        <v>309</v>
      </c>
    </row>
    <row r="154" spans="2:4" x14ac:dyDescent="0.15">
      <c r="C154" t="s">
        <v>310</v>
      </c>
    </row>
    <row r="155" spans="2:4" x14ac:dyDescent="0.15">
      <c r="C155" t="s">
        <v>311</v>
      </c>
    </row>
    <row r="156" spans="2:4" x14ac:dyDescent="0.15">
      <c r="C156" t="s">
        <v>314</v>
      </c>
    </row>
    <row r="176" spans="3:3" x14ac:dyDescent="0.15">
      <c r="C176" t="s">
        <v>312</v>
      </c>
    </row>
    <row r="177" spans="2:7" x14ac:dyDescent="0.15">
      <c r="C177" t="s">
        <v>315</v>
      </c>
    </row>
    <row r="178" spans="2:7" x14ac:dyDescent="0.15">
      <c r="C178" t="s">
        <v>313</v>
      </c>
    </row>
    <row r="181" spans="2:7" x14ac:dyDescent="0.15">
      <c r="B181">
        <v>3</v>
      </c>
      <c r="C181" t="s">
        <v>316</v>
      </c>
    </row>
    <row r="182" spans="2:7" x14ac:dyDescent="0.15">
      <c r="C182" t="s">
        <v>317</v>
      </c>
    </row>
    <row r="183" spans="2:7" x14ac:dyDescent="0.15">
      <c r="C183" t="s">
        <v>318</v>
      </c>
    </row>
    <row r="184" spans="2:7" x14ac:dyDescent="0.15">
      <c r="C184" t="s">
        <v>319</v>
      </c>
    </row>
    <row r="186" spans="2:7" x14ac:dyDescent="0.15">
      <c r="D186" t="str">
        <f>铜钱产出!BE2</f>
        <v>总产出权重</v>
      </c>
    </row>
    <row r="187" spans="2:7" x14ac:dyDescent="0.15">
      <c r="C187" t="str">
        <f>铜钱产出!A3</f>
        <v>天数</v>
      </c>
      <c r="D187" s="21" t="str">
        <f>铜钱产出!BE3</f>
        <v>税收</v>
      </c>
      <c r="E187" s="21" t="str">
        <f>铜钱产出!BF3</f>
        <v>山寨</v>
      </c>
      <c r="F187" s="21" t="str">
        <f>铜钱产出!BG3</f>
        <v>任务</v>
      </c>
      <c r="G187" s="21" t="str">
        <f>铜钱产出!BH3</f>
        <v>登陆</v>
      </c>
    </row>
    <row r="188" spans="2:7" x14ac:dyDescent="0.15">
      <c r="C188">
        <f>铜钱产出!A4</f>
        <v>1</v>
      </c>
      <c r="D188" s="21">
        <f>铜钱产出!BE4</f>
        <v>0.18699186991869921</v>
      </c>
      <c r="E188" s="21">
        <f>铜钱产出!BF4</f>
        <v>0</v>
      </c>
      <c r="F188" s="21">
        <f>铜钱产出!BG4</f>
        <v>0.73909830007390986</v>
      </c>
      <c r="G188" s="21">
        <f>铜钱产出!BH4</f>
        <v>7.3909830007390986E-2</v>
      </c>
    </row>
    <row r="189" spans="2:7" x14ac:dyDescent="0.15">
      <c r="C189">
        <f>铜钱产出!A5</f>
        <v>2</v>
      </c>
      <c r="D189" s="21">
        <f>铜钱产出!BE5</f>
        <v>0.23423806687654217</v>
      </c>
      <c r="E189" s="21">
        <f>铜钱产出!BF5</f>
        <v>0</v>
      </c>
      <c r="F189" s="21">
        <f>铜钱产出!BG5</f>
        <v>0.72321960350548797</v>
      </c>
      <c r="G189" s="21">
        <f>铜钱产出!BH5</f>
        <v>4.254232961796988E-2</v>
      </c>
    </row>
    <row r="190" spans="2:7" x14ac:dyDescent="0.15">
      <c r="C190">
        <f>铜钱产出!A6</f>
        <v>3</v>
      </c>
      <c r="D190" s="21">
        <f>铜钱产出!BE6</f>
        <v>0.27868029856363297</v>
      </c>
      <c r="E190" s="21">
        <f>铜钱产出!BF6</f>
        <v>0</v>
      </c>
      <c r="F190" s="21">
        <f>铜钱产出!BG6</f>
        <v>0.68995797528695979</v>
      </c>
      <c r="G190" s="21">
        <f>铜钱产出!BH6</f>
        <v>3.1361726149407264E-2</v>
      </c>
    </row>
    <row r="191" spans="2:7" x14ac:dyDescent="0.15">
      <c r="C191">
        <f>铜钱产出!A7</f>
        <v>4</v>
      </c>
      <c r="D191" s="21">
        <f>铜钱产出!BE7</f>
        <v>0.31193787781982601</v>
      </c>
      <c r="E191" s="21">
        <f>铜钱产出!BF7</f>
        <v>0</v>
      </c>
      <c r="F191" s="21">
        <f>铜钱产出!BG7</f>
        <v>0.66348847495945351</v>
      </c>
      <c r="G191" s="21">
        <f>铜钱产出!BH7</f>
        <v>2.4573647220720498E-2</v>
      </c>
    </row>
    <row r="192" spans="2:7" x14ac:dyDescent="0.15">
      <c r="C192">
        <f>铜钱产出!A8</f>
        <v>5</v>
      </c>
      <c r="D192" s="21">
        <f>铜钱产出!BE8</f>
        <v>0.36500985329537988</v>
      </c>
      <c r="E192" s="21">
        <f>铜钱产出!BF8</f>
        <v>0</v>
      </c>
      <c r="F192" s="21">
        <f>铜钱产出!BG8</f>
        <v>0.61309393474928842</v>
      </c>
      <c r="G192" s="21">
        <f>铜钱产出!BH8</f>
        <v>2.1896211955331729E-2</v>
      </c>
    </row>
    <row r="193" spans="1:7" x14ac:dyDescent="0.15">
      <c r="C193">
        <f>铜钱产出!A9</f>
        <v>6</v>
      </c>
      <c r="D193" s="21">
        <f>铜钱产出!BE9</f>
        <v>0.24515155034258507</v>
      </c>
      <c r="E193" s="21">
        <f>铜钱产出!BF9</f>
        <v>0.3483915921495761</v>
      </c>
      <c r="F193" s="21">
        <f>铜钱产出!BG9</f>
        <v>0.38323075136453372</v>
      </c>
      <c r="G193" s="21">
        <f>铜钱产出!BH9</f>
        <v>2.3226106143305076E-2</v>
      </c>
    </row>
    <row r="194" spans="1:7" x14ac:dyDescent="0.15">
      <c r="C194">
        <f>铜钱产出!A10</f>
        <v>7</v>
      </c>
      <c r="D194" s="21">
        <f>铜钱产出!BE10</f>
        <v>0.21746360390616085</v>
      </c>
      <c r="E194" s="21">
        <f>铜钱产出!BF10</f>
        <v>0.48908524755864946</v>
      </c>
      <c r="F194" s="21">
        <f>铜钱产出!BG10</f>
        <v>0.27714830694990139</v>
      </c>
      <c r="G194" s="21">
        <f>铜钱产出!BH10</f>
        <v>1.6302841585288316E-2</v>
      </c>
    </row>
    <row r="196" spans="1:7" x14ac:dyDescent="0.15">
      <c r="B196">
        <v>4</v>
      </c>
      <c r="C196" t="s">
        <v>320</v>
      </c>
    </row>
    <row r="197" spans="1:7" x14ac:dyDescent="0.15">
      <c r="C197" t="s">
        <v>321</v>
      </c>
    </row>
    <row r="199" spans="1:7" ht="18.75" x14ac:dyDescent="0.15">
      <c r="A199" s="34" t="s">
        <v>138</v>
      </c>
      <c r="B199" s="34" t="s">
        <v>322</v>
      </c>
    </row>
    <row r="200" spans="1:7" x14ac:dyDescent="0.15">
      <c r="B200" t="s">
        <v>323</v>
      </c>
    </row>
    <row r="201" spans="1:7" x14ac:dyDescent="0.15">
      <c r="B201" t="s">
        <v>324</v>
      </c>
    </row>
    <row r="202" spans="1:7" x14ac:dyDescent="0.15">
      <c r="B202" t="s">
        <v>325</v>
      </c>
    </row>
    <row r="204" spans="1:7" x14ac:dyDescent="0.15">
      <c r="C204" t="s">
        <v>326</v>
      </c>
      <c r="D204" t="s">
        <v>327</v>
      </c>
      <c r="E204" t="s">
        <v>328</v>
      </c>
    </row>
    <row r="205" spans="1:7" x14ac:dyDescent="0.15">
      <c r="C205">
        <v>2850</v>
      </c>
      <c r="D205">
        <v>58</v>
      </c>
      <c r="E205">
        <f>D205/C205</f>
        <v>2.0350877192982456E-2</v>
      </c>
    </row>
    <row r="207" spans="1:7" x14ac:dyDescent="0.15">
      <c r="B207" t="s">
        <v>329</v>
      </c>
    </row>
    <row r="209" spans="2:11" x14ac:dyDescent="0.15">
      <c r="C209" t="s">
        <v>326</v>
      </c>
      <c r="D209" t="s">
        <v>327</v>
      </c>
      <c r="E209" t="s">
        <v>330</v>
      </c>
    </row>
    <row r="210" spans="2:11" x14ac:dyDescent="0.15">
      <c r="C210">
        <v>9000</v>
      </c>
      <c r="D210">
        <f>12*1.25*4+7.25</f>
        <v>67.25</v>
      </c>
      <c r="E210">
        <f>D210/C210</f>
        <v>7.4722222222222221E-3</v>
      </c>
    </row>
    <row r="212" spans="2:11" x14ac:dyDescent="0.15">
      <c r="B212" t="s">
        <v>331</v>
      </c>
    </row>
    <row r="214" spans="2:11" x14ac:dyDescent="0.15">
      <c r="B214" t="s">
        <v>423</v>
      </c>
    </row>
    <row r="215" spans="2:11" x14ac:dyDescent="0.15">
      <c r="B215" t="s">
        <v>384</v>
      </c>
    </row>
    <row r="216" spans="2:11" x14ac:dyDescent="0.15">
      <c r="B216" t="s">
        <v>385</v>
      </c>
    </row>
    <row r="217" spans="2:11" x14ac:dyDescent="0.15">
      <c r="B217" t="s">
        <v>386</v>
      </c>
    </row>
    <row r="219" spans="2:11" x14ac:dyDescent="0.15">
      <c r="B219" s="4" t="s">
        <v>387</v>
      </c>
      <c r="C219" s="4">
        <v>24</v>
      </c>
    </row>
    <row r="221" spans="2:11" x14ac:dyDescent="0.15">
      <c r="B221" s="52" t="s">
        <v>388</v>
      </c>
      <c r="C221" s="53"/>
      <c r="D221" s="53"/>
      <c r="E221" s="53"/>
      <c r="F221" s="53"/>
      <c r="G221" s="53"/>
      <c r="H221" s="53"/>
      <c r="I221" s="53"/>
      <c r="J221" s="53"/>
      <c r="K221" s="54"/>
    </row>
    <row r="222" spans="2:11" x14ac:dyDescent="0.15">
      <c r="B222" s="55" t="s">
        <v>389</v>
      </c>
      <c r="C222" s="4" t="s">
        <v>397</v>
      </c>
      <c r="D222" s="4"/>
      <c r="E222" s="4"/>
      <c r="F222" s="4" t="s">
        <v>398</v>
      </c>
      <c r="G222" s="4"/>
      <c r="H222" s="4"/>
      <c r="I222" s="4" t="s">
        <v>401</v>
      </c>
      <c r="J222" s="4"/>
      <c r="K222" s="4"/>
    </row>
    <row r="223" spans="2:11" x14ac:dyDescent="0.15">
      <c r="B223" s="56"/>
      <c r="C223" s="4" t="s">
        <v>394</v>
      </c>
      <c r="D223" s="4" t="s">
        <v>395</v>
      </c>
      <c r="E223" s="4" t="s">
        <v>396</v>
      </c>
      <c r="F223" s="4" t="s">
        <v>394</v>
      </c>
      <c r="G223" s="4" t="s">
        <v>395</v>
      </c>
      <c r="H223" s="4" t="s">
        <v>396</v>
      </c>
      <c r="I223" s="4" t="s">
        <v>394</v>
      </c>
      <c r="J223" s="4" t="s">
        <v>395</v>
      </c>
      <c r="K223" s="4" t="s">
        <v>396</v>
      </c>
    </row>
    <row r="224" spans="2:11" x14ac:dyDescent="0.15">
      <c r="B224" s="4" t="s">
        <v>390</v>
      </c>
      <c r="C224" s="4">
        <f>24*18</f>
        <v>432</v>
      </c>
      <c r="D224" s="4"/>
      <c r="E224" s="4"/>
      <c r="F224" s="4"/>
      <c r="G224" s="4">
        <v>18</v>
      </c>
      <c r="H224" s="4"/>
      <c r="I224" s="4">
        <f>C224</f>
        <v>432</v>
      </c>
      <c r="J224" s="4">
        <f>G224</f>
        <v>18</v>
      </c>
      <c r="K224" s="4"/>
    </row>
    <row r="225" spans="2:11" x14ac:dyDescent="0.15">
      <c r="B225" s="4" t="s">
        <v>391</v>
      </c>
      <c r="C225" s="4">
        <f>24*9</f>
        <v>216</v>
      </c>
      <c r="D225" s="4"/>
      <c r="E225" s="4"/>
      <c r="F225" s="4"/>
      <c r="G225" s="4">
        <v>18</v>
      </c>
      <c r="H225" s="4"/>
      <c r="I225" s="4">
        <f>C225</f>
        <v>216</v>
      </c>
      <c r="J225" s="4">
        <f>G225</f>
        <v>18</v>
      </c>
      <c r="K225" s="4"/>
    </row>
    <row r="226" spans="2:11" x14ac:dyDescent="0.15">
      <c r="B226" s="4" t="s">
        <v>392</v>
      </c>
      <c r="C226" s="4"/>
      <c r="D226" s="4">
        <f>24*7</f>
        <v>168</v>
      </c>
      <c r="E226" s="4"/>
      <c r="F226" s="4"/>
      <c r="G226" s="4">
        <v>18</v>
      </c>
      <c r="H226" s="4"/>
      <c r="I226" s="4"/>
      <c r="J226" s="4">
        <f>D226+G226</f>
        <v>186</v>
      </c>
      <c r="K226" s="4"/>
    </row>
    <row r="227" spans="2:11" x14ac:dyDescent="0.15">
      <c r="B227" s="4" t="s">
        <v>393</v>
      </c>
      <c r="C227" s="4"/>
      <c r="D227" s="4"/>
      <c r="E227" s="4">
        <f>24*7</f>
        <v>168</v>
      </c>
      <c r="F227" s="4"/>
      <c r="G227" s="4"/>
      <c r="H227" s="4">
        <v>18</v>
      </c>
      <c r="I227" s="4"/>
      <c r="J227" s="4"/>
      <c r="K227" s="4">
        <f>E227+H227</f>
        <v>186</v>
      </c>
    </row>
    <row r="229" spans="2:11" x14ac:dyDescent="0.15">
      <c r="B229" t="s">
        <v>363</v>
      </c>
    </row>
    <row r="231" spans="2:11" x14ac:dyDescent="0.15">
      <c r="B231" s="52" t="s">
        <v>402</v>
      </c>
      <c r="C231" s="53"/>
      <c r="D231" s="53"/>
      <c r="E231" s="53"/>
      <c r="G231" s="52" t="s">
        <v>403</v>
      </c>
      <c r="H231" s="53"/>
      <c r="I231" s="53"/>
      <c r="J231" s="53"/>
    </row>
    <row r="232" spans="2:11" x14ac:dyDescent="0.15">
      <c r="B232" s="4" t="s">
        <v>333</v>
      </c>
      <c r="C232" s="4" t="s">
        <v>334</v>
      </c>
      <c r="D232" s="4" t="s">
        <v>335</v>
      </c>
      <c r="E232" s="4"/>
      <c r="G232" s="4" t="s">
        <v>86</v>
      </c>
      <c r="H232" s="4" t="s">
        <v>334</v>
      </c>
      <c r="I232" s="4" t="s">
        <v>335</v>
      </c>
      <c r="J232" s="4"/>
    </row>
    <row r="233" spans="2:11" x14ac:dyDescent="0.15">
      <c r="B233" s="4">
        <v>5</v>
      </c>
      <c r="C233" s="49">
        <v>5.0000000000000001E-3</v>
      </c>
      <c r="D233" s="4">
        <v>0</v>
      </c>
      <c r="E233" s="4">
        <f>C233*100</f>
        <v>0.5</v>
      </c>
      <c r="G233" s="4">
        <v>5</v>
      </c>
      <c r="H233" s="49">
        <v>0.01</v>
      </c>
      <c r="I233" s="4">
        <v>0</v>
      </c>
      <c r="J233" s="4">
        <f>H233*100</f>
        <v>1</v>
      </c>
    </row>
    <row r="234" spans="2:11" x14ac:dyDescent="0.15">
      <c r="B234" s="4">
        <v>4</v>
      </c>
      <c r="C234" s="49">
        <v>0.02</v>
      </c>
      <c r="D234" s="4">
        <f>E233</f>
        <v>0.5</v>
      </c>
      <c r="E234" s="4">
        <f>SUM($C$233:$C$234)*100</f>
        <v>2.5</v>
      </c>
      <c r="G234" s="4">
        <v>4</v>
      </c>
      <c r="H234" s="49">
        <v>0.04</v>
      </c>
      <c r="I234" s="4">
        <f>J233</f>
        <v>1</v>
      </c>
      <c r="J234" s="4">
        <f>SUM($H$233:$H$234)*100</f>
        <v>5</v>
      </c>
    </row>
    <row r="235" spans="2:11" x14ac:dyDescent="0.15">
      <c r="B235" s="4">
        <v>3</v>
      </c>
      <c r="C235" s="49">
        <v>0.7</v>
      </c>
      <c r="D235" s="4">
        <f>E234</f>
        <v>2.5</v>
      </c>
      <c r="E235" s="4">
        <f>SUM($C$233:$C$235)*100</f>
        <v>72.5</v>
      </c>
      <c r="G235" s="4">
        <v>3</v>
      </c>
      <c r="H235" s="49">
        <v>0.95</v>
      </c>
      <c r="I235" s="4">
        <f>J234</f>
        <v>5</v>
      </c>
      <c r="J235" s="4">
        <f>SUM($H$233:$H$235)*100</f>
        <v>100</v>
      </c>
    </row>
    <row r="236" spans="2:11" x14ac:dyDescent="0.15">
      <c r="B236" s="4">
        <v>2</v>
      </c>
      <c r="C236" s="49">
        <f>1-SUM(C233:C235)</f>
        <v>0.27500000000000002</v>
      </c>
      <c r="D236" s="4">
        <f>E235</f>
        <v>72.5</v>
      </c>
      <c r="E236" s="4">
        <f>SUM($C$233:$C$236)*100</f>
        <v>100</v>
      </c>
      <c r="G236" s="4"/>
      <c r="H236" s="49"/>
      <c r="I236" s="4"/>
      <c r="J236" s="4"/>
    </row>
    <row r="238" spans="2:11" x14ac:dyDescent="0.15">
      <c r="B238" t="s">
        <v>364</v>
      </c>
    </row>
    <row r="240" spans="2:11" x14ac:dyDescent="0.15">
      <c r="B240" s="50" t="s">
        <v>407</v>
      </c>
      <c r="C240" s="51"/>
      <c r="D240" s="51"/>
    </row>
    <row r="241" spans="2:4" x14ac:dyDescent="0.15">
      <c r="B241" s="4" t="s">
        <v>405</v>
      </c>
      <c r="C241" s="4" t="s">
        <v>404</v>
      </c>
      <c r="D241" s="4" t="s">
        <v>406</v>
      </c>
    </row>
    <row r="242" spans="2:4" x14ac:dyDescent="0.15">
      <c r="B242" s="4" t="s">
        <v>390</v>
      </c>
      <c r="C242" s="4">
        <f>VLOOKUP($C$224,CHOOSE({1,2},附表6!$R$8:$R$387,附表6!$A8:$A$387),2,1)</f>
        <v>14</v>
      </c>
      <c r="D242" s="4">
        <v>36</v>
      </c>
    </row>
    <row r="243" spans="2:4" x14ac:dyDescent="0.15">
      <c r="B243" s="4" t="s">
        <v>391</v>
      </c>
      <c r="C243" s="4">
        <f>VLOOKUP($C$225,CHOOSE({1,2},附表6!$R$8:$R$387,附表6!$A9:$A$387),2,1)</f>
        <v>9</v>
      </c>
      <c r="D243" s="4">
        <v>36</v>
      </c>
    </row>
    <row r="244" spans="2:4" x14ac:dyDescent="0.15">
      <c r="B244" s="4" t="s">
        <v>392</v>
      </c>
      <c r="C244" s="4">
        <f>VLOOKUP($D$226,CHOOSE({1,2},附表6!$S$8:$S$387,附表6!$A$8:$A$387),2,1)</f>
        <v>91</v>
      </c>
      <c r="D244" s="4">
        <v>36</v>
      </c>
    </row>
    <row r="245" spans="2:4" x14ac:dyDescent="0.15">
      <c r="B245" s="4" t="s">
        <v>393</v>
      </c>
      <c r="C245" s="4">
        <f>VLOOKUP($D$226,CHOOSE({1,2},附表6!$T$8:$T$387,附表6!$A$8:$A$387),2,1)</f>
        <v>362</v>
      </c>
      <c r="D245" s="4">
        <v>36</v>
      </c>
    </row>
    <row r="247" spans="2:4" x14ac:dyDescent="0.15">
      <c r="B247" t="s">
        <v>447</v>
      </c>
    </row>
    <row r="248" spans="2:4" x14ac:dyDescent="0.15">
      <c r="B248" t="s">
        <v>448</v>
      </c>
    </row>
    <row r="249" spans="2:4" x14ac:dyDescent="0.15">
      <c r="B249" t="s">
        <v>449</v>
      </c>
    </row>
    <row r="250" spans="2:4" x14ac:dyDescent="0.15">
      <c r="B250" t="s">
        <v>450</v>
      </c>
    </row>
    <row r="252" spans="2:4" x14ac:dyDescent="0.15">
      <c r="B252" t="s">
        <v>451</v>
      </c>
    </row>
    <row r="253" spans="2:4" x14ac:dyDescent="0.15">
      <c r="B253" t="s">
        <v>452</v>
      </c>
    </row>
    <row r="264" spans="2:2" x14ac:dyDescent="0.15">
      <c r="B264" s="47" t="s">
        <v>332</v>
      </c>
    </row>
    <row r="279" spans="2:2" x14ac:dyDescent="0.15">
      <c r="B279" t="s">
        <v>455</v>
      </c>
    </row>
    <row r="280" spans="2:2" x14ac:dyDescent="0.15">
      <c r="B280" t="s">
        <v>456</v>
      </c>
    </row>
    <row r="281" spans="2:2" x14ac:dyDescent="0.15">
      <c r="B281" t="s">
        <v>457</v>
      </c>
    </row>
    <row r="282" spans="2:2" x14ac:dyDescent="0.15">
      <c r="B282" t="s">
        <v>458</v>
      </c>
    </row>
    <row r="284" spans="2:2" x14ac:dyDescent="0.15">
      <c r="B284" t="s">
        <v>459</v>
      </c>
    </row>
  </sheetData>
  <mergeCells count="1">
    <mergeCell ref="B222:B223"/>
  </mergeCells>
  <phoneticPr fontId="1" type="noConversion"/>
  <dataValidations count="4">
    <dataValidation allowBlank="1" showInputMessage="1" showErrorMessage="1" prompt="全部打3星技能" sqref="B224 B242" xr:uid="{00000000-0002-0000-0000-000000000000}"/>
    <dataValidation allowBlank="1" showInputMessage="1" showErrorMessage="1" prompt="全部打4星技能" sqref="B226 B244" xr:uid="{00000000-0002-0000-0000-000001000000}"/>
    <dataValidation allowBlank="1" showInputMessage="1" showErrorMessage="1" prompt="全部打5星技能" sqref="N221 B227 B245" xr:uid="{00000000-0002-0000-0000-000002000000}"/>
    <dataValidation allowBlank="1" showInputMessage="1" showErrorMessage="1" prompt="全部打低级3星技能" sqref="B225 B243" xr:uid="{00000000-0002-0000-0000-000003000000}"/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501"/>
  <sheetViews>
    <sheetView workbookViewId="0">
      <selection activeCell="A6" sqref="A6"/>
    </sheetView>
    <sheetView tabSelected="1" topLeftCell="A390" workbookViewId="1">
      <selection activeCell="I405" sqref="I405"/>
    </sheetView>
  </sheetViews>
  <sheetFormatPr defaultRowHeight="13.5" x14ac:dyDescent="0.15"/>
  <sheetData>
    <row r="1" spans="1:20" x14ac:dyDescent="0.15">
      <c r="A1" s="1" t="s">
        <v>362</v>
      </c>
    </row>
    <row r="2" spans="1:20" x14ac:dyDescent="0.15">
      <c r="A2" t="s">
        <v>355</v>
      </c>
      <c r="K2" t="s">
        <v>356</v>
      </c>
    </row>
    <row r="3" spans="1:20" x14ac:dyDescent="0.15">
      <c r="A3" t="s">
        <v>432</v>
      </c>
      <c r="B3" t="s">
        <v>433</v>
      </c>
      <c r="C3" t="s">
        <v>434</v>
      </c>
      <c r="D3" t="s">
        <v>438</v>
      </c>
      <c r="E3" t="s">
        <v>435</v>
      </c>
      <c r="F3" t="s">
        <v>436</v>
      </c>
      <c r="G3" t="s">
        <v>437</v>
      </c>
      <c r="H3" t="s">
        <v>439</v>
      </c>
      <c r="I3" t="s">
        <v>440</v>
      </c>
      <c r="K3" t="s">
        <v>417</v>
      </c>
    </row>
    <row r="4" spans="1:20" x14ac:dyDescent="0.15">
      <c r="A4" s="46">
        <v>9000</v>
      </c>
      <c r="B4">
        <v>10000</v>
      </c>
      <c r="C4">
        <v>12500</v>
      </c>
      <c r="D4">
        <v>15000</v>
      </c>
      <c r="E4">
        <v>10000</v>
      </c>
      <c r="F4">
        <v>10000</v>
      </c>
      <c r="G4">
        <v>10000</v>
      </c>
      <c r="H4">
        <v>15000</v>
      </c>
      <c r="I4">
        <v>15000</v>
      </c>
      <c r="K4" t="s">
        <v>418</v>
      </c>
      <c r="L4" t="s">
        <v>419</v>
      </c>
      <c r="N4" t="s">
        <v>420</v>
      </c>
    </row>
    <row r="5" spans="1:20" x14ac:dyDescent="0.15">
      <c r="A5" s="46" t="s">
        <v>441</v>
      </c>
      <c r="K5">
        <v>0.2</v>
      </c>
      <c r="L5">
        <v>0.8</v>
      </c>
      <c r="N5" s="20">
        <f>$N$387/$M$387</f>
        <v>0.76</v>
      </c>
      <c r="O5" s="20">
        <f>$O$387/$M$387</f>
        <v>0.192</v>
      </c>
      <c r="P5" s="20">
        <f>$P$387/$M$387</f>
        <v>4.8000000000000001E-2</v>
      </c>
    </row>
    <row r="6" spans="1:20" x14ac:dyDescent="0.15">
      <c r="A6">
        <f>5*9*铜钱系统分析!$C$235*12*1.25+5*9*铜钱系统分析!$C$236*1.25</f>
        <v>487.96874999999994</v>
      </c>
      <c r="R6" t="s">
        <v>358</v>
      </c>
    </row>
    <row r="7" spans="1:20" x14ac:dyDescent="0.15">
      <c r="A7" t="s">
        <v>349</v>
      </c>
      <c r="B7" t="s">
        <v>350</v>
      </c>
      <c r="C7" t="s">
        <v>351</v>
      </c>
      <c r="D7" t="s">
        <v>352</v>
      </c>
      <c r="E7" t="s">
        <v>357</v>
      </c>
      <c r="F7" t="s">
        <v>353</v>
      </c>
      <c r="G7" t="s">
        <v>354</v>
      </c>
      <c r="H7" t="s">
        <v>431</v>
      </c>
      <c r="I7" t="s">
        <v>445</v>
      </c>
      <c r="K7" t="s">
        <v>349</v>
      </c>
      <c r="L7" t="s">
        <v>351</v>
      </c>
      <c r="M7" t="s">
        <v>352</v>
      </c>
      <c r="N7" t="s">
        <v>357</v>
      </c>
      <c r="O7" t="s">
        <v>353</v>
      </c>
      <c r="P7" t="s">
        <v>354</v>
      </c>
      <c r="R7" t="s">
        <v>359</v>
      </c>
      <c r="S7" t="s">
        <v>360</v>
      </c>
      <c r="T7" t="s">
        <v>361</v>
      </c>
    </row>
    <row r="8" spans="1:20" x14ac:dyDescent="0.15">
      <c r="A8">
        <v>1</v>
      </c>
      <c r="B8">
        <v>3</v>
      </c>
      <c r="C8">
        <f t="shared" ref="C8:C39" si="0">B8*5</f>
        <v>15</v>
      </c>
      <c r="D8">
        <f>C8</f>
        <v>15</v>
      </c>
      <c r="E8">
        <f>D8*铜钱系统分析!$C$235</f>
        <v>10.5</v>
      </c>
      <c r="F8">
        <f>D8*铜钱系统分析!$C$234</f>
        <v>0.3</v>
      </c>
      <c r="G8">
        <f>D8*铜钱系统分析!$C$233</f>
        <v>7.4999999999999997E-2</v>
      </c>
      <c r="H8">
        <f>SUM($A$4:$C$4)</f>
        <v>31500</v>
      </c>
      <c r="I8">
        <f>H8</f>
        <v>31500</v>
      </c>
      <c r="K8">
        <v>1</v>
      </c>
      <c r="L8">
        <v>5</v>
      </c>
      <c r="M8">
        <f>L8</f>
        <v>5</v>
      </c>
      <c r="N8">
        <f>($M8-$M8/5)*铜钱系统分析!$H$235</f>
        <v>3.8</v>
      </c>
      <c r="O8">
        <f>$M8/5*$L$5+($M8-$M8/5)*铜钱系统分析!$H$234</f>
        <v>0.96000000000000008</v>
      </c>
      <c r="P8">
        <f>$M8/5*$K$5+($M8-$M8/5)*铜钱系统分析!$H$233</f>
        <v>0.24000000000000002</v>
      </c>
      <c r="R8">
        <f t="shared" ref="R8:R39" si="1">SUM(E8,N8)</f>
        <v>14.3</v>
      </c>
      <c r="S8">
        <f t="shared" ref="S8:S39" si="2">SUM(F8,O8)</f>
        <v>1.26</v>
      </c>
      <c r="T8">
        <f t="shared" ref="T8:T39" si="3">SUM(G8,P8)</f>
        <v>0.315</v>
      </c>
    </row>
    <row r="9" spans="1:20" x14ac:dyDescent="0.15">
      <c r="A9">
        <v>2</v>
      </c>
      <c r="B9">
        <v>4</v>
      </c>
      <c r="C9">
        <f t="shared" si="0"/>
        <v>20</v>
      </c>
      <c r="D9">
        <f t="shared" ref="D9:D40" si="4">D8+C9</f>
        <v>35</v>
      </c>
      <c r="E9">
        <f>D9*铜钱系统分析!$C$235</f>
        <v>24.5</v>
      </c>
      <c r="F9">
        <f>D9*铜钱系统分析!$C$234</f>
        <v>0.70000000000000007</v>
      </c>
      <c r="G9">
        <f>D9*铜钱系统分析!$C$233</f>
        <v>0.17500000000000002</v>
      </c>
      <c r="H9">
        <f>SUM($A$4:$D$4)</f>
        <v>46500</v>
      </c>
      <c r="I9">
        <f>I8+H9</f>
        <v>78000</v>
      </c>
      <c r="K9">
        <v>2</v>
      </c>
      <c r="L9">
        <v>5</v>
      </c>
      <c r="M9">
        <f t="shared" ref="M9:M40" si="5">M8+L9</f>
        <v>10</v>
      </c>
      <c r="N9">
        <f>($M9-$M9/5)*铜钱系统分析!$H$235</f>
        <v>7.6</v>
      </c>
      <c r="O9">
        <f>$M9/5*$L$5+($M9-$M9/5)*铜钱系统分析!$H$234</f>
        <v>1.9200000000000002</v>
      </c>
      <c r="P9">
        <f>$M9/5*$K$5+($M9-$M9/5)*铜钱系统分析!$H$233</f>
        <v>0.48000000000000004</v>
      </c>
      <c r="R9">
        <f t="shared" si="1"/>
        <v>32.1</v>
      </c>
      <c r="S9">
        <f t="shared" si="2"/>
        <v>2.62</v>
      </c>
      <c r="T9">
        <f t="shared" si="3"/>
        <v>0.65500000000000003</v>
      </c>
    </row>
    <row r="10" spans="1:20" x14ac:dyDescent="0.15">
      <c r="A10">
        <v>3</v>
      </c>
      <c r="B10">
        <v>5</v>
      </c>
      <c r="C10">
        <f t="shared" si="0"/>
        <v>25</v>
      </c>
      <c r="D10">
        <f t="shared" si="4"/>
        <v>60</v>
      </c>
      <c r="E10">
        <f>D10*铜钱系统分析!$C$235</f>
        <v>42</v>
      </c>
      <c r="F10">
        <f>D10*铜钱系统分析!$C$234</f>
        <v>1.2</v>
      </c>
      <c r="G10">
        <f>D10*铜钱系统分析!$C$233</f>
        <v>0.3</v>
      </c>
      <c r="H10">
        <f>SUM($A$4:$E$4)</f>
        <v>56500</v>
      </c>
      <c r="I10">
        <f t="shared" ref="I10:I73" si="6">I9+H10</f>
        <v>134500</v>
      </c>
      <c r="K10">
        <v>3</v>
      </c>
      <c r="L10">
        <v>5</v>
      </c>
      <c r="M10">
        <f t="shared" si="5"/>
        <v>15</v>
      </c>
      <c r="N10">
        <f>($M10-$M10/5)*铜钱系统分析!$H$235</f>
        <v>11.399999999999999</v>
      </c>
      <c r="O10">
        <f>$M10/5*$L$5+($M10-$M10/5)*铜钱系统分析!$H$234</f>
        <v>2.8800000000000003</v>
      </c>
      <c r="P10">
        <f>$M10/5*$K$5+($M10-$M10/5)*铜钱系统分析!$H$233</f>
        <v>0.72000000000000008</v>
      </c>
      <c r="R10">
        <f t="shared" si="1"/>
        <v>53.4</v>
      </c>
      <c r="S10">
        <f t="shared" si="2"/>
        <v>4.08</v>
      </c>
      <c r="T10">
        <f t="shared" si="3"/>
        <v>1.02</v>
      </c>
    </row>
    <row r="11" spans="1:20" x14ac:dyDescent="0.15">
      <c r="A11">
        <v>4</v>
      </c>
      <c r="B11">
        <v>6</v>
      </c>
      <c r="C11">
        <f t="shared" si="0"/>
        <v>30</v>
      </c>
      <c r="D11">
        <f t="shared" si="4"/>
        <v>90</v>
      </c>
      <c r="E11">
        <f>D11*铜钱系统分析!$C$235</f>
        <v>62.999999999999993</v>
      </c>
      <c r="F11">
        <f>D11*铜钱系统分析!$C$234</f>
        <v>1.8</v>
      </c>
      <c r="G11">
        <f>D11*铜钱系统分析!$C$233</f>
        <v>0.45</v>
      </c>
      <c r="H11">
        <f>SUM($A$4:$F$4)</f>
        <v>66500</v>
      </c>
      <c r="I11">
        <f t="shared" si="6"/>
        <v>201000</v>
      </c>
      <c r="K11">
        <v>4</v>
      </c>
      <c r="L11">
        <v>5</v>
      </c>
      <c r="M11">
        <f t="shared" si="5"/>
        <v>20</v>
      </c>
      <c r="N11">
        <f>($M11-$M11/5)*铜钱系统分析!$H$235</f>
        <v>15.2</v>
      </c>
      <c r="O11">
        <f>$M11/5*$L$5+($M11-$M11/5)*铜钱系统分析!$H$234</f>
        <v>3.8400000000000003</v>
      </c>
      <c r="P11">
        <f>$M11/5*$K$5+($M11-$M11/5)*铜钱系统分析!$H$233</f>
        <v>0.96000000000000008</v>
      </c>
      <c r="R11">
        <f t="shared" si="1"/>
        <v>78.199999999999989</v>
      </c>
      <c r="S11">
        <f t="shared" si="2"/>
        <v>5.6400000000000006</v>
      </c>
      <c r="T11">
        <f t="shared" si="3"/>
        <v>1.4100000000000001</v>
      </c>
    </row>
    <row r="12" spans="1:20" x14ac:dyDescent="0.15">
      <c r="A12">
        <v>5</v>
      </c>
      <c r="B12">
        <v>7</v>
      </c>
      <c r="C12">
        <f t="shared" si="0"/>
        <v>35</v>
      </c>
      <c r="D12">
        <f t="shared" si="4"/>
        <v>125</v>
      </c>
      <c r="E12">
        <f>D12*铜钱系统分析!$C$235</f>
        <v>87.5</v>
      </c>
      <c r="F12">
        <f>D12*铜钱系统分析!$C$234</f>
        <v>2.5</v>
      </c>
      <c r="G12">
        <f>D12*铜钱系统分析!$C$233</f>
        <v>0.625</v>
      </c>
      <c r="H12">
        <f>SUM($A$4:$G$4)</f>
        <v>76500</v>
      </c>
      <c r="I12">
        <f t="shared" si="6"/>
        <v>277500</v>
      </c>
      <c r="K12">
        <v>5</v>
      </c>
      <c r="L12">
        <v>5</v>
      </c>
      <c r="M12">
        <f t="shared" si="5"/>
        <v>25</v>
      </c>
      <c r="N12">
        <f>($M12-$M12/5)*铜钱系统分析!$H$235</f>
        <v>19</v>
      </c>
      <c r="O12">
        <f>$M12/5*$L$5+($M12-$M12/5)*铜钱系统分析!$H$234</f>
        <v>4.8</v>
      </c>
      <c r="P12">
        <f>$M12/5*$K$5+($M12-$M12/5)*铜钱系统分析!$H$233</f>
        <v>1.2</v>
      </c>
      <c r="R12">
        <f t="shared" si="1"/>
        <v>106.5</v>
      </c>
      <c r="S12">
        <f t="shared" si="2"/>
        <v>7.3</v>
      </c>
      <c r="T12">
        <f t="shared" si="3"/>
        <v>1.825</v>
      </c>
    </row>
    <row r="13" spans="1:20" x14ac:dyDescent="0.15">
      <c r="A13">
        <v>6</v>
      </c>
      <c r="B13">
        <v>8</v>
      </c>
      <c r="C13">
        <f t="shared" si="0"/>
        <v>40</v>
      </c>
      <c r="D13">
        <f t="shared" si="4"/>
        <v>165</v>
      </c>
      <c r="E13">
        <f>D13*铜钱系统分析!$C$235</f>
        <v>115.49999999999999</v>
      </c>
      <c r="F13">
        <f>D13*铜钱系统分析!$C$234</f>
        <v>3.3000000000000003</v>
      </c>
      <c r="G13">
        <f>D13*铜钱系统分析!$C$233</f>
        <v>0.82500000000000007</v>
      </c>
      <c r="H13">
        <f>SUM($A$4:$H$4)</f>
        <v>91500</v>
      </c>
      <c r="I13">
        <f t="shared" si="6"/>
        <v>369000</v>
      </c>
      <c r="K13">
        <v>6</v>
      </c>
      <c r="L13">
        <v>5</v>
      </c>
      <c r="M13">
        <f t="shared" si="5"/>
        <v>30</v>
      </c>
      <c r="N13">
        <f>($M13-$M13/5)*铜钱系统分析!$H$235</f>
        <v>22.799999999999997</v>
      </c>
      <c r="O13">
        <f>$M13/5*$L$5+($M13-$M13/5)*铜钱系统分析!$H$234</f>
        <v>5.7600000000000007</v>
      </c>
      <c r="P13">
        <f>$M13/5*$K$5+($M13-$M13/5)*铜钱系统分析!$H$233</f>
        <v>1.4400000000000002</v>
      </c>
      <c r="R13">
        <f t="shared" si="1"/>
        <v>138.29999999999998</v>
      </c>
      <c r="S13">
        <f t="shared" si="2"/>
        <v>9.06</v>
      </c>
      <c r="T13">
        <f t="shared" si="3"/>
        <v>2.2650000000000001</v>
      </c>
    </row>
    <row r="14" spans="1:20" x14ac:dyDescent="0.15">
      <c r="A14">
        <v>7</v>
      </c>
      <c r="B14">
        <v>9</v>
      </c>
      <c r="C14">
        <f t="shared" si="0"/>
        <v>45</v>
      </c>
      <c r="D14">
        <f t="shared" si="4"/>
        <v>210</v>
      </c>
      <c r="E14">
        <f>D14*铜钱系统分析!$C$235</f>
        <v>147</v>
      </c>
      <c r="F14">
        <f>D14*铜钱系统分析!$C$234</f>
        <v>4.2</v>
      </c>
      <c r="G14">
        <f>D14*铜钱系统分析!$C$233</f>
        <v>1.05</v>
      </c>
      <c r="H14">
        <f>SUM($A$4:$I$4)</f>
        <v>106500</v>
      </c>
      <c r="I14">
        <f t="shared" si="6"/>
        <v>475500</v>
      </c>
      <c r="K14">
        <v>7</v>
      </c>
      <c r="L14">
        <v>5</v>
      </c>
      <c r="M14">
        <f t="shared" si="5"/>
        <v>35</v>
      </c>
      <c r="N14">
        <f>($M14-$M14/5)*铜钱系统分析!$H$235</f>
        <v>26.599999999999998</v>
      </c>
      <c r="O14">
        <f>$M14/5*$L$5+($M14-$M14/5)*铜钱系统分析!$H$234</f>
        <v>6.7200000000000006</v>
      </c>
      <c r="P14">
        <f>$M14/5*$K$5+($M14-$M14/5)*铜钱系统分析!$H$233</f>
        <v>1.6800000000000002</v>
      </c>
      <c r="R14">
        <f t="shared" si="1"/>
        <v>173.6</v>
      </c>
      <c r="S14">
        <f t="shared" si="2"/>
        <v>10.920000000000002</v>
      </c>
      <c r="T14">
        <f t="shared" si="3"/>
        <v>2.7300000000000004</v>
      </c>
    </row>
    <row r="15" spans="1:20" x14ac:dyDescent="0.15">
      <c r="A15">
        <v>8</v>
      </c>
      <c r="B15">
        <v>9</v>
      </c>
      <c r="C15">
        <f t="shared" si="0"/>
        <v>45</v>
      </c>
      <c r="D15">
        <f t="shared" si="4"/>
        <v>255</v>
      </c>
      <c r="E15">
        <f>D15*铜钱系统分析!$C$235</f>
        <v>178.5</v>
      </c>
      <c r="F15">
        <f>D15*铜钱系统分析!$C$234</f>
        <v>5.1000000000000005</v>
      </c>
      <c r="G15">
        <f>D15*铜钱系统分析!$C$233</f>
        <v>1.2750000000000001</v>
      </c>
      <c r="H15">
        <f t="shared" ref="H15:H78" si="7">SUM($A$4:$I$4)</f>
        <v>106500</v>
      </c>
      <c r="I15">
        <f t="shared" si="6"/>
        <v>582000</v>
      </c>
      <c r="K15">
        <v>8</v>
      </c>
      <c r="L15">
        <v>5</v>
      </c>
      <c r="M15">
        <f t="shared" si="5"/>
        <v>40</v>
      </c>
      <c r="N15">
        <f>($M15-$M15/5)*铜钱系统分析!$H$235</f>
        <v>30.4</v>
      </c>
      <c r="O15">
        <f>$M15/5*$L$5+($M15-$M15/5)*铜钱系统分析!$H$234</f>
        <v>7.6800000000000006</v>
      </c>
      <c r="P15">
        <f>$M15/5*$K$5+($M15-$M15/5)*铜钱系统分析!$H$233</f>
        <v>1.9200000000000002</v>
      </c>
      <c r="R15">
        <f t="shared" si="1"/>
        <v>208.9</v>
      </c>
      <c r="S15">
        <f t="shared" si="2"/>
        <v>12.780000000000001</v>
      </c>
      <c r="T15">
        <f t="shared" si="3"/>
        <v>3.1950000000000003</v>
      </c>
    </row>
    <row r="16" spans="1:20" x14ac:dyDescent="0.15">
      <c r="A16">
        <v>9</v>
      </c>
      <c r="B16">
        <v>9</v>
      </c>
      <c r="C16">
        <f t="shared" si="0"/>
        <v>45</v>
      </c>
      <c r="D16">
        <f t="shared" si="4"/>
        <v>300</v>
      </c>
      <c r="E16">
        <f>D16*铜钱系统分析!$C$235</f>
        <v>210</v>
      </c>
      <c r="F16">
        <f>D16*铜钱系统分析!$C$234</f>
        <v>6</v>
      </c>
      <c r="G16">
        <f>D16*铜钱系统分析!$C$233</f>
        <v>1.5</v>
      </c>
      <c r="H16">
        <f t="shared" si="7"/>
        <v>106500</v>
      </c>
      <c r="I16">
        <f t="shared" si="6"/>
        <v>688500</v>
      </c>
      <c r="K16">
        <v>9</v>
      </c>
      <c r="L16">
        <v>5</v>
      </c>
      <c r="M16">
        <f t="shared" si="5"/>
        <v>45</v>
      </c>
      <c r="N16">
        <f>($M16-$M16/5)*铜钱系统分析!$H$235</f>
        <v>34.199999999999996</v>
      </c>
      <c r="O16">
        <f>$M16/5*$L$5+($M16-$M16/5)*铜钱系统分析!$H$234</f>
        <v>8.64</v>
      </c>
      <c r="P16">
        <f>$M16/5*$K$5+($M16-$M16/5)*铜钱系统分析!$H$233</f>
        <v>2.16</v>
      </c>
      <c r="R16">
        <f t="shared" si="1"/>
        <v>244.2</v>
      </c>
      <c r="S16">
        <f t="shared" si="2"/>
        <v>14.64</v>
      </c>
      <c r="T16">
        <f t="shared" si="3"/>
        <v>3.66</v>
      </c>
    </row>
    <row r="17" spans="1:20" x14ac:dyDescent="0.15">
      <c r="A17">
        <v>10</v>
      </c>
      <c r="B17">
        <v>9</v>
      </c>
      <c r="C17">
        <f t="shared" si="0"/>
        <v>45</v>
      </c>
      <c r="D17">
        <f t="shared" si="4"/>
        <v>345</v>
      </c>
      <c r="E17">
        <f>D17*铜钱系统分析!$C$235</f>
        <v>241.49999999999997</v>
      </c>
      <c r="F17">
        <f>D17*铜钱系统分析!$C$234</f>
        <v>6.9</v>
      </c>
      <c r="G17">
        <f>D17*铜钱系统分析!$C$233</f>
        <v>1.7250000000000001</v>
      </c>
      <c r="H17">
        <f t="shared" si="7"/>
        <v>106500</v>
      </c>
      <c r="I17">
        <f t="shared" si="6"/>
        <v>795000</v>
      </c>
      <c r="K17">
        <v>10</v>
      </c>
      <c r="L17">
        <v>5</v>
      </c>
      <c r="M17">
        <f t="shared" si="5"/>
        <v>50</v>
      </c>
      <c r="N17">
        <f>($M17-$M17/5)*铜钱系统分析!$H$235</f>
        <v>38</v>
      </c>
      <c r="O17">
        <f>$M17/5*$L$5+($M17-$M17/5)*铜钱系统分析!$H$234</f>
        <v>9.6</v>
      </c>
      <c r="P17">
        <f>$M17/5*$K$5+($M17-$M17/5)*铜钱系统分析!$H$233</f>
        <v>2.4</v>
      </c>
      <c r="R17">
        <f t="shared" si="1"/>
        <v>279.5</v>
      </c>
      <c r="S17">
        <f t="shared" si="2"/>
        <v>16.5</v>
      </c>
      <c r="T17">
        <f t="shared" si="3"/>
        <v>4.125</v>
      </c>
    </row>
    <row r="18" spans="1:20" x14ac:dyDescent="0.15">
      <c r="A18">
        <v>11</v>
      </c>
      <c r="B18">
        <v>9</v>
      </c>
      <c r="C18">
        <f t="shared" si="0"/>
        <v>45</v>
      </c>
      <c r="D18">
        <f t="shared" si="4"/>
        <v>390</v>
      </c>
      <c r="E18">
        <f>D18*铜钱系统分析!$C$235</f>
        <v>273</v>
      </c>
      <c r="F18">
        <f>D18*铜钱系统分析!$C$234</f>
        <v>7.8</v>
      </c>
      <c r="G18">
        <f>D18*铜钱系统分析!$C$233</f>
        <v>1.95</v>
      </c>
      <c r="H18">
        <f t="shared" si="7"/>
        <v>106500</v>
      </c>
      <c r="I18">
        <f t="shared" si="6"/>
        <v>901500</v>
      </c>
      <c r="K18">
        <v>11</v>
      </c>
      <c r="L18">
        <v>5</v>
      </c>
      <c r="M18">
        <f t="shared" si="5"/>
        <v>55</v>
      </c>
      <c r="N18">
        <f>($M18-$M18/5)*铜钱系统分析!$H$235</f>
        <v>41.8</v>
      </c>
      <c r="O18">
        <f>$M18/5*$L$5+($M18-$M18/5)*铜钱系统分析!$H$234</f>
        <v>10.56</v>
      </c>
      <c r="P18">
        <f>$M18/5*$K$5+($M18-$M18/5)*铜钱系统分析!$H$233</f>
        <v>2.64</v>
      </c>
      <c r="R18">
        <f t="shared" si="1"/>
        <v>314.8</v>
      </c>
      <c r="S18">
        <f t="shared" si="2"/>
        <v>18.36</v>
      </c>
      <c r="T18">
        <f t="shared" si="3"/>
        <v>4.59</v>
      </c>
    </row>
    <row r="19" spans="1:20" x14ac:dyDescent="0.15">
      <c r="A19">
        <v>12</v>
      </c>
      <c r="B19">
        <v>9</v>
      </c>
      <c r="C19">
        <f t="shared" si="0"/>
        <v>45</v>
      </c>
      <c r="D19">
        <f t="shared" si="4"/>
        <v>435</v>
      </c>
      <c r="E19">
        <f>D19*铜钱系统分析!$C$235</f>
        <v>304.5</v>
      </c>
      <c r="F19">
        <f>D19*铜钱系统分析!$C$234</f>
        <v>8.7000000000000011</v>
      </c>
      <c r="G19">
        <f>D19*铜钱系统分析!$C$233</f>
        <v>2.1750000000000003</v>
      </c>
      <c r="H19">
        <f t="shared" si="7"/>
        <v>106500</v>
      </c>
      <c r="I19">
        <f t="shared" si="6"/>
        <v>1008000</v>
      </c>
      <c r="K19">
        <v>12</v>
      </c>
      <c r="L19">
        <v>5</v>
      </c>
      <c r="M19">
        <f t="shared" si="5"/>
        <v>60</v>
      </c>
      <c r="N19">
        <f>($M19-$M19/5)*铜钱系统分析!$H$235</f>
        <v>45.599999999999994</v>
      </c>
      <c r="O19">
        <f>$M19/5*$L$5+($M19-$M19/5)*铜钱系统分析!$H$234</f>
        <v>11.520000000000001</v>
      </c>
      <c r="P19">
        <f>$M19/5*$K$5+($M19-$M19/5)*铜钱系统分析!$H$233</f>
        <v>2.8800000000000003</v>
      </c>
      <c r="R19">
        <f t="shared" si="1"/>
        <v>350.1</v>
      </c>
      <c r="S19">
        <f t="shared" si="2"/>
        <v>20.220000000000002</v>
      </c>
      <c r="T19">
        <f t="shared" si="3"/>
        <v>5.0550000000000006</v>
      </c>
    </row>
    <row r="20" spans="1:20" x14ac:dyDescent="0.15">
      <c r="A20">
        <v>13</v>
      </c>
      <c r="B20">
        <v>9</v>
      </c>
      <c r="C20">
        <f t="shared" si="0"/>
        <v>45</v>
      </c>
      <c r="D20">
        <f t="shared" si="4"/>
        <v>480</v>
      </c>
      <c r="E20">
        <f>D20*铜钱系统分析!$C$235</f>
        <v>336</v>
      </c>
      <c r="F20">
        <f>D20*铜钱系统分析!$C$234</f>
        <v>9.6</v>
      </c>
      <c r="G20">
        <f>D20*铜钱系统分析!$C$233</f>
        <v>2.4</v>
      </c>
      <c r="H20">
        <f t="shared" si="7"/>
        <v>106500</v>
      </c>
      <c r="I20">
        <f t="shared" si="6"/>
        <v>1114500</v>
      </c>
      <c r="K20">
        <v>13</v>
      </c>
      <c r="L20">
        <v>5</v>
      </c>
      <c r="M20">
        <f t="shared" si="5"/>
        <v>65</v>
      </c>
      <c r="N20">
        <f>($M20-$M20/5)*铜钱系统分析!$H$235</f>
        <v>49.4</v>
      </c>
      <c r="O20">
        <f>$M20/5*$L$5+($M20-$M20/5)*铜钱系统分析!$H$234</f>
        <v>12.48</v>
      </c>
      <c r="P20">
        <f>$M20/5*$K$5+($M20-$M20/5)*铜钱系统分析!$H$233</f>
        <v>3.12</v>
      </c>
      <c r="R20">
        <f t="shared" si="1"/>
        <v>385.4</v>
      </c>
      <c r="S20">
        <f t="shared" si="2"/>
        <v>22.08</v>
      </c>
      <c r="T20">
        <f t="shared" si="3"/>
        <v>5.52</v>
      </c>
    </row>
    <row r="21" spans="1:20" x14ac:dyDescent="0.15">
      <c r="A21">
        <v>14</v>
      </c>
      <c r="B21">
        <v>9</v>
      </c>
      <c r="C21">
        <f t="shared" si="0"/>
        <v>45</v>
      </c>
      <c r="D21">
        <f t="shared" si="4"/>
        <v>525</v>
      </c>
      <c r="E21">
        <f>D21*铜钱系统分析!$C$235</f>
        <v>367.5</v>
      </c>
      <c r="F21">
        <f>D21*铜钱系统分析!$C$234</f>
        <v>10.5</v>
      </c>
      <c r="G21">
        <f>D21*铜钱系统分析!$C$233</f>
        <v>2.625</v>
      </c>
      <c r="H21">
        <f t="shared" si="7"/>
        <v>106500</v>
      </c>
      <c r="I21">
        <f t="shared" si="6"/>
        <v>1221000</v>
      </c>
      <c r="K21">
        <v>14</v>
      </c>
      <c r="L21">
        <v>5</v>
      </c>
      <c r="M21">
        <f t="shared" si="5"/>
        <v>70</v>
      </c>
      <c r="N21">
        <f>($M21-$M21/5)*铜钱系统分析!$H$235</f>
        <v>53.199999999999996</v>
      </c>
      <c r="O21">
        <f>$M21/5*$L$5+($M21-$M21/5)*铜钱系统分析!$H$234</f>
        <v>13.440000000000001</v>
      </c>
      <c r="P21">
        <f>$M21/5*$K$5+($M21-$M21/5)*铜钱系统分析!$H$233</f>
        <v>3.3600000000000003</v>
      </c>
      <c r="R21">
        <f t="shared" si="1"/>
        <v>420.7</v>
      </c>
      <c r="S21">
        <f t="shared" si="2"/>
        <v>23.94</v>
      </c>
      <c r="T21">
        <f t="shared" si="3"/>
        <v>5.9850000000000003</v>
      </c>
    </row>
    <row r="22" spans="1:20" x14ac:dyDescent="0.15">
      <c r="A22">
        <v>15</v>
      </c>
      <c r="B22">
        <v>9</v>
      </c>
      <c r="C22">
        <f t="shared" si="0"/>
        <v>45</v>
      </c>
      <c r="D22">
        <f t="shared" si="4"/>
        <v>570</v>
      </c>
      <c r="E22">
        <f>D22*铜钱系统分析!$C$235</f>
        <v>399</v>
      </c>
      <c r="F22">
        <f>D22*铜钱系统分析!$C$234</f>
        <v>11.4</v>
      </c>
      <c r="G22">
        <f>D22*铜钱系统分析!$C$233</f>
        <v>2.85</v>
      </c>
      <c r="H22">
        <f t="shared" si="7"/>
        <v>106500</v>
      </c>
      <c r="I22">
        <f t="shared" si="6"/>
        <v>1327500</v>
      </c>
      <c r="K22">
        <v>15</v>
      </c>
      <c r="L22">
        <v>5</v>
      </c>
      <c r="M22">
        <f t="shared" si="5"/>
        <v>75</v>
      </c>
      <c r="N22">
        <f>($M22-$M22/5)*铜钱系统分析!$H$235</f>
        <v>57</v>
      </c>
      <c r="O22">
        <f>$M22/5*$L$5+($M22-$M22/5)*铜钱系统分析!$H$234</f>
        <v>14.4</v>
      </c>
      <c r="P22">
        <f>$M22/5*$K$5+($M22-$M22/5)*铜钱系统分析!$H$233</f>
        <v>3.6</v>
      </c>
      <c r="R22">
        <f t="shared" si="1"/>
        <v>456</v>
      </c>
      <c r="S22">
        <f t="shared" si="2"/>
        <v>25.8</v>
      </c>
      <c r="T22">
        <f t="shared" si="3"/>
        <v>6.45</v>
      </c>
    </row>
    <row r="23" spans="1:20" x14ac:dyDescent="0.15">
      <c r="A23">
        <v>16</v>
      </c>
      <c r="B23">
        <v>9</v>
      </c>
      <c r="C23">
        <f t="shared" si="0"/>
        <v>45</v>
      </c>
      <c r="D23">
        <f t="shared" si="4"/>
        <v>615</v>
      </c>
      <c r="E23">
        <f>D23*铜钱系统分析!$C$235</f>
        <v>430.5</v>
      </c>
      <c r="F23">
        <f>D23*铜钱系统分析!$C$234</f>
        <v>12.3</v>
      </c>
      <c r="G23">
        <f>D23*铜钱系统分析!$C$233</f>
        <v>3.0750000000000002</v>
      </c>
      <c r="H23">
        <f t="shared" si="7"/>
        <v>106500</v>
      </c>
      <c r="I23">
        <f t="shared" si="6"/>
        <v>1434000</v>
      </c>
      <c r="K23">
        <v>16</v>
      </c>
      <c r="L23">
        <v>5</v>
      </c>
      <c r="M23">
        <f t="shared" si="5"/>
        <v>80</v>
      </c>
      <c r="N23">
        <f>($M23-$M23/5)*铜钱系统分析!$H$235</f>
        <v>60.8</v>
      </c>
      <c r="O23">
        <f>$M23/5*$L$5+($M23-$M23/5)*铜钱系统分析!$H$234</f>
        <v>15.360000000000001</v>
      </c>
      <c r="P23">
        <f>$M23/5*$K$5+($M23-$M23/5)*铜钱系统分析!$H$233</f>
        <v>3.8400000000000003</v>
      </c>
      <c r="R23">
        <f t="shared" si="1"/>
        <v>491.3</v>
      </c>
      <c r="S23">
        <f t="shared" si="2"/>
        <v>27.660000000000004</v>
      </c>
      <c r="T23">
        <f t="shared" si="3"/>
        <v>6.9150000000000009</v>
      </c>
    </row>
    <row r="24" spans="1:20" x14ac:dyDescent="0.15">
      <c r="A24">
        <v>17</v>
      </c>
      <c r="B24">
        <v>9</v>
      </c>
      <c r="C24">
        <f t="shared" si="0"/>
        <v>45</v>
      </c>
      <c r="D24">
        <f t="shared" si="4"/>
        <v>660</v>
      </c>
      <c r="E24">
        <f>D24*铜钱系统分析!$C$235</f>
        <v>461.99999999999994</v>
      </c>
      <c r="F24">
        <f>D24*铜钱系统分析!$C$234</f>
        <v>13.200000000000001</v>
      </c>
      <c r="G24">
        <f>D24*铜钱系统分析!$C$233</f>
        <v>3.3000000000000003</v>
      </c>
      <c r="H24">
        <f t="shared" si="7"/>
        <v>106500</v>
      </c>
      <c r="I24">
        <f t="shared" si="6"/>
        <v>1540500</v>
      </c>
      <c r="K24">
        <v>17</v>
      </c>
      <c r="L24">
        <v>5</v>
      </c>
      <c r="M24">
        <f t="shared" si="5"/>
        <v>85</v>
      </c>
      <c r="N24">
        <f>($M24-$M24/5)*铜钱系统分析!$H$235</f>
        <v>64.599999999999994</v>
      </c>
      <c r="O24">
        <f>$M24/5*$L$5+($M24-$M24/5)*铜钱系统分析!$H$234</f>
        <v>16.32</v>
      </c>
      <c r="P24">
        <f>$M24/5*$K$5+($M24-$M24/5)*铜钱系统分析!$H$233</f>
        <v>4.08</v>
      </c>
      <c r="R24">
        <f t="shared" si="1"/>
        <v>526.59999999999991</v>
      </c>
      <c r="S24">
        <f t="shared" si="2"/>
        <v>29.520000000000003</v>
      </c>
      <c r="T24">
        <f t="shared" si="3"/>
        <v>7.3800000000000008</v>
      </c>
    </row>
    <row r="25" spans="1:20" x14ac:dyDescent="0.15">
      <c r="A25">
        <v>18</v>
      </c>
      <c r="B25">
        <v>9</v>
      </c>
      <c r="C25">
        <f t="shared" si="0"/>
        <v>45</v>
      </c>
      <c r="D25">
        <f t="shared" si="4"/>
        <v>705</v>
      </c>
      <c r="E25">
        <f>D25*铜钱系统分析!$C$235</f>
        <v>493.49999999999994</v>
      </c>
      <c r="F25">
        <f>D25*铜钱系统分析!$C$234</f>
        <v>14.1</v>
      </c>
      <c r="G25">
        <f>D25*铜钱系统分析!$C$233</f>
        <v>3.5249999999999999</v>
      </c>
      <c r="H25">
        <f t="shared" si="7"/>
        <v>106500</v>
      </c>
      <c r="I25">
        <f t="shared" si="6"/>
        <v>1647000</v>
      </c>
      <c r="K25">
        <v>18</v>
      </c>
      <c r="L25">
        <v>5</v>
      </c>
      <c r="M25">
        <f t="shared" si="5"/>
        <v>90</v>
      </c>
      <c r="N25">
        <f>($M25-$M25/5)*铜钱系统分析!$H$235</f>
        <v>68.399999999999991</v>
      </c>
      <c r="O25">
        <f>$M25/5*$L$5+($M25-$M25/5)*铜钱系统分析!$H$234</f>
        <v>17.28</v>
      </c>
      <c r="P25">
        <f>$M25/5*$K$5+($M25-$M25/5)*铜钱系统分析!$H$233</f>
        <v>4.32</v>
      </c>
      <c r="R25">
        <f t="shared" si="1"/>
        <v>561.9</v>
      </c>
      <c r="S25">
        <f t="shared" si="2"/>
        <v>31.380000000000003</v>
      </c>
      <c r="T25">
        <f t="shared" si="3"/>
        <v>7.8450000000000006</v>
      </c>
    </row>
    <row r="26" spans="1:20" x14ac:dyDescent="0.15">
      <c r="A26">
        <v>19</v>
      </c>
      <c r="B26">
        <v>9</v>
      </c>
      <c r="C26">
        <f t="shared" si="0"/>
        <v>45</v>
      </c>
      <c r="D26">
        <f t="shared" si="4"/>
        <v>750</v>
      </c>
      <c r="E26">
        <f>D26*铜钱系统分析!$C$235</f>
        <v>525</v>
      </c>
      <c r="F26">
        <f>D26*铜钱系统分析!$C$234</f>
        <v>15</v>
      </c>
      <c r="G26">
        <f>D26*铜钱系统分析!$C$233</f>
        <v>3.75</v>
      </c>
      <c r="H26">
        <f t="shared" si="7"/>
        <v>106500</v>
      </c>
      <c r="I26">
        <f t="shared" si="6"/>
        <v>1753500</v>
      </c>
      <c r="K26">
        <v>19</v>
      </c>
      <c r="L26">
        <v>5</v>
      </c>
      <c r="M26">
        <f t="shared" si="5"/>
        <v>95</v>
      </c>
      <c r="N26">
        <f>($M26-$M26/5)*铜钱系统分析!$H$235</f>
        <v>72.2</v>
      </c>
      <c r="O26">
        <f>$M26/5*$L$5+($M26-$M26/5)*铜钱系统分析!$H$234</f>
        <v>18.240000000000002</v>
      </c>
      <c r="P26">
        <f>$M26/5*$K$5+($M26-$M26/5)*铜钱系统分析!$H$233</f>
        <v>4.5600000000000005</v>
      </c>
      <c r="R26">
        <f t="shared" si="1"/>
        <v>597.20000000000005</v>
      </c>
      <c r="S26">
        <f t="shared" si="2"/>
        <v>33.24</v>
      </c>
      <c r="T26">
        <f t="shared" si="3"/>
        <v>8.31</v>
      </c>
    </row>
    <row r="27" spans="1:20" x14ac:dyDescent="0.15">
      <c r="A27">
        <v>20</v>
      </c>
      <c r="B27">
        <v>9</v>
      </c>
      <c r="C27">
        <f t="shared" si="0"/>
        <v>45</v>
      </c>
      <c r="D27">
        <f t="shared" si="4"/>
        <v>795</v>
      </c>
      <c r="E27">
        <f>D27*铜钱系统分析!$C$235</f>
        <v>556.5</v>
      </c>
      <c r="F27">
        <f>D27*铜钱系统分析!$C$234</f>
        <v>15.9</v>
      </c>
      <c r="G27">
        <f>D27*铜钱系统分析!$C$233</f>
        <v>3.9750000000000001</v>
      </c>
      <c r="H27">
        <f t="shared" si="7"/>
        <v>106500</v>
      </c>
      <c r="I27">
        <f t="shared" si="6"/>
        <v>1860000</v>
      </c>
      <c r="K27">
        <v>20</v>
      </c>
      <c r="L27">
        <v>5</v>
      </c>
      <c r="M27">
        <f t="shared" si="5"/>
        <v>100</v>
      </c>
      <c r="N27">
        <f>($M27-$M27/5)*铜钱系统分析!$H$235</f>
        <v>76</v>
      </c>
      <c r="O27">
        <f>$M27/5*$L$5+($M27-$M27/5)*铜钱系统分析!$H$234</f>
        <v>19.2</v>
      </c>
      <c r="P27">
        <f>$M27/5*$K$5+($M27-$M27/5)*铜钱系统分析!$H$233</f>
        <v>4.8</v>
      </c>
      <c r="R27">
        <f t="shared" si="1"/>
        <v>632.5</v>
      </c>
      <c r="S27">
        <f t="shared" si="2"/>
        <v>35.1</v>
      </c>
      <c r="T27">
        <f t="shared" si="3"/>
        <v>8.7750000000000004</v>
      </c>
    </row>
    <row r="28" spans="1:20" x14ac:dyDescent="0.15">
      <c r="A28">
        <v>21</v>
      </c>
      <c r="B28">
        <v>9</v>
      </c>
      <c r="C28">
        <f t="shared" si="0"/>
        <v>45</v>
      </c>
      <c r="D28">
        <f t="shared" si="4"/>
        <v>840</v>
      </c>
      <c r="E28">
        <f>D28*铜钱系统分析!$C$235</f>
        <v>588</v>
      </c>
      <c r="F28">
        <f>D28*铜钱系统分析!$C$234</f>
        <v>16.8</v>
      </c>
      <c r="G28">
        <f>D28*铜钱系统分析!$C$233</f>
        <v>4.2</v>
      </c>
      <c r="H28">
        <f t="shared" si="7"/>
        <v>106500</v>
      </c>
      <c r="I28">
        <f t="shared" si="6"/>
        <v>1966500</v>
      </c>
      <c r="K28">
        <v>21</v>
      </c>
      <c r="L28">
        <v>5</v>
      </c>
      <c r="M28">
        <f t="shared" si="5"/>
        <v>105</v>
      </c>
      <c r="N28">
        <f>($M28-$M28/5)*铜钱系统分析!$H$235</f>
        <v>79.8</v>
      </c>
      <c r="O28">
        <f>$M28/5*$L$5+($M28-$M28/5)*铜钱系统分析!$H$234</f>
        <v>20.16</v>
      </c>
      <c r="P28">
        <f>$M28/5*$K$5+($M28-$M28/5)*铜钱系统分析!$H$233</f>
        <v>5.04</v>
      </c>
      <c r="R28">
        <f t="shared" si="1"/>
        <v>667.8</v>
      </c>
      <c r="S28">
        <f t="shared" si="2"/>
        <v>36.96</v>
      </c>
      <c r="T28">
        <f t="shared" si="3"/>
        <v>9.24</v>
      </c>
    </row>
    <row r="29" spans="1:20" x14ac:dyDescent="0.15">
      <c r="A29">
        <v>22</v>
      </c>
      <c r="B29">
        <v>9</v>
      </c>
      <c r="C29">
        <f t="shared" si="0"/>
        <v>45</v>
      </c>
      <c r="D29">
        <f t="shared" si="4"/>
        <v>885</v>
      </c>
      <c r="E29">
        <f>D29*铜钱系统分析!$C$235</f>
        <v>619.5</v>
      </c>
      <c r="F29">
        <f>D29*铜钱系统分析!$C$234</f>
        <v>17.7</v>
      </c>
      <c r="G29">
        <f>D29*铜钱系统分析!$C$233</f>
        <v>4.4249999999999998</v>
      </c>
      <c r="H29">
        <f t="shared" si="7"/>
        <v>106500</v>
      </c>
      <c r="I29">
        <f t="shared" si="6"/>
        <v>2073000</v>
      </c>
      <c r="K29">
        <v>22</v>
      </c>
      <c r="L29">
        <v>5</v>
      </c>
      <c r="M29">
        <f t="shared" si="5"/>
        <v>110</v>
      </c>
      <c r="N29">
        <f>($M29-$M29/5)*铜钱系统分析!$H$235</f>
        <v>83.6</v>
      </c>
      <c r="O29">
        <f>$M29/5*$L$5+($M29-$M29/5)*铜钱系统分析!$H$234</f>
        <v>21.12</v>
      </c>
      <c r="P29">
        <f>$M29/5*$K$5+($M29-$M29/5)*铜钱系统分析!$H$233</f>
        <v>5.28</v>
      </c>
      <c r="R29">
        <f t="shared" si="1"/>
        <v>703.1</v>
      </c>
      <c r="S29">
        <f t="shared" si="2"/>
        <v>38.82</v>
      </c>
      <c r="T29">
        <f t="shared" si="3"/>
        <v>9.7050000000000001</v>
      </c>
    </row>
    <row r="30" spans="1:20" x14ac:dyDescent="0.15">
      <c r="A30">
        <v>23</v>
      </c>
      <c r="B30">
        <v>9</v>
      </c>
      <c r="C30">
        <f t="shared" si="0"/>
        <v>45</v>
      </c>
      <c r="D30">
        <f t="shared" si="4"/>
        <v>930</v>
      </c>
      <c r="E30">
        <f>D30*铜钱系统分析!$C$235</f>
        <v>651</v>
      </c>
      <c r="F30">
        <f>D30*铜钱系统分析!$C$234</f>
        <v>18.600000000000001</v>
      </c>
      <c r="G30">
        <f>D30*铜钱系统分析!$C$233</f>
        <v>4.6500000000000004</v>
      </c>
      <c r="H30">
        <f t="shared" si="7"/>
        <v>106500</v>
      </c>
      <c r="I30">
        <f t="shared" si="6"/>
        <v>2179500</v>
      </c>
      <c r="K30">
        <v>23</v>
      </c>
      <c r="L30">
        <v>5</v>
      </c>
      <c r="M30">
        <f t="shared" si="5"/>
        <v>115</v>
      </c>
      <c r="N30">
        <f>($M30-$M30/5)*铜钱系统分析!$H$235</f>
        <v>87.399999999999991</v>
      </c>
      <c r="O30">
        <f>$M30/5*$L$5+($M30-$M30/5)*铜钱系统分析!$H$234</f>
        <v>22.080000000000002</v>
      </c>
      <c r="P30">
        <f>$M30/5*$K$5+($M30-$M30/5)*铜钱系统分析!$H$233</f>
        <v>5.5200000000000005</v>
      </c>
      <c r="R30">
        <f t="shared" si="1"/>
        <v>738.4</v>
      </c>
      <c r="S30">
        <f t="shared" si="2"/>
        <v>40.680000000000007</v>
      </c>
      <c r="T30">
        <f t="shared" si="3"/>
        <v>10.170000000000002</v>
      </c>
    </row>
    <row r="31" spans="1:20" x14ac:dyDescent="0.15">
      <c r="A31">
        <v>24</v>
      </c>
      <c r="B31">
        <v>9</v>
      </c>
      <c r="C31">
        <f t="shared" si="0"/>
        <v>45</v>
      </c>
      <c r="D31">
        <f t="shared" si="4"/>
        <v>975</v>
      </c>
      <c r="E31">
        <f>D31*铜钱系统分析!$C$235</f>
        <v>682.5</v>
      </c>
      <c r="F31">
        <f>D31*铜钱系统分析!$C$234</f>
        <v>19.5</v>
      </c>
      <c r="G31">
        <f>D31*铜钱系统分析!$C$233</f>
        <v>4.875</v>
      </c>
      <c r="H31">
        <f t="shared" si="7"/>
        <v>106500</v>
      </c>
      <c r="I31">
        <f t="shared" si="6"/>
        <v>2286000</v>
      </c>
      <c r="K31">
        <v>24</v>
      </c>
      <c r="L31">
        <v>5</v>
      </c>
      <c r="M31">
        <f t="shared" si="5"/>
        <v>120</v>
      </c>
      <c r="N31">
        <f>($M31-$M31/5)*铜钱系统分析!$H$235</f>
        <v>91.199999999999989</v>
      </c>
      <c r="O31">
        <f>$M31/5*$L$5+($M31-$M31/5)*铜钱系统分析!$H$234</f>
        <v>23.040000000000003</v>
      </c>
      <c r="P31">
        <f>$M31/5*$K$5+($M31-$M31/5)*铜钱系统分析!$H$233</f>
        <v>5.7600000000000007</v>
      </c>
      <c r="R31">
        <f t="shared" si="1"/>
        <v>773.7</v>
      </c>
      <c r="S31">
        <f t="shared" si="2"/>
        <v>42.540000000000006</v>
      </c>
      <c r="T31">
        <f t="shared" si="3"/>
        <v>10.635000000000002</v>
      </c>
    </row>
    <row r="32" spans="1:20" x14ac:dyDescent="0.15">
      <c r="A32">
        <v>25</v>
      </c>
      <c r="B32">
        <v>9</v>
      </c>
      <c r="C32">
        <f t="shared" si="0"/>
        <v>45</v>
      </c>
      <c r="D32">
        <f t="shared" si="4"/>
        <v>1020</v>
      </c>
      <c r="E32">
        <f>D32*铜钱系统分析!$C$235</f>
        <v>714</v>
      </c>
      <c r="F32">
        <f>D32*铜钱系统分析!$C$234</f>
        <v>20.400000000000002</v>
      </c>
      <c r="G32">
        <f>D32*铜钱系统分析!$C$233</f>
        <v>5.1000000000000005</v>
      </c>
      <c r="H32">
        <f t="shared" si="7"/>
        <v>106500</v>
      </c>
      <c r="I32">
        <f t="shared" si="6"/>
        <v>2392500</v>
      </c>
      <c r="K32">
        <v>25</v>
      </c>
      <c r="L32">
        <v>5</v>
      </c>
      <c r="M32">
        <f t="shared" si="5"/>
        <v>125</v>
      </c>
      <c r="N32">
        <f>($M32-$M32/5)*铜钱系统分析!$H$235</f>
        <v>95</v>
      </c>
      <c r="O32">
        <f>$M32/5*$L$5+($M32-$M32/5)*铜钱系统分析!$H$234</f>
        <v>24</v>
      </c>
      <c r="P32">
        <f>$M32/5*$K$5+($M32-$M32/5)*铜钱系统分析!$H$233</f>
        <v>6</v>
      </c>
      <c r="R32">
        <f t="shared" si="1"/>
        <v>809</v>
      </c>
      <c r="S32">
        <f t="shared" si="2"/>
        <v>44.400000000000006</v>
      </c>
      <c r="T32">
        <f t="shared" si="3"/>
        <v>11.100000000000001</v>
      </c>
    </row>
    <row r="33" spans="1:20" x14ac:dyDescent="0.15">
      <c r="A33">
        <v>26</v>
      </c>
      <c r="B33">
        <v>9</v>
      </c>
      <c r="C33">
        <f t="shared" si="0"/>
        <v>45</v>
      </c>
      <c r="D33">
        <f t="shared" si="4"/>
        <v>1065</v>
      </c>
      <c r="E33">
        <f>D33*铜钱系统分析!$C$235</f>
        <v>745.5</v>
      </c>
      <c r="F33">
        <f>D33*铜钱系统分析!$C$234</f>
        <v>21.3</v>
      </c>
      <c r="G33">
        <f>D33*铜钱系统分析!$C$233</f>
        <v>5.3250000000000002</v>
      </c>
      <c r="H33">
        <f t="shared" si="7"/>
        <v>106500</v>
      </c>
      <c r="I33">
        <f t="shared" si="6"/>
        <v>2499000</v>
      </c>
      <c r="K33">
        <v>26</v>
      </c>
      <c r="L33">
        <v>5</v>
      </c>
      <c r="M33">
        <f t="shared" si="5"/>
        <v>130</v>
      </c>
      <c r="N33">
        <f>($M33-$M33/5)*铜钱系统分析!$H$235</f>
        <v>98.8</v>
      </c>
      <c r="O33">
        <f>$M33/5*$L$5+($M33-$M33/5)*铜钱系统分析!$H$234</f>
        <v>24.96</v>
      </c>
      <c r="P33">
        <f>$M33/5*$K$5+($M33-$M33/5)*铜钱系统分析!$H$233</f>
        <v>6.24</v>
      </c>
      <c r="R33">
        <f t="shared" si="1"/>
        <v>844.3</v>
      </c>
      <c r="S33">
        <f t="shared" si="2"/>
        <v>46.260000000000005</v>
      </c>
      <c r="T33">
        <f t="shared" si="3"/>
        <v>11.565000000000001</v>
      </c>
    </row>
    <row r="34" spans="1:20" x14ac:dyDescent="0.15">
      <c r="A34">
        <v>27</v>
      </c>
      <c r="B34">
        <v>9</v>
      </c>
      <c r="C34">
        <f t="shared" si="0"/>
        <v>45</v>
      </c>
      <c r="D34">
        <f t="shared" si="4"/>
        <v>1110</v>
      </c>
      <c r="E34">
        <f>D34*铜钱系统分析!$C$235</f>
        <v>777</v>
      </c>
      <c r="F34">
        <f>D34*铜钱系统分析!$C$234</f>
        <v>22.2</v>
      </c>
      <c r="G34">
        <f>D34*铜钱系统分析!$C$233</f>
        <v>5.55</v>
      </c>
      <c r="H34">
        <f t="shared" si="7"/>
        <v>106500</v>
      </c>
      <c r="I34">
        <f t="shared" si="6"/>
        <v>2605500</v>
      </c>
      <c r="K34">
        <v>27</v>
      </c>
      <c r="L34">
        <v>5</v>
      </c>
      <c r="M34">
        <f t="shared" si="5"/>
        <v>135</v>
      </c>
      <c r="N34">
        <f>($M34-$M34/5)*铜钱系统分析!$H$235</f>
        <v>102.6</v>
      </c>
      <c r="O34">
        <f>$M34/5*$L$5+($M34-$M34/5)*铜钱系统分析!$H$234</f>
        <v>25.92</v>
      </c>
      <c r="P34">
        <f>$M34/5*$K$5+($M34-$M34/5)*铜钱系统分析!$H$233</f>
        <v>6.48</v>
      </c>
      <c r="R34">
        <f t="shared" si="1"/>
        <v>879.6</v>
      </c>
      <c r="S34">
        <f t="shared" si="2"/>
        <v>48.120000000000005</v>
      </c>
      <c r="T34">
        <f t="shared" si="3"/>
        <v>12.030000000000001</v>
      </c>
    </row>
    <row r="35" spans="1:20" x14ac:dyDescent="0.15">
      <c r="A35">
        <v>28</v>
      </c>
      <c r="B35">
        <v>9</v>
      </c>
      <c r="C35">
        <f t="shared" si="0"/>
        <v>45</v>
      </c>
      <c r="D35">
        <f t="shared" si="4"/>
        <v>1155</v>
      </c>
      <c r="E35">
        <f>D35*铜钱系统分析!$C$235</f>
        <v>808.5</v>
      </c>
      <c r="F35">
        <f>D35*铜钱系统分析!$C$234</f>
        <v>23.1</v>
      </c>
      <c r="G35">
        <f>D35*铜钱系统分析!$C$233</f>
        <v>5.7750000000000004</v>
      </c>
      <c r="H35">
        <f t="shared" si="7"/>
        <v>106500</v>
      </c>
      <c r="I35">
        <f t="shared" si="6"/>
        <v>2712000</v>
      </c>
      <c r="K35">
        <v>28</v>
      </c>
      <c r="L35">
        <v>5</v>
      </c>
      <c r="M35">
        <f t="shared" si="5"/>
        <v>140</v>
      </c>
      <c r="N35">
        <f>($M35-$M35/5)*铜钱系统分析!$H$235</f>
        <v>106.39999999999999</v>
      </c>
      <c r="O35">
        <f>$M35/5*$L$5+($M35-$M35/5)*铜钱系统分析!$H$234</f>
        <v>26.880000000000003</v>
      </c>
      <c r="P35">
        <f>$M35/5*$K$5+($M35-$M35/5)*铜钱系统分析!$H$233</f>
        <v>6.7200000000000006</v>
      </c>
      <c r="R35">
        <f t="shared" si="1"/>
        <v>914.9</v>
      </c>
      <c r="S35">
        <f t="shared" si="2"/>
        <v>49.980000000000004</v>
      </c>
      <c r="T35">
        <f t="shared" si="3"/>
        <v>12.495000000000001</v>
      </c>
    </row>
    <row r="36" spans="1:20" x14ac:dyDescent="0.15">
      <c r="A36">
        <v>29</v>
      </c>
      <c r="B36">
        <v>9</v>
      </c>
      <c r="C36">
        <f t="shared" si="0"/>
        <v>45</v>
      </c>
      <c r="D36">
        <f t="shared" si="4"/>
        <v>1200</v>
      </c>
      <c r="E36">
        <f>D36*铜钱系统分析!$C$235</f>
        <v>840</v>
      </c>
      <c r="F36">
        <f>D36*铜钱系统分析!$C$234</f>
        <v>24</v>
      </c>
      <c r="G36">
        <f>D36*铜钱系统分析!$C$233</f>
        <v>6</v>
      </c>
      <c r="H36">
        <f t="shared" si="7"/>
        <v>106500</v>
      </c>
      <c r="I36">
        <f t="shared" si="6"/>
        <v>2818500</v>
      </c>
      <c r="K36">
        <v>29</v>
      </c>
      <c r="L36">
        <v>5</v>
      </c>
      <c r="M36">
        <f t="shared" si="5"/>
        <v>145</v>
      </c>
      <c r="N36">
        <f>($M36-$M36/5)*铜钱系统分析!$H$235</f>
        <v>110.19999999999999</v>
      </c>
      <c r="O36">
        <f>$M36/5*$L$5+($M36-$M36/5)*铜钱系统分析!$H$234</f>
        <v>27.840000000000003</v>
      </c>
      <c r="P36">
        <f>$M36/5*$K$5+($M36-$M36/5)*铜钱系统分析!$H$233</f>
        <v>6.9600000000000009</v>
      </c>
      <c r="R36">
        <f t="shared" si="1"/>
        <v>950.2</v>
      </c>
      <c r="S36">
        <f t="shared" si="2"/>
        <v>51.84</v>
      </c>
      <c r="T36">
        <f t="shared" si="3"/>
        <v>12.96</v>
      </c>
    </row>
    <row r="37" spans="1:20" x14ac:dyDescent="0.15">
      <c r="A37">
        <v>30</v>
      </c>
      <c r="B37">
        <v>9</v>
      </c>
      <c r="C37">
        <f t="shared" si="0"/>
        <v>45</v>
      </c>
      <c r="D37">
        <f t="shared" si="4"/>
        <v>1245</v>
      </c>
      <c r="E37">
        <f>D37*铜钱系统分析!$C$235</f>
        <v>871.5</v>
      </c>
      <c r="F37">
        <f>D37*铜钱系统分析!$C$234</f>
        <v>24.900000000000002</v>
      </c>
      <c r="G37">
        <f>D37*铜钱系统分析!$C$233</f>
        <v>6.2250000000000005</v>
      </c>
      <c r="H37">
        <f t="shared" si="7"/>
        <v>106500</v>
      </c>
      <c r="I37">
        <f t="shared" si="6"/>
        <v>2925000</v>
      </c>
      <c r="K37">
        <v>30</v>
      </c>
      <c r="L37">
        <v>5</v>
      </c>
      <c r="M37">
        <f t="shared" si="5"/>
        <v>150</v>
      </c>
      <c r="N37">
        <f>($M37-$M37/5)*铜钱系统分析!$H$235</f>
        <v>114</v>
      </c>
      <c r="O37">
        <f>$M37/5*$L$5+($M37-$M37/5)*铜钱系统分析!$H$234</f>
        <v>28.8</v>
      </c>
      <c r="P37">
        <f>$M37/5*$K$5+($M37-$M37/5)*铜钱系统分析!$H$233</f>
        <v>7.2</v>
      </c>
      <c r="R37">
        <f t="shared" si="1"/>
        <v>985.5</v>
      </c>
      <c r="S37">
        <f t="shared" si="2"/>
        <v>53.7</v>
      </c>
      <c r="T37">
        <f t="shared" si="3"/>
        <v>13.425000000000001</v>
      </c>
    </row>
    <row r="38" spans="1:20" x14ac:dyDescent="0.15">
      <c r="A38">
        <v>31</v>
      </c>
      <c r="B38">
        <v>9</v>
      </c>
      <c r="C38">
        <f t="shared" si="0"/>
        <v>45</v>
      </c>
      <c r="D38">
        <f t="shared" si="4"/>
        <v>1290</v>
      </c>
      <c r="E38">
        <f>D38*铜钱系统分析!$C$235</f>
        <v>902.99999999999989</v>
      </c>
      <c r="F38">
        <f>D38*铜钱系统分析!$C$234</f>
        <v>25.8</v>
      </c>
      <c r="G38">
        <f>D38*铜钱系统分析!$C$233</f>
        <v>6.45</v>
      </c>
      <c r="H38">
        <f t="shared" si="7"/>
        <v>106500</v>
      </c>
      <c r="I38">
        <f t="shared" si="6"/>
        <v>3031500</v>
      </c>
      <c r="K38">
        <v>31</v>
      </c>
      <c r="L38">
        <v>5</v>
      </c>
      <c r="M38">
        <f t="shared" si="5"/>
        <v>155</v>
      </c>
      <c r="N38">
        <f>($M38-$M38/5)*铜钱系统分析!$H$235</f>
        <v>117.8</v>
      </c>
      <c r="O38">
        <f>$M38/5*$L$5+($M38-$M38/5)*铜钱系统分析!$H$234</f>
        <v>29.76</v>
      </c>
      <c r="P38">
        <f>$M38/5*$K$5+($M38-$M38/5)*铜钱系统分析!$H$233</f>
        <v>7.44</v>
      </c>
      <c r="R38">
        <f t="shared" si="1"/>
        <v>1020.7999999999998</v>
      </c>
      <c r="S38">
        <f t="shared" si="2"/>
        <v>55.56</v>
      </c>
      <c r="T38">
        <f t="shared" si="3"/>
        <v>13.89</v>
      </c>
    </row>
    <row r="39" spans="1:20" x14ac:dyDescent="0.15">
      <c r="A39">
        <v>32</v>
      </c>
      <c r="B39">
        <v>9</v>
      </c>
      <c r="C39">
        <f t="shared" si="0"/>
        <v>45</v>
      </c>
      <c r="D39">
        <f t="shared" si="4"/>
        <v>1335</v>
      </c>
      <c r="E39">
        <f>D39*铜钱系统分析!$C$235</f>
        <v>934.49999999999989</v>
      </c>
      <c r="F39">
        <f>D39*铜钱系统分析!$C$234</f>
        <v>26.7</v>
      </c>
      <c r="G39">
        <f>D39*铜钱系统分析!$C$233</f>
        <v>6.6749999999999998</v>
      </c>
      <c r="H39">
        <f t="shared" si="7"/>
        <v>106500</v>
      </c>
      <c r="I39">
        <f t="shared" si="6"/>
        <v>3138000</v>
      </c>
      <c r="K39">
        <v>32</v>
      </c>
      <c r="L39">
        <v>5</v>
      </c>
      <c r="M39">
        <f t="shared" si="5"/>
        <v>160</v>
      </c>
      <c r="N39">
        <f>($M39-$M39/5)*铜钱系统分析!$H$235</f>
        <v>121.6</v>
      </c>
      <c r="O39">
        <f>$M39/5*$L$5+($M39-$M39/5)*铜钱系统分析!$H$234</f>
        <v>30.720000000000002</v>
      </c>
      <c r="P39">
        <f>$M39/5*$K$5+($M39-$M39/5)*铜钱系统分析!$H$233</f>
        <v>7.6800000000000006</v>
      </c>
      <c r="R39">
        <f t="shared" si="1"/>
        <v>1056.0999999999999</v>
      </c>
      <c r="S39">
        <f t="shared" si="2"/>
        <v>57.42</v>
      </c>
      <c r="T39">
        <f t="shared" si="3"/>
        <v>14.355</v>
      </c>
    </row>
    <row r="40" spans="1:20" x14ac:dyDescent="0.15">
      <c r="A40">
        <v>33</v>
      </c>
      <c r="B40">
        <v>9</v>
      </c>
      <c r="C40">
        <f t="shared" ref="C40:C67" si="8">B40*5</f>
        <v>45</v>
      </c>
      <c r="D40">
        <f t="shared" si="4"/>
        <v>1380</v>
      </c>
      <c r="E40">
        <f>D40*铜钱系统分析!$C$235</f>
        <v>965.99999999999989</v>
      </c>
      <c r="F40">
        <f>D40*铜钱系统分析!$C$234</f>
        <v>27.6</v>
      </c>
      <c r="G40">
        <f>D40*铜钱系统分析!$C$233</f>
        <v>6.9</v>
      </c>
      <c r="H40">
        <f t="shared" si="7"/>
        <v>106500</v>
      </c>
      <c r="I40">
        <f t="shared" si="6"/>
        <v>3244500</v>
      </c>
      <c r="K40">
        <v>33</v>
      </c>
      <c r="L40">
        <v>5</v>
      </c>
      <c r="M40">
        <f t="shared" si="5"/>
        <v>165</v>
      </c>
      <c r="N40">
        <f>($M40-$M40/5)*铜钱系统分析!$H$235</f>
        <v>125.39999999999999</v>
      </c>
      <c r="O40">
        <f>$M40/5*$L$5+($M40-$M40/5)*铜钱系统分析!$H$234</f>
        <v>31.680000000000003</v>
      </c>
      <c r="P40">
        <f>$M40/5*$K$5+($M40-$M40/5)*铜钱系统分析!$H$233</f>
        <v>7.9200000000000008</v>
      </c>
      <c r="R40">
        <f t="shared" ref="R40:R67" si="9">SUM(E40,N40)</f>
        <v>1091.3999999999999</v>
      </c>
      <c r="S40">
        <f t="shared" ref="S40:S67" si="10">SUM(F40,O40)</f>
        <v>59.28</v>
      </c>
      <c r="T40">
        <f t="shared" ref="T40:T67" si="11">SUM(G40,P40)</f>
        <v>14.82</v>
      </c>
    </row>
    <row r="41" spans="1:20" x14ac:dyDescent="0.15">
      <c r="A41">
        <v>34</v>
      </c>
      <c r="B41">
        <v>9</v>
      </c>
      <c r="C41">
        <f t="shared" si="8"/>
        <v>45</v>
      </c>
      <c r="D41">
        <f t="shared" ref="D41:D67" si="12">D40+C41</f>
        <v>1425</v>
      </c>
      <c r="E41">
        <f>D41*铜钱系统分析!$C$235</f>
        <v>997.49999999999989</v>
      </c>
      <c r="F41">
        <f>D41*铜钱系统分析!$C$234</f>
        <v>28.5</v>
      </c>
      <c r="G41">
        <f>D41*铜钱系统分析!$C$233</f>
        <v>7.125</v>
      </c>
      <c r="H41">
        <f t="shared" si="7"/>
        <v>106500</v>
      </c>
      <c r="I41">
        <f t="shared" si="6"/>
        <v>3351000</v>
      </c>
      <c r="K41">
        <v>34</v>
      </c>
      <c r="L41">
        <v>5</v>
      </c>
      <c r="M41">
        <f t="shared" ref="M41:M67" si="13">M40+L41</f>
        <v>170</v>
      </c>
      <c r="N41">
        <f>($M41-$M41/5)*铜钱系统分析!$H$235</f>
        <v>129.19999999999999</v>
      </c>
      <c r="O41">
        <f>$M41/5*$L$5+($M41-$M41/5)*铜钱系统分析!$H$234</f>
        <v>32.64</v>
      </c>
      <c r="P41">
        <f>$M41/5*$K$5+($M41-$M41/5)*铜钱系统分析!$H$233</f>
        <v>8.16</v>
      </c>
      <c r="R41">
        <f t="shared" si="9"/>
        <v>1126.6999999999998</v>
      </c>
      <c r="S41">
        <f t="shared" si="10"/>
        <v>61.14</v>
      </c>
      <c r="T41">
        <f t="shared" si="11"/>
        <v>15.285</v>
      </c>
    </row>
    <row r="42" spans="1:20" x14ac:dyDescent="0.15">
      <c r="A42">
        <v>35</v>
      </c>
      <c r="B42">
        <v>9</v>
      </c>
      <c r="C42">
        <f t="shared" si="8"/>
        <v>45</v>
      </c>
      <c r="D42">
        <f t="shared" si="12"/>
        <v>1470</v>
      </c>
      <c r="E42">
        <f>D42*铜钱系统分析!$C$235</f>
        <v>1029</v>
      </c>
      <c r="F42">
        <f>D42*铜钱系统分析!$C$234</f>
        <v>29.400000000000002</v>
      </c>
      <c r="G42">
        <f>D42*铜钱系统分析!$C$233</f>
        <v>7.3500000000000005</v>
      </c>
      <c r="H42">
        <f t="shared" si="7"/>
        <v>106500</v>
      </c>
      <c r="I42">
        <f t="shared" si="6"/>
        <v>3457500</v>
      </c>
      <c r="K42">
        <v>35</v>
      </c>
      <c r="L42">
        <v>5</v>
      </c>
      <c r="M42">
        <f t="shared" si="13"/>
        <v>175</v>
      </c>
      <c r="N42">
        <f>($M42-$M42/5)*铜钱系统分析!$H$235</f>
        <v>133</v>
      </c>
      <c r="O42">
        <f>$M42/5*$L$5+($M42-$M42/5)*铜钱系统分析!$H$234</f>
        <v>33.6</v>
      </c>
      <c r="P42">
        <f>$M42/5*$K$5+($M42-$M42/5)*铜钱系统分析!$H$233</f>
        <v>8.4</v>
      </c>
      <c r="R42">
        <f t="shared" si="9"/>
        <v>1162</v>
      </c>
      <c r="S42">
        <f t="shared" si="10"/>
        <v>63</v>
      </c>
      <c r="T42">
        <f t="shared" si="11"/>
        <v>15.75</v>
      </c>
    </row>
    <row r="43" spans="1:20" x14ac:dyDescent="0.15">
      <c r="A43">
        <v>36</v>
      </c>
      <c r="B43">
        <v>9</v>
      </c>
      <c r="C43">
        <f t="shared" si="8"/>
        <v>45</v>
      </c>
      <c r="D43">
        <f t="shared" si="12"/>
        <v>1515</v>
      </c>
      <c r="E43">
        <f>D43*铜钱系统分析!$C$235</f>
        <v>1060.5</v>
      </c>
      <c r="F43">
        <f>D43*铜钱系统分析!$C$234</f>
        <v>30.3</v>
      </c>
      <c r="G43">
        <f>D43*铜钱系统分析!$C$233</f>
        <v>7.5750000000000002</v>
      </c>
      <c r="H43">
        <f t="shared" si="7"/>
        <v>106500</v>
      </c>
      <c r="I43">
        <f t="shared" si="6"/>
        <v>3564000</v>
      </c>
      <c r="K43">
        <v>36</v>
      </c>
      <c r="L43">
        <v>5</v>
      </c>
      <c r="M43">
        <f t="shared" si="13"/>
        <v>180</v>
      </c>
      <c r="N43">
        <f>($M43-$M43/5)*铜钱系统分析!$H$235</f>
        <v>136.79999999999998</v>
      </c>
      <c r="O43">
        <f>$M43/5*$L$5+($M43-$M43/5)*铜钱系统分析!$H$234</f>
        <v>34.56</v>
      </c>
      <c r="P43">
        <f>$M43/5*$K$5+($M43-$M43/5)*铜钱系统分析!$H$233</f>
        <v>8.64</v>
      </c>
      <c r="R43">
        <f t="shared" si="9"/>
        <v>1197.3</v>
      </c>
      <c r="S43">
        <f t="shared" si="10"/>
        <v>64.86</v>
      </c>
      <c r="T43">
        <f t="shared" si="11"/>
        <v>16.215</v>
      </c>
    </row>
    <row r="44" spans="1:20" x14ac:dyDescent="0.15">
      <c r="A44">
        <v>37</v>
      </c>
      <c r="B44">
        <v>9</v>
      </c>
      <c r="C44">
        <f t="shared" si="8"/>
        <v>45</v>
      </c>
      <c r="D44">
        <f t="shared" si="12"/>
        <v>1560</v>
      </c>
      <c r="E44">
        <f>D44*铜钱系统分析!$C$235</f>
        <v>1092</v>
      </c>
      <c r="F44">
        <f>D44*铜钱系统分析!$C$234</f>
        <v>31.2</v>
      </c>
      <c r="G44">
        <f>D44*铜钱系统分析!$C$233</f>
        <v>7.8</v>
      </c>
      <c r="H44">
        <f t="shared" si="7"/>
        <v>106500</v>
      </c>
      <c r="I44">
        <f t="shared" si="6"/>
        <v>3670500</v>
      </c>
      <c r="K44">
        <v>37</v>
      </c>
      <c r="L44">
        <v>5</v>
      </c>
      <c r="M44">
        <f t="shared" si="13"/>
        <v>185</v>
      </c>
      <c r="N44">
        <f>($M44-$M44/5)*铜钱系统分析!$H$235</f>
        <v>140.6</v>
      </c>
      <c r="O44">
        <f>$M44/5*$L$5+($M44-$M44/5)*铜钱系统分析!$H$234</f>
        <v>35.520000000000003</v>
      </c>
      <c r="P44">
        <f>$M44/5*$K$5+($M44-$M44/5)*铜钱系统分析!$H$233</f>
        <v>8.8800000000000008</v>
      </c>
      <c r="R44">
        <f t="shared" si="9"/>
        <v>1232.5999999999999</v>
      </c>
      <c r="S44">
        <f t="shared" si="10"/>
        <v>66.72</v>
      </c>
      <c r="T44">
        <f t="shared" si="11"/>
        <v>16.68</v>
      </c>
    </row>
    <row r="45" spans="1:20" x14ac:dyDescent="0.15">
      <c r="A45">
        <v>38</v>
      </c>
      <c r="B45">
        <v>9</v>
      </c>
      <c r="C45">
        <f t="shared" si="8"/>
        <v>45</v>
      </c>
      <c r="D45">
        <f t="shared" si="12"/>
        <v>1605</v>
      </c>
      <c r="E45">
        <f>D45*铜钱系统分析!$C$235</f>
        <v>1123.5</v>
      </c>
      <c r="F45">
        <f>D45*铜钱系统分析!$C$234</f>
        <v>32.1</v>
      </c>
      <c r="G45">
        <f>D45*铜钱系统分析!$C$233</f>
        <v>8.0250000000000004</v>
      </c>
      <c r="H45">
        <f t="shared" si="7"/>
        <v>106500</v>
      </c>
      <c r="I45">
        <f t="shared" si="6"/>
        <v>3777000</v>
      </c>
      <c r="K45">
        <v>38</v>
      </c>
      <c r="L45">
        <v>5</v>
      </c>
      <c r="M45">
        <f t="shared" si="13"/>
        <v>190</v>
      </c>
      <c r="N45">
        <f>($M45-$M45/5)*铜钱系统分析!$H$235</f>
        <v>144.4</v>
      </c>
      <c r="O45">
        <f>$M45/5*$L$5+($M45-$M45/5)*铜钱系统分析!$H$234</f>
        <v>36.480000000000004</v>
      </c>
      <c r="P45">
        <f>$M45/5*$K$5+($M45-$M45/5)*铜钱系统分析!$H$233</f>
        <v>9.120000000000001</v>
      </c>
      <c r="R45">
        <f t="shared" si="9"/>
        <v>1267.9000000000001</v>
      </c>
      <c r="S45">
        <f t="shared" si="10"/>
        <v>68.580000000000013</v>
      </c>
      <c r="T45">
        <f t="shared" si="11"/>
        <v>17.145000000000003</v>
      </c>
    </row>
    <row r="46" spans="1:20" x14ac:dyDescent="0.15">
      <c r="A46">
        <v>39</v>
      </c>
      <c r="B46">
        <v>9</v>
      </c>
      <c r="C46">
        <f t="shared" si="8"/>
        <v>45</v>
      </c>
      <c r="D46">
        <f t="shared" si="12"/>
        <v>1650</v>
      </c>
      <c r="E46">
        <f>D46*铜钱系统分析!$C$235</f>
        <v>1155</v>
      </c>
      <c r="F46">
        <f>D46*铜钱系统分析!$C$234</f>
        <v>33</v>
      </c>
      <c r="G46">
        <f>D46*铜钱系统分析!$C$233</f>
        <v>8.25</v>
      </c>
      <c r="H46">
        <f t="shared" si="7"/>
        <v>106500</v>
      </c>
      <c r="I46">
        <f t="shared" si="6"/>
        <v>3883500</v>
      </c>
      <c r="K46">
        <v>39</v>
      </c>
      <c r="L46">
        <v>5</v>
      </c>
      <c r="M46">
        <f t="shared" si="13"/>
        <v>195</v>
      </c>
      <c r="N46">
        <f>($M46-$M46/5)*铜钱系统分析!$H$235</f>
        <v>148.19999999999999</v>
      </c>
      <c r="O46">
        <f>$M46/5*$L$5+($M46-$M46/5)*铜钱系统分析!$H$234</f>
        <v>37.440000000000005</v>
      </c>
      <c r="P46">
        <f>$M46/5*$K$5+($M46-$M46/5)*铜钱系统分析!$H$233</f>
        <v>9.3600000000000012</v>
      </c>
      <c r="R46">
        <f t="shared" si="9"/>
        <v>1303.2</v>
      </c>
      <c r="S46">
        <f t="shared" si="10"/>
        <v>70.44</v>
      </c>
      <c r="T46">
        <f t="shared" si="11"/>
        <v>17.61</v>
      </c>
    </row>
    <row r="47" spans="1:20" x14ac:dyDescent="0.15">
      <c r="A47">
        <v>40</v>
      </c>
      <c r="B47">
        <v>9</v>
      </c>
      <c r="C47">
        <f t="shared" si="8"/>
        <v>45</v>
      </c>
      <c r="D47">
        <f t="shared" si="12"/>
        <v>1695</v>
      </c>
      <c r="E47">
        <f>D47*铜钱系统分析!$C$235</f>
        <v>1186.5</v>
      </c>
      <c r="F47">
        <f>D47*铜钱系统分析!$C$234</f>
        <v>33.9</v>
      </c>
      <c r="G47">
        <f>D47*铜钱系统分析!$C$233</f>
        <v>8.4749999999999996</v>
      </c>
      <c r="H47">
        <f t="shared" si="7"/>
        <v>106500</v>
      </c>
      <c r="I47">
        <f t="shared" si="6"/>
        <v>3990000</v>
      </c>
      <c r="K47">
        <v>40</v>
      </c>
      <c r="L47">
        <v>5</v>
      </c>
      <c r="M47">
        <f t="shared" si="13"/>
        <v>200</v>
      </c>
      <c r="N47">
        <f>($M47-$M47/5)*铜钱系统分析!$H$235</f>
        <v>152</v>
      </c>
      <c r="O47">
        <f>$M47/5*$L$5+($M47-$M47/5)*铜钱系统分析!$H$234</f>
        <v>38.4</v>
      </c>
      <c r="P47">
        <f>$M47/5*$K$5+($M47-$M47/5)*铜钱系统分析!$H$233</f>
        <v>9.6</v>
      </c>
      <c r="R47">
        <f t="shared" si="9"/>
        <v>1338.5</v>
      </c>
      <c r="S47">
        <f t="shared" si="10"/>
        <v>72.3</v>
      </c>
      <c r="T47">
        <f t="shared" si="11"/>
        <v>18.074999999999999</v>
      </c>
    </row>
    <row r="48" spans="1:20" x14ac:dyDescent="0.15">
      <c r="A48">
        <v>41</v>
      </c>
      <c r="B48">
        <v>9</v>
      </c>
      <c r="C48">
        <f t="shared" si="8"/>
        <v>45</v>
      </c>
      <c r="D48">
        <f t="shared" si="12"/>
        <v>1740</v>
      </c>
      <c r="E48">
        <f>D48*铜钱系统分析!$C$235</f>
        <v>1218</v>
      </c>
      <c r="F48">
        <f>D48*铜钱系统分析!$C$234</f>
        <v>34.800000000000004</v>
      </c>
      <c r="G48">
        <f>D48*铜钱系统分析!$C$233</f>
        <v>8.7000000000000011</v>
      </c>
      <c r="H48">
        <f t="shared" si="7"/>
        <v>106500</v>
      </c>
      <c r="I48">
        <f t="shared" si="6"/>
        <v>4096500</v>
      </c>
      <c r="K48">
        <v>41</v>
      </c>
      <c r="L48">
        <v>5</v>
      </c>
      <c r="M48">
        <f t="shared" si="13"/>
        <v>205</v>
      </c>
      <c r="N48">
        <f>($M48-$M48/5)*铜钱系统分析!$H$235</f>
        <v>155.79999999999998</v>
      </c>
      <c r="O48">
        <f>$M48/5*$L$5+($M48-$M48/5)*铜钱系统分析!$H$234</f>
        <v>39.360000000000007</v>
      </c>
      <c r="P48">
        <f>$M48/5*$K$5+($M48-$M48/5)*铜钱系统分析!$H$233</f>
        <v>9.8400000000000016</v>
      </c>
      <c r="R48">
        <f t="shared" si="9"/>
        <v>1373.8</v>
      </c>
      <c r="S48">
        <f t="shared" si="10"/>
        <v>74.160000000000011</v>
      </c>
      <c r="T48">
        <f t="shared" si="11"/>
        <v>18.540000000000003</v>
      </c>
    </row>
    <row r="49" spans="1:20" x14ac:dyDescent="0.15">
      <c r="A49">
        <v>42</v>
      </c>
      <c r="B49">
        <v>9</v>
      </c>
      <c r="C49">
        <f t="shared" si="8"/>
        <v>45</v>
      </c>
      <c r="D49">
        <f t="shared" si="12"/>
        <v>1785</v>
      </c>
      <c r="E49">
        <f>D49*铜钱系统分析!$C$235</f>
        <v>1249.5</v>
      </c>
      <c r="F49">
        <f>D49*铜钱系统分析!$C$234</f>
        <v>35.700000000000003</v>
      </c>
      <c r="G49">
        <f>D49*铜钱系统分析!$C$233</f>
        <v>8.9250000000000007</v>
      </c>
      <c r="H49">
        <f t="shared" si="7"/>
        <v>106500</v>
      </c>
      <c r="I49">
        <f t="shared" si="6"/>
        <v>4203000</v>
      </c>
      <c r="K49">
        <v>42</v>
      </c>
      <c r="L49">
        <v>5</v>
      </c>
      <c r="M49">
        <f t="shared" si="13"/>
        <v>210</v>
      </c>
      <c r="N49">
        <f>($M49-$M49/5)*铜钱系统分析!$H$235</f>
        <v>159.6</v>
      </c>
      <c r="O49">
        <f>$M49/5*$L$5+($M49-$M49/5)*铜钱系统分析!$H$234</f>
        <v>40.32</v>
      </c>
      <c r="P49">
        <f>$M49/5*$K$5+($M49-$M49/5)*铜钱系统分析!$H$233</f>
        <v>10.08</v>
      </c>
      <c r="R49">
        <f t="shared" si="9"/>
        <v>1409.1</v>
      </c>
      <c r="S49">
        <f t="shared" si="10"/>
        <v>76.02000000000001</v>
      </c>
      <c r="T49">
        <f t="shared" si="11"/>
        <v>19.005000000000003</v>
      </c>
    </row>
    <row r="50" spans="1:20" x14ac:dyDescent="0.15">
      <c r="A50">
        <v>43</v>
      </c>
      <c r="B50">
        <v>9</v>
      </c>
      <c r="C50">
        <f t="shared" si="8"/>
        <v>45</v>
      </c>
      <c r="D50">
        <f t="shared" si="12"/>
        <v>1830</v>
      </c>
      <c r="E50">
        <f>D50*铜钱系统分析!$C$235</f>
        <v>1281</v>
      </c>
      <c r="F50">
        <f>D50*铜钱系统分析!$C$234</f>
        <v>36.6</v>
      </c>
      <c r="G50">
        <f>D50*铜钱系统分析!$C$233</f>
        <v>9.15</v>
      </c>
      <c r="H50">
        <f t="shared" si="7"/>
        <v>106500</v>
      </c>
      <c r="I50">
        <f t="shared" si="6"/>
        <v>4309500</v>
      </c>
      <c r="K50">
        <v>43</v>
      </c>
      <c r="L50">
        <v>5</v>
      </c>
      <c r="M50">
        <f t="shared" si="13"/>
        <v>215</v>
      </c>
      <c r="N50">
        <f>($M50-$M50/5)*铜钱系统分析!$H$235</f>
        <v>163.4</v>
      </c>
      <c r="O50">
        <f>$M50/5*$L$5+($M50-$M50/5)*铜钱系统分析!$H$234</f>
        <v>41.28</v>
      </c>
      <c r="P50">
        <f>$M50/5*$K$5+($M50-$M50/5)*铜钱系统分析!$H$233</f>
        <v>10.32</v>
      </c>
      <c r="R50">
        <f t="shared" si="9"/>
        <v>1444.4</v>
      </c>
      <c r="S50">
        <f t="shared" si="10"/>
        <v>77.88</v>
      </c>
      <c r="T50">
        <f t="shared" si="11"/>
        <v>19.47</v>
      </c>
    </row>
    <row r="51" spans="1:20" x14ac:dyDescent="0.15">
      <c r="A51">
        <v>44</v>
      </c>
      <c r="B51">
        <v>9</v>
      </c>
      <c r="C51">
        <f t="shared" si="8"/>
        <v>45</v>
      </c>
      <c r="D51">
        <f t="shared" si="12"/>
        <v>1875</v>
      </c>
      <c r="E51">
        <f>D51*铜钱系统分析!$C$235</f>
        <v>1312.5</v>
      </c>
      <c r="F51">
        <f>D51*铜钱系统分析!$C$234</f>
        <v>37.5</v>
      </c>
      <c r="G51">
        <f>D51*铜钱系统分析!$C$233</f>
        <v>9.375</v>
      </c>
      <c r="H51">
        <f t="shared" si="7"/>
        <v>106500</v>
      </c>
      <c r="I51">
        <f t="shared" si="6"/>
        <v>4416000</v>
      </c>
      <c r="K51">
        <v>44</v>
      </c>
      <c r="L51">
        <v>5</v>
      </c>
      <c r="M51">
        <f t="shared" si="13"/>
        <v>220</v>
      </c>
      <c r="N51">
        <f>($M51-$M51/5)*铜钱系统分析!$H$235</f>
        <v>167.2</v>
      </c>
      <c r="O51">
        <f>$M51/5*$L$5+($M51-$M51/5)*铜钱系统分析!$H$234</f>
        <v>42.24</v>
      </c>
      <c r="P51">
        <f>$M51/5*$K$5+($M51-$M51/5)*铜钱系统分析!$H$233</f>
        <v>10.56</v>
      </c>
      <c r="R51">
        <f t="shared" si="9"/>
        <v>1479.7</v>
      </c>
      <c r="S51">
        <f t="shared" si="10"/>
        <v>79.740000000000009</v>
      </c>
      <c r="T51">
        <f t="shared" si="11"/>
        <v>19.935000000000002</v>
      </c>
    </row>
    <row r="52" spans="1:20" x14ac:dyDescent="0.15">
      <c r="A52">
        <v>45</v>
      </c>
      <c r="B52">
        <v>9</v>
      </c>
      <c r="C52">
        <f t="shared" si="8"/>
        <v>45</v>
      </c>
      <c r="D52">
        <f t="shared" si="12"/>
        <v>1920</v>
      </c>
      <c r="E52">
        <f>D52*铜钱系统分析!$C$235</f>
        <v>1344</v>
      </c>
      <c r="F52">
        <f>D52*铜钱系统分析!$C$234</f>
        <v>38.4</v>
      </c>
      <c r="G52">
        <f>D52*铜钱系统分析!$C$233</f>
        <v>9.6</v>
      </c>
      <c r="H52">
        <f t="shared" si="7"/>
        <v>106500</v>
      </c>
      <c r="I52">
        <f t="shared" si="6"/>
        <v>4522500</v>
      </c>
      <c r="K52">
        <v>45</v>
      </c>
      <c r="L52">
        <v>5</v>
      </c>
      <c r="M52">
        <f t="shared" si="13"/>
        <v>225</v>
      </c>
      <c r="N52">
        <f>($M52-$M52/5)*铜钱系统分析!$H$235</f>
        <v>171</v>
      </c>
      <c r="O52">
        <f>$M52/5*$L$5+($M52-$M52/5)*铜钱系统分析!$H$234</f>
        <v>43.2</v>
      </c>
      <c r="P52">
        <f>$M52/5*$K$5+($M52-$M52/5)*铜钱系统分析!$H$233</f>
        <v>10.8</v>
      </c>
      <c r="R52">
        <f t="shared" si="9"/>
        <v>1515</v>
      </c>
      <c r="S52">
        <f t="shared" si="10"/>
        <v>81.599999999999994</v>
      </c>
      <c r="T52">
        <f t="shared" si="11"/>
        <v>20.399999999999999</v>
      </c>
    </row>
    <row r="53" spans="1:20" x14ac:dyDescent="0.15">
      <c r="A53">
        <v>46</v>
      </c>
      <c r="B53">
        <v>9</v>
      </c>
      <c r="C53">
        <f t="shared" si="8"/>
        <v>45</v>
      </c>
      <c r="D53">
        <f t="shared" si="12"/>
        <v>1965</v>
      </c>
      <c r="E53">
        <f>D53*铜钱系统分析!$C$235</f>
        <v>1375.5</v>
      </c>
      <c r="F53">
        <f>D53*铜钱系统分析!$C$234</f>
        <v>39.300000000000004</v>
      </c>
      <c r="G53">
        <f>D53*铜钱系统分析!$C$233</f>
        <v>9.8250000000000011</v>
      </c>
      <c r="H53">
        <f t="shared" si="7"/>
        <v>106500</v>
      </c>
      <c r="I53">
        <f t="shared" si="6"/>
        <v>4629000</v>
      </c>
      <c r="K53">
        <v>46</v>
      </c>
      <c r="L53">
        <v>5</v>
      </c>
      <c r="M53">
        <f t="shared" si="13"/>
        <v>230</v>
      </c>
      <c r="N53">
        <f>($M53-$M53/5)*铜钱系统分析!$H$235</f>
        <v>174.79999999999998</v>
      </c>
      <c r="O53">
        <f>$M53/5*$L$5+($M53-$M53/5)*铜钱系统分析!$H$234</f>
        <v>44.160000000000004</v>
      </c>
      <c r="P53">
        <f>$M53/5*$K$5+($M53-$M53/5)*铜钱系统分析!$H$233</f>
        <v>11.040000000000001</v>
      </c>
      <c r="R53">
        <f t="shared" si="9"/>
        <v>1550.3</v>
      </c>
      <c r="S53">
        <f t="shared" si="10"/>
        <v>83.460000000000008</v>
      </c>
      <c r="T53">
        <f t="shared" si="11"/>
        <v>20.865000000000002</v>
      </c>
    </row>
    <row r="54" spans="1:20" x14ac:dyDescent="0.15">
      <c r="A54">
        <v>47</v>
      </c>
      <c r="B54">
        <v>9</v>
      </c>
      <c r="C54">
        <f t="shared" si="8"/>
        <v>45</v>
      </c>
      <c r="D54">
        <f t="shared" si="12"/>
        <v>2010</v>
      </c>
      <c r="E54">
        <f>D54*铜钱系统分析!$C$235</f>
        <v>1407</v>
      </c>
      <c r="F54">
        <f>D54*铜钱系统分析!$C$234</f>
        <v>40.200000000000003</v>
      </c>
      <c r="G54">
        <f>D54*铜钱系统分析!$C$233</f>
        <v>10.050000000000001</v>
      </c>
      <c r="H54">
        <f t="shared" si="7"/>
        <v>106500</v>
      </c>
      <c r="I54">
        <f t="shared" si="6"/>
        <v>4735500</v>
      </c>
      <c r="K54">
        <v>47</v>
      </c>
      <c r="L54">
        <v>5</v>
      </c>
      <c r="M54">
        <f t="shared" si="13"/>
        <v>235</v>
      </c>
      <c r="N54">
        <f>($M54-$M54/5)*铜钱系统分析!$H$235</f>
        <v>178.6</v>
      </c>
      <c r="O54">
        <f>$M54/5*$L$5+($M54-$M54/5)*铜钱系统分析!$H$234</f>
        <v>45.120000000000005</v>
      </c>
      <c r="P54">
        <f>$M54/5*$K$5+($M54-$M54/5)*铜钱系统分析!$H$233</f>
        <v>11.280000000000001</v>
      </c>
      <c r="R54">
        <f t="shared" si="9"/>
        <v>1585.6</v>
      </c>
      <c r="S54">
        <f t="shared" si="10"/>
        <v>85.320000000000007</v>
      </c>
      <c r="T54">
        <f t="shared" si="11"/>
        <v>21.330000000000002</v>
      </c>
    </row>
    <row r="55" spans="1:20" x14ac:dyDescent="0.15">
      <c r="A55">
        <v>48</v>
      </c>
      <c r="B55">
        <v>9</v>
      </c>
      <c r="C55">
        <f t="shared" si="8"/>
        <v>45</v>
      </c>
      <c r="D55">
        <f t="shared" si="12"/>
        <v>2055</v>
      </c>
      <c r="E55">
        <f>D55*铜钱系统分析!$C$235</f>
        <v>1438.5</v>
      </c>
      <c r="F55">
        <f>D55*铜钱系统分析!$C$234</f>
        <v>41.1</v>
      </c>
      <c r="G55">
        <f>D55*铜钱系统分析!$C$233</f>
        <v>10.275</v>
      </c>
      <c r="H55">
        <f t="shared" si="7"/>
        <v>106500</v>
      </c>
      <c r="I55">
        <f t="shared" si="6"/>
        <v>4842000</v>
      </c>
      <c r="K55">
        <v>48</v>
      </c>
      <c r="L55">
        <v>5</v>
      </c>
      <c r="M55">
        <f t="shared" si="13"/>
        <v>240</v>
      </c>
      <c r="N55">
        <f>($M55-$M55/5)*铜钱系统分析!$H$235</f>
        <v>182.39999999999998</v>
      </c>
      <c r="O55">
        <f>$M55/5*$L$5+($M55-$M55/5)*铜钱系统分析!$H$234</f>
        <v>46.080000000000005</v>
      </c>
      <c r="P55">
        <f>$M55/5*$K$5+($M55-$M55/5)*铜钱系统分析!$H$233</f>
        <v>11.520000000000001</v>
      </c>
      <c r="R55">
        <f t="shared" si="9"/>
        <v>1620.9</v>
      </c>
      <c r="S55">
        <f t="shared" si="10"/>
        <v>87.18</v>
      </c>
      <c r="T55">
        <f t="shared" si="11"/>
        <v>21.795000000000002</v>
      </c>
    </row>
    <row r="56" spans="1:20" x14ac:dyDescent="0.15">
      <c r="A56">
        <v>49</v>
      </c>
      <c r="B56">
        <v>9</v>
      </c>
      <c r="C56">
        <f t="shared" si="8"/>
        <v>45</v>
      </c>
      <c r="D56">
        <f t="shared" si="12"/>
        <v>2100</v>
      </c>
      <c r="E56">
        <f>D56*铜钱系统分析!$C$235</f>
        <v>1470</v>
      </c>
      <c r="F56">
        <f>D56*铜钱系统分析!$C$234</f>
        <v>42</v>
      </c>
      <c r="G56">
        <f>D56*铜钱系统分析!$C$233</f>
        <v>10.5</v>
      </c>
      <c r="H56">
        <f t="shared" si="7"/>
        <v>106500</v>
      </c>
      <c r="I56">
        <f t="shared" si="6"/>
        <v>4948500</v>
      </c>
      <c r="K56">
        <v>49</v>
      </c>
      <c r="L56">
        <v>5</v>
      </c>
      <c r="M56">
        <f t="shared" si="13"/>
        <v>245</v>
      </c>
      <c r="N56">
        <f>($M56-$M56/5)*铜钱系统分析!$H$235</f>
        <v>186.2</v>
      </c>
      <c r="O56">
        <f>$M56/5*$L$5+($M56-$M56/5)*铜钱系统分析!$H$234</f>
        <v>47.040000000000006</v>
      </c>
      <c r="P56">
        <f>$M56/5*$K$5+($M56-$M56/5)*铜钱系统分析!$H$233</f>
        <v>11.760000000000002</v>
      </c>
      <c r="R56">
        <f t="shared" si="9"/>
        <v>1656.2</v>
      </c>
      <c r="S56">
        <f t="shared" si="10"/>
        <v>89.04</v>
      </c>
      <c r="T56">
        <f t="shared" si="11"/>
        <v>22.26</v>
      </c>
    </row>
    <row r="57" spans="1:20" x14ac:dyDescent="0.15">
      <c r="A57">
        <v>50</v>
      </c>
      <c r="B57">
        <v>9</v>
      </c>
      <c r="C57">
        <f t="shared" si="8"/>
        <v>45</v>
      </c>
      <c r="D57">
        <f t="shared" si="12"/>
        <v>2145</v>
      </c>
      <c r="E57">
        <f>D57*铜钱系统分析!$C$235</f>
        <v>1501.5</v>
      </c>
      <c r="F57">
        <f>D57*铜钱系统分析!$C$234</f>
        <v>42.9</v>
      </c>
      <c r="G57">
        <f>D57*铜钱系统分析!$C$233</f>
        <v>10.725</v>
      </c>
      <c r="H57">
        <f t="shared" si="7"/>
        <v>106500</v>
      </c>
      <c r="I57">
        <f t="shared" si="6"/>
        <v>5055000</v>
      </c>
      <c r="K57">
        <v>50</v>
      </c>
      <c r="L57">
        <v>5</v>
      </c>
      <c r="M57">
        <f t="shared" si="13"/>
        <v>250</v>
      </c>
      <c r="N57">
        <f>($M57-$M57/5)*铜钱系统分析!$H$235</f>
        <v>190</v>
      </c>
      <c r="O57">
        <f>$M57/5*$L$5+($M57-$M57/5)*铜钱系统分析!$H$234</f>
        <v>48</v>
      </c>
      <c r="P57">
        <f>$M57/5*$K$5+($M57-$M57/5)*铜钱系统分析!$H$233</f>
        <v>12</v>
      </c>
      <c r="R57">
        <f t="shared" si="9"/>
        <v>1691.5</v>
      </c>
      <c r="S57">
        <f t="shared" si="10"/>
        <v>90.9</v>
      </c>
      <c r="T57">
        <f t="shared" si="11"/>
        <v>22.725000000000001</v>
      </c>
    </row>
    <row r="58" spans="1:20" x14ac:dyDescent="0.15">
      <c r="A58">
        <v>51</v>
      </c>
      <c r="B58">
        <v>9</v>
      </c>
      <c r="C58">
        <f t="shared" si="8"/>
        <v>45</v>
      </c>
      <c r="D58">
        <f t="shared" si="12"/>
        <v>2190</v>
      </c>
      <c r="E58">
        <f>D58*铜钱系统分析!$C$235</f>
        <v>1533</v>
      </c>
      <c r="F58">
        <f>D58*铜钱系统分析!$C$234</f>
        <v>43.800000000000004</v>
      </c>
      <c r="G58">
        <f>D58*铜钱系统分析!$C$233</f>
        <v>10.950000000000001</v>
      </c>
      <c r="H58">
        <f t="shared" si="7"/>
        <v>106500</v>
      </c>
      <c r="I58">
        <f t="shared" si="6"/>
        <v>5161500</v>
      </c>
      <c r="K58">
        <v>51</v>
      </c>
      <c r="L58">
        <v>5</v>
      </c>
      <c r="M58">
        <f t="shared" si="13"/>
        <v>255</v>
      </c>
      <c r="N58">
        <f>($M58-$M58/5)*铜钱系统分析!$H$235</f>
        <v>193.79999999999998</v>
      </c>
      <c r="O58">
        <f>$M58/5*$L$5+($M58-$M58/5)*铜钱系统分析!$H$234</f>
        <v>48.960000000000008</v>
      </c>
      <c r="P58">
        <f>$M58/5*$K$5+($M58-$M58/5)*铜钱系统分析!$H$233</f>
        <v>12.240000000000002</v>
      </c>
      <c r="R58">
        <f t="shared" si="9"/>
        <v>1726.8</v>
      </c>
      <c r="S58">
        <f t="shared" si="10"/>
        <v>92.760000000000019</v>
      </c>
      <c r="T58">
        <f t="shared" si="11"/>
        <v>23.190000000000005</v>
      </c>
    </row>
    <row r="59" spans="1:20" x14ac:dyDescent="0.15">
      <c r="A59">
        <v>52</v>
      </c>
      <c r="B59">
        <v>9</v>
      </c>
      <c r="C59">
        <f t="shared" si="8"/>
        <v>45</v>
      </c>
      <c r="D59">
        <f t="shared" si="12"/>
        <v>2235</v>
      </c>
      <c r="E59">
        <f>D59*铜钱系统分析!$C$235</f>
        <v>1564.5</v>
      </c>
      <c r="F59">
        <f>D59*铜钱系统分析!$C$234</f>
        <v>44.7</v>
      </c>
      <c r="G59">
        <f>D59*铜钱系统分析!$C$233</f>
        <v>11.175000000000001</v>
      </c>
      <c r="H59">
        <f t="shared" si="7"/>
        <v>106500</v>
      </c>
      <c r="I59">
        <f t="shared" si="6"/>
        <v>5268000</v>
      </c>
      <c r="K59">
        <v>52</v>
      </c>
      <c r="L59">
        <v>5</v>
      </c>
      <c r="M59">
        <f t="shared" si="13"/>
        <v>260</v>
      </c>
      <c r="N59">
        <f>($M59-$M59/5)*铜钱系统分析!$H$235</f>
        <v>197.6</v>
      </c>
      <c r="O59">
        <f>$M59/5*$L$5+($M59-$M59/5)*铜钱系统分析!$H$234</f>
        <v>49.92</v>
      </c>
      <c r="P59">
        <f>$M59/5*$K$5+($M59-$M59/5)*铜钱系统分析!$H$233</f>
        <v>12.48</v>
      </c>
      <c r="R59">
        <f t="shared" si="9"/>
        <v>1762.1</v>
      </c>
      <c r="S59">
        <f t="shared" si="10"/>
        <v>94.62</v>
      </c>
      <c r="T59">
        <f t="shared" si="11"/>
        <v>23.655000000000001</v>
      </c>
    </row>
    <row r="60" spans="1:20" x14ac:dyDescent="0.15">
      <c r="A60">
        <v>53</v>
      </c>
      <c r="B60">
        <v>9</v>
      </c>
      <c r="C60">
        <f t="shared" si="8"/>
        <v>45</v>
      </c>
      <c r="D60">
        <f t="shared" si="12"/>
        <v>2280</v>
      </c>
      <c r="E60">
        <f>D60*铜钱系统分析!$C$235</f>
        <v>1596</v>
      </c>
      <c r="F60">
        <f>D60*铜钱系统分析!$C$234</f>
        <v>45.6</v>
      </c>
      <c r="G60">
        <f>D60*铜钱系统分析!$C$233</f>
        <v>11.4</v>
      </c>
      <c r="H60">
        <f t="shared" si="7"/>
        <v>106500</v>
      </c>
      <c r="I60">
        <f t="shared" si="6"/>
        <v>5374500</v>
      </c>
      <c r="K60">
        <v>53</v>
      </c>
      <c r="L60">
        <v>5</v>
      </c>
      <c r="M60">
        <f t="shared" si="13"/>
        <v>265</v>
      </c>
      <c r="N60">
        <f>($M60-$M60/5)*铜钱系统分析!$H$235</f>
        <v>201.39999999999998</v>
      </c>
      <c r="O60">
        <f>$M60/5*$L$5+($M60-$M60/5)*铜钱系统分析!$H$234</f>
        <v>50.88000000000001</v>
      </c>
      <c r="P60">
        <f>$M60/5*$K$5+($M60-$M60/5)*铜钱系统分析!$H$233</f>
        <v>12.720000000000002</v>
      </c>
      <c r="R60">
        <f t="shared" si="9"/>
        <v>1797.4</v>
      </c>
      <c r="S60">
        <f t="shared" si="10"/>
        <v>96.480000000000018</v>
      </c>
      <c r="T60">
        <f t="shared" si="11"/>
        <v>24.120000000000005</v>
      </c>
    </row>
    <row r="61" spans="1:20" x14ac:dyDescent="0.15">
      <c r="A61">
        <v>54</v>
      </c>
      <c r="B61">
        <v>9</v>
      </c>
      <c r="C61">
        <f t="shared" si="8"/>
        <v>45</v>
      </c>
      <c r="D61">
        <f t="shared" si="12"/>
        <v>2325</v>
      </c>
      <c r="E61">
        <f>D61*铜钱系统分析!$C$235</f>
        <v>1627.5</v>
      </c>
      <c r="F61">
        <f>D61*铜钱系统分析!$C$234</f>
        <v>46.5</v>
      </c>
      <c r="G61">
        <f>D61*铜钱系统分析!$C$233</f>
        <v>11.625</v>
      </c>
      <c r="H61">
        <f t="shared" si="7"/>
        <v>106500</v>
      </c>
      <c r="I61">
        <f t="shared" si="6"/>
        <v>5481000</v>
      </c>
      <c r="K61">
        <v>54</v>
      </c>
      <c r="L61">
        <v>5</v>
      </c>
      <c r="M61">
        <f t="shared" si="13"/>
        <v>270</v>
      </c>
      <c r="N61">
        <f>($M61-$M61/5)*铜钱系统分析!$H$235</f>
        <v>205.2</v>
      </c>
      <c r="O61">
        <f>$M61/5*$L$5+($M61-$M61/5)*铜钱系统分析!$H$234</f>
        <v>51.84</v>
      </c>
      <c r="P61">
        <f>$M61/5*$K$5+($M61-$M61/5)*铜钱系统分析!$H$233</f>
        <v>12.96</v>
      </c>
      <c r="R61">
        <f t="shared" si="9"/>
        <v>1832.7</v>
      </c>
      <c r="S61">
        <f t="shared" si="10"/>
        <v>98.34</v>
      </c>
      <c r="T61">
        <f t="shared" si="11"/>
        <v>24.585000000000001</v>
      </c>
    </row>
    <row r="62" spans="1:20" x14ac:dyDescent="0.15">
      <c r="A62">
        <v>55</v>
      </c>
      <c r="B62">
        <v>9</v>
      </c>
      <c r="C62">
        <f t="shared" si="8"/>
        <v>45</v>
      </c>
      <c r="D62">
        <f t="shared" si="12"/>
        <v>2370</v>
      </c>
      <c r="E62">
        <f>D62*铜钱系统分析!$C$235</f>
        <v>1659</v>
      </c>
      <c r="F62">
        <f>D62*铜钱系统分析!$C$234</f>
        <v>47.4</v>
      </c>
      <c r="G62">
        <f>D62*铜钱系统分析!$C$233</f>
        <v>11.85</v>
      </c>
      <c r="H62">
        <f t="shared" si="7"/>
        <v>106500</v>
      </c>
      <c r="I62">
        <f t="shared" si="6"/>
        <v>5587500</v>
      </c>
      <c r="K62">
        <v>55</v>
      </c>
      <c r="L62">
        <v>5</v>
      </c>
      <c r="M62">
        <f t="shared" si="13"/>
        <v>275</v>
      </c>
      <c r="N62">
        <f>($M62-$M62/5)*铜钱系统分析!$H$235</f>
        <v>209</v>
      </c>
      <c r="O62">
        <f>$M62/5*$L$5+($M62-$M62/5)*铜钱系统分析!$H$234</f>
        <v>52.8</v>
      </c>
      <c r="P62">
        <f>$M62/5*$K$5+($M62-$M62/5)*铜钱系统分析!$H$233</f>
        <v>13.2</v>
      </c>
      <c r="R62">
        <f t="shared" si="9"/>
        <v>1868</v>
      </c>
      <c r="S62">
        <f t="shared" si="10"/>
        <v>100.19999999999999</v>
      </c>
      <c r="T62">
        <f t="shared" si="11"/>
        <v>25.049999999999997</v>
      </c>
    </row>
    <row r="63" spans="1:20" x14ac:dyDescent="0.15">
      <c r="A63">
        <v>56</v>
      </c>
      <c r="B63">
        <v>9</v>
      </c>
      <c r="C63">
        <f t="shared" si="8"/>
        <v>45</v>
      </c>
      <c r="D63">
        <f t="shared" si="12"/>
        <v>2415</v>
      </c>
      <c r="E63">
        <f>D63*铜钱系统分析!$C$235</f>
        <v>1690.5</v>
      </c>
      <c r="F63">
        <f>D63*铜钱系统分析!$C$234</f>
        <v>48.300000000000004</v>
      </c>
      <c r="G63">
        <f>D63*铜钱系统分析!$C$233</f>
        <v>12.075000000000001</v>
      </c>
      <c r="H63">
        <f t="shared" si="7"/>
        <v>106500</v>
      </c>
      <c r="I63">
        <f t="shared" si="6"/>
        <v>5694000</v>
      </c>
      <c r="K63">
        <v>56</v>
      </c>
      <c r="L63">
        <v>5</v>
      </c>
      <c r="M63">
        <f t="shared" si="13"/>
        <v>280</v>
      </c>
      <c r="N63">
        <f>($M63-$M63/5)*铜钱系统分析!$H$235</f>
        <v>212.79999999999998</v>
      </c>
      <c r="O63">
        <f>$M63/5*$L$5+($M63-$M63/5)*铜钱系统分析!$H$234</f>
        <v>53.760000000000005</v>
      </c>
      <c r="P63">
        <f>$M63/5*$K$5+($M63-$M63/5)*铜钱系统分析!$H$233</f>
        <v>13.440000000000001</v>
      </c>
      <c r="R63">
        <f t="shared" si="9"/>
        <v>1903.3</v>
      </c>
      <c r="S63">
        <f t="shared" si="10"/>
        <v>102.06</v>
      </c>
      <c r="T63">
        <f t="shared" si="11"/>
        <v>25.515000000000001</v>
      </c>
    </row>
    <row r="64" spans="1:20" x14ac:dyDescent="0.15">
      <c r="A64">
        <v>57</v>
      </c>
      <c r="B64">
        <v>9</v>
      </c>
      <c r="C64">
        <f t="shared" si="8"/>
        <v>45</v>
      </c>
      <c r="D64">
        <f t="shared" si="12"/>
        <v>2460</v>
      </c>
      <c r="E64">
        <f>D64*铜钱系统分析!$C$235</f>
        <v>1722</v>
      </c>
      <c r="F64">
        <f>D64*铜钱系统分析!$C$234</f>
        <v>49.2</v>
      </c>
      <c r="G64">
        <f>D64*铜钱系统分析!$C$233</f>
        <v>12.3</v>
      </c>
      <c r="H64">
        <f t="shared" si="7"/>
        <v>106500</v>
      </c>
      <c r="I64">
        <f t="shared" si="6"/>
        <v>5800500</v>
      </c>
      <c r="K64">
        <v>57</v>
      </c>
      <c r="L64">
        <v>5</v>
      </c>
      <c r="M64">
        <f t="shared" si="13"/>
        <v>285</v>
      </c>
      <c r="N64">
        <f>($M64-$M64/5)*铜钱系统分析!$H$235</f>
        <v>216.6</v>
      </c>
      <c r="O64">
        <f>$M64/5*$L$5+($M64-$M64/5)*铜钱系统分析!$H$234</f>
        <v>54.72</v>
      </c>
      <c r="P64">
        <f>$M64/5*$K$5+($M64-$M64/5)*铜钱系统分析!$H$233</f>
        <v>13.68</v>
      </c>
      <c r="R64">
        <f t="shared" si="9"/>
        <v>1938.6</v>
      </c>
      <c r="S64">
        <f t="shared" si="10"/>
        <v>103.92</v>
      </c>
      <c r="T64">
        <f t="shared" si="11"/>
        <v>25.98</v>
      </c>
    </row>
    <row r="65" spans="1:20" x14ac:dyDescent="0.15">
      <c r="A65">
        <v>58</v>
      </c>
      <c r="B65">
        <v>9</v>
      </c>
      <c r="C65">
        <f t="shared" si="8"/>
        <v>45</v>
      </c>
      <c r="D65">
        <f t="shared" si="12"/>
        <v>2505</v>
      </c>
      <c r="E65">
        <f>D65*铜钱系统分析!$C$235</f>
        <v>1753.5</v>
      </c>
      <c r="F65">
        <f>D65*铜钱系统分析!$C$234</f>
        <v>50.1</v>
      </c>
      <c r="G65">
        <f>D65*铜钱系统分析!$C$233</f>
        <v>12.525</v>
      </c>
      <c r="H65">
        <f t="shared" si="7"/>
        <v>106500</v>
      </c>
      <c r="I65">
        <f t="shared" si="6"/>
        <v>5907000</v>
      </c>
      <c r="K65">
        <v>58</v>
      </c>
      <c r="L65">
        <v>5</v>
      </c>
      <c r="M65">
        <f t="shared" si="13"/>
        <v>290</v>
      </c>
      <c r="N65">
        <f>($M65-$M65/5)*铜钱系统分析!$H$235</f>
        <v>220.39999999999998</v>
      </c>
      <c r="O65">
        <f>$M65/5*$L$5+($M65-$M65/5)*铜钱系统分析!$H$234</f>
        <v>55.680000000000007</v>
      </c>
      <c r="P65">
        <f>$M65/5*$K$5+($M65-$M65/5)*铜钱系统分析!$H$233</f>
        <v>13.920000000000002</v>
      </c>
      <c r="R65">
        <f t="shared" si="9"/>
        <v>1973.9</v>
      </c>
      <c r="S65">
        <f t="shared" si="10"/>
        <v>105.78</v>
      </c>
      <c r="T65">
        <f t="shared" si="11"/>
        <v>26.445</v>
      </c>
    </row>
    <row r="66" spans="1:20" x14ac:dyDescent="0.15">
      <c r="A66">
        <v>59</v>
      </c>
      <c r="B66">
        <v>9</v>
      </c>
      <c r="C66">
        <f t="shared" si="8"/>
        <v>45</v>
      </c>
      <c r="D66">
        <f t="shared" si="12"/>
        <v>2550</v>
      </c>
      <c r="E66">
        <f>D66*铜钱系统分析!$C$235</f>
        <v>1785</v>
      </c>
      <c r="F66">
        <f>D66*铜钱系统分析!$C$234</f>
        <v>51</v>
      </c>
      <c r="G66">
        <f>D66*铜钱系统分析!$C$233</f>
        <v>12.75</v>
      </c>
      <c r="H66">
        <f t="shared" si="7"/>
        <v>106500</v>
      </c>
      <c r="I66">
        <f t="shared" si="6"/>
        <v>6013500</v>
      </c>
      <c r="K66">
        <v>59</v>
      </c>
      <c r="L66">
        <v>5</v>
      </c>
      <c r="M66">
        <f t="shared" si="13"/>
        <v>295</v>
      </c>
      <c r="N66">
        <f>($M66-$M66/5)*铜钱系统分析!$H$235</f>
        <v>224.2</v>
      </c>
      <c r="O66">
        <f>$M66/5*$L$5+($M66-$M66/5)*铜钱系统分析!$H$234</f>
        <v>56.64</v>
      </c>
      <c r="P66">
        <f>$M66/5*$K$5+($M66-$M66/5)*铜钱系统分析!$H$233</f>
        <v>14.16</v>
      </c>
      <c r="R66">
        <f t="shared" si="9"/>
        <v>2009.2</v>
      </c>
      <c r="S66">
        <f t="shared" si="10"/>
        <v>107.64</v>
      </c>
      <c r="T66">
        <f t="shared" si="11"/>
        <v>26.91</v>
      </c>
    </row>
    <row r="67" spans="1:20" x14ac:dyDescent="0.15">
      <c r="A67">
        <v>60</v>
      </c>
      <c r="B67">
        <v>9</v>
      </c>
      <c r="C67">
        <f t="shared" si="8"/>
        <v>45</v>
      </c>
      <c r="D67">
        <f t="shared" si="12"/>
        <v>2595</v>
      </c>
      <c r="E67">
        <f>D67*铜钱系统分析!$C$235</f>
        <v>1816.4999999999998</v>
      </c>
      <c r="F67">
        <f>D67*铜钱系统分析!$C$234</f>
        <v>51.9</v>
      </c>
      <c r="G67">
        <f>D67*铜钱系统分析!$C$233</f>
        <v>12.975</v>
      </c>
      <c r="H67">
        <f t="shared" si="7"/>
        <v>106500</v>
      </c>
      <c r="I67">
        <f t="shared" si="6"/>
        <v>6120000</v>
      </c>
      <c r="K67">
        <v>60</v>
      </c>
      <c r="L67">
        <v>5</v>
      </c>
      <c r="M67">
        <f t="shared" si="13"/>
        <v>300</v>
      </c>
      <c r="N67">
        <f>($M67-$M67/5)*铜钱系统分析!$H$235</f>
        <v>228</v>
      </c>
      <c r="O67">
        <f>$M67/5*$L$5+($M67-$M67/5)*铜钱系统分析!$H$234</f>
        <v>57.6</v>
      </c>
      <c r="P67">
        <f>$M67/5*$K$5+($M67-$M67/5)*铜钱系统分析!$H$233</f>
        <v>14.4</v>
      </c>
      <c r="R67">
        <f t="shared" si="9"/>
        <v>2044.4999999999998</v>
      </c>
      <c r="S67">
        <f t="shared" si="10"/>
        <v>109.5</v>
      </c>
      <c r="T67">
        <f t="shared" si="11"/>
        <v>27.375</v>
      </c>
    </row>
    <row r="68" spans="1:20" x14ac:dyDescent="0.15">
      <c r="A68">
        <v>61</v>
      </c>
      <c r="B68">
        <v>9</v>
      </c>
      <c r="C68">
        <f t="shared" ref="C68:C131" si="14">B68*5</f>
        <v>45</v>
      </c>
      <c r="D68">
        <f t="shared" ref="D68:D88" si="15">D67+C68</f>
        <v>2640</v>
      </c>
      <c r="E68">
        <f>D68*铜钱系统分析!$C$235</f>
        <v>1847.9999999999998</v>
      </c>
      <c r="F68">
        <f>D68*铜钱系统分析!$C$234</f>
        <v>52.800000000000004</v>
      </c>
      <c r="G68">
        <f>D68*铜钱系统分析!$C$233</f>
        <v>13.200000000000001</v>
      </c>
      <c r="H68">
        <f t="shared" si="7"/>
        <v>106500</v>
      </c>
      <c r="I68">
        <f t="shared" si="6"/>
        <v>6226500</v>
      </c>
      <c r="K68">
        <v>61</v>
      </c>
      <c r="L68">
        <v>5</v>
      </c>
      <c r="M68">
        <f t="shared" ref="M68:M88" si="16">M67+L68</f>
        <v>305</v>
      </c>
      <c r="N68">
        <f>($M68-$M68/5)*铜钱系统分析!$H$235</f>
        <v>231.79999999999998</v>
      </c>
      <c r="O68">
        <f>$M68/5*$L$5+($M68-$M68/5)*铜钱系统分析!$H$234</f>
        <v>58.56</v>
      </c>
      <c r="P68">
        <f>$M68/5*$K$5+($M68-$M68/5)*铜钱系统分析!$H$233</f>
        <v>14.64</v>
      </c>
      <c r="R68">
        <f t="shared" ref="R68:R88" si="17">SUM(E68,N68)</f>
        <v>2079.7999999999997</v>
      </c>
      <c r="S68">
        <f t="shared" ref="S68:S88" si="18">SUM(F68,O68)</f>
        <v>111.36000000000001</v>
      </c>
      <c r="T68">
        <f t="shared" ref="T68:T88" si="19">SUM(G68,P68)</f>
        <v>27.840000000000003</v>
      </c>
    </row>
    <row r="69" spans="1:20" x14ac:dyDescent="0.15">
      <c r="A69">
        <v>62</v>
      </c>
      <c r="B69">
        <v>9</v>
      </c>
      <c r="C69">
        <f t="shared" si="14"/>
        <v>45</v>
      </c>
      <c r="D69">
        <f t="shared" si="15"/>
        <v>2685</v>
      </c>
      <c r="E69">
        <f>D69*铜钱系统分析!$C$235</f>
        <v>1879.4999999999998</v>
      </c>
      <c r="F69">
        <f>D69*铜钱系统分析!$C$234</f>
        <v>53.7</v>
      </c>
      <c r="G69">
        <f>D69*铜钱系统分析!$C$233</f>
        <v>13.425000000000001</v>
      </c>
      <c r="H69">
        <f t="shared" si="7"/>
        <v>106500</v>
      </c>
      <c r="I69">
        <f t="shared" si="6"/>
        <v>6333000</v>
      </c>
      <c r="K69">
        <v>62</v>
      </c>
      <c r="L69">
        <v>5</v>
      </c>
      <c r="M69">
        <f t="shared" si="16"/>
        <v>310</v>
      </c>
      <c r="N69">
        <f>($M69-$M69/5)*铜钱系统分析!$H$235</f>
        <v>235.6</v>
      </c>
      <c r="O69">
        <f>$M69/5*$L$5+($M69-$M69/5)*铜钱系统分析!$H$234</f>
        <v>59.52</v>
      </c>
      <c r="P69">
        <f>$M69/5*$K$5+($M69-$M69/5)*铜钱系统分析!$H$233</f>
        <v>14.88</v>
      </c>
      <c r="R69">
        <f t="shared" si="17"/>
        <v>2115.1</v>
      </c>
      <c r="S69">
        <f t="shared" si="18"/>
        <v>113.22</v>
      </c>
      <c r="T69">
        <f t="shared" si="19"/>
        <v>28.305</v>
      </c>
    </row>
    <row r="70" spans="1:20" x14ac:dyDescent="0.15">
      <c r="A70">
        <v>63</v>
      </c>
      <c r="B70">
        <v>9</v>
      </c>
      <c r="C70">
        <f t="shared" si="14"/>
        <v>45</v>
      </c>
      <c r="D70">
        <f t="shared" si="15"/>
        <v>2730</v>
      </c>
      <c r="E70">
        <f>D70*铜钱系统分析!$C$235</f>
        <v>1910.9999999999998</v>
      </c>
      <c r="F70">
        <f>D70*铜钱系统分析!$C$234</f>
        <v>54.6</v>
      </c>
      <c r="G70">
        <f>D70*铜钱系统分析!$C$233</f>
        <v>13.65</v>
      </c>
      <c r="H70">
        <f t="shared" si="7"/>
        <v>106500</v>
      </c>
      <c r="I70">
        <f t="shared" si="6"/>
        <v>6439500</v>
      </c>
      <c r="K70">
        <v>63</v>
      </c>
      <c r="L70">
        <v>5</v>
      </c>
      <c r="M70">
        <f t="shared" si="16"/>
        <v>315</v>
      </c>
      <c r="N70">
        <f>($M70-$M70/5)*铜钱系统分析!$H$235</f>
        <v>239.39999999999998</v>
      </c>
      <c r="O70">
        <f>$M70/5*$L$5+($M70-$M70/5)*铜钱系统分析!$H$234</f>
        <v>60.480000000000004</v>
      </c>
      <c r="P70">
        <f>$M70/5*$K$5+($M70-$M70/5)*铜钱系统分析!$H$233</f>
        <v>15.120000000000001</v>
      </c>
      <c r="R70">
        <f t="shared" si="17"/>
        <v>2150.3999999999996</v>
      </c>
      <c r="S70">
        <f t="shared" si="18"/>
        <v>115.08000000000001</v>
      </c>
      <c r="T70">
        <f t="shared" si="19"/>
        <v>28.770000000000003</v>
      </c>
    </row>
    <row r="71" spans="1:20" x14ac:dyDescent="0.15">
      <c r="A71">
        <v>64</v>
      </c>
      <c r="B71">
        <v>9</v>
      </c>
      <c r="C71">
        <f t="shared" si="14"/>
        <v>45</v>
      </c>
      <c r="D71">
        <f t="shared" si="15"/>
        <v>2775</v>
      </c>
      <c r="E71">
        <f>D71*铜钱系统分析!$C$235</f>
        <v>1942.4999999999998</v>
      </c>
      <c r="F71">
        <f>D71*铜钱系统分析!$C$234</f>
        <v>55.5</v>
      </c>
      <c r="G71">
        <f>D71*铜钱系统分析!$C$233</f>
        <v>13.875</v>
      </c>
      <c r="H71">
        <f t="shared" si="7"/>
        <v>106500</v>
      </c>
      <c r="I71">
        <f t="shared" si="6"/>
        <v>6546000</v>
      </c>
      <c r="K71">
        <v>64</v>
      </c>
      <c r="L71">
        <v>5</v>
      </c>
      <c r="M71">
        <f t="shared" si="16"/>
        <v>320</v>
      </c>
      <c r="N71">
        <f>($M71-$M71/5)*铜钱系统分析!$H$235</f>
        <v>243.2</v>
      </c>
      <c r="O71">
        <f>$M71/5*$L$5+($M71-$M71/5)*铜钱系统分析!$H$234</f>
        <v>61.440000000000005</v>
      </c>
      <c r="P71">
        <f>$M71/5*$K$5+($M71-$M71/5)*铜钱系统分析!$H$233</f>
        <v>15.360000000000001</v>
      </c>
      <c r="R71">
        <f t="shared" si="17"/>
        <v>2185.6999999999998</v>
      </c>
      <c r="S71">
        <f t="shared" si="18"/>
        <v>116.94</v>
      </c>
      <c r="T71">
        <f t="shared" si="19"/>
        <v>29.234999999999999</v>
      </c>
    </row>
    <row r="72" spans="1:20" x14ac:dyDescent="0.15">
      <c r="A72">
        <v>65</v>
      </c>
      <c r="B72">
        <v>9</v>
      </c>
      <c r="C72">
        <f t="shared" si="14"/>
        <v>45</v>
      </c>
      <c r="D72">
        <f t="shared" si="15"/>
        <v>2820</v>
      </c>
      <c r="E72">
        <f>D72*铜钱系统分析!$C$235</f>
        <v>1973.9999999999998</v>
      </c>
      <c r="F72">
        <f>D72*铜钱系统分析!$C$234</f>
        <v>56.4</v>
      </c>
      <c r="G72">
        <f>D72*铜钱系统分析!$C$233</f>
        <v>14.1</v>
      </c>
      <c r="H72">
        <f t="shared" si="7"/>
        <v>106500</v>
      </c>
      <c r="I72">
        <f t="shared" si="6"/>
        <v>6652500</v>
      </c>
      <c r="K72">
        <v>65</v>
      </c>
      <c r="L72">
        <v>5</v>
      </c>
      <c r="M72">
        <f t="shared" si="16"/>
        <v>325</v>
      </c>
      <c r="N72">
        <f>($M72-$M72/5)*铜钱系统分析!$H$235</f>
        <v>247</v>
      </c>
      <c r="O72">
        <f>$M72/5*$L$5+($M72-$M72/5)*铜钱系统分析!$H$234</f>
        <v>62.4</v>
      </c>
      <c r="P72">
        <f>$M72/5*$K$5+($M72-$M72/5)*铜钱系统分析!$H$233</f>
        <v>15.6</v>
      </c>
      <c r="R72">
        <f t="shared" si="17"/>
        <v>2221</v>
      </c>
      <c r="S72">
        <f t="shared" si="18"/>
        <v>118.8</v>
      </c>
      <c r="T72">
        <f t="shared" si="19"/>
        <v>29.7</v>
      </c>
    </row>
    <row r="73" spans="1:20" x14ac:dyDescent="0.15">
      <c r="A73">
        <v>66</v>
      </c>
      <c r="B73">
        <v>9</v>
      </c>
      <c r="C73">
        <f t="shared" si="14"/>
        <v>45</v>
      </c>
      <c r="D73">
        <f t="shared" si="15"/>
        <v>2865</v>
      </c>
      <c r="E73">
        <f>D73*铜钱系统分析!$C$235</f>
        <v>2005.4999999999998</v>
      </c>
      <c r="F73">
        <f>D73*铜钱系统分析!$C$234</f>
        <v>57.300000000000004</v>
      </c>
      <c r="G73">
        <f>D73*铜钱系统分析!$C$233</f>
        <v>14.325000000000001</v>
      </c>
      <c r="H73">
        <f t="shared" si="7"/>
        <v>106500</v>
      </c>
      <c r="I73">
        <f t="shared" si="6"/>
        <v>6759000</v>
      </c>
      <c r="K73">
        <v>66</v>
      </c>
      <c r="L73">
        <v>5</v>
      </c>
      <c r="M73">
        <f t="shared" si="16"/>
        <v>330</v>
      </c>
      <c r="N73">
        <f>($M73-$M73/5)*铜钱系统分析!$H$235</f>
        <v>250.79999999999998</v>
      </c>
      <c r="O73">
        <f>$M73/5*$L$5+($M73-$M73/5)*铜钱系统分析!$H$234</f>
        <v>63.360000000000007</v>
      </c>
      <c r="P73">
        <f>$M73/5*$K$5+($M73-$M73/5)*铜钱系统分析!$H$233</f>
        <v>15.840000000000002</v>
      </c>
      <c r="R73">
        <f t="shared" si="17"/>
        <v>2256.2999999999997</v>
      </c>
      <c r="S73">
        <f t="shared" si="18"/>
        <v>120.66000000000001</v>
      </c>
      <c r="T73">
        <f t="shared" si="19"/>
        <v>30.165000000000003</v>
      </c>
    </row>
    <row r="74" spans="1:20" x14ac:dyDescent="0.15">
      <c r="A74">
        <v>67</v>
      </c>
      <c r="B74">
        <v>9</v>
      </c>
      <c r="C74">
        <f t="shared" si="14"/>
        <v>45</v>
      </c>
      <c r="D74">
        <f t="shared" si="15"/>
        <v>2910</v>
      </c>
      <c r="E74">
        <f>D74*铜钱系统分析!$C$235</f>
        <v>2036.9999999999998</v>
      </c>
      <c r="F74">
        <f>D74*铜钱系统分析!$C$234</f>
        <v>58.2</v>
      </c>
      <c r="G74">
        <f>D74*铜钱系统分析!$C$233</f>
        <v>14.55</v>
      </c>
      <c r="H74">
        <f t="shared" si="7"/>
        <v>106500</v>
      </c>
      <c r="I74">
        <f t="shared" ref="I74:I137" si="20">I73+H74</f>
        <v>6865500</v>
      </c>
      <c r="K74">
        <v>67</v>
      </c>
      <c r="L74">
        <v>5</v>
      </c>
      <c r="M74">
        <f t="shared" si="16"/>
        <v>335</v>
      </c>
      <c r="N74">
        <f>($M74-$M74/5)*铜钱系统分析!$H$235</f>
        <v>254.6</v>
      </c>
      <c r="O74">
        <f>$M74/5*$L$5+($M74-$M74/5)*铜钱系统分析!$H$234</f>
        <v>64.320000000000007</v>
      </c>
      <c r="P74">
        <f>$M74/5*$K$5+($M74-$M74/5)*铜钱系统分析!$H$233</f>
        <v>16.080000000000002</v>
      </c>
      <c r="R74">
        <f t="shared" si="17"/>
        <v>2291.6</v>
      </c>
      <c r="S74">
        <f t="shared" si="18"/>
        <v>122.52000000000001</v>
      </c>
      <c r="T74">
        <f t="shared" si="19"/>
        <v>30.630000000000003</v>
      </c>
    </row>
    <row r="75" spans="1:20" x14ac:dyDescent="0.15">
      <c r="A75">
        <v>68</v>
      </c>
      <c r="B75">
        <v>9</v>
      </c>
      <c r="C75">
        <f t="shared" si="14"/>
        <v>45</v>
      </c>
      <c r="D75">
        <f t="shared" si="15"/>
        <v>2955</v>
      </c>
      <c r="E75">
        <f>D75*铜钱系统分析!$C$235</f>
        <v>2068.5</v>
      </c>
      <c r="F75">
        <f>D75*铜钱系统分析!$C$234</f>
        <v>59.1</v>
      </c>
      <c r="G75">
        <f>D75*铜钱系统分析!$C$233</f>
        <v>14.775</v>
      </c>
      <c r="H75">
        <f t="shared" si="7"/>
        <v>106500</v>
      </c>
      <c r="I75">
        <f t="shared" si="20"/>
        <v>6972000</v>
      </c>
      <c r="K75">
        <v>68</v>
      </c>
      <c r="L75">
        <v>5</v>
      </c>
      <c r="M75">
        <f t="shared" si="16"/>
        <v>340</v>
      </c>
      <c r="N75">
        <f>($M75-$M75/5)*铜钱系统分析!$H$235</f>
        <v>258.39999999999998</v>
      </c>
      <c r="O75">
        <f>$M75/5*$L$5+($M75-$M75/5)*铜钱系统分析!$H$234</f>
        <v>65.28</v>
      </c>
      <c r="P75">
        <f>$M75/5*$K$5+($M75-$M75/5)*铜钱系统分析!$H$233</f>
        <v>16.32</v>
      </c>
      <c r="R75">
        <f t="shared" si="17"/>
        <v>2326.9</v>
      </c>
      <c r="S75">
        <f t="shared" si="18"/>
        <v>124.38</v>
      </c>
      <c r="T75">
        <f t="shared" si="19"/>
        <v>31.094999999999999</v>
      </c>
    </row>
    <row r="76" spans="1:20" x14ac:dyDescent="0.15">
      <c r="A76">
        <v>69</v>
      </c>
      <c r="B76">
        <v>9</v>
      </c>
      <c r="C76">
        <f t="shared" si="14"/>
        <v>45</v>
      </c>
      <c r="D76">
        <f t="shared" si="15"/>
        <v>3000</v>
      </c>
      <c r="E76">
        <f>D76*铜钱系统分析!$C$235</f>
        <v>2100</v>
      </c>
      <c r="F76">
        <f>D76*铜钱系统分析!$C$234</f>
        <v>60</v>
      </c>
      <c r="G76">
        <f>D76*铜钱系统分析!$C$233</f>
        <v>15</v>
      </c>
      <c r="H76">
        <f t="shared" si="7"/>
        <v>106500</v>
      </c>
      <c r="I76">
        <f t="shared" si="20"/>
        <v>7078500</v>
      </c>
      <c r="K76">
        <v>69</v>
      </c>
      <c r="L76">
        <v>5</v>
      </c>
      <c r="M76">
        <f t="shared" si="16"/>
        <v>345</v>
      </c>
      <c r="N76">
        <f>($M76-$M76/5)*铜钱系统分析!$H$235</f>
        <v>262.2</v>
      </c>
      <c r="O76">
        <f>$M76/5*$L$5+($M76-$M76/5)*铜钱系统分析!$H$234</f>
        <v>66.240000000000009</v>
      </c>
      <c r="P76">
        <f>$M76/5*$K$5+($M76-$M76/5)*铜钱系统分析!$H$233</f>
        <v>16.560000000000002</v>
      </c>
      <c r="R76">
        <f t="shared" si="17"/>
        <v>2362.1999999999998</v>
      </c>
      <c r="S76">
        <f t="shared" si="18"/>
        <v>126.24000000000001</v>
      </c>
      <c r="T76">
        <f t="shared" si="19"/>
        <v>31.560000000000002</v>
      </c>
    </row>
    <row r="77" spans="1:20" x14ac:dyDescent="0.15">
      <c r="A77">
        <v>70</v>
      </c>
      <c r="B77">
        <v>9</v>
      </c>
      <c r="C77">
        <f t="shared" si="14"/>
        <v>45</v>
      </c>
      <c r="D77">
        <f t="shared" si="15"/>
        <v>3045</v>
      </c>
      <c r="E77">
        <f>D77*铜钱系统分析!$C$235</f>
        <v>2131.5</v>
      </c>
      <c r="F77">
        <f>D77*铜钱系统分析!$C$234</f>
        <v>60.9</v>
      </c>
      <c r="G77">
        <f>D77*铜钱系统分析!$C$233</f>
        <v>15.225</v>
      </c>
      <c r="H77">
        <f t="shared" si="7"/>
        <v>106500</v>
      </c>
      <c r="I77">
        <f t="shared" si="20"/>
        <v>7185000</v>
      </c>
      <c r="K77">
        <v>70</v>
      </c>
      <c r="L77">
        <v>5</v>
      </c>
      <c r="M77">
        <f t="shared" si="16"/>
        <v>350</v>
      </c>
      <c r="N77">
        <f>($M77-$M77/5)*铜钱系统分析!$H$235</f>
        <v>266</v>
      </c>
      <c r="O77">
        <f>$M77/5*$L$5+($M77-$M77/5)*铜钱系统分析!$H$234</f>
        <v>67.2</v>
      </c>
      <c r="P77">
        <f>$M77/5*$K$5+($M77-$M77/5)*铜钱系统分析!$H$233</f>
        <v>16.8</v>
      </c>
      <c r="R77">
        <f t="shared" si="17"/>
        <v>2397.5</v>
      </c>
      <c r="S77">
        <f t="shared" si="18"/>
        <v>128.1</v>
      </c>
      <c r="T77">
        <f t="shared" si="19"/>
        <v>32.024999999999999</v>
      </c>
    </row>
    <row r="78" spans="1:20" x14ac:dyDescent="0.15">
      <c r="A78">
        <v>71</v>
      </c>
      <c r="B78">
        <v>9</v>
      </c>
      <c r="C78">
        <f t="shared" si="14"/>
        <v>45</v>
      </c>
      <c r="D78">
        <f t="shared" si="15"/>
        <v>3090</v>
      </c>
      <c r="E78">
        <f>D78*铜钱系统分析!$C$235</f>
        <v>2163</v>
      </c>
      <c r="F78">
        <f>D78*铜钱系统分析!$C$234</f>
        <v>61.800000000000004</v>
      </c>
      <c r="G78">
        <f>D78*铜钱系统分析!$C$233</f>
        <v>15.450000000000001</v>
      </c>
      <c r="H78">
        <f t="shared" si="7"/>
        <v>106500</v>
      </c>
      <c r="I78">
        <f t="shared" si="20"/>
        <v>7291500</v>
      </c>
      <c r="K78">
        <v>71</v>
      </c>
      <c r="L78">
        <v>5</v>
      </c>
      <c r="M78">
        <f t="shared" si="16"/>
        <v>355</v>
      </c>
      <c r="N78">
        <f>($M78-$M78/5)*铜钱系统分析!$H$235</f>
        <v>269.8</v>
      </c>
      <c r="O78">
        <f>$M78/5*$L$5+($M78-$M78/5)*铜钱系统分析!$H$234</f>
        <v>68.16</v>
      </c>
      <c r="P78">
        <f>$M78/5*$K$5+($M78-$M78/5)*铜钱系统分析!$H$233</f>
        <v>17.04</v>
      </c>
      <c r="R78">
        <f t="shared" si="17"/>
        <v>2432.8000000000002</v>
      </c>
      <c r="S78">
        <f t="shared" si="18"/>
        <v>129.96</v>
      </c>
      <c r="T78">
        <f t="shared" si="19"/>
        <v>32.49</v>
      </c>
    </row>
    <row r="79" spans="1:20" x14ac:dyDescent="0.15">
      <c r="A79">
        <v>72</v>
      </c>
      <c r="B79">
        <v>9</v>
      </c>
      <c r="C79">
        <f t="shared" si="14"/>
        <v>45</v>
      </c>
      <c r="D79">
        <f t="shared" si="15"/>
        <v>3135</v>
      </c>
      <c r="E79">
        <f>D79*铜钱系统分析!$C$235</f>
        <v>2194.5</v>
      </c>
      <c r="F79">
        <f>D79*铜钱系统分析!$C$234</f>
        <v>62.7</v>
      </c>
      <c r="G79">
        <f>D79*铜钱系统分析!$C$233</f>
        <v>15.675000000000001</v>
      </c>
      <c r="H79">
        <f t="shared" ref="H79:H142" si="21">SUM($A$4:$I$4)</f>
        <v>106500</v>
      </c>
      <c r="I79">
        <f t="shared" si="20"/>
        <v>7398000</v>
      </c>
      <c r="K79">
        <v>72</v>
      </c>
      <c r="L79">
        <v>5</v>
      </c>
      <c r="M79">
        <f t="shared" si="16"/>
        <v>360</v>
      </c>
      <c r="N79">
        <f>($M79-$M79/5)*铜钱系统分析!$H$235</f>
        <v>273.59999999999997</v>
      </c>
      <c r="O79">
        <f>$M79/5*$L$5+($M79-$M79/5)*铜钱系统分析!$H$234</f>
        <v>69.12</v>
      </c>
      <c r="P79">
        <f>$M79/5*$K$5+($M79-$M79/5)*铜钱系统分析!$H$233</f>
        <v>17.28</v>
      </c>
      <c r="R79">
        <f t="shared" si="17"/>
        <v>2468.1</v>
      </c>
      <c r="S79">
        <f t="shared" si="18"/>
        <v>131.82</v>
      </c>
      <c r="T79">
        <f t="shared" si="19"/>
        <v>32.954999999999998</v>
      </c>
    </row>
    <row r="80" spans="1:20" x14ac:dyDescent="0.15">
      <c r="A80">
        <v>73</v>
      </c>
      <c r="B80">
        <v>9</v>
      </c>
      <c r="C80">
        <f t="shared" si="14"/>
        <v>45</v>
      </c>
      <c r="D80">
        <f t="shared" si="15"/>
        <v>3180</v>
      </c>
      <c r="E80">
        <f>D80*铜钱系统分析!$C$235</f>
        <v>2226</v>
      </c>
      <c r="F80">
        <f>D80*铜钱系统分析!$C$234</f>
        <v>63.6</v>
      </c>
      <c r="G80">
        <f>D80*铜钱系统分析!$C$233</f>
        <v>15.9</v>
      </c>
      <c r="H80">
        <f t="shared" si="21"/>
        <v>106500</v>
      </c>
      <c r="I80">
        <f t="shared" si="20"/>
        <v>7504500</v>
      </c>
      <c r="K80">
        <v>73</v>
      </c>
      <c r="L80">
        <v>5</v>
      </c>
      <c r="M80">
        <f t="shared" si="16"/>
        <v>365</v>
      </c>
      <c r="N80">
        <f>($M80-$M80/5)*铜钱系统分析!$H$235</f>
        <v>277.39999999999998</v>
      </c>
      <c r="O80">
        <f>$M80/5*$L$5+($M80-$M80/5)*铜钱系统分析!$H$234</f>
        <v>70.080000000000013</v>
      </c>
      <c r="P80">
        <f>$M80/5*$K$5+($M80-$M80/5)*铜钱系统分析!$H$233</f>
        <v>17.520000000000003</v>
      </c>
      <c r="R80">
        <f t="shared" si="17"/>
        <v>2503.4</v>
      </c>
      <c r="S80">
        <f t="shared" si="18"/>
        <v>133.68</v>
      </c>
      <c r="T80">
        <f t="shared" si="19"/>
        <v>33.42</v>
      </c>
    </row>
    <row r="81" spans="1:20" x14ac:dyDescent="0.15">
      <c r="A81">
        <v>74</v>
      </c>
      <c r="B81">
        <v>9</v>
      </c>
      <c r="C81">
        <f t="shared" si="14"/>
        <v>45</v>
      </c>
      <c r="D81">
        <f t="shared" si="15"/>
        <v>3225</v>
      </c>
      <c r="E81">
        <f>D81*铜钱系统分析!$C$235</f>
        <v>2257.5</v>
      </c>
      <c r="F81">
        <f>D81*铜钱系统分析!$C$234</f>
        <v>64.5</v>
      </c>
      <c r="G81">
        <f>D81*铜钱系统分析!$C$233</f>
        <v>16.125</v>
      </c>
      <c r="H81">
        <f t="shared" si="21"/>
        <v>106500</v>
      </c>
      <c r="I81">
        <f t="shared" si="20"/>
        <v>7611000</v>
      </c>
      <c r="K81">
        <v>74</v>
      </c>
      <c r="L81">
        <v>5</v>
      </c>
      <c r="M81">
        <f t="shared" si="16"/>
        <v>370</v>
      </c>
      <c r="N81">
        <f>($M81-$M81/5)*铜钱系统分析!$H$235</f>
        <v>281.2</v>
      </c>
      <c r="O81">
        <f>$M81/5*$L$5+($M81-$M81/5)*铜钱系统分析!$H$234</f>
        <v>71.040000000000006</v>
      </c>
      <c r="P81">
        <f>$M81/5*$K$5+($M81-$M81/5)*铜钱系统分析!$H$233</f>
        <v>17.760000000000002</v>
      </c>
      <c r="R81">
        <f t="shared" si="17"/>
        <v>2538.6999999999998</v>
      </c>
      <c r="S81">
        <f t="shared" si="18"/>
        <v>135.54000000000002</v>
      </c>
      <c r="T81">
        <f t="shared" si="19"/>
        <v>33.885000000000005</v>
      </c>
    </row>
    <row r="82" spans="1:20" x14ac:dyDescent="0.15">
      <c r="A82">
        <v>75</v>
      </c>
      <c r="B82">
        <v>9</v>
      </c>
      <c r="C82">
        <f t="shared" si="14"/>
        <v>45</v>
      </c>
      <c r="D82">
        <f t="shared" si="15"/>
        <v>3270</v>
      </c>
      <c r="E82">
        <f>D82*铜钱系统分析!$C$235</f>
        <v>2289</v>
      </c>
      <c r="F82">
        <f>D82*铜钱系统分析!$C$234</f>
        <v>65.400000000000006</v>
      </c>
      <c r="G82">
        <f>D82*铜钱系统分析!$C$233</f>
        <v>16.350000000000001</v>
      </c>
      <c r="H82">
        <f t="shared" si="21"/>
        <v>106500</v>
      </c>
      <c r="I82">
        <f t="shared" si="20"/>
        <v>7717500</v>
      </c>
      <c r="K82">
        <v>75</v>
      </c>
      <c r="L82">
        <v>5</v>
      </c>
      <c r="M82">
        <f t="shared" si="16"/>
        <v>375</v>
      </c>
      <c r="N82">
        <f>($M82-$M82/5)*铜钱系统分析!$H$235</f>
        <v>285</v>
      </c>
      <c r="O82">
        <f>$M82/5*$L$5+($M82-$M82/5)*铜钱系统分析!$H$234</f>
        <v>72</v>
      </c>
      <c r="P82">
        <f>$M82/5*$K$5+($M82-$M82/5)*铜钱系统分析!$H$233</f>
        <v>18</v>
      </c>
      <c r="R82">
        <f t="shared" si="17"/>
        <v>2574</v>
      </c>
      <c r="S82">
        <f t="shared" si="18"/>
        <v>137.4</v>
      </c>
      <c r="T82">
        <f t="shared" si="19"/>
        <v>34.35</v>
      </c>
    </row>
    <row r="83" spans="1:20" x14ac:dyDescent="0.15">
      <c r="A83">
        <v>76</v>
      </c>
      <c r="B83">
        <v>9</v>
      </c>
      <c r="C83">
        <f t="shared" si="14"/>
        <v>45</v>
      </c>
      <c r="D83">
        <f t="shared" si="15"/>
        <v>3315</v>
      </c>
      <c r="E83">
        <f>D83*铜钱系统分析!$C$235</f>
        <v>2320.5</v>
      </c>
      <c r="F83">
        <f>D83*铜钱系统分析!$C$234</f>
        <v>66.3</v>
      </c>
      <c r="G83">
        <f>D83*铜钱系统分析!$C$233</f>
        <v>16.574999999999999</v>
      </c>
      <c r="H83">
        <f t="shared" si="21"/>
        <v>106500</v>
      </c>
      <c r="I83">
        <f t="shared" si="20"/>
        <v>7824000</v>
      </c>
      <c r="K83">
        <v>76</v>
      </c>
      <c r="L83">
        <v>5</v>
      </c>
      <c r="M83">
        <f t="shared" si="16"/>
        <v>380</v>
      </c>
      <c r="N83">
        <f>($M83-$M83/5)*铜钱系统分析!$H$235</f>
        <v>288.8</v>
      </c>
      <c r="O83">
        <f>$M83/5*$L$5+($M83-$M83/5)*铜钱系统分析!$H$234</f>
        <v>72.960000000000008</v>
      </c>
      <c r="P83">
        <f>$M83/5*$K$5+($M83-$M83/5)*铜钱系统分析!$H$233</f>
        <v>18.240000000000002</v>
      </c>
      <c r="R83">
        <f t="shared" si="17"/>
        <v>2609.3000000000002</v>
      </c>
      <c r="S83">
        <f t="shared" si="18"/>
        <v>139.26</v>
      </c>
      <c r="T83">
        <f t="shared" si="19"/>
        <v>34.814999999999998</v>
      </c>
    </row>
    <row r="84" spans="1:20" x14ac:dyDescent="0.15">
      <c r="A84">
        <v>77</v>
      </c>
      <c r="B84">
        <v>9</v>
      </c>
      <c r="C84">
        <f t="shared" si="14"/>
        <v>45</v>
      </c>
      <c r="D84">
        <f t="shared" si="15"/>
        <v>3360</v>
      </c>
      <c r="E84">
        <f>D84*铜钱系统分析!$C$235</f>
        <v>2352</v>
      </c>
      <c r="F84">
        <f>D84*铜钱系统分析!$C$234</f>
        <v>67.2</v>
      </c>
      <c r="G84">
        <f>D84*铜钱系统分析!$C$233</f>
        <v>16.8</v>
      </c>
      <c r="H84">
        <f t="shared" si="21"/>
        <v>106500</v>
      </c>
      <c r="I84">
        <f t="shared" si="20"/>
        <v>7930500</v>
      </c>
      <c r="K84">
        <v>77</v>
      </c>
      <c r="L84">
        <v>5</v>
      </c>
      <c r="M84">
        <f t="shared" si="16"/>
        <v>385</v>
      </c>
      <c r="N84">
        <f>($M84-$M84/5)*铜钱系统分析!$H$235</f>
        <v>292.59999999999997</v>
      </c>
      <c r="O84">
        <f>$M84/5*$L$5+($M84-$M84/5)*铜钱系统分析!$H$234</f>
        <v>73.92</v>
      </c>
      <c r="P84">
        <f>$M84/5*$K$5+($M84-$M84/5)*铜钱系统分析!$H$233</f>
        <v>18.48</v>
      </c>
      <c r="R84">
        <f t="shared" si="17"/>
        <v>2644.6</v>
      </c>
      <c r="S84">
        <f t="shared" si="18"/>
        <v>141.12</v>
      </c>
      <c r="T84">
        <f t="shared" si="19"/>
        <v>35.28</v>
      </c>
    </row>
    <row r="85" spans="1:20" x14ac:dyDescent="0.15">
      <c r="A85">
        <v>78</v>
      </c>
      <c r="B85">
        <v>9</v>
      </c>
      <c r="C85">
        <f t="shared" si="14"/>
        <v>45</v>
      </c>
      <c r="D85">
        <f t="shared" si="15"/>
        <v>3405</v>
      </c>
      <c r="E85">
        <f>D85*铜钱系统分析!$C$235</f>
        <v>2383.5</v>
      </c>
      <c r="F85">
        <f>D85*铜钱系统分析!$C$234</f>
        <v>68.099999999999994</v>
      </c>
      <c r="G85">
        <f>D85*铜钱系统分析!$C$233</f>
        <v>17.024999999999999</v>
      </c>
      <c r="H85">
        <f t="shared" si="21"/>
        <v>106500</v>
      </c>
      <c r="I85">
        <f t="shared" si="20"/>
        <v>8037000</v>
      </c>
      <c r="K85">
        <v>78</v>
      </c>
      <c r="L85">
        <v>5</v>
      </c>
      <c r="M85">
        <f t="shared" si="16"/>
        <v>390</v>
      </c>
      <c r="N85">
        <f>($M85-$M85/5)*铜钱系统分析!$H$235</f>
        <v>296.39999999999998</v>
      </c>
      <c r="O85">
        <f>$M85/5*$L$5+($M85-$M85/5)*铜钱系统分析!$H$234</f>
        <v>74.88000000000001</v>
      </c>
      <c r="P85">
        <f>$M85/5*$K$5+($M85-$M85/5)*铜钱系统分析!$H$233</f>
        <v>18.720000000000002</v>
      </c>
      <c r="R85">
        <f t="shared" si="17"/>
        <v>2679.9</v>
      </c>
      <c r="S85">
        <f t="shared" si="18"/>
        <v>142.98000000000002</v>
      </c>
      <c r="T85">
        <f t="shared" si="19"/>
        <v>35.745000000000005</v>
      </c>
    </row>
    <row r="86" spans="1:20" x14ac:dyDescent="0.15">
      <c r="A86">
        <v>79</v>
      </c>
      <c r="B86">
        <v>9</v>
      </c>
      <c r="C86">
        <f t="shared" si="14"/>
        <v>45</v>
      </c>
      <c r="D86">
        <f t="shared" si="15"/>
        <v>3450</v>
      </c>
      <c r="E86">
        <f>D86*铜钱系统分析!$C$235</f>
        <v>2415</v>
      </c>
      <c r="F86">
        <f>D86*铜钱系统分析!$C$234</f>
        <v>69</v>
      </c>
      <c r="G86">
        <f>D86*铜钱系统分析!$C$233</f>
        <v>17.25</v>
      </c>
      <c r="H86">
        <f t="shared" si="21"/>
        <v>106500</v>
      </c>
      <c r="I86">
        <f t="shared" si="20"/>
        <v>8143500</v>
      </c>
      <c r="K86">
        <v>79</v>
      </c>
      <c r="L86">
        <v>5</v>
      </c>
      <c r="M86">
        <f t="shared" si="16"/>
        <v>395</v>
      </c>
      <c r="N86">
        <f>($M86-$M86/5)*铜钱系统分析!$H$235</f>
        <v>300.2</v>
      </c>
      <c r="O86">
        <f>$M86/5*$L$5+($M86-$M86/5)*铜钱系统分析!$H$234</f>
        <v>75.84</v>
      </c>
      <c r="P86">
        <f>$M86/5*$K$5+($M86-$M86/5)*铜钱系统分析!$H$233</f>
        <v>18.96</v>
      </c>
      <c r="R86">
        <f t="shared" si="17"/>
        <v>2715.2</v>
      </c>
      <c r="S86">
        <f t="shared" si="18"/>
        <v>144.84</v>
      </c>
      <c r="T86">
        <f t="shared" si="19"/>
        <v>36.21</v>
      </c>
    </row>
    <row r="87" spans="1:20" x14ac:dyDescent="0.15">
      <c r="A87">
        <v>80</v>
      </c>
      <c r="B87">
        <v>9</v>
      </c>
      <c r="C87">
        <f t="shared" si="14"/>
        <v>45</v>
      </c>
      <c r="D87">
        <f t="shared" si="15"/>
        <v>3495</v>
      </c>
      <c r="E87">
        <f>D87*铜钱系统分析!$C$235</f>
        <v>2446.5</v>
      </c>
      <c r="F87">
        <f>D87*铜钱系统分析!$C$234</f>
        <v>69.900000000000006</v>
      </c>
      <c r="G87">
        <f>D87*铜钱系统分析!$C$233</f>
        <v>17.475000000000001</v>
      </c>
      <c r="H87">
        <f t="shared" si="21"/>
        <v>106500</v>
      </c>
      <c r="I87">
        <f t="shared" si="20"/>
        <v>8250000</v>
      </c>
      <c r="K87">
        <v>80</v>
      </c>
      <c r="L87">
        <v>5</v>
      </c>
      <c r="M87">
        <f t="shared" si="16"/>
        <v>400</v>
      </c>
      <c r="N87">
        <f>($M87-$M87/5)*铜钱系统分析!$H$235</f>
        <v>304</v>
      </c>
      <c r="O87">
        <f>$M87/5*$L$5+($M87-$M87/5)*铜钱系统分析!$H$234</f>
        <v>76.8</v>
      </c>
      <c r="P87">
        <f>$M87/5*$K$5+($M87-$M87/5)*铜钱系统分析!$H$233</f>
        <v>19.2</v>
      </c>
      <c r="R87">
        <f t="shared" si="17"/>
        <v>2750.5</v>
      </c>
      <c r="S87">
        <f t="shared" si="18"/>
        <v>146.69999999999999</v>
      </c>
      <c r="T87">
        <f t="shared" si="19"/>
        <v>36.674999999999997</v>
      </c>
    </row>
    <row r="88" spans="1:20" x14ac:dyDescent="0.15">
      <c r="A88">
        <v>81</v>
      </c>
      <c r="B88">
        <v>9</v>
      </c>
      <c r="C88">
        <f t="shared" si="14"/>
        <v>45</v>
      </c>
      <c r="D88">
        <f t="shared" si="15"/>
        <v>3540</v>
      </c>
      <c r="E88">
        <f>D88*铜钱系统分析!$C$235</f>
        <v>2478</v>
      </c>
      <c r="F88">
        <f>D88*铜钱系统分析!$C$234</f>
        <v>70.8</v>
      </c>
      <c r="G88">
        <f>D88*铜钱系统分析!$C$233</f>
        <v>17.7</v>
      </c>
      <c r="H88">
        <f t="shared" si="21"/>
        <v>106500</v>
      </c>
      <c r="I88">
        <f t="shared" si="20"/>
        <v>8356500</v>
      </c>
      <c r="K88">
        <v>81</v>
      </c>
      <c r="L88">
        <v>5</v>
      </c>
      <c r="M88">
        <f t="shared" si="16"/>
        <v>405</v>
      </c>
      <c r="N88">
        <f>($M88-$M88/5)*铜钱系统分析!$H$235</f>
        <v>307.8</v>
      </c>
      <c r="O88">
        <f>$M88/5*$L$5+($M88-$M88/5)*铜钱系统分析!$H$234</f>
        <v>77.759999999999991</v>
      </c>
      <c r="P88">
        <f>$M88/5*$K$5+($M88-$M88/5)*铜钱系统分析!$H$233</f>
        <v>19.439999999999998</v>
      </c>
      <c r="R88">
        <f t="shared" si="17"/>
        <v>2785.8</v>
      </c>
      <c r="S88">
        <f t="shared" si="18"/>
        <v>148.56</v>
      </c>
      <c r="T88">
        <f t="shared" si="19"/>
        <v>37.14</v>
      </c>
    </row>
    <row r="89" spans="1:20" x14ac:dyDescent="0.15">
      <c r="A89">
        <v>82</v>
      </c>
      <c r="B89">
        <v>9</v>
      </c>
      <c r="C89">
        <f>B89*5</f>
        <v>45</v>
      </c>
      <c r="D89">
        <f>D88+C89</f>
        <v>3585</v>
      </c>
      <c r="E89">
        <f>D89*铜钱系统分析!$C$235</f>
        <v>2509.5</v>
      </c>
      <c r="F89">
        <f>D89*铜钱系统分析!$C$234</f>
        <v>71.7</v>
      </c>
      <c r="G89">
        <f>D89*铜钱系统分析!$C$233</f>
        <v>17.925000000000001</v>
      </c>
      <c r="H89">
        <f t="shared" si="21"/>
        <v>106500</v>
      </c>
      <c r="I89">
        <f t="shared" si="20"/>
        <v>8463000</v>
      </c>
      <c r="K89">
        <v>82</v>
      </c>
      <c r="L89">
        <v>5</v>
      </c>
      <c r="M89">
        <f>M88+L89</f>
        <v>410</v>
      </c>
      <c r="N89">
        <f>($M89-$M89/5)*铜钱系统分析!$H$235</f>
        <v>311.59999999999997</v>
      </c>
      <c r="O89">
        <f>$M89/5*$L$5+($M89-$M89/5)*铜钱系统分析!$H$234</f>
        <v>78.720000000000013</v>
      </c>
      <c r="P89">
        <f>$M89/5*$K$5+($M89-$M89/5)*铜钱系统分析!$H$233</f>
        <v>19.680000000000003</v>
      </c>
      <c r="R89">
        <f>SUM(E89,N89)</f>
        <v>2821.1</v>
      </c>
      <c r="S89">
        <f>SUM(F89,O89)</f>
        <v>150.42000000000002</v>
      </c>
      <c r="T89">
        <f>SUM(G89,P89)</f>
        <v>37.605000000000004</v>
      </c>
    </row>
    <row r="90" spans="1:20" x14ac:dyDescent="0.15">
      <c r="A90">
        <v>83</v>
      </c>
      <c r="B90">
        <v>9</v>
      </c>
      <c r="C90">
        <f t="shared" si="14"/>
        <v>45</v>
      </c>
      <c r="D90">
        <f t="shared" ref="D90:D99" si="22">D89+C90</f>
        <v>3630</v>
      </c>
      <c r="E90">
        <f>D90*铜钱系统分析!$C$235</f>
        <v>2541</v>
      </c>
      <c r="F90">
        <f>D90*铜钱系统分析!$C$234</f>
        <v>72.600000000000009</v>
      </c>
      <c r="G90">
        <f>D90*铜钱系统分析!$C$233</f>
        <v>18.150000000000002</v>
      </c>
      <c r="H90">
        <f t="shared" si="21"/>
        <v>106500</v>
      </c>
      <c r="I90">
        <f t="shared" si="20"/>
        <v>8569500</v>
      </c>
      <c r="K90">
        <v>83</v>
      </c>
      <c r="L90">
        <v>5</v>
      </c>
      <c r="M90">
        <f t="shared" ref="M90:M99" si="23">M89+L90</f>
        <v>415</v>
      </c>
      <c r="N90">
        <f>($M90-$M90/5)*铜钱系统分析!$H$235</f>
        <v>315.39999999999998</v>
      </c>
      <c r="O90">
        <f>$M90/5*$L$5+($M90-$M90/5)*铜钱系统分析!$H$234</f>
        <v>79.680000000000007</v>
      </c>
      <c r="P90">
        <f>$M90/5*$K$5+($M90-$M90/5)*铜钱系统分析!$H$233</f>
        <v>19.920000000000002</v>
      </c>
      <c r="R90">
        <f t="shared" ref="R90:R99" si="24">SUM(E90,N90)</f>
        <v>2856.4</v>
      </c>
      <c r="S90">
        <f t="shared" ref="S90:S99" si="25">SUM(F90,O90)</f>
        <v>152.28000000000003</v>
      </c>
      <c r="T90">
        <f t="shared" ref="T90:T99" si="26">SUM(G90,P90)</f>
        <v>38.070000000000007</v>
      </c>
    </row>
    <row r="91" spans="1:20" x14ac:dyDescent="0.15">
      <c r="A91">
        <v>84</v>
      </c>
      <c r="B91">
        <v>9</v>
      </c>
      <c r="C91">
        <f t="shared" si="14"/>
        <v>45</v>
      </c>
      <c r="D91">
        <f t="shared" si="22"/>
        <v>3675</v>
      </c>
      <c r="E91">
        <f>D91*铜钱系统分析!$C$235</f>
        <v>2572.5</v>
      </c>
      <c r="F91">
        <f>D91*铜钱系统分析!$C$234</f>
        <v>73.5</v>
      </c>
      <c r="G91">
        <f>D91*铜钱系统分析!$C$233</f>
        <v>18.375</v>
      </c>
      <c r="H91">
        <f t="shared" si="21"/>
        <v>106500</v>
      </c>
      <c r="I91">
        <f t="shared" si="20"/>
        <v>8676000</v>
      </c>
      <c r="K91">
        <v>84</v>
      </c>
      <c r="L91">
        <v>5</v>
      </c>
      <c r="M91">
        <f t="shared" si="23"/>
        <v>420</v>
      </c>
      <c r="N91">
        <f>($M91-$M91/5)*铜钱系统分析!$H$235</f>
        <v>319.2</v>
      </c>
      <c r="O91">
        <f>$M91/5*$L$5+($M91-$M91/5)*铜钱系统分析!$H$234</f>
        <v>80.64</v>
      </c>
      <c r="P91">
        <f>$M91/5*$K$5+($M91-$M91/5)*铜钱系统分析!$H$233</f>
        <v>20.16</v>
      </c>
      <c r="R91">
        <f t="shared" si="24"/>
        <v>2891.7</v>
      </c>
      <c r="S91">
        <f t="shared" si="25"/>
        <v>154.13999999999999</v>
      </c>
      <c r="T91">
        <f t="shared" si="26"/>
        <v>38.534999999999997</v>
      </c>
    </row>
    <row r="92" spans="1:20" x14ac:dyDescent="0.15">
      <c r="A92">
        <v>85</v>
      </c>
      <c r="B92">
        <v>9</v>
      </c>
      <c r="C92">
        <f t="shared" si="14"/>
        <v>45</v>
      </c>
      <c r="D92">
        <f t="shared" si="22"/>
        <v>3720</v>
      </c>
      <c r="E92">
        <f>D92*铜钱系统分析!$C$235</f>
        <v>2604</v>
      </c>
      <c r="F92">
        <f>D92*铜钱系统分析!$C$234</f>
        <v>74.400000000000006</v>
      </c>
      <c r="G92">
        <f>D92*铜钱系统分析!$C$233</f>
        <v>18.600000000000001</v>
      </c>
      <c r="H92">
        <f t="shared" si="21"/>
        <v>106500</v>
      </c>
      <c r="I92">
        <f t="shared" si="20"/>
        <v>8782500</v>
      </c>
      <c r="K92">
        <v>85</v>
      </c>
      <c r="L92">
        <v>5</v>
      </c>
      <c r="M92">
        <f t="shared" si="23"/>
        <v>425</v>
      </c>
      <c r="N92">
        <f>($M92-$M92/5)*铜钱系统分析!$H$235</f>
        <v>323</v>
      </c>
      <c r="O92">
        <f>$M92/5*$L$5+($M92-$M92/5)*铜钱系统分析!$H$234</f>
        <v>81.599999999999994</v>
      </c>
      <c r="P92">
        <f>$M92/5*$K$5+($M92-$M92/5)*铜钱系统分析!$H$233</f>
        <v>20.399999999999999</v>
      </c>
      <c r="R92">
        <f t="shared" si="24"/>
        <v>2927</v>
      </c>
      <c r="S92">
        <f t="shared" si="25"/>
        <v>156</v>
      </c>
      <c r="T92">
        <f t="shared" si="26"/>
        <v>39</v>
      </c>
    </row>
    <row r="93" spans="1:20" x14ac:dyDescent="0.15">
      <c r="A93">
        <v>86</v>
      </c>
      <c r="B93">
        <v>9</v>
      </c>
      <c r="C93">
        <f t="shared" si="14"/>
        <v>45</v>
      </c>
      <c r="D93">
        <f t="shared" si="22"/>
        <v>3765</v>
      </c>
      <c r="E93">
        <f>D93*铜钱系统分析!$C$235</f>
        <v>2635.5</v>
      </c>
      <c r="F93">
        <f>D93*铜钱系统分析!$C$234</f>
        <v>75.3</v>
      </c>
      <c r="G93">
        <f>D93*铜钱系统分析!$C$233</f>
        <v>18.824999999999999</v>
      </c>
      <c r="H93">
        <f t="shared" si="21"/>
        <v>106500</v>
      </c>
      <c r="I93">
        <f t="shared" si="20"/>
        <v>8889000</v>
      </c>
      <c r="K93">
        <v>86</v>
      </c>
      <c r="L93">
        <v>5</v>
      </c>
      <c r="M93">
        <f t="shared" si="23"/>
        <v>430</v>
      </c>
      <c r="N93">
        <f>($M93-$M93/5)*铜钱系统分析!$H$235</f>
        <v>326.8</v>
      </c>
      <c r="O93">
        <f>$M93/5*$L$5+($M93-$M93/5)*铜钱系统分析!$H$234</f>
        <v>82.56</v>
      </c>
      <c r="P93">
        <f>$M93/5*$K$5+($M93-$M93/5)*铜钱系统分析!$H$233</f>
        <v>20.64</v>
      </c>
      <c r="R93">
        <f t="shared" si="24"/>
        <v>2962.3</v>
      </c>
      <c r="S93">
        <f t="shared" si="25"/>
        <v>157.86000000000001</v>
      </c>
      <c r="T93">
        <f t="shared" si="26"/>
        <v>39.465000000000003</v>
      </c>
    </row>
    <row r="94" spans="1:20" x14ac:dyDescent="0.15">
      <c r="A94">
        <v>87</v>
      </c>
      <c r="B94">
        <v>9</v>
      </c>
      <c r="C94">
        <f t="shared" si="14"/>
        <v>45</v>
      </c>
      <c r="D94">
        <f t="shared" si="22"/>
        <v>3810</v>
      </c>
      <c r="E94">
        <f>D94*铜钱系统分析!$C$235</f>
        <v>2667</v>
      </c>
      <c r="F94">
        <f>D94*铜钱系统分析!$C$234</f>
        <v>76.2</v>
      </c>
      <c r="G94">
        <f>D94*铜钱系统分析!$C$233</f>
        <v>19.05</v>
      </c>
      <c r="H94">
        <f t="shared" si="21"/>
        <v>106500</v>
      </c>
      <c r="I94">
        <f t="shared" si="20"/>
        <v>8995500</v>
      </c>
      <c r="K94">
        <v>87</v>
      </c>
      <c r="L94">
        <v>5</v>
      </c>
      <c r="M94">
        <f t="shared" si="23"/>
        <v>435</v>
      </c>
      <c r="N94">
        <f>($M94-$M94/5)*铜钱系统分析!$H$235</f>
        <v>330.59999999999997</v>
      </c>
      <c r="O94">
        <f>$M94/5*$L$5+($M94-$M94/5)*铜钱系统分析!$H$234</f>
        <v>83.52000000000001</v>
      </c>
      <c r="P94">
        <f>$M94/5*$K$5+($M94-$M94/5)*铜钱系统分析!$H$233</f>
        <v>20.880000000000003</v>
      </c>
      <c r="R94">
        <f t="shared" si="24"/>
        <v>2997.6</v>
      </c>
      <c r="S94">
        <f t="shared" si="25"/>
        <v>159.72000000000003</v>
      </c>
      <c r="T94">
        <f t="shared" si="26"/>
        <v>39.930000000000007</v>
      </c>
    </row>
    <row r="95" spans="1:20" x14ac:dyDescent="0.15">
      <c r="A95">
        <v>88</v>
      </c>
      <c r="B95">
        <v>9</v>
      </c>
      <c r="C95">
        <f t="shared" si="14"/>
        <v>45</v>
      </c>
      <c r="D95">
        <f t="shared" si="22"/>
        <v>3855</v>
      </c>
      <c r="E95">
        <f>D95*铜钱系统分析!$C$235</f>
        <v>2698.5</v>
      </c>
      <c r="F95">
        <f>D95*铜钱系统分析!$C$234</f>
        <v>77.100000000000009</v>
      </c>
      <c r="G95">
        <f>D95*铜钱系统分析!$C$233</f>
        <v>19.275000000000002</v>
      </c>
      <c r="H95">
        <f t="shared" si="21"/>
        <v>106500</v>
      </c>
      <c r="I95">
        <f t="shared" si="20"/>
        <v>9102000</v>
      </c>
      <c r="K95">
        <v>88</v>
      </c>
      <c r="L95">
        <v>5</v>
      </c>
      <c r="M95">
        <f t="shared" si="23"/>
        <v>440</v>
      </c>
      <c r="N95">
        <f>($M95-$M95/5)*铜钱系统分析!$H$235</f>
        <v>334.4</v>
      </c>
      <c r="O95">
        <f>$M95/5*$L$5+($M95-$M95/5)*铜钱系统分析!$H$234</f>
        <v>84.48</v>
      </c>
      <c r="P95">
        <f>$M95/5*$K$5+($M95-$M95/5)*铜钱系统分析!$H$233</f>
        <v>21.12</v>
      </c>
      <c r="R95">
        <f t="shared" si="24"/>
        <v>3032.9</v>
      </c>
      <c r="S95">
        <f t="shared" si="25"/>
        <v>161.58000000000001</v>
      </c>
      <c r="T95">
        <f t="shared" si="26"/>
        <v>40.395000000000003</v>
      </c>
    </row>
    <row r="96" spans="1:20" x14ac:dyDescent="0.15">
      <c r="A96">
        <v>89</v>
      </c>
      <c r="B96">
        <v>9</v>
      </c>
      <c r="C96">
        <f t="shared" si="14"/>
        <v>45</v>
      </c>
      <c r="D96">
        <f t="shared" si="22"/>
        <v>3900</v>
      </c>
      <c r="E96">
        <f>D96*铜钱系统分析!$C$235</f>
        <v>2730</v>
      </c>
      <c r="F96">
        <f>D96*铜钱系统分析!$C$234</f>
        <v>78</v>
      </c>
      <c r="G96">
        <f>D96*铜钱系统分析!$C$233</f>
        <v>19.5</v>
      </c>
      <c r="H96">
        <f t="shared" si="21"/>
        <v>106500</v>
      </c>
      <c r="I96">
        <f t="shared" si="20"/>
        <v>9208500</v>
      </c>
      <c r="K96">
        <v>89</v>
      </c>
      <c r="L96">
        <v>5</v>
      </c>
      <c r="M96">
        <f t="shared" si="23"/>
        <v>445</v>
      </c>
      <c r="N96">
        <f>($M96-$M96/5)*铜钱系统分析!$H$235</f>
        <v>338.2</v>
      </c>
      <c r="O96">
        <f>$M96/5*$L$5+($M96-$M96/5)*铜钱系统分析!$H$234</f>
        <v>85.44</v>
      </c>
      <c r="P96">
        <f>$M96/5*$K$5+($M96-$M96/5)*铜钱系统分析!$H$233</f>
        <v>21.36</v>
      </c>
      <c r="R96">
        <f t="shared" si="24"/>
        <v>3068.2</v>
      </c>
      <c r="S96">
        <f t="shared" si="25"/>
        <v>163.44</v>
      </c>
      <c r="T96">
        <f t="shared" si="26"/>
        <v>40.86</v>
      </c>
    </row>
    <row r="97" spans="1:20" x14ac:dyDescent="0.15">
      <c r="A97">
        <v>90</v>
      </c>
      <c r="B97">
        <v>9</v>
      </c>
      <c r="C97">
        <f t="shared" si="14"/>
        <v>45</v>
      </c>
      <c r="D97">
        <f t="shared" si="22"/>
        <v>3945</v>
      </c>
      <c r="E97">
        <f>D97*铜钱系统分析!$C$235</f>
        <v>2761.5</v>
      </c>
      <c r="F97">
        <f>D97*铜钱系统分析!$C$234</f>
        <v>78.900000000000006</v>
      </c>
      <c r="G97">
        <f>D97*铜钱系统分析!$C$233</f>
        <v>19.725000000000001</v>
      </c>
      <c r="H97">
        <f t="shared" si="21"/>
        <v>106500</v>
      </c>
      <c r="I97">
        <f t="shared" si="20"/>
        <v>9315000</v>
      </c>
      <c r="K97">
        <v>90</v>
      </c>
      <c r="L97">
        <v>5</v>
      </c>
      <c r="M97">
        <f t="shared" si="23"/>
        <v>450</v>
      </c>
      <c r="N97">
        <f>($M97-$M97/5)*铜钱系统分析!$H$235</f>
        <v>342</v>
      </c>
      <c r="O97">
        <f>$M97/5*$L$5+($M97-$M97/5)*铜钱系统分析!$H$234</f>
        <v>86.4</v>
      </c>
      <c r="P97">
        <f>$M97/5*$K$5+($M97-$M97/5)*铜钱系统分析!$H$233</f>
        <v>21.6</v>
      </c>
      <c r="R97">
        <f t="shared" si="24"/>
        <v>3103.5</v>
      </c>
      <c r="S97">
        <f t="shared" si="25"/>
        <v>165.3</v>
      </c>
      <c r="T97">
        <f t="shared" si="26"/>
        <v>41.325000000000003</v>
      </c>
    </row>
    <row r="98" spans="1:20" x14ac:dyDescent="0.15">
      <c r="A98">
        <v>91</v>
      </c>
      <c r="B98">
        <v>9</v>
      </c>
      <c r="C98">
        <f t="shared" si="14"/>
        <v>45</v>
      </c>
      <c r="D98">
        <f t="shared" si="22"/>
        <v>3990</v>
      </c>
      <c r="E98">
        <f>D98*铜钱系统分析!$C$235</f>
        <v>2793</v>
      </c>
      <c r="F98">
        <f>D98*铜钱系统分析!$C$234</f>
        <v>79.8</v>
      </c>
      <c r="G98">
        <f>D98*铜钱系统分析!$C$233</f>
        <v>19.95</v>
      </c>
      <c r="H98">
        <f t="shared" si="21"/>
        <v>106500</v>
      </c>
      <c r="I98">
        <f t="shared" si="20"/>
        <v>9421500</v>
      </c>
      <c r="K98">
        <v>91</v>
      </c>
      <c r="L98">
        <v>5</v>
      </c>
      <c r="M98">
        <f t="shared" si="23"/>
        <v>455</v>
      </c>
      <c r="N98">
        <f>($M98-$M98/5)*铜钱系统分析!$H$235</f>
        <v>345.8</v>
      </c>
      <c r="O98">
        <f>$M98/5*$L$5+($M98-$M98/5)*铜钱系统分析!$H$234</f>
        <v>87.36</v>
      </c>
      <c r="P98">
        <f>$M98/5*$K$5+($M98-$M98/5)*铜钱系统分析!$H$233</f>
        <v>21.84</v>
      </c>
      <c r="R98">
        <f t="shared" si="24"/>
        <v>3138.8</v>
      </c>
      <c r="S98">
        <f t="shared" si="25"/>
        <v>167.16</v>
      </c>
      <c r="T98">
        <f t="shared" si="26"/>
        <v>41.79</v>
      </c>
    </row>
    <row r="99" spans="1:20" x14ac:dyDescent="0.15">
      <c r="A99">
        <v>92</v>
      </c>
      <c r="B99">
        <v>9</v>
      </c>
      <c r="C99">
        <f t="shared" si="14"/>
        <v>45</v>
      </c>
      <c r="D99">
        <f t="shared" si="22"/>
        <v>4035</v>
      </c>
      <c r="E99">
        <f>D99*铜钱系统分析!$C$235</f>
        <v>2824.5</v>
      </c>
      <c r="F99">
        <f>D99*铜钱系统分析!$C$234</f>
        <v>80.7</v>
      </c>
      <c r="G99">
        <f>D99*铜钱系统分析!$C$233</f>
        <v>20.175000000000001</v>
      </c>
      <c r="H99">
        <f t="shared" si="21"/>
        <v>106500</v>
      </c>
      <c r="I99">
        <f t="shared" si="20"/>
        <v>9528000</v>
      </c>
      <c r="K99">
        <v>92</v>
      </c>
      <c r="L99">
        <v>5</v>
      </c>
      <c r="M99">
        <f t="shared" si="23"/>
        <v>460</v>
      </c>
      <c r="N99">
        <f>($M99-$M99/5)*铜钱系统分析!$H$235</f>
        <v>349.59999999999997</v>
      </c>
      <c r="O99">
        <f>$M99/5*$L$5+($M99-$M99/5)*铜钱系统分析!$H$234</f>
        <v>88.320000000000007</v>
      </c>
      <c r="P99">
        <f>$M99/5*$K$5+($M99-$M99/5)*铜钱系统分析!$H$233</f>
        <v>22.080000000000002</v>
      </c>
      <c r="R99">
        <f t="shared" si="24"/>
        <v>3174.1</v>
      </c>
      <c r="S99">
        <f t="shared" si="25"/>
        <v>169.02</v>
      </c>
      <c r="T99">
        <f t="shared" si="26"/>
        <v>42.255000000000003</v>
      </c>
    </row>
    <row r="100" spans="1:20" x14ac:dyDescent="0.15">
      <c r="A100">
        <v>93</v>
      </c>
      <c r="B100">
        <v>9</v>
      </c>
      <c r="C100">
        <f t="shared" si="14"/>
        <v>45</v>
      </c>
      <c r="D100">
        <f t="shared" ref="D100:D112" si="27">D99+C100</f>
        <v>4080</v>
      </c>
      <c r="E100">
        <f>D100*铜钱系统分析!$C$235</f>
        <v>2856</v>
      </c>
      <c r="F100">
        <f>D100*铜钱系统分析!$C$234</f>
        <v>81.600000000000009</v>
      </c>
      <c r="G100">
        <f>D100*铜钱系统分析!$C$233</f>
        <v>20.400000000000002</v>
      </c>
      <c r="H100">
        <f t="shared" si="21"/>
        <v>106500</v>
      </c>
      <c r="I100">
        <f t="shared" si="20"/>
        <v>9634500</v>
      </c>
      <c r="K100">
        <v>93</v>
      </c>
      <c r="L100">
        <v>5</v>
      </c>
      <c r="M100">
        <f t="shared" ref="M100:M112" si="28">M99+L100</f>
        <v>465</v>
      </c>
      <c r="N100">
        <f>($M100-$M100/5)*铜钱系统分析!$H$235</f>
        <v>353.4</v>
      </c>
      <c r="O100">
        <f>$M100/5*$L$5+($M100-$M100/5)*铜钱系统分析!$H$234</f>
        <v>89.28</v>
      </c>
      <c r="P100">
        <f>$M100/5*$K$5+($M100-$M100/5)*铜钱系统分析!$H$233</f>
        <v>22.32</v>
      </c>
      <c r="R100">
        <f t="shared" ref="R100:R112" si="29">SUM(E100,N100)</f>
        <v>3209.4</v>
      </c>
      <c r="S100">
        <f t="shared" ref="S100:S112" si="30">SUM(F100,O100)</f>
        <v>170.88</v>
      </c>
      <c r="T100">
        <f t="shared" ref="T100:T112" si="31">SUM(G100,P100)</f>
        <v>42.72</v>
      </c>
    </row>
    <row r="101" spans="1:20" x14ac:dyDescent="0.15">
      <c r="A101">
        <v>94</v>
      </c>
      <c r="B101">
        <v>9</v>
      </c>
      <c r="C101">
        <f t="shared" si="14"/>
        <v>45</v>
      </c>
      <c r="D101">
        <f t="shared" si="27"/>
        <v>4125</v>
      </c>
      <c r="E101">
        <f>D101*铜钱系统分析!$C$235</f>
        <v>2887.5</v>
      </c>
      <c r="F101">
        <f>D101*铜钱系统分析!$C$234</f>
        <v>82.5</v>
      </c>
      <c r="G101">
        <f>D101*铜钱系统分析!$C$233</f>
        <v>20.625</v>
      </c>
      <c r="H101">
        <f t="shared" si="21"/>
        <v>106500</v>
      </c>
      <c r="I101">
        <f t="shared" si="20"/>
        <v>9741000</v>
      </c>
      <c r="K101">
        <v>94</v>
      </c>
      <c r="L101">
        <v>5</v>
      </c>
      <c r="M101">
        <f t="shared" si="28"/>
        <v>470</v>
      </c>
      <c r="N101">
        <f>($M101-$M101/5)*铜钱系统分析!$H$235</f>
        <v>357.2</v>
      </c>
      <c r="O101">
        <f>$M101/5*$L$5+($M101-$M101/5)*铜钱系统分析!$H$234</f>
        <v>90.240000000000009</v>
      </c>
      <c r="P101">
        <f>$M101/5*$K$5+($M101-$M101/5)*铜钱系统分析!$H$233</f>
        <v>22.560000000000002</v>
      </c>
      <c r="R101">
        <f t="shared" si="29"/>
        <v>3244.7</v>
      </c>
      <c r="S101">
        <f t="shared" si="30"/>
        <v>172.74</v>
      </c>
      <c r="T101">
        <f t="shared" si="31"/>
        <v>43.185000000000002</v>
      </c>
    </row>
    <row r="102" spans="1:20" x14ac:dyDescent="0.15">
      <c r="A102">
        <v>95</v>
      </c>
      <c r="B102">
        <v>9</v>
      </c>
      <c r="C102">
        <f t="shared" si="14"/>
        <v>45</v>
      </c>
      <c r="D102">
        <f t="shared" si="27"/>
        <v>4170</v>
      </c>
      <c r="E102">
        <f>D102*铜钱系统分析!$C$235</f>
        <v>2919</v>
      </c>
      <c r="F102">
        <f>D102*铜钱系统分析!$C$234</f>
        <v>83.4</v>
      </c>
      <c r="G102">
        <f>D102*铜钱系统分析!$C$233</f>
        <v>20.85</v>
      </c>
      <c r="H102">
        <f t="shared" si="21"/>
        <v>106500</v>
      </c>
      <c r="I102">
        <f t="shared" si="20"/>
        <v>9847500</v>
      </c>
      <c r="K102">
        <v>95</v>
      </c>
      <c r="L102">
        <v>5</v>
      </c>
      <c r="M102">
        <f t="shared" si="28"/>
        <v>475</v>
      </c>
      <c r="N102">
        <f>($M102-$M102/5)*铜钱系统分析!$H$235</f>
        <v>361</v>
      </c>
      <c r="O102">
        <f>$M102/5*$L$5+($M102-$M102/5)*铜钱系统分析!$H$234</f>
        <v>91.2</v>
      </c>
      <c r="P102">
        <f>$M102/5*$K$5+($M102-$M102/5)*铜钱系统分析!$H$233</f>
        <v>22.8</v>
      </c>
      <c r="R102">
        <f t="shared" si="29"/>
        <v>3280</v>
      </c>
      <c r="S102">
        <f t="shared" si="30"/>
        <v>174.60000000000002</v>
      </c>
      <c r="T102">
        <f t="shared" si="31"/>
        <v>43.650000000000006</v>
      </c>
    </row>
    <row r="103" spans="1:20" x14ac:dyDescent="0.15">
      <c r="A103">
        <v>96</v>
      </c>
      <c r="B103">
        <v>9</v>
      </c>
      <c r="C103">
        <f t="shared" si="14"/>
        <v>45</v>
      </c>
      <c r="D103">
        <f t="shared" si="27"/>
        <v>4215</v>
      </c>
      <c r="E103">
        <f>D103*铜钱系统分析!$C$235</f>
        <v>2950.5</v>
      </c>
      <c r="F103">
        <f>D103*铜钱系统分析!$C$234</f>
        <v>84.3</v>
      </c>
      <c r="G103">
        <f>D103*铜钱系统分析!$C$233</f>
        <v>21.074999999999999</v>
      </c>
      <c r="H103">
        <f t="shared" si="21"/>
        <v>106500</v>
      </c>
      <c r="I103">
        <f t="shared" si="20"/>
        <v>9954000</v>
      </c>
      <c r="K103">
        <v>96</v>
      </c>
      <c r="L103">
        <v>5</v>
      </c>
      <c r="M103">
        <f t="shared" si="28"/>
        <v>480</v>
      </c>
      <c r="N103">
        <f>($M103-$M103/5)*铜钱系统分析!$H$235</f>
        <v>364.79999999999995</v>
      </c>
      <c r="O103">
        <f>$M103/5*$L$5+($M103-$M103/5)*铜钱系统分析!$H$234</f>
        <v>92.160000000000011</v>
      </c>
      <c r="P103">
        <f>$M103/5*$K$5+($M103-$M103/5)*铜钱系统分析!$H$233</f>
        <v>23.040000000000003</v>
      </c>
      <c r="R103">
        <f t="shared" si="29"/>
        <v>3315.3</v>
      </c>
      <c r="S103">
        <f t="shared" si="30"/>
        <v>176.46</v>
      </c>
      <c r="T103">
        <f t="shared" si="31"/>
        <v>44.115000000000002</v>
      </c>
    </row>
    <row r="104" spans="1:20" x14ac:dyDescent="0.15">
      <c r="A104">
        <v>97</v>
      </c>
      <c r="B104">
        <v>9</v>
      </c>
      <c r="C104">
        <f t="shared" si="14"/>
        <v>45</v>
      </c>
      <c r="D104">
        <f t="shared" si="27"/>
        <v>4260</v>
      </c>
      <c r="E104">
        <f>D104*铜钱系统分析!$C$235</f>
        <v>2982</v>
      </c>
      <c r="F104">
        <f>D104*铜钱系统分析!$C$234</f>
        <v>85.2</v>
      </c>
      <c r="G104">
        <f>D104*铜钱系统分析!$C$233</f>
        <v>21.3</v>
      </c>
      <c r="H104">
        <f t="shared" si="21"/>
        <v>106500</v>
      </c>
      <c r="I104">
        <f t="shared" si="20"/>
        <v>10060500</v>
      </c>
      <c r="K104">
        <v>97</v>
      </c>
      <c r="L104">
        <v>5</v>
      </c>
      <c r="M104">
        <f t="shared" si="28"/>
        <v>485</v>
      </c>
      <c r="N104">
        <f>($M104-$M104/5)*铜钱系统分析!$H$235</f>
        <v>368.59999999999997</v>
      </c>
      <c r="O104">
        <f>$M104/5*$L$5+($M104-$M104/5)*铜钱系统分析!$H$234</f>
        <v>93.12</v>
      </c>
      <c r="P104">
        <f>$M104/5*$K$5+($M104-$M104/5)*铜钱系统分析!$H$233</f>
        <v>23.28</v>
      </c>
      <c r="R104">
        <f t="shared" si="29"/>
        <v>3350.6</v>
      </c>
      <c r="S104">
        <f t="shared" si="30"/>
        <v>178.32</v>
      </c>
      <c r="T104">
        <f t="shared" si="31"/>
        <v>44.58</v>
      </c>
    </row>
    <row r="105" spans="1:20" x14ac:dyDescent="0.15">
      <c r="A105">
        <v>98</v>
      </c>
      <c r="B105">
        <v>9</v>
      </c>
      <c r="C105">
        <f t="shared" si="14"/>
        <v>45</v>
      </c>
      <c r="D105">
        <f t="shared" si="27"/>
        <v>4305</v>
      </c>
      <c r="E105">
        <f>D105*铜钱系统分析!$C$235</f>
        <v>3013.5</v>
      </c>
      <c r="F105">
        <f>D105*铜钱系统分析!$C$234</f>
        <v>86.100000000000009</v>
      </c>
      <c r="G105">
        <f>D105*铜钱系统分析!$C$233</f>
        <v>21.525000000000002</v>
      </c>
      <c r="H105">
        <f t="shared" si="21"/>
        <v>106500</v>
      </c>
      <c r="I105">
        <f t="shared" si="20"/>
        <v>10167000</v>
      </c>
      <c r="K105">
        <v>98</v>
      </c>
      <c r="L105">
        <v>5</v>
      </c>
      <c r="M105">
        <f t="shared" si="28"/>
        <v>490</v>
      </c>
      <c r="N105">
        <f>($M105-$M105/5)*铜钱系统分析!$H$235</f>
        <v>372.4</v>
      </c>
      <c r="O105">
        <f>$M105/5*$L$5+($M105-$M105/5)*铜钱系统分析!$H$234</f>
        <v>94.080000000000013</v>
      </c>
      <c r="P105">
        <f>$M105/5*$K$5+($M105-$M105/5)*铜钱系统分析!$H$233</f>
        <v>23.520000000000003</v>
      </c>
      <c r="R105">
        <f t="shared" si="29"/>
        <v>3385.9</v>
      </c>
      <c r="S105">
        <f t="shared" si="30"/>
        <v>180.18</v>
      </c>
      <c r="T105">
        <f t="shared" si="31"/>
        <v>45.045000000000002</v>
      </c>
    </row>
    <row r="106" spans="1:20" x14ac:dyDescent="0.15">
      <c r="A106">
        <v>99</v>
      </c>
      <c r="B106">
        <v>9</v>
      </c>
      <c r="C106">
        <f t="shared" si="14"/>
        <v>45</v>
      </c>
      <c r="D106">
        <f t="shared" si="27"/>
        <v>4350</v>
      </c>
      <c r="E106">
        <f>D106*铜钱系统分析!$C$235</f>
        <v>3045</v>
      </c>
      <c r="F106">
        <f>D106*铜钱系统分析!$C$234</f>
        <v>87</v>
      </c>
      <c r="G106">
        <f>D106*铜钱系统分析!$C$233</f>
        <v>21.75</v>
      </c>
      <c r="H106">
        <f t="shared" si="21"/>
        <v>106500</v>
      </c>
      <c r="I106">
        <f t="shared" si="20"/>
        <v>10273500</v>
      </c>
      <c r="K106">
        <v>99</v>
      </c>
      <c r="L106">
        <v>5</v>
      </c>
      <c r="M106">
        <f t="shared" si="28"/>
        <v>495</v>
      </c>
      <c r="N106">
        <f>($M106-$M106/5)*铜钱系统分析!$H$235</f>
        <v>376.2</v>
      </c>
      <c r="O106">
        <f>$M106/5*$L$5+($M106-$M106/5)*铜钱系统分析!$H$234</f>
        <v>95.04</v>
      </c>
      <c r="P106">
        <f>$M106/5*$K$5+($M106-$M106/5)*铜钱系统分析!$H$233</f>
        <v>23.76</v>
      </c>
      <c r="R106">
        <f t="shared" si="29"/>
        <v>3421.2</v>
      </c>
      <c r="S106">
        <f t="shared" si="30"/>
        <v>182.04000000000002</v>
      </c>
      <c r="T106">
        <f t="shared" si="31"/>
        <v>45.510000000000005</v>
      </c>
    </row>
    <row r="107" spans="1:20" x14ac:dyDescent="0.15">
      <c r="A107">
        <v>100</v>
      </c>
      <c r="B107">
        <v>9</v>
      </c>
      <c r="C107">
        <f t="shared" si="14"/>
        <v>45</v>
      </c>
      <c r="D107">
        <f t="shared" si="27"/>
        <v>4395</v>
      </c>
      <c r="E107">
        <f>D107*铜钱系统分析!$C$235</f>
        <v>3076.5</v>
      </c>
      <c r="F107">
        <f>D107*铜钱系统分析!$C$234</f>
        <v>87.9</v>
      </c>
      <c r="G107">
        <f>D107*铜钱系统分析!$C$233</f>
        <v>21.975000000000001</v>
      </c>
      <c r="H107">
        <f t="shared" si="21"/>
        <v>106500</v>
      </c>
      <c r="I107">
        <f t="shared" si="20"/>
        <v>10380000</v>
      </c>
      <c r="K107">
        <v>100</v>
      </c>
      <c r="L107">
        <v>5</v>
      </c>
      <c r="M107">
        <f t="shared" si="28"/>
        <v>500</v>
      </c>
      <c r="N107">
        <f>($M107-$M107/5)*铜钱系统分析!$H$235</f>
        <v>380</v>
      </c>
      <c r="O107">
        <f>$M107/5*$L$5+($M107-$M107/5)*铜钱系统分析!$H$234</f>
        <v>96</v>
      </c>
      <c r="P107">
        <f>$M107/5*$K$5+($M107-$M107/5)*铜钱系统分析!$H$233</f>
        <v>24</v>
      </c>
      <c r="R107">
        <f t="shared" si="29"/>
        <v>3456.5</v>
      </c>
      <c r="S107">
        <f t="shared" si="30"/>
        <v>183.9</v>
      </c>
      <c r="T107">
        <f t="shared" si="31"/>
        <v>45.975000000000001</v>
      </c>
    </row>
    <row r="108" spans="1:20" x14ac:dyDescent="0.15">
      <c r="A108">
        <v>101</v>
      </c>
      <c r="B108">
        <v>9</v>
      </c>
      <c r="C108">
        <f t="shared" si="14"/>
        <v>45</v>
      </c>
      <c r="D108">
        <f t="shared" si="27"/>
        <v>4440</v>
      </c>
      <c r="E108">
        <f>D108*铜钱系统分析!$C$235</f>
        <v>3108</v>
      </c>
      <c r="F108">
        <f>D108*铜钱系统分析!$C$234</f>
        <v>88.8</v>
      </c>
      <c r="G108">
        <f>D108*铜钱系统分析!$C$233</f>
        <v>22.2</v>
      </c>
      <c r="H108">
        <f t="shared" si="21"/>
        <v>106500</v>
      </c>
      <c r="I108">
        <f t="shared" si="20"/>
        <v>10486500</v>
      </c>
      <c r="K108">
        <v>101</v>
      </c>
      <c r="L108">
        <v>5</v>
      </c>
      <c r="M108">
        <f t="shared" si="28"/>
        <v>505</v>
      </c>
      <c r="N108">
        <f>($M108-$M108/5)*铜钱系统分析!$H$235</f>
        <v>383.79999999999995</v>
      </c>
      <c r="O108">
        <f>$M108/5*$L$5+($M108-$M108/5)*铜钱系统分析!$H$234</f>
        <v>96.960000000000008</v>
      </c>
      <c r="P108">
        <f>$M108/5*$K$5+($M108-$M108/5)*铜钱系统分析!$H$233</f>
        <v>24.240000000000002</v>
      </c>
      <c r="R108">
        <f t="shared" si="29"/>
        <v>3491.8</v>
      </c>
      <c r="S108">
        <f t="shared" si="30"/>
        <v>185.76</v>
      </c>
      <c r="T108">
        <f t="shared" si="31"/>
        <v>46.44</v>
      </c>
    </row>
    <row r="109" spans="1:20" x14ac:dyDescent="0.15">
      <c r="A109">
        <v>102</v>
      </c>
      <c r="B109">
        <v>9</v>
      </c>
      <c r="C109">
        <f t="shared" si="14"/>
        <v>45</v>
      </c>
      <c r="D109">
        <f t="shared" si="27"/>
        <v>4485</v>
      </c>
      <c r="E109">
        <f>D109*铜钱系统分析!$C$235</f>
        <v>3139.5</v>
      </c>
      <c r="F109">
        <f>D109*铜钱系统分析!$C$234</f>
        <v>89.7</v>
      </c>
      <c r="G109">
        <f>D109*铜钱系统分析!$C$233</f>
        <v>22.425000000000001</v>
      </c>
      <c r="H109">
        <f t="shared" si="21"/>
        <v>106500</v>
      </c>
      <c r="I109">
        <f t="shared" si="20"/>
        <v>10593000</v>
      </c>
      <c r="K109">
        <v>102</v>
      </c>
      <c r="L109">
        <v>5</v>
      </c>
      <c r="M109">
        <f t="shared" si="28"/>
        <v>510</v>
      </c>
      <c r="N109">
        <f>($M109-$M109/5)*铜钱系统分析!$H$235</f>
        <v>387.59999999999997</v>
      </c>
      <c r="O109">
        <f>$M109/5*$L$5+($M109-$M109/5)*铜钱系统分析!$H$234</f>
        <v>97.920000000000016</v>
      </c>
      <c r="P109">
        <f>$M109/5*$K$5+($M109-$M109/5)*铜钱系统分析!$H$233</f>
        <v>24.480000000000004</v>
      </c>
      <c r="R109">
        <f t="shared" si="29"/>
        <v>3527.1</v>
      </c>
      <c r="S109">
        <f t="shared" si="30"/>
        <v>187.62</v>
      </c>
      <c r="T109">
        <f t="shared" si="31"/>
        <v>46.905000000000001</v>
      </c>
    </row>
    <row r="110" spans="1:20" x14ac:dyDescent="0.15">
      <c r="A110">
        <v>103</v>
      </c>
      <c r="B110">
        <v>9</v>
      </c>
      <c r="C110">
        <f t="shared" si="14"/>
        <v>45</v>
      </c>
      <c r="D110">
        <f t="shared" si="27"/>
        <v>4530</v>
      </c>
      <c r="E110">
        <f>D110*铜钱系统分析!$C$235</f>
        <v>3171</v>
      </c>
      <c r="F110">
        <f>D110*铜钱系统分析!$C$234</f>
        <v>90.600000000000009</v>
      </c>
      <c r="G110">
        <f>D110*铜钱系统分析!$C$233</f>
        <v>22.650000000000002</v>
      </c>
      <c r="H110">
        <f t="shared" si="21"/>
        <v>106500</v>
      </c>
      <c r="I110">
        <f t="shared" si="20"/>
        <v>10699500</v>
      </c>
      <c r="K110">
        <v>103</v>
      </c>
      <c r="L110">
        <v>5</v>
      </c>
      <c r="M110">
        <f t="shared" si="28"/>
        <v>515</v>
      </c>
      <c r="N110">
        <f>($M110-$M110/5)*铜钱系统分析!$H$235</f>
        <v>391.4</v>
      </c>
      <c r="O110">
        <f>$M110/5*$L$5+($M110-$M110/5)*铜钱系统分析!$H$234</f>
        <v>98.88000000000001</v>
      </c>
      <c r="P110">
        <f>$M110/5*$K$5+($M110-$M110/5)*铜钱系统分析!$H$233</f>
        <v>24.720000000000002</v>
      </c>
      <c r="R110">
        <f t="shared" si="29"/>
        <v>3562.4</v>
      </c>
      <c r="S110">
        <f t="shared" si="30"/>
        <v>189.48000000000002</v>
      </c>
      <c r="T110">
        <f t="shared" si="31"/>
        <v>47.370000000000005</v>
      </c>
    </row>
    <row r="111" spans="1:20" x14ac:dyDescent="0.15">
      <c r="A111">
        <v>104</v>
      </c>
      <c r="B111">
        <v>9</v>
      </c>
      <c r="C111">
        <f t="shared" si="14"/>
        <v>45</v>
      </c>
      <c r="D111">
        <f t="shared" si="27"/>
        <v>4575</v>
      </c>
      <c r="E111">
        <f>D111*铜钱系统分析!$C$235</f>
        <v>3202.5</v>
      </c>
      <c r="F111">
        <f>D111*铜钱系统分析!$C$234</f>
        <v>91.5</v>
      </c>
      <c r="G111">
        <f>D111*铜钱系统分析!$C$233</f>
        <v>22.875</v>
      </c>
      <c r="H111">
        <f t="shared" si="21"/>
        <v>106500</v>
      </c>
      <c r="I111">
        <f t="shared" si="20"/>
        <v>10806000</v>
      </c>
      <c r="K111">
        <v>104</v>
      </c>
      <c r="L111">
        <v>5</v>
      </c>
      <c r="M111">
        <f t="shared" si="28"/>
        <v>520</v>
      </c>
      <c r="N111">
        <f>($M111-$M111/5)*铜钱系统分析!$H$235</f>
        <v>395.2</v>
      </c>
      <c r="O111">
        <f>$M111/5*$L$5+($M111-$M111/5)*铜钱系统分析!$H$234</f>
        <v>99.84</v>
      </c>
      <c r="P111">
        <f>$M111/5*$K$5+($M111-$M111/5)*铜钱系统分析!$H$233</f>
        <v>24.96</v>
      </c>
      <c r="R111">
        <f t="shared" si="29"/>
        <v>3597.7</v>
      </c>
      <c r="S111">
        <f t="shared" si="30"/>
        <v>191.34</v>
      </c>
      <c r="T111">
        <f t="shared" si="31"/>
        <v>47.835000000000001</v>
      </c>
    </row>
    <row r="112" spans="1:20" x14ac:dyDescent="0.15">
      <c r="A112">
        <v>105</v>
      </c>
      <c r="B112">
        <v>9</v>
      </c>
      <c r="C112">
        <f t="shared" si="14"/>
        <v>45</v>
      </c>
      <c r="D112">
        <f t="shared" si="27"/>
        <v>4620</v>
      </c>
      <c r="E112">
        <f>D112*铜钱系统分析!$C$235</f>
        <v>3234</v>
      </c>
      <c r="F112">
        <f>D112*铜钱系统分析!$C$234</f>
        <v>92.4</v>
      </c>
      <c r="G112">
        <f>D112*铜钱系统分析!$C$233</f>
        <v>23.1</v>
      </c>
      <c r="H112">
        <f t="shared" si="21"/>
        <v>106500</v>
      </c>
      <c r="I112">
        <f t="shared" si="20"/>
        <v>10912500</v>
      </c>
      <c r="K112">
        <v>105</v>
      </c>
      <c r="L112">
        <v>5</v>
      </c>
      <c r="M112">
        <f t="shared" si="28"/>
        <v>525</v>
      </c>
      <c r="N112">
        <f>($M112-$M112/5)*铜钱系统分析!$H$235</f>
        <v>399</v>
      </c>
      <c r="O112">
        <f>$M112/5*$L$5+($M112-$M112/5)*铜钱系统分析!$H$234</f>
        <v>100.8</v>
      </c>
      <c r="P112">
        <f>$M112/5*$K$5+($M112-$M112/5)*铜钱系统分析!$H$233</f>
        <v>25.2</v>
      </c>
      <c r="R112">
        <f t="shared" si="29"/>
        <v>3633</v>
      </c>
      <c r="S112">
        <f t="shared" si="30"/>
        <v>193.2</v>
      </c>
      <c r="T112">
        <f t="shared" si="31"/>
        <v>48.3</v>
      </c>
    </row>
    <row r="113" spans="1:20" x14ac:dyDescent="0.15">
      <c r="A113">
        <v>106</v>
      </c>
      <c r="B113">
        <v>9</v>
      </c>
      <c r="C113">
        <f t="shared" si="14"/>
        <v>45</v>
      </c>
      <c r="D113">
        <f t="shared" ref="D113:D126" si="32">D112+C113</f>
        <v>4665</v>
      </c>
      <c r="E113">
        <f>D113*铜钱系统分析!$C$235</f>
        <v>3265.5</v>
      </c>
      <c r="F113">
        <f>D113*铜钱系统分析!$C$234</f>
        <v>93.3</v>
      </c>
      <c r="G113">
        <f>D113*铜钱系统分析!$C$233</f>
        <v>23.324999999999999</v>
      </c>
      <c r="H113">
        <f t="shared" si="21"/>
        <v>106500</v>
      </c>
      <c r="I113">
        <f t="shared" si="20"/>
        <v>11019000</v>
      </c>
      <c r="K113">
        <v>106</v>
      </c>
      <c r="L113">
        <v>5</v>
      </c>
      <c r="M113">
        <f t="shared" ref="M113:M126" si="33">M112+L113</f>
        <v>530</v>
      </c>
      <c r="N113">
        <f>($M113-$M113/5)*铜钱系统分析!$H$235</f>
        <v>402.79999999999995</v>
      </c>
      <c r="O113">
        <f>$M113/5*$L$5+($M113-$M113/5)*铜钱系统分析!$H$234</f>
        <v>101.76000000000002</v>
      </c>
      <c r="P113">
        <f>$M113/5*$K$5+($M113-$M113/5)*铜钱系统分析!$H$233</f>
        <v>25.440000000000005</v>
      </c>
      <c r="R113">
        <f t="shared" ref="R113:R126" si="34">SUM(E113,N113)</f>
        <v>3668.3</v>
      </c>
      <c r="S113">
        <f t="shared" ref="S113:S126" si="35">SUM(F113,O113)</f>
        <v>195.06</v>
      </c>
      <c r="T113">
        <f t="shared" ref="T113:T126" si="36">SUM(G113,P113)</f>
        <v>48.765000000000001</v>
      </c>
    </row>
    <row r="114" spans="1:20" x14ac:dyDescent="0.15">
      <c r="A114">
        <v>107</v>
      </c>
      <c r="B114">
        <v>9</v>
      </c>
      <c r="C114">
        <f t="shared" si="14"/>
        <v>45</v>
      </c>
      <c r="D114">
        <f t="shared" si="32"/>
        <v>4710</v>
      </c>
      <c r="E114">
        <f>D114*铜钱系统分析!$C$235</f>
        <v>3297</v>
      </c>
      <c r="F114">
        <f>D114*铜钱系统分析!$C$234</f>
        <v>94.2</v>
      </c>
      <c r="G114">
        <f>D114*铜钱系统分析!$C$233</f>
        <v>23.55</v>
      </c>
      <c r="H114">
        <f t="shared" si="21"/>
        <v>106500</v>
      </c>
      <c r="I114">
        <f t="shared" si="20"/>
        <v>11125500</v>
      </c>
      <c r="K114">
        <v>107</v>
      </c>
      <c r="L114">
        <v>5</v>
      </c>
      <c r="M114">
        <f t="shared" si="33"/>
        <v>535</v>
      </c>
      <c r="N114">
        <f>($M114-$M114/5)*铜钱系统分析!$H$235</f>
        <v>406.59999999999997</v>
      </c>
      <c r="O114">
        <f>$M114/5*$L$5+($M114-$M114/5)*铜钱系统分析!$H$234</f>
        <v>102.72000000000001</v>
      </c>
      <c r="P114">
        <f>$M114/5*$K$5+($M114-$M114/5)*铜钱系统分析!$H$233</f>
        <v>25.680000000000003</v>
      </c>
      <c r="R114">
        <f t="shared" si="34"/>
        <v>3703.6</v>
      </c>
      <c r="S114">
        <f t="shared" si="35"/>
        <v>196.92000000000002</v>
      </c>
      <c r="T114">
        <f t="shared" si="36"/>
        <v>49.230000000000004</v>
      </c>
    </row>
    <row r="115" spans="1:20" x14ac:dyDescent="0.15">
      <c r="A115">
        <v>108</v>
      </c>
      <c r="B115">
        <v>9</v>
      </c>
      <c r="C115">
        <f t="shared" si="14"/>
        <v>45</v>
      </c>
      <c r="D115">
        <f t="shared" si="32"/>
        <v>4755</v>
      </c>
      <c r="E115">
        <f>D115*铜钱系统分析!$C$235</f>
        <v>3328.5</v>
      </c>
      <c r="F115">
        <f>D115*铜钱系统分析!$C$234</f>
        <v>95.100000000000009</v>
      </c>
      <c r="G115">
        <f>D115*铜钱系统分析!$C$233</f>
        <v>23.775000000000002</v>
      </c>
      <c r="H115">
        <f t="shared" si="21"/>
        <v>106500</v>
      </c>
      <c r="I115">
        <f t="shared" si="20"/>
        <v>11232000</v>
      </c>
      <c r="K115">
        <v>108</v>
      </c>
      <c r="L115">
        <v>5</v>
      </c>
      <c r="M115">
        <f t="shared" si="33"/>
        <v>540</v>
      </c>
      <c r="N115">
        <f>($M115-$M115/5)*铜钱系统分析!$H$235</f>
        <v>410.4</v>
      </c>
      <c r="O115">
        <f>$M115/5*$L$5+($M115-$M115/5)*铜钱系统分析!$H$234</f>
        <v>103.68</v>
      </c>
      <c r="P115">
        <f>$M115/5*$K$5+($M115-$M115/5)*铜钱系统分析!$H$233</f>
        <v>25.92</v>
      </c>
      <c r="R115">
        <f t="shared" si="34"/>
        <v>3738.9</v>
      </c>
      <c r="S115">
        <f t="shared" si="35"/>
        <v>198.78000000000003</v>
      </c>
      <c r="T115">
        <f t="shared" si="36"/>
        <v>49.695000000000007</v>
      </c>
    </row>
    <row r="116" spans="1:20" x14ac:dyDescent="0.15">
      <c r="A116">
        <v>109</v>
      </c>
      <c r="B116">
        <v>9</v>
      </c>
      <c r="C116">
        <f t="shared" si="14"/>
        <v>45</v>
      </c>
      <c r="D116">
        <f t="shared" si="32"/>
        <v>4800</v>
      </c>
      <c r="E116">
        <f>D116*铜钱系统分析!$C$235</f>
        <v>3360</v>
      </c>
      <c r="F116">
        <f>D116*铜钱系统分析!$C$234</f>
        <v>96</v>
      </c>
      <c r="G116">
        <f>D116*铜钱系统分析!$C$233</f>
        <v>24</v>
      </c>
      <c r="H116">
        <f t="shared" si="21"/>
        <v>106500</v>
      </c>
      <c r="I116">
        <f t="shared" si="20"/>
        <v>11338500</v>
      </c>
      <c r="K116">
        <v>109</v>
      </c>
      <c r="L116">
        <v>5</v>
      </c>
      <c r="M116">
        <f t="shared" si="33"/>
        <v>545</v>
      </c>
      <c r="N116">
        <f>($M116-$M116/5)*铜钱系统分析!$H$235</f>
        <v>414.2</v>
      </c>
      <c r="O116">
        <f>$M116/5*$L$5+($M116-$M116/5)*铜钱系统分析!$H$234</f>
        <v>104.64</v>
      </c>
      <c r="P116">
        <f>$M116/5*$K$5+($M116-$M116/5)*铜钱系统分析!$H$233</f>
        <v>26.16</v>
      </c>
      <c r="R116">
        <f t="shared" si="34"/>
        <v>3774.2</v>
      </c>
      <c r="S116">
        <f t="shared" si="35"/>
        <v>200.64</v>
      </c>
      <c r="T116">
        <f t="shared" si="36"/>
        <v>50.16</v>
      </c>
    </row>
    <row r="117" spans="1:20" x14ac:dyDescent="0.15">
      <c r="A117">
        <v>110</v>
      </c>
      <c r="B117">
        <v>9</v>
      </c>
      <c r="C117">
        <f t="shared" si="14"/>
        <v>45</v>
      </c>
      <c r="D117">
        <f t="shared" si="32"/>
        <v>4845</v>
      </c>
      <c r="E117">
        <f>D117*铜钱系统分析!$C$235</f>
        <v>3391.5</v>
      </c>
      <c r="F117">
        <f>D117*铜钱系统分析!$C$234</f>
        <v>96.9</v>
      </c>
      <c r="G117">
        <f>D117*铜钱系统分析!$C$233</f>
        <v>24.225000000000001</v>
      </c>
      <c r="H117">
        <f t="shared" si="21"/>
        <v>106500</v>
      </c>
      <c r="I117">
        <f t="shared" si="20"/>
        <v>11445000</v>
      </c>
      <c r="K117">
        <v>110</v>
      </c>
      <c r="L117">
        <v>5</v>
      </c>
      <c r="M117">
        <f t="shared" si="33"/>
        <v>550</v>
      </c>
      <c r="N117">
        <f>($M117-$M117/5)*铜钱系统分析!$H$235</f>
        <v>418</v>
      </c>
      <c r="O117">
        <f>$M117/5*$L$5+($M117-$M117/5)*铜钱系统分析!$H$234</f>
        <v>105.6</v>
      </c>
      <c r="P117">
        <f>$M117/5*$K$5+($M117-$M117/5)*铜钱系统分析!$H$233</f>
        <v>26.4</v>
      </c>
      <c r="R117">
        <f t="shared" si="34"/>
        <v>3809.5</v>
      </c>
      <c r="S117">
        <f t="shared" si="35"/>
        <v>202.5</v>
      </c>
      <c r="T117">
        <f t="shared" si="36"/>
        <v>50.625</v>
      </c>
    </row>
    <row r="118" spans="1:20" x14ac:dyDescent="0.15">
      <c r="A118">
        <v>111</v>
      </c>
      <c r="B118">
        <v>9</v>
      </c>
      <c r="C118">
        <f t="shared" si="14"/>
        <v>45</v>
      </c>
      <c r="D118">
        <f t="shared" si="32"/>
        <v>4890</v>
      </c>
      <c r="E118">
        <f>D118*铜钱系统分析!$C$235</f>
        <v>3423</v>
      </c>
      <c r="F118">
        <f>D118*铜钱系统分析!$C$234</f>
        <v>97.8</v>
      </c>
      <c r="G118">
        <f>D118*铜钱系统分析!$C$233</f>
        <v>24.45</v>
      </c>
      <c r="H118">
        <f t="shared" si="21"/>
        <v>106500</v>
      </c>
      <c r="I118">
        <f t="shared" si="20"/>
        <v>11551500</v>
      </c>
      <c r="K118">
        <v>111</v>
      </c>
      <c r="L118">
        <v>5</v>
      </c>
      <c r="M118">
        <f t="shared" si="33"/>
        <v>555</v>
      </c>
      <c r="N118">
        <f>($M118-$M118/5)*铜钱系统分析!$H$235</f>
        <v>421.79999999999995</v>
      </c>
      <c r="O118">
        <f>$M118/5*$L$5+($M118-$M118/5)*铜钱系统分析!$H$234</f>
        <v>106.56000000000002</v>
      </c>
      <c r="P118">
        <f>$M118/5*$K$5+($M118-$M118/5)*铜钱系统分析!$H$233</f>
        <v>26.640000000000004</v>
      </c>
      <c r="R118">
        <f t="shared" si="34"/>
        <v>3844.8</v>
      </c>
      <c r="S118">
        <f t="shared" si="35"/>
        <v>204.36</v>
      </c>
      <c r="T118">
        <f t="shared" si="36"/>
        <v>51.09</v>
      </c>
    </row>
    <row r="119" spans="1:20" x14ac:dyDescent="0.15">
      <c r="A119">
        <v>112</v>
      </c>
      <c r="B119">
        <v>9</v>
      </c>
      <c r="C119">
        <f t="shared" si="14"/>
        <v>45</v>
      </c>
      <c r="D119">
        <f t="shared" si="32"/>
        <v>4935</v>
      </c>
      <c r="E119">
        <f>D119*铜钱系统分析!$C$235</f>
        <v>3454.5</v>
      </c>
      <c r="F119">
        <f>D119*铜钱系统分析!$C$234</f>
        <v>98.7</v>
      </c>
      <c r="G119">
        <f>D119*铜钱系统分析!$C$233</f>
        <v>24.675000000000001</v>
      </c>
      <c r="H119">
        <f t="shared" si="21"/>
        <v>106500</v>
      </c>
      <c r="I119">
        <f t="shared" si="20"/>
        <v>11658000</v>
      </c>
      <c r="K119">
        <v>112</v>
      </c>
      <c r="L119">
        <v>5</v>
      </c>
      <c r="M119">
        <f t="shared" si="33"/>
        <v>560</v>
      </c>
      <c r="N119">
        <f>($M119-$M119/5)*铜钱系统分析!$H$235</f>
        <v>425.59999999999997</v>
      </c>
      <c r="O119">
        <f>$M119/5*$L$5+($M119-$M119/5)*铜钱系统分析!$H$234</f>
        <v>107.52000000000001</v>
      </c>
      <c r="P119">
        <f>$M119/5*$K$5+($M119-$M119/5)*铜钱系统分析!$H$233</f>
        <v>26.880000000000003</v>
      </c>
      <c r="R119">
        <f t="shared" si="34"/>
        <v>3880.1</v>
      </c>
      <c r="S119">
        <f t="shared" si="35"/>
        <v>206.22000000000003</v>
      </c>
      <c r="T119">
        <f t="shared" si="36"/>
        <v>51.555000000000007</v>
      </c>
    </row>
    <row r="120" spans="1:20" x14ac:dyDescent="0.15">
      <c r="A120">
        <v>113</v>
      </c>
      <c r="B120">
        <v>9</v>
      </c>
      <c r="C120">
        <f t="shared" si="14"/>
        <v>45</v>
      </c>
      <c r="D120">
        <f t="shared" si="32"/>
        <v>4980</v>
      </c>
      <c r="E120">
        <f>D120*铜钱系统分析!$C$235</f>
        <v>3486</v>
      </c>
      <c r="F120">
        <f>D120*铜钱系统分析!$C$234</f>
        <v>99.600000000000009</v>
      </c>
      <c r="G120">
        <f>D120*铜钱系统分析!$C$233</f>
        <v>24.900000000000002</v>
      </c>
      <c r="H120">
        <f t="shared" si="21"/>
        <v>106500</v>
      </c>
      <c r="I120">
        <f t="shared" si="20"/>
        <v>11764500</v>
      </c>
      <c r="K120">
        <v>113</v>
      </c>
      <c r="L120">
        <v>5</v>
      </c>
      <c r="M120">
        <f t="shared" si="33"/>
        <v>565</v>
      </c>
      <c r="N120">
        <f>($M120-$M120/5)*铜钱系统分析!$H$235</f>
        <v>429.4</v>
      </c>
      <c r="O120">
        <f>$M120/5*$L$5+($M120-$M120/5)*铜钱系统分析!$H$234</f>
        <v>108.48</v>
      </c>
      <c r="P120">
        <f>$M120/5*$K$5+($M120-$M120/5)*铜钱系统分析!$H$233</f>
        <v>27.12</v>
      </c>
      <c r="R120">
        <f t="shared" si="34"/>
        <v>3915.4</v>
      </c>
      <c r="S120">
        <f t="shared" si="35"/>
        <v>208.08</v>
      </c>
      <c r="T120">
        <f t="shared" si="36"/>
        <v>52.02</v>
      </c>
    </row>
    <row r="121" spans="1:20" x14ac:dyDescent="0.15">
      <c r="A121">
        <v>114</v>
      </c>
      <c r="B121">
        <v>9</v>
      </c>
      <c r="C121">
        <f t="shared" si="14"/>
        <v>45</v>
      </c>
      <c r="D121">
        <f t="shared" si="32"/>
        <v>5025</v>
      </c>
      <c r="E121">
        <f>D121*铜钱系统分析!$C$235</f>
        <v>3517.5</v>
      </c>
      <c r="F121">
        <f>D121*铜钱系统分析!$C$234</f>
        <v>100.5</v>
      </c>
      <c r="G121">
        <f>D121*铜钱系统分析!$C$233</f>
        <v>25.125</v>
      </c>
      <c r="H121">
        <f t="shared" si="21"/>
        <v>106500</v>
      </c>
      <c r="I121">
        <f t="shared" si="20"/>
        <v>11871000</v>
      </c>
      <c r="K121">
        <v>114</v>
      </c>
      <c r="L121">
        <v>5</v>
      </c>
      <c r="M121">
        <f t="shared" si="33"/>
        <v>570</v>
      </c>
      <c r="N121">
        <f>($M121-$M121/5)*铜钱系统分析!$H$235</f>
        <v>433.2</v>
      </c>
      <c r="O121">
        <f>$M121/5*$L$5+($M121-$M121/5)*铜钱系统分析!$H$234</f>
        <v>109.44</v>
      </c>
      <c r="P121">
        <f>$M121/5*$K$5+($M121-$M121/5)*铜钱系统分析!$H$233</f>
        <v>27.36</v>
      </c>
      <c r="R121">
        <f t="shared" si="34"/>
        <v>3950.7</v>
      </c>
      <c r="S121">
        <f t="shared" si="35"/>
        <v>209.94</v>
      </c>
      <c r="T121">
        <f t="shared" si="36"/>
        <v>52.484999999999999</v>
      </c>
    </row>
    <row r="122" spans="1:20" x14ac:dyDescent="0.15">
      <c r="A122">
        <v>115</v>
      </c>
      <c r="B122">
        <v>9</v>
      </c>
      <c r="C122">
        <f t="shared" si="14"/>
        <v>45</v>
      </c>
      <c r="D122">
        <f t="shared" si="32"/>
        <v>5070</v>
      </c>
      <c r="E122">
        <f>D122*铜钱系统分析!$C$235</f>
        <v>3549</v>
      </c>
      <c r="F122">
        <f>D122*铜钱系统分析!$C$234</f>
        <v>101.4</v>
      </c>
      <c r="G122">
        <f>D122*铜钱系统分析!$C$233</f>
        <v>25.35</v>
      </c>
      <c r="H122">
        <f t="shared" si="21"/>
        <v>106500</v>
      </c>
      <c r="I122">
        <f t="shared" si="20"/>
        <v>11977500</v>
      </c>
      <c r="K122">
        <v>115</v>
      </c>
      <c r="L122">
        <v>5</v>
      </c>
      <c r="M122">
        <f t="shared" si="33"/>
        <v>575</v>
      </c>
      <c r="N122">
        <f>($M122-$M122/5)*铜钱系统分析!$H$235</f>
        <v>437</v>
      </c>
      <c r="O122">
        <f>$M122/5*$L$5+($M122-$M122/5)*铜钱系统分析!$H$234</f>
        <v>110.4</v>
      </c>
      <c r="P122">
        <f>$M122/5*$K$5+($M122-$M122/5)*铜钱系统分析!$H$233</f>
        <v>27.6</v>
      </c>
      <c r="R122">
        <f t="shared" si="34"/>
        <v>3986</v>
      </c>
      <c r="S122">
        <f t="shared" si="35"/>
        <v>211.8</v>
      </c>
      <c r="T122">
        <f t="shared" si="36"/>
        <v>52.95</v>
      </c>
    </row>
    <row r="123" spans="1:20" x14ac:dyDescent="0.15">
      <c r="A123">
        <v>116</v>
      </c>
      <c r="B123">
        <v>9</v>
      </c>
      <c r="C123">
        <f t="shared" si="14"/>
        <v>45</v>
      </c>
      <c r="D123">
        <f t="shared" si="32"/>
        <v>5115</v>
      </c>
      <c r="E123">
        <f>D123*铜钱系统分析!$C$235</f>
        <v>3580.5</v>
      </c>
      <c r="F123">
        <f>D123*铜钱系统分析!$C$234</f>
        <v>102.3</v>
      </c>
      <c r="G123">
        <f>D123*铜钱系统分析!$C$233</f>
        <v>25.574999999999999</v>
      </c>
      <c r="H123">
        <f t="shared" si="21"/>
        <v>106500</v>
      </c>
      <c r="I123">
        <f t="shared" si="20"/>
        <v>12084000</v>
      </c>
      <c r="K123">
        <v>116</v>
      </c>
      <c r="L123">
        <v>5</v>
      </c>
      <c r="M123">
        <f t="shared" si="33"/>
        <v>580</v>
      </c>
      <c r="N123">
        <f>($M123-$M123/5)*铜钱系统分析!$H$235</f>
        <v>440.79999999999995</v>
      </c>
      <c r="O123">
        <f>$M123/5*$L$5+($M123-$M123/5)*铜钱系统分析!$H$234</f>
        <v>111.36000000000001</v>
      </c>
      <c r="P123">
        <f>$M123/5*$K$5+($M123-$M123/5)*铜钱系统分析!$H$233</f>
        <v>27.840000000000003</v>
      </c>
      <c r="R123">
        <f t="shared" si="34"/>
        <v>4021.3</v>
      </c>
      <c r="S123">
        <f t="shared" si="35"/>
        <v>213.66000000000003</v>
      </c>
      <c r="T123">
        <f t="shared" si="36"/>
        <v>53.415000000000006</v>
      </c>
    </row>
    <row r="124" spans="1:20" x14ac:dyDescent="0.15">
      <c r="A124">
        <v>117</v>
      </c>
      <c r="B124">
        <v>9</v>
      </c>
      <c r="C124">
        <f t="shared" si="14"/>
        <v>45</v>
      </c>
      <c r="D124">
        <f t="shared" si="32"/>
        <v>5160</v>
      </c>
      <c r="E124">
        <f>D124*铜钱系统分析!$C$235</f>
        <v>3611.9999999999995</v>
      </c>
      <c r="F124">
        <f>D124*铜钱系统分析!$C$234</f>
        <v>103.2</v>
      </c>
      <c r="G124">
        <f>D124*铜钱系统分析!$C$233</f>
        <v>25.8</v>
      </c>
      <c r="H124">
        <f t="shared" si="21"/>
        <v>106500</v>
      </c>
      <c r="I124">
        <f t="shared" si="20"/>
        <v>12190500</v>
      </c>
      <c r="K124">
        <v>117</v>
      </c>
      <c r="L124">
        <v>5</v>
      </c>
      <c r="M124">
        <f t="shared" si="33"/>
        <v>585</v>
      </c>
      <c r="N124">
        <f>($M124-$M124/5)*铜钱系统分析!$H$235</f>
        <v>444.59999999999997</v>
      </c>
      <c r="O124">
        <f>$M124/5*$L$5+($M124-$M124/5)*铜钱系统分析!$H$234</f>
        <v>112.32000000000001</v>
      </c>
      <c r="P124">
        <f>$M124/5*$K$5+($M124-$M124/5)*铜钱系统分析!$H$233</f>
        <v>28.080000000000002</v>
      </c>
      <c r="R124">
        <f t="shared" si="34"/>
        <v>4056.5999999999995</v>
      </c>
      <c r="S124">
        <f t="shared" si="35"/>
        <v>215.52</v>
      </c>
      <c r="T124">
        <f t="shared" si="36"/>
        <v>53.88</v>
      </c>
    </row>
    <row r="125" spans="1:20" x14ac:dyDescent="0.15">
      <c r="A125">
        <v>118</v>
      </c>
      <c r="B125">
        <v>9</v>
      </c>
      <c r="C125">
        <f t="shared" si="14"/>
        <v>45</v>
      </c>
      <c r="D125">
        <f t="shared" si="32"/>
        <v>5205</v>
      </c>
      <c r="E125">
        <f>D125*铜钱系统分析!$C$235</f>
        <v>3643.4999999999995</v>
      </c>
      <c r="F125">
        <f>D125*铜钱系统分析!$C$234</f>
        <v>104.10000000000001</v>
      </c>
      <c r="G125">
        <f>D125*铜钱系统分析!$C$233</f>
        <v>26.025000000000002</v>
      </c>
      <c r="H125">
        <f t="shared" si="21"/>
        <v>106500</v>
      </c>
      <c r="I125">
        <f t="shared" si="20"/>
        <v>12297000</v>
      </c>
      <c r="K125">
        <v>118</v>
      </c>
      <c r="L125">
        <v>5</v>
      </c>
      <c r="M125">
        <f t="shared" si="33"/>
        <v>590</v>
      </c>
      <c r="N125">
        <f>($M125-$M125/5)*铜钱系统分析!$H$235</f>
        <v>448.4</v>
      </c>
      <c r="O125">
        <f>$M125/5*$L$5+($M125-$M125/5)*铜钱系统分析!$H$234</f>
        <v>113.28</v>
      </c>
      <c r="P125">
        <f>$M125/5*$K$5+($M125-$M125/5)*铜钱系统分析!$H$233</f>
        <v>28.32</v>
      </c>
      <c r="R125">
        <f t="shared" si="34"/>
        <v>4091.8999999999996</v>
      </c>
      <c r="S125">
        <f t="shared" si="35"/>
        <v>217.38</v>
      </c>
      <c r="T125">
        <f t="shared" si="36"/>
        <v>54.344999999999999</v>
      </c>
    </row>
    <row r="126" spans="1:20" x14ac:dyDescent="0.15">
      <c r="A126">
        <v>119</v>
      </c>
      <c r="B126">
        <v>9</v>
      </c>
      <c r="C126">
        <f t="shared" si="14"/>
        <v>45</v>
      </c>
      <c r="D126">
        <f t="shared" si="32"/>
        <v>5250</v>
      </c>
      <c r="E126">
        <f>D126*铜钱系统分析!$C$235</f>
        <v>3674.9999999999995</v>
      </c>
      <c r="F126">
        <f>D126*铜钱系统分析!$C$234</f>
        <v>105</v>
      </c>
      <c r="G126">
        <f>D126*铜钱系统分析!$C$233</f>
        <v>26.25</v>
      </c>
      <c r="H126">
        <f t="shared" si="21"/>
        <v>106500</v>
      </c>
      <c r="I126">
        <f t="shared" si="20"/>
        <v>12403500</v>
      </c>
      <c r="K126">
        <v>119</v>
      </c>
      <c r="L126">
        <v>5</v>
      </c>
      <c r="M126">
        <f t="shared" si="33"/>
        <v>595</v>
      </c>
      <c r="N126">
        <f>($M126-$M126/5)*铜钱系统分析!$H$235</f>
        <v>452.2</v>
      </c>
      <c r="O126">
        <f>$M126/5*$L$5+($M126-$M126/5)*铜钱系统分析!$H$234</f>
        <v>114.24000000000001</v>
      </c>
      <c r="P126">
        <f>$M126/5*$K$5+($M126-$M126/5)*铜钱系统分析!$H$233</f>
        <v>28.560000000000002</v>
      </c>
      <c r="R126">
        <f t="shared" si="34"/>
        <v>4127.2</v>
      </c>
      <c r="S126">
        <f t="shared" si="35"/>
        <v>219.24</v>
      </c>
      <c r="T126">
        <f t="shared" si="36"/>
        <v>54.81</v>
      </c>
    </row>
    <row r="127" spans="1:20" x14ac:dyDescent="0.15">
      <c r="A127">
        <v>120</v>
      </c>
      <c r="B127">
        <v>9</v>
      </c>
      <c r="C127">
        <f t="shared" si="14"/>
        <v>45</v>
      </c>
      <c r="D127">
        <f t="shared" ref="D127" si="37">D126+C127</f>
        <v>5295</v>
      </c>
      <c r="E127">
        <f>D127*铜钱系统分析!$C$235</f>
        <v>3706.4999999999995</v>
      </c>
      <c r="F127">
        <f>D127*铜钱系统分析!$C$234</f>
        <v>105.9</v>
      </c>
      <c r="G127">
        <f>D127*铜钱系统分析!$C$233</f>
        <v>26.475000000000001</v>
      </c>
      <c r="H127">
        <f t="shared" si="21"/>
        <v>106500</v>
      </c>
      <c r="I127">
        <f t="shared" si="20"/>
        <v>12510000</v>
      </c>
      <c r="K127">
        <v>120</v>
      </c>
      <c r="L127">
        <v>5</v>
      </c>
      <c r="M127">
        <f t="shared" ref="M127" si="38">M126+L127</f>
        <v>600</v>
      </c>
      <c r="N127">
        <f>($M127-$M127/5)*铜钱系统分析!$H$235</f>
        <v>456</v>
      </c>
      <c r="O127">
        <f>$M127/5*$L$5+($M127-$M127/5)*铜钱系统分析!$H$234</f>
        <v>115.2</v>
      </c>
      <c r="P127">
        <f>$M127/5*$K$5+($M127-$M127/5)*铜钱系统分析!$H$233</f>
        <v>28.8</v>
      </c>
      <c r="R127">
        <f t="shared" ref="R127" si="39">SUM(E127,N127)</f>
        <v>4162.5</v>
      </c>
      <c r="S127">
        <f t="shared" ref="S127" si="40">SUM(F127,O127)</f>
        <v>221.10000000000002</v>
      </c>
      <c r="T127">
        <f t="shared" ref="T127" si="41">SUM(G127,P127)</f>
        <v>55.275000000000006</v>
      </c>
    </row>
    <row r="128" spans="1:20" x14ac:dyDescent="0.15">
      <c r="A128">
        <v>121</v>
      </c>
      <c r="B128">
        <v>9</v>
      </c>
      <c r="C128">
        <f t="shared" si="14"/>
        <v>45</v>
      </c>
      <c r="D128">
        <f t="shared" ref="D128:D191" si="42">D127+C128</f>
        <v>5340</v>
      </c>
      <c r="E128">
        <f>D128*铜钱系统分析!$C$235</f>
        <v>3737.9999999999995</v>
      </c>
      <c r="F128">
        <f>D128*铜钱系统分析!$C$234</f>
        <v>106.8</v>
      </c>
      <c r="G128">
        <f>D128*铜钱系统分析!$C$233</f>
        <v>26.7</v>
      </c>
      <c r="H128">
        <f t="shared" si="21"/>
        <v>106500</v>
      </c>
      <c r="I128">
        <f t="shared" si="20"/>
        <v>12616500</v>
      </c>
      <c r="K128">
        <v>121</v>
      </c>
      <c r="L128">
        <v>5</v>
      </c>
      <c r="M128">
        <f t="shared" ref="M128:M191" si="43">M127+L128</f>
        <v>605</v>
      </c>
      <c r="N128">
        <f>($M128-$M128/5)*铜钱系统分析!$H$235</f>
        <v>459.79999999999995</v>
      </c>
      <c r="O128">
        <f>$M128/5*$L$5+($M128-$M128/5)*铜钱系统分析!$H$234</f>
        <v>116.16000000000001</v>
      </c>
      <c r="P128">
        <f>$M128/5*$K$5+($M128-$M128/5)*铜钱系统分析!$H$233</f>
        <v>29.040000000000003</v>
      </c>
      <c r="R128">
        <f t="shared" ref="R128:R191" si="44">SUM(E128,N128)</f>
        <v>4197.7999999999993</v>
      </c>
      <c r="S128">
        <f t="shared" ref="S128:S191" si="45">SUM(F128,O128)</f>
        <v>222.96</v>
      </c>
      <c r="T128">
        <f t="shared" ref="T128:T191" si="46">SUM(G128,P128)</f>
        <v>55.74</v>
      </c>
    </row>
    <row r="129" spans="1:20" x14ac:dyDescent="0.15">
      <c r="A129">
        <v>122</v>
      </c>
      <c r="B129">
        <v>9</v>
      </c>
      <c r="C129">
        <f t="shared" si="14"/>
        <v>45</v>
      </c>
      <c r="D129">
        <f t="shared" si="42"/>
        <v>5385</v>
      </c>
      <c r="E129">
        <f>D129*铜钱系统分析!$C$235</f>
        <v>3769.4999999999995</v>
      </c>
      <c r="F129">
        <f>D129*铜钱系统分析!$C$234</f>
        <v>107.7</v>
      </c>
      <c r="G129">
        <f>D129*铜钱系统分析!$C$233</f>
        <v>26.925000000000001</v>
      </c>
      <c r="H129">
        <f t="shared" si="21"/>
        <v>106500</v>
      </c>
      <c r="I129">
        <f t="shared" si="20"/>
        <v>12723000</v>
      </c>
      <c r="K129">
        <v>122</v>
      </c>
      <c r="L129">
        <v>5</v>
      </c>
      <c r="M129">
        <f t="shared" si="43"/>
        <v>610</v>
      </c>
      <c r="N129">
        <f>($M129-$M129/5)*铜钱系统分析!$H$235</f>
        <v>463.59999999999997</v>
      </c>
      <c r="O129">
        <f>$M129/5*$L$5+($M129-$M129/5)*铜钱系统分析!$H$234</f>
        <v>117.12</v>
      </c>
      <c r="P129">
        <f>$M129/5*$K$5+($M129-$M129/5)*铜钱系统分析!$H$233</f>
        <v>29.28</v>
      </c>
      <c r="R129">
        <f t="shared" si="44"/>
        <v>4233.0999999999995</v>
      </c>
      <c r="S129">
        <f t="shared" si="45"/>
        <v>224.82</v>
      </c>
      <c r="T129">
        <f t="shared" si="46"/>
        <v>56.204999999999998</v>
      </c>
    </row>
    <row r="130" spans="1:20" x14ac:dyDescent="0.15">
      <c r="A130">
        <v>123</v>
      </c>
      <c r="B130">
        <v>9</v>
      </c>
      <c r="C130">
        <f t="shared" si="14"/>
        <v>45</v>
      </c>
      <c r="D130">
        <f t="shared" si="42"/>
        <v>5430</v>
      </c>
      <c r="E130">
        <f>D130*铜钱系统分析!$C$235</f>
        <v>3800.9999999999995</v>
      </c>
      <c r="F130">
        <f>D130*铜钱系统分析!$C$234</f>
        <v>108.60000000000001</v>
      </c>
      <c r="G130">
        <f>D130*铜钱系统分析!$C$233</f>
        <v>27.150000000000002</v>
      </c>
      <c r="H130">
        <f t="shared" si="21"/>
        <v>106500</v>
      </c>
      <c r="I130">
        <f t="shared" si="20"/>
        <v>12829500</v>
      </c>
      <c r="K130">
        <v>123</v>
      </c>
      <c r="L130">
        <v>5</v>
      </c>
      <c r="M130">
        <f t="shared" si="43"/>
        <v>615</v>
      </c>
      <c r="N130">
        <f>($M130-$M130/5)*铜钱系统分析!$H$235</f>
        <v>467.4</v>
      </c>
      <c r="O130">
        <f>$M130/5*$L$5+($M130-$M130/5)*铜钱系统分析!$H$234</f>
        <v>118.08000000000001</v>
      </c>
      <c r="P130">
        <f>$M130/5*$K$5+($M130-$M130/5)*铜钱系统分析!$H$233</f>
        <v>29.520000000000003</v>
      </c>
      <c r="R130">
        <f t="shared" si="44"/>
        <v>4268.3999999999996</v>
      </c>
      <c r="S130">
        <f t="shared" si="45"/>
        <v>226.68</v>
      </c>
      <c r="T130">
        <f t="shared" si="46"/>
        <v>56.67</v>
      </c>
    </row>
    <row r="131" spans="1:20" x14ac:dyDescent="0.15">
      <c r="A131">
        <v>124</v>
      </c>
      <c r="B131">
        <v>9</v>
      </c>
      <c r="C131">
        <f t="shared" si="14"/>
        <v>45</v>
      </c>
      <c r="D131">
        <f t="shared" si="42"/>
        <v>5475</v>
      </c>
      <c r="E131">
        <f>D131*铜钱系统分析!$C$235</f>
        <v>3832.4999999999995</v>
      </c>
      <c r="F131">
        <f>D131*铜钱系统分析!$C$234</f>
        <v>109.5</v>
      </c>
      <c r="G131">
        <f>D131*铜钱系统分析!$C$233</f>
        <v>27.375</v>
      </c>
      <c r="H131">
        <f t="shared" si="21"/>
        <v>106500</v>
      </c>
      <c r="I131">
        <f t="shared" si="20"/>
        <v>12936000</v>
      </c>
      <c r="K131">
        <v>124</v>
      </c>
      <c r="L131">
        <v>5</v>
      </c>
      <c r="M131">
        <f t="shared" si="43"/>
        <v>620</v>
      </c>
      <c r="N131">
        <f>($M131-$M131/5)*铜钱系统分析!$H$235</f>
        <v>471.2</v>
      </c>
      <c r="O131">
        <f>$M131/5*$L$5+($M131-$M131/5)*铜钱系统分析!$H$234</f>
        <v>119.04</v>
      </c>
      <c r="P131">
        <f>$M131/5*$K$5+($M131-$M131/5)*铜钱系统分析!$H$233</f>
        <v>29.76</v>
      </c>
      <c r="R131">
        <f t="shared" si="44"/>
        <v>4303.7</v>
      </c>
      <c r="S131">
        <f t="shared" si="45"/>
        <v>228.54000000000002</v>
      </c>
      <c r="T131">
        <f t="shared" si="46"/>
        <v>57.135000000000005</v>
      </c>
    </row>
    <row r="132" spans="1:20" x14ac:dyDescent="0.15">
      <c r="A132">
        <v>125</v>
      </c>
      <c r="B132">
        <v>9</v>
      </c>
      <c r="C132">
        <f t="shared" ref="C132:C195" si="47">B132*5</f>
        <v>45</v>
      </c>
      <c r="D132">
        <f t="shared" si="42"/>
        <v>5520</v>
      </c>
      <c r="E132">
        <f>D132*铜钱系统分析!$C$235</f>
        <v>3863.9999999999995</v>
      </c>
      <c r="F132">
        <f>D132*铜钱系统分析!$C$234</f>
        <v>110.4</v>
      </c>
      <c r="G132">
        <f>D132*铜钱系统分析!$C$233</f>
        <v>27.6</v>
      </c>
      <c r="H132">
        <f t="shared" si="21"/>
        <v>106500</v>
      </c>
      <c r="I132">
        <f t="shared" si="20"/>
        <v>13042500</v>
      </c>
      <c r="K132">
        <v>125</v>
      </c>
      <c r="L132">
        <v>5</v>
      </c>
      <c r="M132">
        <f t="shared" si="43"/>
        <v>625</v>
      </c>
      <c r="N132">
        <f>($M132-$M132/5)*铜钱系统分析!$H$235</f>
        <v>475</v>
      </c>
      <c r="O132">
        <f>$M132/5*$L$5+($M132-$M132/5)*铜钱系统分析!$H$234</f>
        <v>120</v>
      </c>
      <c r="P132">
        <f>$M132/5*$K$5+($M132-$M132/5)*铜钱系统分析!$H$233</f>
        <v>30</v>
      </c>
      <c r="R132">
        <f t="shared" si="44"/>
        <v>4339</v>
      </c>
      <c r="S132">
        <f t="shared" si="45"/>
        <v>230.4</v>
      </c>
      <c r="T132">
        <f t="shared" si="46"/>
        <v>57.6</v>
      </c>
    </row>
    <row r="133" spans="1:20" x14ac:dyDescent="0.15">
      <c r="A133">
        <v>126</v>
      </c>
      <c r="B133">
        <v>9</v>
      </c>
      <c r="C133">
        <f t="shared" si="47"/>
        <v>45</v>
      </c>
      <c r="D133">
        <f t="shared" si="42"/>
        <v>5565</v>
      </c>
      <c r="E133">
        <f>D133*铜钱系统分析!$C$235</f>
        <v>3895.4999999999995</v>
      </c>
      <c r="F133">
        <f>D133*铜钱系统分析!$C$234</f>
        <v>111.3</v>
      </c>
      <c r="G133">
        <f>D133*铜钱系统分析!$C$233</f>
        <v>27.824999999999999</v>
      </c>
      <c r="H133">
        <f t="shared" si="21"/>
        <v>106500</v>
      </c>
      <c r="I133">
        <f t="shared" si="20"/>
        <v>13149000</v>
      </c>
      <c r="K133">
        <v>126</v>
      </c>
      <c r="L133">
        <v>5</v>
      </c>
      <c r="M133">
        <f t="shared" si="43"/>
        <v>630</v>
      </c>
      <c r="N133">
        <f>($M133-$M133/5)*铜钱系统分析!$H$235</f>
        <v>478.79999999999995</v>
      </c>
      <c r="O133">
        <f>$M133/5*$L$5+($M133-$M133/5)*铜钱系统分析!$H$234</f>
        <v>120.96000000000001</v>
      </c>
      <c r="P133">
        <f>$M133/5*$K$5+($M133-$M133/5)*铜钱系统分析!$H$233</f>
        <v>30.240000000000002</v>
      </c>
      <c r="R133">
        <f t="shared" si="44"/>
        <v>4374.2999999999993</v>
      </c>
      <c r="S133">
        <f t="shared" si="45"/>
        <v>232.26</v>
      </c>
      <c r="T133">
        <f t="shared" si="46"/>
        <v>58.064999999999998</v>
      </c>
    </row>
    <row r="134" spans="1:20" x14ac:dyDescent="0.15">
      <c r="A134">
        <v>127</v>
      </c>
      <c r="B134">
        <v>9</v>
      </c>
      <c r="C134">
        <f t="shared" si="47"/>
        <v>45</v>
      </c>
      <c r="D134">
        <f t="shared" si="42"/>
        <v>5610</v>
      </c>
      <c r="E134">
        <f>D134*铜钱系统分析!$C$235</f>
        <v>3926.9999999999995</v>
      </c>
      <c r="F134">
        <f>D134*铜钱系统分析!$C$234</f>
        <v>112.2</v>
      </c>
      <c r="G134">
        <f>D134*铜钱系统分析!$C$233</f>
        <v>28.05</v>
      </c>
      <c r="H134">
        <f t="shared" si="21"/>
        <v>106500</v>
      </c>
      <c r="I134">
        <f t="shared" si="20"/>
        <v>13255500</v>
      </c>
      <c r="K134">
        <v>127</v>
      </c>
      <c r="L134">
        <v>5</v>
      </c>
      <c r="M134">
        <f t="shared" si="43"/>
        <v>635</v>
      </c>
      <c r="N134">
        <f>($M134-$M134/5)*铜钱系统分析!$H$235</f>
        <v>482.59999999999997</v>
      </c>
      <c r="O134">
        <f>$M134/5*$L$5+($M134-$M134/5)*铜钱系统分析!$H$234</f>
        <v>121.92000000000002</v>
      </c>
      <c r="P134">
        <f>$M134/5*$K$5+($M134-$M134/5)*铜钱系统分析!$H$233</f>
        <v>30.480000000000004</v>
      </c>
      <c r="R134">
        <f t="shared" si="44"/>
        <v>4409.5999999999995</v>
      </c>
      <c r="S134">
        <f t="shared" si="45"/>
        <v>234.12</v>
      </c>
      <c r="T134">
        <f t="shared" si="46"/>
        <v>58.53</v>
      </c>
    </row>
    <row r="135" spans="1:20" x14ac:dyDescent="0.15">
      <c r="A135">
        <v>128</v>
      </c>
      <c r="B135">
        <v>9</v>
      </c>
      <c r="C135">
        <f t="shared" si="47"/>
        <v>45</v>
      </c>
      <c r="D135">
        <f t="shared" si="42"/>
        <v>5655</v>
      </c>
      <c r="E135">
        <f>D135*铜钱系统分析!$C$235</f>
        <v>3958.4999999999995</v>
      </c>
      <c r="F135">
        <f>D135*铜钱系统分析!$C$234</f>
        <v>113.10000000000001</v>
      </c>
      <c r="G135">
        <f>D135*铜钱系统分析!$C$233</f>
        <v>28.275000000000002</v>
      </c>
      <c r="H135">
        <f t="shared" si="21"/>
        <v>106500</v>
      </c>
      <c r="I135">
        <f t="shared" si="20"/>
        <v>13362000</v>
      </c>
      <c r="K135">
        <v>128</v>
      </c>
      <c r="L135">
        <v>5</v>
      </c>
      <c r="M135">
        <f t="shared" si="43"/>
        <v>640</v>
      </c>
      <c r="N135">
        <f>($M135-$M135/5)*铜钱系统分析!$H$235</f>
        <v>486.4</v>
      </c>
      <c r="O135">
        <f>$M135/5*$L$5+($M135-$M135/5)*铜钱系统分析!$H$234</f>
        <v>122.88000000000001</v>
      </c>
      <c r="P135">
        <f>$M135/5*$K$5+($M135-$M135/5)*铜钱系统分析!$H$233</f>
        <v>30.720000000000002</v>
      </c>
      <c r="R135">
        <f t="shared" si="44"/>
        <v>4444.8999999999996</v>
      </c>
      <c r="S135">
        <f t="shared" si="45"/>
        <v>235.98000000000002</v>
      </c>
      <c r="T135">
        <f t="shared" si="46"/>
        <v>58.995000000000005</v>
      </c>
    </row>
    <row r="136" spans="1:20" x14ac:dyDescent="0.15">
      <c r="A136">
        <v>129</v>
      </c>
      <c r="B136">
        <v>9</v>
      </c>
      <c r="C136">
        <f t="shared" si="47"/>
        <v>45</v>
      </c>
      <c r="D136">
        <f t="shared" si="42"/>
        <v>5700</v>
      </c>
      <c r="E136">
        <f>D136*铜钱系统分析!$C$235</f>
        <v>3989.9999999999995</v>
      </c>
      <c r="F136">
        <f>D136*铜钱系统分析!$C$234</f>
        <v>114</v>
      </c>
      <c r="G136">
        <f>D136*铜钱系统分析!$C$233</f>
        <v>28.5</v>
      </c>
      <c r="H136">
        <f t="shared" si="21"/>
        <v>106500</v>
      </c>
      <c r="I136">
        <f t="shared" si="20"/>
        <v>13468500</v>
      </c>
      <c r="K136">
        <v>129</v>
      </c>
      <c r="L136">
        <v>5</v>
      </c>
      <c r="M136">
        <f t="shared" si="43"/>
        <v>645</v>
      </c>
      <c r="N136">
        <f>($M136-$M136/5)*铜钱系统分析!$H$235</f>
        <v>490.2</v>
      </c>
      <c r="O136">
        <f>$M136/5*$L$5+($M136-$M136/5)*铜钱系统分析!$H$234</f>
        <v>123.84</v>
      </c>
      <c r="P136">
        <f>$M136/5*$K$5+($M136-$M136/5)*铜钱系统分析!$H$233</f>
        <v>30.96</v>
      </c>
      <c r="R136">
        <f t="shared" si="44"/>
        <v>4480.2</v>
      </c>
      <c r="S136">
        <f t="shared" si="45"/>
        <v>237.84</v>
      </c>
      <c r="T136">
        <f t="shared" si="46"/>
        <v>59.46</v>
      </c>
    </row>
    <row r="137" spans="1:20" x14ac:dyDescent="0.15">
      <c r="A137">
        <v>130</v>
      </c>
      <c r="B137">
        <v>9</v>
      </c>
      <c r="C137">
        <f t="shared" si="47"/>
        <v>45</v>
      </c>
      <c r="D137">
        <f t="shared" si="42"/>
        <v>5745</v>
      </c>
      <c r="E137">
        <f>D137*铜钱系统分析!$C$235</f>
        <v>4021.4999999999995</v>
      </c>
      <c r="F137">
        <f>D137*铜钱系统分析!$C$234</f>
        <v>114.9</v>
      </c>
      <c r="G137">
        <f>D137*铜钱系统分析!$C$233</f>
        <v>28.725000000000001</v>
      </c>
      <c r="H137">
        <f t="shared" si="21"/>
        <v>106500</v>
      </c>
      <c r="I137">
        <f t="shared" si="20"/>
        <v>13575000</v>
      </c>
      <c r="K137">
        <v>130</v>
      </c>
      <c r="L137">
        <v>5</v>
      </c>
      <c r="M137">
        <f t="shared" si="43"/>
        <v>650</v>
      </c>
      <c r="N137">
        <f>($M137-$M137/5)*铜钱系统分析!$H$235</f>
        <v>494</v>
      </c>
      <c r="O137">
        <f>$M137/5*$L$5+($M137-$M137/5)*铜钱系统分析!$H$234</f>
        <v>124.8</v>
      </c>
      <c r="P137">
        <f>$M137/5*$K$5+($M137-$M137/5)*铜钱系统分析!$H$233</f>
        <v>31.2</v>
      </c>
      <c r="R137">
        <f t="shared" si="44"/>
        <v>4515.5</v>
      </c>
      <c r="S137">
        <f t="shared" si="45"/>
        <v>239.7</v>
      </c>
      <c r="T137">
        <f t="shared" si="46"/>
        <v>59.924999999999997</v>
      </c>
    </row>
    <row r="138" spans="1:20" x14ac:dyDescent="0.15">
      <c r="A138">
        <v>131</v>
      </c>
      <c r="B138">
        <v>9</v>
      </c>
      <c r="C138">
        <f t="shared" si="47"/>
        <v>45</v>
      </c>
      <c r="D138">
        <f t="shared" si="42"/>
        <v>5790</v>
      </c>
      <c r="E138">
        <f>D138*铜钱系统分析!$C$235</f>
        <v>4052.9999999999995</v>
      </c>
      <c r="F138">
        <f>D138*铜钱系统分析!$C$234</f>
        <v>115.8</v>
      </c>
      <c r="G138">
        <f>D138*铜钱系统分析!$C$233</f>
        <v>28.95</v>
      </c>
      <c r="H138">
        <f t="shared" si="21"/>
        <v>106500</v>
      </c>
      <c r="I138">
        <f t="shared" ref="I138:I201" si="48">I137+H138</f>
        <v>13681500</v>
      </c>
      <c r="K138">
        <v>131</v>
      </c>
      <c r="L138">
        <v>5</v>
      </c>
      <c r="M138">
        <f t="shared" si="43"/>
        <v>655</v>
      </c>
      <c r="N138">
        <f>($M138-$M138/5)*铜钱系统分析!$H$235</f>
        <v>497.79999999999995</v>
      </c>
      <c r="O138">
        <f>$M138/5*$L$5+($M138-$M138/5)*铜钱系统分析!$H$234</f>
        <v>125.76000000000002</v>
      </c>
      <c r="P138">
        <f>$M138/5*$K$5+($M138-$M138/5)*铜钱系统分析!$H$233</f>
        <v>31.440000000000005</v>
      </c>
      <c r="R138">
        <f t="shared" si="44"/>
        <v>4550.7999999999993</v>
      </c>
      <c r="S138">
        <f t="shared" si="45"/>
        <v>241.56</v>
      </c>
      <c r="T138">
        <f t="shared" si="46"/>
        <v>60.39</v>
      </c>
    </row>
    <row r="139" spans="1:20" x14ac:dyDescent="0.15">
      <c r="A139">
        <v>132</v>
      </c>
      <c r="B139">
        <v>9</v>
      </c>
      <c r="C139">
        <f t="shared" si="47"/>
        <v>45</v>
      </c>
      <c r="D139">
        <f t="shared" si="42"/>
        <v>5835</v>
      </c>
      <c r="E139">
        <f>D139*铜钱系统分析!$C$235</f>
        <v>4084.4999999999995</v>
      </c>
      <c r="F139">
        <f>D139*铜钱系统分析!$C$234</f>
        <v>116.7</v>
      </c>
      <c r="G139">
        <f>D139*铜钱系统分析!$C$233</f>
        <v>29.175000000000001</v>
      </c>
      <c r="H139">
        <f t="shared" si="21"/>
        <v>106500</v>
      </c>
      <c r="I139">
        <f t="shared" si="48"/>
        <v>13788000</v>
      </c>
      <c r="K139">
        <v>132</v>
      </c>
      <c r="L139">
        <v>5</v>
      </c>
      <c r="M139">
        <f t="shared" si="43"/>
        <v>660</v>
      </c>
      <c r="N139">
        <f>($M139-$M139/5)*铜钱系统分析!$H$235</f>
        <v>501.59999999999997</v>
      </c>
      <c r="O139">
        <f>$M139/5*$L$5+($M139-$M139/5)*铜钱系统分析!$H$234</f>
        <v>126.72000000000001</v>
      </c>
      <c r="P139">
        <f>$M139/5*$K$5+($M139-$M139/5)*铜钱系统分析!$H$233</f>
        <v>31.680000000000003</v>
      </c>
      <c r="R139">
        <f t="shared" si="44"/>
        <v>4586.0999999999995</v>
      </c>
      <c r="S139">
        <f t="shared" si="45"/>
        <v>243.42000000000002</v>
      </c>
      <c r="T139">
        <f t="shared" si="46"/>
        <v>60.855000000000004</v>
      </c>
    </row>
    <row r="140" spans="1:20" x14ac:dyDescent="0.15">
      <c r="A140">
        <v>133</v>
      </c>
      <c r="B140">
        <v>9</v>
      </c>
      <c r="C140">
        <f t="shared" si="47"/>
        <v>45</v>
      </c>
      <c r="D140">
        <f t="shared" si="42"/>
        <v>5880</v>
      </c>
      <c r="E140">
        <f>D140*铜钱系统分析!$C$235</f>
        <v>4116</v>
      </c>
      <c r="F140">
        <f>D140*铜钱系统分析!$C$234</f>
        <v>117.60000000000001</v>
      </c>
      <c r="G140">
        <f>D140*铜钱系统分析!$C$233</f>
        <v>29.400000000000002</v>
      </c>
      <c r="H140">
        <f t="shared" si="21"/>
        <v>106500</v>
      </c>
      <c r="I140">
        <f t="shared" si="48"/>
        <v>13894500</v>
      </c>
      <c r="K140">
        <v>133</v>
      </c>
      <c r="L140">
        <v>5</v>
      </c>
      <c r="M140">
        <f t="shared" si="43"/>
        <v>665</v>
      </c>
      <c r="N140">
        <f>($M140-$M140/5)*铜钱系统分析!$H$235</f>
        <v>505.4</v>
      </c>
      <c r="O140">
        <f>$M140/5*$L$5+($M140-$M140/5)*铜钱系统分析!$H$234</f>
        <v>127.68</v>
      </c>
      <c r="P140">
        <f>$M140/5*$K$5+($M140-$M140/5)*铜钱系统分析!$H$233</f>
        <v>31.92</v>
      </c>
      <c r="R140">
        <f t="shared" si="44"/>
        <v>4621.3999999999996</v>
      </c>
      <c r="S140">
        <f t="shared" si="45"/>
        <v>245.28000000000003</v>
      </c>
      <c r="T140">
        <f t="shared" si="46"/>
        <v>61.320000000000007</v>
      </c>
    </row>
    <row r="141" spans="1:20" x14ac:dyDescent="0.15">
      <c r="A141">
        <v>134</v>
      </c>
      <c r="B141">
        <v>9</v>
      </c>
      <c r="C141">
        <f t="shared" si="47"/>
        <v>45</v>
      </c>
      <c r="D141">
        <f t="shared" si="42"/>
        <v>5925</v>
      </c>
      <c r="E141">
        <f>D141*铜钱系统分析!$C$235</f>
        <v>4147.5</v>
      </c>
      <c r="F141">
        <f>D141*铜钱系统分析!$C$234</f>
        <v>118.5</v>
      </c>
      <c r="G141">
        <f>D141*铜钱系统分析!$C$233</f>
        <v>29.625</v>
      </c>
      <c r="H141">
        <f t="shared" si="21"/>
        <v>106500</v>
      </c>
      <c r="I141">
        <f t="shared" si="48"/>
        <v>14001000</v>
      </c>
      <c r="K141">
        <v>134</v>
      </c>
      <c r="L141">
        <v>5</v>
      </c>
      <c r="M141">
        <f t="shared" si="43"/>
        <v>670</v>
      </c>
      <c r="N141">
        <f>($M141-$M141/5)*铜钱系统分析!$H$235</f>
        <v>509.2</v>
      </c>
      <c r="O141">
        <f>$M141/5*$L$5+($M141-$M141/5)*铜钱系统分析!$H$234</f>
        <v>128.64000000000001</v>
      </c>
      <c r="P141">
        <f>$M141/5*$K$5+($M141-$M141/5)*铜钱系统分析!$H$233</f>
        <v>32.160000000000004</v>
      </c>
      <c r="R141">
        <f t="shared" si="44"/>
        <v>4656.7</v>
      </c>
      <c r="S141">
        <f t="shared" si="45"/>
        <v>247.14000000000001</v>
      </c>
      <c r="T141">
        <f t="shared" si="46"/>
        <v>61.785000000000004</v>
      </c>
    </row>
    <row r="142" spans="1:20" x14ac:dyDescent="0.15">
      <c r="A142">
        <v>135</v>
      </c>
      <c r="B142">
        <v>9</v>
      </c>
      <c r="C142">
        <f t="shared" si="47"/>
        <v>45</v>
      </c>
      <c r="D142">
        <f t="shared" si="42"/>
        <v>5970</v>
      </c>
      <c r="E142">
        <f>D142*铜钱系统分析!$C$235</f>
        <v>4179</v>
      </c>
      <c r="F142">
        <f>D142*铜钱系统分析!$C$234</f>
        <v>119.4</v>
      </c>
      <c r="G142">
        <f>D142*铜钱系统分析!$C$233</f>
        <v>29.85</v>
      </c>
      <c r="H142">
        <f t="shared" si="21"/>
        <v>106500</v>
      </c>
      <c r="I142">
        <f t="shared" si="48"/>
        <v>14107500</v>
      </c>
      <c r="K142">
        <v>135</v>
      </c>
      <c r="L142">
        <v>5</v>
      </c>
      <c r="M142">
        <f t="shared" si="43"/>
        <v>675</v>
      </c>
      <c r="N142">
        <f>($M142-$M142/5)*铜钱系统分析!$H$235</f>
        <v>513</v>
      </c>
      <c r="O142">
        <f>$M142/5*$L$5+($M142-$M142/5)*铜钱系统分析!$H$234</f>
        <v>129.6</v>
      </c>
      <c r="P142">
        <f>$M142/5*$K$5+($M142-$M142/5)*铜钱系统分析!$H$233</f>
        <v>32.4</v>
      </c>
      <c r="R142">
        <f t="shared" si="44"/>
        <v>4692</v>
      </c>
      <c r="S142">
        <f t="shared" si="45"/>
        <v>249</v>
      </c>
      <c r="T142">
        <f t="shared" si="46"/>
        <v>62.25</v>
      </c>
    </row>
    <row r="143" spans="1:20" x14ac:dyDescent="0.15">
      <c r="A143">
        <v>136</v>
      </c>
      <c r="B143">
        <v>9</v>
      </c>
      <c r="C143">
        <f t="shared" si="47"/>
        <v>45</v>
      </c>
      <c r="D143">
        <f t="shared" si="42"/>
        <v>6015</v>
      </c>
      <c r="E143">
        <f>D143*铜钱系统分析!$C$235</f>
        <v>4210.5</v>
      </c>
      <c r="F143">
        <f>D143*铜钱系统分析!$C$234</f>
        <v>120.3</v>
      </c>
      <c r="G143">
        <f>D143*铜钱系统分析!$C$233</f>
        <v>30.074999999999999</v>
      </c>
      <c r="H143">
        <f t="shared" ref="H143:H206" si="49">SUM($A$4:$I$4)</f>
        <v>106500</v>
      </c>
      <c r="I143">
        <f t="shared" si="48"/>
        <v>14214000</v>
      </c>
      <c r="K143">
        <v>136</v>
      </c>
      <c r="L143">
        <v>5</v>
      </c>
      <c r="M143">
        <f t="shared" si="43"/>
        <v>680</v>
      </c>
      <c r="N143">
        <f>($M143-$M143/5)*铜钱系统分析!$H$235</f>
        <v>516.79999999999995</v>
      </c>
      <c r="O143">
        <f>$M143/5*$L$5+($M143-$M143/5)*铜钱系统分析!$H$234</f>
        <v>130.56</v>
      </c>
      <c r="P143">
        <f>$M143/5*$K$5+($M143-$M143/5)*铜钱系统分析!$H$233</f>
        <v>32.64</v>
      </c>
      <c r="R143">
        <f t="shared" si="44"/>
        <v>4727.3</v>
      </c>
      <c r="S143">
        <f t="shared" si="45"/>
        <v>250.86</v>
      </c>
      <c r="T143">
        <f t="shared" si="46"/>
        <v>62.715000000000003</v>
      </c>
    </row>
    <row r="144" spans="1:20" x14ac:dyDescent="0.15">
      <c r="A144">
        <v>137</v>
      </c>
      <c r="B144">
        <v>9</v>
      </c>
      <c r="C144">
        <f t="shared" si="47"/>
        <v>45</v>
      </c>
      <c r="D144">
        <f t="shared" si="42"/>
        <v>6060</v>
      </c>
      <c r="E144">
        <f>D144*铜钱系统分析!$C$235</f>
        <v>4242</v>
      </c>
      <c r="F144">
        <f>D144*铜钱系统分析!$C$234</f>
        <v>121.2</v>
      </c>
      <c r="G144">
        <f>D144*铜钱系统分析!$C$233</f>
        <v>30.3</v>
      </c>
      <c r="H144">
        <f t="shared" si="49"/>
        <v>106500</v>
      </c>
      <c r="I144">
        <f t="shared" si="48"/>
        <v>14320500</v>
      </c>
      <c r="K144">
        <v>137</v>
      </c>
      <c r="L144">
        <v>5</v>
      </c>
      <c r="M144">
        <f t="shared" si="43"/>
        <v>685</v>
      </c>
      <c r="N144">
        <f>($M144-$M144/5)*铜钱系统分析!$H$235</f>
        <v>520.6</v>
      </c>
      <c r="O144">
        <f>$M144/5*$L$5+($M144-$M144/5)*铜钱系统分析!$H$234</f>
        <v>131.52000000000001</v>
      </c>
      <c r="P144">
        <f>$M144/5*$K$5+($M144-$M144/5)*铜钱系统分析!$H$233</f>
        <v>32.880000000000003</v>
      </c>
      <c r="R144">
        <f t="shared" si="44"/>
        <v>4762.6000000000004</v>
      </c>
      <c r="S144">
        <f t="shared" si="45"/>
        <v>252.72000000000003</v>
      </c>
      <c r="T144">
        <f t="shared" si="46"/>
        <v>63.180000000000007</v>
      </c>
    </row>
    <row r="145" spans="1:20" x14ac:dyDescent="0.15">
      <c r="A145">
        <v>138</v>
      </c>
      <c r="B145">
        <v>9</v>
      </c>
      <c r="C145">
        <f t="shared" si="47"/>
        <v>45</v>
      </c>
      <c r="D145">
        <f t="shared" si="42"/>
        <v>6105</v>
      </c>
      <c r="E145">
        <f>D145*铜钱系统分析!$C$235</f>
        <v>4273.5</v>
      </c>
      <c r="F145">
        <f>D145*铜钱系统分析!$C$234</f>
        <v>122.10000000000001</v>
      </c>
      <c r="G145">
        <f>D145*铜钱系统分析!$C$233</f>
        <v>30.525000000000002</v>
      </c>
      <c r="H145">
        <f t="shared" si="49"/>
        <v>106500</v>
      </c>
      <c r="I145">
        <f t="shared" si="48"/>
        <v>14427000</v>
      </c>
      <c r="K145">
        <v>138</v>
      </c>
      <c r="L145">
        <v>5</v>
      </c>
      <c r="M145">
        <f t="shared" si="43"/>
        <v>690</v>
      </c>
      <c r="N145">
        <f>($M145-$M145/5)*铜钱系统分析!$H$235</f>
        <v>524.4</v>
      </c>
      <c r="O145">
        <f>$M145/5*$L$5+($M145-$M145/5)*铜钱系统分析!$H$234</f>
        <v>132.48000000000002</v>
      </c>
      <c r="P145">
        <f>$M145/5*$K$5+($M145-$M145/5)*铜钱系统分析!$H$233</f>
        <v>33.120000000000005</v>
      </c>
      <c r="R145">
        <f t="shared" si="44"/>
        <v>4797.8999999999996</v>
      </c>
      <c r="S145">
        <f t="shared" si="45"/>
        <v>254.58000000000004</v>
      </c>
      <c r="T145">
        <f t="shared" si="46"/>
        <v>63.64500000000001</v>
      </c>
    </row>
    <row r="146" spans="1:20" x14ac:dyDescent="0.15">
      <c r="A146">
        <v>139</v>
      </c>
      <c r="B146">
        <v>9</v>
      </c>
      <c r="C146">
        <f t="shared" si="47"/>
        <v>45</v>
      </c>
      <c r="D146">
        <f t="shared" si="42"/>
        <v>6150</v>
      </c>
      <c r="E146">
        <f>D146*铜钱系统分析!$C$235</f>
        <v>4305</v>
      </c>
      <c r="F146">
        <f>D146*铜钱系统分析!$C$234</f>
        <v>123</v>
      </c>
      <c r="G146">
        <f>D146*铜钱系统分析!$C$233</f>
        <v>30.75</v>
      </c>
      <c r="H146">
        <f t="shared" si="49"/>
        <v>106500</v>
      </c>
      <c r="I146">
        <f t="shared" si="48"/>
        <v>14533500</v>
      </c>
      <c r="K146">
        <v>139</v>
      </c>
      <c r="L146">
        <v>5</v>
      </c>
      <c r="M146">
        <f t="shared" si="43"/>
        <v>695</v>
      </c>
      <c r="N146">
        <f>($M146-$M146/5)*铜钱系统分析!$H$235</f>
        <v>528.19999999999993</v>
      </c>
      <c r="O146">
        <f>$M146/5*$L$5+($M146-$M146/5)*铜钱系统分析!$H$234</f>
        <v>133.44</v>
      </c>
      <c r="P146">
        <f>$M146/5*$K$5+($M146-$M146/5)*铜钱系统分析!$H$233</f>
        <v>33.36</v>
      </c>
      <c r="R146">
        <f t="shared" si="44"/>
        <v>4833.2</v>
      </c>
      <c r="S146">
        <f t="shared" si="45"/>
        <v>256.44</v>
      </c>
      <c r="T146">
        <f t="shared" si="46"/>
        <v>64.11</v>
      </c>
    </row>
    <row r="147" spans="1:20" x14ac:dyDescent="0.15">
      <c r="A147">
        <v>140</v>
      </c>
      <c r="B147">
        <v>9</v>
      </c>
      <c r="C147">
        <f t="shared" si="47"/>
        <v>45</v>
      </c>
      <c r="D147">
        <f t="shared" si="42"/>
        <v>6195</v>
      </c>
      <c r="E147">
        <f>D147*铜钱系统分析!$C$235</f>
        <v>4336.5</v>
      </c>
      <c r="F147">
        <f>D147*铜钱系统分析!$C$234</f>
        <v>123.9</v>
      </c>
      <c r="G147">
        <f>D147*铜钱系统分析!$C$233</f>
        <v>30.975000000000001</v>
      </c>
      <c r="H147">
        <f t="shared" si="49"/>
        <v>106500</v>
      </c>
      <c r="I147">
        <f t="shared" si="48"/>
        <v>14640000</v>
      </c>
      <c r="K147">
        <v>140</v>
      </c>
      <c r="L147">
        <v>5</v>
      </c>
      <c r="M147">
        <f t="shared" si="43"/>
        <v>700</v>
      </c>
      <c r="N147">
        <f>($M147-$M147/5)*铜钱系统分析!$H$235</f>
        <v>532</v>
      </c>
      <c r="O147">
        <f>$M147/5*$L$5+($M147-$M147/5)*铜钱系统分析!$H$234</f>
        <v>134.4</v>
      </c>
      <c r="P147">
        <f>$M147/5*$K$5+($M147-$M147/5)*铜钱系统分析!$H$233</f>
        <v>33.6</v>
      </c>
      <c r="R147">
        <f t="shared" si="44"/>
        <v>4868.5</v>
      </c>
      <c r="S147">
        <f t="shared" si="45"/>
        <v>258.3</v>
      </c>
      <c r="T147">
        <f t="shared" si="46"/>
        <v>64.575000000000003</v>
      </c>
    </row>
    <row r="148" spans="1:20" x14ac:dyDescent="0.15">
      <c r="A148">
        <v>141</v>
      </c>
      <c r="B148">
        <v>9</v>
      </c>
      <c r="C148">
        <f t="shared" si="47"/>
        <v>45</v>
      </c>
      <c r="D148">
        <f t="shared" si="42"/>
        <v>6240</v>
      </c>
      <c r="E148">
        <f>D148*铜钱系统分析!$C$235</f>
        <v>4368</v>
      </c>
      <c r="F148">
        <f>D148*铜钱系统分析!$C$234</f>
        <v>124.8</v>
      </c>
      <c r="G148">
        <f>D148*铜钱系统分析!$C$233</f>
        <v>31.2</v>
      </c>
      <c r="H148">
        <f t="shared" si="49"/>
        <v>106500</v>
      </c>
      <c r="I148">
        <f t="shared" si="48"/>
        <v>14746500</v>
      </c>
      <c r="K148">
        <v>141</v>
      </c>
      <c r="L148">
        <v>5</v>
      </c>
      <c r="M148">
        <f t="shared" si="43"/>
        <v>705</v>
      </c>
      <c r="N148">
        <f>($M148-$M148/5)*铜钱系统分析!$H$235</f>
        <v>535.79999999999995</v>
      </c>
      <c r="O148">
        <f>$M148/5*$L$5+($M148-$M148/5)*铜钱系统分析!$H$234</f>
        <v>135.36000000000001</v>
      </c>
      <c r="P148">
        <f>$M148/5*$K$5+($M148-$M148/5)*铜钱系统分析!$H$233</f>
        <v>33.840000000000003</v>
      </c>
      <c r="R148">
        <f t="shared" si="44"/>
        <v>4903.8</v>
      </c>
      <c r="S148">
        <f t="shared" si="45"/>
        <v>260.16000000000003</v>
      </c>
      <c r="T148">
        <f t="shared" si="46"/>
        <v>65.040000000000006</v>
      </c>
    </row>
    <row r="149" spans="1:20" x14ac:dyDescent="0.15">
      <c r="A149">
        <v>142</v>
      </c>
      <c r="B149">
        <v>9</v>
      </c>
      <c r="C149">
        <f t="shared" si="47"/>
        <v>45</v>
      </c>
      <c r="D149">
        <f t="shared" si="42"/>
        <v>6285</v>
      </c>
      <c r="E149">
        <f>D149*铜钱系统分析!$C$235</f>
        <v>4399.5</v>
      </c>
      <c r="F149">
        <f>D149*铜钱系统分析!$C$234</f>
        <v>125.7</v>
      </c>
      <c r="G149">
        <f>D149*铜钱系统分析!$C$233</f>
        <v>31.425000000000001</v>
      </c>
      <c r="H149">
        <f t="shared" si="49"/>
        <v>106500</v>
      </c>
      <c r="I149">
        <f t="shared" si="48"/>
        <v>14853000</v>
      </c>
      <c r="K149">
        <v>142</v>
      </c>
      <c r="L149">
        <v>5</v>
      </c>
      <c r="M149">
        <f t="shared" si="43"/>
        <v>710</v>
      </c>
      <c r="N149">
        <f>($M149-$M149/5)*铜钱系统分析!$H$235</f>
        <v>539.6</v>
      </c>
      <c r="O149">
        <f>$M149/5*$L$5+($M149-$M149/5)*铜钱系统分析!$H$234</f>
        <v>136.32</v>
      </c>
      <c r="P149">
        <f>$M149/5*$K$5+($M149-$M149/5)*铜钱系统分析!$H$233</f>
        <v>34.08</v>
      </c>
      <c r="R149">
        <f t="shared" si="44"/>
        <v>4939.1000000000004</v>
      </c>
      <c r="S149">
        <f t="shared" si="45"/>
        <v>262.02</v>
      </c>
      <c r="T149">
        <f t="shared" si="46"/>
        <v>65.504999999999995</v>
      </c>
    </row>
    <row r="150" spans="1:20" x14ac:dyDescent="0.15">
      <c r="A150">
        <v>143</v>
      </c>
      <c r="B150">
        <v>9</v>
      </c>
      <c r="C150">
        <f t="shared" si="47"/>
        <v>45</v>
      </c>
      <c r="D150">
        <f t="shared" si="42"/>
        <v>6330</v>
      </c>
      <c r="E150">
        <f>D150*铜钱系统分析!$C$235</f>
        <v>4431</v>
      </c>
      <c r="F150">
        <f>D150*铜钱系统分析!$C$234</f>
        <v>126.60000000000001</v>
      </c>
      <c r="G150">
        <f>D150*铜钱系统分析!$C$233</f>
        <v>31.650000000000002</v>
      </c>
      <c r="H150">
        <f t="shared" si="49"/>
        <v>106500</v>
      </c>
      <c r="I150">
        <f t="shared" si="48"/>
        <v>14959500</v>
      </c>
      <c r="K150">
        <v>143</v>
      </c>
      <c r="L150">
        <v>5</v>
      </c>
      <c r="M150">
        <f t="shared" si="43"/>
        <v>715</v>
      </c>
      <c r="N150">
        <f>($M150-$M150/5)*铜钱系统分析!$H$235</f>
        <v>543.4</v>
      </c>
      <c r="O150">
        <f>$M150/5*$L$5+($M150-$M150/5)*铜钱系统分析!$H$234</f>
        <v>137.28</v>
      </c>
      <c r="P150">
        <f>$M150/5*$K$5+($M150-$M150/5)*铜钱系统分析!$H$233</f>
        <v>34.32</v>
      </c>
      <c r="R150">
        <f t="shared" si="44"/>
        <v>4974.3999999999996</v>
      </c>
      <c r="S150">
        <f t="shared" si="45"/>
        <v>263.88</v>
      </c>
      <c r="T150">
        <f t="shared" si="46"/>
        <v>65.97</v>
      </c>
    </row>
    <row r="151" spans="1:20" x14ac:dyDescent="0.15">
      <c r="A151">
        <v>144</v>
      </c>
      <c r="B151">
        <v>9</v>
      </c>
      <c r="C151">
        <f t="shared" si="47"/>
        <v>45</v>
      </c>
      <c r="D151">
        <f t="shared" si="42"/>
        <v>6375</v>
      </c>
      <c r="E151">
        <f>D151*铜钱系统分析!$C$235</f>
        <v>4462.5</v>
      </c>
      <c r="F151">
        <f>D151*铜钱系统分析!$C$234</f>
        <v>127.5</v>
      </c>
      <c r="G151">
        <f>D151*铜钱系统分析!$C$233</f>
        <v>31.875</v>
      </c>
      <c r="H151">
        <f t="shared" si="49"/>
        <v>106500</v>
      </c>
      <c r="I151">
        <f t="shared" si="48"/>
        <v>15066000</v>
      </c>
      <c r="K151">
        <v>144</v>
      </c>
      <c r="L151">
        <v>5</v>
      </c>
      <c r="M151">
        <f t="shared" si="43"/>
        <v>720</v>
      </c>
      <c r="N151">
        <f>($M151-$M151/5)*铜钱系统分析!$H$235</f>
        <v>547.19999999999993</v>
      </c>
      <c r="O151">
        <f>$M151/5*$L$5+($M151-$M151/5)*铜钱系统分析!$H$234</f>
        <v>138.24</v>
      </c>
      <c r="P151">
        <f>$M151/5*$K$5+($M151-$M151/5)*铜钱系统分析!$H$233</f>
        <v>34.56</v>
      </c>
      <c r="R151">
        <f t="shared" si="44"/>
        <v>5009.7</v>
      </c>
      <c r="S151">
        <f t="shared" si="45"/>
        <v>265.74</v>
      </c>
      <c r="T151">
        <f t="shared" si="46"/>
        <v>66.435000000000002</v>
      </c>
    </row>
    <row r="152" spans="1:20" x14ac:dyDescent="0.15">
      <c r="A152">
        <v>145</v>
      </c>
      <c r="B152">
        <v>9</v>
      </c>
      <c r="C152">
        <f t="shared" si="47"/>
        <v>45</v>
      </c>
      <c r="D152">
        <f t="shared" si="42"/>
        <v>6420</v>
      </c>
      <c r="E152">
        <f>D152*铜钱系统分析!$C$235</f>
        <v>4494</v>
      </c>
      <c r="F152">
        <f>D152*铜钱系统分析!$C$234</f>
        <v>128.4</v>
      </c>
      <c r="G152">
        <f>D152*铜钱系统分析!$C$233</f>
        <v>32.1</v>
      </c>
      <c r="H152">
        <f t="shared" si="49"/>
        <v>106500</v>
      </c>
      <c r="I152">
        <f t="shared" si="48"/>
        <v>15172500</v>
      </c>
      <c r="K152">
        <v>145</v>
      </c>
      <c r="L152">
        <v>5</v>
      </c>
      <c r="M152">
        <f t="shared" si="43"/>
        <v>725</v>
      </c>
      <c r="N152">
        <f>($M152-$M152/5)*铜钱系统分析!$H$235</f>
        <v>551</v>
      </c>
      <c r="O152">
        <f>$M152/5*$L$5+($M152-$M152/5)*铜钱系统分析!$H$234</f>
        <v>139.19999999999999</v>
      </c>
      <c r="P152">
        <f>$M152/5*$K$5+($M152-$M152/5)*铜钱系统分析!$H$233</f>
        <v>34.799999999999997</v>
      </c>
      <c r="R152">
        <f t="shared" si="44"/>
        <v>5045</v>
      </c>
      <c r="S152">
        <f t="shared" si="45"/>
        <v>267.60000000000002</v>
      </c>
      <c r="T152">
        <f t="shared" si="46"/>
        <v>66.900000000000006</v>
      </c>
    </row>
    <row r="153" spans="1:20" x14ac:dyDescent="0.15">
      <c r="A153">
        <v>146</v>
      </c>
      <c r="B153">
        <v>9</v>
      </c>
      <c r="C153">
        <f t="shared" si="47"/>
        <v>45</v>
      </c>
      <c r="D153">
        <f t="shared" si="42"/>
        <v>6465</v>
      </c>
      <c r="E153">
        <f>D153*铜钱系统分析!$C$235</f>
        <v>4525.5</v>
      </c>
      <c r="F153">
        <f>D153*铜钱系统分析!$C$234</f>
        <v>129.30000000000001</v>
      </c>
      <c r="G153">
        <f>D153*铜钱系统分析!$C$233</f>
        <v>32.325000000000003</v>
      </c>
      <c r="H153">
        <f t="shared" si="49"/>
        <v>106500</v>
      </c>
      <c r="I153">
        <f t="shared" si="48"/>
        <v>15279000</v>
      </c>
      <c r="K153">
        <v>146</v>
      </c>
      <c r="L153">
        <v>5</v>
      </c>
      <c r="M153">
        <f t="shared" si="43"/>
        <v>730</v>
      </c>
      <c r="N153">
        <f>($M153-$M153/5)*铜钱系统分析!$H$235</f>
        <v>554.79999999999995</v>
      </c>
      <c r="O153">
        <f>$M153/5*$L$5+($M153-$M153/5)*铜钱系统分析!$H$234</f>
        <v>140.16000000000003</v>
      </c>
      <c r="P153">
        <f>$M153/5*$K$5+($M153-$M153/5)*铜钱系统分析!$H$233</f>
        <v>35.040000000000006</v>
      </c>
      <c r="R153">
        <f t="shared" si="44"/>
        <v>5080.3</v>
      </c>
      <c r="S153">
        <f t="shared" si="45"/>
        <v>269.46000000000004</v>
      </c>
      <c r="T153">
        <f t="shared" si="46"/>
        <v>67.365000000000009</v>
      </c>
    </row>
    <row r="154" spans="1:20" x14ac:dyDescent="0.15">
      <c r="A154">
        <v>147</v>
      </c>
      <c r="B154">
        <v>9</v>
      </c>
      <c r="C154">
        <f t="shared" si="47"/>
        <v>45</v>
      </c>
      <c r="D154">
        <f t="shared" si="42"/>
        <v>6510</v>
      </c>
      <c r="E154">
        <f>D154*铜钱系统分析!$C$235</f>
        <v>4557</v>
      </c>
      <c r="F154">
        <f>D154*铜钱系统分析!$C$234</f>
        <v>130.19999999999999</v>
      </c>
      <c r="G154">
        <f>D154*铜钱系统分析!$C$233</f>
        <v>32.549999999999997</v>
      </c>
      <c r="H154">
        <f t="shared" si="49"/>
        <v>106500</v>
      </c>
      <c r="I154">
        <f t="shared" si="48"/>
        <v>15385500</v>
      </c>
      <c r="K154">
        <v>147</v>
      </c>
      <c r="L154">
        <v>5</v>
      </c>
      <c r="M154">
        <f t="shared" si="43"/>
        <v>735</v>
      </c>
      <c r="N154">
        <f>($M154-$M154/5)*铜钱系统分析!$H$235</f>
        <v>558.6</v>
      </c>
      <c r="O154">
        <f>$M154/5*$L$5+($M154-$M154/5)*铜钱系统分析!$H$234</f>
        <v>141.12</v>
      </c>
      <c r="P154">
        <f>$M154/5*$K$5+($M154-$M154/5)*铜钱系统分析!$H$233</f>
        <v>35.28</v>
      </c>
      <c r="R154">
        <f t="shared" si="44"/>
        <v>5115.6000000000004</v>
      </c>
      <c r="S154">
        <f t="shared" si="45"/>
        <v>271.32</v>
      </c>
      <c r="T154">
        <f t="shared" si="46"/>
        <v>67.83</v>
      </c>
    </row>
    <row r="155" spans="1:20" x14ac:dyDescent="0.15">
      <c r="A155">
        <v>148</v>
      </c>
      <c r="B155">
        <v>9</v>
      </c>
      <c r="C155">
        <f t="shared" si="47"/>
        <v>45</v>
      </c>
      <c r="D155">
        <f t="shared" si="42"/>
        <v>6555</v>
      </c>
      <c r="E155">
        <f>D155*铜钱系统分析!$C$235</f>
        <v>4588.5</v>
      </c>
      <c r="F155">
        <f>D155*铜钱系统分析!$C$234</f>
        <v>131.1</v>
      </c>
      <c r="G155">
        <f>D155*铜钱系统分析!$C$233</f>
        <v>32.774999999999999</v>
      </c>
      <c r="H155">
        <f t="shared" si="49"/>
        <v>106500</v>
      </c>
      <c r="I155">
        <f t="shared" si="48"/>
        <v>15492000</v>
      </c>
      <c r="K155">
        <v>148</v>
      </c>
      <c r="L155">
        <v>5</v>
      </c>
      <c r="M155">
        <f t="shared" si="43"/>
        <v>740</v>
      </c>
      <c r="N155">
        <f>($M155-$M155/5)*铜钱系统分析!$H$235</f>
        <v>562.4</v>
      </c>
      <c r="O155">
        <f>$M155/5*$L$5+($M155-$M155/5)*铜钱系统分析!$H$234</f>
        <v>142.08000000000001</v>
      </c>
      <c r="P155">
        <f>$M155/5*$K$5+($M155-$M155/5)*铜钱系统分析!$H$233</f>
        <v>35.520000000000003</v>
      </c>
      <c r="R155">
        <f t="shared" si="44"/>
        <v>5150.8999999999996</v>
      </c>
      <c r="S155">
        <f t="shared" si="45"/>
        <v>273.18</v>
      </c>
      <c r="T155">
        <f t="shared" si="46"/>
        <v>68.295000000000002</v>
      </c>
    </row>
    <row r="156" spans="1:20" x14ac:dyDescent="0.15">
      <c r="A156">
        <v>149</v>
      </c>
      <c r="B156">
        <v>9</v>
      </c>
      <c r="C156">
        <f t="shared" si="47"/>
        <v>45</v>
      </c>
      <c r="D156">
        <f t="shared" si="42"/>
        <v>6600</v>
      </c>
      <c r="E156">
        <f>D156*铜钱系统分析!$C$235</f>
        <v>4620</v>
      </c>
      <c r="F156">
        <f>D156*铜钱系统分析!$C$234</f>
        <v>132</v>
      </c>
      <c r="G156">
        <f>D156*铜钱系统分析!$C$233</f>
        <v>33</v>
      </c>
      <c r="H156">
        <f t="shared" si="49"/>
        <v>106500</v>
      </c>
      <c r="I156">
        <f t="shared" si="48"/>
        <v>15598500</v>
      </c>
      <c r="K156">
        <v>149</v>
      </c>
      <c r="L156">
        <v>5</v>
      </c>
      <c r="M156">
        <f t="shared" si="43"/>
        <v>745</v>
      </c>
      <c r="N156">
        <f>($M156-$M156/5)*铜钱系统分析!$H$235</f>
        <v>566.19999999999993</v>
      </c>
      <c r="O156">
        <f>$M156/5*$L$5+($M156-$M156/5)*铜钱系统分析!$H$234</f>
        <v>143.04</v>
      </c>
      <c r="P156">
        <f>$M156/5*$K$5+($M156-$M156/5)*铜钱系统分析!$H$233</f>
        <v>35.76</v>
      </c>
      <c r="R156">
        <f t="shared" si="44"/>
        <v>5186.2</v>
      </c>
      <c r="S156">
        <f t="shared" si="45"/>
        <v>275.03999999999996</v>
      </c>
      <c r="T156">
        <f t="shared" si="46"/>
        <v>68.759999999999991</v>
      </c>
    </row>
    <row r="157" spans="1:20" x14ac:dyDescent="0.15">
      <c r="A157">
        <v>150</v>
      </c>
      <c r="B157">
        <v>9</v>
      </c>
      <c r="C157">
        <f t="shared" si="47"/>
        <v>45</v>
      </c>
      <c r="D157">
        <f t="shared" si="42"/>
        <v>6645</v>
      </c>
      <c r="E157">
        <f>D157*铜钱系统分析!$C$235</f>
        <v>4651.5</v>
      </c>
      <c r="F157">
        <f>D157*铜钱系统分析!$C$234</f>
        <v>132.9</v>
      </c>
      <c r="G157">
        <f>D157*铜钱系统分析!$C$233</f>
        <v>33.225000000000001</v>
      </c>
      <c r="H157">
        <f t="shared" si="49"/>
        <v>106500</v>
      </c>
      <c r="I157">
        <f t="shared" si="48"/>
        <v>15705000</v>
      </c>
      <c r="K157">
        <v>150</v>
      </c>
      <c r="L157">
        <v>5</v>
      </c>
      <c r="M157">
        <f t="shared" si="43"/>
        <v>750</v>
      </c>
      <c r="N157">
        <f>($M157-$M157/5)*铜钱系统分析!$H$235</f>
        <v>570</v>
      </c>
      <c r="O157">
        <f>$M157/5*$L$5+($M157-$M157/5)*铜钱系统分析!$H$234</f>
        <v>144</v>
      </c>
      <c r="P157">
        <f>$M157/5*$K$5+($M157-$M157/5)*铜钱系统分析!$H$233</f>
        <v>36</v>
      </c>
      <c r="R157">
        <f t="shared" si="44"/>
        <v>5221.5</v>
      </c>
      <c r="S157">
        <f t="shared" si="45"/>
        <v>276.89999999999998</v>
      </c>
      <c r="T157">
        <f t="shared" si="46"/>
        <v>69.224999999999994</v>
      </c>
    </row>
    <row r="158" spans="1:20" x14ac:dyDescent="0.15">
      <c r="A158">
        <v>151</v>
      </c>
      <c r="B158">
        <v>9</v>
      </c>
      <c r="C158">
        <f t="shared" si="47"/>
        <v>45</v>
      </c>
      <c r="D158">
        <f t="shared" si="42"/>
        <v>6690</v>
      </c>
      <c r="E158">
        <f>D158*铜钱系统分析!$C$235</f>
        <v>4683</v>
      </c>
      <c r="F158">
        <f>D158*铜钱系统分析!$C$234</f>
        <v>133.80000000000001</v>
      </c>
      <c r="G158">
        <f>D158*铜钱系统分析!$C$233</f>
        <v>33.450000000000003</v>
      </c>
      <c r="H158">
        <f t="shared" si="49"/>
        <v>106500</v>
      </c>
      <c r="I158">
        <f t="shared" si="48"/>
        <v>15811500</v>
      </c>
      <c r="K158">
        <v>151</v>
      </c>
      <c r="L158">
        <v>5</v>
      </c>
      <c r="M158">
        <f t="shared" si="43"/>
        <v>755</v>
      </c>
      <c r="N158">
        <f>($M158-$M158/5)*铜钱系统分析!$H$235</f>
        <v>573.79999999999995</v>
      </c>
      <c r="O158">
        <f>$M158/5*$L$5+($M158-$M158/5)*铜钱系统分析!$H$234</f>
        <v>144.96</v>
      </c>
      <c r="P158">
        <f>$M158/5*$K$5+($M158-$M158/5)*铜钱系统分析!$H$233</f>
        <v>36.24</v>
      </c>
      <c r="R158">
        <f t="shared" si="44"/>
        <v>5256.8</v>
      </c>
      <c r="S158">
        <f t="shared" si="45"/>
        <v>278.76</v>
      </c>
      <c r="T158">
        <f t="shared" si="46"/>
        <v>69.69</v>
      </c>
    </row>
    <row r="159" spans="1:20" x14ac:dyDescent="0.15">
      <c r="A159">
        <v>152</v>
      </c>
      <c r="B159">
        <v>9</v>
      </c>
      <c r="C159">
        <f t="shared" si="47"/>
        <v>45</v>
      </c>
      <c r="D159">
        <f t="shared" si="42"/>
        <v>6735</v>
      </c>
      <c r="E159">
        <f>D159*铜钱系统分析!$C$235</f>
        <v>4714.5</v>
      </c>
      <c r="F159">
        <f>D159*铜钱系统分析!$C$234</f>
        <v>134.69999999999999</v>
      </c>
      <c r="G159">
        <f>D159*铜钱系统分析!$C$233</f>
        <v>33.674999999999997</v>
      </c>
      <c r="H159">
        <f t="shared" si="49"/>
        <v>106500</v>
      </c>
      <c r="I159">
        <f t="shared" si="48"/>
        <v>15918000</v>
      </c>
      <c r="K159">
        <v>152</v>
      </c>
      <c r="L159">
        <v>5</v>
      </c>
      <c r="M159">
        <f t="shared" si="43"/>
        <v>760</v>
      </c>
      <c r="N159">
        <f>($M159-$M159/5)*铜钱系统分析!$H$235</f>
        <v>577.6</v>
      </c>
      <c r="O159">
        <f>$M159/5*$L$5+($M159-$M159/5)*铜钱系统分析!$H$234</f>
        <v>145.92000000000002</v>
      </c>
      <c r="P159">
        <f>$M159/5*$K$5+($M159-$M159/5)*铜钱系统分析!$H$233</f>
        <v>36.480000000000004</v>
      </c>
      <c r="R159">
        <f t="shared" si="44"/>
        <v>5292.1</v>
      </c>
      <c r="S159">
        <f t="shared" si="45"/>
        <v>280.62</v>
      </c>
      <c r="T159">
        <f t="shared" si="46"/>
        <v>70.155000000000001</v>
      </c>
    </row>
    <row r="160" spans="1:20" x14ac:dyDescent="0.15">
      <c r="A160">
        <v>153</v>
      </c>
      <c r="B160">
        <v>9</v>
      </c>
      <c r="C160">
        <f t="shared" si="47"/>
        <v>45</v>
      </c>
      <c r="D160">
        <f t="shared" si="42"/>
        <v>6780</v>
      </c>
      <c r="E160">
        <f>D160*铜钱系统分析!$C$235</f>
        <v>4746</v>
      </c>
      <c r="F160">
        <f>D160*铜钱系统分析!$C$234</f>
        <v>135.6</v>
      </c>
      <c r="G160">
        <f>D160*铜钱系统分析!$C$233</f>
        <v>33.9</v>
      </c>
      <c r="H160">
        <f t="shared" si="49"/>
        <v>106500</v>
      </c>
      <c r="I160">
        <f t="shared" si="48"/>
        <v>16024500</v>
      </c>
      <c r="K160">
        <v>153</v>
      </c>
      <c r="L160">
        <v>5</v>
      </c>
      <c r="M160">
        <f t="shared" si="43"/>
        <v>765</v>
      </c>
      <c r="N160">
        <f>($M160-$M160/5)*铜钱系统分析!$H$235</f>
        <v>581.4</v>
      </c>
      <c r="O160">
        <f>$M160/5*$L$5+($M160-$M160/5)*铜钱系统分析!$H$234</f>
        <v>146.88</v>
      </c>
      <c r="P160">
        <f>$M160/5*$K$5+($M160-$M160/5)*铜钱系统分析!$H$233</f>
        <v>36.72</v>
      </c>
      <c r="R160">
        <f t="shared" si="44"/>
        <v>5327.4</v>
      </c>
      <c r="S160">
        <f t="shared" si="45"/>
        <v>282.48</v>
      </c>
      <c r="T160">
        <f t="shared" si="46"/>
        <v>70.62</v>
      </c>
    </row>
    <row r="161" spans="1:20" x14ac:dyDescent="0.15">
      <c r="A161">
        <v>154</v>
      </c>
      <c r="B161">
        <v>9</v>
      </c>
      <c r="C161">
        <f t="shared" si="47"/>
        <v>45</v>
      </c>
      <c r="D161">
        <f t="shared" si="42"/>
        <v>6825</v>
      </c>
      <c r="E161">
        <f>D161*铜钱系统分析!$C$235</f>
        <v>4777.5</v>
      </c>
      <c r="F161">
        <f>D161*铜钱系统分析!$C$234</f>
        <v>136.5</v>
      </c>
      <c r="G161">
        <f>D161*铜钱系统分析!$C$233</f>
        <v>34.125</v>
      </c>
      <c r="H161">
        <f t="shared" si="49"/>
        <v>106500</v>
      </c>
      <c r="I161">
        <f t="shared" si="48"/>
        <v>16131000</v>
      </c>
      <c r="K161">
        <v>154</v>
      </c>
      <c r="L161">
        <v>5</v>
      </c>
      <c r="M161">
        <f t="shared" si="43"/>
        <v>770</v>
      </c>
      <c r="N161">
        <f>($M161-$M161/5)*铜钱系统分析!$H$235</f>
        <v>585.19999999999993</v>
      </c>
      <c r="O161">
        <f>$M161/5*$L$5+($M161-$M161/5)*铜钱系统分析!$H$234</f>
        <v>147.84</v>
      </c>
      <c r="P161">
        <f>$M161/5*$K$5+($M161-$M161/5)*铜钱系统分析!$H$233</f>
        <v>36.96</v>
      </c>
      <c r="R161">
        <f t="shared" si="44"/>
        <v>5362.7</v>
      </c>
      <c r="S161">
        <f t="shared" si="45"/>
        <v>284.34000000000003</v>
      </c>
      <c r="T161">
        <f t="shared" si="46"/>
        <v>71.085000000000008</v>
      </c>
    </row>
    <row r="162" spans="1:20" x14ac:dyDescent="0.15">
      <c r="A162">
        <v>155</v>
      </c>
      <c r="B162">
        <v>9</v>
      </c>
      <c r="C162">
        <f t="shared" si="47"/>
        <v>45</v>
      </c>
      <c r="D162">
        <f t="shared" si="42"/>
        <v>6870</v>
      </c>
      <c r="E162">
        <f>D162*铜钱系统分析!$C$235</f>
        <v>4809</v>
      </c>
      <c r="F162">
        <f>D162*铜钱系统分析!$C$234</f>
        <v>137.4</v>
      </c>
      <c r="G162">
        <f>D162*铜钱系统分析!$C$233</f>
        <v>34.35</v>
      </c>
      <c r="H162">
        <f t="shared" si="49"/>
        <v>106500</v>
      </c>
      <c r="I162">
        <f t="shared" si="48"/>
        <v>16237500</v>
      </c>
      <c r="K162">
        <v>155</v>
      </c>
      <c r="L162">
        <v>5</v>
      </c>
      <c r="M162">
        <f t="shared" si="43"/>
        <v>775</v>
      </c>
      <c r="N162">
        <f>($M162-$M162/5)*铜钱系统分析!$H$235</f>
        <v>589</v>
      </c>
      <c r="O162">
        <f>$M162/5*$L$5+($M162-$M162/5)*铜钱系统分析!$H$234</f>
        <v>148.80000000000001</v>
      </c>
      <c r="P162">
        <f>$M162/5*$K$5+($M162-$M162/5)*铜钱系统分析!$H$233</f>
        <v>37.200000000000003</v>
      </c>
      <c r="R162">
        <f t="shared" si="44"/>
        <v>5398</v>
      </c>
      <c r="S162">
        <f t="shared" si="45"/>
        <v>286.20000000000005</v>
      </c>
      <c r="T162">
        <f t="shared" si="46"/>
        <v>71.550000000000011</v>
      </c>
    </row>
    <row r="163" spans="1:20" x14ac:dyDescent="0.15">
      <c r="A163">
        <v>156</v>
      </c>
      <c r="B163">
        <v>9</v>
      </c>
      <c r="C163">
        <f t="shared" si="47"/>
        <v>45</v>
      </c>
      <c r="D163">
        <f t="shared" si="42"/>
        <v>6915</v>
      </c>
      <c r="E163">
        <f>D163*铜钱系统分析!$C$235</f>
        <v>4840.5</v>
      </c>
      <c r="F163">
        <f>D163*铜钱系统分析!$C$234</f>
        <v>138.30000000000001</v>
      </c>
      <c r="G163">
        <f>D163*铜钱系统分析!$C$233</f>
        <v>34.575000000000003</v>
      </c>
      <c r="H163">
        <f t="shared" si="49"/>
        <v>106500</v>
      </c>
      <c r="I163">
        <f t="shared" si="48"/>
        <v>16344000</v>
      </c>
      <c r="K163">
        <v>156</v>
      </c>
      <c r="L163">
        <v>5</v>
      </c>
      <c r="M163">
        <f t="shared" si="43"/>
        <v>780</v>
      </c>
      <c r="N163">
        <f>($M163-$M163/5)*铜钱系统分析!$H$235</f>
        <v>592.79999999999995</v>
      </c>
      <c r="O163">
        <f>$M163/5*$L$5+($M163-$M163/5)*铜钱系统分析!$H$234</f>
        <v>149.76000000000002</v>
      </c>
      <c r="P163">
        <f>$M163/5*$K$5+($M163-$M163/5)*铜钱系统分析!$H$233</f>
        <v>37.440000000000005</v>
      </c>
      <c r="R163">
        <f t="shared" si="44"/>
        <v>5433.3</v>
      </c>
      <c r="S163">
        <f t="shared" si="45"/>
        <v>288.06000000000006</v>
      </c>
      <c r="T163">
        <f t="shared" si="46"/>
        <v>72.015000000000015</v>
      </c>
    </row>
    <row r="164" spans="1:20" x14ac:dyDescent="0.15">
      <c r="A164">
        <v>157</v>
      </c>
      <c r="B164">
        <v>9</v>
      </c>
      <c r="C164">
        <f t="shared" si="47"/>
        <v>45</v>
      </c>
      <c r="D164">
        <f t="shared" si="42"/>
        <v>6960</v>
      </c>
      <c r="E164">
        <f>D164*铜钱系统分析!$C$235</f>
        <v>4872</v>
      </c>
      <c r="F164">
        <f>D164*铜钱系统分析!$C$234</f>
        <v>139.20000000000002</v>
      </c>
      <c r="G164">
        <f>D164*铜钱系统分析!$C$233</f>
        <v>34.800000000000004</v>
      </c>
      <c r="H164">
        <f t="shared" si="49"/>
        <v>106500</v>
      </c>
      <c r="I164">
        <f t="shared" si="48"/>
        <v>16450500</v>
      </c>
      <c r="K164">
        <v>157</v>
      </c>
      <c r="L164">
        <v>5</v>
      </c>
      <c r="M164">
        <f t="shared" si="43"/>
        <v>785</v>
      </c>
      <c r="N164">
        <f>($M164-$M164/5)*铜钱系统分析!$H$235</f>
        <v>596.6</v>
      </c>
      <c r="O164">
        <f>$M164/5*$L$5+($M164-$M164/5)*铜钱系统分析!$H$234</f>
        <v>150.72</v>
      </c>
      <c r="P164">
        <f>$M164/5*$K$5+($M164-$M164/5)*铜钱系统分析!$H$233</f>
        <v>37.68</v>
      </c>
      <c r="R164">
        <f t="shared" si="44"/>
        <v>5468.6</v>
      </c>
      <c r="S164">
        <f t="shared" si="45"/>
        <v>289.92</v>
      </c>
      <c r="T164">
        <f t="shared" si="46"/>
        <v>72.48</v>
      </c>
    </row>
    <row r="165" spans="1:20" x14ac:dyDescent="0.15">
      <c r="A165">
        <v>158</v>
      </c>
      <c r="B165">
        <v>9</v>
      </c>
      <c r="C165">
        <f t="shared" si="47"/>
        <v>45</v>
      </c>
      <c r="D165">
        <f t="shared" si="42"/>
        <v>7005</v>
      </c>
      <c r="E165">
        <f>D165*铜钱系统分析!$C$235</f>
        <v>4903.5</v>
      </c>
      <c r="F165">
        <f>D165*铜钱系统分析!$C$234</f>
        <v>140.1</v>
      </c>
      <c r="G165">
        <f>D165*铜钱系统分析!$C$233</f>
        <v>35.024999999999999</v>
      </c>
      <c r="H165">
        <f t="shared" si="49"/>
        <v>106500</v>
      </c>
      <c r="I165">
        <f t="shared" si="48"/>
        <v>16557000</v>
      </c>
      <c r="K165">
        <v>158</v>
      </c>
      <c r="L165">
        <v>5</v>
      </c>
      <c r="M165">
        <f t="shared" si="43"/>
        <v>790</v>
      </c>
      <c r="N165">
        <f>($M165-$M165/5)*铜钱系统分析!$H$235</f>
        <v>600.4</v>
      </c>
      <c r="O165">
        <f>$M165/5*$L$5+($M165-$M165/5)*铜钱系统分析!$H$234</f>
        <v>151.68</v>
      </c>
      <c r="P165">
        <f>$M165/5*$K$5+($M165-$M165/5)*铜钱系统分析!$H$233</f>
        <v>37.92</v>
      </c>
      <c r="R165">
        <f t="shared" si="44"/>
        <v>5503.9</v>
      </c>
      <c r="S165">
        <f t="shared" si="45"/>
        <v>291.77999999999997</v>
      </c>
      <c r="T165">
        <f t="shared" si="46"/>
        <v>72.944999999999993</v>
      </c>
    </row>
    <row r="166" spans="1:20" x14ac:dyDescent="0.15">
      <c r="A166">
        <v>159</v>
      </c>
      <c r="B166">
        <v>9</v>
      </c>
      <c r="C166">
        <f t="shared" si="47"/>
        <v>45</v>
      </c>
      <c r="D166">
        <f t="shared" si="42"/>
        <v>7050</v>
      </c>
      <c r="E166">
        <f>D166*铜钱系统分析!$C$235</f>
        <v>4935</v>
      </c>
      <c r="F166">
        <f>D166*铜钱系统分析!$C$234</f>
        <v>141</v>
      </c>
      <c r="G166">
        <f>D166*铜钱系统分析!$C$233</f>
        <v>35.25</v>
      </c>
      <c r="H166">
        <f t="shared" si="49"/>
        <v>106500</v>
      </c>
      <c r="I166">
        <f t="shared" si="48"/>
        <v>16663500</v>
      </c>
      <c r="K166">
        <v>159</v>
      </c>
      <c r="L166">
        <v>5</v>
      </c>
      <c r="M166">
        <f t="shared" si="43"/>
        <v>795</v>
      </c>
      <c r="N166">
        <f>($M166-$M166/5)*铜钱系统分析!$H$235</f>
        <v>604.19999999999993</v>
      </c>
      <c r="O166">
        <f>$M166/5*$L$5+($M166-$M166/5)*铜钱系统分析!$H$234</f>
        <v>152.64000000000001</v>
      </c>
      <c r="P166">
        <f>$M166/5*$K$5+($M166-$M166/5)*铜钱系统分析!$H$233</f>
        <v>38.160000000000004</v>
      </c>
      <c r="R166">
        <f t="shared" si="44"/>
        <v>5539.2</v>
      </c>
      <c r="S166">
        <f t="shared" si="45"/>
        <v>293.64</v>
      </c>
      <c r="T166">
        <f t="shared" si="46"/>
        <v>73.41</v>
      </c>
    </row>
    <row r="167" spans="1:20" x14ac:dyDescent="0.15">
      <c r="A167">
        <v>160</v>
      </c>
      <c r="B167">
        <v>9</v>
      </c>
      <c r="C167">
        <f t="shared" si="47"/>
        <v>45</v>
      </c>
      <c r="D167">
        <f t="shared" si="42"/>
        <v>7095</v>
      </c>
      <c r="E167">
        <f>D167*铜钱系统分析!$C$235</f>
        <v>4966.5</v>
      </c>
      <c r="F167">
        <f>D167*铜钱系统分析!$C$234</f>
        <v>141.9</v>
      </c>
      <c r="G167">
        <f>D167*铜钱系统分析!$C$233</f>
        <v>35.475000000000001</v>
      </c>
      <c r="H167">
        <f t="shared" si="49"/>
        <v>106500</v>
      </c>
      <c r="I167">
        <f t="shared" si="48"/>
        <v>16770000</v>
      </c>
      <c r="K167">
        <v>160</v>
      </c>
      <c r="L167">
        <v>5</v>
      </c>
      <c r="M167">
        <f t="shared" si="43"/>
        <v>800</v>
      </c>
      <c r="N167">
        <f>($M167-$M167/5)*铜钱系统分析!$H$235</f>
        <v>608</v>
      </c>
      <c r="O167">
        <f>$M167/5*$L$5+($M167-$M167/5)*铜钱系统分析!$H$234</f>
        <v>153.6</v>
      </c>
      <c r="P167">
        <f>$M167/5*$K$5+($M167-$M167/5)*铜钱系统分析!$H$233</f>
        <v>38.4</v>
      </c>
      <c r="R167">
        <f t="shared" si="44"/>
        <v>5574.5</v>
      </c>
      <c r="S167">
        <f t="shared" si="45"/>
        <v>295.5</v>
      </c>
      <c r="T167">
        <f t="shared" si="46"/>
        <v>73.875</v>
      </c>
    </row>
    <row r="168" spans="1:20" x14ac:dyDescent="0.15">
      <c r="A168">
        <v>161</v>
      </c>
      <c r="B168">
        <v>9</v>
      </c>
      <c r="C168">
        <f t="shared" si="47"/>
        <v>45</v>
      </c>
      <c r="D168">
        <f t="shared" si="42"/>
        <v>7140</v>
      </c>
      <c r="E168">
        <f>D168*铜钱系统分析!$C$235</f>
        <v>4998</v>
      </c>
      <c r="F168">
        <f>D168*铜钱系统分析!$C$234</f>
        <v>142.80000000000001</v>
      </c>
      <c r="G168">
        <f>D168*铜钱系统分析!$C$233</f>
        <v>35.700000000000003</v>
      </c>
      <c r="H168">
        <f t="shared" si="49"/>
        <v>106500</v>
      </c>
      <c r="I168">
        <f t="shared" si="48"/>
        <v>16876500</v>
      </c>
      <c r="K168">
        <v>161</v>
      </c>
      <c r="L168">
        <v>5</v>
      </c>
      <c r="M168">
        <f t="shared" si="43"/>
        <v>805</v>
      </c>
      <c r="N168">
        <f>($M168-$M168/5)*铜钱系统分析!$H$235</f>
        <v>611.79999999999995</v>
      </c>
      <c r="O168">
        <f>$M168/5*$L$5+($M168-$M168/5)*铜钱系统分析!$H$234</f>
        <v>154.56</v>
      </c>
      <c r="P168">
        <f>$M168/5*$K$5+($M168-$M168/5)*铜钱系统分析!$H$233</f>
        <v>38.64</v>
      </c>
      <c r="R168">
        <f t="shared" si="44"/>
        <v>5609.8</v>
      </c>
      <c r="S168">
        <f t="shared" si="45"/>
        <v>297.36</v>
      </c>
      <c r="T168">
        <f t="shared" si="46"/>
        <v>74.34</v>
      </c>
    </row>
    <row r="169" spans="1:20" x14ac:dyDescent="0.15">
      <c r="A169">
        <v>162</v>
      </c>
      <c r="B169">
        <v>9</v>
      </c>
      <c r="C169">
        <f t="shared" si="47"/>
        <v>45</v>
      </c>
      <c r="D169">
        <f t="shared" si="42"/>
        <v>7185</v>
      </c>
      <c r="E169">
        <f>D169*铜钱系统分析!$C$235</f>
        <v>5029.5</v>
      </c>
      <c r="F169">
        <f>D169*铜钱系统分析!$C$234</f>
        <v>143.70000000000002</v>
      </c>
      <c r="G169">
        <f>D169*铜钱系统分析!$C$233</f>
        <v>35.925000000000004</v>
      </c>
      <c r="H169">
        <f t="shared" si="49"/>
        <v>106500</v>
      </c>
      <c r="I169">
        <f t="shared" si="48"/>
        <v>16983000</v>
      </c>
      <c r="K169">
        <v>162</v>
      </c>
      <c r="L169">
        <v>5</v>
      </c>
      <c r="M169">
        <f t="shared" si="43"/>
        <v>810</v>
      </c>
      <c r="N169">
        <f>($M169-$M169/5)*铜钱系统分析!$H$235</f>
        <v>615.6</v>
      </c>
      <c r="O169">
        <f>$M169/5*$L$5+($M169-$M169/5)*铜钱系统分析!$H$234</f>
        <v>155.51999999999998</v>
      </c>
      <c r="P169">
        <f>$M169/5*$K$5+($M169-$M169/5)*铜钱系统分析!$H$233</f>
        <v>38.879999999999995</v>
      </c>
      <c r="R169">
        <f t="shared" si="44"/>
        <v>5645.1</v>
      </c>
      <c r="S169">
        <f t="shared" si="45"/>
        <v>299.22000000000003</v>
      </c>
      <c r="T169">
        <f t="shared" si="46"/>
        <v>74.805000000000007</v>
      </c>
    </row>
    <row r="170" spans="1:20" x14ac:dyDescent="0.15">
      <c r="A170">
        <v>163</v>
      </c>
      <c r="B170">
        <v>9</v>
      </c>
      <c r="C170">
        <f t="shared" si="47"/>
        <v>45</v>
      </c>
      <c r="D170">
        <f t="shared" si="42"/>
        <v>7230</v>
      </c>
      <c r="E170">
        <f>D170*铜钱系统分析!$C$235</f>
        <v>5061</v>
      </c>
      <c r="F170">
        <f>D170*铜钱系统分析!$C$234</f>
        <v>144.6</v>
      </c>
      <c r="G170">
        <f>D170*铜钱系统分析!$C$233</f>
        <v>36.15</v>
      </c>
      <c r="H170">
        <f t="shared" si="49"/>
        <v>106500</v>
      </c>
      <c r="I170">
        <f t="shared" si="48"/>
        <v>17089500</v>
      </c>
      <c r="K170">
        <v>163</v>
      </c>
      <c r="L170">
        <v>5</v>
      </c>
      <c r="M170">
        <f t="shared" si="43"/>
        <v>815</v>
      </c>
      <c r="N170">
        <f>($M170-$M170/5)*铜钱系统分析!$H$235</f>
        <v>619.4</v>
      </c>
      <c r="O170">
        <f>$M170/5*$L$5+($M170-$M170/5)*铜钱系统分析!$H$234</f>
        <v>156.48000000000002</v>
      </c>
      <c r="P170">
        <f>$M170/5*$K$5+($M170-$M170/5)*铜钱系统分析!$H$233</f>
        <v>39.120000000000005</v>
      </c>
      <c r="R170">
        <f t="shared" si="44"/>
        <v>5680.4</v>
      </c>
      <c r="S170">
        <f t="shared" si="45"/>
        <v>301.08000000000004</v>
      </c>
      <c r="T170">
        <f t="shared" si="46"/>
        <v>75.27000000000001</v>
      </c>
    </row>
    <row r="171" spans="1:20" x14ac:dyDescent="0.15">
      <c r="A171">
        <v>164</v>
      </c>
      <c r="B171">
        <v>9</v>
      </c>
      <c r="C171">
        <f t="shared" si="47"/>
        <v>45</v>
      </c>
      <c r="D171">
        <f t="shared" si="42"/>
        <v>7275</v>
      </c>
      <c r="E171">
        <f>D171*铜钱系统分析!$C$235</f>
        <v>5092.5</v>
      </c>
      <c r="F171">
        <f>D171*铜钱系统分析!$C$234</f>
        <v>145.5</v>
      </c>
      <c r="G171">
        <f>D171*铜钱系统分析!$C$233</f>
        <v>36.375</v>
      </c>
      <c r="H171">
        <f t="shared" si="49"/>
        <v>106500</v>
      </c>
      <c r="I171">
        <f t="shared" si="48"/>
        <v>17196000</v>
      </c>
      <c r="K171">
        <v>164</v>
      </c>
      <c r="L171">
        <v>5</v>
      </c>
      <c r="M171">
        <f t="shared" si="43"/>
        <v>820</v>
      </c>
      <c r="N171">
        <f>($M171-$M171/5)*铜钱系统分析!$H$235</f>
        <v>623.19999999999993</v>
      </c>
      <c r="O171">
        <f>$M171/5*$L$5+($M171-$M171/5)*铜钱系统分析!$H$234</f>
        <v>157.44000000000003</v>
      </c>
      <c r="P171">
        <f>$M171/5*$K$5+($M171-$M171/5)*铜钱系统分析!$H$233</f>
        <v>39.360000000000007</v>
      </c>
      <c r="R171">
        <f t="shared" si="44"/>
        <v>5715.7</v>
      </c>
      <c r="S171">
        <f t="shared" si="45"/>
        <v>302.94000000000005</v>
      </c>
      <c r="T171">
        <f t="shared" si="46"/>
        <v>75.735000000000014</v>
      </c>
    </row>
    <row r="172" spans="1:20" x14ac:dyDescent="0.15">
      <c r="A172">
        <v>165</v>
      </c>
      <c r="B172">
        <v>9</v>
      </c>
      <c r="C172">
        <f t="shared" si="47"/>
        <v>45</v>
      </c>
      <c r="D172">
        <f t="shared" si="42"/>
        <v>7320</v>
      </c>
      <c r="E172">
        <f>D172*铜钱系统分析!$C$235</f>
        <v>5124</v>
      </c>
      <c r="F172">
        <f>D172*铜钱系统分析!$C$234</f>
        <v>146.4</v>
      </c>
      <c r="G172">
        <f>D172*铜钱系统分析!$C$233</f>
        <v>36.6</v>
      </c>
      <c r="H172">
        <f t="shared" si="49"/>
        <v>106500</v>
      </c>
      <c r="I172">
        <f t="shared" si="48"/>
        <v>17302500</v>
      </c>
      <c r="K172">
        <v>165</v>
      </c>
      <c r="L172">
        <v>5</v>
      </c>
      <c r="M172">
        <f t="shared" si="43"/>
        <v>825</v>
      </c>
      <c r="N172">
        <f>($M172-$M172/5)*铜钱系统分析!$H$235</f>
        <v>627</v>
      </c>
      <c r="O172">
        <f>$M172/5*$L$5+($M172-$M172/5)*铜钱系统分析!$H$234</f>
        <v>158.4</v>
      </c>
      <c r="P172">
        <f>$M172/5*$K$5+($M172-$M172/5)*铜钱系统分析!$H$233</f>
        <v>39.6</v>
      </c>
      <c r="R172">
        <f t="shared" si="44"/>
        <v>5751</v>
      </c>
      <c r="S172">
        <f t="shared" si="45"/>
        <v>304.8</v>
      </c>
      <c r="T172">
        <f t="shared" si="46"/>
        <v>76.2</v>
      </c>
    </row>
    <row r="173" spans="1:20" x14ac:dyDescent="0.15">
      <c r="A173">
        <v>166</v>
      </c>
      <c r="B173">
        <v>9</v>
      </c>
      <c r="C173">
        <f t="shared" si="47"/>
        <v>45</v>
      </c>
      <c r="D173">
        <f t="shared" si="42"/>
        <v>7365</v>
      </c>
      <c r="E173">
        <f>D173*铜钱系统分析!$C$235</f>
        <v>5155.5</v>
      </c>
      <c r="F173">
        <f>D173*铜钱系统分析!$C$234</f>
        <v>147.30000000000001</v>
      </c>
      <c r="G173">
        <f>D173*铜钱系统分析!$C$233</f>
        <v>36.825000000000003</v>
      </c>
      <c r="H173">
        <f t="shared" si="49"/>
        <v>106500</v>
      </c>
      <c r="I173">
        <f t="shared" si="48"/>
        <v>17409000</v>
      </c>
      <c r="K173">
        <v>166</v>
      </c>
      <c r="L173">
        <v>5</v>
      </c>
      <c r="M173">
        <f t="shared" si="43"/>
        <v>830</v>
      </c>
      <c r="N173">
        <f>($M173-$M173/5)*铜钱系统分析!$H$235</f>
        <v>630.79999999999995</v>
      </c>
      <c r="O173">
        <f>$M173/5*$L$5+($M173-$M173/5)*铜钱系统分析!$H$234</f>
        <v>159.36000000000001</v>
      </c>
      <c r="P173">
        <f>$M173/5*$K$5+($M173-$M173/5)*铜钱系统分析!$H$233</f>
        <v>39.840000000000003</v>
      </c>
      <c r="R173">
        <f t="shared" si="44"/>
        <v>5786.3</v>
      </c>
      <c r="S173">
        <f t="shared" si="45"/>
        <v>306.66000000000003</v>
      </c>
      <c r="T173">
        <f t="shared" si="46"/>
        <v>76.665000000000006</v>
      </c>
    </row>
    <row r="174" spans="1:20" x14ac:dyDescent="0.15">
      <c r="A174">
        <v>167</v>
      </c>
      <c r="B174">
        <v>9</v>
      </c>
      <c r="C174">
        <f t="shared" si="47"/>
        <v>45</v>
      </c>
      <c r="D174">
        <f t="shared" si="42"/>
        <v>7410</v>
      </c>
      <c r="E174">
        <f>D174*铜钱系统分析!$C$235</f>
        <v>5187</v>
      </c>
      <c r="F174">
        <f>D174*铜钱系统分析!$C$234</f>
        <v>148.20000000000002</v>
      </c>
      <c r="G174">
        <f>D174*铜钱系统分析!$C$233</f>
        <v>37.050000000000004</v>
      </c>
      <c r="H174">
        <f t="shared" si="49"/>
        <v>106500</v>
      </c>
      <c r="I174">
        <f t="shared" si="48"/>
        <v>17515500</v>
      </c>
      <c r="K174">
        <v>167</v>
      </c>
      <c r="L174">
        <v>5</v>
      </c>
      <c r="M174">
        <f t="shared" si="43"/>
        <v>835</v>
      </c>
      <c r="N174">
        <f>($M174-$M174/5)*铜钱系统分析!$H$235</f>
        <v>634.6</v>
      </c>
      <c r="O174">
        <f>$M174/5*$L$5+($M174-$M174/5)*铜钱系统分析!$H$234</f>
        <v>160.32</v>
      </c>
      <c r="P174">
        <f>$M174/5*$K$5+($M174-$M174/5)*铜钱系统分析!$H$233</f>
        <v>40.08</v>
      </c>
      <c r="R174">
        <f t="shared" si="44"/>
        <v>5821.6</v>
      </c>
      <c r="S174">
        <f t="shared" si="45"/>
        <v>308.52</v>
      </c>
      <c r="T174">
        <f t="shared" si="46"/>
        <v>77.13</v>
      </c>
    </row>
    <row r="175" spans="1:20" x14ac:dyDescent="0.15">
      <c r="A175">
        <v>168</v>
      </c>
      <c r="B175">
        <v>9</v>
      </c>
      <c r="C175">
        <f t="shared" si="47"/>
        <v>45</v>
      </c>
      <c r="D175">
        <f t="shared" si="42"/>
        <v>7455</v>
      </c>
      <c r="E175">
        <f>D175*铜钱系统分析!$C$235</f>
        <v>5218.5</v>
      </c>
      <c r="F175">
        <f>D175*铜钱系统分析!$C$234</f>
        <v>149.1</v>
      </c>
      <c r="G175">
        <f>D175*铜钱系统分析!$C$233</f>
        <v>37.274999999999999</v>
      </c>
      <c r="H175">
        <f t="shared" si="49"/>
        <v>106500</v>
      </c>
      <c r="I175">
        <f t="shared" si="48"/>
        <v>17622000</v>
      </c>
      <c r="K175">
        <v>168</v>
      </c>
      <c r="L175">
        <v>5</v>
      </c>
      <c r="M175">
        <f t="shared" si="43"/>
        <v>840</v>
      </c>
      <c r="N175">
        <f>($M175-$M175/5)*铜钱系统分析!$H$235</f>
        <v>638.4</v>
      </c>
      <c r="O175">
        <f>$M175/5*$L$5+($M175-$M175/5)*铜钱系统分析!$H$234</f>
        <v>161.28</v>
      </c>
      <c r="P175">
        <f>$M175/5*$K$5+($M175-$M175/5)*铜钱系统分析!$H$233</f>
        <v>40.32</v>
      </c>
      <c r="R175">
        <f t="shared" si="44"/>
        <v>5856.9</v>
      </c>
      <c r="S175">
        <f t="shared" si="45"/>
        <v>310.38</v>
      </c>
      <c r="T175">
        <f t="shared" si="46"/>
        <v>77.594999999999999</v>
      </c>
    </row>
    <row r="176" spans="1:20" x14ac:dyDescent="0.15">
      <c r="A176">
        <v>169</v>
      </c>
      <c r="B176">
        <v>9</v>
      </c>
      <c r="C176">
        <f t="shared" si="47"/>
        <v>45</v>
      </c>
      <c r="D176">
        <f t="shared" si="42"/>
        <v>7500</v>
      </c>
      <c r="E176">
        <f>D176*铜钱系统分析!$C$235</f>
        <v>5250</v>
      </c>
      <c r="F176">
        <f>D176*铜钱系统分析!$C$234</f>
        <v>150</v>
      </c>
      <c r="G176">
        <f>D176*铜钱系统分析!$C$233</f>
        <v>37.5</v>
      </c>
      <c r="H176">
        <f t="shared" si="49"/>
        <v>106500</v>
      </c>
      <c r="I176">
        <f t="shared" si="48"/>
        <v>17728500</v>
      </c>
      <c r="K176">
        <v>169</v>
      </c>
      <c r="L176">
        <v>5</v>
      </c>
      <c r="M176">
        <f t="shared" si="43"/>
        <v>845</v>
      </c>
      <c r="N176">
        <f>($M176-$M176/5)*铜钱系统分析!$H$235</f>
        <v>642.19999999999993</v>
      </c>
      <c r="O176">
        <f>$M176/5*$L$5+($M176-$M176/5)*铜钱系统分析!$H$234</f>
        <v>162.24</v>
      </c>
      <c r="P176">
        <f>$M176/5*$K$5+($M176-$M176/5)*铜钱系统分析!$H$233</f>
        <v>40.56</v>
      </c>
      <c r="R176">
        <f t="shared" si="44"/>
        <v>5892.2</v>
      </c>
      <c r="S176">
        <f t="shared" si="45"/>
        <v>312.24</v>
      </c>
      <c r="T176">
        <f t="shared" si="46"/>
        <v>78.06</v>
      </c>
    </row>
    <row r="177" spans="1:20" x14ac:dyDescent="0.15">
      <c r="A177">
        <v>170</v>
      </c>
      <c r="B177">
        <v>9</v>
      </c>
      <c r="C177">
        <f t="shared" si="47"/>
        <v>45</v>
      </c>
      <c r="D177">
        <f t="shared" si="42"/>
        <v>7545</v>
      </c>
      <c r="E177">
        <f>D177*铜钱系统分析!$C$235</f>
        <v>5281.5</v>
      </c>
      <c r="F177">
        <f>D177*铜钱系统分析!$C$234</f>
        <v>150.9</v>
      </c>
      <c r="G177">
        <f>D177*铜钱系统分析!$C$233</f>
        <v>37.725000000000001</v>
      </c>
      <c r="H177">
        <f t="shared" si="49"/>
        <v>106500</v>
      </c>
      <c r="I177">
        <f t="shared" si="48"/>
        <v>17835000</v>
      </c>
      <c r="K177">
        <v>170</v>
      </c>
      <c r="L177">
        <v>5</v>
      </c>
      <c r="M177">
        <f t="shared" si="43"/>
        <v>850</v>
      </c>
      <c r="N177">
        <f>($M177-$M177/5)*铜钱系统分析!$H$235</f>
        <v>646</v>
      </c>
      <c r="O177">
        <f>$M177/5*$L$5+($M177-$M177/5)*铜钱系统分析!$H$234</f>
        <v>163.19999999999999</v>
      </c>
      <c r="P177">
        <f>$M177/5*$K$5+($M177-$M177/5)*铜钱系统分析!$H$233</f>
        <v>40.799999999999997</v>
      </c>
      <c r="R177">
        <f t="shared" si="44"/>
        <v>5927.5</v>
      </c>
      <c r="S177">
        <f t="shared" si="45"/>
        <v>314.10000000000002</v>
      </c>
      <c r="T177">
        <f t="shared" si="46"/>
        <v>78.525000000000006</v>
      </c>
    </row>
    <row r="178" spans="1:20" x14ac:dyDescent="0.15">
      <c r="A178">
        <v>171</v>
      </c>
      <c r="B178">
        <v>9</v>
      </c>
      <c r="C178">
        <f t="shared" si="47"/>
        <v>45</v>
      </c>
      <c r="D178">
        <f t="shared" si="42"/>
        <v>7590</v>
      </c>
      <c r="E178">
        <f>D178*铜钱系统分析!$C$235</f>
        <v>5313</v>
      </c>
      <c r="F178">
        <f>D178*铜钱系统分析!$C$234</f>
        <v>151.80000000000001</v>
      </c>
      <c r="G178">
        <f>D178*铜钱系统分析!$C$233</f>
        <v>37.950000000000003</v>
      </c>
      <c r="H178">
        <f t="shared" si="49"/>
        <v>106500</v>
      </c>
      <c r="I178">
        <f t="shared" si="48"/>
        <v>17941500</v>
      </c>
      <c r="K178">
        <v>171</v>
      </c>
      <c r="L178">
        <v>5</v>
      </c>
      <c r="M178">
        <f t="shared" si="43"/>
        <v>855</v>
      </c>
      <c r="N178">
        <f>($M178-$M178/5)*铜钱系统分析!$H$235</f>
        <v>649.79999999999995</v>
      </c>
      <c r="O178">
        <f>$M178/5*$L$5+($M178-$M178/5)*铜钱系统分析!$H$234</f>
        <v>164.16000000000003</v>
      </c>
      <c r="P178">
        <f>$M178/5*$K$5+($M178-$M178/5)*铜钱系统分析!$H$233</f>
        <v>41.040000000000006</v>
      </c>
      <c r="R178">
        <f t="shared" si="44"/>
        <v>5962.8</v>
      </c>
      <c r="S178">
        <f t="shared" si="45"/>
        <v>315.96000000000004</v>
      </c>
      <c r="T178">
        <f t="shared" si="46"/>
        <v>78.990000000000009</v>
      </c>
    </row>
    <row r="179" spans="1:20" x14ac:dyDescent="0.15">
      <c r="A179">
        <v>172</v>
      </c>
      <c r="B179">
        <v>9</v>
      </c>
      <c r="C179">
        <f t="shared" si="47"/>
        <v>45</v>
      </c>
      <c r="D179">
        <f t="shared" si="42"/>
        <v>7635</v>
      </c>
      <c r="E179">
        <f>D179*铜钱系统分析!$C$235</f>
        <v>5344.5</v>
      </c>
      <c r="F179">
        <f>D179*铜钱系统分析!$C$234</f>
        <v>152.70000000000002</v>
      </c>
      <c r="G179">
        <f>D179*铜钱系统分析!$C$233</f>
        <v>38.175000000000004</v>
      </c>
      <c r="H179">
        <f t="shared" si="49"/>
        <v>106500</v>
      </c>
      <c r="I179">
        <f t="shared" si="48"/>
        <v>18048000</v>
      </c>
      <c r="K179">
        <v>172</v>
      </c>
      <c r="L179">
        <v>5</v>
      </c>
      <c r="M179">
        <f t="shared" si="43"/>
        <v>860</v>
      </c>
      <c r="N179">
        <f>($M179-$M179/5)*铜钱系统分析!$H$235</f>
        <v>653.6</v>
      </c>
      <c r="O179">
        <f>$M179/5*$L$5+($M179-$M179/5)*铜钱系统分析!$H$234</f>
        <v>165.12</v>
      </c>
      <c r="P179">
        <f>$M179/5*$K$5+($M179-$M179/5)*铜钱系统分析!$H$233</f>
        <v>41.28</v>
      </c>
      <c r="R179">
        <f t="shared" si="44"/>
        <v>5998.1</v>
      </c>
      <c r="S179">
        <f t="shared" si="45"/>
        <v>317.82000000000005</v>
      </c>
      <c r="T179">
        <f t="shared" si="46"/>
        <v>79.455000000000013</v>
      </c>
    </row>
    <row r="180" spans="1:20" x14ac:dyDescent="0.15">
      <c r="A180">
        <v>173</v>
      </c>
      <c r="B180">
        <v>9</v>
      </c>
      <c r="C180">
        <f t="shared" si="47"/>
        <v>45</v>
      </c>
      <c r="D180">
        <f t="shared" si="42"/>
        <v>7680</v>
      </c>
      <c r="E180">
        <f>D180*铜钱系统分析!$C$235</f>
        <v>5376</v>
      </c>
      <c r="F180">
        <f>D180*铜钱系统分析!$C$234</f>
        <v>153.6</v>
      </c>
      <c r="G180">
        <f>D180*铜钱系统分析!$C$233</f>
        <v>38.4</v>
      </c>
      <c r="H180">
        <f t="shared" si="49"/>
        <v>106500</v>
      </c>
      <c r="I180">
        <f t="shared" si="48"/>
        <v>18154500</v>
      </c>
      <c r="K180">
        <v>173</v>
      </c>
      <c r="L180">
        <v>5</v>
      </c>
      <c r="M180">
        <f t="shared" si="43"/>
        <v>865</v>
      </c>
      <c r="N180">
        <f>($M180-$M180/5)*铜钱系统分析!$H$235</f>
        <v>657.4</v>
      </c>
      <c r="O180">
        <f>$M180/5*$L$5+($M180-$M180/5)*铜钱系统分析!$H$234</f>
        <v>166.08</v>
      </c>
      <c r="P180">
        <f>$M180/5*$K$5+($M180-$M180/5)*铜钱系统分析!$H$233</f>
        <v>41.52</v>
      </c>
      <c r="R180">
        <f t="shared" si="44"/>
        <v>6033.4</v>
      </c>
      <c r="S180">
        <f t="shared" si="45"/>
        <v>319.68</v>
      </c>
      <c r="T180">
        <f t="shared" si="46"/>
        <v>79.92</v>
      </c>
    </row>
    <row r="181" spans="1:20" x14ac:dyDescent="0.15">
      <c r="A181">
        <v>174</v>
      </c>
      <c r="B181">
        <v>9</v>
      </c>
      <c r="C181">
        <f t="shared" si="47"/>
        <v>45</v>
      </c>
      <c r="D181">
        <f t="shared" si="42"/>
        <v>7725</v>
      </c>
      <c r="E181">
        <f>D181*铜钱系统分析!$C$235</f>
        <v>5407.5</v>
      </c>
      <c r="F181">
        <f>D181*铜钱系统分析!$C$234</f>
        <v>154.5</v>
      </c>
      <c r="G181">
        <f>D181*铜钱系统分析!$C$233</f>
        <v>38.625</v>
      </c>
      <c r="H181">
        <f t="shared" si="49"/>
        <v>106500</v>
      </c>
      <c r="I181">
        <f t="shared" si="48"/>
        <v>18261000</v>
      </c>
      <c r="K181">
        <v>174</v>
      </c>
      <c r="L181">
        <v>5</v>
      </c>
      <c r="M181">
        <f t="shared" si="43"/>
        <v>870</v>
      </c>
      <c r="N181">
        <f>($M181-$M181/5)*铜钱系统分析!$H$235</f>
        <v>661.19999999999993</v>
      </c>
      <c r="O181">
        <f>$M181/5*$L$5+($M181-$M181/5)*铜钱系统分析!$H$234</f>
        <v>167.04000000000002</v>
      </c>
      <c r="P181">
        <f>$M181/5*$K$5+($M181-$M181/5)*铜钱系统分析!$H$233</f>
        <v>41.760000000000005</v>
      </c>
      <c r="R181">
        <f t="shared" si="44"/>
        <v>6068.7</v>
      </c>
      <c r="S181">
        <f t="shared" si="45"/>
        <v>321.54000000000002</v>
      </c>
      <c r="T181">
        <f t="shared" si="46"/>
        <v>80.385000000000005</v>
      </c>
    </row>
    <row r="182" spans="1:20" x14ac:dyDescent="0.15">
      <c r="A182">
        <v>175</v>
      </c>
      <c r="B182">
        <v>9</v>
      </c>
      <c r="C182">
        <f t="shared" si="47"/>
        <v>45</v>
      </c>
      <c r="D182">
        <f t="shared" si="42"/>
        <v>7770</v>
      </c>
      <c r="E182">
        <f>D182*铜钱系统分析!$C$235</f>
        <v>5439</v>
      </c>
      <c r="F182">
        <f>D182*铜钱系统分析!$C$234</f>
        <v>155.4</v>
      </c>
      <c r="G182">
        <f>D182*铜钱系统分析!$C$233</f>
        <v>38.85</v>
      </c>
      <c r="H182">
        <f t="shared" si="49"/>
        <v>106500</v>
      </c>
      <c r="I182">
        <f t="shared" si="48"/>
        <v>18367500</v>
      </c>
      <c r="K182">
        <v>175</v>
      </c>
      <c r="L182">
        <v>5</v>
      </c>
      <c r="M182">
        <f t="shared" si="43"/>
        <v>875</v>
      </c>
      <c r="N182">
        <f>($M182-$M182/5)*铜钱系统分析!$H$235</f>
        <v>665</v>
      </c>
      <c r="O182">
        <f>$M182/5*$L$5+($M182-$M182/5)*铜钱系统分析!$H$234</f>
        <v>168</v>
      </c>
      <c r="P182">
        <f>$M182/5*$K$5+($M182-$M182/5)*铜钱系统分析!$H$233</f>
        <v>42</v>
      </c>
      <c r="R182">
        <f t="shared" si="44"/>
        <v>6104</v>
      </c>
      <c r="S182">
        <f t="shared" si="45"/>
        <v>323.39999999999998</v>
      </c>
      <c r="T182">
        <f t="shared" si="46"/>
        <v>80.849999999999994</v>
      </c>
    </row>
    <row r="183" spans="1:20" x14ac:dyDescent="0.15">
      <c r="A183">
        <v>176</v>
      </c>
      <c r="B183">
        <v>9</v>
      </c>
      <c r="C183">
        <f t="shared" si="47"/>
        <v>45</v>
      </c>
      <c r="D183">
        <f t="shared" si="42"/>
        <v>7815</v>
      </c>
      <c r="E183">
        <f>D183*铜钱系统分析!$C$235</f>
        <v>5470.5</v>
      </c>
      <c r="F183">
        <f>D183*铜钱系统分析!$C$234</f>
        <v>156.30000000000001</v>
      </c>
      <c r="G183">
        <f>D183*铜钱系统分析!$C$233</f>
        <v>39.075000000000003</v>
      </c>
      <c r="H183">
        <f t="shared" si="49"/>
        <v>106500</v>
      </c>
      <c r="I183">
        <f t="shared" si="48"/>
        <v>18474000</v>
      </c>
      <c r="K183">
        <v>176</v>
      </c>
      <c r="L183">
        <v>5</v>
      </c>
      <c r="M183">
        <f t="shared" si="43"/>
        <v>880</v>
      </c>
      <c r="N183">
        <f>($M183-$M183/5)*铜钱系统分析!$H$235</f>
        <v>668.8</v>
      </c>
      <c r="O183">
        <f>$M183/5*$L$5+($M183-$M183/5)*铜钱系统分析!$H$234</f>
        <v>168.96</v>
      </c>
      <c r="P183">
        <f>$M183/5*$K$5+($M183-$M183/5)*铜钱系统分析!$H$233</f>
        <v>42.24</v>
      </c>
      <c r="R183">
        <f t="shared" si="44"/>
        <v>6139.3</v>
      </c>
      <c r="S183">
        <f t="shared" si="45"/>
        <v>325.26</v>
      </c>
      <c r="T183">
        <f t="shared" si="46"/>
        <v>81.314999999999998</v>
      </c>
    </row>
    <row r="184" spans="1:20" x14ac:dyDescent="0.15">
      <c r="A184">
        <v>177</v>
      </c>
      <c r="B184">
        <v>9</v>
      </c>
      <c r="C184">
        <f t="shared" si="47"/>
        <v>45</v>
      </c>
      <c r="D184">
        <f t="shared" si="42"/>
        <v>7860</v>
      </c>
      <c r="E184">
        <f>D184*铜钱系统分析!$C$235</f>
        <v>5502</v>
      </c>
      <c r="F184">
        <f>D184*铜钱系统分析!$C$234</f>
        <v>157.20000000000002</v>
      </c>
      <c r="G184">
        <f>D184*铜钱系统分析!$C$233</f>
        <v>39.300000000000004</v>
      </c>
      <c r="H184">
        <f t="shared" si="49"/>
        <v>106500</v>
      </c>
      <c r="I184">
        <f t="shared" si="48"/>
        <v>18580500</v>
      </c>
      <c r="K184">
        <v>177</v>
      </c>
      <c r="L184">
        <v>5</v>
      </c>
      <c r="M184">
        <f t="shared" si="43"/>
        <v>885</v>
      </c>
      <c r="N184">
        <f>($M184-$M184/5)*铜钱系统分析!$H$235</f>
        <v>672.6</v>
      </c>
      <c r="O184">
        <f>$M184/5*$L$5+($M184-$M184/5)*铜钱系统分析!$H$234</f>
        <v>169.92</v>
      </c>
      <c r="P184">
        <f>$M184/5*$K$5+($M184-$M184/5)*铜钱系统分析!$H$233</f>
        <v>42.48</v>
      </c>
      <c r="R184">
        <f t="shared" si="44"/>
        <v>6174.6</v>
      </c>
      <c r="S184">
        <f t="shared" si="45"/>
        <v>327.12</v>
      </c>
      <c r="T184">
        <f t="shared" si="46"/>
        <v>81.78</v>
      </c>
    </row>
    <row r="185" spans="1:20" x14ac:dyDescent="0.15">
      <c r="A185">
        <v>178</v>
      </c>
      <c r="B185">
        <v>9</v>
      </c>
      <c r="C185">
        <f t="shared" si="47"/>
        <v>45</v>
      </c>
      <c r="D185">
        <f t="shared" si="42"/>
        <v>7905</v>
      </c>
      <c r="E185">
        <f>D185*铜钱系统分析!$C$235</f>
        <v>5533.5</v>
      </c>
      <c r="F185">
        <f>D185*铜钱系统分析!$C$234</f>
        <v>158.1</v>
      </c>
      <c r="G185">
        <f>D185*铜钱系统分析!$C$233</f>
        <v>39.524999999999999</v>
      </c>
      <c r="H185">
        <f t="shared" si="49"/>
        <v>106500</v>
      </c>
      <c r="I185">
        <f t="shared" si="48"/>
        <v>18687000</v>
      </c>
      <c r="K185">
        <v>178</v>
      </c>
      <c r="L185">
        <v>5</v>
      </c>
      <c r="M185">
        <f t="shared" si="43"/>
        <v>890</v>
      </c>
      <c r="N185">
        <f>($M185-$M185/5)*铜钱系统分析!$H$235</f>
        <v>676.4</v>
      </c>
      <c r="O185">
        <f>$M185/5*$L$5+($M185-$M185/5)*铜钱系统分析!$H$234</f>
        <v>170.88</v>
      </c>
      <c r="P185">
        <f>$M185/5*$K$5+($M185-$M185/5)*铜钱系统分析!$H$233</f>
        <v>42.72</v>
      </c>
      <c r="R185">
        <f t="shared" si="44"/>
        <v>6209.9</v>
      </c>
      <c r="S185">
        <f t="shared" si="45"/>
        <v>328.98</v>
      </c>
      <c r="T185">
        <f t="shared" si="46"/>
        <v>82.245000000000005</v>
      </c>
    </row>
    <row r="186" spans="1:20" x14ac:dyDescent="0.15">
      <c r="A186">
        <v>179</v>
      </c>
      <c r="B186">
        <v>9</v>
      </c>
      <c r="C186">
        <f t="shared" si="47"/>
        <v>45</v>
      </c>
      <c r="D186">
        <f t="shared" si="42"/>
        <v>7950</v>
      </c>
      <c r="E186">
        <f>D186*铜钱系统分析!$C$235</f>
        <v>5565</v>
      </c>
      <c r="F186">
        <f>D186*铜钱系统分析!$C$234</f>
        <v>159</v>
      </c>
      <c r="G186">
        <f>D186*铜钱系统分析!$C$233</f>
        <v>39.75</v>
      </c>
      <c r="H186">
        <f t="shared" si="49"/>
        <v>106500</v>
      </c>
      <c r="I186">
        <f t="shared" si="48"/>
        <v>18793500</v>
      </c>
      <c r="K186">
        <v>179</v>
      </c>
      <c r="L186">
        <v>5</v>
      </c>
      <c r="M186">
        <f t="shared" si="43"/>
        <v>895</v>
      </c>
      <c r="N186">
        <f>($M186-$M186/5)*铜钱系统分析!$H$235</f>
        <v>680.19999999999993</v>
      </c>
      <c r="O186">
        <f>$M186/5*$L$5+($M186-$M186/5)*铜钱系统分析!$H$234</f>
        <v>171.84000000000003</v>
      </c>
      <c r="P186">
        <f>$M186/5*$K$5+($M186-$M186/5)*铜钱系统分析!$H$233</f>
        <v>42.960000000000008</v>
      </c>
      <c r="R186">
        <f t="shared" si="44"/>
        <v>6245.2</v>
      </c>
      <c r="S186">
        <f t="shared" si="45"/>
        <v>330.84000000000003</v>
      </c>
      <c r="T186">
        <f t="shared" si="46"/>
        <v>82.710000000000008</v>
      </c>
    </row>
    <row r="187" spans="1:20" x14ac:dyDescent="0.15">
      <c r="A187">
        <v>180</v>
      </c>
      <c r="B187">
        <v>9</v>
      </c>
      <c r="C187">
        <f t="shared" si="47"/>
        <v>45</v>
      </c>
      <c r="D187">
        <f t="shared" si="42"/>
        <v>7995</v>
      </c>
      <c r="E187">
        <f>D187*铜钱系统分析!$C$235</f>
        <v>5596.5</v>
      </c>
      <c r="F187">
        <f>D187*铜钱系统分析!$C$234</f>
        <v>159.9</v>
      </c>
      <c r="G187">
        <f>D187*铜钱系统分析!$C$233</f>
        <v>39.975000000000001</v>
      </c>
      <c r="H187">
        <f t="shared" si="49"/>
        <v>106500</v>
      </c>
      <c r="I187">
        <f t="shared" si="48"/>
        <v>18900000</v>
      </c>
      <c r="K187">
        <v>180</v>
      </c>
      <c r="L187">
        <v>5</v>
      </c>
      <c r="M187">
        <f t="shared" si="43"/>
        <v>900</v>
      </c>
      <c r="N187">
        <f>($M187-$M187/5)*铜钱系统分析!$H$235</f>
        <v>684</v>
      </c>
      <c r="O187">
        <f>$M187/5*$L$5+($M187-$M187/5)*铜钱系统分析!$H$234</f>
        <v>172.8</v>
      </c>
      <c r="P187">
        <f>$M187/5*$K$5+($M187-$M187/5)*铜钱系统分析!$H$233</f>
        <v>43.2</v>
      </c>
      <c r="R187">
        <f t="shared" si="44"/>
        <v>6280.5</v>
      </c>
      <c r="S187">
        <f t="shared" si="45"/>
        <v>332.70000000000005</v>
      </c>
      <c r="T187">
        <f t="shared" si="46"/>
        <v>83.175000000000011</v>
      </c>
    </row>
    <row r="188" spans="1:20" x14ac:dyDescent="0.15">
      <c r="A188">
        <v>181</v>
      </c>
      <c r="B188">
        <v>9</v>
      </c>
      <c r="C188">
        <f t="shared" si="47"/>
        <v>45</v>
      </c>
      <c r="D188">
        <f t="shared" si="42"/>
        <v>8040</v>
      </c>
      <c r="E188">
        <f>D188*铜钱系统分析!$C$235</f>
        <v>5628</v>
      </c>
      <c r="F188">
        <f>D188*铜钱系统分析!$C$234</f>
        <v>160.80000000000001</v>
      </c>
      <c r="G188">
        <f>D188*铜钱系统分析!$C$233</f>
        <v>40.200000000000003</v>
      </c>
      <c r="H188">
        <f t="shared" si="49"/>
        <v>106500</v>
      </c>
      <c r="I188">
        <f t="shared" si="48"/>
        <v>19006500</v>
      </c>
      <c r="K188">
        <v>181</v>
      </c>
      <c r="L188">
        <v>5</v>
      </c>
      <c r="M188">
        <f t="shared" si="43"/>
        <v>905</v>
      </c>
      <c r="N188">
        <f>($M188-$M188/5)*铜钱系统分析!$H$235</f>
        <v>687.8</v>
      </c>
      <c r="O188">
        <f>$M188/5*$L$5+($M188-$M188/5)*铜钱系统分析!$H$234</f>
        <v>173.76000000000002</v>
      </c>
      <c r="P188">
        <f>$M188/5*$K$5+($M188-$M188/5)*铜钱系统分析!$H$233</f>
        <v>43.440000000000005</v>
      </c>
      <c r="R188">
        <f t="shared" si="44"/>
        <v>6315.8</v>
      </c>
      <c r="S188">
        <f t="shared" si="45"/>
        <v>334.56000000000006</v>
      </c>
      <c r="T188">
        <f t="shared" si="46"/>
        <v>83.640000000000015</v>
      </c>
    </row>
    <row r="189" spans="1:20" x14ac:dyDescent="0.15">
      <c r="A189">
        <v>182</v>
      </c>
      <c r="B189">
        <v>9</v>
      </c>
      <c r="C189">
        <f t="shared" si="47"/>
        <v>45</v>
      </c>
      <c r="D189">
        <f t="shared" si="42"/>
        <v>8085</v>
      </c>
      <c r="E189">
        <f>D189*铜钱系统分析!$C$235</f>
        <v>5659.5</v>
      </c>
      <c r="F189">
        <f>D189*铜钱系统分析!$C$234</f>
        <v>161.70000000000002</v>
      </c>
      <c r="G189">
        <f>D189*铜钱系统分析!$C$233</f>
        <v>40.425000000000004</v>
      </c>
      <c r="H189">
        <f t="shared" si="49"/>
        <v>106500</v>
      </c>
      <c r="I189">
        <f t="shared" si="48"/>
        <v>19113000</v>
      </c>
      <c r="K189">
        <v>182</v>
      </c>
      <c r="L189">
        <v>5</v>
      </c>
      <c r="M189">
        <f t="shared" si="43"/>
        <v>910</v>
      </c>
      <c r="N189">
        <f>($M189-$M189/5)*铜钱系统分析!$H$235</f>
        <v>691.6</v>
      </c>
      <c r="O189">
        <f>$M189/5*$L$5+($M189-$M189/5)*铜钱系统分析!$H$234</f>
        <v>174.72</v>
      </c>
      <c r="P189">
        <f>$M189/5*$K$5+($M189-$M189/5)*铜钱系统分析!$H$233</f>
        <v>43.68</v>
      </c>
      <c r="R189">
        <f t="shared" si="44"/>
        <v>6351.1</v>
      </c>
      <c r="S189">
        <f t="shared" si="45"/>
        <v>336.42</v>
      </c>
      <c r="T189">
        <f t="shared" si="46"/>
        <v>84.105000000000004</v>
      </c>
    </row>
    <row r="190" spans="1:20" x14ac:dyDescent="0.15">
      <c r="A190">
        <v>183</v>
      </c>
      <c r="B190">
        <v>9</v>
      </c>
      <c r="C190">
        <f t="shared" si="47"/>
        <v>45</v>
      </c>
      <c r="D190">
        <f t="shared" si="42"/>
        <v>8130</v>
      </c>
      <c r="E190">
        <f>D190*铜钱系统分析!$C$235</f>
        <v>5691</v>
      </c>
      <c r="F190">
        <f>D190*铜钱系统分析!$C$234</f>
        <v>162.6</v>
      </c>
      <c r="G190">
        <f>D190*铜钱系统分析!$C$233</f>
        <v>40.65</v>
      </c>
      <c r="H190">
        <f t="shared" si="49"/>
        <v>106500</v>
      </c>
      <c r="I190">
        <f t="shared" si="48"/>
        <v>19219500</v>
      </c>
      <c r="K190">
        <v>183</v>
      </c>
      <c r="L190">
        <v>5</v>
      </c>
      <c r="M190">
        <f t="shared" si="43"/>
        <v>915</v>
      </c>
      <c r="N190">
        <f>($M190-$M190/5)*铜钱系统分析!$H$235</f>
        <v>695.4</v>
      </c>
      <c r="O190">
        <f>$M190/5*$L$5+($M190-$M190/5)*铜钱系统分析!$H$234</f>
        <v>175.68</v>
      </c>
      <c r="P190">
        <f>$M190/5*$K$5+($M190-$M190/5)*铜钱系统分析!$H$233</f>
        <v>43.92</v>
      </c>
      <c r="R190">
        <f t="shared" si="44"/>
        <v>6386.4</v>
      </c>
      <c r="S190">
        <f t="shared" si="45"/>
        <v>338.28</v>
      </c>
      <c r="T190">
        <f t="shared" si="46"/>
        <v>84.57</v>
      </c>
    </row>
    <row r="191" spans="1:20" x14ac:dyDescent="0.15">
      <c r="A191">
        <v>184</v>
      </c>
      <c r="B191">
        <v>9</v>
      </c>
      <c r="C191">
        <f t="shared" si="47"/>
        <v>45</v>
      </c>
      <c r="D191">
        <f t="shared" si="42"/>
        <v>8175</v>
      </c>
      <c r="E191">
        <f>D191*铜钱系统分析!$C$235</f>
        <v>5722.5</v>
      </c>
      <c r="F191">
        <f>D191*铜钱系统分析!$C$234</f>
        <v>163.5</v>
      </c>
      <c r="G191">
        <f>D191*铜钱系统分析!$C$233</f>
        <v>40.875</v>
      </c>
      <c r="H191">
        <f t="shared" si="49"/>
        <v>106500</v>
      </c>
      <c r="I191">
        <f t="shared" si="48"/>
        <v>19326000</v>
      </c>
      <c r="K191">
        <v>184</v>
      </c>
      <c r="L191">
        <v>5</v>
      </c>
      <c r="M191">
        <f t="shared" si="43"/>
        <v>920</v>
      </c>
      <c r="N191">
        <f>($M191-$M191/5)*铜钱系统分析!$H$235</f>
        <v>699.19999999999993</v>
      </c>
      <c r="O191">
        <f>$M191/5*$L$5+($M191-$M191/5)*铜钱系统分析!$H$234</f>
        <v>176.64000000000001</v>
      </c>
      <c r="P191">
        <f>$M191/5*$K$5+($M191-$M191/5)*铜钱系统分析!$H$233</f>
        <v>44.160000000000004</v>
      </c>
      <c r="R191">
        <f t="shared" si="44"/>
        <v>6421.7</v>
      </c>
      <c r="S191">
        <f t="shared" si="45"/>
        <v>340.14</v>
      </c>
      <c r="T191">
        <f t="shared" si="46"/>
        <v>85.034999999999997</v>
      </c>
    </row>
    <row r="192" spans="1:20" x14ac:dyDescent="0.15">
      <c r="A192">
        <v>185</v>
      </c>
      <c r="B192">
        <v>9</v>
      </c>
      <c r="C192">
        <f t="shared" si="47"/>
        <v>45</v>
      </c>
      <c r="D192">
        <f t="shared" ref="D192:D255" si="50">D191+C192</f>
        <v>8220</v>
      </c>
      <c r="E192">
        <f>D192*铜钱系统分析!$C$235</f>
        <v>5754</v>
      </c>
      <c r="F192">
        <f>D192*铜钱系统分析!$C$234</f>
        <v>164.4</v>
      </c>
      <c r="G192">
        <f>D192*铜钱系统分析!$C$233</f>
        <v>41.1</v>
      </c>
      <c r="H192">
        <f t="shared" si="49"/>
        <v>106500</v>
      </c>
      <c r="I192">
        <f t="shared" si="48"/>
        <v>19432500</v>
      </c>
      <c r="K192">
        <v>185</v>
      </c>
      <c r="L192">
        <v>5</v>
      </c>
      <c r="M192">
        <f t="shared" ref="M192:M255" si="51">M191+L192</f>
        <v>925</v>
      </c>
      <c r="N192">
        <f>($M192-$M192/5)*铜钱系统分析!$H$235</f>
        <v>703</v>
      </c>
      <c r="O192">
        <f>$M192/5*$L$5+($M192-$M192/5)*铜钱系统分析!$H$234</f>
        <v>177.6</v>
      </c>
      <c r="P192">
        <f>$M192/5*$K$5+($M192-$M192/5)*铜钱系统分析!$H$233</f>
        <v>44.4</v>
      </c>
      <c r="R192">
        <f t="shared" ref="R192:R255" si="52">SUM(E192,N192)</f>
        <v>6457</v>
      </c>
      <c r="S192">
        <f t="shared" ref="S192:S255" si="53">SUM(F192,O192)</f>
        <v>342</v>
      </c>
      <c r="T192">
        <f t="shared" ref="T192:T255" si="54">SUM(G192,P192)</f>
        <v>85.5</v>
      </c>
    </row>
    <row r="193" spans="1:20" x14ac:dyDescent="0.15">
      <c r="A193">
        <v>186</v>
      </c>
      <c r="B193">
        <v>9</v>
      </c>
      <c r="C193">
        <f t="shared" si="47"/>
        <v>45</v>
      </c>
      <c r="D193">
        <f t="shared" si="50"/>
        <v>8265</v>
      </c>
      <c r="E193">
        <f>D193*铜钱系统分析!$C$235</f>
        <v>5785.5</v>
      </c>
      <c r="F193">
        <f>D193*铜钱系统分析!$C$234</f>
        <v>165.3</v>
      </c>
      <c r="G193">
        <f>D193*铜钱系统分析!$C$233</f>
        <v>41.325000000000003</v>
      </c>
      <c r="H193">
        <f t="shared" si="49"/>
        <v>106500</v>
      </c>
      <c r="I193">
        <f t="shared" si="48"/>
        <v>19539000</v>
      </c>
      <c r="K193">
        <v>186</v>
      </c>
      <c r="L193">
        <v>5</v>
      </c>
      <c r="M193">
        <f t="shared" si="51"/>
        <v>930</v>
      </c>
      <c r="N193">
        <f>($M193-$M193/5)*铜钱系统分析!$H$235</f>
        <v>706.8</v>
      </c>
      <c r="O193">
        <f>$M193/5*$L$5+($M193-$M193/5)*铜钱系统分析!$H$234</f>
        <v>178.56</v>
      </c>
      <c r="P193">
        <f>$M193/5*$K$5+($M193-$M193/5)*铜钱系统分析!$H$233</f>
        <v>44.64</v>
      </c>
      <c r="R193">
        <f t="shared" si="52"/>
        <v>6492.3</v>
      </c>
      <c r="S193">
        <f t="shared" si="53"/>
        <v>343.86</v>
      </c>
      <c r="T193">
        <f t="shared" si="54"/>
        <v>85.965000000000003</v>
      </c>
    </row>
    <row r="194" spans="1:20" x14ac:dyDescent="0.15">
      <c r="A194">
        <v>187</v>
      </c>
      <c r="B194">
        <v>9</v>
      </c>
      <c r="C194">
        <f t="shared" si="47"/>
        <v>45</v>
      </c>
      <c r="D194">
        <f t="shared" si="50"/>
        <v>8310</v>
      </c>
      <c r="E194">
        <f>D194*铜钱系统分析!$C$235</f>
        <v>5817</v>
      </c>
      <c r="F194">
        <f>D194*铜钱系统分析!$C$234</f>
        <v>166.20000000000002</v>
      </c>
      <c r="G194">
        <f>D194*铜钱系统分析!$C$233</f>
        <v>41.550000000000004</v>
      </c>
      <c r="H194">
        <f t="shared" si="49"/>
        <v>106500</v>
      </c>
      <c r="I194">
        <f t="shared" si="48"/>
        <v>19645500</v>
      </c>
      <c r="K194">
        <v>187</v>
      </c>
      <c r="L194">
        <v>5</v>
      </c>
      <c r="M194">
        <f t="shared" si="51"/>
        <v>935</v>
      </c>
      <c r="N194">
        <f>($M194-$M194/5)*铜钱系统分析!$H$235</f>
        <v>710.6</v>
      </c>
      <c r="O194">
        <f>$M194/5*$L$5+($M194-$M194/5)*铜钱系统分析!$H$234</f>
        <v>179.51999999999998</v>
      </c>
      <c r="P194">
        <f>$M194/5*$K$5+($M194-$M194/5)*铜钱系统分析!$H$233</f>
        <v>44.879999999999995</v>
      </c>
      <c r="R194">
        <f t="shared" si="52"/>
        <v>6527.6</v>
      </c>
      <c r="S194">
        <f t="shared" si="53"/>
        <v>345.72</v>
      </c>
      <c r="T194">
        <f t="shared" si="54"/>
        <v>86.43</v>
      </c>
    </row>
    <row r="195" spans="1:20" x14ac:dyDescent="0.15">
      <c r="A195">
        <v>188</v>
      </c>
      <c r="B195">
        <v>9</v>
      </c>
      <c r="C195">
        <f t="shared" si="47"/>
        <v>45</v>
      </c>
      <c r="D195">
        <f t="shared" si="50"/>
        <v>8355</v>
      </c>
      <c r="E195">
        <f>D195*铜钱系统分析!$C$235</f>
        <v>5848.5</v>
      </c>
      <c r="F195">
        <f>D195*铜钱系统分析!$C$234</f>
        <v>167.1</v>
      </c>
      <c r="G195">
        <f>D195*铜钱系统分析!$C$233</f>
        <v>41.774999999999999</v>
      </c>
      <c r="H195">
        <f t="shared" si="49"/>
        <v>106500</v>
      </c>
      <c r="I195">
        <f t="shared" si="48"/>
        <v>19752000</v>
      </c>
      <c r="K195">
        <v>188</v>
      </c>
      <c r="L195">
        <v>5</v>
      </c>
      <c r="M195">
        <f t="shared" si="51"/>
        <v>940</v>
      </c>
      <c r="N195">
        <f>($M195-$M195/5)*铜钱系统分析!$H$235</f>
        <v>714.4</v>
      </c>
      <c r="O195">
        <f>$M195/5*$L$5+($M195-$M195/5)*铜钱系统分析!$H$234</f>
        <v>180.48000000000002</v>
      </c>
      <c r="P195">
        <f>$M195/5*$K$5+($M195-$M195/5)*铜钱系统分析!$H$233</f>
        <v>45.120000000000005</v>
      </c>
      <c r="R195">
        <f t="shared" si="52"/>
        <v>6562.9</v>
      </c>
      <c r="S195">
        <f t="shared" si="53"/>
        <v>347.58000000000004</v>
      </c>
      <c r="T195">
        <f t="shared" si="54"/>
        <v>86.89500000000001</v>
      </c>
    </row>
    <row r="196" spans="1:20" x14ac:dyDescent="0.15">
      <c r="A196">
        <v>189</v>
      </c>
      <c r="B196">
        <v>9</v>
      </c>
      <c r="C196">
        <f t="shared" ref="C196:C259" si="55">B196*5</f>
        <v>45</v>
      </c>
      <c r="D196">
        <f t="shared" si="50"/>
        <v>8400</v>
      </c>
      <c r="E196">
        <f>D196*铜钱系统分析!$C$235</f>
        <v>5880</v>
      </c>
      <c r="F196">
        <f>D196*铜钱系统分析!$C$234</f>
        <v>168</v>
      </c>
      <c r="G196">
        <f>D196*铜钱系统分析!$C$233</f>
        <v>42</v>
      </c>
      <c r="H196">
        <f t="shared" si="49"/>
        <v>106500</v>
      </c>
      <c r="I196">
        <f t="shared" si="48"/>
        <v>19858500</v>
      </c>
      <c r="K196">
        <v>189</v>
      </c>
      <c r="L196">
        <v>5</v>
      </c>
      <c r="M196">
        <f t="shared" si="51"/>
        <v>945</v>
      </c>
      <c r="N196">
        <f>($M196-$M196/5)*铜钱系统分析!$H$235</f>
        <v>718.19999999999993</v>
      </c>
      <c r="O196">
        <f>$M196/5*$L$5+($M196-$M196/5)*铜钱系统分析!$H$234</f>
        <v>181.44000000000003</v>
      </c>
      <c r="P196">
        <f>$M196/5*$K$5+($M196-$M196/5)*铜钱系统分析!$H$233</f>
        <v>45.360000000000007</v>
      </c>
      <c r="R196">
        <f t="shared" si="52"/>
        <v>6598.2</v>
      </c>
      <c r="S196">
        <f t="shared" si="53"/>
        <v>349.44000000000005</v>
      </c>
      <c r="T196">
        <f t="shared" si="54"/>
        <v>87.360000000000014</v>
      </c>
    </row>
    <row r="197" spans="1:20" x14ac:dyDescent="0.15">
      <c r="A197">
        <v>190</v>
      </c>
      <c r="B197">
        <v>9</v>
      </c>
      <c r="C197">
        <f t="shared" si="55"/>
        <v>45</v>
      </c>
      <c r="D197">
        <f t="shared" si="50"/>
        <v>8445</v>
      </c>
      <c r="E197">
        <f>D197*铜钱系统分析!$C$235</f>
        <v>5911.5</v>
      </c>
      <c r="F197">
        <f>D197*铜钱系统分析!$C$234</f>
        <v>168.9</v>
      </c>
      <c r="G197">
        <f>D197*铜钱系统分析!$C$233</f>
        <v>42.225000000000001</v>
      </c>
      <c r="H197">
        <f t="shared" si="49"/>
        <v>106500</v>
      </c>
      <c r="I197">
        <f t="shared" si="48"/>
        <v>19965000</v>
      </c>
      <c r="K197">
        <v>190</v>
      </c>
      <c r="L197">
        <v>5</v>
      </c>
      <c r="M197">
        <f t="shared" si="51"/>
        <v>950</v>
      </c>
      <c r="N197">
        <f>($M197-$M197/5)*铜钱系统分析!$H$235</f>
        <v>722</v>
      </c>
      <c r="O197">
        <f>$M197/5*$L$5+($M197-$M197/5)*铜钱系统分析!$H$234</f>
        <v>182.4</v>
      </c>
      <c r="P197">
        <f>$M197/5*$K$5+($M197-$M197/5)*铜钱系统分析!$H$233</f>
        <v>45.6</v>
      </c>
      <c r="R197">
        <f t="shared" si="52"/>
        <v>6633.5</v>
      </c>
      <c r="S197">
        <f t="shared" si="53"/>
        <v>351.3</v>
      </c>
      <c r="T197">
        <f t="shared" si="54"/>
        <v>87.825000000000003</v>
      </c>
    </row>
    <row r="198" spans="1:20" x14ac:dyDescent="0.15">
      <c r="A198">
        <v>191</v>
      </c>
      <c r="B198">
        <v>9</v>
      </c>
      <c r="C198">
        <f t="shared" si="55"/>
        <v>45</v>
      </c>
      <c r="D198">
        <f t="shared" si="50"/>
        <v>8490</v>
      </c>
      <c r="E198">
        <f>D198*铜钱系统分析!$C$235</f>
        <v>5943</v>
      </c>
      <c r="F198">
        <f>D198*铜钱系统分析!$C$234</f>
        <v>169.8</v>
      </c>
      <c r="G198">
        <f>D198*铜钱系统分析!$C$233</f>
        <v>42.45</v>
      </c>
      <c r="H198">
        <f t="shared" si="49"/>
        <v>106500</v>
      </c>
      <c r="I198">
        <f t="shared" si="48"/>
        <v>20071500</v>
      </c>
      <c r="K198">
        <v>191</v>
      </c>
      <c r="L198">
        <v>5</v>
      </c>
      <c r="M198">
        <f t="shared" si="51"/>
        <v>955</v>
      </c>
      <c r="N198">
        <f>($M198-$M198/5)*铜钱系统分析!$H$235</f>
        <v>725.8</v>
      </c>
      <c r="O198">
        <f>$M198/5*$L$5+($M198-$M198/5)*铜钱系统分析!$H$234</f>
        <v>183.36</v>
      </c>
      <c r="P198">
        <f>$M198/5*$K$5+($M198-$M198/5)*铜钱系统分析!$H$233</f>
        <v>45.84</v>
      </c>
      <c r="R198">
        <f t="shared" si="52"/>
        <v>6668.8</v>
      </c>
      <c r="S198">
        <f t="shared" si="53"/>
        <v>353.16</v>
      </c>
      <c r="T198">
        <f t="shared" si="54"/>
        <v>88.29</v>
      </c>
    </row>
    <row r="199" spans="1:20" x14ac:dyDescent="0.15">
      <c r="A199">
        <v>192</v>
      </c>
      <c r="B199">
        <v>9</v>
      </c>
      <c r="C199">
        <f t="shared" si="55"/>
        <v>45</v>
      </c>
      <c r="D199">
        <f t="shared" si="50"/>
        <v>8535</v>
      </c>
      <c r="E199">
        <f>D199*铜钱系统分析!$C$235</f>
        <v>5974.5</v>
      </c>
      <c r="F199">
        <f>D199*铜钱系统分析!$C$234</f>
        <v>170.70000000000002</v>
      </c>
      <c r="G199">
        <f>D199*铜钱系统分析!$C$233</f>
        <v>42.675000000000004</v>
      </c>
      <c r="H199">
        <f t="shared" si="49"/>
        <v>106500</v>
      </c>
      <c r="I199">
        <f t="shared" si="48"/>
        <v>20178000</v>
      </c>
      <c r="K199">
        <v>192</v>
      </c>
      <c r="L199">
        <v>5</v>
      </c>
      <c r="M199">
        <f t="shared" si="51"/>
        <v>960</v>
      </c>
      <c r="N199">
        <f>($M199-$M199/5)*铜钱系统分析!$H$235</f>
        <v>729.59999999999991</v>
      </c>
      <c r="O199">
        <f>$M199/5*$L$5+($M199-$M199/5)*铜钱系统分析!$H$234</f>
        <v>184.32000000000002</v>
      </c>
      <c r="P199">
        <f>$M199/5*$K$5+($M199-$M199/5)*铜钱系统分析!$H$233</f>
        <v>46.080000000000005</v>
      </c>
      <c r="R199">
        <f t="shared" si="52"/>
        <v>6704.1</v>
      </c>
      <c r="S199">
        <f t="shared" si="53"/>
        <v>355.02000000000004</v>
      </c>
      <c r="T199">
        <f t="shared" si="54"/>
        <v>88.75500000000001</v>
      </c>
    </row>
    <row r="200" spans="1:20" x14ac:dyDescent="0.15">
      <c r="A200">
        <v>193</v>
      </c>
      <c r="B200">
        <v>9</v>
      </c>
      <c r="C200">
        <f t="shared" si="55"/>
        <v>45</v>
      </c>
      <c r="D200">
        <f t="shared" si="50"/>
        <v>8580</v>
      </c>
      <c r="E200">
        <f>D200*铜钱系统分析!$C$235</f>
        <v>6006</v>
      </c>
      <c r="F200">
        <f>D200*铜钱系统分析!$C$234</f>
        <v>171.6</v>
      </c>
      <c r="G200">
        <f>D200*铜钱系统分析!$C$233</f>
        <v>42.9</v>
      </c>
      <c r="H200">
        <f t="shared" si="49"/>
        <v>106500</v>
      </c>
      <c r="I200">
        <f t="shared" si="48"/>
        <v>20284500</v>
      </c>
      <c r="K200">
        <v>193</v>
      </c>
      <c r="L200">
        <v>5</v>
      </c>
      <c r="M200">
        <f t="shared" si="51"/>
        <v>965</v>
      </c>
      <c r="N200">
        <f>($M200-$M200/5)*铜钱系统分析!$H$235</f>
        <v>733.4</v>
      </c>
      <c r="O200">
        <f>$M200/5*$L$5+($M200-$M200/5)*铜钱系统分析!$H$234</f>
        <v>185.28</v>
      </c>
      <c r="P200">
        <f>$M200/5*$K$5+($M200-$M200/5)*铜钱系统分析!$H$233</f>
        <v>46.32</v>
      </c>
      <c r="R200">
        <f t="shared" si="52"/>
        <v>6739.4</v>
      </c>
      <c r="S200">
        <f t="shared" si="53"/>
        <v>356.88</v>
      </c>
      <c r="T200">
        <f t="shared" si="54"/>
        <v>89.22</v>
      </c>
    </row>
    <row r="201" spans="1:20" x14ac:dyDescent="0.15">
      <c r="A201">
        <v>194</v>
      </c>
      <c r="B201">
        <v>9</v>
      </c>
      <c r="C201">
        <f t="shared" si="55"/>
        <v>45</v>
      </c>
      <c r="D201">
        <f t="shared" si="50"/>
        <v>8625</v>
      </c>
      <c r="E201">
        <f>D201*铜钱系统分析!$C$235</f>
        <v>6037.5</v>
      </c>
      <c r="F201">
        <f>D201*铜钱系统分析!$C$234</f>
        <v>172.5</v>
      </c>
      <c r="G201">
        <f>D201*铜钱系统分析!$C$233</f>
        <v>43.125</v>
      </c>
      <c r="H201">
        <f t="shared" si="49"/>
        <v>106500</v>
      </c>
      <c r="I201">
        <f t="shared" si="48"/>
        <v>20391000</v>
      </c>
      <c r="K201">
        <v>194</v>
      </c>
      <c r="L201">
        <v>5</v>
      </c>
      <c r="M201">
        <f t="shared" si="51"/>
        <v>970</v>
      </c>
      <c r="N201">
        <f>($M201-$M201/5)*铜钱系统分析!$H$235</f>
        <v>737.19999999999993</v>
      </c>
      <c r="O201">
        <f>$M201/5*$L$5+($M201-$M201/5)*铜钱系统分析!$H$234</f>
        <v>186.24</v>
      </c>
      <c r="P201">
        <f>$M201/5*$K$5+($M201-$M201/5)*铜钱系统分析!$H$233</f>
        <v>46.56</v>
      </c>
      <c r="R201">
        <f t="shared" si="52"/>
        <v>6774.7</v>
      </c>
      <c r="S201">
        <f t="shared" si="53"/>
        <v>358.74</v>
      </c>
      <c r="T201">
        <f t="shared" si="54"/>
        <v>89.685000000000002</v>
      </c>
    </row>
    <row r="202" spans="1:20" x14ac:dyDescent="0.15">
      <c r="A202">
        <v>195</v>
      </c>
      <c r="B202">
        <v>9</v>
      </c>
      <c r="C202">
        <f t="shared" si="55"/>
        <v>45</v>
      </c>
      <c r="D202">
        <f t="shared" si="50"/>
        <v>8670</v>
      </c>
      <c r="E202">
        <f>D202*铜钱系统分析!$C$235</f>
        <v>6069</v>
      </c>
      <c r="F202">
        <f>D202*铜钱系统分析!$C$234</f>
        <v>173.4</v>
      </c>
      <c r="G202">
        <f>D202*铜钱系统分析!$C$233</f>
        <v>43.35</v>
      </c>
      <c r="H202">
        <f t="shared" si="49"/>
        <v>106500</v>
      </c>
      <c r="I202">
        <f t="shared" ref="I202:I265" si="56">I201+H202</f>
        <v>20497500</v>
      </c>
      <c r="K202">
        <v>195</v>
      </c>
      <c r="L202">
        <v>5</v>
      </c>
      <c r="M202">
        <f t="shared" si="51"/>
        <v>975</v>
      </c>
      <c r="N202">
        <f>($M202-$M202/5)*铜钱系统分析!$H$235</f>
        <v>741</v>
      </c>
      <c r="O202">
        <f>$M202/5*$L$5+($M202-$M202/5)*铜钱系统分析!$H$234</f>
        <v>187.2</v>
      </c>
      <c r="P202">
        <f>$M202/5*$K$5+($M202-$M202/5)*铜钱系统分析!$H$233</f>
        <v>46.8</v>
      </c>
      <c r="R202">
        <f t="shared" si="52"/>
        <v>6810</v>
      </c>
      <c r="S202">
        <f t="shared" si="53"/>
        <v>360.6</v>
      </c>
      <c r="T202">
        <f t="shared" si="54"/>
        <v>90.15</v>
      </c>
    </row>
    <row r="203" spans="1:20" x14ac:dyDescent="0.15">
      <c r="A203">
        <v>196</v>
      </c>
      <c r="B203">
        <v>9</v>
      </c>
      <c r="C203">
        <f t="shared" si="55"/>
        <v>45</v>
      </c>
      <c r="D203">
        <f t="shared" si="50"/>
        <v>8715</v>
      </c>
      <c r="E203">
        <f>D203*铜钱系统分析!$C$235</f>
        <v>6100.5</v>
      </c>
      <c r="F203">
        <f>D203*铜钱系统分析!$C$234</f>
        <v>174.3</v>
      </c>
      <c r="G203">
        <f>D203*铜钱系统分析!$C$233</f>
        <v>43.575000000000003</v>
      </c>
      <c r="H203">
        <f t="shared" si="49"/>
        <v>106500</v>
      </c>
      <c r="I203">
        <f t="shared" si="56"/>
        <v>20604000</v>
      </c>
      <c r="K203">
        <v>196</v>
      </c>
      <c r="L203">
        <v>5</v>
      </c>
      <c r="M203">
        <f t="shared" si="51"/>
        <v>980</v>
      </c>
      <c r="N203">
        <f>($M203-$M203/5)*铜钱系统分析!$H$235</f>
        <v>744.8</v>
      </c>
      <c r="O203">
        <f>$M203/5*$L$5+($M203-$M203/5)*铜钱系统分析!$H$234</f>
        <v>188.16000000000003</v>
      </c>
      <c r="P203">
        <f>$M203/5*$K$5+($M203-$M203/5)*铜钱系统分析!$H$233</f>
        <v>47.040000000000006</v>
      </c>
      <c r="R203">
        <f t="shared" si="52"/>
        <v>6845.3</v>
      </c>
      <c r="S203">
        <f t="shared" si="53"/>
        <v>362.46000000000004</v>
      </c>
      <c r="T203">
        <f t="shared" si="54"/>
        <v>90.615000000000009</v>
      </c>
    </row>
    <row r="204" spans="1:20" x14ac:dyDescent="0.15">
      <c r="A204">
        <v>197</v>
      </c>
      <c r="B204">
        <v>9</v>
      </c>
      <c r="C204">
        <f t="shared" si="55"/>
        <v>45</v>
      </c>
      <c r="D204">
        <f t="shared" si="50"/>
        <v>8760</v>
      </c>
      <c r="E204">
        <f>D204*铜钱系统分析!$C$235</f>
        <v>6132</v>
      </c>
      <c r="F204">
        <f>D204*铜钱系统分析!$C$234</f>
        <v>175.20000000000002</v>
      </c>
      <c r="G204">
        <f>D204*铜钱系统分析!$C$233</f>
        <v>43.800000000000004</v>
      </c>
      <c r="H204">
        <f t="shared" si="49"/>
        <v>106500</v>
      </c>
      <c r="I204">
        <f t="shared" si="56"/>
        <v>20710500</v>
      </c>
      <c r="K204">
        <v>197</v>
      </c>
      <c r="L204">
        <v>5</v>
      </c>
      <c r="M204">
        <f t="shared" si="51"/>
        <v>985</v>
      </c>
      <c r="N204">
        <f>($M204-$M204/5)*铜钱系统分析!$H$235</f>
        <v>748.59999999999991</v>
      </c>
      <c r="O204">
        <f>$M204/5*$L$5+($M204-$M204/5)*铜钱系统分析!$H$234</f>
        <v>189.12000000000003</v>
      </c>
      <c r="P204">
        <f>$M204/5*$K$5+($M204-$M204/5)*铜钱系统分析!$H$233</f>
        <v>47.280000000000008</v>
      </c>
      <c r="R204">
        <f t="shared" si="52"/>
        <v>6880.6</v>
      </c>
      <c r="S204">
        <f t="shared" si="53"/>
        <v>364.32000000000005</v>
      </c>
      <c r="T204">
        <f t="shared" si="54"/>
        <v>91.080000000000013</v>
      </c>
    </row>
    <row r="205" spans="1:20" x14ac:dyDescent="0.15">
      <c r="A205">
        <v>198</v>
      </c>
      <c r="B205">
        <v>9</v>
      </c>
      <c r="C205">
        <f t="shared" si="55"/>
        <v>45</v>
      </c>
      <c r="D205">
        <f t="shared" si="50"/>
        <v>8805</v>
      </c>
      <c r="E205">
        <f>D205*铜钱系统分析!$C$235</f>
        <v>6163.5</v>
      </c>
      <c r="F205">
        <f>D205*铜钱系统分析!$C$234</f>
        <v>176.1</v>
      </c>
      <c r="G205">
        <f>D205*铜钱系统分析!$C$233</f>
        <v>44.024999999999999</v>
      </c>
      <c r="H205">
        <f t="shared" si="49"/>
        <v>106500</v>
      </c>
      <c r="I205">
        <f t="shared" si="56"/>
        <v>20817000</v>
      </c>
      <c r="K205">
        <v>198</v>
      </c>
      <c r="L205">
        <v>5</v>
      </c>
      <c r="M205">
        <f t="shared" si="51"/>
        <v>990</v>
      </c>
      <c r="N205">
        <f>($M205-$M205/5)*铜钱系统分析!$H$235</f>
        <v>752.4</v>
      </c>
      <c r="O205">
        <f>$M205/5*$L$5+($M205-$M205/5)*铜钱系统分析!$H$234</f>
        <v>190.08</v>
      </c>
      <c r="P205">
        <f>$M205/5*$K$5+($M205-$M205/5)*铜钱系统分析!$H$233</f>
        <v>47.52</v>
      </c>
      <c r="R205">
        <f t="shared" si="52"/>
        <v>6915.9</v>
      </c>
      <c r="S205">
        <f t="shared" si="53"/>
        <v>366.18</v>
      </c>
      <c r="T205">
        <f t="shared" si="54"/>
        <v>91.545000000000002</v>
      </c>
    </row>
    <row r="206" spans="1:20" x14ac:dyDescent="0.15">
      <c r="A206">
        <v>199</v>
      </c>
      <c r="B206">
        <v>9</v>
      </c>
      <c r="C206">
        <f t="shared" si="55"/>
        <v>45</v>
      </c>
      <c r="D206">
        <f t="shared" si="50"/>
        <v>8850</v>
      </c>
      <c r="E206">
        <f>D206*铜钱系统分析!$C$235</f>
        <v>6195</v>
      </c>
      <c r="F206">
        <f>D206*铜钱系统分析!$C$234</f>
        <v>177</v>
      </c>
      <c r="G206">
        <f>D206*铜钱系统分析!$C$233</f>
        <v>44.25</v>
      </c>
      <c r="H206">
        <f t="shared" si="49"/>
        <v>106500</v>
      </c>
      <c r="I206">
        <f t="shared" si="56"/>
        <v>20923500</v>
      </c>
      <c r="K206">
        <v>199</v>
      </c>
      <c r="L206">
        <v>5</v>
      </c>
      <c r="M206">
        <f t="shared" si="51"/>
        <v>995</v>
      </c>
      <c r="N206">
        <f>($M206-$M206/5)*铜钱系统分析!$H$235</f>
        <v>756.19999999999993</v>
      </c>
      <c r="O206">
        <f>$M206/5*$L$5+($M206-$M206/5)*铜钱系统分析!$H$234</f>
        <v>191.04000000000002</v>
      </c>
      <c r="P206">
        <f>$M206/5*$K$5+($M206-$M206/5)*铜钱系统分析!$H$233</f>
        <v>47.760000000000005</v>
      </c>
      <c r="R206">
        <f t="shared" si="52"/>
        <v>6951.2</v>
      </c>
      <c r="S206">
        <f t="shared" si="53"/>
        <v>368.04</v>
      </c>
      <c r="T206">
        <f t="shared" si="54"/>
        <v>92.01</v>
      </c>
    </row>
    <row r="207" spans="1:20" x14ac:dyDescent="0.15">
      <c r="A207">
        <v>200</v>
      </c>
      <c r="B207">
        <v>9</v>
      </c>
      <c r="C207">
        <f t="shared" si="55"/>
        <v>45</v>
      </c>
      <c r="D207">
        <f t="shared" si="50"/>
        <v>8895</v>
      </c>
      <c r="E207">
        <f>D207*铜钱系统分析!$C$235</f>
        <v>6226.5</v>
      </c>
      <c r="F207">
        <f>D207*铜钱系统分析!$C$234</f>
        <v>177.9</v>
      </c>
      <c r="G207">
        <f>D207*铜钱系统分析!$C$233</f>
        <v>44.475000000000001</v>
      </c>
      <c r="H207">
        <f t="shared" ref="H207:H270" si="57">SUM($A$4:$I$4)</f>
        <v>106500</v>
      </c>
      <c r="I207">
        <f t="shared" si="56"/>
        <v>21030000</v>
      </c>
      <c r="K207">
        <v>200</v>
      </c>
      <c r="L207">
        <v>5</v>
      </c>
      <c r="M207">
        <f t="shared" si="51"/>
        <v>1000</v>
      </c>
      <c r="N207">
        <f>($M207-$M207/5)*铜钱系统分析!$H$235</f>
        <v>760</v>
      </c>
      <c r="O207">
        <f>$M207/5*$L$5+($M207-$M207/5)*铜钱系统分析!$H$234</f>
        <v>192</v>
      </c>
      <c r="P207">
        <f>$M207/5*$K$5+($M207-$M207/5)*铜钱系统分析!$H$233</f>
        <v>48</v>
      </c>
      <c r="R207">
        <f t="shared" si="52"/>
        <v>6986.5</v>
      </c>
      <c r="S207">
        <f t="shared" si="53"/>
        <v>369.9</v>
      </c>
      <c r="T207">
        <f t="shared" si="54"/>
        <v>92.474999999999994</v>
      </c>
    </row>
    <row r="208" spans="1:20" x14ac:dyDescent="0.15">
      <c r="A208">
        <v>201</v>
      </c>
      <c r="B208">
        <v>9</v>
      </c>
      <c r="C208">
        <f t="shared" si="55"/>
        <v>45</v>
      </c>
      <c r="D208">
        <f t="shared" si="50"/>
        <v>8940</v>
      </c>
      <c r="E208">
        <f>D208*铜钱系统分析!$C$235</f>
        <v>6258</v>
      </c>
      <c r="F208">
        <f>D208*铜钱系统分析!$C$234</f>
        <v>178.8</v>
      </c>
      <c r="G208">
        <f>D208*铜钱系统分析!$C$233</f>
        <v>44.7</v>
      </c>
      <c r="H208">
        <f t="shared" si="57"/>
        <v>106500</v>
      </c>
      <c r="I208">
        <f t="shared" si="56"/>
        <v>21136500</v>
      </c>
      <c r="K208">
        <v>201</v>
      </c>
      <c r="L208">
        <v>5</v>
      </c>
      <c r="M208">
        <f t="shared" si="51"/>
        <v>1005</v>
      </c>
      <c r="N208">
        <f>($M208-$M208/5)*铜钱系统分析!$H$235</f>
        <v>763.8</v>
      </c>
      <c r="O208">
        <f>$M208/5*$L$5+($M208-$M208/5)*铜钱系统分析!$H$234</f>
        <v>192.96</v>
      </c>
      <c r="P208">
        <f>$M208/5*$K$5+($M208-$M208/5)*铜钱系统分析!$H$233</f>
        <v>48.24</v>
      </c>
      <c r="R208">
        <f t="shared" si="52"/>
        <v>7021.8</v>
      </c>
      <c r="S208">
        <f t="shared" si="53"/>
        <v>371.76</v>
      </c>
      <c r="T208">
        <f t="shared" si="54"/>
        <v>92.94</v>
      </c>
    </row>
    <row r="209" spans="1:20" x14ac:dyDescent="0.15">
      <c r="A209">
        <v>202</v>
      </c>
      <c r="B209">
        <v>9</v>
      </c>
      <c r="C209">
        <f t="shared" si="55"/>
        <v>45</v>
      </c>
      <c r="D209">
        <f t="shared" si="50"/>
        <v>8985</v>
      </c>
      <c r="E209">
        <f>D209*铜钱系统分析!$C$235</f>
        <v>6289.5</v>
      </c>
      <c r="F209">
        <f>D209*铜钱系统分析!$C$234</f>
        <v>179.70000000000002</v>
      </c>
      <c r="G209">
        <f>D209*铜钱系统分析!$C$233</f>
        <v>44.925000000000004</v>
      </c>
      <c r="H209">
        <f t="shared" si="57"/>
        <v>106500</v>
      </c>
      <c r="I209">
        <f t="shared" si="56"/>
        <v>21243000</v>
      </c>
      <c r="K209">
        <v>202</v>
      </c>
      <c r="L209">
        <v>5</v>
      </c>
      <c r="M209">
        <f t="shared" si="51"/>
        <v>1010</v>
      </c>
      <c r="N209">
        <f>($M209-$M209/5)*铜钱系统分析!$H$235</f>
        <v>767.59999999999991</v>
      </c>
      <c r="O209">
        <f>$M209/5*$L$5+($M209-$M209/5)*铜钱系统分析!$H$234</f>
        <v>193.92000000000002</v>
      </c>
      <c r="P209">
        <f>$M209/5*$K$5+($M209-$M209/5)*铜钱系统分析!$H$233</f>
        <v>48.480000000000004</v>
      </c>
      <c r="R209">
        <f t="shared" si="52"/>
        <v>7057.1</v>
      </c>
      <c r="S209">
        <f t="shared" si="53"/>
        <v>373.62</v>
      </c>
      <c r="T209">
        <f t="shared" si="54"/>
        <v>93.405000000000001</v>
      </c>
    </row>
    <row r="210" spans="1:20" x14ac:dyDescent="0.15">
      <c r="A210">
        <v>203</v>
      </c>
      <c r="B210">
        <v>9</v>
      </c>
      <c r="C210">
        <f t="shared" si="55"/>
        <v>45</v>
      </c>
      <c r="D210">
        <f t="shared" si="50"/>
        <v>9030</v>
      </c>
      <c r="E210">
        <f>D210*铜钱系统分析!$C$235</f>
        <v>6321</v>
      </c>
      <c r="F210">
        <f>D210*铜钱系统分析!$C$234</f>
        <v>180.6</v>
      </c>
      <c r="G210">
        <f>D210*铜钱系统分析!$C$233</f>
        <v>45.15</v>
      </c>
      <c r="H210">
        <f t="shared" si="57"/>
        <v>106500</v>
      </c>
      <c r="I210">
        <f t="shared" si="56"/>
        <v>21349500</v>
      </c>
      <c r="K210">
        <v>203</v>
      </c>
      <c r="L210">
        <v>5</v>
      </c>
      <c r="M210">
        <f t="shared" si="51"/>
        <v>1015</v>
      </c>
      <c r="N210">
        <f>($M210-$M210/5)*铜钱系统分析!$H$235</f>
        <v>771.4</v>
      </c>
      <c r="O210">
        <f>$M210/5*$L$5+($M210-$M210/5)*铜钱系统分析!$H$234</f>
        <v>194.88</v>
      </c>
      <c r="P210">
        <f>$M210/5*$K$5+($M210-$M210/5)*铜钱系统分析!$H$233</f>
        <v>48.72</v>
      </c>
      <c r="R210">
        <f t="shared" si="52"/>
        <v>7092.4</v>
      </c>
      <c r="S210">
        <f t="shared" si="53"/>
        <v>375.48</v>
      </c>
      <c r="T210">
        <f t="shared" si="54"/>
        <v>93.87</v>
      </c>
    </row>
    <row r="211" spans="1:20" x14ac:dyDescent="0.15">
      <c r="A211">
        <v>204</v>
      </c>
      <c r="B211">
        <v>9</v>
      </c>
      <c r="C211">
        <f t="shared" si="55"/>
        <v>45</v>
      </c>
      <c r="D211">
        <f t="shared" si="50"/>
        <v>9075</v>
      </c>
      <c r="E211">
        <f>D211*铜钱系统分析!$C$235</f>
        <v>6352.5</v>
      </c>
      <c r="F211">
        <f>D211*铜钱系统分析!$C$234</f>
        <v>181.5</v>
      </c>
      <c r="G211">
        <f>D211*铜钱系统分析!$C$233</f>
        <v>45.375</v>
      </c>
      <c r="H211">
        <f t="shared" si="57"/>
        <v>106500</v>
      </c>
      <c r="I211">
        <f t="shared" si="56"/>
        <v>21456000</v>
      </c>
      <c r="K211">
        <v>204</v>
      </c>
      <c r="L211">
        <v>5</v>
      </c>
      <c r="M211">
        <f t="shared" si="51"/>
        <v>1020</v>
      </c>
      <c r="N211">
        <f>($M211-$M211/5)*铜钱系统分析!$H$235</f>
        <v>775.19999999999993</v>
      </c>
      <c r="O211">
        <f>$M211/5*$L$5+($M211-$M211/5)*铜钱系统分析!$H$234</f>
        <v>195.84000000000003</v>
      </c>
      <c r="P211">
        <f>$M211/5*$K$5+($M211-$M211/5)*铜钱系统分析!$H$233</f>
        <v>48.960000000000008</v>
      </c>
      <c r="R211">
        <f t="shared" si="52"/>
        <v>7127.7</v>
      </c>
      <c r="S211">
        <f t="shared" si="53"/>
        <v>377.34000000000003</v>
      </c>
      <c r="T211">
        <f t="shared" si="54"/>
        <v>94.335000000000008</v>
      </c>
    </row>
    <row r="212" spans="1:20" x14ac:dyDescent="0.15">
      <c r="A212">
        <v>205</v>
      </c>
      <c r="B212">
        <v>9</v>
      </c>
      <c r="C212">
        <f t="shared" si="55"/>
        <v>45</v>
      </c>
      <c r="D212">
        <f t="shared" si="50"/>
        <v>9120</v>
      </c>
      <c r="E212">
        <f>D212*铜钱系统分析!$C$235</f>
        <v>6384</v>
      </c>
      <c r="F212">
        <f>D212*铜钱系统分析!$C$234</f>
        <v>182.4</v>
      </c>
      <c r="G212">
        <f>D212*铜钱系统分析!$C$233</f>
        <v>45.6</v>
      </c>
      <c r="H212">
        <f t="shared" si="57"/>
        <v>106500</v>
      </c>
      <c r="I212">
        <f t="shared" si="56"/>
        <v>21562500</v>
      </c>
      <c r="K212">
        <v>205</v>
      </c>
      <c r="L212">
        <v>5</v>
      </c>
      <c r="M212">
        <f t="shared" si="51"/>
        <v>1025</v>
      </c>
      <c r="N212">
        <f>($M212-$M212/5)*铜钱系统分析!$H$235</f>
        <v>779</v>
      </c>
      <c r="O212">
        <f>$M212/5*$L$5+($M212-$M212/5)*铜钱系统分析!$H$234</f>
        <v>196.8</v>
      </c>
      <c r="P212">
        <f>$M212/5*$K$5+($M212-$M212/5)*铜钱系统分析!$H$233</f>
        <v>49.2</v>
      </c>
      <c r="R212">
        <f t="shared" si="52"/>
        <v>7163</v>
      </c>
      <c r="S212">
        <f t="shared" si="53"/>
        <v>379.20000000000005</v>
      </c>
      <c r="T212">
        <f t="shared" si="54"/>
        <v>94.800000000000011</v>
      </c>
    </row>
    <row r="213" spans="1:20" x14ac:dyDescent="0.15">
      <c r="A213">
        <v>206</v>
      </c>
      <c r="B213">
        <v>9</v>
      </c>
      <c r="C213">
        <f t="shared" si="55"/>
        <v>45</v>
      </c>
      <c r="D213">
        <f t="shared" si="50"/>
        <v>9165</v>
      </c>
      <c r="E213">
        <f>D213*铜钱系统分析!$C$235</f>
        <v>6415.5</v>
      </c>
      <c r="F213">
        <f>D213*铜钱系统分析!$C$234</f>
        <v>183.3</v>
      </c>
      <c r="G213">
        <f>D213*铜钱系统分析!$C$233</f>
        <v>45.825000000000003</v>
      </c>
      <c r="H213">
        <f t="shared" si="57"/>
        <v>106500</v>
      </c>
      <c r="I213">
        <f t="shared" si="56"/>
        <v>21669000</v>
      </c>
      <c r="K213">
        <v>206</v>
      </c>
      <c r="L213">
        <v>5</v>
      </c>
      <c r="M213">
        <f t="shared" si="51"/>
        <v>1030</v>
      </c>
      <c r="N213">
        <f>($M213-$M213/5)*铜钱系统分析!$H$235</f>
        <v>782.8</v>
      </c>
      <c r="O213">
        <f>$M213/5*$L$5+($M213-$M213/5)*铜钱系统分析!$H$234</f>
        <v>197.76000000000002</v>
      </c>
      <c r="P213">
        <f>$M213/5*$K$5+($M213-$M213/5)*铜钱系统分析!$H$233</f>
        <v>49.440000000000005</v>
      </c>
      <c r="R213">
        <f t="shared" si="52"/>
        <v>7198.3</v>
      </c>
      <c r="S213">
        <f t="shared" si="53"/>
        <v>381.06000000000006</v>
      </c>
      <c r="T213">
        <f t="shared" si="54"/>
        <v>95.265000000000015</v>
      </c>
    </row>
    <row r="214" spans="1:20" x14ac:dyDescent="0.15">
      <c r="A214">
        <v>207</v>
      </c>
      <c r="B214">
        <v>9</v>
      </c>
      <c r="C214">
        <f t="shared" si="55"/>
        <v>45</v>
      </c>
      <c r="D214">
        <f t="shared" si="50"/>
        <v>9210</v>
      </c>
      <c r="E214">
        <f>D214*铜钱系统分析!$C$235</f>
        <v>6447</v>
      </c>
      <c r="F214">
        <f>D214*铜钱系统分析!$C$234</f>
        <v>184.20000000000002</v>
      </c>
      <c r="G214">
        <f>D214*铜钱系统分析!$C$233</f>
        <v>46.050000000000004</v>
      </c>
      <c r="H214">
        <f t="shared" si="57"/>
        <v>106500</v>
      </c>
      <c r="I214">
        <f t="shared" si="56"/>
        <v>21775500</v>
      </c>
      <c r="K214">
        <v>207</v>
      </c>
      <c r="L214">
        <v>5</v>
      </c>
      <c r="M214">
        <f t="shared" si="51"/>
        <v>1035</v>
      </c>
      <c r="N214">
        <f>($M214-$M214/5)*铜钱系统分析!$H$235</f>
        <v>786.59999999999991</v>
      </c>
      <c r="O214">
        <f>$M214/5*$L$5+($M214-$M214/5)*铜钱系统分析!$H$234</f>
        <v>198.72000000000003</v>
      </c>
      <c r="P214">
        <f>$M214/5*$K$5+($M214-$M214/5)*铜钱系统分析!$H$233</f>
        <v>49.680000000000007</v>
      </c>
      <c r="R214">
        <f t="shared" si="52"/>
        <v>7233.6</v>
      </c>
      <c r="S214">
        <f t="shared" si="53"/>
        <v>382.92000000000007</v>
      </c>
      <c r="T214">
        <f t="shared" si="54"/>
        <v>95.730000000000018</v>
      </c>
    </row>
    <row r="215" spans="1:20" x14ac:dyDescent="0.15">
      <c r="A215">
        <v>208</v>
      </c>
      <c r="B215">
        <v>9</v>
      </c>
      <c r="C215">
        <f t="shared" si="55"/>
        <v>45</v>
      </c>
      <c r="D215">
        <f t="shared" si="50"/>
        <v>9255</v>
      </c>
      <c r="E215">
        <f>D215*铜钱系统分析!$C$235</f>
        <v>6478.5</v>
      </c>
      <c r="F215">
        <f>D215*铜钱系统分析!$C$234</f>
        <v>185.1</v>
      </c>
      <c r="G215">
        <f>D215*铜钱系统分析!$C$233</f>
        <v>46.274999999999999</v>
      </c>
      <c r="H215">
        <f t="shared" si="57"/>
        <v>106500</v>
      </c>
      <c r="I215">
        <f t="shared" si="56"/>
        <v>21882000</v>
      </c>
      <c r="K215">
        <v>208</v>
      </c>
      <c r="L215">
        <v>5</v>
      </c>
      <c r="M215">
        <f t="shared" si="51"/>
        <v>1040</v>
      </c>
      <c r="N215">
        <f>($M215-$M215/5)*铜钱系统分析!$H$235</f>
        <v>790.4</v>
      </c>
      <c r="O215">
        <f>$M215/5*$L$5+($M215-$M215/5)*铜钱系统分析!$H$234</f>
        <v>199.68</v>
      </c>
      <c r="P215">
        <f>$M215/5*$K$5+($M215-$M215/5)*铜钱系统分析!$H$233</f>
        <v>49.92</v>
      </c>
      <c r="R215">
        <f t="shared" si="52"/>
        <v>7268.9</v>
      </c>
      <c r="S215">
        <f t="shared" si="53"/>
        <v>384.78</v>
      </c>
      <c r="T215">
        <f t="shared" si="54"/>
        <v>96.194999999999993</v>
      </c>
    </row>
    <row r="216" spans="1:20" x14ac:dyDescent="0.15">
      <c r="A216">
        <v>209</v>
      </c>
      <c r="B216">
        <v>9</v>
      </c>
      <c r="C216">
        <f t="shared" si="55"/>
        <v>45</v>
      </c>
      <c r="D216">
        <f t="shared" si="50"/>
        <v>9300</v>
      </c>
      <c r="E216">
        <f>D216*铜钱系统分析!$C$235</f>
        <v>6510</v>
      </c>
      <c r="F216">
        <f>D216*铜钱系统分析!$C$234</f>
        <v>186</v>
      </c>
      <c r="G216">
        <f>D216*铜钱系统分析!$C$233</f>
        <v>46.5</v>
      </c>
      <c r="H216">
        <f t="shared" si="57"/>
        <v>106500</v>
      </c>
      <c r="I216">
        <f t="shared" si="56"/>
        <v>21988500</v>
      </c>
      <c r="K216">
        <v>209</v>
      </c>
      <c r="L216">
        <v>5</v>
      </c>
      <c r="M216">
        <f t="shared" si="51"/>
        <v>1045</v>
      </c>
      <c r="N216">
        <f>($M216-$M216/5)*铜钱系统分析!$H$235</f>
        <v>794.19999999999993</v>
      </c>
      <c r="O216">
        <f>$M216/5*$L$5+($M216-$M216/5)*铜钱系统分析!$H$234</f>
        <v>200.64000000000001</v>
      </c>
      <c r="P216">
        <f>$M216/5*$K$5+($M216-$M216/5)*铜钱系统分析!$H$233</f>
        <v>50.160000000000004</v>
      </c>
      <c r="R216">
        <f t="shared" si="52"/>
        <v>7304.2</v>
      </c>
      <c r="S216">
        <f t="shared" si="53"/>
        <v>386.64</v>
      </c>
      <c r="T216">
        <f t="shared" si="54"/>
        <v>96.66</v>
      </c>
    </row>
    <row r="217" spans="1:20" x14ac:dyDescent="0.15">
      <c r="A217">
        <v>210</v>
      </c>
      <c r="B217">
        <v>9</v>
      </c>
      <c r="C217">
        <f t="shared" si="55"/>
        <v>45</v>
      </c>
      <c r="D217">
        <f t="shared" si="50"/>
        <v>9345</v>
      </c>
      <c r="E217">
        <f>D217*铜钱系统分析!$C$235</f>
        <v>6541.5</v>
      </c>
      <c r="F217">
        <f>D217*铜钱系统分析!$C$234</f>
        <v>186.9</v>
      </c>
      <c r="G217">
        <f>D217*铜钱系统分析!$C$233</f>
        <v>46.725000000000001</v>
      </c>
      <c r="H217">
        <f t="shared" si="57"/>
        <v>106500</v>
      </c>
      <c r="I217">
        <f t="shared" si="56"/>
        <v>22095000</v>
      </c>
      <c r="K217">
        <v>210</v>
      </c>
      <c r="L217">
        <v>5</v>
      </c>
      <c r="M217">
        <f t="shared" si="51"/>
        <v>1050</v>
      </c>
      <c r="N217">
        <f>($M217-$M217/5)*铜钱系统分析!$H$235</f>
        <v>798</v>
      </c>
      <c r="O217">
        <f>$M217/5*$L$5+($M217-$M217/5)*铜钱系统分析!$H$234</f>
        <v>201.6</v>
      </c>
      <c r="P217">
        <f>$M217/5*$K$5+($M217-$M217/5)*铜钱系统分析!$H$233</f>
        <v>50.4</v>
      </c>
      <c r="R217">
        <f t="shared" si="52"/>
        <v>7339.5</v>
      </c>
      <c r="S217">
        <f t="shared" si="53"/>
        <v>388.5</v>
      </c>
      <c r="T217">
        <f t="shared" si="54"/>
        <v>97.125</v>
      </c>
    </row>
    <row r="218" spans="1:20" x14ac:dyDescent="0.15">
      <c r="A218">
        <v>211</v>
      </c>
      <c r="B218">
        <v>9</v>
      </c>
      <c r="C218">
        <f t="shared" si="55"/>
        <v>45</v>
      </c>
      <c r="D218">
        <f t="shared" si="50"/>
        <v>9390</v>
      </c>
      <c r="E218">
        <f>D218*铜钱系统分析!$C$235</f>
        <v>6573</v>
      </c>
      <c r="F218">
        <f>D218*铜钱系统分析!$C$234</f>
        <v>187.8</v>
      </c>
      <c r="G218">
        <f>D218*铜钱系统分析!$C$233</f>
        <v>46.95</v>
      </c>
      <c r="H218">
        <f t="shared" si="57"/>
        <v>106500</v>
      </c>
      <c r="I218">
        <f t="shared" si="56"/>
        <v>22201500</v>
      </c>
      <c r="K218">
        <v>211</v>
      </c>
      <c r="L218">
        <v>5</v>
      </c>
      <c r="M218">
        <f t="shared" si="51"/>
        <v>1055</v>
      </c>
      <c r="N218">
        <f>($M218-$M218/5)*铜钱系统分析!$H$235</f>
        <v>801.8</v>
      </c>
      <c r="O218">
        <f>$M218/5*$L$5+($M218-$M218/5)*铜钱系统分析!$H$234</f>
        <v>202.56</v>
      </c>
      <c r="P218">
        <f>$M218/5*$K$5+($M218-$M218/5)*铜钱系统分析!$H$233</f>
        <v>50.64</v>
      </c>
      <c r="R218">
        <f t="shared" si="52"/>
        <v>7374.8</v>
      </c>
      <c r="S218">
        <f t="shared" si="53"/>
        <v>390.36</v>
      </c>
      <c r="T218">
        <f t="shared" si="54"/>
        <v>97.59</v>
      </c>
    </row>
    <row r="219" spans="1:20" x14ac:dyDescent="0.15">
      <c r="A219">
        <v>212</v>
      </c>
      <c r="B219">
        <v>9</v>
      </c>
      <c r="C219">
        <f t="shared" si="55"/>
        <v>45</v>
      </c>
      <c r="D219">
        <f t="shared" si="50"/>
        <v>9435</v>
      </c>
      <c r="E219">
        <f>D219*铜钱系统分析!$C$235</f>
        <v>6604.5</v>
      </c>
      <c r="F219">
        <f>D219*铜钱系统分析!$C$234</f>
        <v>188.70000000000002</v>
      </c>
      <c r="G219">
        <f>D219*铜钱系统分析!$C$233</f>
        <v>47.175000000000004</v>
      </c>
      <c r="H219">
        <f t="shared" si="57"/>
        <v>106500</v>
      </c>
      <c r="I219">
        <f t="shared" si="56"/>
        <v>22308000</v>
      </c>
      <c r="K219">
        <v>212</v>
      </c>
      <c r="L219">
        <v>5</v>
      </c>
      <c r="M219">
        <f t="shared" si="51"/>
        <v>1060</v>
      </c>
      <c r="N219">
        <f>($M219-$M219/5)*铜钱系统分析!$H$235</f>
        <v>805.59999999999991</v>
      </c>
      <c r="O219">
        <f>$M219/5*$L$5+($M219-$M219/5)*铜钱系统分析!$H$234</f>
        <v>203.52000000000004</v>
      </c>
      <c r="P219">
        <f>$M219/5*$K$5+($M219-$M219/5)*铜钱系统分析!$H$233</f>
        <v>50.88000000000001</v>
      </c>
      <c r="R219">
        <f t="shared" si="52"/>
        <v>7410.1</v>
      </c>
      <c r="S219">
        <f t="shared" si="53"/>
        <v>392.22</v>
      </c>
      <c r="T219">
        <f t="shared" si="54"/>
        <v>98.055000000000007</v>
      </c>
    </row>
    <row r="220" spans="1:20" x14ac:dyDescent="0.15">
      <c r="A220">
        <v>213</v>
      </c>
      <c r="B220">
        <v>9</v>
      </c>
      <c r="C220">
        <f t="shared" si="55"/>
        <v>45</v>
      </c>
      <c r="D220">
        <f t="shared" si="50"/>
        <v>9480</v>
      </c>
      <c r="E220">
        <f>D220*铜钱系统分析!$C$235</f>
        <v>6636</v>
      </c>
      <c r="F220">
        <f>D220*铜钱系统分析!$C$234</f>
        <v>189.6</v>
      </c>
      <c r="G220">
        <f>D220*铜钱系统分析!$C$233</f>
        <v>47.4</v>
      </c>
      <c r="H220">
        <f t="shared" si="57"/>
        <v>106500</v>
      </c>
      <c r="I220">
        <f t="shared" si="56"/>
        <v>22414500</v>
      </c>
      <c r="K220">
        <v>213</v>
      </c>
      <c r="L220">
        <v>5</v>
      </c>
      <c r="M220">
        <f t="shared" si="51"/>
        <v>1065</v>
      </c>
      <c r="N220">
        <f>($M220-$M220/5)*铜钱系统分析!$H$235</f>
        <v>809.4</v>
      </c>
      <c r="O220">
        <f>$M220/5*$L$5+($M220-$M220/5)*铜钱系统分析!$H$234</f>
        <v>204.48000000000002</v>
      </c>
      <c r="P220">
        <f>$M220/5*$K$5+($M220-$M220/5)*铜钱系统分析!$H$233</f>
        <v>51.120000000000005</v>
      </c>
      <c r="R220">
        <f t="shared" si="52"/>
        <v>7445.4</v>
      </c>
      <c r="S220">
        <f t="shared" si="53"/>
        <v>394.08000000000004</v>
      </c>
      <c r="T220">
        <f t="shared" si="54"/>
        <v>98.52000000000001</v>
      </c>
    </row>
    <row r="221" spans="1:20" x14ac:dyDescent="0.15">
      <c r="A221">
        <v>214</v>
      </c>
      <c r="B221">
        <v>9</v>
      </c>
      <c r="C221">
        <f t="shared" si="55"/>
        <v>45</v>
      </c>
      <c r="D221">
        <f t="shared" si="50"/>
        <v>9525</v>
      </c>
      <c r="E221">
        <f>D221*铜钱系统分析!$C$235</f>
        <v>6667.5</v>
      </c>
      <c r="F221">
        <f>D221*铜钱系统分析!$C$234</f>
        <v>190.5</v>
      </c>
      <c r="G221">
        <f>D221*铜钱系统分析!$C$233</f>
        <v>47.625</v>
      </c>
      <c r="H221">
        <f t="shared" si="57"/>
        <v>106500</v>
      </c>
      <c r="I221">
        <f t="shared" si="56"/>
        <v>22521000</v>
      </c>
      <c r="K221">
        <v>214</v>
      </c>
      <c r="L221">
        <v>5</v>
      </c>
      <c r="M221">
        <f t="shared" si="51"/>
        <v>1070</v>
      </c>
      <c r="N221">
        <f>($M221-$M221/5)*铜钱系统分析!$H$235</f>
        <v>813.19999999999993</v>
      </c>
      <c r="O221">
        <f>$M221/5*$L$5+($M221-$M221/5)*铜钱系统分析!$H$234</f>
        <v>205.44000000000003</v>
      </c>
      <c r="P221">
        <f>$M221/5*$K$5+($M221-$M221/5)*铜钱系统分析!$H$233</f>
        <v>51.360000000000007</v>
      </c>
      <c r="R221">
        <f t="shared" si="52"/>
        <v>7480.7</v>
      </c>
      <c r="S221">
        <f t="shared" si="53"/>
        <v>395.94000000000005</v>
      </c>
      <c r="T221">
        <f t="shared" si="54"/>
        <v>98.985000000000014</v>
      </c>
    </row>
    <row r="222" spans="1:20" x14ac:dyDescent="0.15">
      <c r="A222">
        <v>215</v>
      </c>
      <c r="B222">
        <v>9</v>
      </c>
      <c r="C222">
        <f t="shared" si="55"/>
        <v>45</v>
      </c>
      <c r="D222">
        <f t="shared" si="50"/>
        <v>9570</v>
      </c>
      <c r="E222">
        <f>D222*铜钱系统分析!$C$235</f>
        <v>6699</v>
      </c>
      <c r="F222">
        <f>D222*铜钱系统分析!$C$234</f>
        <v>191.4</v>
      </c>
      <c r="G222">
        <f>D222*铜钱系统分析!$C$233</f>
        <v>47.85</v>
      </c>
      <c r="H222">
        <f t="shared" si="57"/>
        <v>106500</v>
      </c>
      <c r="I222">
        <f t="shared" si="56"/>
        <v>22627500</v>
      </c>
      <c r="K222">
        <v>215</v>
      </c>
      <c r="L222">
        <v>5</v>
      </c>
      <c r="M222">
        <f t="shared" si="51"/>
        <v>1075</v>
      </c>
      <c r="N222">
        <f>($M222-$M222/5)*铜钱系统分析!$H$235</f>
        <v>817</v>
      </c>
      <c r="O222">
        <f>$M222/5*$L$5+($M222-$M222/5)*铜钱系统分析!$H$234</f>
        <v>206.4</v>
      </c>
      <c r="P222">
        <f>$M222/5*$K$5+($M222-$M222/5)*铜钱系统分析!$H$233</f>
        <v>51.6</v>
      </c>
      <c r="R222">
        <f t="shared" si="52"/>
        <v>7516</v>
      </c>
      <c r="S222">
        <f t="shared" si="53"/>
        <v>397.8</v>
      </c>
      <c r="T222">
        <f t="shared" si="54"/>
        <v>99.45</v>
      </c>
    </row>
    <row r="223" spans="1:20" x14ac:dyDescent="0.15">
      <c r="A223">
        <v>216</v>
      </c>
      <c r="B223">
        <v>9</v>
      </c>
      <c r="C223">
        <f t="shared" si="55"/>
        <v>45</v>
      </c>
      <c r="D223">
        <f t="shared" si="50"/>
        <v>9615</v>
      </c>
      <c r="E223">
        <f>D223*铜钱系统分析!$C$235</f>
        <v>6730.5</v>
      </c>
      <c r="F223">
        <f>D223*铜钱系统分析!$C$234</f>
        <v>192.3</v>
      </c>
      <c r="G223">
        <f>D223*铜钱系统分析!$C$233</f>
        <v>48.075000000000003</v>
      </c>
      <c r="H223">
        <f t="shared" si="57"/>
        <v>106500</v>
      </c>
      <c r="I223">
        <f t="shared" si="56"/>
        <v>22734000</v>
      </c>
      <c r="K223">
        <v>216</v>
      </c>
      <c r="L223">
        <v>5</v>
      </c>
      <c r="M223">
        <f t="shared" si="51"/>
        <v>1080</v>
      </c>
      <c r="N223">
        <f>($M223-$M223/5)*铜钱系统分析!$H$235</f>
        <v>820.8</v>
      </c>
      <c r="O223">
        <f>$M223/5*$L$5+($M223-$M223/5)*铜钱系统分析!$H$234</f>
        <v>207.36</v>
      </c>
      <c r="P223">
        <f>$M223/5*$K$5+($M223-$M223/5)*铜钱系统分析!$H$233</f>
        <v>51.84</v>
      </c>
      <c r="R223">
        <f t="shared" si="52"/>
        <v>7551.3</v>
      </c>
      <c r="S223">
        <f t="shared" si="53"/>
        <v>399.66</v>
      </c>
      <c r="T223">
        <f t="shared" si="54"/>
        <v>99.915000000000006</v>
      </c>
    </row>
    <row r="224" spans="1:20" x14ac:dyDescent="0.15">
      <c r="A224">
        <v>217</v>
      </c>
      <c r="B224">
        <v>9</v>
      </c>
      <c r="C224">
        <f t="shared" si="55"/>
        <v>45</v>
      </c>
      <c r="D224">
        <f t="shared" si="50"/>
        <v>9660</v>
      </c>
      <c r="E224">
        <f>D224*铜钱系统分析!$C$235</f>
        <v>6762</v>
      </c>
      <c r="F224">
        <f>D224*铜钱系统分析!$C$234</f>
        <v>193.20000000000002</v>
      </c>
      <c r="G224">
        <f>D224*铜钱系统分析!$C$233</f>
        <v>48.300000000000004</v>
      </c>
      <c r="H224">
        <f t="shared" si="57"/>
        <v>106500</v>
      </c>
      <c r="I224">
        <f t="shared" si="56"/>
        <v>22840500</v>
      </c>
      <c r="K224">
        <v>217</v>
      </c>
      <c r="L224">
        <v>5</v>
      </c>
      <c r="M224">
        <f t="shared" si="51"/>
        <v>1085</v>
      </c>
      <c r="N224">
        <f>($M224-$M224/5)*铜钱系统分析!$H$235</f>
        <v>824.59999999999991</v>
      </c>
      <c r="O224">
        <f>$M224/5*$L$5+($M224-$M224/5)*铜钱系统分析!$H$234</f>
        <v>208.32000000000002</v>
      </c>
      <c r="P224">
        <f>$M224/5*$K$5+($M224-$M224/5)*铜钱系统分析!$H$233</f>
        <v>52.080000000000005</v>
      </c>
      <c r="R224">
        <f t="shared" si="52"/>
        <v>7586.6</v>
      </c>
      <c r="S224">
        <f t="shared" si="53"/>
        <v>401.52000000000004</v>
      </c>
      <c r="T224">
        <f t="shared" si="54"/>
        <v>100.38000000000001</v>
      </c>
    </row>
    <row r="225" spans="1:20" x14ac:dyDescent="0.15">
      <c r="A225">
        <v>218</v>
      </c>
      <c r="B225">
        <v>9</v>
      </c>
      <c r="C225">
        <f t="shared" si="55"/>
        <v>45</v>
      </c>
      <c r="D225">
        <f t="shared" si="50"/>
        <v>9705</v>
      </c>
      <c r="E225">
        <f>D225*铜钱系统分析!$C$235</f>
        <v>6793.5</v>
      </c>
      <c r="F225">
        <f>D225*铜钱系统分析!$C$234</f>
        <v>194.1</v>
      </c>
      <c r="G225">
        <f>D225*铜钱系统分析!$C$233</f>
        <v>48.524999999999999</v>
      </c>
      <c r="H225">
        <f t="shared" si="57"/>
        <v>106500</v>
      </c>
      <c r="I225">
        <f t="shared" si="56"/>
        <v>22947000</v>
      </c>
      <c r="K225">
        <v>218</v>
      </c>
      <c r="L225">
        <v>5</v>
      </c>
      <c r="M225">
        <f t="shared" si="51"/>
        <v>1090</v>
      </c>
      <c r="N225">
        <f>($M225-$M225/5)*铜钱系统分析!$H$235</f>
        <v>828.4</v>
      </c>
      <c r="O225">
        <f>$M225/5*$L$5+($M225-$M225/5)*铜钱系统分析!$H$234</f>
        <v>209.28</v>
      </c>
      <c r="P225">
        <f>$M225/5*$K$5+($M225-$M225/5)*铜钱系统分析!$H$233</f>
        <v>52.32</v>
      </c>
      <c r="R225">
        <f t="shared" si="52"/>
        <v>7621.9</v>
      </c>
      <c r="S225">
        <f t="shared" si="53"/>
        <v>403.38</v>
      </c>
      <c r="T225">
        <f t="shared" si="54"/>
        <v>100.845</v>
      </c>
    </row>
    <row r="226" spans="1:20" x14ac:dyDescent="0.15">
      <c r="A226">
        <v>219</v>
      </c>
      <c r="B226">
        <v>9</v>
      </c>
      <c r="C226">
        <f t="shared" si="55"/>
        <v>45</v>
      </c>
      <c r="D226">
        <f t="shared" si="50"/>
        <v>9750</v>
      </c>
      <c r="E226">
        <f>D226*铜钱系统分析!$C$235</f>
        <v>6825</v>
      </c>
      <c r="F226">
        <f>D226*铜钱系统分析!$C$234</f>
        <v>195</v>
      </c>
      <c r="G226">
        <f>D226*铜钱系统分析!$C$233</f>
        <v>48.75</v>
      </c>
      <c r="H226">
        <f t="shared" si="57"/>
        <v>106500</v>
      </c>
      <c r="I226">
        <f t="shared" si="56"/>
        <v>23053500</v>
      </c>
      <c r="K226">
        <v>219</v>
      </c>
      <c r="L226">
        <v>5</v>
      </c>
      <c r="M226">
        <f t="shared" si="51"/>
        <v>1095</v>
      </c>
      <c r="N226">
        <f>($M226-$M226/5)*铜钱系统分析!$H$235</f>
        <v>832.19999999999993</v>
      </c>
      <c r="O226">
        <f>$M226/5*$L$5+($M226-$M226/5)*铜钱系统分析!$H$234</f>
        <v>210.24</v>
      </c>
      <c r="P226">
        <f>$M226/5*$K$5+($M226-$M226/5)*铜钱系统分析!$H$233</f>
        <v>52.56</v>
      </c>
      <c r="R226">
        <f t="shared" si="52"/>
        <v>7657.2</v>
      </c>
      <c r="S226">
        <f t="shared" si="53"/>
        <v>405.24</v>
      </c>
      <c r="T226">
        <f t="shared" si="54"/>
        <v>101.31</v>
      </c>
    </row>
    <row r="227" spans="1:20" x14ac:dyDescent="0.15">
      <c r="A227">
        <v>220</v>
      </c>
      <c r="B227">
        <v>9</v>
      </c>
      <c r="C227">
        <f t="shared" si="55"/>
        <v>45</v>
      </c>
      <c r="D227">
        <f t="shared" si="50"/>
        <v>9795</v>
      </c>
      <c r="E227">
        <f>D227*铜钱系统分析!$C$235</f>
        <v>6856.5</v>
      </c>
      <c r="F227">
        <f>D227*铜钱系统分析!$C$234</f>
        <v>195.9</v>
      </c>
      <c r="G227">
        <f>D227*铜钱系统分析!$C$233</f>
        <v>48.975000000000001</v>
      </c>
      <c r="H227">
        <f t="shared" si="57"/>
        <v>106500</v>
      </c>
      <c r="I227">
        <f t="shared" si="56"/>
        <v>23160000</v>
      </c>
      <c r="K227">
        <v>220</v>
      </c>
      <c r="L227">
        <v>5</v>
      </c>
      <c r="M227">
        <f t="shared" si="51"/>
        <v>1100</v>
      </c>
      <c r="N227">
        <f>($M227-$M227/5)*铜钱系统分析!$H$235</f>
        <v>836</v>
      </c>
      <c r="O227">
        <f>$M227/5*$L$5+($M227-$M227/5)*铜钱系统分析!$H$234</f>
        <v>211.2</v>
      </c>
      <c r="P227">
        <f>$M227/5*$K$5+($M227-$M227/5)*铜钱系统分析!$H$233</f>
        <v>52.8</v>
      </c>
      <c r="R227">
        <f t="shared" si="52"/>
        <v>7692.5</v>
      </c>
      <c r="S227">
        <f t="shared" si="53"/>
        <v>407.1</v>
      </c>
      <c r="T227">
        <f t="shared" si="54"/>
        <v>101.77500000000001</v>
      </c>
    </row>
    <row r="228" spans="1:20" x14ac:dyDescent="0.15">
      <c r="A228">
        <v>221</v>
      </c>
      <c r="B228">
        <v>9</v>
      </c>
      <c r="C228">
        <f t="shared" si="55"/>
        <v>45</v>
      </c>
      <c r="D228">
        <f t="shared" si="50"/>
        <v>9840</v>
      </c>
      <c r="E228">
        <f>D228*铜钱系统分析!$C$235</f>
        <v>6888</v>
      </c>
      <c r="F228">
        <f>D228*铜钱系统分析!$C$234</f>
        <v>196.8</v>
      </c>
      <c r="G228">
        <f>D228*铜钱系统分析!$C$233</f>
        <v>49.2</v>
      </c>
      <c r="H228">
        <f t="shared" si="57"/>
        <v>106500</v>
      </c>
      <c r="I228">
        <f t="shared" si="56"/>
        <v>23266500</v>
      </c>
      <c r="K228">
        <v>221</v>
      </c>
      <c r="L228">
        <v>5</v>
      </c>
      <c r="M228">
        <f t="shared" si="51"/>
        <v>1105</v>
      </c>
      <c r="N228">
        <f>($M228-$M228/5)*铜钱系统分析!$H$235</f>
        <v>839.8</v>
      </c>
      <c r="O228">
        <f>$M228/5*$L$5+($M228-$M228/5)*铜钱系统分析!$H$234</f>
        <v>212.16000000000003</v>
      </c>
      <c r="P228">
        <f>$M228/5*$K$5+($M228-$M228/5)*铜钱系统分析!$H$233</f>
        <v>53.040000000000006</v>
      </c>
      <c r="R228">
        <f t="shared" si="52"/>
        <v>7727.8</v>
      </c>
      <c r="S228">
        <f t="shared" si="53"/>
        <v>408.96000000000004</v>
      </c>
      <c r="T228">
        <f t="shared" si="54"/>
        <v>102.24000000000001</v>
      </c>
    </row>
    <row r="229" spans="1:20" x14ac:dyDescent="0.15">
      <c r="A229">
        <v>222</v>
      </c>
      <c r="B229">
        <v>9</v>
      </c>
      <c r="C229">
        <f t="shared" si="55"/>
        <v>45</v>
      </c>
      <c r="D229">
        <f t="shared" si="50"/>
        <v>9885</v>
      </c>
      <c r="E229">
        <f>D229*铜钱系统分析!$C$235</f>
        <v>6919.5</v>
      </c>
      <c r="F229">
        <f>D229*铜钱系统分析!$C$234</f>
        <v>197.70000000000002</v>
      </c>
      <c r="G229">
        <f>D229*铜钱系统分析!$C$233</f>
        <v>49.425000000000004</v>
      </c>
      <c r="H229">
        <f t="shared" si="57"/>
        <v>106500</v>
      </c>
      <c r="I229">
        <f t="shared" si="56"/>
        <v>23373000</v>
      </c>
      <c r="K229">
        <v>222</v>
      </c>
      <c r="L229">
        <v>5</v>
      </c>
      <c r="M229">
        <f t="shared" si="51"/>
        <v>1110</v>
      </c>
      <c r="N229">
        <f>($M229-$M229/5)*铜钱系统分析!$H$235</f>
        <v>843.59999999999991</v>
      </c>
      <c r="O229">
        <f>$M229/5*$L$5+($M229-$M229/5)*铜钱系统分析!$H$234</f>
        <v>213.12000000000003</v>
      </c>
      <c r="P229">
        <f>$M229/5*$K$5+($M229-$M229/5)*铜钱系统分析!$H$233</f>
        <v>53.280000000000008</v>
      </c>
      <c r="R229">
        <f t="shared" si="52"/>
        <v>7763.1</v>
      </c>
      <c r="S229">
        <f t="shared" si="53"/>
        <v>410.82000000000005</v>
      </c>
      <c r="T229">
        <f t="shared" si="54"/>
        <v>102.70500000000001</v>
      </c>
    </row>
    <row r="230" spans="1:20" x14ac:dyDescent="0.15">
      <c r="A230">
        <v>223</v>
      </c>
      <c r="B230">
        <v>9</v>
      </c>
      <c r="C230">
        <f t="shared" si="55"/>
        <v>45</v>
      </c>
      <c r="D230">
        <f t="shared" si="50"/>
        <v>9930</v>
      </c>
      <c r="E230">
        <f>D230*铜钱系统分析!$C$235</f>
        <v>6951</v>
      </c>
      <c r="F230">
        <f>D230*铜钱系统分析!$C$234</f>
        <v>198.6</v>
      </c>
      <c r="G230">
        <f>D230*铜钱系统分析!$C$233</f>
        <v>49.65</v>
      </c>
      <c r="H230">
        <f t="shared" si="57"/>
        <v>106500</v>
      </c>
      <c r="I230">
        <f t="shared" si="56"/>
        <v>23479500</v>
      </c>
      <c r="K230">
        <v>223</v>
      </c>
      <c r="L230">
        <v>5</v>
      </c>
      <c r="M230">
        <f t="shared" si="51"/>
        <v>1115</v>
      </c>
      <c r="N230">
        <f>($M230-$M230/5)*铜钱系统分析!$H$235</f>
        <v>847.4</v>
      </c>
      <c r="O230">
        <f>$M230/5*$L$5+($M230-$M230/5)*铜钱系统分析!$H$234</f>
        <v>214.08</v>
      </c>
      <c r="P230">
        <f>$M230/5*$K$5+($M230-$M230/5)*铜钱系统分析!$H$233</f>
        <v>53.52</v>
      </c>
      <c r="R230">
        <f t="shared" si="52"/>
        <v>7798.4</v>
      </c>
      <c r="S230">
        <f t="shared" si="53"/>
        <v>412.68</v>
      </c>
      <c r="T230">
        <f t="shared" si="54"/>
        <v>103.17</v>
      </c>
    </row>
    <row r="231" spans="1:20" x14ac:dyDescent="0.15">
      <c r="A231">
        <v>224</v>
      </c>
      <c r="B231">
        <v>9</v>
      </c>
      <c r="C231">
        <f t="shared" si="55"/>
        <v>45</v>
      </c>
      <c r="D231">
        <f t="shared" si="50"/>
        <v>9975</v>
      </c>
      <c r="E231">
        <f>D231*铜钱系统分析!$C$235</f>
        <v>6982.5</v>
      </c>
      <c r="F231">
        <f>D231*铜钱系统分析!$C$234</f>
        <v>199.5</v>
      </c>
      <c r="G231">
        <f>D231*铜钱系统分析!$C$233</f>
        <v>49.875</v>
      </c>
      <c r="H231">
        <f t="shared" si="57"/>
        <v>106500</v>
      </c>
      <c r="I231">
        <f t="shared" si="56"/>
        <v>23586000</v>
      </c>
      <c r="K231">
        <v>224</v>
      </c>
      <c r="L231">
        <v>5</v>
      </c>
      <c r="M231">
        <f t="shared" si="51"/>
        <v>1120</v>
      </c>
      <c r="N231">
        <f>($M231-$M231/5)*铜钱系统分析!$H$235</f>
        <v>851.19999999999993</v>
      </c>
      <c r="O231">
        <f>$M231/5*$L$5+($M231-$M231/5)*铜钱系统分析!$H$234</f>
        <v>215.04000000000002</v>
      </c>
      <c r="P231">
        <f>$M231/5*$K$5+($M231-$M231/5)*铜钱系统分析!$H$233</f>
        <v>53.760000000000005</v>
      </c>
      <c r="R231">
        <f t="shared" si="52"/>
        <v>7833.7</v>
      </c>
      <c r="S231">
        <f t="shared" si="53"/>
        <v>414.54</v>
      </c>
      <c r="T231">
        <f t="shared" si="54"/>
        <v>103.63500000000001</v>
      </c>
    </row>
    <row r="232" spans="1:20" x14ac:dyDescent="0.15">
      <c r="A232">
        <v>225</v>
      </c>
      <c r="B232">
        <v>9</v>
      </c>
      <c r="C232">
        <f t="shared" si="55"/>
        <v>45</v>
      </c>
      <c r="D232">
        <f t="shared" si="50"/>
        <v>10020</v>
      </c>
      <c r="E232">
        <f>D232*铜钱系统分析!$C$235</f>
        <v>7014</v>
      </c>
      <c r="F232">
        <f>D232*铜钱系统分析!$C$234</f>
        <v>200.4</v>
      </c>
      <c r="G232">
        <f>D232*铜钱系统分析!$C$233</f>
        <v>50.1</v>
      </c>
      <c r="H232">
        <f t="shared" si="57"/>
        <v>106500</v>
      </c>
      <c r="I232">
        <f t="shared" si="56"/>
        <v>23692500</v>
      </c>
      <c r="K232">
        <v>225</v>
      </c>
      <c r="L232">
        <v>5</v>
      </c>
      <c r="M232">
        <f t="shared" si="51"/>
        <v>1125</v>
      </c>
      <c r="N232">
        <f>($M232-$M232/5)*铜钱系统分析!$H$235</f>
        <v>855</v>
      </c>
      <c r="O232">
        <f>$M232/5*$L$5+($M232-$M232/5)*铜钱系统分析!$H$234</f>
        <v>216</v>
      </c>
      <c r="P232">
        <f>$M232/5*$K$5+($M232-$M232/5)*铜钱系统分析!$H$233</f>
        <v>54</v>
      </c>
      <c r="R232">
        <f t="shared" si="52"/>
        <v>7869</v>
      </c>
      <c r="S232">
        <f t="shared" si="53"/>
        <v>416.4</v>
      </c>
      <c r="T232">
        <f t="shared" si="54"/>
        <v>104.1</v>
      </c>
    </row>
    <row r="233" spans="1:20" x14ac:dyDescent="0.15">
      <c r="A233">
        <v>226</v>
      </c>
      <c r="B233">
        <v>9</v>
      </c>
      <c r="C233">
        <f t="shared" si="55"/>
        <v>45</v>
      </c>
      <c r="D233">
        <f t="shared" si="50"/>
        <v>10065</v>
      </c>
      <c r="E233">
        <f>D233*铜钱系统分析!$C$235</f>
        <v>7045.5</v>
      </c>
      <c r="F233">
        <f>D233*铜钱系统分析!$C$234</f>
        <v>201.3</v>
      </c>
      <c r="G233">
        <f>D233*铜钱系统分析!$C$233</f>
        <v>50.325000000000003</v>
      </c>
      <c r="H233">
        <f t="shared" si="57"/>
        <v>106500</v>
      </c>
      <c r="I233">
        <f t="shared" si="56"/>
        <v>23799000</v>
      </c>
      <c r="K233">
        <v>226</v>
      </c>
      <c r="L233">
        <v>5</v>
      </c>
      <c r="M233">
        <f t="shared" si="51"/>
        <v>1130</v>
      </c>
      <c r="N233">
        <f>($M233-$M233/5)*铜钱系统分析!$H$235</f>
        <v>858.8</v>
      </c>
      <c r="O233">
        <f>$M233/5*$L$5+($M233-$M233/5)*铜钱系统分析!$H$234</f>
        <v>216.96</v>
      </c>
      <c r="P233">
        <f>$M233/5*$K$5+($M233-$M233/5)*铜钱系统分析!$H$233</f>
        <v>54.24</v>
      </c>
      <c r="R233">
        <f t="shared" si="52"/>
        <v>7904.3</v>
      </c>
      <c r="S233">
        <f t="shared" si="53"/>
        <v>418.26</v>
      </c>
      <c r="T233">
        <f t="shared" si="54"/>
        <v>104.565</v>
      </c>
    </row>
    <row r="234" spans="1:20" x14ac:dyDescent="0.15">
      <c r="A234">
        <v>227</v>
      </c>
      <c r="B234">
        <v>9</v>
      </c>
      <c r="C234">
        <f t="shared" si="55"/>
        <v>45</v>
      </c>
      <c r="D234">
        <f t="shared" si="50"/>
        <v>10110</v>
      </c>
      <c r="E234">
        <f>D234*铜钱系统分析!$C$235</f>
        <v>7077</v>
      </c>
      <c r="F234">
        <f>D234*铜钱系统分析!$C$234</f>
        <v>202.20000000000002</v>
      </c>
      <c r="G234">
        <f>D234*铜钱系统分析!$C$233</f>
        <v>50.550000000000004</v>
      </c>
      <c r="H234">
        <f t="shared" si="57"/>
        <v>106500</v>
      </c>
      <c r="I234">
        <f t="shared" si="56"/>
        <v>23905500</v>
      </c>
      <c r="K234">
        <v>227</v>
      </c>
      <c r="L234">
        <v>5</v>
      </c>
      <c r="M234">
        <f t="shared" si="51"/>
        <v>1135</v>
      </c>
      <c r="N234">
        <f>($M234-$M234/5)*铜钱系统分析!$H$235</f>
        <v>862.59999999999991</v>
      </c>
      <c r="O234">
        <f>$M234/5*$L$5+($M234-$M234/5)*铜钱系统分析!$H$234</f>
        <v>217.92000000000002</v>
      </c>
      <c r="P234">
        <f>$M234/5*$K$5+($M234-$M234/5)*铜钱系统分析!$H$233</f>
        <v>54.480000000000004</v>
      </c>
      <c r="R234">
        <f t="shared" si="52"/>
        <v>7939.6</v>
      </c>
      <c r="S234">
        <f t="shared" si="53"/>
        <v>420.12</v>
      </c>
      <c r="T234">
        <f t="shared" si="54"/>
        <v>105.03</v>
      </c>
    </row>
    <row r="235" spans="1:20" x14ac:dyDescent="0.15">
      <c r="A235">
        <v>228</v>
      </c>
      <c r="B235">
        <v>9</v>
      </c>
      <c r="C235">
        <f t="shared" si="55"/>
        <v>45</v>
      </c>
      <c r="D235">
        <f t="shared" si="50"/>
        <v>10155</v>
      </c>
      <c r="E235">
        <f>D235*铜钱系统分析!$C$235</f>
        <v>7108.5</v>
      </c>
      <c r="F235">
        <f>D235*铜钱系统分析!$C$234</f>
        <v>203.1</v>
      </c>
      <c r="G235">
        <f>D235*铜钱系统分析!$C$233</f>
        <v>50.774999999999999</v>
      </c>
      <c r="H235">
        <f t="shared" si="57"/>
        <v>106500</v>
      </c>
      <c r="I235">
        <f t="shared" si="56"/>
        <v>24012000</v>
      </c>
      <c r="K235">
        <v>228</v>
      </c>
      <c r="L235">
        <v>5</v>
      </c>
      <c r="M235">
        <f t="shared" si="51"/>
        <v>1140</v>
      </c>
      <c r="N235">
        <f>($M235-$M235/5)*铜钱系统分析!$H$235</f>
        <v>866.4</v>
      </c>
      <c r="O235">
        <f>$M235/5*$L$5+($M235-$M235/5)*铜钱系统分析!$H$234</f>
        <v>218.88</v>
      </c>
      <c r="P235">
        <f>$M235/5*$K$5+($M235-$M235/5)*铜钱系统分析!$H$233</f>
        <v>54.72</v>
      </c>
      <c r="R235">
        <f t="shared" si="52"/>
        <v>7974.9</v>
      </c>
      <c r="S235">
        <f t="shared" si="53"/>
        <v>421.98</v>
      </c>
      <c r="T235">
        <f t="shared" si="54"/>
        <v>105.495</v>
      </c>
    </row>
    <row r="236" spans="1:20" x14ac:dyDescent="0.15">
      <c r="A236">
        <v>229</v>
      </c>
      <c r="B236">
        <v>9</v>
      </c>
      <c r="C236">
        <f t="shared" si="55"/>
        <v>45</v>
      </c>
      <c r="D236">
        <f t="shared" si="50"/>
        <v>10200</v>
      </c>
      <c r="E236">
        <f>D236*铜钱系统分析!$C$235</f>
        <v>7140</v>
      </c>
      <c r="F236">
        <f>D236*铜钱系统分析!$C$234</f>
        <v>204</v>
      </c>
      <c r="G236">
        <f>D236*铜钱系统分析!$C$233</f>
        <v>51</v>
      </c>
      <c r="H236">
        <f t="shared" si="57"/>
        <v>106500</v>
      </c>
      <c r="I236">
        <f t="shared" si="56"/>
        <v>24118500</v>
      </c>
      <c r="K236">
        <v>229</v>
      </c>
      <c r="L236">
        <v>5</v>
      </c>
      <c r="M236">
        <f t="shared" si="51"/>
        <v>1145</v>
      </c>
      <c r="N236">
        <f>($M236-$M236/5)*铜钱系统分析!$H$235</f>
        <v>870.19999999999993</v>
      </c>
      <c r="O236">
        <f>$M236/5*$L$5+($M236-$M236/5)*铜钱系统分析!$H$234</f>
        <v>219.84000000000003</v>
      </c>
      <c r="P236">
        <f>$M236/5*$K$5+($M236-$M236/5)*铜钱系统分析!$H$233</f>
        <v>54.960000000000008</v>
      </c>
      <c r="R236">
        <f t="shared" si="52"/>
        <v>8010.2</v>
      </c>
      <c r="S236">
        <f t="shared" si="53"/>
        <v>423.84000000000003</v>
      </c>
      <c r="T236">
        <f t="shared" si="54"/>
        <v>105.96000000000001</v>
      </c>
    </row>
    <row r="237" spans="1:20" x14ac:dyDescent="0.15">
      <c r="A237">
        <v>230</v>
      </c>
      <c r="B237">
        <v>9</v>
      </c>
      <c r="C237">
        <f t="shared" si="55"/>
        <v>45</v>
      </c>
      <c r="D237">
        <f t="shared" si="50"/>
        <v>10245</v>
      </c>
      <c r="E237">
        <f>D237*铜钱系统分析!$C$235</f>
        <v>7171.5</v>
      </c>
      <c r="F237">
        <f>D237*铜钱系统分析!$C$234</f>
        <v>204.9</v>
      </c>
      <c r="G237">
        <f>D237*铜钱系统分析!$C$233</f>
        <v>51.225000000000001</v>
      </c>
      <c r="H237">
        <f t="shared" si="57"/>
        <v>106500</v>
      </c>
      <c r="I237">
        <f t="shared" si="56"/>
        <v>24225000</v>
      </c>
      <c r="K237">
        <v>230</v>
      </c>
      <c r="L237">
        <v>5</v>
      </c>
      <c r="M237">
        <f t="shared" si="51"/>
        <v>1150</v>
      </c>
      <c r="N237">
        <f>($M237-$M237/5)*铜钱系统分析!$H$235</f>
        <v>874</v>
      </c>
      <c r="O237">
        <f>$M237/5*$L$5+($M237-$M237/5)*铜钱系统分析!$H$234</f>
        <v>220.8</v>
      </c>
      <c r="P237">
        <f>$M237/5*$K$5+($M237-$M237/5)*铜钱系统分析!$H$233</f>
        <v>55.2</v>
      </c>
      <c r="R237">
        <f t="shared" si="52"/>
        <v>8045.5</v>
      </c>
      <c r="S237">
        <f t="shared" si="53"/>
        <v>425.70000000000005</v>
      </c>
      <c r="T237">
        <f t="shared" si="54"/>
        <v>106.42500000000001</v>
      </c>
    </row>
    <row r="238" spans="1:20" x14ac:dyDescent="0.15">
      <c r="A238">
        <v>231</v>
      </c>
      <c r="B238">
        <v>9</v>
      </c>
      <c r="C238">
        <f t="shared" si="55"/>
        <v>45</v>
      </c>
      <c r="D238">
        <f t="shared" si="50"/>
        <v>10290</v>
      </c>
      <c r="E238">
        <f>D238*铜钱系统分析!$C$235</f>
        <v>7202.9999999999991</v>
      </c>
      <c r="F238">
        <f>D238*铜钱系统分析!$C$234</f>
        <v>205.8</v>
      </c>
      <c r="G238">
        <f>D238*铜钱系统分析!$C$233</f>
        <v>51.45</v>
      </c>
      <c r="H238">
        <f t="shared" si="57"/>
        <v>106500</v>
      </c>
      <c r="I238">
        <f t="shared" si="56"/>
        <v>24331500</v>
      </c>
      <c r="K238">
        <v>231</v>
      </c>
      <c r="L238">
        <v>5</v>
      </c>
      <c r="M238">
        <f t="shared" si="51"/>
        <v>1155</v>
      </c>
      <c r="N238">
        <f>($M238-$M238/5)*铜钱系统分析!$H$235</f>
        <v>877.8</v>
      </c>
      <c r="O238">
        <f>$M238/5*$L$5+($M238-$M238/5)*铜钱系统分析!$H$234</f>
        <v>221.76000000000002</v>
      </c>
      <c r="P238">
        <f>$M238/5*$K$5+($M238-$M238/5)*铜钱系统分析!$H$233</f>
        <v>55.440000000000005</v>
      </c>
      <c r="R238">
        <f t="shared" si="52"/>
        <v>8080.7999999999993</v>
      </c>
      <c r="S238">
        <f t="shared" si="53"/>
        <v>427.56000000000006</v>
      </c>
      <c r="T238">
        <f t="shared" si="54"/>
        <v>106.89000000000001</v>
      </c>
    </row>
    <row r="239" spans="1:20" x14ac:dyDescent="0.15">
      <c r="A239">
        <v>232</v>
      </c>
      <c r="B239">
        <v>9</v>
      </c>
      <c r="C239">
        <f t="shared" si="55"/>
        <v>45</v>
      </c>
      <c r="D239">
        <f t="shared" si="50"/>
        <v>10335</v>
      </c>
      <c r="E239">
        <f>D239*铜钱系统分析!$C$235</f>
        <v>7234.4999999999991</v>
      </c>
      <c r="F239">
        <f>D239*铜钱系统分析!$C$234</f>
        <v>206.70000000000002</v>
      </c>
      <c r="G239">
        <f>D239*铜钱系统分析!$C$233</f>
        <v>51.675000000000004</v>
      </c>
      <c r="H239">
        <f t="shared" si="57"/>
        <v>106500</v>
      </c>
      <c r="I239">
        <f t="shared" si="56"/>
        <v>24438000</v>
      </c>
      <c r="K239">
        <v>232</v>
      </c>
      <c r="L239">
        <v>5</v>
      </c>
      <c r="M239">
        <f t="shared" si="51"/>
        <v>1160</v>
      </c>
      <c r="N239">
        <f>($M239-$M239/5)*铜钱系统分析!$H$235</f>
        <v>881.59999999999991</v>
      </c>
      <c r="O239">
        <f>$M239/5*$L$5+($M239-$M239/5)*铜钱系统分析!$H$234</f>
        <v>222.72000000000003</v>
      </c>
      <c r="P239">
        <f>$M239/5*$K$5+($M239-$M239/5)*铜钱系统分析!$H$233</f>
        <v>55.680000000000007</v>
      </c>
      <c r="R239">
        <f t="shared" si="52"/>
        <v>8116.0999999999985</v>
      </c>
      <c r="S239">
        <f t="shared" si="53"/>
        <v>429.42000000000007</v>
      </c>
      <c r="T239">
        <f t="shared" si="54"/>
        <v>107.35500000000002</v>
      </c>
    </row>
    <row r="240" spans="1:20" x14ac:dyDescent="0.15">
      <c r="A240">
        <v>233</v>
      </c>
      <c r="B240">
        <v>9</v>
      </c>
      <c r="C240">
        <f t="shared" si="55"/>
        <v>45</v>
      </c>
      <c r="D240">
        <f t="shared" si="50"/>
        <v>10380</v>
      </c>
      <c r="E240">
        <f>D240*铜钱系统分析!$C$235</f>
        <v>7265.9999999999991</v>
      </c>
      <c r="F240">
        <f>D240*铜钱系统分析!$C$234</f>
        <v>207.6</v>
      </c>
      <c r="G240">
        <f>D240*铜钱系统分析!$C$233</f>
        <v>51.9</v>
      </c>
      <c r="H240">
        <f t="shared" si="57"/>
        <v>106500</v>
      </c>
      <c r="I240">
        <f t="shared" si="56"/>
        <v>24544500</v>
      </c>
      <c r="K240">
        <v>233</v>
      </c>
      <c r="L240">
        <v>5</v>
      </c>
      <c r="M240">
        <f t="shared" si="51"/>
        <v>1165</v>
      </c>
      <c r="N240">
        <f>($M240-$M240/5)*铜钱系统分析!$H$235</f>
        <v>885.4</v>
      </c>
      <c r="O240">
        <f>$M240/5*$L$5+($M240-$M240/5)*铜钱系统分析!$H$234</f>
        <v>223.68</v>
      </c>
      <c r="P240">
        <f>$M240/5*$K$5+($M240-$M240/5)*铜钱系统分析!$H$233</f>
        <v>55.92</v>
      </c>
      <c r="R240">
        <f t="shared" si="52"/>
        <v>8151.3999999999987</v>
      </c>
      <c r="S240">
        <f t="shared" si="53"/>
        <v>431.28</v>
      </c>
      <c r="T240">
        <f t="shared" si="54"/>
        <v>107.82</v>
      </c>
    </row>
    <row r="241" spans="1:20" x14ac:dyDescent="0.15">
      <c r="A241">
        <v>234</v>
      </c>
      <c r="B241">
        <v>9</v>
      </c>
      <c r="C241">
        <f t="shared" si="55"/>
        <v>45</v>
      </c>
      <c r="D241">
        <f t="shared" si="50"/>
        <v>10425</v>
      </c>
      <c r="E241">
        <f>D241*铜钱系统分析!$C$235</f>
        <v>7297.4999999999991</v>
      </c>
      <c r="F241">
        <f>D241*铜钱系统分析!$C$234</f>
        <v>208.5</v>
      </c>
      <c r="G241">
        <f>D241*铜钱系统分析!$C$233</f>
        <v>52.125</v>
      </c>
      <c r="H241">
        <f t="shared" si="57"/>
        <v>106500</v>
      </c>
      <c r="I241">
        <f t="shared" si="56"/>
        <v>24651000</v>
      </c>
      <c r="K241">
        <v>234</v>
      </c>
      <c r="L241">
        <v>5</v>
      </c>
      <c r="M241">
        <f t="shared" si="51"/>
        <v>1170</v>
      </c>
      <c r="N241">
        <f>($M241-$M241/5)*铜钱系统分析!$H$235</f>
        <v>889.19999999999993</v>
      </c>
      <c r="O241">
        <f>$M241/5*$L$5+($M241-$M241/5)*铜钱系统分析!$H$234</f>
        <v>224.64000000000001</v>
      </c>
      <c r="P241">
        <f>$M241/5*$K$5+($M241-$M241/5)*铜钱系统分析!$H$233</f>
        <v>56.160000000000004</v>
      </c>
      <c r="R241">
        <f t="shared" si="52"/>
        <v>8186.6999999999989</v>
      </c>
      <c r="S241">
        <f t="shared" si="53"/>
        <v>433.14</v>
      </c>
      <c r="T241">
        <f t="shared" si="54"/>
        <v>108.285</v>
      </c>
    </row>
    <row r="242" spans="1:20" x14ac:dyDescent="0.15">
      <c r="A242">
        <v>235</v>
      </c>
      <c r="B242">
        <v>9</v>
      </c>
      <c r="C242">
        <f t="shared" si="55"/>
        <v>45</v>
      </c>
      <c r="D242">
        <f t="shared" si="50"/>
        <v>10470</v>
      </c>
      <c r="E242">
        <f>D242*铜钱系统分析!$C$235</f>
        <v>7328.9999999999991</v>
      </c>
      <c r="F242">
        <f>D242*铜钱系统分析!$C$234</f>
        <v>209.4</v>
      </c>
      <c r="G242">
        <f>D242*铜钱系统分析!$C$233</f>
        <v>52.35</v>
      </c>
      <c r="H242">
        <f t="shared" si="57"/>
        <v>106500</v>
      </c>
      <c r="I242">
        <f t="shared" si="56"/>
        <v>24757500</v>
      </c>
      <c r="K242">
        <v>235</v>
      </c>
      <c r="L242">
        <v>5</v>
      </c>
      <c r="M242">
        <f t="shared" si="51"/>
        <v>1175</v>
      </c>
      <c r="N242">
        <f>($M242-$M242/5)*铜钱系统分析!$H$235</f>
        <v>893</v>
      </c>
      <c r="O242">
        <f>$M242/5*$L$5+($M242-$M242/5)*铜钱系统分析!$H$234</f>
        <v>225.6</v>
      </c>
      <c r="P242">
        <f>$M242/5*$K$5+($M242-$M242/5)*铜钱系统分析!$H$233</f>
        <v>56.4</v>
      </c>
      <c r="R242">
        <f t="shared" si="52"/>
        <v>8222</v>
      </c>
      <c r="S242">
        <f t="shared" si="53"/>
        <v>435</v>
      </c>
      <c r="T242">
        <f t="shared" si="54"/>
        <v>108.75</v>
      </c>
    </row>
    <row r="243" spans="1:20" x14ac:dyDescent="0.15">
      <c r="A243">
        <v>236</v>
      </c>
      <c r="B243">
        <v>9</v>
      </c>
      <c r="C243">
        <f t="shared" si="55"/>
        <v>45</v>
      </c>
      <c r="D243">
        <f t="shared" si="50"/>
        <v>10515</v>
      </c>
      <c r="E243">
        <f>D243*铜钱系统分析!$C$235</f>
        <v>7360.4999999999991</v>
      </c>
      <c r="F243">
        <f>D243*铜钱系统分析!$C$234</f>
        <v>210.3</v>
      </c>
      <c r="G243">
        <f>D243*铜钱系统分析!$C$233</f>
        <v>52.575000000000003</v>
      </c>
      <c r="H243">
        <f t="shared" si="57"/>
        <v>106500</v>
      </c>
      <c r="I243">
        <f t="shared" si="56"/>
        <v>24864000</v>
      </c>
      <c r="K243">
        <v>236</v>
      </c>
      <c r="L243">
        <v>5</v>
      </c>
      <c r="M243">
        <f t="shared" si="51"/>
        <v>1180</v>
      </c>
      <c r="N243">
        <f>($M243-$M243/5)*铜钱系统分析!$H$235</f>
        <v>896.8</v>
      </c>
      <c r="O243">
        <f>$M243/5*$L$5+($M243-$M243/5)*铜钱系统分析!$H$234</f>
        <v>226.56</v>
      </c>
      <c r="P243">
        <f>$M243/5*$K$5+($M243-$M243/5)*铜钱系统分析!$H$233</f>
        <v>56.64</v>
      </c>
      <c r="R243">
        <f t="shared" si="52"/>
        <v>8257.2999999999993</v>
      </c>
      <c r="S243">
        <f t="shared" si="53"/>
        <v>436.86</v>
      </c>
      <c r="T243">
        <f t="shared" si="54"/>
        <v>109.215</v>
      </c>
    </row>
    <row r="244" spans="1:20" x14ac:dyDescent="0.15">
      <c r="A244">
        <v>237</v>
      </c>
      <c r="B244">
        <v>9</v>
      </c>
      <c r="C244">
        <f t="shared" si="55"/>
        <v>45</v>
      </c>
      <c r="D244">
        <f t="shared" si="50"/>
        <v>10560</v>
      </c>
      <c r="E244">
        <f>D244*铜钱系统分析!$C$235</f>
        <v>7391.9999999999991</v>
      </c>
      <c r="F244">
        <f>D244*铜钱系统分析!$C$234</f>
        <v>211.20000000000002</v>
      </c>
      <c r="G244">
        <f>D244*铜钱系统分析!$C$233</f>
        <v>52.800000000000004</v>
      </c>
      <c r="H244">
        <f t="shared" si="57"/>
        <v>106500</v>
      </c>
      <c r="I244">
        <f t="shared" si="56"/>
        <v>24970500</v>
      </c>
      <c r="K244">
        <v>237</v>
      </c>
      <c r="L244">
        <v>5</v>
      </c>
      <c r="M244">
        <f t="shared" si="51"/>
        <v>1185</v>
      </c>
      <c r="N244">
        <f>($M244-$M244/5)*铜钱系统分析!$H$235</f>
        <v>900.59999999999991</v>
      </c>
      <c r="O244">
        <f>$M244/5*$L$5+($M244-$M244/5)*铜钱系统分析!$H$234</f>
        <v>227.52000000000004</v>
      </c>
      <c r="P244">
        <f>$M244/5*$K$5+($M244-$M244/5)*铜钱系统分析!$H$233</f>
        <v>56.88000000000001</v>
      </c>
      <c r="R244">
        <f t="shared" si="52"/>
        <v>8292.5999999999985</v>
      </c>
      <c r="S244">
        <f t="shared" si="53"/>
        <v>438.72</v>
      </c>
      <c r="T244">
        <f t="shared" si="54"/>
        <v>109.68</v>
      </c>
    </row>
    <row r="245" spans="1:20" x14ac:dyDescent="0.15">
      <c r="A245">
        <v>238</v>
      </c>
      <c r="B245">
        <v>9</v>
      </c>
      <c r="C245">
        <f t="shared" si="55"/>
        <v>45</v>
      </c>
      <c r="D245">
        <f t="shared" si="50"/>
        <v>10605</v>
      </c>
      <c r="E245">
        <f>D245*铜钱系统分析!$C$235</f>
        <v>7423.4999999999991</v>
      </c>
      <c r="F245">
        <f>D245*铜钱系统分析!$C$234</f>
        <v>212.1</v>
      </c>
      <c r="G245">
        <f>D245*铜钱系统分析!$C$233</f>
        <v>53.024999999999999</v>
      </c>
      <c r="H245">
        <f t="shared" si="57"/>
        <v>106500</v>
      </c>
      <c r="I245">
        <f t="shared" si="56"/>
        <v>25077000</v>
      </c>
      <c r="K245">
        <v>238</v>
      </c>
      <c r="L245">
        <v>5</v>
      </c>
      <c r="M245">
        <f t="shared" si="51"/>
        <v>1190</v>
      </c>
      <c r="N245">
        <f>($M245-$M245/5)*铜钱系统分析!$H$235</f>
        <v>904.4</v>
      </c>
      <c r="O245">
        <f>$M245/5*$L$5+($M245-$M245/5)*铜钱系统分析!$H$234</f>
        <v>228.48000000000002</v>
      </c>
      <c r="P245">
        <f>$M245/5*$K$5+($M245-$M245/5)*铜钱系统分析!$H$233</f>
        <v>57.120000000000005</v>
      </c>
      <c r="R245">
        <f t="shared" si="52"/>
        <v>8327.9</v>
      </c>
      <c r="S245">
        <f t="shared" si="53"/>
        <v>440.58000000000004</v>
      </c>
      <c r="T245">
        <f t="shared" si="54"/>
        <v>110.14500000000001</v>
      </c>
    </row>
    <row r="246" spans="1:20" x14ac:dyDescent="0.15">
      <c r="A246">
        <v>239</v>
      </c>
      <c r="B246">
        <v>9</v>
      </c>
      <c r="C246">
        <f t="shared" si="55"/>
        <v>45</v>
      </c>
      <c r="D246">
        <f t="shared" si="50"/>
        <v>10650</v>
      </c>
      <c r="E246">
        <f>D246*铜钱系统分析!$C$235</f>
        <v>7454.9999999999991</v>
      </c>
      <c r="F246">
        <f>D246*铜钱系统分析!$C$234</f>
        <v>213</v>
      </c>
      <c r="G246">
        <f>D246*铜钱系统分析!$C$233</f>
        <v>53.25</v>
      </c>
      <c r="H246">
        <f t="shared" si="57"/>
        <v>106500</v>
      </c>
      <c r="I246">
        <f t="shared" si="56"/>
        <v>25183500</v>
      </c>
      <c r="K246">
        <v>239</v>
      </c>
      <c r="L246">
        <v>5</v>
      </c>
      <c r="M246">
        <f t="shared" si="51"/>
        <v>1195</v>
      </c>
      <c r="N246">
        <f>($M246-$M246/5)*铜钱系统分析!$H$235</f>
        <v>908.19999999999993</v>
      </c>
      <c r="O246">
        <f>$M246/5*$L$5+($M246-$M246/5)*铜钱系统分析!$H$234</f>
        <v>229.44000000000003</v>
      </c>
      <c r="P246">
        <f>$M246/5*$K$5+($M246-$M246/5)*铜钱系统分析!$H$233</f>
        <v>57.360000000000007</v>
      </c>
      <c r="R246">
        <f t="shared" si="52"/>
        <v>8363.1999999999989</v>
      </c>
      <c r="S246">
        <f t="shared" si="53"/>
        <v>442.44000000000005</v>
      </c>
      <c r="T246">
        <f t="shared" si="54"/>
        <v>110.61000000000001</v>
      </c>
    </row>
    <row r="247" spans="1:20" x14ac:dyDescent="0.15">
      <c r="A247">
        <v>240</v>
      </c>
      <c r="B247">
        <v>9</v>
      </c>
      <c r="C247">
        <f t="shared" si="55"/>
        <v>45</v>
      </c>
      <c r="D247">
        <f t="shared" si="50"/>
        <v>10695</v>
      </c>
      <c r="E247">
        <f>D247*铜钱系统分析!$C$235</f>
        <v>7486.4999999999991</v>
      </c>
      <c r="F247">
        <f>D247*铜钱系统分析!$C$234</f>
        <v>213.9</v>
      </c>
      <c r="G247">
        <f>D247*铜钱系统分析!$C$233</f>
        <v>53.475000000000001</v>
      </c>
      <c r="H247">
        <f t="shared" si="57"/>
        <v>106500</v>
      </c>
      <c r="I247">
        <f t="shared" si="56"/>
        <v>25290000</v>
      </c>
      <c r="K247">
        <v>240</v>
      </c>
      <c r="L247">
        <v>5</v>
      </c>
      <c r="M247">
        <f t="shared" si="51"/>
        <v>1200</v>
      </c>
      <c r="N247">
        <f>($M247-$M247/5)*铜钱系统分析!$H$235</f>
        <v>912</v>
      </c>
      <c r="O247">
        <f>$M247/5*$L$5+($M247-$M247/5)*铜钱系统分析!$H$234</f>
        <v>230.4</v>
      </c>
      <c r="P247">
        <f>$M247/5*$K$5+($M247-$M247/5)*铜钱系统分析!$H$233</f>
        <v>57.6</v>
      </c>
      <c r="R247">
        <f t="shared" si="52"/>
        <v>8398.5</v>
      </c>
      <c r="S247">
        <f t="shared" si="53"/>
        <v>444.3</v>
      </c>
      <c r="T247">
        <f t="shared" si="54"/>
        <v>111.075</v>
      </c>
    </row>
    <row r="248" spans="1:20" x14ac:dyDescent="0.15">
      <c r="A248">
        <v>241</v>
      </c>
      <c r="B248">
        <v>9</v>
      </c>
      <c r="C248">
        <f t="shared" si="55"/>
        <v>45</v>
      </c>
      <c r="D248">
        <f t="shared" si="50"/>
        <v>10740</v>
      </c>
      <c r="E248">
        <f>D248*铜钱系统分析!$C$235</f>
        <v>7517.9999999999991</v>
      </c>
      <c r="F248">
        <f>D248*铜钱系统分析!$C$234</f>
        <v>214.8</v>
      </c>
      <c r="G248">
        <f>D248*铜钱系统分析!$C$233</f>
        <v>53.7</v>
      </c>
      <c r="H248">
        <f t="shared" si="57"/>
        <v>106500</v>
      </c>
      <c r="I248">
        <f t="shared" si="56"/>
        <v>25396500</v>
      </c>
      <c r="K248">
        <v>241</v>
      </c>
      <c r="L248">
        <v>5</v>
      </c>
      <c r="M248">
        <f t="shared" si="51"/>
        <v>1205</v>
      </c>
      <c r="N248">
        <f>($M248-$M248/5)*铜钱系统分析!$H$235</f>
        <v>915.8</v>
      </c>
      <c r="O248">
        <f>$M248/5*$L$5+($M248-$M248/5)*铜钱系统分析!$H$234</f>
        <v>231.36</v>
      </c>
      <c r="P248">
        <f>$M248/5*$K$5+($M248-$M248/5)*铜钱系统分析!$H$233</f>
        <v>57.84</v>
      </c>
      <c r="R248">
        <f t="shared" si="52"/>
        <v>8433.7999999999993</v>
      </c>
      <c r="S248">
        <f t="shared" si="53"/>
        <v>446.16</v>
      </c>
      <c r="T248">
        <f t="shared" si="54"/>
        <v>111.54</v>
      </c>
    </row>
    <row r="249" spans="1:20" x14ac:dyDescent="0.15">
      <c r="A249">
        <v>242</v>
      </c>
      <c r="B249">
        <v>9</v>
      </c>
      <c r="C249">
        <f t="shared" si="55"/>
        <v>45</v>
      </c>
      <c r="D249">
        <f t="shared" si="50"/>
        <v>10785</v>
      </c>
      <c r="E249">
        <f>D249*铜钱系统分析!$C$235</f>
        <v>7549.4999999999991</v>
      </c>
      <c r="F249">
        <f>D249*铜钱系统分析!$C$234</f>
        <v>215.70000000000002</v>
      </c>
      <c r="G249">
        <f>D249*铜钱系统分析!$C$233</f>
        <v>53.925000000000004</v>
      </c>
      <c r="H249">
        <f t="shared" si="57"/>
        <v>106500</v>
      </c>
      <c r="I249">
        <f t="shared" si="56"/>
        <v>25503000</v>
      </c>
      <c r="K249">
        <v>242</v>
      </c>
      <c r="L249">
        <v>5</v>
      </c>
      <c r="M249">
        <f t="shared" si="51"/>
        <v>1210</v>
      </c>
      <c r="N249">
        <f>($M249-$M249/5)*铜钱系统分析!$H$235</f>
        <v>919.59999999999991</v>
      </c>
      <c r="O249">
        <f>$M249/5*$L$5+($M249-$M249/5)*铜钱系统分析!$H$234</f>
        <v>232.32000000000002</v>
      </c>
      <c r="P249">
        <f>$M249/5*$K$5+($M249-$M249/5)*铜钱系统分析!$H$233</f>
        <v>58.080000000000005</v>
      </c>
      <c r="R249">
        <f t="shared" si="52"/>
        <v>8469.0999999999985</v>
      </c>
      <c r="S249">
        <f t="shared" si="53"/>
        <v>448.02000000000004</v>
      </c>
      <c r="T249">
        <f t="shared" si="54"/>
        <v>112.00500000000001</v>
      </c>
    </row>
    <row r="250" spans="1:20" x14ac:dyDescent="0.15">
      <c r="A250">
        <v>243</v>
      </c>
      <c r="B250">
        <v>9</v>
      </c>
      <c r="C250">
        <f t="shared" si="55"/>
        <v>45</v>
      </c>
      <c r="D250">
        <f t="shared" si="50"/>
        <v>10830</v>
      </c>
      <c r="E250">
        <f>D250*铜钱系统分析!$C$235</f>
        <v>7580.9999999999991</v>
      </c>
      <c r="F250">
        <f>D250*铜钱系统分析!$C$234</f>
        <v>216.6</v>
      </c>
      <c r="G250">
        <f>D250*铜钱系统分析!$C$233</f>
        <v>54.15</v>
      </c>
      <c r="H250">
        <f t="shared" si="57"/>
        <v>106500</v>
      </c>
      <c r="I250">
        <f t="shared" si="56"/>
        <v>25609500</v>
      </c>
      <c r="K250">
        <v>243</v>
      </c>
      <c r="L250">
        <v>5</v>
      </c>
      <c r="M250">
        <f t="shared" si="51"/>
        <v>1215</v>
      </c>
      <c r="N250">
        <f>($M250-$M250/5)*铜钱系统分析!$H$235</f>
        <v>923.4</v>
      </c>
      <c r="O250">
        <f>$M250/5*$L$5+($M250-$M250/5)*铜钱系统分析!$H$234</f>
        <v>233.28</v>
      </c>
      <c r="P250">
        <f>$M250/5*$K$5+($M250-$M250/5)*铜钱系统分析!$H$233</f>
        <v>58.32</v>
      </c>
      <c r="R250">
        <f t="shared" si="52"/>
        <v>8504.4</v>
      </c>
      <c r="S250">
        <f t="shared" si="53"/>
        <v>449.88</v>
      </c>
      <c r="T250">
        <f t="shared" si="54"/>
        <v>112.47</v>
      </c>
    </row>
    <row r="251" spans="1:20" x14ac:dyDescent="0.15">
      <c r="A251">
        <v>244</v>
      </c>
      <c r="B251">
        <v>9</v>
      </c>
      <c r="C251">
        <f t="shared" si="55"/>
        <v>45</v>
      </c>
      <c r="D251">
        <f t="shared" si="50"/>
        <v>10875</v>
      </c>
      <c r="E251">
        <f>D251*铜钱系统分析!$C$235</f>
        <v>7612.4999999999991</v>
      </c>
      <c r="F251">
        <f>D251*铜钱系统分析!$C$234</f>
        <v>217.5</v>
      </c>
      <c r="G251">
        <f>D251*铜钱系统分析!$C$233</f>
        <v>54.375</v>
      </c>
      <c r="H251">
        <f t="shared" si="57"/>
        <v>106500</v>
      </c>
      <c r="I251">
        <f t="shared" si="56"/>
        <v>25716000</v>
      </c>
      <c r="K251">
        <v>244</v>
      </c>
      <c r="L251">
        <v>5</v>
      </c>
      <c r="M251">
        <f t="shared" si="51"/>
        <v>1220</v>
      </c>
      <c r="N251">
        <f>($M251-$M251/5)*铜钱系统分析!$H$235</f>
        <v>927.19999999999993</v>
      </c>
      <c r="O251">
        <f>$M251/5*$L$5+($M251-$M251/5)*铜钱系统分析!$H$234</f>
        <v>234.24</v>
      </c>
      <c r="P251">
        <f>$M251/5*$K$5+($M251-$M251/5)*铜钱系统分析!$H$233</f>
        <v>58.56</v>
      </c>
      <c r="R251">
        <f t="shared" si="52"/>
        <v>8539.6999999999989</v>
      </c>
      <c r="S251">
        <f t="shared" si="53"/>
        <v>451.74</v>
      </c>
      <c r="T251">
        <f t="shared" si="54"/>
        <v>112.935</v>
      </c>
    </row>
    <row r="252" spans="1:20" x14ac:dyDescent="0.15">
      <c r="A252">
        <v>245</v>
      </c>
      <c r="B252">
        <v>9</v>
      </c>
      <c r="C252">
        <f t="shared" si="55"/>
        <v>45</v>
      </c>
      <c r="D252">
        <f t="shared" si="50"/>
        <v>10920</v>
      </c>
      <c r="E252">
        <f>D252*铜钱系统分析!$C$235</f>
        <v>7643.9999999999991</v>
      </c>
      <c r="F252">
        <f>D252*铜钱系统分析!$C$234</f>
        <v>218.4</v>
      </c>
      <c r="G252">
        <f>D252*铜钱系统分析!$C$233</f>
        <v>54.6</v>
      </c>
      <c r="H252">
        <f t="shared" si="57"/>
        <v>106500</v>
      </c>
      <c r="I252">
        <f t="shared" si="56"/>
        <v>25822500</v>
      </c>
      <c r="K252">
        <v>245</v>
      </c>
      <c r="L252">
        <v>5</v>
      </c>
      <c r="M252">
        <f t="shared" si="51"/>
        <v>1225</v>
      </c>
      <c r="N252">
        <f>($M252-$M252/5)*铜钱系统分析!$H$235</f>
        <v>931</v>
      </c>
      <c r="O252">
        <f>$M252/5*$L$5+($M252-$M252/5)*铜钱系统分析!$H$234</f>
        <v>235.2</v>
      </c>
      <c r="P252">
        <f>$M252/5*$K$5+($M252-$M252/5)*铜钱系统分析!$H$233</f>
        <v>58.8</v>
      </c>
      <c r="R252">
        <f t="shared" si="52"/>
        <v>8575</v>
      </c>
      <c r="S252">
        <f t="shared" si="53"/>
        <v>453.6</v>
      </c>
      <c r="T252">
        <f t="shared" si="54"/>
        <v>113.4</v>
      </c>
    </row>
    <row r="253" spans="1:20" x14ac:dyDescent="0.15">
      <c r="A253">
        <v>246</v>
      </c>
      <c r="B253">
        <v>9</v>
      </c>
      <c r="C253">
        <f t="shared" si="55"/>
        <v>45</v>
      </c>
      <c r="D253">
        <f t="shared" si="50"/>
        <v>10965</v>
      </c>
      <c r="E253">
        <f>D253*铜钱系统分析!$C$235</f>
        <v>7675.4999999999991</v>
      </c>
      <c r="F253">
        <f>D253*铜钱系统分析!$C$234</f>
        <v>219.3</v>
      </c>
      <c r="G253">
        <f>D253*铜钱系统分析!$C$233</f>
        <v>54.825000000000003</v>
      </c>
      <c r="H253">
        <f t="shared" si="57"/>
        <v>106500</v>
      </c>
      <c r="I253">
        <f t="shared" si="56"/>
        <v>25929000</v>
      </c>
      <c r="K253">
        <v>246</v>
      </c>
      <c r="L253">
        <v>5</v>
      </c>
      <c r="M253">
        <f t="shared" si="51"/>
        <v>1230</v>
      </c>
      <c r="N253">
        <f>($M253-$M253/5)*铜钱系统分析!$H$235</f>
        <v>934.8</v>
      </c>
      <c r="O253">
        <f>$M253/5*$L$5+($M253-$M253/5)*铜钱系统分析!$H$234</f>
        <v>236.16000000000003</v>
      </c>
      <c r="P253">
        <f>$M253/5*$K$5+($M253-$M253/5)*铜钱系统分析!$H$233</f>
        <v>59.040000000000006</v>
      </c>
      <c r="R253">
        <f t="shared" si="52"/>
        <v>8610.2999999999993</v>
      </c>
      <c r="S253">
        <f t="shared" si="53"/>
        <v>455.46000000000004</v>
      </c>
      <c r="T253">
        <f t="shared" si="54"/>
        <v>113.86500000000001</v>
      </c>
    </row>
    <row r="254" spans="1:20" x14ac:dyDescent="0.15">
      <c r="A254">
        <v>247</v>
      </c>
      <c r="B254">
        <v>9</v>
      </c>
      <c r="C254">
        <f t="shared" si="55"/>
        <v>45</v>
      </c>
      <c r="D254">
        <f t="shared" si="50"/>
        <v>11010</v>
      </c>
      <c r="E254">
        <f>D254*铜钱系统分析!$C$235</f>
        <v>7706.9999999999991</v>
      </c>
      <c r="F254">
        <f>D254*铜钱系统分析!$C$234</f>
        <v>220.20000000000002</v>
      </c>
      <c r="G254">
        <f>D254*铜钱系统分析!$C$233</f>
        <v>55.050000000000004</v>
      </c>
      <c r="H254">
        <f t="shared" si="57"/>
        <v>106500</v>
      </c>
      <c r="I254">
        <f t="shared" si="56"/>
        <v>26035500</v>
      </c>
      <c r="K254">
        <v>247</v>
      </c>
      <c r="L254">
        <v>5</v>
      </c>
      <c r="M254">
        <f t="shared" si="51"/>
        <v>1235</v>
      </c>
      <c r="N254">
        <f>($M254-$M254/5)*铜钱系统分析!$H$235</f>
        <v>938.59999999999991</v>
      </c>
      <c r="O254">
        <f>$M254/5*$L$5+($M254-$M254/5)*铜钱系统分析!$H$234</f>
        <v>237.12000000000003</v>
      </c>
      <c r="P254">
        <f>$M254/5*$K$5+($M254-$M254/5)*铜钱系统分析!$H$233</f>
        <v>59.280000000000008</v>
      </c>
      <c r="R254">
        <f t="shared" si="52"/>
        <v>8645.5999999999985</v>
      </c>
      <c r="S254">
        <f t="shared" si="53"/>
        <v>457.32000000000005</v>
      </c>
      <c r="T254">
        <f t="shared" si="54"/>
        <v>114.33000000000001</v>
      </c>
    </row>
    <row r="255" spans="1:20" x14ac:dyDescent="0.15">
      <c r="A255">
        <v>248</v>
      </c>
      <c r="B255">
        <v>9</v>
      </c>
      <c r="C255">
        <f t="shared" si="55"/>
        <v>45</v>
      </c>
      <c r="D255">
        <f t="shared" si="50"/>
        <v>11055</v>
      </c>
      <c r="E255">
        <f>D255*铜钱系统分析!$C$235</f>
        <v>7738.4999999999991</v>
      </c>
      <c r="F255">
        <f>D255*铜钱系统分析!$C$234</f>
        <v>221.1</v>
      </c>
      <c r="G255">
        <f>D255*铜钱系统分析!$C$233</f>
        <v>55.274999999999999</v>
      </c>
      <c r="H255">
        <f t="shared" si="57"/>
        <v>106500</v>
      </c>
      <c r="I255">
        <f t="shared" si="56"/>
        <v>26142000</v>
      </c>
      <c r="K255">
        <v>248</v>
      </c>
      <c r="L255">
        <v>5</v>
      </c>
      <c r="M255">
        <f t="shared" si="51"/>
        <v>1240</v>
      </c>
      <c r="N255">
        <f>($M255-$M255/5)*铜钱系统分析!$H$235</f>
        <v>942.4</v>
      </c>
      <c r="O255">
        <f>$M255/5*$L$5+($M255-$M255/5)*铜钱系统分析!$H$234</f>
        <v>238.08</v>
      </c>
      <c r="P255">
        <f>$M255/5*$K$5+($M255-$M255/5)*铜钱系统分析!$H$233</f>
        <v>59.52</v>
      </c>
      <c r="R255">
        <f t="shared" si="52"/>
        <v>8680.9</v>
      </c>
      <c r="S255">
        <f t="shared" si="53"/>
        <v>459.18</v>
      </c>
      <c r="T255">
        <f t="shared" si="54"/>
        <v>114.795</v>
      </c>
    </row>
    <row r="256" spans="1:20" x14ac:dyDescent="0.15">
      <c r="A256">
        <v>249</v>
      </c>
      <c r="B256">
        <v>9</v>
      </c>
      <c r="C256">
        <f t="shared" si="55"/>
        <v>45</v>
      </c>
      <c r="D256">
        <f t="shared" ref="D256:D290" si="58">D255+C256</f>
        <v>11100</v>
      </c>
      <c r="E256">
        <f>D256*铜钱系统分析!$C$235</f>
        <v>7769.9999999999991</v>
      </c>
      <c r="F256">
        <f>D256*铜钱系统分析!$C$234</f>
        <v>222</v>
      </c>
      <c r="G256">
        <f>D256*铜钱系统分析!$C$233</f>
        <v>55.5</v>
      </c>
      <c r="H256">
        <f t="shared" si="57"/>
        <v>106500</v>
      </c>
      <c r="I256">
        <f t="shared" si="56"/>
        <v>26248500</v>
      </c>
      <c r="K256">
        <v>249</v>
      </c>
      <c r="L256">
        <v>5</v>
      </c>
      <c r="M256">
        <f t="shared" ref="M256:M290" si="59">M255+L256</f>
        <v>1245</v>
      </c>
      <c r="N256">
        <f>($M256-$M256/5)*铜钱系统分析!$H$235</f>
        <v>946.19999999999993</v>
      </c>
      <c r="O256">
        <f>$M256/5*$L$5+($M256-$M256/5)*铜钱系统分析!$H$234</f>
        <v>239.04000000000002</v>
      </c>
      <c r="P256">
        <f>$M256/5*$K$5+($M256-$M256/5)*铜钱系统分析!$H$233</f>
        <v>59.760000000000005</v>
      </c>
      <c r="R256">
        <f t="shared" ref="R256:R290" si="60">SUM(E256,N256)</f>
        <v>8716.1999999999989</v>
      </c>
      <c r="S256">
        <f t="shared" ref="S256:S290" si="61">SUM(F256,O256)</f>
        <v>461.04</v>
      </c>
      <c r="T256">
        <f t="shared" ref="T256:T290" si="62">SUM(G256,P256)</f>
        <v>115.26</v>
      </c>
    </row>
    <row r="257" spans="1:20" x14ac:dyDescent="0.15">
      <c r="A257">
        <v>250</v>
      </c>
      <c r="B257">
        <v>9</v>
      </c>
      <c r="C257">
        <f t="shared" si="55"/>
        <v>45</v>
      </c>
      <c r="D257">
        <f t="shared" si="58"/>
        <v>11145</v>
      </c>
      <c r="E257">
        <f>D257*铜钱系统分析!$C$235</f>
        <v>7801.4999999999991</v>
      </c>
      <c r="F257">
        <f>D257*铜钱系统分析!$C$234</f>
        <v>222.9</v>
      </c>
      <c r="G257">
        <f>D257*铜钱系统分析!$C$233</f>
        <v>55.725000000000001</v>
      </c>
      <c r="H257">
        <f t="shared" si="57"/>
        <v>106500</v>
      </c>
      <c r="I257">
        <f t="shared" si="56"/>
        <v>26355000</v>
      </c>
      <c r="K257">
        <v>250</v>
      </c>
      <c r="L257">
        <v>5</v>
      </c>
      <c r="M257">
        <f t="shared" si="59"/>
        <v>1250</v>
      </c>
      <c r="N257">
        <f>($M257-$M257/5)*铜钱系统分析!$H$235</f>
        <v>950</v>
      </c>
      <c r="O257">
        <f>$M257/5*$L$5+($M257-$M257/5)*铜钱系统分析!$H$234</f>
        <v>240</v>
      </c>
      <c r="P257">
        <f>$M257/5*$K$5+($M257-$M257/5)*铜钱系统分析!$H$233</f>
        <v>60</v>
      </c>
      <c r="R257">
        <f t="shared" si="60"/>
        <v>8751.5</v>
      </c>
      <c r="S257">
        <f t="shared" si="61"/>
        <v>462.9</v>
      </c>
      <c r="T257">
        <f t="shared" si="62"/>
        <v>115.72499999999999</v>
      </c>
    </row>
    <row r="258" spans="1:20" x14ac:dyDescent="0.15">
      <c r="A258">
        <v>251</v>
      </c>
      <c r="B258">
        <v>9</v>
      </c>
      <c r="C258">
        <f t="shared" si="55"/>
        <v>45</v>
      </c>
      <c r="D258">
        <f t="shared" si="58"/>
        <v>11190</v>
      </c>
      <c r="E258">
        <f>D258*铜钱系统分析!$C$235</f>
        <v>7832.9999999999991</v>
      </c>
      <c r="F258">
        <f>D258*铜钱系统分析!$C$234</f>
        <v>223.8</v>
      </c>
      <c r="G258">
        <f>D258*铜钱系统分析!$C$233</f>
        <v>55.95</v>
      </c>
      <c r="H258">
        <f t="shared" si="57"/>
        <v>106500</v>
      </c>
      <c r="I258">
        <f t="shared" si="56"/>
        <v>26461500</v>
      </c>
      <c r="K258">
        <v>251</v>
      </c>
      <c r="L258">
        <v>5</v>
      </c>
      <c r="M258">
        <f t="shared" si="59"/>
        <v>1255</v>
      </c>
      <c r="N258">
        <f>($M258-$M258/5)*铜钱系统分析!$H$235</f>
        <v>953.8</v>
      </c>
      <c r="O258">
        <f>$M258/5*$L$5+($M258-$M258/5)*铜钱系统分析!$H$234</f>
        <v>240.96</v>
      </c>
      <c r="P258">
        <f>$M258/5*$K$5+($M258-$M258/5)*铜钱系统分析!$H$233</f>
        <v>60.24</v>
      </c>
      <c r="R258">
        <f t="shared" si="60"/>
        <v>8786.7999999999993</v>
      </c>
      <c r="S258">
        <f t="shared" si="61"/>
        <v>464.76</v>
      </c>
      <c r="T258">
        <f t="shared" si="62"/>
        <v>116.19</v>
      </c>
    </row>
    <row r="259" spans="1:20" x14ac:dyDescent="0.15">
      <c r="A259">
        <v>252</v>
      </c>
      <c r="B259">
        <v>9</v>
      </c>
      <c r="C259">
        <f t="shared" si="55"/>
        <v>45</v>
      </c>
      <c r="D259">
        <f t="shared" si="58"/>
        <v>11235</v>
      </c>
      <c r="E259">
        <f>D259*铜钱系统分析!$C$235</f>
        <v>7864.4999999999991</v>
      </c>
      <c r="F259">
        <f>D259*铜钱系统分析!$C$234</f>
        <v>224.70000000000002</v>
      </c>
      <c r="G259">
        <f>D259*铜钱系统分析!$C$233</f>
        <v>56.175000000000004</v>
      </c>
      <c r="H259">
        <f t="shared" si="57"/>
        <v>106500</v>
      </c>
      <c r="I259">
        <f t="shared" si="56"/>
        <v>26568000</v>
      </c>
      <c r="K259">
        <v>252</v>
      </c>
      <c r="L259">
        <v>5</v>
      </c>
      <c r="M259">
        <f t="shared" si="59"/>
        <v>1260</v>
      </c>
      <c r="N259">
        <f>($M259-$M259/5)*铜钱系统分析!$H$235</f>
        <v>957.59999999999991</v>
      </c>
      <c r="O259">
        <f>$M259/5*$L$5+($M259-$M259/5)*铜钱系统分析!$H$234</f>
        <v>241.92000000000002</v>
      </c>
      <c r="P259">
        <f>$M259/5*$K$5+($M259-$M259/5)*铜钱系统分析!$H$233</f>
        <v>60.480000000000004</v>
      </c>
      <c r="R259">
        <f t="shared" si="60"/>
        <v>8822.0999999999985</v>
      </c>
      <c r="S259">
        <f t="shared" si="61"/>
        <v>466.62</v>
      </c>
      <c r="T259">
        <f t="shared" si="62"/>
        <v>116.655</v>
      </c>
    </row>
    <row r="260" spans="1:20" x14ac:dyDescent="0.15">
      <c r="A260">
        <v>253</v>
      </c>
      <c r="B260">
        <v>9</v>
      </c>
      <c r="C260">
        <f t="shared" ref="C260:C323" si="63">B260*5</f>
        <v>45</v>
      </c>
      <c r="D260">
        <f t="shared" si="58"/>
        <v>11280</v>
      </c>
      <c r="E260">
        <f>D260*铜钱系统分析!$C$235</f>
        <v>7895.9999999999991</v>
      </c>
      <c r="F260">
        <f>D260*铜钱系统分析!$C$234</f>
        <v>225.6</v>
      </c>
      <c r="G260">
        <f>D260*铜钱系统分析!$C$233</f>
        <v>56.4</v>
      </c>
      <c r="H260">
        <f t="shared" si="57"/>
        <v>106500</v>
      </c>
      <c r="I260">
        <f t="shared" si="56"/>
        <v>26674500</v>
      </c>
      <c r="K260">
        <v>253</v>
      </c>
      <c r="L260">
        <v>5</v>
      </c>
      <c r="M260">
        <f t="shared" si="59"/>
        <v>1265</v>
      </c>
      <c r="N260">
        <f>($M260-$M260/5)*铜钱系统分析!$H$235</f>
        <v>961.4</v>
      </c>
      <c r="O260">
        <f>$M260/5*$L$5+($M260-$M260/5)*铜钱系统分析!$H$234</f>
        <v>242.88</v>
      </c>
      <c r="P260">
        <f>$M260/5*$K$5+($M260-$M260/5)*铜钱系统分析!$H$233</f>
        <v>60.72</v>
      </c>
      <c r="R260">
        <f t="shared" si="60"/>
        <v>8857.4</v>
      </c>
      <c r="S260">
        <f t="shared" si="61"/>
        <v>468.48</v>
      </c>
      <c r="T260">
        <f t="shared" si="62"/>
        <v>117.12</v>
      </c>
    </row>
    <row r="261" spans="1:20" x14ac:dyDescent="0.15">
      <c r="A261">
        <v>254</v>
      </c>
      <c r="B261">
        <v>9</v>
      </c>
      <c r="C261">
        <f t="shared" si="63"/>
        <v>45</v>
      </c>
      <c r="D261">
        <f t="shared" si="58"/>
        <v>11325</v>
      </c>
      <c r="E261">
        <f>D261*铜钱系统分析!$C$235</f>
        <v>7927.4999999999991</v>
      </c>
      <c r="F261">
        <f>D261*铜钱系统分析!$C$234</f>
        <v>226.5</v>
      </c>
      <c r="G261">
        <f>D261*铜钱系统分析!$C$233</f>
        <v>56.625</v>
      </c>
      <c r="H261">
        <f t="shared" si="57"/>
        <v>106500</v>
      </c>
      <c r="I261">
        <f t="shared" si="56"/>
        <v>26781000</v>
      </c>
      <c r="K261">
        <v>254</v>
      </c>
      <c r="L261">
        <v>5</v>
      </c>
      <c r="M261">
        <f t="shared" si="59"/>
        <v>1270</v>
      </c>
      <c r="N261">
        <f>($M261-$M261/5)*铜钱系统分析!$H$235</f>
        <v>965.19999999999993</v>
      </c>
      <c r="O261">
        <f>$M261/5*$L$5+($M261-$M261/5)*铜钱系统分析!$H$234</f>
        <v>243.84000000000003</v>
      </c>
      <c r="P261">
        <f>$M261/5*$K$5+($M261-$M261/5)*铜钱系统分析!$H$233</f>
        <v>60.960000000000008</v>
      </c>
      <c r="R261">
        <f t="shared" si="60"/>
        <v>8892.6999999999989</v>
      </c>
      <c r="S261">
        <f t="shared" si="61"/>
        <v>470.34000000000003</v>
      </c>
      <c r="T261">
        <f t="shared" si="62"/>
        <v>117.58500000000001</v>
      </c>
    </row>
    <row r="262" spans="1:20" x14ac:dyDescent="0.15">
      <c r="A262">
        <v>255</v>
      </c>
      <c r="B262">
        <v>9</v>
      </c>
      <c r="C262">
        <f t="shared" si="63"/>
        <v>45</v>
      </c>
      <c r="D262">
        <f t="shared" si="58"/>
        <v>11370</v>
      </c>
      <c r="E262">
        <f>D262*铜钱系统分析!$C$235</f>
        <v>7958.9999999999991</v>
      </c>
      <c r="F262">
        <f>D262*铜钱系统分析!$C$234</f>
        <v>227.4</v>
      </c>
      <c r="G262">
        <f>D262*铜钱系统分析!$C$233</f>
        <v>56.85</v>
      </c>
      <c r="H262">
        <f t="shared" si="57"/>
        <v>106500</v>
      </c>
      <c r="I262">
        <f t="shared" si="56"/>
        <v>26887500</v>
      </c>
      <c r="K262">
        <v>255</v>
      </c>
      <c r="L262">
        <v>5</v>
      </c>
      <c r="M262">
        <f t="shared" si="59"/>
        <v>1275</v>
      </c>
      <c r="N262">
        <f>($M262-$M262/5)*铜钱系统分析!$H$235</f>
        <v>969</v>
      </c>
      <c r="O262">
        <f>$M262/5*$L$5+($M262-$M262/5)*铜钱系统分析!$H$234</f>
        <v>244.8</v>
      </c>
      <c r="P262">
        <f>$M262/5*$K$5+($M262-$M262/5)*铜钱系统分析!$H$233</f>
        <v>61.2</v>
      </c>
      <c r="R262">
        <f t="shared" si="60"/>
        <v>8928</v>
      </c>
      <c r="S262">
        <f t="shared" si="61"/>
        <v>472.20000000000005</v>
      </c>
      <c r="T262">
        <f t="shared" si="62"/>
        <v>118.05000000000001</v>
      </c>
    </row>
    <row r="263" spans="1:20" x14ac:dyDescent="0.15">
      <c r="A263">
        <v>256</v>
      </c>
      <c r="B263">
        <v>9</v>
      </c>
      <c r="C263">
        <f t="shared" si="63"/>
        <v>45</v>
      </c>
      <c r="D263">
        <f t="shared" si="58"/>
        <v>11415</v>
      </c>
      <c r="E263">
        <f>D263*铜钱系统分析!$C$235</f>
        <v>7990.4999999999991</v>
      </c>
      <c r="F263">
        <f>D263*铜钱系统分析!$C$234</f>
        <v>228.3</v>
      </c>
      <c r="G263">
        <f>D263*铜钱系统分析!$C$233</f>
        <v>57.075000000000003</v>
      </c>
      <c r="H263">
        <f t="shared" si="57"/>
        <v>106500</v>
      </c>
      <c r="I263">
        <f t="shared" si="56"/>
        <v>26994000</v>
      </c>
      <c r="K263">
        <v>256</v>
      </c>
      <c r="L263">
        <v>5</v>
      </c>
      <c r="M263">
        <f t="shared" si="59"/>
        <v>1280</v>
      </c>
      <c r="N263">
        <f>($M263-$M263/5)*铜钱系统分析!$H$235</f>
        <v>972.8</v>
      </c>
      <c r="O263">
        <f>$M263/5*$L$5+($M263-$M263/5)*铜钱系统分析!$H$234</f>
        <v>245.76000000000002</v>
      </c>
      <c r="P263">
        <f>$M263/5*$K$5+($M263-$M263/5)*铜钱系统分析!$H$233</f>
        <v>61.440000000000005</v>
      </c>
      <c r="R263">
        <f t="shared" si="60"/>
        <v>8963.2999999999993</v>
      </c>
      <c r="S263">
        <f t="shared" si="61"/>
        <v>474.06000000000006</v>
      </c>
      <c r="T263">
        <f t="shared" si="62"/>
        <v>118.51500000000001</v>
      </c>
    </row>
    <row r="264" spans="1:20" x14ac:dyDescent="0.15">
      <c r="A264">
        <v>257</v>
      </c>
      <c r="B264">
        <v>9</v>
      </c>
      <c r="C264">
        <f t="shared" si="63"/>
        <v>45</v>
      </c>
      <c r="D264">
        <f t="shared" si="58"/>
        <v>11460</v>
      </c>
      <c r="E264">
        <f>D264*铜钱系统分析!$C$235</f>
        <v>8021.9999999999991</v>
      </c>
      <c r="F264">
        <f>D264*铜钱系统分析!$C$234</f>
        <v>229.20000000000002</v>
      </c>
      <c r="G264">
        <f>D264*铜钱系统分析!$C$233</f>
        <v>57.300000000000004</v>
      </c>
      <c r="H264">
        <f t="shared" si="57"/>
        <v>106500</v>
      </c>
      <c r="I264">
        <f t="shared" si="56"/>
        <v>27100500</v>
      </c>
      <c r="K264">
        <v>257</v>
      </c>
      <c r="L264">
        <v>5</v>
      </c>
      <c r="M264">
        <f t="shared" si="59"/>
        <v>1285</v>
      </c>
      <c r="N264">
        <f>($M264-$M264/5)*铜钱系统分析!$H$235</f>
        <v>976.59999999999991</v>
      </c>
      <c r="O264">
        <f>$M264/5*$L$5+($M264-$M264/5)*铜钱系统分析!$H$234</f>
        <v>246.72000000000003</v>
      </c>
      <c r="P264">
        <f>$M264/5*$K$5+($M264-$M264/5)*铜钱系统分析!$H$233</f>
        <v>61.680000000000007</v>
      </c>
      <c r="R264">
        <f t="shared" si="60"/>
        <v>8998.5999999999985</v>
      </c>
      <c r="S264">
        <f t="shared" si="61"/>
        <v>475.92000000000007</v>
      </c>
      <c r="T264">
        <f t="shared" si="62"/>
        <v>118.98000000000002</v>
      </c>
    </row>
    <row r="265" spans="1:20" x14ac:dyDescent="0.15">
      <c r="A265">
        <v>258</v>
      </c>
      <c r="B265">
        <v>9</v>
      </c>
      <c r="C265">
        <f t="shared" si="63"/>
        <v>45</v>
      </c>
      <c r="D265">
        <f t="shared" si="58"/>
        <v>11505</v>
      </c>
      <c r="E265">
        <f>D265*铜钱系统分析!$C$235</f>
        <v>8053.4999999999991</v>
      </c>
      <c r="F265">
        <f>D265*铜钱系统分析!$C$234</f>
        <v>230.1</v>
      </c>
      <c r="G265">
        <f>D265*铜钱系统分析!$C$233</f>
        <v>57.524999999999999</v>
      </c>
      <c r="H265">
        <f t="shared" si="57"/>
        <v>106500</v>
      </c>
      <c r="I265">
        <f t="shared" si="56"/>
        <v>27207000</v>
      </c>
      <c r="K265">
        <v>258</v>
      </c>
      <c r="L265">
        <v>5</v>
      </c>
      <c r="M265">
        <f t="shared" si="59"/>
        <v>1290</v>
      </c>
      <c r="N265">
        <f>($M265-$M265/5)*铜钱系统分析!$H$235</f>
        <v>980.4</v>
      </c>
      <c r="O265">
        <f>$M265/5*$L$5+($M265-$M265/5)*铜钱系统分析!$H$234</f>
        <v>247.68</v>
      </c>
      <c r="P265">
        <f>$M265/5*$K$5+($M265-$M265/5)*铜钱系统分析!$H$233</f>
        <v>61.92</v>
      </c>
      <c r="R265">
        <f t="shared" si="60"/>
        <v>9033.9</v>
      </c>
      <c r="S265">
        <f t="shared" si="61"/>
        <v>477.78</v>
      </c>
      <c r="T265">
        <f t="shared" si="62"/>
        <v>119.44499999999999</v>
      </c>
    </row>
    <row r="266" spans="1:20" x14ac:dyDescent="0.15">
      <c r="A266">
        <v>259</v>
      </c>
      <c r="B266">
        <v>9</v>
      </c>
      <c r="C266">
        <f t="shared" si="63"/>
        <v>45</v>
      </c>
      <c r="D266">
        <f t="shared" si="58"/>
        <v>11550</v>
      </c>
      <c r="E266">
        <f>D266*铜钱系统分析!$C$235</f>
        <v>8084.9999999999991</v>
      </c>
      <c r="F266">
        <f>D266*铜钱系统分析!$C$234</f>
        <v>231</v>
      </c>
      <c r="G266">
        <f>D266*铜钱系统分析!$C$233</f>
        <v>57.75</v>
      </c>
      <c r="H266">
        <f t="shared" si="57"/>
        <v>106500</v>
      </c>
      <c r="I266">
        <f t="shared" ref="I266:I329" si="64">I265+H266</f>
        <v>27313500</v>
      </c>
      <c r="K266">
        <v>259</v>
      </c>
      <c r="L266">
        <v>5</v>
      </c>
      <c r="M266">
        <f t="shared" si="59"/>
        <v>1295</v>
      </c>
      <c r="N266">
        <f>($M266-$M266/5)*铜钱系统分析!$H$235</f>
        <v>984.19999999999993</v>
      </c>
      <c r="O266">
        <f>$M266/5*$L$5+($M266-$M266/5)*铜钱系统分析!$H$234</f>
        <v>248.64000000000001</v>
      </c>
      <c r="P266">
        <f>$M266/5*$K$5+($M266-$M266/5)*铜钱系统分析!$H$233</f>
        <v>62.160000000000004</v>
      </c>
      <c r="R266">
        <f t="shared" si="60"/>
        <v>9069.1999999999989</v>
      </c>
      <c r="S266">
        <f t="shared" si="61"/>
        <v>479.64</v>
      </c>
      <c r="T266">
        <f t="shared" si="62"/>
        <v>119.91</v>
      </c>
    </row>
    <row r="267" spans="1:20" x14ac:dyDescent="0.15">
      <c r="A267">
        <v>260</v>
      </c>
      <c r="B267">
        <v>9</v>
      </c>
      <c r="C267">
        <f t="shared" si="63"/>
        <v>45</v>
      </c>
      <c r="D267">
        <f t="shared" si="58"/>
        <v>11595</v>
      </c>
      <c r="E267">
        <f>D267*铜钱系统分析!$C$235</f>
        <v>8116.4999999999991</v>
      </c>
      <c r="F267">
        <f>D267*铜钱系统分析!$C$234</f>
        <v>231.9</v>
      </c>
      <c r="G267">
        <f>D267*铜钱系统分析!$C$233</f>
        <v>57.975000000000001</v>
      </c>
      <c r="H267">
        <f t="shared" si="57"/>
        <v>106500</v>
      </c>
      <c r="I267">
        <f t="shared" si="64"/>
        <v>27420000</v>
      </c>
      <c r="K267">
        <v>260</v>
      </c>
      <c r="L267">
        <v>5</v>
      </c>
      <c r="M267">
        <f t="shared" si="59"/>
        <v>1300</v>
      </c>
      <c r="N267">
        <f>($M267-$M267/5)*铜钱系统分析!$H$235</f>
        <v>988</v>
      </c>
      <c r="O267">
        <f>$M267/5*$L$5+($M267-$M267/5)*铜钱系统分析!$H$234</f>
        <v>249.6</v>
      </c>
      <c r="P267">
        <f>$M267/5*$K$5+($M267-$M267/5)*铜钱系统分析!$H$233</f>
        <v>62.4</v>
      </c>
      <c r="R267">
        <f t="shared" si="60"/>
        <v>9104.5</v>
      </c>
      <c r="S267">
        <f t="shared" si="61"/>
        <v>481.5</v>
      </c>
      <c r="T267">
        <f t="shared" si="62"/>
        <v>120.375</v>
      </c>
    </row>
    <row r="268" spans="1:20" x14ac:dyDescent="0.15">
      <c r="A268">
        <v>261</v>
      </c>
      <c r="B268">
        <v>9</v>
      </c>
      <c r="C268">
        <f t="shared" si="63"/>
        <v>45</v>
      </c>
      <c r="D268">
        <f t="shared" si="58"/>
        <v>11640</v>
      </c>
      <c r="E268">
        <f>D268*铜钱系统分析!$C$235</f>
        <v>8147.9999999999991</v>
      </c>
      <c r="F268">
        <f>D268*铜钱系统分析!$C$234</f>
        <v>232.8</v>
      </c>
      <c r="G268">
        <f>D268*铜钱系统分析!$C$233</f>
        <v>58.2</v>
      </c>
      <c r="H268">
        <f t="shared" si="57"/>
        <v>106500</v>
      </c>
      <c r="I268">
        <f t="shared" si="64"/>
        <v>27526500</v>
      </c>
      <c r="K268">
        <v>261</v>
      </c>
      <c r="L268">
        <v>5</v>
      </c>
      <c r="M268">
        <f t="shared" si="59"/>
        <v>1305</v>
      </c>
      <c r="N268">
        <f>($M268-$M268/5)*铜钱系统分析!$H$235</f>
        <v>991.8</v>
      </c>
      <c r="O268">
        <f>$M268/5*$L$5+($M268-$M268/5)*铜钱系统分析!$H$234</f>
        <v>250.56</v>
      </c>
      <c r="P268">
        <f>$M268/5*$K$5+($M268-$M268/5)*铜钱系统分析!$H$233</f>
        <v>62.64</v>
      </c>
      <c r="R268">
        <f t="shared" si="60"/>
        <v>9139.7999999999993</v>
      </c>
      <c r="S268">
        <f t="shared" si="61"/>
        <v>483.36</v>
      </c>
      <c r="T268">
        <f t="shared" si="62"/>
        <v>120.84</v>
      </c>
    </row>
    <row r="269" spans="1:20" x14ac:dyDescent="0.15">
      <c r="A269">
        <v>262</v>
      </c>
      <c r="B269">
        <v>9</v>
      </c>
      <c r="C269">
        <f t="shared" si="63"/>
        <v>45</v>
      </c>
      <c r="D269">
        <f t="shared" si="58"/>
        <v>11685</v>
      </c>
      <c r="E269">
        <f>D269*铜钱系统分析!$C$235</f>
        <v>8179.4999999999991</v>
      </c>
      <c r="F269">
        <f>D269*铜钱系统分析!$C$234</f>
        <v>233.70000000000002</v>
      </c>
      <c r="G269">
        <f>D269*铜钱系统分析!$C$233</f>
        <v>58.425000000000004</v>
      </c>
      <c r="H269">
        <f t="shared" si="57"/>
        <v>106500</v>
      </c>
      <c r="I269">
        <f t="shared" si="64"/>
        <v>27633000</v>
      </c>
      <c r="K269">
        <v>262</v>
      </c>
      <c r="L269">
        <v>5</v>
      </c>
      <c r="M269">
        <f t="shared" si="59"/>
        <v>1310</v>
      </c>
      <c r="N269">
        <f>($M269-$M269/5)*铜钱系统分析!$H$235</f>
        <v>995.59999999999991</v>
      </c>
      <c r="O269">
        <f>$M269/5*$L$5+($M269-$M269/5)*铜钱系统分析!$H$234</f>
        <v>251.52000000000004</v>
      </c>
      <c r="P269">
        <f>$M269/5*$K$5+($M269-$M269/5)*铜钱系统分析!$H$233</f>
        <v>62.88000000000001</v>
      </c>
      <c r="R269">
        <f t="shared" si="60"/>
        <v>9175.0999999999985</v>
      </c>
      <c r="S269">
        <f t="shared" si="61"/>
        <v>485.22</v>
      </c>
      <c r="T269">
        <f t="shared" si="62"/>
        <v>121.30500000000001</v>
      </c>
    </row>
    <row r="270" spans="1:20" x14ac:dyDescent="0.15">
      <c r="A270">
        <v>263</v>
      </c>
      <c r="B270">
        <v>9</v>
      </c>
      <c r="C270">
        <f t="shared" si="63"/>
        <v>45</v>
      </c>
      <c r="D270">
        <f t="shared" si="58"/>
        <v>11730</v>
      </c>
      <c r="E270">
        <f>D270*铜钱系统分析!$C$235</f>
        <v>8211</v>
      </c>
      <c r="F270">
        <f>D270*铜钱系统分析!$C$234</f>
        <v>234.6</v>
      </c>
      <c r="G270">
        <f>D270*铜钱系统分析!$C$233</f>
        <v>58.65</v>
      </c>
      <c r="H270">
        <f t="shared" si="57"/>
        <v>106500</v>
      </c>
      <c r="I270">
        <f t="shared" si="64"/>
        <v>27739500</v>
      </c>
      <c r="K270">
        <v>263</v>
      </c>
      <c r="L270">
        <v>5</v>
      </c>
      <c r="M270">
        <f t="shared" si="59"/>
        <v>1315</v>
      </c>
      <c r="N270">
        <f>($M270-$M270/5)*铜钱系统分析!$H$235</f>
        <v>999.4</v>
      </c>
      <c r="O270">
        <f>$M270/5*$L$5+($M270-$M270/5)*铜钱系统分析!$H$234</f>
        <v>252.48000000000002</v>
      </c>
      <c r="P270">
        <f>$M270/5*$K$5+($M270-$M270/5)*铜钱系统分析!$H$233</f>
        <v>63.120000000000005</v>
      </c>
      <c r="R270">
        <f t="shared" si="60"/>
        <v>9210.4</v>
      </c>
      <c r="S270">
        <f t="shared" si="61"/>
        <v>487.08000000000004</v>
      </c>
      <c r="T270">
        <f t="shared" si="62"/>
        <v>121.77000000000001</v>
      </c>
    </row>
    <row r="271" spans="1:20" x14ac:dyDescent="0.15">
      <c r="A271">
        <v>264</v>
      </c>
      <c r="B271">
        <v>9</v>
      </c>
      <c r="C271">
        <f t="shared" si="63"/>
        <v>45</v>
      </c>
      <c r="D271">
        <f t="shared" si="58"/>
        <v>11775</v>
      </c>
      <c r="E271">
        <f>D271*铜钱系统分析!$C$235</f>
        <v>8242.5</v>
      </c>
      <c r="F271">
        <f>D271*铜钱系统分析!$C$234</f>
        <v>235.5</v>
      </c>
      <c r="G271">
        <f>D271*铜钱系统分析!$C$233</f>
        <v>58.875</v>
      </c>
      <c r="H271">
        <f t="shared" ref="H271:H334" si="65">SUM($A$4:$I$4)</f>
        <v>106500</v>
      </c>
      <c r="I271">
        <f t="shared" si="64"/>
        <v>27846000</v>
      </c>
      <c r="K271">
        <v>264</v>
      </c>
      <c r="L271">
        <v>5</v>
      </c>
      <c r="M271">
        <f t="shared" si="59"/>
        <v>1320</v>
      </c>
      <c r="N271">
        <f>($M271-$M271/5)*铜钱系统分析!$H$235</f>
        <v>1003.1999999999999</v>
      </c>
      <c r="O271">
        <f>$M271/5*$L$5+($M271-$M271/5)*铜钱系统分析!$H$234</f>
        <v>253.44000000000003</v>
      </c>
      <c r="P271">
        <f>$M271/5*$K$5+($M271-$M271/5)*铜钱系统分析!$H$233</f>
        <v>63.360000000000007</v>
      </c>
      <c r="R271">
        <f t="shared" si="60"/>
        <v>9245.7000000000007</v>
      </c>
      <c r="S271">
        <f t="shared" si="61"/>
        <v>488.94000000000005</v>
      </c>
      <c r="T271">
        <f t="shared" si="62"/>
        <v>122.23500000000001</v>
      </c>
    </row>
    <row r="272" spans="1:20" x14ac:dyDescent="0.15">
      <c r="A272">
        <v>265</v>
      </c>
      <c r="B272">
        <v>9</v>
      </c>
      <c r="C272">
        <f t="shared" si="63"/>
        <v>45</v>
      </c>
      <c r="D272">
        <f t="shared" si="58"/>
        <v>11820</v>
      </c>
      <c r="E272">
        <f>D272*铜钱系统分析!$C$235</f>
        <v>8274</v>
      </c>
      <c r="F272">
        <f>D272*铜钱系统分析!$C$234</f>
        <v>236.4</v>
      </c>
      <c r="G272">
        <f>D272*铜钱系统分析!$C$233</f>
        <v>59.1</v>
      </c>
      <c r="H272">
        <f t="shared" si="65"/>
        <v>106500</v>
      </c>
      <c r="I272">
        <f t="shared" si="64"/>
        <v>27952500</v>
      </c>
      <c r="K272">
        <v>265</v>
      </c>
      <c r="L272">
        <v>5</v>
      </c>
      <c r="M272">
        <f t="shared" si="59"/>
        <v>1325</v>
      </c>
      <c r="N272">
        <f>($M272-$M272/5)*铜钱系统分析!$H$235</f>
        <v>1007</v>
      </c>
      <c r="O272">
        <f>$M272/5*$L$5+($M272-$M272/5)*铜钱系统分析!$H$234</f>
        <v>254.4</v>
      </c>
      <c r="P272">
        <f>$M272/5*$K$5+($M272-$M272/5)*铜钱系统分析!$H$233</f>
        <v>63.6</v>
      </c>
      <c r="R272">
        <f t="shared" si="60"/>
        <v>9281</v>
      </c>
      <c r="S272">
        <f t="shared" si="61"/>
        <v>490.8</v>
      </c>
      <c r="T272">
        <f t="shared" si="62"/>
        <v>122.7</v>
      </c>
    </row>
    <row r="273" spans="1:20" x14ac:dyDescent="0.15">
      <c r="A273">
        <v>266</v>
      </c>
      <c r="B273">
        <v>9</v>
      </c>
      <c r="C273">
        <f t="shared" si="63"/>
        <v>45</v>
      </c>
      <c r="D273">
        <f t="shared" si="58"/>
        <v>11865</v>
      </c>
      <c r="E273">
        <f>D273*铜钱系统分析!$C$235</f>
        <v>8305.5</v>
      </c>
      <c r="F273">
        <f>D273*铜钱系统分析!$C$234</f>
        <v>237.3</v>
      </c>
      <c r="G273">
        <f>D273*铜钱系统分析!$C$233</f>
        <v>59.325000000000003</v>
      </c>
      <c r="H273">
        <f t="shared" si="65"/>
        <v>106500</v>
      </c>
      <c r="I273">
        <f t="shared" si="64"/>
        <v>28059000</v>
      </c>
      <c r="K273">
        <v>266</v>
      </c>
      <c r="L273">
        <v>5</v>
      </c>
      <c r="M273">
        <f t="shared" si="59"/>
        <v>1330</v>
      </c>
      <c r="N273">
        <f>($M273-$M273/5)*铜钱系统分析!$H$235</f>
        <v>1010.8</v>
      </c>
      <c r="O273">
        <f>$M273/5*$L$5+($M273-$M273/5)*铜钱系统分析!$H$234</f>
        <v>255.36</v>
      </c>
      <c r="P273">
        <f>$M273/5*$K$5+($M273-$M273/5)*铜钱系统分析!$H$233</f>
        <v>63.84</v>
      </c>
      <c r="R273">
        <f t="shared" si="60"/>
        <v>9316.2999999999993</v>
      </c>
      <c r="S273">
        <f t="shared" si="61"/>
        <v>492.66</v>
      </c>
      <c r="T273">
        <f t="shared" si="62"/>
        <v>123.16500000000001</v>
      </c>
    </row>
    <row r="274" spans="1:20" x14ac:dyDescent="0.15">
      <c r="A274">
        <v>267</v>
      </c>
      <c r="B274">
        <v>9</v>
      </c>
      <c r="C274">
        <f t="shared" si="63"/>
        <v>45</v>
      </c>
      <c r="D274">
        <f t="shared" si="58"/>
        <v>11910</v>
      </c>
      <c r="E274">
        <f>D274*铜钱系统分析!$C$235</f>
        <v>8337</v>
      </c>
      <c r="F274">
        <f>D274*铜钱系统分析!$C$234</f>
        <v>238.20000000000002</v>
      </c>
      <c r="G274">
        <f>D274*铜钱系统分析!$C$233</f>
        <v>59.550000000000004</v>
      </c>
      <c r="H274">
        <f t="shared" si="65"/>
        <v>106500</v>
      </c>
      <c r="I274">
        <f t="shared" si="64"/>
        <v>28165500</v>
      </c>
      <c r="K274">
        <v>267</v>
      </c>
      <c r="L274">
        <v>5</v>
      </c>
      <c r="M274">
        <f t="shared" si="59"/>
        <v>1335</v>
      </c>
      <c r="N274">
        <f>($M274-$M274/5)*铜钱系统分析!$H$235</f>
        <v>1014.5999999999999</v>
      </c>
      <c r="O274">
        <f>$M274/5*$L$5+($M274-$M274/5)*铜钱系统分析!$H$234</f>
        <v>256.32000000000005</v>
      </c>
      <c r="P274">
        <f>$M274/5*$K$5+($M274-$M274/5)*铜钱系统分析!$H$233</f>
        <v>64.080000000000013</v>
      </c>
      <c r="R274">
        <f t="shared" si="60"/>
        <v>9351.6</v>
      </c>
      <c r="S274">
        <f t="shared" si="61"/>
        <v>494.5200000000001</v>
      </c>
      <c r="T274">
        <f t="shared" si="62"/>
        <v>123.63000000000002</v>
      </c>
    </row>
    <row r="275" spans="1:20" x14ac:dyDescent="0.15">
      <c r="A275">
        <v>268</v>
      </c>
      <c r="B275">
        <v>9</v>
      </c>
      <c r="C275">
        <f t="shared" si="63"/>
        <v>45</v>
      </c>
      <c r="D275">
        <f t="shared" si="58"/>
        <v>11955</v>
      </c>
      <c r="E275">
        <f>D275*铜钱系统分析!$C$235</f>
        <v>8368.5</v>
      </c>
      <c r="F275">
        <f>D275*铜钱系统分析!$C$234</f>
        <v>239.1</v>
      </c>
      <c r="G275">
        <f>D275*铜钱系统分析!$C$233</f>
        <v>59.774999999999999</v>
      </c>
      <c r="H275">
        <f t="shared" si="65"/>
        <v>106500</v>
      </c>
      <c r="I275">
        <f t="shared" si="64"/>
        <v>28272000</v>
      </c>
      <c r="K275">
        <v>268</v>
      </c>
      <c r="L275">
        <v>5</v>
      </c>
      <c r="M275">
        <f t="shared" si="59"/>
        <v>1340</v>
      </c>
      <c r="N275">
        <f>($M275-$M275/5)*铜钱系统分析!$H$235</f>
        <v>1018.4</v>
      </c>
      <c r="O275">
        <f>$M275/5*$L$5+($M275-$M275/5)*铜钱系统分析!$H$234</f>
        <v>257.28000000000003</v>
      </c>
      <c r="P275">
        <f>$M275/5*$K$5+($M275-$M275/5)*铜钱系统分析!$H$233</f>
        <v>64.320000000000007</v>
      </c>
      <c r="R275">
        <f t="shared" si="60"/>
        <v>9386.9</v>
      </c>
      <c r="S275">
        <f t="shared" si="61"/>
        <v>496.38</v>
      </c>
      <c r="T275">
        <f t="shared" si="62"/>
        <v>124.095</v>
      </c>
    </row>
    <row r="276" spans="1:20" x14ac:dyDescent="0.15">
      <c r="A276">
        <v>269</v>
      </c>
      <c r="B276">
        <v>9</v>
      </c>
      <c r="C276">
        <f t="shared" si="63"/>
        <v>45</v>
      </c>
      <c r="D276">
        <f t="shared" si="58"/>
        <v>12000</v>
      </c>
      <c r="E276">
        <f>D276*铜钱系统分析!$C$235</f>
        <v>8400</v>
      </c>
      <c r="F276">
        <f>D276*铜钱系统分析!$C$234</f>
        <v>240</v>
      </c>
      <c r="G276">
        <f>D276*铜钱系统分析!$C$233</f>
        <v>60</v>
      </c>
      <c r="H276">
        <f t="shared" si="65"/>
        <v>106500</v>
      </c>
      <c r="I276">
        <f t="shared" si="64"/>
        <v>28378500</v>
      </c>
      <c r="K276">
        <v>269</v>
      </c>
      <c r="L276">
        <v>5</v>
      </c>
      <c r="M276">
        <f t="shared" si="59"/>
        <v>1345</v>
      </c>
      <c r="N276">
        <f>($M276-$M276/5)*铜钱系统分析!$H$235</f>
        <v>1022.1999999999999</v>
      </c>
      <c r="O276">
        <f>$M276/5*$L$5+($M276-$M276/5)*铜钱系统分析!$H$234</f>
        <v>258.24</v>
      </c>
      <c r="P276">
        <f>$M276/5*$K$5+($M276-$M276/5)*铜钱系统分析!$H$233</f>
        <v>64.56</v>
      </c>
      <c r="R276">
        <f t="shared" si="60"/>
        <v>9422.2000000000007</v>
      </c>
      <c r="S276">
        <f t="shared" si="61"/>
        <v>498.24</v>
      </c>
      <c r="T276">
        <f t="shared" si="62"/>
        <v>124.56</v>
      </c>
    </row>
    <row r="277" spans="1:20" x14ac:dyDescent="0.15">
      <c r="A277">
        <v>270</v>
      </c>
      <c r="B277">
        <v>9</v>
      </c>
      <c r="C277">
        <f t="shared" si="63"/>
        <v>45</v>
      </c>
      <c r="D277">
        <f t="shared" si="58"/>
        <v>12045</v>
      </c>
      <c r="E277">
        <f>D277*铜钱系统分析!$C$235</f>
        <v>8431.5</v>
      </c>
      <c r="F277">
        <f>D277*铜钱系统分析!$C$234</f>
        <v>240.9</v>
      </c>
      <c r="G277">
        <f>D277*铜钱系统分析!$C$233</f>
        <v>60.225000000000001</v>
      </c>
      <c r="H277">
        <f t="shared" si="65"/>
        <v>106500</v>
      </c>
      <c r="I277">
        <f t="shared" si="64"/>
        <v>28485000</v>
      </c>
      <c r="K277">
        <v>270</v>
      </c>
      <c r="L277">
        <v>5</v>
      </c>
      <c r="M277">
        <f t="shared" si="59"/>
        <v>1350</v>
      </c>
      <c r="N277">
        <f>($M277-$M277/5)*铜钱系统分析!$H$235</f>
        <v>1026</v>
      </c>
      <c r="O277">
        <f>$M277/5*$L$5+($M277-$M277/5)*铜钱系统分析!$H$234</f>
        <v>259.2</v>
      </c>
      <c r="P277">
        <f>$M277/5*$K$5+($M277-$M277/5)*铜钱系统分析!$H$233</f>
        <v>64.8</v>
      </c>
      <c r="R277">
        <f t="shared" si="60"/>
        <v>9457.5</v>
      </c>
      <c r="S277">
        <f t="shared" si="61"/>
        <v>500.1</v>
      </c>
      <c r="T277">
        <f t="shared" si="62"/>
        <v>125.02500000000001</v>
      </c>
    </row>
    <row r="278" spans="1:20" x14ac:dyDescent="0.15">
      <c r="A278">
        <v>271</v>
      </c>
      <c r="B278">
        <v>9</v>
      </c>
      <c r="C278">
        <f t="shared" si="63"/>
        <v>45</v>
      </c>
      <c r="D278">
        <f t="shared" si="58"/>
        <v>12090</v>
      </c>
      <c r="E278">
        <f>D278*铜钱系统分析!$C$235</f>
        <v>8463</v>
      </c>
      <c r="F278">
        <f>D278*铜钱系统分析!$C$234</f>
        <v>241.8</v>
      </c>
      <c r="G278">
        <f>D278*铜钱系统分析!$C$233</f>
        <v>60.45</v>
      </c>
      <c r="H278">
        <f t="shared" si="65"/>
        <v>106500</v>
      </c>
      <c r="I278">
        <f t="shared" si="64"/>
        <v>28591500</v>
      </c>
      <c r="K278">
        <v>271</v>
      </c>
      <c r="L278">
        <v>5</v>
      </c>
      <c r="M278">
        <f t="shared" si="59"/>
        <v>1355</v>
      </c>
      <c r="N278">
        <f>($M278-$M278/5)*铜钱系统分析!$H$235</f>
        <v>1029.8</v>
      </c>
      <c r="O278">
        <f>$M278/5*$L$5+($M278-$M278/5)*铜钱系统分析!$H$234</f>
        <v>260.16000000000003</v>
      </c>
      <c r="P278">
        <f>$M278/5*$K$5+($M278-$M278/5)*铜钱系统分析!$H$233</f>
        <v>65.040000000000006</v>
      </c>
      <c r="R278">
        <f t="shared" si="60"/>
        <v>9492.7999999999993</v>
      </c>
      <c r="S278">
        <f t="shared" si="61"/>
        <v>501.96000000000004</v>
      </c>
      <c r="T278">
        <f t="shared" si="62"/>
        <v>125.49000000000001</v>
      </c>
    </row>
    <row r="279" spans="1:20" x14ac:dyDescent="0.15">
      <c r="A279">
        <v>272</v>
      </c>
      <c r="B279">
        <v>9</v>
      </c>
      <c r="C279">
        <f t="shared" si="63"/>
        <v>45</v>
      </c>
      <c r="D279">
        <f t="shared" si="58"/>
        <v>12135</v>
      </c>
      <c r="E279">
        <f>D279*铜钱系统分析!$C$235</f>
        <v>8494.5</v>
      </c>
      <c r="F279">
        <f>D279*铜钱系统分析!$C$234</f>
        <v>242.70000000000002</v>
      </c>
      <c r="G279">
        <f>D279*铜钱系统分析!$C$233</f>
        <v>60.675000000000004</v>
      </c>
      <c r="H279">
        <f t="shared" si="65"/>
        <v>106500</v>
      </c>
      <c r="I279">
        <f t="shared" si="64"/>
        <v>28698000</v>
      </c>
      <c r="K279">
        <v>272</v>
      </c>
      <c r="L279">
        <v>5</v>
      </c>
      <c r="M279">
        <f t="shared" si="59"/>
        <v>1360</v>
      </c>
      <c r="N279">
        <f>($M279-$M279/5)*铜钱系统分析!$H$235</f>
        <v>1033.5999999999999</v>
      </c>
      <c r="O279">
        <f>$M279/5*$L$5+($M279-$M279/5)*铜钱系统分析!$H$234</f>
        <v>261.12</v>
      </c>
      <c r="P279">
        <f>$M279/5*$K$5+($M279-$M279/5)*铜钱系统分析!$H$233</f>
        <v>65.28</v>
      </c>
      <c r="R279">
        <f t="shared" si="60"/>
        <v>9528.1</v>
      </c>
      <c r="S279">
        <f t="shared" si="61"/>
        <v>503.82000000000005</v>
      </c>
      <c r="T279">
        <f t="shared" si="62"/>
        <v>125.95500000000001</v>
      </c>
    </row>
    <row r="280" spans="1:20" x14ac:dyDescent="0.15">
      <c r="A280">
        <v>273</v>
      </c>
      <c r="B280">
        <v>9</v>
      </c>
      <c r="C280">
        <f t="shared" si="63"/>
        <v>45</v>
      </c>
      <c r="D280">
        <f t="shared" si="58"/>
        <v>12180</v>
      </c>
      <c r="E280">
        <f>D280*铜钱系统分析!$C$235</f>
        <v>8526</v>
      </c>
      <c r="F280">
        <f>D280*铜钱系统分析!$C$234</f>
        <v>243.6</v>
      </c>
      <c r="G280">
        <f>D280*铜钱系统分析!$C$233</f>
        <v>60.9</v>
      </c>
      <c r="H280">
        <f t="shared" si="65"/>
        <v>106500</v>
      </c>
      <c r="I280">
        <f t="shared" si="64"/>
        <v>28804500</v>
      </c>
      <c r="K280">
        <v>273</v>
      </c>
      <c r="L280">
        <v>5</v>
      </c>
      <c r="M280">
        <f t="shared" si="59"/>
        <v>1365</v>
      </c>
      <c r="N280">
        <f>($M280-$M280/5)*铜钱系统分析!$H$235</f>
        <v>1037.3999999999999</v>
      </c>
      <c r="O280">
        <f>$M280/5*$L$5+($M280-$M280/5)*铜钱系统分析!$H$234</f>
        <v>262.08</v>
      </c>
      <c r="P280">
        <f>$M280/5*$K$5+($M280-$M280/5)*铜钱系统分析!$H$233</f>
        <v>65.52</v>
      </c>
      <c r="R280">
        <f t="shared" si="60"/>
        <v>9563.4</v>
      </c>
      <c r="S280">
        <f t="shared" si="61"/>
        <v>505.67999999999995</v>
      </c>
      <c r="T280">
        <f t="shared" si="62"/>
        <v>126.41999999999999</v>
      </c>
    </row>
    <row r="281" spans="1:20" x14ac:dyDescent="0.15">
      <c r="A281">
        <v>274</v>
      </c>
      <c r="B281">
        <v>9</v>
      </c>
      <c r="C281">
        <f t="shared" si="63"/>
        <v>45</v>
      </c>
      <c r="D281">
        <f t="shared" si="58"/>
        <v>12225</v>
      </c>
      <c r="E281">
        <f>D281*铜钱系统分析!$C$235</f>
        <v>8557.5</v>
      </c>
      <c r="F281">
        <f>D281*铜钱系统分析!$C$234</f>
        <v>244.5</v>
      </c>
      <c r="G281">
        <f>D281*铜钱系统分析!$C$233</f>
        <v>61.125</v>
      </c>
      <c r="H281">
        <f t="shared" si="65"/>
        <v>106500</v>
      </c>
      <c r="I281">
        <f t="shared" si="64"/>
        <v>28911000</v>
      </c>
      <c r="K281">
        <v>274</v>
      </c>
      <c r="L281">
        <v>5</v>
      </c>
      <c r="M281">
        <f t="shared" si="59"/>
        <v>1370</v>
      </c>
      <c r="N281">
        <f>($M281-$M281/5)*铜钱系统分析!$H$235</f>
        <v>1041.2</v>
      </c>
      <c r="O281">
        <f>$M281/5*$L$5+($M281-$M281/5)*铜钱系统分析!$H$234</f>
        <v>263.04000000000002</v>
      </c>
      <c r="P281">
        <f>$M281/5*$K$5+($M281-$M281/5)*铜钱系统分析!$H$233</f>
        <v>65.760000000000005</v>
      </c>
      <c r="R281">
        <f t="shared" si="60"/>
        <v>9598.7000000000007</v>
      </c>
      <c r="S281">
        <f t="shared" si="61"/>
        <v>507.54</v>
      </c>
      <c r="T281">
        <f t="shared" si="62"/>
        <v>126.88500000000001</v>
      </c>
    </row>
    <row r="282" spans="1:20" x14ac:dyDescent="0.15">
      <c r="A282">
        <v>275</v>
      </c>
      <c r="B282">
        <v>9</v>
      </c>
      <c r="C282">
        <f t="shared" si="63"/>
        <v>45</v>
      </c>
      <c r="D282">
        <f t="shared" si="58"/>
        <v>12270</v>
      </c>
      <c r="E282">
        <f>D282*铜钱系统分析!$C$235</f>
        <v>8589</v>
      </c>
      <c r="F282">
        <f>D282*铜钱系统分析!$C$234</f>
        <v>245.4</v>
      </c>
      <c r="G282">
        <f>D282*铜钱系统分析!$C$233</f>
        <v>61.35</v>
      </c>
      <c r="H282">
        <f t="shared" si="65"/>
        <v>106500</v>
      </c>
      <c r="I282">
        <f t="shared" si="64"/>
        <v>29017500</v>
      </c>
      <c r="K282">
        <v>275</v>
      </c>
      <c r="L282">
        <v>5</v>
      </c>
      <c r="M282">
        <f t="shared" si="59"/>
        <v>1375</v>
      </c>
      <c r="N282">
        <f>($M282-$M282/5)*铜钱系统分析!$H$235</f>
        <v>1045</v>
      </c>
      <c r="O282">
        <f>$M282/5*$L$5+($M282-$M282/5)*铜钱系统分析!$H$234</f>
        <v>264</v>
      </c>
      <c r="P282">
        <f>$M282/5*$K$5+($M282-$M282/5)*铜钱系统分析!$H$233</f>
        <v>66</v>
      </c>
      <c r="R282">
        <f t="shared" si="60"/>
        <v>9634</v>
      </c>
      <c r="S282">
        <f t="shared" si="61"/>
        <v>509.4</v>
      </c>
      <c r="T282">
        <f t="shared" si="62"/>
        <v>127.35</v>
      </c>
    </row>
    <row r="283" spans="1:20" x14ac:dyDescent="0.15">
      <c r="A283">
        <v>276</v>
      </c>
      <c r="B283">
        <v>9</v>
      </c>
      <c r="C283">
        <f t="shared" si="63"/>
        <v>45</v>
      </c>
      <c r="D283">
        <f t="shared" si="58"/>
        <v>12315</v>
      </c>
      <c r="E283">
        <f>D283*铜钱系统分析!$C$235</f>
        <v>8620.5</v>
      </c>
      <c r="F283">
        <f>D283*铜钱系统分析!$C$234</f>
        <v>246.3</v>
      </c>
      <c r="G283">
        <f>D283*铜钱系统分析!$C$233</f>
        <v>61.575000000000003</v>
      </c>
      <c r="H283">
        <f t="shared" si="65"/>
        <v>106500</v>
      </c>
      <c r="I283">
        <f t="shared" si="64"/>
        <v>29124000</v>
      </c>
      <c r="K283">
        <v>276</v>
      </c>
      <c r="L283">
        <v>5</v>
      </c>
      <c r="M283">
        <f t="shared" si="59"/>
        <v>1380</v>
      </c>
      <c r="N283">
        <f>($M283-$M283/5)*铜钱系统分析!$H$235</f>
        <v>1048.8</v>
      </c>
      <c r="O283">
        <f>$M283/5*$L$5+($M283-$M283/5)*铜钱系统分析!$H$234</f>
        <v>264.96000000000004</v>
      </c>
      <c r="P283">
        <f>$M283/5*$K$5+($M283-$M283/5)*铜钱系统分析!$H$233</f>
        <v>66.240000000000009</v>
      </c>
      <c r="R283">
        <f t="shared" si="60"/>
        <v>9669.2999999999993</v>
      </c>
      <c r="S283">
        <f t="shared" si="61"/>
        <v>511.26000000000005</v>
      </c>
      <c r="T283">
        <f t="shared" si="62"/>
        <v>127.81500000000001</v>
      </c>
    </row>
    <row r="284" spans="1:20" x14ac:dyDescent="0.15">
      <c r="A284">
        <v>277</v>
      </c>
      <c r="B284">
        <v>9</v>
      </c>
      <c r="C284">
        <f t="shared" si="63"/>
        <v>45</v>
      </c>
      <c r="D284">
        <f t="shared" si="58"/>
        <v>12360</v>
      </c>
      <c r="E284">
        <f>D284*铜钱系统分析!$C$235</f>
        <v>8652</v>
      </c>
      <c r="F284">
        <f>D284*铜钱系统分析!$C$234</f>
        <v>247.20000000000002</v>
      </c>
      <c r="G284">
        <f>D284*铜钱系统分析!$C$233</f>
        <v>61.800000000000004</v>
      </c>
      <c r="H284">
        <f t="shared" si="65"/>
        <v>106500</v>
      </c>
      <c r="I284">
        <f t="shared" si="64"/>
        <v>29230500</v>
      </c>
      <c r="K284">
        <v>277</v>
      </c>
      <c r="L284">
        <v>5</v>
      </c>
      <c r="M284">
        <f t="shared" si="59"/>
        <v>1385</v>
      </c>
      <c r="N284">
        <f>($M284-$M284/5)*铜钱系统分析!$H$235</f>
        <v>1052.5999999999999</v>
      </c>
      <c r="O284">
        <f>$M284/5*$L$5+($M284-$M284/5)*铜钱系统分析!$H$234</f>
        <v>265.92</v>
      </c>
      <c r="P284">
        <f>$M284/5*$K$5+($M284-$M284/5)*铜钱系统分析!$H$233</f>
        <v>66.48</v>
      </c>
      <c r="R284">
        <f t="shared" si="60"/>
        <v>9704.6</v>
      </c>
      <c r="S284">
        <f t="shared" si="61"/>
        <v>513.12</v>
      </c>
      <c r="T284">
        <f t="shared" si="62"/>
        <v>128.28</v>
      </c>
    </row>
    <row r="285" spans="1:20" x14ac:dyDescent="0.15">
      <c r="A285">
        <v>278</v>
      </c>
      <c r="B285">
        <v>9</v>
      </c>
      <c r="C285">
        <f t="shared" si="63"/>
        <v>45</v>
      </c>
      <c r="D285">
        <f t="shared" si="58"/>
        <v>12405</v>
      </c>
      <c r="E285">
        <f>D285*铜钱系统分析!$C$235</f>
        <v>8683.5</v>
      </c>
      <c r="F285">
        <f>D285*铜钱系统分析!$C$234</f>
        <v>248.1</v>
      </c>
      <c r="G285">
        <f>D285*铜钱系统分析!$C$233</f>
        <v>62.024999999999999</v>
      </c>
      <c r="H285">
        <f t="shared" si="65"/>
        <v>106500</v>
      </c>
      <c r="I285">
        <f t="shared" si="64"/>
        <v>29337000</v>
      </c>
      <c r="K285">
        <v>278</v>
      </c>
      <c r="L285">
        <v>5</v>
      </c>
      <c r="M285">
        <f t="shared" si="59"/>
        <v>1390</v>
      </c>
      <c r="N285">
        <f>($M285-$M285/5)*铜钱系统分析!$H$235</f>
        <v>1056.3999999999999</v>
      </c>
      <c r="O285">
        <f>$M285/5*$L$5+($M285-$M285/5)*铜钱系统分析!$H$234</f>
        <v>266.88</v>
      </c>
      <c r="P285">
        <f>$M285/5*$K$5+($M285-$M285/5)*铜钱系统分析!$H$233</f>
        <v>66.72</v>
      </c>
      <c r="R285">
        <f t="shared" si="60"/>
        <v>9739.9</v>
      </c>
      <c r="S285">
        <f t="shared" si="61"/>
        <v>514.98</v>
      </c>
      <c r="T285">
        <f t="shared" si="62"/>
        <v>128.745</v>
      </c>
    </row>
    <row r="286" spans="1:20" x14ac:dyDescent="0.15">
      <c r="A286">
        <v>279</v>
      </c>
      <c r="B286">
        <v>9</v>
      </c>
      <c r="C286">
        <f t="shared" si="63"/>
        <v>45</v>
      </c>
      <c r="D286">
        <f t="shared" si="58"/>
        <v>12450</v>
      </c>
      <c r="E286">
        <f>D286*铜钱系统分析!$C$235</f>
        <v>8715</v>
      </c>
      <c r="F286">
        <f>D286*铜钱系统分析!$C$234</f>
        <v>249</v>
      </c>
      <c r="G286">
        <f>D286*铜钱系统分析!$C$233</f>
        <v>62.25</v>
      </c>
      <c r="H286">
        <f t="shared" si="65"/>
        <v>106500</v>
      </c>
      <c r="I286">
        <f t="shared" si="64"/>
        <v>29443500</v>
      </c>
      <c r="K286">
        <v>279</v>
      </c>
      <c r="L286">
        <v>5</v>
      </c>
      <c r="M286">
        <f t="shared" si="59"/>
        <v>1395</v>
      </c>
      <c r="N286">
        <f>($M286-$M286/5)*铜钱系统分析!$H$235</f>
        <v>1060.2</v>
      </c>
      <c r="O286">
        <f>$M286/5*$L$5+($M286-$M286/5)*铜钱系统分析!$H$234</f>
        <v>267.84000000000003</v>
      </c>
      <c r="P286">
        <f>$M286/5*$K$5+($M286-$M286/5)*铜钱系统分析!$H$233</f>
        <v>66.960000000000008</v>
      </c>
      <c r="R286">
        <f t="shared" si="60"/>
        <v>9775.2000000000007</v>
      </c>
      <c r="S286">
        <f t="shared" si="61"/>
        <v>516.84</v>
      </c>
      <c r="T286">
        <f t="shared" si="62"/>
        <v>129.21</v>
      </c>
    </row>
    <row r="287" spans="1:20" x14ac:dyDescent="0.15">
      <c r="A287">
        <v>280</v>
      </c>
      <c r="B287">
        <v>9</v>
      </c>
      <c r="C287">
        <f t="shared" si="63"/>
        <v>45</v>
      </c>
      <c r="D287">
        <f t="shared" si="58"/>
        <v>12495</v>
      </c>
      <c r="E287">
        <f>D287*铜钱系统分析!$C$235</f>
        <v>8746.5</v>
      </c>
      <c r="F287">
        <f>D287*铜钱系统分析!$C$234</f>
        <v>249.9</v>
      </c>
      <c r="G287">
        <f>D287*铜钱系统分析!$C$233</f>
        <v>62.475000000000001</v>
      </c>
      <c r="H287">
        <f t="shared" si="65"/>
        <v>106500</v>
      </c>
      <c r="I287">
        <f t="shared" si="64"/>
        <v>29550000</v>
      </c>
      <c r="K287">
        <v>280</v>
      </c>
      <c r="L287">
        <v>5</v>
      </c>
      <c r="M287">
        <f t="shared" si="59"/>
        <v>1400</v>
      </c>
      <c r="N287">
        <f>($M287-$M287/5)*铜钱系统分析!$H$235</f>
        <v>1064</v>
      </c>
      <c r="O287">
        <f>$M287/5*$L$5+($M287-$M287/5)*铜钱系统分析!$H$234</f>
        <v>268.8</v>
      </c>
      <c r="P287">
        <f>$M287/5*$K$5+($M287-$M287/5)*铜钱系统分析!$H$233</f>
        <v>67.2</v>
      </c>
      <c r="R287">
        <f t="shared" si="60"/>
        <v>9810.5</v>
      </c>
      <c r="S287">
        <f t="shared" si="61"/>
        <v>518.70000000000005</v>
      </c>
      <c r="T287">
        <f t="shared" si="62"/>
        <v>129.67500000000001</v>
      </c>
    </row>
    <row r="288" spans="1:20" x14ac:dyDescent="0.15">
      <c r="A288">
        <v>281</v>
      </c>
      <c r="B288">
        <v>9</v>
      </c>
      <c r="C288">
        <f t="shared" si="63"/>
        <v>45</v>
      </c>
      <c r="D288">
        <f t="shared" si="58"/>
        <v>12540</v>
      </c>
      <c r="E288">
        <f>D288*铜钱系统分析!$C$235</f>
        <v>8778</v>
      </c>
      <c r="F288">
        <f>D288*铜钱系统分析!$C$234</f>
        <v>250.8</v>
      </c>
      <c r="G288">
        <f>D288*铜钱系统分析!$C$233</f>
        <v>62.7</v>
      </c>
      <c r="H288">
        <f t="shared" si="65"/>
        <v>106500</v>
      </c>
      <c r="I288">
        <f t="shared" si="64"/>
        <v>29656500</v>
      </c>
      <c r="K288">
        <v>281</v>
      </c>
      <c r="L288">
        <v>5</v>
      </c>
      <c r="M288">
        <f t="shared" si="59"/>
        <v>1405</v>
      </c>
      <c r="N288">
        <f>($M288-$M288/5)*铜钱系统分析!$H$235</f>
        <v>1067.8</v>
      </c>
      <c r="O288">
        <f>$M288/5*$L$5+($M288-$M288/5)*铜钱系统分析!$H$234</f>
        <v>269.76</v>
      </c>
      <c r="P288">
        <f>$M288/5*$K$5+($M288-$M288/5)*铜钱系统分析!$H$233</f>
        <v>67.44</v>
      </c>
      <c r="R288">
        <f t="shared" si="60"/>
        <v>9845.7999999999993</v>
      </c>
      <c r="S288">
        <f t="shared" si="61"/>
        <v>520.55999999999995</v>
      </c>
      <c r="T288">
        <f t="shared" si="62"/>
        <v>130.13999999999999</v>
      </c>
    </row>
    <row r="289" spans="1:20" x14ac:dyDescent="0.15">
      <c r="A289">
        <v>282</v>
      </c>
      <c r="B289">
        <v>9</v>
      </c>
      <c r="C289">
        <f t="shared" si="63"/>
        <v>45</v>
      </c>
      <c r="D289">
        <f t="shared" si="58"/>
        <v>12585</v>
      </c>
      <c r="E289">
        <f>D289*铜钱系统分析!$C$235</f>
        <v>8809.5</v>
      </c>
      <c r="F289">
        <f>D289*铜钱系统分析!$C$234</f>
        <v>251.70000000000002</v>
      </c>
      <c r="G289">
        <f>D289*铜钱系统分析!$C$233</f>
        <v>62.925000000000004</v>
      </c>
      <c r="H289">
        <f t="shared" si="65"/>
        <v>106500</v>
      </c>
      <c r="I289">
        <f t="shared" si="64"/>
        <v>29763000</v>
      </c>
      <c r="K289">
        <v>282</v>
      </c>
      <c r="L289">
        <v>5</v>
      </c>
      <c r="M289">
        <f t="shared" si="59"/>
        <v>1410</v>
      </c>
      <c r="N289">
        <f>($M289-$M289/5)*铜钱系统分析!$H$235</f>
        <v>1071.5999999999999</v>
      </c>
      <c r="O289">
        <f>$M289/5*$L$5+($M289-$M289/5)*铜钱系统分析!$H$234</f>
        <v>270.72000000000003</v>
      </c>
      <c r="P289">
        <f>$M289/5*$K$5+($M289-$M289/5)*铜钱系统分析!$H$233</f>
        <v>67.680000000000007</v>
      </c>
      <c r="R289">
        <f t="shared" si="60"/>
        <v>9881.1</v>
      </c>
      <c r="S289">
        <f t="shared" si="61"/>
        <v>522.42000000000007</v>
      </c>
      <c r="T289">
        <f t="shared" si="62"/>
        <v>130.60500000000002</v>
      </c>
    </row>
    <row r="290" spans="1:20" x14ac:dyDescent="0.15">
      <c r="A290">
        <v>283</v>
      </c>
      <c r="B290">
        <v>9</v>
      </c>
      <c r="C290">
        <f t="shared" si="63"/>
        <v>45</v>
      </c>
      <c r="D290">
        <f t="shared" si="58"/>
        <v>12630</v>
      </c>
      <c r="E290">
        <f>D290*铜钱系统分析!$C$235</f>
        <v>8841</v>
      </c>
      <c r="F290">
        <f>D290*铜钱系统分析!$C$234</f>
        <v>252.6</v>
      </c>
      <c r="G290">
        <f>D290*铜钱系统分析!$C$233</f>
        <v>63.15</v>
      </c>
      <c r="H290">
        <f t="shared" si="65"/>
        <v>106500</v>
      </c>
      <c r="I290">
        <f t="shared" si="64"/>
        <v>29869500</v>
      </c>
      <c r="K290">
        <v>283</v>
      </c>
      <c r="L290">
        <v>5</v>
      </c>
      <c r="M290">
        <f t="shared" si="59"/>
        <v>1415</v>
      </c>
      <c r="N290">
        <f>($M290-$M290/5)*铜钱系统分析!$H$235</f>
        <v>1075.3999999999999</v>
      </c>
      <c r="O290">
        <f>$M290/5*$L$5+($M290-$M290/5)*铜钱系统分析!$H$234</f>
        <v>271.68</v>
      </c>
      <c r="P290">
        <f>$M290/5*$K$5+($M290-$M290/5)*铜钱系统分析!$H$233</f>
        <v>67.92</v>
      </c>
      <c r="R290">
        <f t="shared" si="60"/>
        <v>9916.4</v>
      </c>
      <c r="S290">
        <f t="shared" si="61"/>
        <v>524.28</v>
      </c>
      <c r="T290">
        <f t="shared" si="62"/>
        <v>131.07</v>
      </c>
    </row>
    <row r="291" spans="1:20" x14ac:dyDescent="0.15">
      <c r="A291">
        <v>284</v>
      </c>
      <c r="B291">
        <v>9</v>
      </c>
      <c r="C291">
        <f t="shared" si="63"/>
        <v>45</v>
      </c>
      <c r="D291">
        <f t="shared" ref="D291:D354" si="66">D290+C291</f>
        <v>12675</v>
      </c>
      <c r="E291">
        <f>D291*铜钱系统分析!$C$235</f>
        <v>8872.5</v>
      </c>
      <c r="F291">
        <f>D291*铜钱系统分析!$C$234</f>
        <v>253.5</v>
      </c>
      <c r="G291">
        <f>D291*铜钱系统分析!$C$233</f>
        <v>63.375</v>
      </c>
      <c r="H291">
        <f t="shared" si="65"/>
        <v>106500</v>
      </c>
      <c r="I291">
        <f t="shared" si="64"/>
        <v>29976000</v>
      </c>
      <c r="K291">
        <v>284</v>
      </c>
      <c r="L291">
        <v>5</v>
      </c>
      <c r="M291">
        <f t="shared" ref="M291:M354" si="67">M290+L291</f>
        <v>1420</v>
      </c>
      <c r="N291">
        <f>($M291-$M291/5)*铜钱系统分析!$H$235</f>
        <v>1079.2</v>
      </c>
      <c r="O291">
        <f>$M291/5*$L$5+($M291-$M291/5)*铜钱系统分析!$H$234</f>
        <v>272.64</v>
      </c>
      <c r="P291">
        <f>$M291/5*$K$5+($M291-$M291/5)*铜钱系统分析!$H$233</f>
        <v>68.16</v>
      </c>
      <c r="R291">
        <f t="shared" ref="R291:R354" si="68">SUM(E291,N291)</f>
        <v>9951.7000000000007</v>
      </c>
      <c r="S291">
        <f t="shared" ref="S291:S354" si="69">SUM(F291,O291)</f>
        <v>526.14</v>
      </c>
      <c r="T291">
        <f t="shared" ref="T291:T354" si="70">SUM(G291,P291)</f>
        <v>131.535</v>
      </c>
    </row>
    <row r="292" spans="1:20" x14ac:dyDescent="0.15">
      <c r="A292">
        <v>285</v>
      </c>
      <c r="B292">
        <v>9</v>
      </c>
      <c r="C292">
        <f t="shared" si="63"/>
        <v>45</v>
      </c>
      <c r="D292">
        <f t="shared" si="66"/>
        <v>12720</v>
      </c>
      <c r="E292">
        <f>D292*铜钱系统分析!$C$235</f>
        <v>8904</v>
      </c>
      <c r="F292">
        <f>D292*铜钱系统分析!$C$234</f>
        <v>254.4</v>
      </c>
      <c r="G292">
        <f>D292*铜钱系统分析!$C$233</f>
        <v>63.6</v>
      </c>
      <c r="H292">
        <f t="shared" si="65"/>
        <v>106500</v>
      </c>
      <c r="I292">
        <f t="shared" si="64"/>
        <v>30082500</v>
      </c>
      <c r="K292">
        <v>285</v>
      </c>
      <c r="L292">
        <v>5</v>
      </c>
      <c r="M292">
        <f t="shared" si="67"/>
        <v>1425</v>
      </c>
      <c r="N292">
        <f>($M292-$M292/5)*铜钱系统分析!$H$235</f>
        <v>1083</v>
      </c>
      <c r="O292">
        <f>$M292/5*$L$5+($M292-$M292/5)*铜钱系统分析!$H$234</f>
        <v>273.60000000000002</v>
      </c>
      <c r="P292">
        <f>$M292/5*$K$5+($M292-$M292/5)*铜钱系统分析!$H$233</f>
        <v>68.400000000000006</v>
      </c>
      <c r="R292">
        <f t="shared" si="68"/>
        <v>9987</v>
      </c>
      <c r="S292">
        <f t="shared" si="69"/>
        <v>528</v>
      </c>
      <c r="T292">
        <f t="shared" si="70"/>
        <v>132</v>
      </c>
    </row>
    <row r="293" spans="1:20" x14ac:dyDescent="0.15">
      <c r="A293">
        <v>286</v>
      </c>
      <c r="B293">
        <v>9</v>
      </c>
      <c r="C293">
        <f t="shared" si="63"/>
        <v>45</v>
      </c>
      <c r="D293">
        <f t="shared" si="66"/>
        <v>12765</v>
      </c>
      <c r="E293">
        <f>D293*铜钱系统分析!$C$235</f>
        <v>8935.5</v>
      </c>
      <c r="F293">
        <f>D293*铜钱系统分析!$C$234</f>
        <v>255.3</v>
      </c>
      <c r="G293">
        <f>D293*铜钱系统分析!$C$233</f>
        <v>63.825000000000003</v>
      </c>
      <c r="H293">
        <f t="shared" si="65"/>
        <v>106500</v>
      </c>
      <c r="I293">
        <f t="shared" si="64"/>
        <v>30189000</v>
      </c>
      <c r="K293">
        <v>286</v>
      </c>
      <c r="L293">
        <v>5</v>
      </c>
      <c r="M293">
        <f t="shared" si="67"/>
        <v>1430</v>
      </c>
      <c r="N293">
        <f>($M293-$M293/5)*铜钱系统分析!$H$235</f>
        <v>1086.8</v>
      </c>
      <c r="O293">
        <f>$M293/5*$L$5+($M293-$M293/5)*铜钱系统分析!$H$234</f>
        <v>274.56</v>
      </c>
      <c r="P293">
        <f>$M293/5*$K$5+($M293-$M293/5)*铜钱系统分析!$H$233</f>
        <v>68.64</v>
      </c>
      <c r="R293">
        <f t="shared" si="68"/>
        <v>10022.299999999999</v>
      </c>
      <c r="S293">
        <f t="shared" si="69"/>
        <v>529.86</v>
      </c>
      <c r="T293">
        <f t="shared" si="70"/>
        <v>132.465</v>
      </c>
    </row>
    <row r="294" spans="1:20" x14ac:dyDescent="0.15">
      <c r="A294">
        <v>287</v>
      </c>
      <c r="B294">
        <v>9</v>
      </c>
      <c r="C294">
        <f t="shared" si="63"/>
        <v>45</v>
      </c>
      <c r="D294">
        <f t="shared" si="66"/>
        <v>12810</v>
      </c>
      <c r="E294">
        <f>D294*铜钱系统分析!$C$235</f>
        <v>8967</v>
      </c>
      <c r="F294">
        <f>D294*铜钱系统分析!$C$234</f>
        <v>256.2</v>
      </c>
      <c r="G294">
        <f>D294*铜钱系统分析!$C$233</f>
        <v>64.05</v>
      </c>
      <c r="H294">
        <f t="shared" si="65"/>
        <v>106500</v>
      </c>
      <c r="I294">
        <f t="shared" si="64"/>
        <v>30295500</v>
      </c>
      <c r="K294">
        <v>287</v>
      </c>
      <c r="L294">
        <v>5</v>
      </c>
      <c r="M294">
        <f t="shared" si="67"/>
        <v>1435</v>
      </c>
      <c r="N294">
        <f>($M294-$M294/5)*铜钱系统分析!$H$235</f>
        <v>1090.5999999999999</v>
      </c>
      <c r="O294">
        <f>$M294/5*$L$5+($M294-$M294/5)*铜钱系统分析!$H$234</f>
        <v>275.52000000000004</v>
      </c>
      <c r="P294">
        <f>$M294/5*$K$5+($M294-$M294/5)*铜钱系统分析!$H$233</f>
        <v>68.88000000000001</v>
      </c>
      <c r="R294">
        <f t="shared" si="68"/>
        <v>10057.6</v>
      </c>
      <c r="S294">
        <f t="shared" si="69"/>
        <v>531.72</v>
      </c>
      <c r="T294">
        <f t="shared" si="70"/>
        <v>132.93</v>
      </c>
    </row>
    <row r="295" spans="1:20" x14ac:dyDescent="0.15">
      <c r="A295">
        <v>288</v>
      </c>
      <c r="B295">
        <v>9</v>
      </c>
      <c r="C295">
        <f t="shared" si="63"/>
        <v>45</v>
      </c>
      <c r="D295">
        <f t="shared" si="66"/>
        <v>12855</v>
      </c>
      <c r="E295">
        <f>D295*铜钱系统分析!$C$235</f>
        <v>8998.5</v>
      </c>
      <c r="F295">
        <f>D295*铜钱系统分析!$C$234</f>
        <v>257.10000000000002</v>
      </c>
      <c r="G295">
        <f>D295*铜钱系统分析!$C$233</f>
        <v>64.275000000000006</v>
      </c>
      <c r="H295">
        <f t="shared" si="65"/>
        <v>106500</v>
      </c>
      <c r="I295">
        <f t="shared" si="64"/>
        <v>30402000</v>
      </c>
      <c r="K295">
        <v>288</v>
      </c>
      <c r="L295">
        <v>5</v>
      </c>
      <c r="M295">
        <f t="shared" si="67"/>
        <v>1440</v>
      </c>
      <c r="N295">
        <f>($M295-$M295/5)*铜钱系统分析!$H$235</f>
        <v>1094.3999999999999</v>
      </c>
      <c r="O295">
        <f>$M295/5*$L$5+($M295-$M295/5)*铜钱系统分析!$H$234</f>
        <v>276.48</v>
      </c>
      <c r="P295">
        <f>$M295/5*$K$5+($M295-$M295/5)*铜钱系统分析!$H$233</f>
        <v>69.12</v>
      </c>
      <c r="R295">
        <f t="shared" si="68"/>
        <v>10092.9</v>
      </c>
      <c r="S295">
        <f t="shared" si="69"/>
        <v>533.58000000000004</v>
      </c>
      <c r="T295">
        <f t="shared" si="70"/>
        <v>133.39500000000001</v>
      </c>
    </row>
    <row r="296" spans="1:20" x14ac:dyDescent="0.15">
      <c r="A296">
        <v>289</v>
      </c>
      <c r="B296">
        <v>9</v>
      </c>
      <c r="C296">
        <f t="shared" si="63"/>
        <v>45</v>
      </c>
      <c r="D296">
        <f t="shared" si="66"/>
        <v>12900</v>
      </c>
      <c r="E296">
        <f>D296*铜钱系统分析!$C$235</f>
        <v>9030</v>
      </c>
      <c r="F296">
        <f>D296*铜钱系统分析!$C$234</f>
        <v>258</v>
      </c>
      <c r="G296">
        <f>D296*铜钱系统分析!$C$233</f>
        <v>64.5</v>
      </c>
      <c r="H296">
        <f t="shared" si="65"/>
        <v>106500</v>
      </c>
      <c r="I296">
        <f t="shared" si="64"/>
        <v>30508500</v>
      </c>
      <c r="K296">
        <v>289</v>
      </c>
      <c r="L296">
        <v>5</v>
      </c>
      <c r="M296">
        <f t="shared" si="67"/>
        <v>1445</v>
      </c>
      <c r="N296">
        <f>($M296-$M296/5)*铜钱系统分析!$H$235</f>
        <v>1098.2</v>
      </c>
      <c r="O296">
        <f>$M296/5*$L$5+($M296-$M296/5)*铜钱系统分析!$H$234</f>
        <v>277.44</v>
      </c>
      <c r="P296">
        <f>$M296/5*$K$5+($M296-$M296/5)*铜钱系统分析!$H$233</f>
        <v>69.36</v>
      </c>
      <c r="R296">
        <f t="shared" si="68"/>
        <v>10128.200000000001</v>
      </c>
      <c r="S296">
        <f t="shared" si="69"/>
        <v>535.44000000000005</v>
      </c>
      <c r="T296">
        <f t="shared" si="70"/>
        <v>133.86000000000001</v>
      </c>
    </row>
    <row r="297" spans="1:20" x14ac:dyDescent="0.15">
      <c r="A297">
        <v>290</v>
      </c>
      <c r="B297">
        <v>9</v>
      </c>
      <c r="C297">
        <f t="shared" si="63"/>
        <v>45</v>
      </c>
      <c r="D297">
        <f t="shared" si="66"/>
        <v>12945</v>
      </c>
      <c r="E297">
        <f>D297*铜钱系统分析!$C$235</f>
        <v>9061.5</v>
      </c>
      <c r="F297">
        <f>D297*铜钱系统分析!$C$234</f>
        <v>258.89999999999998</v>
      </c>
      <c r="G297">
        <f>D297*铜钱系统分析!$C$233</f>
        <v>64.724999999999994</v>
      </c>
      <c r="H297">
        <f t="shared" si="65"/>
        <v>106500</v>
      </c>
      <c r="I297">
        <f t="shared" si="64"/>
        <v>30615000</v>
      </c>
      <c r="K297">
        <v>290</v>
      </c>
      <c r="L297">
        <v>5</v>
      </c>
      <c r="M297">
        <f t="shared" si="67"/>
        <v>1450</v>
      </c>
      <c r="N297">
        <f>($M297-$M297/5)*铜钱系统分析!$H$235</f>
        <v>1102</v>
      </c>
      <c r="O297">
        <f>$M297/5*$L$5+($M297-$M297/5)*铜钱系统分析!$H$234</f>
        <v>278.39999999999998</v>
      </c>
      <c r="P297">
        <f>$M297/5*$K$5+($M297-$M297/5)*铜钱系统分析!$H$233</f>
        <v>69.599999999999994</v>
      </c>
      <c r="R297">
        <f t="shared" si="68"/>
        <v>10163.5</v>
      </c>
      <c r="S297">
        <f t="shared" si="69"/>
        <v>537.29999999999995</v>
      </c>
      <c r="T297">
        <f t="shared" si="70"/>
        <v>134.32499999999999</v>
      </c>
    </row>
    <row r="298" spans="1:20" x14ac:dyDescent="0.15">
      <c r="A298">
        <v>291</v>
      </c>
      <c r="B298">
        <v>9</v>
      </c>
      <c r="C298">
        <f t="shared" si="63"/>
        <v>45</v>
      </c>
      <c r="D298">
        <f t="shared" si="66"/>
        <v>12990</v>
      </c>
      <c r="E298">
        <f>D298*铜钱系统分析!$C$235</f>
        <v>9093</v>
      </c>
      <c r="F298">
        <f>D298*铜钱系统分析!$C$234</f>
        <v>259.8</v>
      </c>
      <c r="G298">
        <f>D298*铜钱系统分析!$C$233</f>
        <v>64.95</v>
      </c>
      <c r="H298">
        <f t="shared" si="65"/>
        <v>106500</v>
      </c>
      <c r="I298">
        <f t="shared" si="64"/>
        <v>30721500</v>
      </c>
      <c r="K298">
        <v>291</v>
      </c>
      <c r="L298">
        <v>5</v>
      </c>
      <c r="M298">
        <f t="shared" si="67"/>
        <v>1455</v>
      </c>
      <c r="N298">
        <f>($M298-$M298/5)*铜钱系统分析!$H$235</f>
        <v>1105.8</v>
      </c>
      <c r="O298">
        <f>$M298/5*$L$5+($M298-$M298/5)*铜钱系统分析!$H$234</f>
        <v>279.36</v>
      </c>
      <c r="P298">
        <f>$M298/5*$K$5+($M298-$M298/5)*铜钱系统分析!$H$233</f>
        <v>69.84</v>
      </c>
      <c r="R298">
        <f t="shared" si="68"/>
        <v>10198.799999999999</v>
      </c>
      <c r="S298">
        <f t="shared" si="69"/>
        <v>539.16000000000008</v>
      </c>
      <c r="T298">
        <f t="shared" si="70"/>
        <v>134.79000000000002</v>
      </c>
    </row>
    <row r="299" spans="1:20" x14ac:dyDescent="0.15">
      <c r="A299">
        <v>292</v>
      </c>
      <c r="B299">
        <v>9</v>
      </c>
      <c r="C299">
        <f t="shared" si="63"/>
        <v>45</v>
      </c>
      <c r="D299">
        <f t="shared" si="66"/>
        <v>13035</v>
      </c>
      <c r="E299">
        <f>D299*铜钱系统分析!$C$235</f>
        <v>9124.5</v>
      </c>
      <c r="F299">
        <f>D299*铜钱系统分析!$C$234</f>
        <v>260.7</v>
      </c>
      <c r="G299">
        <f>D299*铜钱系统分析!$C$233</f>
        <v>65.174999999999997</v>
      </c>
      <c r="H299">
        <f t="shared" si="65"/>
        <v>106500</v>
      </c>
      <c r="I299">
        <f t="shared" si="64"/>
        <v>30828000</v>
      </c>
      <c r="K299">
        <v>292</v>
      </c>
      <c r="L299">
        <v>5</v>
      </c>
      <c r="M299">
        <f t="shared" si="67"/>
        <v>1460</v>
      </c>
      <c r="N299">
        <f>($M299-$M299/5)*铜钱系统分析!$H$235</f>
        <v>1109.5999999999999</v>
      </c>
      <c r="O299">
        <f>$M299/5*$L$5+($M299-$M299/5)*铜钱系统分析!$H$234</f>
        <v>280.32000000000005</v>
      </c>
      <c r="P299">
        <f>$M299/5*$K$5+($M299-$M299/5)*铜钱系统分析!$H$233</f>
        <v>70.080000000000013</v>
      </c>
      <c r="R299">
        <f t="shared" si="68"/>
        <v>10234.1</v>
      </c>
      <c r="S299">
        <f t="shared" si="69"/>
        <v>541.02</v>
      </c>
      <c r="T299">
        <f t="shared" si="70"/>
        <v>135.255</v>
      </c>
    </row>
    <row r="300" spans="1:20" x14ac:dyDescent="0.15">
      <c r="A300">
        <v>293</v>
      </c>
      <c r="B300">
        <v>9</v>
      </c>
      <c r="C300">
        <f t="shared" si="63"/>
        <v>45</v>
      </c>
      <c r="D300">
        <f t="shared" si="66"/>
        <v>13080</v>
      </c>
      <c r="E300">
        <f>D300*铜钱系统分析!$C$235</f>
        <v>9156</v>
      </c>
      <c r="F300">
        <f>D300*铜钱系统分析!$C$234</f>
        <v>261.60000000000002</v>
      </c>
      <c r="G300">
        <f>D300*铜钱系统分析!$C$233</f>
        <v>65.400000000000006</v>
      </c>
      <c r="H300">
        <f t="shared" si="65"/>
        <v>106500</v>
      </c>
      <c r="I300">
        <f t="shared" si="64"/>
        <v>30934500</v>
      </c>
      <c r="K300">
        <v>293</v>
      </c>
      <c r="L300">
        <v>5</v>
      </c>
      <c r="M300">
        <f t="shared" si="67"/>
        <v>1465</v>
      </c>
      <c r="N300">
        <f>($M300-$M300/5)*铜钱系统分析!$H$235</f>
        <v>1113.3999999999999</v>
      </c>
      <c r="O300">
        <f>$M300/5*$L$5+($M300-$M300/5)*铜钱系统分析!$H$234</f>
        <v>281.28000000000003</v>
      </c>
      <c r="P300">
        <f>$M300/5*$K$5+($M300-$M300/5)*铜钱系统分析!$H$233</f>
        <v>70.320000000000007</v>
      </c>
      <c r="R300">
        <f t="shared" si="68"/>
        <v>10269.4</v>
      </c>
      <c r="S300">
        <f t="shared" si="69"/>
        <v>542.88000000000011</v>
      </c>
      <c r="T300">
        <f t="shared" si="70"/>
        <v>135.72000000000003</v>
      </c>
    </row>
    <row r="301" spans="1:20" x14ac:dyDescent="0.15">
      <c r="A301">
        <v>294</v>
      </c>
      <c r="B301">
        <v>9</v>
      </c>
      <c r="C301">
        <f t="shared" si="63"/>
        <v>45</v>
      </c>
      <c r="D301">
        <f t="shared" si="66"/>
        <v>13125</v>
      </c>
      <c r="E301">
        <f>D301*铜钱系统分析!$C$235</f>
        <v>9187.5</v>
      </c>
      <c r="F301">
        <f>D301*铜钱系统分析!$C$234</f>
        <v>262.5</v>
      </c>
      <c r="G301">
        <f>D301*铜钱系统分析!$C$233</f>
        <v>65.625</v>
      </c>
      <c r="H301">
        <f t="shared" si="65"/>
        <v>106500</v>
      </c>
      <c r="I301">
        <f t="shared" si="64"/>
        <v>31041000</v>
      </c>
      <c r="K301">
        <v>294</v>
      </c>
      <c r="L301">
        <v>5</v>
      </c>
      <c r="M301">
        <f t="shared" si="67"/>
        <v>1470</v>
      </c>
      <c r="N301">
        <f>($M301-$M301/5)*铜钱系统分析!$H$235</f>
        <v>1117.2</v>
      </c>
      <c r="O301">
        <f>$M301/5*$L$5+($M301-$M301/5)*铜钱系统分析!$H$234</f>
        <v>282.24</v>
      </c>
      <c r="P301">
        <f>$M301/5*$K$5+($M301-$M301/5)*铜钱系统分析!$H$233</f>
        <v>70.56</v>
      </c>
      <c r="R301">
        <f t="shared" si="68"/>
        <v>10304.700000000001</v>
      </c>
      <c r="S301">
        <f t="shared" si="69"/>
        <v>544.74</v>
      </c>
      <c r="T301">
        <f t="shared" si="70"/>
        <v>136.185</v>
      </c>
    </row>
    <row r="302" spans="1:20" x14ac:dyDescent="0.15">
      <c r="A302">
        <v>295</v>
      </c>
      <c r="B302">
        <v>9</v>
      </c>
      <c r="C302">
        <f t="shared" si="63"/>
        <v>45</v>
      </c>
      <c r="D302">
        <f t="shared" si="66"/>
        <v>13170</v>
      </c>
      <c r="E302">
        <f>D302*铜钱系统分析!$C$235</f>
        <v>9219</v>
      </c>
      <c r="F302">
        <f>D302*铜钱系统分析!$C$234</f>
        <v>263.39999999999998</v>
      </c>
      <c r="G302">
        <f>D302*铜钱系统分析!$C$233</f>
        <v>65.849999999999994</v>
      </c>
      <c r="H302">
        <f t="shared" si="65"/>
        <v>106500</v>
      </c>
      <c r="I302">
        <f t="shared" si="64"/>
        <v>31147500</v>
      </c>
      <c r="K302">
        <v>295</v>
      </c>
      <c r="L302">
        <v>5</v>
      </c>
      <c r="M302">
        <f t="shared" si="67"/>
        <v>1475</v>
      </c>
      <c r="N302">
        <f>($M302-$M302/5)*铜钱系统分析!$H$235</f>
        <v>1121</v>
      </c>
      <c r="O302">
        <f>$M302/5*$L$5+($M302-$M302/5)*铜钱系统分析!$H$234</f>
        <v>283.2</v>
      </c>
      <c r="P302">
        <f>$M302/5*$K$5+($M302-$M302/5)*铜钱系统分析!$H$233</f>
        <v>70.8</v>
      </c>
      <c r="R302">
        <f t="shared" si="68"/>
        <v>10340</v>
      </c>
      <c r="S302">
        <f t="shared" si="69"/>
        <v>546.59999999999991</v>
      </c>
      <c r="T302">
        <f t="shared" si="70"/>
        <v>136.64999999999998</v>
      </c>
    </row>
    <row r="303" spans="1:20" x14ac:dyDescent="0.15">
      <c r="A303">
        <v>296</v>
      </c>
      <c r="B303">
        <v>9</v>
      </c>
      <c r="C303">
        <f t="shared" si="63"/>
        <v>45</v>
      </c>
      <c r="D303">
        <f t="shared" si="66"/>
        <v>13215</v>
      </c>
      <c r="E303">
        <f>D303*铜钱系统分析!$C$235</f>
        <v>9250.5</v>
      </c>
      <c r="F303">
        <f>D303*铜钱系统分析!$C$234</f>
        <v>264.3</v>
      </c>
      <c r="G303">
        <f>D303*铜钱系统分析!$C$233</f>
        <v>66.075000000000003</v>
      </c>
      <c r="H303">
        <f t="shared" si="65"/>
        <v>106500</v>
      </c>
      <c r="I303">
        <f t="shared" si="64"/>
        <v>31254000</v>
      </c>
      <c r="K303">
        <v>296</v>
      </c>
      <c r="L303">
        <v>5</v>
      </c>
      <c r="M303">
        <f t="shared" si="67"/>
        <v>1480</v>
      </c>
      <c r="N303">
        <f>($M303-$M303/5)*铜钱系统分析!$H$235</f>
        <v>1124.8</v>
      </c>
      <c r="O303">
        <f>$M303/5*$L$5+($M303-$M303/5)*铜钱系统分析!$H$234</f>
        <v>284.16000000000003</v>
      </c>
      <c r="P303">
        <f>$M303/5*$K$5+($M303-$M303/5)*铜钱系统分析!$H$233</f>
        <v>71.040000000000006</v>
      </c>
      <c r="R303">
        <f t="shared" si="68"/>
        <v>10375.299999999999</v>
      </c>
      <c r="S303">
        <f t="shared" si="69"/>
        <v>548.46</v>
      </c>
      <c r="T303">
        <f t="shared" si="70"/>
        <v>137.11500000000001</v>
      </c>
    </row>
    <row r="304" spans="1:20" x14ac:dyDescent="0.15">
      <c r="A304">
        <v>297</v>
      </c>
      <c r="B304">
        <v>9</v>
      </c>
      <c r="C304">
        <f t="shared" si="63"/>
        <v>45</v>
      </c>
      <c r="D304">
        <f t="shared" si="66"/>
        <v>13260</v>
      </c>
      <c r="E304">
        <f>D304*铜钱系统分析!$C$235</f>
        <v>9282</v>
      </c>
      <c r="F304">
        <f>D304*铜钱系统分析!$C$234</f>
        <v>265.2</v>
      </c>
      <c r="G304">
        <f>D304*铜钱系统分析!$C$233</f>
        <v>66.3</v>
      </c>
      <c r="H304">
        <f t="shared" si="65"/>
        <v>106500</v>
      </c>
      <c r="I304">
        <f t="shared" si="64"/>
        <v>31360500</v>
      </c>
      <c r="K304">
        <v>297</v>
      </c>
      <c r="L304">
        <v>5</v>
      </c>
      <c r="M304">
        <f t="shared" si="67"/>
        <v>1485</v>
      </c>
      <c r="N304">
        <f>($M304-$M304/5)*铜钱系统分析!$H$235</f>
        <v>1128.5999999999999</v>
      </c>
      <c r="O304">
        <f>$M304/5*$L$5+($M304-$M304/5)*铜钱系统分析!$H$234</f>
        <v>285.12</v>
      </c>
      <c r="P304">
        <f>$M304/5*$K$5+($M304-$M304/5)*铜钱系统分析!$H$233</f>
        <v>71.28</v>
      </c>
      <c r="R304">
        <f t="shared" si="68"/>
        <v>10410.6</v>
      </c>
      <c r="S304">
        <f t="shared" si="69"/>
        <v>550.31999999999994</v>
      </c>
      <c r="T304">
        <f t="shared" si="70"/>
        <v>137.57999999999998</v>
      </c>
    </row>
    <row r="305" spans="1:20" x14ac:dyDescent="0.15">
      <c r="A305">
        <v>298</v>
      </c>
      <c r="B305">
        <v>9</v>
      </c>
      <c r="C305">
        <f t="shared" si="63"/>
        <v>45</v>
      </c>
      <c r="D305">
        <f t="shared" si="66"/>
        <v>13305</v>
      </c>
      <c r="E305">
        <f>D305*铜钱系统分析!$C$235</f>
        <v>9313.5</v>
      </c>
      <c r="F305">
        <f>D305*铜钱系统分析!$C$234</f>
        <v>266.10000000000002</v>
      </c>
      <c r="G305">
        <f>D305*铜钱系统分析!$C$233</f>
        <v>66.525000000000006</v>
      </c>
      <c r="H305">
        <f t="shared" si="65"/>
        <v>106500</v>
      </c>
      <c r="I305">
        <f t="shared" si="64"/>
        <v>31467000</v>
      </c>
      <c r="K305">
        <v>298</v>
      </c>
      <c r="L305">
        <v>5</v>
      </c>
      <c r="M305">
        <f t="shared" si="67"/>
        <v>1490</v>
      </c>
      <c r="N305">
        <f>($M305-$M305/5)*铜钱系统分析!$H$235</f>
        <v>1132.3999999999999</v>
      </c>
      <c r="O305">
        <f>$M305/5*$L$5+($M305-$M305/5)*铜钱系统分析!$H$234</f>
        <v>286.08</v>
      </c>
      <c r="P305">
        <f>$M305/5*$K$5+($M305-$M305/5)*铜钱系统分析!$H$233</f>
        <v>71.52</v>
      </c>
      <c r="R305">
        <f t="shared" si="68"/>
        <v>10445.9</v>
      </c>
      <c r="S305">
        <f t="shared" si="69"/>
        <v>552.18000000000006</v>
      </c>
      <c r="T305">
        <f t="shared" si="70"/>
        <v>138.04500000000002</v>
      </c>
    </row>
    <row r="306" spans="1:20" x14ac:dyDescent="0.15">
      <c r="A306">
        <v>299</v>
      </c>
      <c r="B306">
        <v>9</v>
      </c>
      <c r="C306">
        <f t="shared" si="63"/>
        <v>45</v>
      </c>
      <c r="D306">
        <f t="shared" si="66"/>
        <v>13350</v>
      </c>
      <c r="E306">
        <f>D306*铜钱系统分析!$C$235</f>
        <v>9345</v>
      </c>
      <c r="F306">
        <f>D306*铜钱系统分析!$C$234</f>
        <v>267</v>
      </c>
      <c r="G306">
        <f>D306*铜钱系统分析!$C$233</f>
        <v>66.75</v>
      </c>
      <c r="H306">
        <f t="shared" si="65"/>
        <v>106500</v>
      </c>
      <c r="I306">
        <f t="shared" si="64"/>
        <v>31573500</v>
      </c>
      <c r="K306">
        <v>299</v>
      </c>
      <c r="L306">
        <v>5</v>
      </c>
      <c r="M306">
        <f t="shared" si="67"/>
        <v>1495</v>
      </c>
      <c r="N306">
        <f>($M306-$M306/5)*铜钱系统分析!$H$235</f>
        <v>1136.2</v>
      </c>
      <c r="O306">
        <f>$M306/5*$L$5+($M306-$M306/5)*铜钱系统分析!$H$234</f>
        <v>287.04000000000002</v>
      </c>
      <c r="P306">
        <f>$M306/5*$K$5+($M306-$M306/5)*铜钱系统分析!$H$233</f>
        <v>71.760000000000005</v>
      </c>
      <c r="R306">
        <f t="shared" si="68"/>
        <v>10481.200000000001</v>
      </c>
      <c r="S306">
        <f t="shared" si="69"/>
        <v>554.04</v>
      </c>
      <c r="T306">
        <f t="shared" si="70"/>
        <v>138.51</v>
      </c>
    </row>
    <row r="307" spans="1:20" x14ac:dyDescent="0.15">
      <c r="A307">
        <v>300</v>
      </c>
      <c r="B307">
        <v>9</v>
      </c>
      <c r="C307">
        <f t="shared" si="63"/>
        <v>45</v>
      </c>
      <c r="D307">
        <f t="shared" si="66"/>
        <v>13395</v>
      </c>
      <c r="E307">
        <f>D307*铜钱系统分析!$C$235</f>
        <v>9376.5</v>
      </c>
      <c r="F307">
        <f>D307*铜钱系统分析!$C$234</f>
        <v>267.89999999999998</v>
      </c>
      <c r="G307">
        <f>D307*铜钱系统分析!$C$233</f>
        <v>66.974999999999994</v>
      </c>
      <c r="H307">
        <f t="shared" si="65"/>
        <v>106500</v>
      </c>
      <c r="I307">
        <f t="shared" si="64"/>
        <v>31680000</v>
      </c>
      <c r="K307">
        <v>300</v>
      </c>
      <c r="L307">
        <v>5</v>
      </c>
      <c r="M307">
        <f t="shared" si="67"/>
        <v>1500</v>
      </c>
      <c r="N307">
        <f>($M307-$M307/5)*铜钱系统分析!$H$235</f>
        <v>1140</v>
      </c>
      <c r="O307">
        <f>$M307/5*$L$5+($M307-$M307/5)*铜钱系统分析!$H$234</f>
        <v>288</v>
      </c>
      <c r="P307">
        <f>$M307/5*$K$5+($M307-$M307/5)*铜钱系统分析!$H$233</f>
        <v>72</v>
      </c>
      <c r="R307">
        <f t="shared" si="68"/>
        <v>10516.5</v>
      </c>
      <c r="S307">
        <f t="shared" si="69"/>
        <v>555.9</v>
      </c>
      <c r="T307">
        <f t="shared" si="70"/>
        <v>138.97499999999999</v>
      </c>
    </row>
    <row r="308" spans="1:20" x14ac:dyDescent="0.15">
      <c r="A308">
        <v>301</v>
      </c>
      <c r="B308">
        <v>9</v>
      </c>
      <c r="C308">
        <f t="shared" si="63"/>
        <v>45</v>
      </c>
      <c r="D308">
        <f t="shared" si="66"/>
        <v>13440</v>
      </c>
      <c r="E308">
        <f>D308*铜钱系统分析!$C$235</f>
        <v>9408</v>
      </c>
      <c r="F308">
        <f>D308*铜钱系统分析!$C$234</f>
        <v>268.8</v>
      </c>
      <c r="G308">
        <f>D308*铜钱系统分析!$C$233</f>
        <v>67.2</v>
      </c>
      <c r="H308">
        <f t="shared" si="65"/>
        <v>106500</v>
      </c>
      <c r="I308">
        <f t="shared" si="64"/>
        <v>31786500</v>
      </c>
      <c r="K308">
        <v>301</v>
      </c>
      <c r="L308">
        <v>5</v>
      </c>
      <c r="M308">
        <f t="shared" si="67"/>
        <v>1505</v>
      </c>
      <c r="N308">
        <f>($M308-$M308/5)*铜钱系统分析!$H$235</f>
        <v>1143.8</v>
      </c>
      <c r="O308">
        <f>$M308/5*$L$5+($M308-$M308/5)*铜钱系统分析!$H$234</f>
        <v>288.96000000000004</v>
      </c>
      <c r="P308">
        <f>$M308/5*$K$5+($M308-$M308/5)*铜钱系统分析!$H$233</f>
        <v>72.240000000000009</v>
      </c>
      <c r="R308">
        <f t="shared" si="68"/>
        <v>10551.8</v>
      </c>
      <c r="S308">
        <f t="shared" si="69"/>
        <v>557.76</v>
      </c>
      <c r="T308">
        <f t="shared" si="70"/>
        <v>139.44</v>
      </c>
    </row>
    <row r="309" spans="1:20" x14ac:dyDescent="0.15">
      <c r="A309">
        <v>302</v>
      </c>
      <c r="B309">
        <v>9</v>
      </c>
      <c r="C309">
        <f t="shared" si="63"/>
        <v>45</v>
      </c>
      <c r="D309">
        <f t="shared" si="66"/>
        <v>13485</v>
      </c>
      <c r="E309">
        <f>D309*铜钱系统分析!$C$235</f>
        <v>9439.5</v>
      </c>
      <c r="F309">
        <f>D309*铜钱系统分析!$C$234</f>
        <v>269.7</v>
      </c>
      <c r="G309">
        <f>D309*铜钱系统分析!$C$233</f>
        <v>67.424999999999997</v>
      </c>
      <c r="H309">
        <f t="shared" si="65"/>
        <v>106500</v>
      </c>
      <c r="I309">
        <f t="shared" si="64"/>
        <v>31893000</v>
      </c>
      <c r="K309">
        <v>302</v>
      </c>
      <c r="L309">
        <v>5</v>
      </c>
      <c r="M309">
        <f t="shared" si="67"/>
        <v>1510</v>
      </c>
      <c r="N309">
        <f>($M309-$M309/5)*铜钱系统分析!$H$235</f>
        <v>1147.5999999999999</v>
      </c>
      <c r="O309">
        <f>$M309/5*$L$5+($M309-$M309/5)*铜钱系统分析!$H$234</f>
        <v>289.92</v>
      </c>
      <c r="P309">
        <f>$M309/5*$K$5+($M309-$M309/5)*铜钱系统分析!$H$233</f>
        <v>72.48</v>
      </c>
      <c r="R309">
        <f t="shared" si="68"/>
        <v>10587.1</v>
      </c>
      <c r="S309">
        <f t="shared" si="69"/>
        <v>559.62</v>
      </c>
      <c r="T309">
        <f t="shared" si="70"/>
        <v>139.905</v>
      </c>
    </row>
    <row r="310" spans="1:20" x14ac:dyDescent="0.15">
      <c r="A310">
        <v>303</v>
      </c>
      <c r="B310">
        <v>9</v>
      </c>
      <c r="C310">
        <f t="shared" si="63"/>
        <v>45</v>
      </c>
      <c r="D310">
        <f t="shared" si="66"/>
        <v>13530</v>
      </c>
      <c r="E310">
        <f>D310*铜钱系统分析!$C$235</f>
        <v>9471</v>
      </c>
      <c r="F310">
        <f>D310*铜钱系统分析!$C$234</f>
        <v>270.60000000000002</v>
      </c>
      <c r="G310">
        <f>D310*铜钱系统分析!$C$233</f>
        <v>67.650000000000006</v>
      </c>
      <c r="H310">
        <f t="shared" si="65"/>
        <v>106500</v>
      </c>
      <c r="I310">
        <f t="shared" si="64"/>
        <v>31999500</v>
      </c>
      <c r="K310">
        <v>303</v>
      </c>
      <c r="L310">
        <v>5</v>
      </c>
      <c r="M310">
        <f t="shared" si="67"/>
        <v>1515</v>
      </c>
      <c r="N310">
        <f>($M310-$M310/5)*铜钱系统分析!$H$235</f>
        <v>1151.3999999999999</v>
      </c>
      <c r="O310">
        <f>$M310/5*$L$5+($M310-$M310/5)*铜钱系统分析!$H$234</f>
        <v>290.88</v>
      </c>
      <c r="P310">
        <f>$M310/5*$K$5+($M310-$M310/5)*铜钱系统分析!$H$233</f>
        <v>72.72</v>
      </c>
      <c r="R310">
        <f t="shared" si="68"/>
        <v>10622.4</v>
      </c>
      <c r="S310">
        <f t="shared" si="69"/>
        <v>561.48</v>
      </c>
      <c r="T310">
        <f t="shared" si="70"/>
        <v>140.37</v>
      </c>
    </row>
    <row r="311" spans="1:20" x14ac:dyDescent="0.15">
      <c r="A311">
        <v>304</v>
      </c>
      <c r="B311">
        <v>9</v>
      </c>
      <c r="C311">
        <f t="shared" si="63"/>
        <v>45</v>
      </c>
      <c r="D311">
        <f t="shared" si="66"/>
        <v>13575</v>
      </c>
      <c r="E311">
        <f>D311*铜钱系统分析!$C$235</f>
        <v>9502.5</v>
      </c>
      <c r="F311">
        <f>D311*铜钱系统分析!$C$234</f>
        <v>271.5</v>
      </c>
      <c r="G311">
        <f>D311*铜钱系统分析!$C$233</f>
        <v>67.875</v>
      </c>
      <c r="H311">
        <f t="shared" si="65"/>
        <v>106500</v>
      </c>
      <c r="I311">
        <f t="shared" si="64"/>
        <v>32106000</v>
      </c>
      <c r="K311">
        <v>304</v>
      </c>
      <c r="L311">
        <v>5</v>
      </c>
      <c r="M311">
        <f t="shared" si="67"/>
        <v>1520</v>
      </c>
      <c r="N311">
        <f>($M311-$M311/5)*铜钱系统分析!$H$235</f>
        <v>1155.2</v>
      </c>
      <c r="O311">
        <f>$M311/5*$L$5+($M311-$M311/5)*铜钱系统分析!$H$234</f>
        <v>291.84000000000003</v>
      </c>
      <c r="P311">
        <f>$M311/5*$K$5+($M311-$M311/5)*铜钱系统分析!$H$233</f>
        <v>72.960000000000008</v>
      </c>
      <c r="R311">
        <f t="shared" si="68"/>
        <v>10657.7</v>
      </c>
      <c r="S311">
        <f t="shared" si="69"/>
        <v>563.34</v>
      </c>
      <c r="T311">
        <f t="shared" si="70"/>
        <v>140.83500000000001</v>
      </c>
    </row>
    <row r="312" spans="1:20" x14ac:dyDescent="0.15">
      <c r="A312">
        <v>305</v>
      </c>
      <c r="B312">
        <v>9</v>
      </c>
      <c r="C312">
        <f t="shared" si="63"/>
        <v>45</v>
      </c>
      <c r="D312">
        <f t="shared" si="66"/>
        <v>13620</v>
      </c>
      <c r="E312">
        <f>D312*铜钱系统分析!$C$235</f>
        <v>9534</v>
      </c>
      <c r="F312">
        <f>D312*铜钱系统分析!$C$234</f>
        <v>272.39999999999998</v>
      </c>
      <c r="G312">
        <f>D312*铜钱系统分析!$C$233</f>
        <v>68.099999999999994</v>
      </c>
      <c r="H312">
        <f t="shared" si="65"/>
        <v>106500</v>
      </c>
      <c r="I312">
        <f t="shared" si="64"/>
        <v>32212500</v>
      </c>
      <c r="K312">
        <v>305</v>
      </c>
      <c r="L312">
        <v>5</v>
      </c>
      <c r="M312">
        <f t="shared" si="67"/>
        <v>1525</v>
      </c>
      <c r="N312">
        <f>($M312-$M312/5)*铜钱系统分析!$H$235</f>
        <v>1159</v>
      </c>
      <c r="O312">
        <f>$M312/5*$L$5+($M312-$M312/5)*铜钱系统分析!$H$234</f>
        <v>292.8</v>
      </c>
      <c r="P312">
        <f>$M312/5*$K$5+($M312-$M312/5)*铜钱系统分析!$H$233</f>
        <v>73.2</v>
      </c>
      <c r="R312">
        <f t="shared" si="68"/>
        <v>10693</v>
      </c>
      <c r="S312">
        <f t="shared" si="69"/>
        <v>565.20000000000005</v>
      </c>
      <c r="T312">
        <f t="shared" si="70"/>
        <v>141.30000000000001</v>
      </c>
    </row>
    <row r="313" spans="1:20" x14ac:dyDescent="0.15">
      <c r="A313">
        <v>306</v>
      </c>
      <c r="B313">
        <v>9</v>
      </c>
      <c r="C313">
        <f t="shared" si="63"/>
        <v>45</v>
      </c>
      <c r="D313">
        <f t="shared" si="66"/>
        <v>13665</v>
      </c>
      <c r="E313">
        <f>D313*铜钱系统分析!$C$235</f>
        <v>9565.5</v>
      </c>
      <c r="F313">
        <f>D313*铜钱系统分析!$C$234</f>
        <v>273.3</v>
      </c>
      <c r="G313">
        <f>D313*铜钱系统分析!$C$233</f>
        <v>68.325000000000003</v>
      </c>
      <c r="H313">
        <f t="shared" si="65"/>
        <v>106500</v>
      </c>
      <c r="I313">
        <f t="shared" si="64"/>
        <v>32319000</v>
      </c>
      <c r="K313">
        <v>306</v>
      </c>
      <c r="L313">
        <v>5</v>
      </c>
      <c r="M313">
        <f t="shared" si="67"/>
        <v>1530</v>
      </c>
      <c r="N313">
        <f>($M313-$M313/5)*铜钱系统分析!$H$235</f>
        <v>1162.8</v>
      </c>
      <c r="O313">
        <f>$M313/5*$L$5+($M313-$M313/5)*铜钱系统分析!$H$234</f>
        <v>293.76</v>
      </c>
      <c r="P313">
        <f>$M313/5*$K$5+($M313-$M313/5)*铜钱系统分析!$H$233</f>
        <v>73.44</v>
      </c>
      <c r="R313">
        <f t="shared" si="68"/>
        <v>10728.3</v>
      </c>
      <c r="S313">
        <f t="shared" si="69"/>
        <v>567.05999999999995</v>
      </c>
      <c r="T313">
        <f t="shared" si="70"/>
        <v>141.76499999999999</v>
      </c>
    </row>
    <row r="314" spans="1:20" x14ac:dyDescent="0.15">
      <c r="A314">
        <v>307</v>
      </c>
      <c r="B314">
        <v>9</v>
      </c>
      <c r="C314">
        <f t="shared" si="63"/>
        <v>45</v>
      </c>
      <c r="D314">
        <f t="shared" si="66"/>
        <v>13710</v>
      </c>
      <c r="E314">
        <f>D314*铜钱系统分析!$C$235</f>
        <v>9597</v>
      </c>
      <c r="F314">
        <f>D314*铜钱系统分析!$C$234</f>
        <v>274.2</v>
      </c>
      <c r="G314">
        <f>D314*铜钱系统分析!$C$233</f>
        <v>68.55</v>
      </c>
      <c r="H314">
        <f t="shared" si="65"/>
        <v>106500</v>
      </c>
      <c r="I314">
        <f t="shared" si="64"/>
        <v>32425500</v>
      </c>
      <c r="K314">
        <v>307</v>
      </c>
      <c r="L314">
        <v>5</v>
      </c>
      <c r="M314">
        <f t="shared" si="67"/>
        <v>1535</v>
      </c>
      <c r="N314">
        <f>($M314-$M314/5)*铜钱系统分析!$H$235</f>
        <v>1166.5999999999999</v>
      </c>
      <c r="O314">
        <f>$M314/5*$L$5+($M314-$M314/5)*铜钱系统分析!$H$234</f>
        <v>294.72000000000003</v>
      </c>
      <c r="P314">
        <f>$M314/5*$K$5+($M314-$M314/5)*铜钱系统分析!$H$233</f>
        <v>73.680000000000007</v>
      </c>
      <c r="R314">
        <f t="shared" si="68"/>
        <v>10763.6</v>
      </c>
      <c r="S314">
        <f t="shared" si="69"/>
        <v>568.92000000000007</v>
      </c>
      <c r="T314">
        <f t="shared" si="70"/>
        <v>142.23000000000002</v>
      </c>
    </row>
    <row r="315" spans="1:20" x14ac:dyDescent="0.15">
      <c r="A315">
        <v>308</v>
      </c>
      <c r="B315">
        <v>9</v>
      </c>
      <c r="C315">
        <f t="shared" si="63"/>
        <v>45</v>
      </c>
      <c r="D315">
        <f t="shared" si="66"/>
        <v>13755</v>
      </c>
      <c r="E315">
        <f>D315*铜钱系统分析!$C$235</f>
        <v>9628.5</v>
      </c>
      <c r="F315">
        <f>D315*铜钱系统分析!$C$234</f>
        <v>275.10000000000002</v>
      </c>
      <c r="G315">
        <f>D315*铜钱系统分析!$C$233</f>
        <v>68.775000000000006</v>
      </c>
      <c r="H315">
        <f t="shared" si="65"/>
        <v>106500</v>
      </c>
      <c r="I315">
        <f t="shared" si="64"/>
        <v>32532000</v>
      </c>
      <c r="K315">
        <v>308</v>
      </c>
      <c r="L315">
        <v>5</v>
      </c>
      <c r="M315">
        <f t="shared" si="67"/>
        <v>1540</v>
      </c>
      <c r="N315">
        <f>($M315-$M315/5)*铜钱系统分析!$H$235</f>
        <v>1170.3999999999999</v>
      </c>
      <c r="O315">
        <f>$M315/5*$L$5+($M315-$M315/5)*铜钱系统分析!$H$234</f>
        <v>295.68</v>
      </c>
      <c r="P315">
        <f>$M315/5*$K$5+($M315-$M315/5)*铜钱系统分析!$H$233</f>
        <v>73.92</v>
      </c>
      <c r="R315">
        <f t="shared" si="68"/>
        <v>10798.9</v>
      </c>
      <c r="S315">
        <f t="shared" si="69"/>
        <v>570.78</v>
      </c>
      <c r="T315">
        <f t="shared" si="70"/>
        <v>142.69499999999999</v>
      </c>
    </row>
    <row r="316" spans="1:20" x14ac:dyDescent="0.15">
      <c r="A316">
        <v>309</v>
      </c>
      <c r="B316">
        <v>9</v>
      </c>
      <c r="C316">
        <f t="shared" si="63"/>
        <v>45</v>
      </c>
      <c r="D316">
        <f t="shared" si="66"/>
        <v>13800</v>
      </c>
      <c r="E316">
        <f>D316*铜钱系统分析!$C$235</f>
        <v>9660</v>
      </c>
      <c r="F316">
        <f>D316*铜钱系统分析!$C$234</f>
        <v>276</v>
      </c>
      <c r="G316">
        <f>D316*铜钱系统分析!$C$233</f>
        <v>69</v>
      </c>
      <c r="H316">
        <f t="shared" si="65"/>
        <v>106500</v>
      </c>
      <c r="I316">
        <f t="shared" si="64"/>
        <v>32638500</v>
      </c>
      <c r="K316">
        <v>309</v>
      </c>
      <c r="L316">
        <v>5</v>
      </c>
      <c r="M316">
        <f t="shared" si="67"/>
        <v>1545</v>
      </c>
      <c r="N316">
        <f>($M316-$M316/5)*铜钱系统分析!$H$235</f>
        <v>1174.2</v>
      </c>
      <c r="O316">
        <f>$M316/5*$L$5+($M316-$M316/5)*铜钱系统分析!$H$234</f>
        <v>296.64</v>
      </c>
      <c r="P316">
        <f>$M316/5*$K$5+($M316-$M316/5)*铜钱系统分析!$H$233</f>
        <v>74.16</v>
      </c>
      <c r="R316">
        <f t="shared" si="68"/>
        <v>10834.2</v>
      </c>
      <c r="S316">
        <f t="shared" si="69"/>
        <v>572.64</v>
      </c>
      <c r="T316">
        <f t="shared" si="70"/>
        <v>143.16</v>
      </c>
    </row>
    <row r="317" spans="1:20" x14ac:dyDescent="0.15">
      <c r="A317">
        <v>310</v>
      </c>
      <c r="B317">
        <v>9</v>
      </c>
      <c r="C317">
        <f t="shared" si="63"/>
        <v>45</v>
      </c>
      <c r="D317">
        <f t="shared" si="66"/>
        <v>13845</v>
      </c>
      <c r="E317">
        <f>D317*铜钱系统分析!$C$235</f>
        <v>9691.5</v>
      </c>
      <c r="F317">
        <f>D317*铜钱系统分析!$C$234</f>
        <v>276.90000000000003</v>
      </c>
      <c r="G317">
        <f>D317*铜钱系统分析!$C$233</f>
        <v>69.225000000000009</v>
      </c>
      <c r="H317">
        <f t="shared" si="65"/>
        <v>106500</v>
      </c>
      <c r="I317">
        <f t="shared" si="64"/>
        <v>32745000</v>
      </c>
      <c r="K317">
        <v>310</v>
      </c>
      <c r="L317">
        <v>5</v>
      </c>
      <c r="M317">
        <f t="shared" si="67"/>
        <v>1550</v>
      </c>
      <c r="N317">
        <f>($M317-$M317/5)*铜钱系统分析!$H$235</f>
        <v>1178</v>
      </c>
      <c r="O317">
        <f>$M317/5*$L$5+($M317-$M317/5)*铜钱系统分析!$H$234</f>
        <v>297.60000000000002</v>
      </c>
      <c r="P317">
        <f>$M317/5*$K$5+($M317-$M317/5)*铜钱系统分析!$H$233</f>
        <v>74.400000000000006</v>
      </c>
      <c r="R317">
        <f t="shared" si="68"/>
        <v>10869.5</v>
      </c>
      <c r="S317">
        <f t="shared" si="69"/>
        <v>574.5</v>
      </c>
      <c r="T317">
        <f t="shared" si="70"/>
        <v>143.625</v>
      </c>
    </row>
    <row r="318" spans="1:20" x14ac:dyDescent="0.15">
      <c r="A318">
        <v>311</v>
      </c>
      <c r="B318">
        <v>9</v>
      </c>
      <c r="C318">
        <f t="shared" si="63"/>
        <v>45</v>
      </c>
      <c r="D318">
        <f t="shared" si="66"/>
        <v>13890</v>
      </c>
      <c r="E318">
        <f>D318*铜钱系统分析!$C$235</f>
        <v>9723</v>
      </c>
      <c r="F318">
        <f>D318*铜钱系统分析!$C$234</f>
        <v>277.8</v>
      </c>
      <c r="G318">
        <f>D318*铜钱系统分析!$C$233</f>
        <v>69.45</v>
      </c>
      <c r="H318">
        <f t="shared" si="65"/>
        <v>106500</v>
      </c>
      <c r="I318">
        <f t="shared" si="64"/>
        <v>32851500</v>
      </c>
      <c r="K318">
        <v>311</v>
      </c>
      <c r="L318">
        <v>5</v>
      </c>
      <c r="M318">
        <f t="shared" si="67"/>
        <v>1555</v>
      </c>
      <c r="N318">
        <f>($M318-$M318/5)*铜钱系统分析!$H$235</f>
        <v>1181.8</v>
      </c>
      <c r="O318">
        <f>$M318/5*$L$5+($M318-$M318/5)*铜钱系统分析!$H$234</f>
        <v>298.56</v>
      </c>
      <c r="P318">
        <f>$M318/5*$K$5+($M318-$M318/5)*铜钱系统分析!$H$233</f>
        <v>74.64</v>
      </c>
      <c r="R318">
        <f t="shared" si="68"/>
        <v>10904.8</v>
      </c>
      <c r="S318">
        <f t="shared" si="69"/>
        <v>576.36</v>
      </c>
      <c r="T318">
        <f t="shared" si="70"/>
        <v>144.09</v>
      </c>
    </row>
    <row r="319" spans="1:20" x14ac:dyDescent="0.15">
      <c r="A319">
        <v>312</v>
      </c>
      <c r="B319">
        <v>9</v>
      </c>
      <c r="C319">
        <f t="shared" si="63"/>
        <v>45</v>
      </c>
      <c r="D319">
        <f t="shared" si="66"/>
        <v>13935</v>
      </c>
      <c r="E319">
        <f>D319*铜钱系统分析!$C$235</f>
        <v>9754.5</v>
      </c>
      <c r="F319">
        <f>D319*铜钱系统分析!$C$234</f>
        <v>278.7</v>
      </c>
      <c r="G319">
        <f>D319*铜钱系统分析!$C$233</f>
        <v>69.674999999999997</v>
      </c>
      <c r="H319">
        <f t="shared" si="65"/>
        <v>106500</v>
      </c>
      <c r="I319">
        <f t="shared" si="64"/>
        <v>32958000</v>
      </c>
      <c r="K319">
        <v>312</v>
      </c>
      <c r="L319">
        <v>5</v>
      </c>
      <c r="M319">
        <f t="shared" si="67"/>
        <v>1560</v>
      </c>
      <c r="N319">
        <f>($M319-$M319/5)*铜钱系统分析!$H$235</f>
        <v>1185.5999999999999</v>
      </c>
      <c r="O319">
        <f>$M319/5*$L$5+($M319-$M319/5)*铜钱系统分析!$H$234</f>
        <v>299.52000000000004</v>
      </c>
      <c r="P319">
        <f>$M319/5*$K$5+($M319-$M319/5)*铜钱系统分析!$H$233</f>
        <v>74.88000000000001</v>
      </c>
      <c r="R319">
        <f t="shared" si="68"/>
        <v>10940.1</v>
      </c>
      <c r="S319">
        <f t="shared" si="69"/>
        <v>578.22</v>
      </c>
      <c r="T319">
        <f t="shared" si="70"/>
        <v>144.55500000000001</v>
      </c>
    </row>
    <row r="320" spans="1:20" x14ac:dyDescent="0.15">
      <c r="A320">
        <v>313</v>
      </c>
      <c r="B320">
        <v>9</v>
      </c>
      <c r="C320">
        <f t="shared" si="63"/>
        <v>45</v>
      </c>
      <c r="D320">
        <f t="shared" si="66"/>
        <v>13980</v>
      </c>
      <c r="E320">
        <f>D320*铜钱系统分析!$C$235</f>
        <v>9786</v>
      </c>
      <c r="F320">
        <f>D320*铜钱系统分析!$C$234</f>
        <v>279.60000000000002</v>
      </c>
      <c r="G320">
        <f>D320*铜钱系统分析!$C$233</f>
        <v>69.900000000000006</v>
      </c>
      <c r="H320">
        <f t="shared" si="65"/>
        <v>106500</v>
      </c>
      <c r="I320">
        <f t="shared" si="64"/>
        <v>33064500</v>
      </c>
      <c r="K320">
        <v>313</v>
      </c>
      <c r="L320">
        <v>5</v>
      </c>
      <c r="M320">
        <f t="shared" si="67"/>
        <v>1565</v>
      </c>
      <c r="N320">
        <f>($M320-$M320/5)*铜钱系统分析!$H$235</f>
        <v>1189.3999999999999</v>
      </c>
      <c r="O320">
        <f>$M320/5*$L$5+($M320-$M320/5)*铜钱系统分析!$H$234</f>
        <v>300.48</v>
      </c>
      <c r="P320">
        <f>$M320/5*$K$5+($M320-$M320/5)*铜钱系统分析!$H$233</f>
        <v>75.12</v>
      </c>
      <c r="R320">
        <f t="shared" si="68"/>
        <v>10975.4</v>
      </c>
      <c r="S320">
        <f t="shared" si="69"/>
        <v>580.08000000000004</v>
      </c>
      <c r="T320">
        <f t="shared" si="70"/>
        <v>145.02000000000001</v>
      </c>
    </row>
    <row r="321" spans="1:20" x14ac:dyDescent="0.15">
      <c r="A321">
        <v>314</v>
      </c>
      <c r="B321">
        <v>9</v>
      </c>
      <c r="C321">
        <f t="shared" si="63"/>
        <v>45</v>
      </c>
      <c r="D321">
        <f t="shared" si="66"/>
        <v>14025</v>
      </c>
      <c r="E321">
        <f>D321*铜钱系统分析!$C$235</f>
        <v>9817.5</v>
      </c>
      <c r="F321">
        <f>D321*铜钱系统分析!$C$234</f>
        <v>280.5</v>
      </c>
      <c r="G321">
        <f>D321*铜钱系统分析!$C$233</f>
        <v>70.125</v>
      </c>
      <c r="H321">
        <f t="shared" si="65"/>
        <v>106500</v>
      </c>
      <c r="I321">
        <f t="shared" si="64"/>
        <v>33171000</v>
      </c>
      <c r="K321">
        <v>314</v>
      </c>
      <c r="L321">
        <v>5</v>
      </c>
      <c r="M321">
        <f t="shared" si="67"/>
        <v>1570</v>
      </c>
      <c r="N321">
        <f>($M321-$M321/5)*铜钱系统分析!$H$235</f>
        <v>1193.2</v>
      </c>
      <c r="O321">
        <f>$M321/5*$L$5+($M321-$M321/5)*铜钱系统分析!$H$234</f>
        <v>301.44</v>
      </c>
      <c r="P321">
        <f>$M321/5*$K$5+($M321-$M321/5)*铜钱系统分析!$H$233</f>
        <v>75.36</v>
      </c>
      <c r="R321">
        <f t="shared" si="68"/>
        <v>11010.7</v>
      </c>
      <c r="S321">
        <f t="shared" si="69"/>
        <v>581.94000000000005</v>
      </c>
      <c r="T321">
        <f t="shared" si="70"/>
        <v>145.48500000000001</v>
      </c>
    </row>
    <row r="322" spans="1:20" x14ac:dyDescent="0.15">
      <c r="A322">
        <v>315</v>
      </c>
      <c r="B322">
        <v>9</v>
      </c>
      <c r="C322">
        <f t="shared" si="63"/>
        <v>45</v>
      </c>
      <c r="D322">
        <f t="shared" si="66"/>
        <v>14070</v>
      </c>
      <c r="E322">
        <f>D322*铜钱系统分析!$C$235</f>
        <v>9849</v>
      </c>
      <c r="F322">
        <f>D322*铜钱系统分析!$C$234</f>
        <v>281.40000000000003</v>
      </c>
      <c r="G322">
        <f>D322*铜钱系统分析!$C$233</f>
        <v>70.350000000000009</v>
      </c>
      <c r="H322">
        <f t="shared" si="65"/>
        <v>106500</v>
      </c>
      <c r="I322">
        <f t="shared" si="64"/>
        <v>33277500</v>
      </c>
      <c r="K322">
        <v>315</v>
      </c>
      <c r="L322">
        <v>5</v>
      </c>
      <c r="M322">
        <f t="shared" si="67"/>
        <v>1575</v>
      </c>
      <c r="N322">
        <f>($M322-$M322/5)*铜钱系统分析!$H$235</f>
        <v>1197</v>
      </c>
      <c r="O322">
        <f>$M322/5*$L$5+($M322-$M322/5)*铜钱系统分析!$H$234</f>
        <v>302.39999999999998</v>
      </c>
      <c r="P322">
        <f>$M322/5*$K$5+($M322-$M322/5)*铜钱系统分析!$H$233</f>
        <v>75.599999999999994</v>
      </c>
      <c r="R322">
        <f t="shared" si="68"/>
        <v>11046</v>
      </c>
      <c r="S322">
        <f t="shared" si="69"/>
        <v>583.79999999999995</v>
      </c>
      <c r="T322">
        <f t="shared" si="70"/>
        <v>145.94999999999999</v>
      </c>
    </row>
    <row r="323" spans="1:20" x14ac:dyDescent="0.15">
      <c r="A323">
        <v>316</v>
      </c>
      <c r="B323">
        <v>9</v>
      </c>
      <c r="C323">
        <f t="shared" si="63"/>
        <v>45</v>
      </c>
      <c r="D323">
        <f t="shared" si="66"/>
        <v>14115</v>
      </c>
      <c r="E323">
        <f>D323*铜钱系统分析!$C$235</f>
        <v>9880.5</v>
      </c>
      <c r="F323">
        <f>D323*铜钱系统分析!$C$234</f>
        <v>282.3</v>
      </c>
      <c r="G323">
        <f>D323*铜钱系统分析!$C$233</f>
        <v>70.575000000000003</v>
      </c>
      <c r="H323">
        <f t="shared" si="65"/>
        <v>106500</v>
      </c>
      <c r="I323">
        <f t="shared" si="64"/>
        <v>33384000</v>
      </c>
      <c r="K323">
        <v>316</v>
      </c>
      <c r="L323">
        <v>5</v>
      </c>
      <c r="M323">
        <f t="shared" si="67"/>
        <v>1580</v>
      </c>
      <c r="N323">
        <f>($M323-$M323/5)*铜钱系统分析!$H$235</f>
        <v>1200.8</v>
      </c>
      <c r="O323">
        <f>$M323/5*$L$5+($M323-$M323/5)*铜钱系统分析!$H$234</f>
        <v>303.36</v>
      </c>
      <c r="P323">
        <f>$M323/5*$K$5+($M323-$M323/5)*铜钱系统分析!$H$233</f>
        <v>75.84</v>
      </c>
      <c r="R323">
        <f t="shared" si="68"/>
        <v>11081.3</v>
      </c>
      <c r="S323">
        <f t="shared" si="69"/>
        <v>585.66000000000008</v>
      </c>
      <c r="T323">
        <f t="shared" si="70"/>
        <v>146.41500000000002</v>
      </c>
    </row>
    <row r="324" spans="1:20" x14ac:dyDescent="0.15">
      <c r="A324">
        <v>317</v>
      </c>
      <c r="B324">
        <v>9</v>
      </c>
      <c r="C324">
        <f t="shared" ref="C324:C387" si="71">B324*5</f>
        <v>45</v>
      </c>
      <c r="D324">
        <f t="shared" si="66"/>
        <v>14160</v>
      </c>
      <c r="E324">
        <f>D324*铜钱系统分析!$C$235</f>
        <v>9912</v>
      </c>
      <c r="F324">
        <f>D324*铜钱系统分析!$C$234</f>
        <v>283.2</v>
      </c>
      <c r="G324">
        <f>D324*铜钱系统分析!$C$233</f>
        <v>70.8</v>
      </c>
      <c r="H324">
        <f t="shared" si="65"/>
        <v>106500</v>
      </c>
      <c r="I324">
        <f t="shared" si="64"/>
        <v>33490500</v>
      </c>
      <c r="K324">
        <v>317</v>
      </c>
      <c r="L324">
        <v>5</v>
      </c>
      <c r="M324">
        <f t="shared" si="67"/>
        <v>1585</v>
      </c>
      <c r="N324">
        <f>($M324-$M324/5)*铜钱系统分析!$H$235</f>
        <v>1204.5999999999999</v>
      </c>
      <c r="O324">
        <f>$M324/5*$L$5+($M324-$M324/5)*铜钱系统分析!$H$234</f>
        <v>304.32000000000005</v>
      </c>
      <c r="P324">
        <f>$M324/5*$K$5+($M324-$M324/5)*铜钱系统分析!$H$233</f>
        <v>76.080000000000013</v>
      </c>
      <c r="R324">
        <f t="shared" si="68"/>
        <v>11116.6</v>
      </c>
      <c r="S324">
        <f t="shared" si="69"/>
        <v>587.52</v>
      </c>
      <c r="T324">
        <f t="shared" si="70"/>
        <v>146.88</v>
      </c>
    </row>
    <row r="325" spans="1:20" x14ac:dyDescent="0.15">
      <c r="A325">
        <v>318</v>
      </c>
      <c r="B325">
        <v>9</v>
      </c>
      <c r="C325">
        <f t="shared" si="71"/>
        <v>45</v>
      </c>
      <c r="D325">
        <f t="shared" si="66"/>
        <v>14205</v>
      </c>
      <c r="E325">
        <f>D325*铜钱系统分析!$C$235</f>
        <v>9943.5</v>
      </c>
      <c r="F325">
        <f>D325*铜钱系统分析!$C$234</f>
        <v>284.10000000000002</v>
      </c>
      <c r="G325">
        <f>D325*铜钱系统分析!$C$233</f>
        <v>71.025000000000006</v>
      </c>
      <c r="H325">
        <f t="shared" si="65"/>
        <v>106500</v>
      </c>
      <c r="I325">
        <f t="shared" si="64"/>
        <v>33597000</v>
      </c>
      <c r="K325">
        <v>318</v>
      </c>
      <c r="L325">
        <v>5</v>
      </c>
      <c r="M325">
        <f t="shared" si="67"/>
        <v>1590</v>
      </c>
      <c r="N325">
        <f>($M325-$M325/5)*铜钱系统分析!$H$235</f>
        <v>1208.3999999999999</v>
      </c>
      <c r="O325">
        <f>$M325/5*$L$5+($M325-$M325/5)*铜钱系统分析!$H$234</f>
        <v>305.28000000000003</v>
      </c>
      <c r="P325">
        <f>$M325/5*$K$5+($M325-$M325/5)*铜钱系统分析!$H$233</f>
        <v>76.320000000000007</v>
      </c>
      <c r="R325">
        <f t="shared" si="68"/>
        <v>11151.9</v>
      </c>
      <c r="S325">
        <f t="shared" si="69"/>
        <v>589.38000000000011</v>
      </c>
      <c r="T325">
        <f t="shared" si="70"/>
        <v>147.34500000000003</v>
      </c>
    </row>
    <row r="326" spans="1:20" x14ac:dyDescent="0.15">
      <c r="A326">
        <v>319</v>
      </c>
      <c r="B326">
        <v>9</v>
      </c>
      <c r="C326">
        <f t="shared" si="71"/>
        <v>45</v>
      </c>
      <c r="D326">
        <f t="shared" si="66"/>
        <v>14250</v>
      </c>
      <c r="E326">
        <f>D326*铜钱系统分析!$C$235</f>
        <v>9975</v>
      </c>
      <c r="F326">
        <f>D326*铜钱系统分析!$C$234</f>
        <v>285</v>
      </c>
      <c r="G326">
        <f>D326*铜钱系统分析!$C$233</f>
        <v>71.25</v>
      </c>
      <c r="H326">
        <f t="shared" si="65"/>
        <v>106500</v>
      </c>
      <c r="I326">
        <f t="shared" si="64"/>
        <v>33703500</v>
      </c>
      <c r="K326">
        <v>319</v>
      </c>
      <c r="L326">
        <v>5</v>
      </c>
      <c r="M326">
        <f t="shared" si="67"/>
        <v>1595</v>
      </c>
      <c r="N326">
        <f>($M326-$M326/5)*铜钱系统分析!$H$235</f>
        <v>1212.2</v>
      </c>
      <c r="O326">
        <f>$M326/5*$L$5+($M326-$M326/5)*铜钱系统分析!$H$234</f>
        <v>306.24</v>
      </c>
      <c r="P326">
        <f>$M326/5*$K$5+($M326-$M326/5)*铜钱系统分析!$H$233</f>
        <v>76.56</v>
      </c>
      <c r="R326">
        <f t="shared" si="68"/>
        <v>11187.2</v>
      </c>
      <c r="S326">
        <f t="shared" si="69"/>
        <v>591.24</v>
      </c>
      <c r="T326">
        <f t="shared" si="70"/>
        <v>147.81</v>
      </c>
    </row>
    <row r="327" spans="1:20" x14ac:dyDescent="0.15">
      <c r="A327">
        <v>320</v>
      </c>
      <c r="B327">
        <v>9</v>
      </c>
      <c r="C327">
        <f t="shared" si="71"/>
        <v>45</v>
      </c>
      <c r="D327">
        <f t="shared" si="66"/>
        <v>14295</v>
      </c>
      <c r="E327">
        <f>D327*铜钱系统分析!$C$235</f>
        <v>10006.5</v>
      </c>
      <c r="F327">
        <f>D327*铜钱系统分析!$C$234</f>
        <v>285.90000000000003</v>
      </c>
      <c r="G327">
        <f>D327*铜钱系统分析!$C$233</f>
        <v>71.475000000000009</v>
      </c>
      <c r="H327">
        <f t="shared" si="65"/>
        <v>106500</v>
      </c>
      <c r="I327">
        <f t="shared" si="64"/>
        <v>33810000</v>
      </c>
      <c r="K327">
        <v>320</v>
      </c>
      <c r="L327">
        <v>5</v>
      </c>
      <c r="M327">
        <f t="shared" si="67"/>
        <v>1600</v>
      </c>
      <c r="N327">
        <f>($M327-$M327/5)*铜钱系统分析!$H$235</f>
        <v>1216</v>
      </c>
      <c r="O327">
        <f>$M327/5*$L$5+($M327-$M327/5)*铜钱系统分析!$H$234</f>
        <v>307.2</v>
      </c>
      <c r="P327">
        <f>$M327/5*$K$5+($M327-$M327/5)*铜钱系统分析!$H$233</f>
        <v>76.8</v>
      </c>
      <c r="R327">
        <f t="shared" si="68"/>
        <v>11222.5</v>
      </c>
      <c r="S327">
        <f t="shared" si="69"/>
        <v>593.1</v>
      </c>
      <c r="T327">
        <f t="shared" si="70"/>
        <v>148.27500000000001</v>
      </c>
    </row>
    <row r="328" spans="1:20" x14ac:dyDescent="0.15">
      <c r="A328">
        <v>321</v>
      </c>
      <c r="B328">
        <v>9</v>
      </c>
      <c r="C328">
        <f t="shared" si="71"/>
        <v>45</v>
      </c>
      <c r="D328">
        <f t="shared" si="66"/>
        <v>14340</v>
      </c>
      <c r="E328">
        <f>D328*铜钱系统分析!$C$235</f>
        <v>10038</v>
      </c>
      <c r="F328">
        <f>D328*铜钱系统分析!$C$234</f>
        <v>286.8</v>
      </c>
      <c r="G328">
        <f>D328*铜钱系统分析!$C$233</f>
        <v>71.7</v>
      </c>
      <c r="H328">
        <f t="shared" si="65"/>
        <v>106500</v>
      </c>
      <c r="I328">
        <f t="shared" si="64"/>
        <v>33916500</v>
      </c>
      <c r="K328">
        <v>321</v>
      </c>
      <c r="L328">
        <v>5</v>
      </c>
      <c r="M328">
        <f t="shared" si="67"/>
        <v>1605</v>
      </c>
      <c r="N328">
        <f>($M328-$M328/5)*铜钱系统分析!$H$235</f>
        <v>1219.8</v>
      </c>
      <c r="O328">
        <f>$M328/5*$L$5+($M328-$M328/5)*铜钱系统分析!$H$234</f>
        <v>308.16000000000003</v>
      </c>
      <c r="P328">
        <f>$M328/5*$K$5+($M328-$M328/5)*铜钱系统分析!$H$233</f>
        <v>77.040000000000006</v>
      </c>
      <c r="R328">
        <f t="shared" si="68"/>
        <v>11257.8</v>
      </c>
      <c r="S328">
        <f t="shared" si="69"/>
        <v>594.96</v>
      </c>
      <c r="T328">
        <f t="shared" si="70"/>
        <v>148.74</v>
      </c>
    </row>
    <row r="329" spans="1:20" x14ac:dyDescent="0.15">
      <c r="A329">
        <v>322</v>
      </c>
      <c r="B329">
        <v>9</v>
      </c>
      <c r="C329">
        <f t="shared" si="71"/>
        <v>45</v>
      </c>
      <c r="D329">
        <f t="shared" si="66"/>
        <v>14385</v>
      </c>
      <c r="E329">
        <f>D329*铜钱系统分析!$C$235</f>
        <v>10069.5</v>
      </c>
      <c r="F329">
        <f>D329*铜钱系统分析!$C$234</f>
        <v>287.7</v>
      </c>
      <c r="G329">
        <f>D329*铜钱系统分析!$C$233</f>
        <v>71.924999999999997</v>
      </c>
      <c r="H329">
        <f t="shared" si="65"/>
        <v>106500</v>
      </c>
      <c r="I329">
        <f t="shared" si="64"/>
        <v>34023000</v>
      </c>
      <c r="K329">
        <v>322</v>
      </c>
      <c r="L329">
        <v>5</v>
      </c>
      <c r="M329">
        <f t="shared" si="67"/>
        <v>1610</v>
      </c>
      <c r="N329">
        <f>($M329-$M329/5)*铜钱系统分析!$H$235</f>
        <v>1223.5999999999999</v>
      </c>
      <c r="O329">
        <f>$M329/5*$L$5+($M329-$M329/5)*铜钱系统分析!$H$234</f>
        <v>309.12</v>
      </c>
      <c r="P329">
        <f>$M329/5*$K$5+($M329-$M329/5)*铜钱系统分析!$H$233</f>
        <v>77.28</v>
      </c>
      <c r="R329">
        <f t="shared" si="68"/>
        <v>11293.1</v>
      </c>
      <c r="S329">
        <f t="shared" si="69"/>
        <v>596.81999999999994</v>
      </c>
      <c r="T329">
        <f t="shared" si="70"/>
        <v>149.20499999999998</v>
      </c>
    </row>
    <row r="330" spans="1:20" x14ac:dyDescent="0.15">
      <c r="A330">
        <v>323</v>
      </c>
      <c r="B330">
        <v>9</v>
      </c>
      <c r="C330">
        <f t="shared" si="71"/>
        <v>45</v>
      </c>
      <c r="D330">
        <f t="shared" si="66"/>
        <v>14430</v>
      </c>
      <c r="E330">
        <f>D330*铜钱系统分析!$C$235</f>
        <v>10101</v>
      </c>
      <c r="F330">
        <f>D330*铜钱系统分析!$C$234</f>
        <v>288.60000000000002</v>
      </c>
      <c r="G330">
        <f>D330*铜钱系统分析!$C$233</f>
        <v>72.150000000000006</v>
      </c>
      <c r="H330">
        <f t="shared" si="65"/>
        <v>106500</v>
      </c>
      <c r="I330">
        <f t="shared" ref="I330:I386" si="72">I329+H330</f>
        <v>34129500</v>
      </c>
      <c r="K330">
        <v>323</v>
      </c>
      <c r="L330">
        <v>5</v>
      </c>
      <c r="M330">
        <f t="shared" si="67"/>
        <v>1615</v>
      </c>
      <c r="N330">
        <f>($M330-$M330/5)*铜钱系统分析!$H$235</f>
        <v>1227.3999999999999</v>
      </c>
      <c r="O330">
        <f>$M330/5*$L$5+($M330-$M330/5)*铜钱系统分析!$H$234</f>
        <v>310.08000000000004</v>
      </c>
      <c r="P330">
        <f>$M330/5*$K$5+($M330-$M330/5)*铜钱系统分析!$H$233</f>
        <v>77.52000000000001</v>
      </c>
      <c r="R330">
        <f t="shared" si="68"/>
        <v>11328.4</v>
      </c>
      <c r="S330">
        <f t="shared" si="69"/>
        <v>598.68000000000006</v>
      </c>
      <c r="T330">
        <f t="shared" si="70"/>
        <v>149.67000000000002</v>
      </c>
    </row>
    <row r="331" spans="1:20" x14ac:dyDescent="0.15">
      <c r="A331">
        <v>324</v>
      </c>
      <c r="B331">
        <v>9</v>
      </c>
      <c r="C331">
        <f t="shared" si="71"/>
        <v>45</v>
      </c>
      <c r="D331">
        <f t="shared" si="66"/>
        <v>14475</v>
      </c>
      <c r="E331">
        <f>D331*铜钱系统分析!$C$235</f>
        <v>10132.5</v>
      </c>
      <c r="F331">
        <f>D331*铜钱系统分析!$C$234</f>
        <v>289.5</v>
      </c>
      <c r="G331">
        <f>D331*铜钱系统分析!$C$233</f>
        <v>72.375</v>
      </c>
      <c r="H331">
        <f t="shared" si="65"/>
        <v>106500</v>
      </c>
      <c r="I331">
        <f t="shared" si="72"/>
        <v>34236000</v>
      </c>
      <c r="K331">
        <v>324</v>
      </c>
      <c r="L331">
        <v>5</v>
      </c>
      <c r="M331">
        <f t="shared" si="67"/>
        <v>1620</v>
      </c>
      <c r="N331">
        <f>($M331-$M331/5)*铜钱系统分析!$H$235</f>
        <v>1231.2</v>
      </c>
      <c r="O331">
        <f>$M331/5*$L$5+($M331-$M331/5)*铜钱系统分析!$H$234</f>
        <v>311.03999999999996</v>
      </c>
      <c r="P331">
        <f>$M331/5*$K$5+($M331-$M331/5)*铜钱系统分析!$H$233</f>
        <v>77.759999999999991</v>
      </c>
      <c r="R331">
        <f t="shared" si="68"/>
        <v>11363.7</v>
      </c>
      <c r="S331">
        <f t="shared" si="69"/>
        <v>600.54</v>
      </c>
      <c r="T331">
        <f t="shared" si="70"/>
        <v>150.13499999999999</v>
      </c>
    </row>
    <row r="332" spans="1:20" x14ac:dyDescent="0.15">
      <c r="A332">
        <v>325</v>
      </c>
      <c r="B332">
        <v>9</v>
      </c>
      <c r="C332">
        <f t="shared" si="71"/>
        <v>45</v>
      </c>
      <c r="D332">
        <f t="shared" si="66"/>
        <v>14520</v>
      </c>
      <c r="E332">
        <f>D332*铜钱系统分析!$C$235</f>
        <v>10164</v>
      </c>
      <c r="F332">
        <f>D332*铜钱系统分析!$C$234</f>
        <v>290.40000000000003</v>
      </c>
      <c r="G332">
        <f>D332*铜钱系统分析!$C$233</f>
        <v>72.600000000000009</v>
      </c>
      <c r="H332">
        <f t="shared" si="65"/>
        <v>106500</v>
      </c>
      <c r="I332">
        <f t="shared" si="72"/>
        <v>34342500</v>
      </c>
      <c r="K332">
        <v>325</v>
      </c>
      <c r="L332">
        <v>5</v>
      </c>
      <c r="M332">
        <f t="shared" si="67"/>
        <v>1625</v>
      </c>
      <c r="N332">
        <f>($M332-$M332/5)*铜钱系统分析!$H$235</f>
        <v>1235</v>
      </c>
      <c r="O332">
        <f>$M332/5*$L$5+($M332-$M332/5)*铜钱系统分析!$H$234</f>
        <v>312</v>
      </c>
      <c r="P332">
        <f>$M332/5*$K$5+($M332-$M332/5)*铜钱系统分析!$H$233</f>
        <v>78</v>
      </c>
      <c r="R332">
        <f t="shared" si="68"/>
        <v>11399</v>
      </c>
      <c r="S332">
        <f t="shared" si="69"/>
        <v>602.40000000000009</v>
      </c>
      <c r="T332">
        <f t="shared" si="70"/>
        <v>150.60000000000002</v>
      </c>
    </row>
    <row r="333" spans="1:20" x14ac:dyDescent="0.15">
      <c r="A333">
        <v>326</v>
      </c>
      <c r="B333">
        <v>9</v>
      </c>
      <c r="C333">
        <f t="shared" si="71"/>
        <v>45</v>
      </c>
      <c r="D333">
        <f t="shared" si="66"/>
        <v>14565</v>
      </c>
      <c r="E333">
        <f>D333*铜钱系统分析!$C$235</f>
        <v>10195.5</v>
      </c>
      <c r="F333">
        <f>D333*铜钱系统分析!$C$234</f>
        <v>291.3</v>
      </c>
      <c r="G333">
        <f>D333*铜钱系统分析!$C$233</f>
        <v>72.825000000000003</v>
      </c>
      <c r="H333">
        <f t="shared" si="65"/>
        <v>106500</v>
      </c>
      <c r="I333">
        <f t="shared" si="72"/>
        <v>34449000</v>
      </c>
      <c r="K333">
        <v>326</v>
      </c>
      <c r="L333">
        <v>5</v>
      </c>
      <c r="M333">
        <f t="shared" si="67"/>
        <v>1630</v>
      </c>
      <c r="N333">
        <f>($M333-$M333/5)*铜钱系统分析!$H$235</f>
        <v>1238.8</v>
      </c>
      <c r="O333">
        <f>$M333/5*$L$5+($M333-$M333/5)*铜钱系统分析!$H$234</f>
        <v>312.96000000000004</v>
      </c>
      <c r="P333">
        <f>$M333/5*$K$5+($M333-$M333/5)*铜钱系统分析!$H$233</f>
        <v>78.240000000000009</v>
      </c>
      <c r="R333">
        <f t="shared" si="68"/>
        <v>11434.3</v>
      </c>
      <c r="S333">
        <f t="shared" si="69"/>
        <v>604.26</v>
      </c>
      <c r="T333">
        <f t="shared" si="70"/>
        <v>151.065</v>
      </c>
    </row>
    <row r="334" spans="1:20" x14ac:dyDescent="0.15">
      <c r="A334">
        <v>327</v>
      </c>
      <c r="B334">
        <v>9</v>
      </c>
      <c r="C334">
        <f t="shared" si="71"/>
        <v>45</v>
      </c>
      <c r="D334">
        <f t="shared" si="66"/>
        <v>14610</v>
      </c>
      <c r="E334">
        <f>D334*铜钱系统分析!$C$235</f>
        <v>10227</v>
      </c>
      <c r="F334">
        <f>D334*铜钱系统分析!$C$234</f>
        <v>292.2</v>
      </c>
      <c r="G334">
        <f>D334*铜钱系统分析!$C$233</f>
        <v>73.05</v>
      </c>
      <c r="H334">
        <f t="shared" si="65"/>
        <v>106500</v>
      </c>
      <c r="I334">
        <f t="shared" si="72"/>
        <v>34555500</v>
      </c>
      <c r="K334">
        <v>327</v>
      </c>
      <c r="L334">
        <v>5</v>
      </c>
      <c r="M334">
        <f t="shared" si="67"/>
        <v>1635</v>
      </c>
      <c r="N334">
        <f>($M334-$M334/5)*铜钱系统分析!$H$235</f>
        <v>1242.5999999999999</v>
      </c>
      <c r="O334">
        <f>$M334/5*$L$5+($M334-$M334/5)*铜钱系统分析!$H$234</f>
        <v>313.92</v>
      </c>
      <c r="P334">
        <f>$M334/5*$K$5+($M334-$M334/5)*铜钱系统分析!$H$233</f>
        <v>78.48</v>
      </c>
      <c r="R334">
        <f t="shared" si="68"/>
        <v>11469.6</v>
      </c>
      <c r="S334">
        <f t="shared" si="69"/>
        <v>606.12</v>
      </c>
      <c r="T334">
        <f t="shared" si="70"/>
        <v>151.53</v>
      </c>
    </row>
    <row r="335" spans="1:20" x14ac:dyDescent="0.15">
      <c r="A335">
        <v>328</v>
      </c>
      <c r="B335">
        <v>9</v>
      </c>
      <c r="C335">
        <f t="shared" si="71"/>
        <v>45</v>
      </c>
      <c r="D335">
        <f t="shared" si="66"/>
        <v>14655</v>
      </c>
      <c r="E335">
        <f>D335*铜钱系统分析!$C$235</f>
        <v>10258.5</v>
      </c>
      <c r="F335">
        <f>D335*铜钱系统分析!$C$234</f>
        <v>293.10000000000002</v>
      </c>
      <c r="G335">
        <f>D335*铜钱系统分析!$C$233</f>
        <v>73.275000000000006</v>
      </c>
      <c r="H335">
        <f t="shared" ref="H335:H387" si="73">SUM($A$4:$I$4)</f>
        <v>106500</v>
      </c>
      <c r="I335">
        <f t="shared" si="72"/>
        <v>34662000</v>
      </c>
      <c r="K335">
        <v>328</v>
      </c>
      <c r="L335">
        <v>5</v>
      </c>
      <c r="M335">
        <f t="shared" si="67"/>
        <v>1640</v>
      </c>
      <c r="N335">
        <f>($M335-$M335/5)*铜钱系统分析!$H$235</f>
        <v>1246.3999999999999</v>
      </c>
      <c r="O335">
        <f>$M335/5*$L$5+($M335-$M335/5)*铜钱系统分析!$H$234</f>
        <v>314.88000000000005</v>
      </c>
      <c r="P335">
        <f>$M335/5*$K$5+($M335-$M335/5)*铜钱系统分析!$H$233</f>
        <v>78.720000000000013</v>
      </c>
      <c r="R335">
        <f t="shared" si="68"/>
        <v>11504.9</v>
      </c>
      <c r="S335">
        <f t="shared" si="69"/>
        <v>607.98</v>
      </c>
      <c r="T335">
        <f t="shared" si="70"/>
        <v>151.995</v>
      </c>
    </row>
    <row r="336" spans="1:20" x14ac:dyDescent="0.15">
      <c r="A336">
        <v>329</v>
      </c>
      <c r="B336">
        <v>9</v>
      </c>
      <c r="C336">
        <f t="shared" si="71"/>
        <v>45</v>
      </c>
      <c r="D336">
        <f t="shared" si="66"/>
        <v>14700</v>
      </c>
      <c r="E336">
        <f>D336*铜钱系统分析!$C$235</f>
        <v>10290</v>
      </c>
      <c r="F336">
        <f>D336*铜钱系统分析!$C$234</f>
        <v>294</v>
      </c>
      <c r="G336">
        <f>D336*铜钱系统分析!$C$233</f>
        <v>73.5</v>
      </c>
      <c r="H336">
        <f t="shared" si="73"/>
        <v>106500</v>
      </c>
      <c r="I336">
        <f t="shared" si="72"/>
        <v>34768500</v>
      </c>
      <c r="K336">
        <v>329</v>
      </c>
      <c r="L336">
        <v>5</v>
      </c>
      <c r="M336">
        <f t="shared" si="67"/>
        <v>1645</v>
      </c>
      <c r="N336">
        <f>($M336-$M336/5)*铜钱系统分析!$H$235</f>
        <v>1250.2</v>
      </c>
      <c r="O336">
        <f>$M336/5*$L$5+($M336-$M336/5)*铜钱系统分析!$H$234</f>
        <v>315.83999999999997</v>
      </c>
      <c r="P336">
        <f>$M336/5*$K$5+($M336-$M336/5)*铜钱系统分析!$H$233</f>
        <v>78.959999999999994</v>
      </c>
      <c r="R336">
        <f t="shared" si="68"/>
        <v>11540.2</v>
      </c>
      <c r="S336">
        <f t="shared" si="69"/>
        <v>609.83999999999992</v>
      </c>
      <c r="T336">
        <f t="shared" si="70"/>
        <v>152.45999999999998</v>
      </c>
    </row>
    <row r="337" spans="1:20" x14ac:dyDescent="0.15">
      <c r="A337">
        <v>330</v>
      </c>
      <c r="B337">
        <v>9</v>
      </c>
      <c r="C337">
        <f t="shared" si="71"/>
        <v>45</v>
      </c>
      <c r="D337">
        <f t="shared" si="66"/>
        <v>14745</v>
      </c>
      <c r="E337">
        <f>D337*铜钱系统分析!$C$235</f>
        <v>10321.5</v>
      </c>
      <c r="F337">
        <f>D337*铜钱系统分析!$C$234</f>
        <v>294.90000000000003</v>
      </c>
      <c r="G337">
        <f>D337*铜钱系统分析!$C$233</f>
        <v>73.725000000000009</v>
      </c>
      <c r="H337">
        <f t="shared" si="73"/>
        <v>106500</v>
      </c>
      <c r="I337">
        <f t="shared" si="72"/>
        <v>34875000</v>
      </c>
      <c r="K337">
        <v>330</v>
      </c>
      <c r="L337">
        <v>5</v>
      </c>
      <c r="M337">
        <f t="shared" si="67"/>
        <v>1650</v>
      </c>
      <c r="N337">
        <f>($M337-$M337/5)*铜钱系统分析!$H$235</f>
        <v>1254</v>
      </c>
      <c r="O337">
        <f>$M337/5*$L$5+($M337-$M337/5)*铜钱系统分析!$H$234</f>
        <v>316.8</v>
      </c>
      <c r="P337">
        <f>$M337/5*$K$5+($M337-$M337/5)*铜钱系统分析!$H$233</f>
        <v>79.2</v>
      </c>
      <c r="R337">
        <f t="shared" si="68"/>
        <v>11575.5</v>
      </c>
      <c r="S337">
        <f t="shared" si="69"/>
        <v>611.70000000000005</v>
      </c>
      <c r="T337">
        <f t="shared" si="70"/>
        <v>152.92500000000001</v>
      </c>
    </row>
    <row r="338" spans="1:20" x14ac:dyDescent="0.15">
      <c r="A338">
        <v>331</v>
      </c>
      <c r="B338">
        <v>9</v>
      </c>
      <c r="C338">
        <f t="shared" si="71"/>
        <v>45</v>
      </c>
      <c r="D338">
        <f t="shared" si="66"/>
        <v>14790</v>
      </c>
      <c r="E338">
        <f>D338*铜钱系统分析!$C$235</f>
        <v>10353</v>
      </c>
      <c r="F338">
        <f>D338*铜钱系统分析!$C$234</f>
        <v>295.8</v>
      </c>
      <c r="G338">
        <f>D338*铜钱系统分析!$C$233</f>
        <v>73.95</v>
      </c>
      <c r="H338">
        <f t="shared" si="73"/>
        <v>106500</v>
      </c>
      <c r="I338">
        <f t="shared" si="72"/>
        <v>34981500</v>
      </c>
      <c r="K338">
        <v>331</v>
      </c>
      <c r="L338">
        <v>5</v>
      </c>
      <c r="M338">
        <f t="shared" si="67"/>
        <v>1655</v>
      </c>
      <c r="N338">
        <f>($M338-$M338/5)*铜钱系统分析!$H$235</f>
        <v>1257.8</v>
      </c>
      <c r="O338">
        <f>$M338/5*$L$5+($M338-$M338/5)*铜钱系统分析!$H$234</f>
        <v>317.76</v>
      </c>
      <c r="P338">
        <f>$M338/5*$K$5+($M338-$M338/5)*铜钱系统分析!$H$233</f>
        <v>79.44</v>
      </c>
      <c r="R338">
        <f t="shared" si="68"/>
        <v>11610.8</v>
      </c>
      <c r="S338">
        <f t="shared" si="69"/>
        <v>613.55999999999995</v>
      </c>
      <c r="T338">
        <f t="shared" si="70"/>
        <v>153.38999999999999</v>
      </c>
    </row>
    <row r="339" spans="1:20" x14ac:dyDescent="0.15">
      <c r="A339">
        <v>332</v>
      </c>
      <c r="B339">
        <v>9</v>
      </c>
      <c r="C339">
        <f t="shared" si="71"/>
        <v>45</v>
      </c>
      <c r="D339">
        <f t="shared" si="66"/>
        <v>14835</v>
      </c>
      <c r="E339">
        <f>D339*铜钱系统分析!$C$235</f>
        <v>10384.5</v>
      </c>
      <c r="F339">
        <f>D339*铜钱系统分析!$C$234</f>
        <v>296.7</v>
      </c>
      <c r="G339">
        <f>D339*铜钱系统分析!$C$233</f>
        <v>74.174999999999997</v>
      </c>
      <c r="H339">
        <f t="shared" si="73"/>
        <v>106500</v>
      </c>
      <c r="I339">
        <f t="shared" si="72"/>
        <v>35088000</v>
      </c>
      <c r="K339">
        <v>332</v>
      </c>
      <c r="L339">
        <v>5</v>
      </c>
      <c r="M339">
        <f t="shared" si="67"/>
        <v>1660</v>
      </c>
      <c r="N339">
        <f>($M339-$M339/5)*铜钱系统分析!$H$235</f>
        <v>1261.5999999999999</v>
      </c>
      <c r="O339">
        <f>$M339/5*$L$5+($M339-$M339/5)*铜钱系统分析!$H$234</f>
        <v>318.72000000000003</v>
      </c>
      <c r="P339">
        <f>$M339/5*$K$5+($M339-$M339/5)*铜钱系统分析!$H$233</f>
        <v>79.680000000000007</v>
      </c>
      <c r="R339">
        <f t="shared" si="68"/>
        <v>11646.1</v>
      </c>
      <c r="S339">
        <f t="shared" si="69"/>
        <v>615.42000000000007</v>
      </c>
      <c r="T339">
        <f t="shared" si="70"/>
        <v>153.85500000000002</v>
      </c>
    </row>
    <row r="340" spans="1:20" x14ac:dyDescent="0.15">
      <c r="A340">
        <v>333</v>
      </c>
      <c r="B340">
        <v>9</v>
      </c>
      <c r="C340">
        <f t="shared" si="71"/>
        <v>45</v>
      </c>
      <c r="D340">
        <f t="shared" si="66"/>
        <v>14880</v>
      </c>
      <c r="E340">
        <f>D340*铜钱系统分析!$C$235</f>
        <v>10416</v>
      </c>
      <c r="F340">
        <f>D340*铜钱系统分析!$C$234</f>
        <v>297.60000000000002</v>
      </c>
      <c r="G340">
        <f>D340*铜钱系统分析!$C$233</f>
        <v>74.400000000000006</v>
      </c>
      <c r="H340">
        <f t="shared" si="73"/>
        <v>106500</v>
      </c>
      <c r="I340">
        <f t="shared" si="72"/>
        <v>35194500</v>
      </c>
      <c r="K340">
        <v>333</v>
      </c>
      <c r="L340">
        <v>5</v>
      </c>
      <c r="M340">
        <f t="shared" si="67"/>
        <v>1665</v>
      </c>
      <c r="N340">
        <f>($M340-$M340/5)*铜钱系统分析!$H$235</f>
        <v>1265.3999999999999</v>
      </c>
      <c r="O340">
        <f>$M340/5*$L$5+($M340-$M340/5)*铜钱系统分析!$H$234</f>
        <v>319.68000000000006</v>
      </c>
      <c r="P340">
        <f>$M340/5*$K$5+($M340-$M340/5)*铜钱系统分析!$H$233</f>
        <v>79.920000000000016</v>
      </c>
      <c r="R340">
        <f t="shared" si="68"/>
        <v>11681.4</v>
      </c>
      <c r="S340">
        <f t="shared" si="69"/>
        <v>617.28000000000009</v>
      </c>
      <c r="T340">
        <f t="shared" si="70"/>
        <v>154.32000000000002</v>
      </c>
    </row>
    <row r="341" spans="1:20" x14ac:dyDescent="0.15">
      <c r="A341">
        <v>334</v>
      </c>
      <c r="B341">
        <v>9</v>
      </c>
      <c r="C341">
        <f t="shared" si="71"/>
        <v>45</v>
      </c>
      <c r="D341">
        <f t="shared" si="66"/>
        <v>14925</v>
      </c>
      <c r="E341">
        <f>D341*铜钱系统分析!$C$235</f>
        <v>10447.5</v>
      </c>
      <c r="F341">
        <f>D341*铜钱系统分析!$C$234</f>
        <v>298.5</v>
      </c>
      <c r="G341">
        <f>D341*铜钱系统分析!$C$233</f>
        <v>74.625</v>
      </c>
      <c r="H341">
        <f t="shared" si="73"/>
        <v>106500</v>
      </c>
      <c r="I341">
        <f t="shared" si="72"/>
        <v>35301000</v>
      </c>
      <c r="K341">
        <v>334</v>
      </c>
      <c r="L341">
        <v>5</v>
      </c>
      <c r="M341">
        <f t="shared" si="67"/>
        <v>1670</v>
      </c>
      <c r="N341">
        <f>($M341-$M341/5)*铜钱系统分析!$H$235</f>
        <v>1269.2</v>
      </c>
      <c r="O341">
        <f>$M341/5*$L$5+($M341-$M341/5)*铜钱系统分析!$H$234</f>
        <v>320.64</v>
      </c>
      <c r="P341">
        <f>$M341/5*$K$5+($M341-$M341/5)*铜钱系统分析!$H$233</f>
        <v>80.16</v>
      </c>
      <c r="R341">
        <f t="shared" si="68"/>
        <v>11716.7</v>
      </c>
      <c r="S341">
        <f t="shared" si="69"/>
        <v>619.14</v>
      </c>
      <c r="T341">
        <f t="shared" si="70"/>
        <v>154.785</v>
      </c>
    </row>
    <row r="342" spans="1:20" x14ac:dyDescent="0.15">
      <c r="A342">
        <v>335</v>
      </c>
      <c r="B342">
        <v>9</v>
      </c>
      <c r="C342">
        <f t="shared" si="71"/>
        <v>45</v>
      </c>
      <c r="D342">
        <f t="shared" si="66"/>
        <v>14970</v>
      </c>
      <c r="E342">
        <f>D342*铜钱系统分析!$C$235</f>
        <v>10479</v>
      </c>
      <c r="F342">
        <f>D342*铜钱系统分析!$C$234</f>
        <v>299.40000000000003</v>
      </c>
      <c r="G342">
        <f>D342*铜钱系统分析!$C$233</f>
        <v>74.850000000000009</v>
      </c>
      <c r="H342">
        <f t="shared" si="73"/>
        <v>106500</v>
      </c>
      <c r="I342">
        <f t="shared" si="72"/>
        <v>35407500</v>
      </c>
      <c r="K342">
        <v>335</v>
      </c>
      <c r="L342">
        <v>5</v>
      </c>
      <c r="M342">
        <f t="shared" si="67"/>
        <v>1675</v>
      </c>
      <c r="N342">
        <f>($M342-$M342/5)*铜钱系统分析!$H$235</f>
        <v>1273</v>
      </c>
      <c r="O342">
        <f>$M342/5*$L$5+($M342-$M342/5)*铜钱系统分析!$H$234</f>
        <v>321.60000000000002</v>
      </c>
      <c r="P342">
        <f>$M342/5*$K$5+($M342-$M342/5)*铜钱系统分析!$H$233</f>
        <v>80.400000000000006</v>
      </c>
      <c r="R342">
        <f t="shared" si="68"/>
        <v>11752</v>
      </c>
      <c r="S342">
        <f t="shared" si="69"/>
        <v>621</v>
      </c>
      <c r="T342">
        <f t="shared" si="70"/>
        <v>155.25</v>
      </c>
    </row>
    <row r="343" spans="1:20" x14ac:dyDescent="0.15">
      <c r="A343">
        <v>336</v>
      </c>
      <c r="B343">
        <v>9</v>
      </c>
      <c r="C343">
        <f t="shared" si="71"/>
        <v>45</v>
      </c>
      <c r="D343">
        <f t="shared" si="66"/>
        <v>15015</v>
      </c>
      <c r="E343">
        <f>D343*铜钱系统分析!$C$235</f>
        <v>10510.5</v>
      </c>
      <c r="F343">
        <f>D343*铜钱系统分析!$C$234</f>
        <v>300.3</v>
      </c>
      <c r="G343">
        <f>D343*铜钱系统分析!$C$233</f>
        <v>75.075000000000003</v>
      </c>
      <c r="H343">
        <f t="shared" si="73"/>
        <v>106500</v>
      </c>
      <c r="I343">
        <f t="shared" si="72"/>
        <v>35514000</v>
      </c>
      <c r="K343">
        <v>336</v>
      </c>
      <c r="L343">
        <v>5</v>
      </c>
      <c r="M343">
        <f t="shared" si="67"/>
        <v>1680</v>
      </c>
      <c r="N343">
        <f>($M343-$M343/5)*铜钱系统分析!$H$235</f>
        <v>1276.8</v>
      </c>
      <c r="O343">
        <f>$M343/5*$L$5+($M343-$M343/5)*铜钱系统分析!$H$234</f>
        <v>322.56</v>
      </c>
      <c r="P343">
        <f>$M343/5*$K$5+($M343-$M343/5)*铜钱系统分析!$H$233</f>
        <v>80.64</v>
      </c>
      <c r="R343">
        <f t="shared" si="68"/>
        <v>11787.3</v>
      </c>
      <c r="S343">
        <f t="shared" si="69"/>
        <v>622.86</v>
      </c>
      <c r="T343">
        <f t="shared" si="70"/>
        <v>155.715</v>
      </c>
    </row>
    <row r="344" spans="1:20" x14ac:dyDescent="0.15">
      <c r="A344">
        <v>337</v>
      </c>
      <c r="B344">
        <v>9</v>
      </c>
      <c r="C344">
        <f t="shared" si="71"/>
        <v>45</v>
      </c>
      <c r="D344">
        <f t="shared" si="66"/>
        <v>15060</v>
      </c>
      <c r="E344">
        <f>D344*铜钱系统分析!$C$235</f>
        <v>10542</v>
      </c>
      <c r="F344">
        <f>D344*铜钱系统分析!$C$234</f>
        <v>301.2</v>
      </c>
      <c r="G344">
        <f>D344*铜钱系统分析!$C$233</f>
        <v>75.3</v>
      </c>
      <c r="H344">
        <f t="shared" si="73"/>
        <v>106500</v>
      </c>
      <c r="I344">
        <f t="shared" si="72"/>
        <v>35620500</v>
      </c>
      <c r="K344">
        <v>337</v>
      </c>
      <c r="L344">
        <v>5</v>
      </c>
      <c r="M344">
        <f t="shared" si="67"/>
        <v>1685</v>
      </c>
      <c r="N344">
        <f>($M344-$M344/5)*铜钱系统分析!$H$235</f>
        <v>1280.5999999999999</v>
      </c>
      <c r="O344">
        <f>$M344/5*$L$5+($M344-$M344/5)*铜钱系统分析!$H$234</f>
        <v>323.52000000000004</v>
      </c>
      <c r="P344">
        <f>$M344/5*$K$5+($M344-$M344/5)*铜钱系统分析!$H$233</f>
        <v>80.88000000000001</v>
      </c>
      <c r="R344">
        <f t="shared" si="68"/>
        <v>11822.6</v>
      </c>
      <c r="S344">
        <f t="shared" si="69"/>
        <v>624.72</v>
      </c>
      <c r="T344">
        <f t="shared" si="70"/>
        <v>156.18</v>
      </c>
    </row>
    <row r="345" spans="1:20" x14ac:dyDescent="0.15">
      <c r="A345">
        <v>338</v>
      </c>
      <c r="B345">
        <v>9</v>
      </c>
      <c r="C345">
        <f t="shared" si="71"/>
        <v>45</v>
      </c>
      <c r="D345">
        <f t="shared" si="66"/>
        <v>15105</v>
      </c>
      <c r="E345">
        <f>D345*铜钱系统分析!$C$235</f>
        <v>10573.5</v>
      </c>
      <c r="F345">
        <f>D345*铜钱系统分析!$C$234</f>
        <v>302.10000000000002</v>
      </c>
      <c r="G345">
        <f>D345*铜钱系统分析!$C$233</f>
        <v>75.525000000000006</v>
      </c>
      <c r="H345">
        <f t="shared" si="73"/>
        <v>106500</v>
      </c>
      <c r="I345">
        <f t="shared" si="72"/>
        <v>35727000</v>
      </c>
      <c r="K345">
        <v>338</v>
      </c>
      <c r="L345">
        <v>5</v>
      </c>
      <c r="M345">
        <f t="shared" si="67"/>
        <v>1690</v>
      </c>
      <c r="N345">
        <f>($M345-$M345/5)*铜钱系统分析!$H$235</f>
        <v>1284.3999999999999</v>
      </c>
      <c r="O345">
        <f>$M345/5*$L$5+($M345-$M345/5)*铜钱系统分析!$H$234</f>
        <v>324.48</v>
      </c>
      <c r="P345">
        <f>$M345/5*$K$5+($M345-$M345/5)*铜钱系统分析!$H$233</f>
        <v>81.12</v>
      </c>
      <c r="R345">
        <f t="shared" si="68"/>
        <v>11857.9</v>
      </c>
      <c r="S345">
        <f t="shared" si="69"/>
        <v>626.58000000000004</v>
      </c>
      <c r="T345">
        <f t="shared" si="70"/>
        <v>156.64500000000001</v>
      </c>
    </row>
    <row r="346" spans="1:20" x14ac:dyDescent="0.15">
      <c r="A346">
        <v>339</v>
      </c>
      <c r="B346">
        <v>9</v>
      </c>
      <c r="C346">
        <f t="shared" si="71"/>
        <v>45</v>
      </c>
      <c r="D346">
        <f t="shared" si="66"/>
        <v>15150</v>
      </c>
      <c r="E346">
        <f>D346*铜钱系统分析!$C$235</f>
        <v>10605</v>
      </c>
      <c r="F346">
        <f>D346*铜钱系统分析!$C$234</f>
        <v>303</v>
      </c>
      <c r="G346">
        <f>D346*铜钱系统分析!$C$233</f>
        <v>75.75</v>
      </c>
      <c r="H346">
        <f t="shared" si="73"/>
        <v>106500</v>
      </c>
      <c r="I346">
        <f t="shared" si="72"/>
        <v>35833500</v>
      </c>
      <c r="K346">
        <v>339</v>
      </c>
      <c r="L346">
        <v>5</v>
      </c>
      <c r="M346">
        <f t="shared" si="67"/>
        <v>1695</v>
      </c>
      <c r="N346">
        <f>($M346-$M346/5)*铜钱系统分析!$H$235</f>
        <v>1288.2</v>
      </c>
      <c r="O346">
        <f>$M346/5*$L$5+($M346-$M346/5)*铜钱系统分析!$H$234</f>
        <v>325.44</v>
      </c>
      <c r="P346">
        <f>$M346/5*$K$5+($M346-$M346/5)*铜钱系统分析!$H$233</f>
        <v>81.36</v>
      </c>
      <c r="R346">
        <f t="shared" si="68"/>
        <v>11893.2</v>
      </c>
      <c r="S346">
        <f t="shared" si="69"/>
        <v>628.44000000000005</v>
      </c>
      <c r="T346">
        <f t="shared" si="70"/>
        <v>157.11000000000001</v>
      </c>
    </row>
    <row r="347" spans="1:20" x14ac:dyDescent="0.15">
      <c r="A347">
        <v>340</v>
      </c>
      <c r="B347">
        <v>9</v>
      </c>
      <c r="C347">
        <f t="shared" si="71"/>
        <v>45</v>
      </c>
      <c r="D347">
        <f t="shared" si="66"/>
        <v>15195</v>
      </c>
      <c r="E347">
        <f>D347*铜钱系统分析!$C$235</f>
        <v>10636.5</v>
      </c>
      <c r="F347">
        <f>D347*铜钱系统分析!$C$234</f>
        <v>303.90000000000003</v>
      </c>
      <c r="G347">
        <f>D347*铜钱系统分析!$C$233</f>
        <v>75.975000000000009</v>
      </c>
      <c r="H347">
        <f t="shared" si="73"/>
        <v>106500</v>
      </c>
      <c r="I347">
        <f t="shared" si="72"/>
        <v>35940000</v>
      </c>
      <c r="K347">
        <v>340</v>
      </c>
      <c r="L347">
        <v>5</v>
      </c>
      <c r="M347">
        <f t="shared" si="67"/>
        <v>1700</v>
      </c>
      <c r="N347">
        <f>($M347-$M347/5)*铜钱系统分析!$H$235</f>
        <v>1292</v>
      </c>
      <c r="O347">
        <f>$M347/5*$L$5+($M347-$M347/5)*铜钱系统分析!$H$234</f>
        <v>326.39999999999998</v>
      </c>
      <c r="P347">
        <f>$M347/5*$K$5+($M347-$M347/5)*铜钱系统分析!$H$233</f>
        <v>81.599999999999994</v>
      </c>
      <c r="R347">
        <f t="shared" si="68"/>
        <v>11928.5</v>
      </c>
      <c r="S347">
        <f t="shared" si="69"/>
        <v>630.29999999999995</v>
      </c>
      <c r="T347">
        <f t="shared" si="70"/>
        <v>157.57499999999999</v>
      </c>
    </row>
    <row r="348" spans="1:20" x14ac:dyDescent="0.15">
      <c r="A348">
        <v>341</v>
      </c>
      <c r="B348">
        <v>9</v>
      </c>
      <c r="C348">
        <f t="shared" si="71"/>
        <v>45</v>
      </c>
      <c r="D348">
        <f t="shared" si="66"/>
        <v>15240</v>
      </c>
      <c r="E348">
        <f>D348*铜钱系统分析!$C$235</f>
        <v>10668</v>
      </c>
      <c r="F348">
        <f>D348*铜钱系统分析!$C$234</f>
        <v>304.8</v>
      </c>
      <c r="G348">
        <f>D348*铜钱系统分析!$C$233</f>
        <v>76.2</v>
      </c>
      <c r="H348">
        <f t="shared" si="73"/>
        <v>106500</v>
      </c>
      <c r="I348">
        <f t="shared" si="72"/>
        <v>36046500</v>
      </c>
      <c r="K348">
        <v>341</v>
      </c>
      <c r="L348">
        <v>5</v>
      </c>
      <c r="M348">
        <f t="shared" si="67"/>
        <v>1705</v>
      </c>
      <c r="N348">
        <f>($M348-$M348/5)*铜钱系统分析!$H$235</f>
        <v>1295.8</v>
      </c>
      <c r="O348">
        <f>$M348/5*$L$5+($M348-$M348/5)*铜钱系统分析!$H$234</f>
        <v>327.36</v>
      </c>
      <c r="P348">
        <f>$M348/5*$K$5+($M348-$M348/5)*铜钱系统分析!$H$233</f>
        <v>81.84</v>
      </c>
      <c r="R348">
        <f t="shared" si="68"/>
        <v>11963.8</v>
      </c>
      <c r="S348">
        <f t="shared" si="69"/>
        <v>632.16000000000008</v>
      </c>
      <c r="T348">
        <f t="shared" si="70"/>
        <v>158.04000000000002</v>
      </c>
    </row>
    <row r="349" spans="1:20" x14ac:dyDescent="0.15">
      <c r="A349">
        <v>342</v>
      </c>
      <c r="B349">
        <v>9</v>
      </c>
      <c r="C349">
        <f t="shared" si="71"/>
        <v>45</v>
      </c>
      <c r="D349">
        <f t="shared" si="66"/>
        <v>15285</v>
      </c>
      <c r="E349">
        <f>D349*铜钱系统分析!$C$235</f>
        <v>10699.5</v>
      </c>
      <c r="F349">
        <f>D349*铜钱系统分析!$C$234</f>
        <v>305.7</v>
      </c>
      <c r="G349">
        <f>D349*铜钱系统分析!$C$233</f>
        <v>76.424999999999997</v>
      </c>
      <c r="H349">
        <f t="shared" si="73"/>
        <v>106500</v>
      </c>
      <c r="I349">
        <f t="shared" si="72"/>
        <v>36153000</v>
      </c>
      <c r="K349">
        <v>342</v>
      </c>
      <c r="L349">
        <v>5</v>
      </c>
      <c r="M349">
        <f t="shared" si="67"/>
        <v>1710</v>
      </c>
      <c r="N349">
        <f>($M349-$M349/5)*铜钱系统分析!$H$235</f>
        <v>1299.5999999999999</v>
      </c>
      <c r="O349">
        <f>$M349/5*$L$5+($M349-$M349/5)*铜钱系统分析!$H$234</f>
        <v>328.32000000000005</v>
      </c>
      <c r="P349">
        <f>$M349/5*$K$5+($M349-$M349/5)*铜钱系统分析!$H$233</f>
        <v>82.080000000000013</v>
      </c>
      <c r="R349">
        <f t="shared" si="68"/>
        <v>11999.1</v>
      </c>
      <c r="S349">
        <f t="shared" si="69"/>
        <v>634.02</v>
      </c>
      <c r="T349">
        <f t="shared" si="70"/>
        <v>158.505</v>
      </c>
    </row>
    <row r="350" spans="1:20" x14ac:dyDescent="0.15">
      <c r="A350">
        <v>343</v>
      </c>
      <c r="B350">
        <v>9</v>
      </c>
      <c r="C350">
        <f t="shared" si="71"/>
        <v>45</v>
      </c>
      <c r="D350">
        <f t="shared" si="66"/>
        <v>15330</v>
      </c>
      <c r="E350">
        <f>D350*铜钱系统分析!$C$235</f>
        <v>10731</v>
      </c>
      <c r="F350">
        <f>D350*铜钱系统分析!$C$234</f>
        <v>306.60000000000002</v>
      </c>
      <c r="G350">
        <f>D350*铜钱系统分析!$C$233</f>
        <v>76.650000000000006</v>
      </c>
      <c r="H350">
        <f t="shared" si="73"/>
        <v>106500</v>
      </c>
      <c r="I350">
        <f t="shared" si="72"/>
        <v>36259500</v>
      </c>
      <c r="K350">
        <v>343</v>
      </c>
      <c r="L350">
        <v>5</v>
      </c>
      <c r="M350">
        <f t="shared" si="67"/>
        <v>1715</v>
      </c>
      <c r="N350">
        <f>($M350-$M350/5)*铜钱系统分析!$H$235</f>
        <v>1303.3999999999999</v>
      </c>
      <c r="O350">
        <f>$M350/5*$L$5+($M350-$M350/5)*铜钱系统分析!$H$234</f>
        <v>329.28000000000003</v>
      </c>
      <c r="P350">
        <f>$M350/5*$K$5+($M350-$M350/5)*铜钱系统分析!$H$233</f>
        <v>82.320000000000007</v>
      </c>
      <c r="R350">
        <f t="shared" si="68"/>
        <v>12034.4</v>
      </c>
      <c r="S350">
        <f t="shared" si="69"/>
        <v>635.88000000000011</v>
      </c>
      <c r="T350">
        <f t="shared" si="70"/>
        <v>158.97000000000003</v>
      </c>
    </row>
    <row r="351" spans="1:20" x14ac:dyDescent="0.15">
      <c r="A351">
        <v>344</v>
      </c>
      <c r="B351">
        <v>9</v>
      </c>
      <c r="C351">
        <f t="shared" si="71"/>
        <v>45</v>
      </c>
      <c r="D351">
        <f t="shared" si="66"/>
        <v>15375</v>
      </c>
      <c r="E351">
        <f>D351*铜钱系统分析!$C$235</f>
        <v>10762.5</v>
      </c>
      <c r="F351">
        <f>D351*铜钱系统分析!$C$234</f>
        <v>307.5</v>
      </c>
      <c r="G351">
        <f>D351*铜钱系统分析!$C$233</f>
        <v>76.875</v>
      </c>
      <c r="H351">
        <f t="shared" si="73"/>
        <v>106500</v>
      </c>
      <c r="I351">
        <f t="shared" si="72"/>
        <v>36366000</v>
      </c>
      <c r="K351">
        <v>344</v>
      </c>
      <c r="L351">
        <v>5</v>
      </c>
      <c r="M351">
        <f t="shared" si="67"/>
        <v>1720</v>
      </c>
      <c r="N351">
        <f>($M351-$M351/5)*铜钱系统分析!$H$235</f>
        <v>1307.2</v>
      </c>
      <c r="O351">
        <f>$M351/5*$L$5+($M351-$M351/5)*铜钱系统分析!$H$234</f>
        <v>330.24</v>
      </c>
      <c r="P351">
        <f>$M351/5*$K$5+($M351-$M351/5)*铜钱系统分析!$H$233</f>
        <v>82.56</v>
      </c>
      <c r="R351">
        <f t="shared" si="68"/>
        <v>12069.7</v>
      </c>
      <c r="S351">
        <f t="shared" si="69"/>
        <v>637.74</v>
      </c>
      <c r="T351">
        <f t="shared" si="70"/>
        <v>159.435</v>
      </c>
    </row>
    <row r="352" spans="1:20" x14ac:dyDescent="0.15">
      <c r="A352">
        <v>345</v>
      </c>
      <c r="B352">
        <v>9</v>
      </c>
      <c r="C352">
        <f t="shared" si="71"/>
        <v>45</v>
      </c>
      <c r="D352">
        <f t="shared" si="66"/>
        <v>15420</v>
      </c>
      <c r="E352">
        <f>D352*铜钱系统分析!$C$235</f>
        <v>10794</v>
      </c>
      <c r="F352">
        <f>D352*铜钱系统分析!$C$234</f>
        <v>308.40000000000003</v>
      </c>
      <c r="G352">
        <f>D352*铜钱系统分析!$C$233</f>
        <v>77.100000000000009</v>
      </c>
      <c r="H352">
        <f t="shared" si="73"/>
        <v>106500</v>
      </c>
      <c r="I352">
        <f t="shared" si="72"/>
        <v>36472500</v>
      </c>
      <c r="K352">
        <v>345</v>
      </c>
      <c r="L352">
        <v>5</v>
      </c>
      <c r="M352">
        <f t="shared" si="67"/>
        <v>1725</v>
      </c>
      <c r="N352">
        <f>($M352-$M352/5)*铜钱系统分析!$H$235</f>
        <v>1311</v>
      </c>
      <c r="O352">
        <f>$M352/5*$L$5+($M352-$M352/5)*铜钱系统分析!$H$234</f>
        <v>331.2</v>
      </c>
      <c r="P352">
        <f>$M352/5*$K$5+($M352-$M352/5)*铜钱系统分析!$H$233</f>
        <v>82.8</v>
      </c>
      <c r="R352">
        <f t="shared" si="68"/>
        <v>12105</v>
      </c>
      <c r="S352">
        <f t="shared" si="69"/>
        <v>639.6</v>
      </c>
      <c r="T352">
        <f t="shared" si="70"/>
        <v>159.9</v>
      </c>
    </row>
    <row r="353" spans="1:20" x14ac:dyDescent="0.15">
      <c r="A353">
        <v>346</v>
      </c>
      <c r="B353">
        <v>9</v>
      </c>
      <c r="C353">
        <f t="shared" si="71"/>
        <v>45</v>
      </c>
      <c r="D353">
        <f t="shared" si="66"/>
        <v>15465</v>
      </c>
      <c r="E353">
        <f>D353*铜钱系统分析!$C$235</f>
        <v>10825.5</v>
      </c>
      <c r="F353">
        <f>D353*铜钱系统分析!$C$234</f>
        <v>309.3</v>
      </c>
      <c r="G353">
        <f>D353*铜钱系统分析!$C$233</f>
        <v>77.325000000000003</v>
      </c>
      <c r="H353">
        <f t="shared" si="73"/>
        <v>106500</v>
      </c>
      <c r="I353">
        <f t="shared" si="72"/>
        <v>36579000</v>
      </c>
      <c r="K353">
        <v>346</v>
      </c>
      <c r="L353">
        <v>5</v>
      </c>
      <c r="M353">
        <f t="shared" si="67"/>
        <v>1730</v>
      </c>
      <c r="N353">
        <f>($M353-$M353/5)*铜钱系统分析!$H$235</f>
        <v>1314.8</v>
      </c>
      <c r="O353">
        <f>$M353/5*$L$5+($M353-$M353/5)*铜钱系统分析!$H$234</f>
        <v>332.16</v>
      </c>
      <c r="P353">
        <f>$M353/5*$K$5+($M353-$M353/5)*铜钱系统分析!$H$233</f>
        <v>83.04</v>
      </c>
      <c r="R353">
        <f t="shared" si="68"/>
        <v>12140.3</v>
      </c>
      <c r="S353">
        <f t="shared" si="69"/>
        <v>641.46</v>
      </c>
      <c r="T353">
        <f t="shared" si="70"/>
        <v>160.36500000000001</v>
      </c>
    </row>
    <row r="354" spans="1:20" x14ac:dyDescent="0.15">
      <c r="A354">
        <v>347</v>
      </c>
      <c r="B354">
        <v>9</v>
      </c>
      <c r="C354">
        <f t="shared" si="71"/>
        <v>45</v>
      </c>
      <c r="D354">
        <f t="shared" si="66"/>
        <v>15510</v>
      </c>
      <c r="E354">
        <f>D354*铜钱系统分析!$C$235</f>
        <v>10857</v>
      </c>
      <c r="F354">
        <f>D354*铜钱系统分析!$C$234</f>
        <v>310.2</v>
      </c>
      <c r="G354">
        <f>D354*铜钱系统分析!$C$233</f>
        <v>77.55</v>
      </c>
      <c r="H354">
        <f t="shared" si="73"/>
        <v>106500</v>
      </c>
      <c r="I354">
        <f t="shared" si="72"/>
        <v>36685500</v>
      </c>
      <c r="K354">
        <v>347</v>
      </c>
      <c r="L354">
        <v>5</v>
      </c>
      <c r="M354">
        <f t="shared" si="67"/>
        <v>1735</v>
      </c>
      <c r="N354">
        <f>($M354-$M354/5)*铜钱系统分析!$H$235</f>
        <v>1318.6</v>
      </c>
      <c r="O354">
        <f>$M354/5*$L$5+($M354-$M354/5)*铜钱系统分析!$H$234</f>
        <v>333.12</v>
      </c>
      <c r="P354">
        <f>$M354/5*$K$5+($M354-$M354/5)*铜钱系统分析!$H$233</f>
        <v>83.28</v>
      </c>
      <c r="R354">
        <f t="shared" si="68"/>
        <v>12175.6</v>
      </c>
      <c r="S354">
        <f t="shared" si="69"/>
        <v>643.31999999999994</v>
      </c>
      <c r="T354">
        <f t="shared" si="70"/>
        <v>160.82999999999998</v>
      </c>
    </row>
    <row r="355" spans="1:20" x14ac:dyDescent="0.15">
      <c r="A355">
        <v>348</v>
      </c>
      <c r="B355">
        <v>9</v>
      </c>
      <c r="C355">
        <f t="shared" si="71"/>
        <v>45</v>
      </c>
      <c r="D355">
        <f t="shared" ref="D355:D356" si="74">D354+C355</f>
        <v>15555</v>
      </c>
      <c r="E355">
        <f>D355*铜钱系统分析!$C$235</f>
        <v>10888.5</v>
      </c>
      <c r="F355">
        <f>D355*铜钱系统分析!$C$234</f>
        <v>311.10000000000002</v>
      </c>
      <c r="G355">
        <f>D355*铜钱系统分析!$C$233</f>
        <v>77.775000000000006</v>
      </c>
      <c r="H355">
        <f t="shared" si="73"/>
        <v>106500</v>
      </c>
      <c r="I355">
        <f t="shared" si="72"/>
        <v>36792000</v>
      </c>
      <c r="K355">
        <v>348</v>
      </c>
      <c r="L355">
        <v>5</v>
      </c>
      <c r="M355">
        <f t="shared" ref="M355:M356" si="75">M354+L355</f>
        <v>1740</v>
      </c>
      <c r="N355">
        <f>($M355-$M355/5)*铜钱系统分析!$H$235</f>
        <v>1322.3999999999999</v>
      </c>
      <c r="O355">
        <f>$M355/5*$L$5+($M355-$M355/5)*铜钱系统分析!$H$234</f>
        <v>334.08000000000004</v>
      </c>
      <c r="P355">
        <f>$M355/5*$K$5+($M355-$M355/5)*铜钱系统分析!$H$233</f>
        <v>83.52000000000001</v>
      </c>
      <c r="R355">
        <f t="shared" ref="R355:R356" si="76">SUM(E355,N355)</f>
        <v>12210.9</v>
      </c>
      <c r="S355">
        <f t="shared" ref="S355:S356" si="77">SUM(F355,O355)</f>
        <v>645.18000000000006</v>
      </c>
      <c r="T355">
        <f t="shared" ref="T355:T356" si="78">SUM(G355,P355)</f>
        <v>161.29500000000002</v>
      </c>
    </row>
    <row r="356" spans="1:20" x14ac:dyDescent="0.15">
      <c r="A356">
        <v>349</v>
      </c>
      <c r="B356">
        <v>9</v>
      </c>
      <c r="C356">
        <f t="shared" si="71"/>
        <v>45</v>
      </c>
      <c r="D356">
        <f t="shared" si="74"/>
        <v>15600</v>
      </c>
      <c r="E356">
        <f>D356*铜钱系统分析!$C$235</f>
        <v>10920</v>
      </c>
      <c r="F356">
        <f>D356*铜钱系统分析!$C$234</f>
        <v>312</v>
      </c>
      <c r="G356">
        <f>D356*铜钱系统分析!$C$233</f>
        <v>78</v>
      </c>
      <c r="H356">
        <f t="shared" si="73"/>
        <v>106500</v>
      </c>
      <c r="I356">
        <f t="shared" si="72"/>
        <v>36898500</v>
      </c>
      <c r="K356">
        <v>349</v>
      </c>
      <c r="L356">
        <v>5</v>
      </c>
      <c r="M356">
        <f t="shared" si="75"/>
        <v>1745</v>
      </c>
      <c r="N356">
        <f>($M356-$M356/5)*铜钱系统分析!$H$235</f>
        <v>1326.2</v>
      </c>
      <c r="O356">
        <f>$M356/5*$L$5+($M356-$M356/5)*铜钱系统分析!$H$234</f>
        <v>335.03999999999996</v>
      </c>
      <c r="P356">
        <f>$M356/5*$K$5+($M356-$M356/5)*铜钱系统分析!$H$233</f>
        <v>83.759999999999991</v>
      </c>
      <c r="R356">
        <f t="shared" si="76"/>
        <v>12246.2</v>
      </c>
      <c r="S356">
        <f t="shared" si="77"/>
        <v>647.04</v>
      </c>
      <c r="T356">
        <f t="shared" si="78"/>
        <v>161.76</v>
      </c>
    </row>
    <row r="357" spans="1:20" x14ac:dyDescent="0.15">
      <c r="A357">
        <v>350</v>
      </c>
      <c r="B357">
        <v>9</v>
      </c>
      <c r="C357">
        <f t="shared" si="71"/>
        <v>45</v>
      </c>
      <c r="D357">
        <f t="shared" ref="D357:D387" si="79">D356+C357</f>
        <v>15645</v>
      </c>
      <c r="E357">
        <f>D357*铜钱系统分析!$C$235</f>
        <v>10951.5</v>
      </c>
      <c r="F357">
        <f>D357*铜钱系统分析!$C$234</f>
        <v>312.90000000000003</v>
      </c>
      <c r="G357">
        <f>D357*铜钱系统分析!$C$233</f>
        <v>78.225000000000009</v>
      </c>
      <c r="H357">
        <f t="shared" si="73"/>
        <v>106500</v>
      </c>
      <c r="I357">
        <f t="shared" si="72"/>
        <v>37005000</v>
      </c>
      <c r="K357">
        <v>350</v>
      </c>
      <c r="L357">
        <v>5</v>
      </c>
      <c r="M357">
        <f t="shared" ref="M357:M387" si="80">M356+L357</f>
        <v>1750</v>
      </c>
      <c r="N357">
        <f>($M357-$M357/5)*铜钱系统分析!$H$235</f>
        <v>1330</v>
      </c>
      <c r="O357">
        <f>$M357/5*$L$5+($M357-$M357/5)*铜钱系统分析!$H$234</f>
        <v>336</v>
      </c>
      <c r="P357">
        <f>$M357/5*$K$5+($M357-$M357/5)*铜钱系统分析!$H$233</f>
        <v>84</v>
      </c>
      <c r="R357">
        <f t="shared" ref="R357:R387" si="81">SUM(E357,N357)</f>
        <v>12281.5</v>
      </c>
      <c r="S357">
        <f t="shared" ref="S357:S387" si="82">SUM(F357,O357)</f>
        <v>648.90000000000009</v>
      </c>
      <c r="T357">
        <f t="shared" ref="T357:T387" si="83">SUM(G357,P357)</f>
        <v>162.22500000000002</v>
      </c>
    </row>
    <row r="358" spans="1:20" x14ac:dyDescent="0.15">
      <c r="A358">
        <v>351</v>
      </c>
      <c r="B358">
        <v>9</v>
      </c>
      <c r="C358">
        <f t="shared" si="71"/>
        <v>45</v>
      </c>
      <c r="D358">
        <f t="shared" si="79"/>
        <v>15690</v>
      </c>
      <c r="E358">
        <f>D358*铜钱系统分析!$C$235</f>
        <v>10983</v>
      </c>
      <c r="F358">
        <f>D358*铜钱系统分析!$C$234</f>
        <v>313.8</v>
      </c>
      <c r="G358">
        <f>D358*铜钱系统分析!$C$233</f>
        <v>78.45</v>
      </c>
      <c r="H358">
        <f t="shared" si="73"/>
        <v>106500</v>
      </c>
      <c r="I358">
        <f t="shared" si="72"/>
        <v>37111500</v>
      </c>
      <c r="K358">
        <v>351</v>
      </c>
      <c r="L358">
        <v>5</v>
      </c>
      <c r="M358">
        <f t="shared" si="80"/>
        <v>1755</v>
      </c>
      <c r="N358">
        <f>($M358-$M358/5)*铜钱系统分析!$H$235</f>
        <v>1333.8</v>
      </c>
      <c r="O358">
        <f>$M358/5*$L$5+($M358-$M358/5)*铜钱系统分析!$H$234</f>
        <v>336.96000000000004</v>
      </c>
      <c r="P358">
        <f>$M358/5*$K$5+($M358-$M358/5)*铜钱系统分析!$H$233</f>
        <v>84.240000000000009</v>
      </c>
      <c r="R358">
        <f t="shared" si="81"/>
        <v>12316.8</v>
      </c>
      <c r="S358">
        <f t="shared" si="82"/>
        <v>650.76</v>
      </c>
      <c r="T358">
        <f t="shared" si="83"/>
        <v>162.69</v>
      </c>
    </row>
    <row r="359" spans="1:20" x14ac:dyDescent="0.15">
      <c r="A359">
        <v>352</v>
      </c>
      <c r="B359">
        <v>9</v>
      </c>
      <c r="C359">
        <f t="shared" si="71"/>
        <v>45</v>
      </c>
      <c r="D359">
        <f t="shared" si="79"/>
        <v>15735</v>
      </c>
      <c r="E359">
        <f>D359*铜钱系统分析!$C$235</f>
        <v>11014.5</v>
      </c>
      <c r="F359">
        <f>D359*铜钱系统分析!$C$234</f>
        <v>314.7</v>
      </c>
      <c r="G359">
        <f>D359*铜钱系统分析!$C$233</f>
        <v>78.674999999999997</v>
      </c>
      <c r="H359">
        <f t="shared" si="73"/>
        <v>106500</v>
      </c>
      <c r="I359">
        <f t="shared" si="72"/>
        <v>37218000</v>
      </c>
      <c r="K359">
        <v>352</v>
      </c>
      <c r="L359">
        <v>5</v>
      </c>
      <c r="M359">
        <f t="shared" si="80"/>
        <v>1760</v>
      </c>
      <c r="N359">
        <f>($M359-$M359/5)*铜钱系统分析!$H$235</f>
        <v>1337.6</v>
      </c>
      <c r="O359">
        <f>$M359/5*$L$5+($M359-$M359/5)*铜钱系统分析!$H$234</f>
        <v>337.92</v>
      </c>
      <c r="P359">
        <f>$M359/5*$K$5+($M359-$M359/5)*铜钱系统分析!$H$233</f>
        <v>84.48</v>
      </c>
      <c r="R359">
        <f t="shared" si="81"/>
        <v>12352.1</v>
      </c>
      <c r="S359">
        <f t="shared" si="82"/>
        <v>652.62</v>
      </c>
      <c r="T359">
        <f t="shared" si="83"/>
        <v>163.155</v>
      </c>
    </row>
    <row r="360" spans="1:20" x14ac:dyDescent="0.15">
      <c r="A360">
        <v>353</v>
      </c>
      <c r="B360">
        <v>9</v>
      </c>
      <c r="C360">
        <f t="shared" si="71"/>
        <v>45</v>
      </c>
      <c r="D360">
        <f t="shared" si="79"/>
        <v>15780</v>
      </c>
      <c r="E360">
        <f>D360*铜钱系统分析!$C$235</f>
        <v>11046</v>
      </c>
      <c r="F360">
        <f>D360*铜钱系统分析!$C$234</f>
        <v>315.60000000000002</v>
      </c>
      <c r="G360">
        <f>D360*铜钱系统分析!$C$233</f>
        <v>78.900000000000006</v>
      </c>
      <c r="H360">
        <f t="shared" si="73"/>
        <v>106500</v>
      </c>
      <c r="I360">
        <f t="shared" si="72"/>
        <v>37324500</v>
      </c>
      <c r="K360">
        <v>353</v>
      </c>
      <c r="L360">
        <v>5</v>
      </c>
      <c r="M360">
        <f t="shared" si="80"/>
        <v>1765</v>
      </c>
      <c r="N360">
        <f>($M360-$M360/5)*铜钱系统分析!$H$235</f>
        <v>1341.3999999999999</v>
      </c>
      <c r="O360">
        <f>$M360/5*$L$5+($M360-$M360/5)*铜钱系统分析!$H$234</f>
        <v>338.88000000000005</v>
      </c>
      <c r="P360">
        <f>$M360/5*$K$5+($M360-$M360/5)*铜钱系统分析!$H$233</f>
        <v>84.720000000000013</v>
      </c>
      <c r="R360">
        <f t="shared" si="81"/>
        <v>12387.4</v>
      </c>
      <c r="S360">
        <f t="shared" si="82"/>
        <v>654.48</v>
      </c>
      <c r="T360">
        <f t="shared" si="83"/>
        <v>163.62</v>
      </c>
    </row>
    <row r="361" spans="1:20" x14ac:dyDescent="0.15">
      <c r="A361">
        <v>354</v>
      </c>
      <c r="B361">
        <v>9</v>
      </c>
      <c r="C361">
        <f t="shared" si="71"/>
        <v>45</v>
      </c>
      <c r="D361">
        <f t="shared" si="79"/>
        <v>15825</v>
      </c>
      <c r="E361">
        <f>D361*铜钱系统分析!$C$235</f>
        <v>11077.5</v>
      </c>
      <c r="F361">
        <f>D361*铜钱系统分析!$C$234</f>
        <v>316.5</v>
      </c>
      <c r="G361">
        <f>D361*铜钱系统分析!$C$233</f>
        <v>79.125</v>
      </c>
      <c r="H361">
        <f t="shared" si="73"/>
        <v>106500</v>
      </c>
      <c r="I361">
        <f t="shared" si="72"/>
        <v>37431000</v>
      </c>
      <c r="K361">
        <v>354</v>
      </c>
      <c r="L361">
        <v>5</v>
      </c>
      <c r="M361">
        <f t="shared" si="80"/>
        <v>1770</v>
      </c>
      <c r="N361">
        <f>($M361-$M361/5)*铜钱系统分析!$H$235</f>
        <v>1345.2</v>
      </c>
      <c r="O361">
        <f>$M361/5*$L$5+($M361-$M361/5)*铜钱系统分析!$H$234</f>
        <v>339.84</v>
      </c>
      <c r="P361">
        <f>$M361/5*$K$5+($M361-$M361/5)*铜钱系统分析!$H$233</f>
        <v>84.96</v>
      </c>
      <c r="R361">
        <f t="shared" si="81"/>
        <v>12422.7</v>
      </c>
      <c r="S361">
        <f t="shared" si="82"/>
        <v>656.33999999999992</v>
      </c>
      <c r="T361">
        <f t="shared" si="83"/>
        <v>164.08499999999998</v>
      </c>
    </row>
    <row r="362" spans="1:20" x14ac:dyDescent="0.15">
      <c r="A362">
        <v>355</v>
      </c>
      <c r="B362">
        <v>9</v>
      </c>
      <c r="C362">
        <f t="shared" si="71"/>
        <v>45</v>
      </c>
      <c r="D362">
        <f t="shared" si="79"/>
        <v>15870</v>
      </c>
      <c r="E362">
        <f>D362*铜钱系统分析!$C$235</f>
        <v>11109</v>
      </c>
      <c r="F362">
        <f>D362*铜钱系统分析!$C$234</f>
        <v>317.40000000000003</v>
      </c>
      <c r="G362">
        <f>D362*铜钱系统分析!$C$233</f>
        <v>79.350000000000009</v>
      </c>
      <c r="H362">
        <f t="shared" si="73"/>
        <v>106500</v>
      </c>
      <c r="I362">
        <f t="shared" si="72"/>
        <v>37537500</v>
      </c>
      <c r="K362">
        <v>355</v>
      </c>
      <c r="L362">
        <v>5</v>
      </c>
      <c r="M362">
        <f t="shared" si="80"/>
        <v>1775</v>
      </c>
      <c r="N362">
        <f>($M362-$M362/5)*铜钱系统分析!$H$235</f>
        <v>1349</v>
      </c>
      <c r="O362">
        <f>$M362/5*$L$5+($M362-$M362/5)*铜钱系统分析!$H$234</f>
        <v>340.8</v>
      </c>
      <c r="P362">
        <f>$M362/5*$K$5+($M362-$M362/5)*铜钱系统分析!$H$233</f>
        <v>85.2</v>
      </c>
      <c r="R362">
        <f t="shared" si="81"/>
        <v>12458</v>
      </c>
      <c r="S362">
        <f t="shared" si="82"/>
        <v>658.2</v>
      </c>
      <c r="T362">
        <f t="shared" si="83"/>
        <v>164.55</v>
      </c>
    </row>
    <row r="363" spans="1:20" x14ac:dyDescent="0.15">
      <c r="A363">
        <v>356</v>
      </c>
      <c r="B363">
        <v>9</v>
      </c>
      <c r="C363">
        <f t="shared" si="71"/>
        <v>45</v>
      </c>
      <c r="D363">
        <f t="shared" si="79"/>
        <v>15915</v>
      </c>
      <c r="E363">
        <f>D363*铜钱系统分析!$C$235</f>
        <v>11140.5</v>
      </c>
      <c r="F363">
        <f>D363*铜钱系统分析!$C$234</f>
        <v>318.3</v>
      </c>
      <c r="G363">
        <f>D363*铜钱系统分析!$C$233</f>
        <v>79.575000000000003</v>
      </c>
      <c r="H363">
        <f t="shared" si="73"/>
        <v>106500</v>
      </c>
      <c r="I363">
        <f t="shared" si="72"/>
        <v>37644000</v>
      </c>
      <c r="K363">
        <v>356</v>
      </c>
      <c r="L363">
        <v>5</v>
      </c>
      <c r="M363">
        <f t="shared" si="80"/>
        <v>1780</v>
      </c>
      <c r="N363">
        <f>($M363-$M363/5)*铜钱系统分析!$H$235</f>
        <v>1352.8</v>
      </c>
      <c r="O363">
        <f>$M363/5*$L$5+($M363-$M363/5)*铜钱系统分析!$H$234</f>
        <v>341.76</v>
      </c>
      <c r="P363">
        <f>$M363/5*$K$5+($M363-$M363/5)*铜钱系统分析!$H$233</f>
        <v>85.44</v>
      </c>
      <c r="R363">
        <f t="shared" si="81"/>
        <v>12493.3</v>
      </c>
      <c r="S363">
        <f t="shared" si="82"/>
        <v>660.06</v>
      </c>
      <c r="T363">
        <f t="shared" si="83"/>
        <v>165.01499999999999</v>
      </c>
    </row>
    <row r="364" spans="1:20" x14ac:dyDescent="0.15">
      <c r="A364">
        <v>357</v>
      </c>
      <c r="B364">
        <v>9</v>
      </c>
      <c r="C364">
        <f t="shared" si="71"/>
        <v>45</v>
      </c>
      <c r="D364">
        <f t="shared" si="79"/>
        <v>15960</v>
      </c>
      <c r="E364">
        <f>D364*铜钱系统分析!$C$235</f>
        <v>11172</v>
      </c>
      <c r="F364">
        <f>D364*铜钱系统分析!$C$234</f>
        <v>319.2</v>
      </c>
      <c r="G364">
        <f>D364*铜钱系统分析!$C$233</f>
        <v>79.8</v>
      </c>
      <c r="H364">
        <f t="shared" si="73"/>
        <v>106500</v>
      </c>
      <c r="I364">
        <f t="shared" si="72"/>
        <v>37750500</v>
      </c>
      <c r="K364">
        <v>357</v>
      </c>
      <c r="L364">
        <v>5</v>
      </c>
      <c r="M364">
        <f t="shared" si="80"/>
        <v>1785</v>
      </c>
      <c r="N364">
        <f>($M364-$M364/5)*铜钱系统分析!$H$235</f>
        <v>1356.6</v>
      </c>
      <c r="O364">
        <f>$M364/5*$L$5+($M364-$M364/5)*铜钱系统分析!$H$234</f>
        <v>342.72</v>
      </c>
      <c r="P364">
        <f>$M364/5*$K$5+($M364-$M364/5)*铜钱系统分析!$H$233</f>
        <v>85.68</v>
      </c>
      <c r="R364">
        <f t="shared" si="81"/>
        <v>12528.6</v>
      </c>
      <c r="S364">
        <f t="shared" si="82"/>
        <v>661.92000000000007</v>
      </c>
      <c r="T364">
        <f t="shared" si="83"/>
        <v>165.48000000000002</v>
      </c>
    </row>
    <row r="365" spans="1:20" x14ac:dyDescent="0.15">
      <c r="A365">
        <v>358</v>
      </c>
      <c r="B365">
        <v>9</v>
      </c>
      <c r="C365">
        <f t="shared" si="71"/>
        <v>45</v>
      </c>
      <c r="D365">
        <f t="shared" si="79"/>
        <v>16005</v>
      </c>
      <c r="E365">
        <f>D365*铜钱系统分析!$C$235</f>
        <v>11203.5</v>
      </c>
      <c r="F365">
        <f>D365*铜钱系统分析!$C$234</f>
        <v>320.10000000000002</v>
      </c>
      <c r="G365">
        <f>D365*铜钱系统分析!$C$233</f>
        <v>80.025000000000006</v>
      </c>
      <c r="H365">
        <f t="shared" si="73"/>
        <v>106500</v>
      </c>
      <c r="I365">
        <f t="shared" si="72"/>
        <v>37857000</v>
      </c>
      <c r="K365">
        <v>358</v>
      </c>
      <c r="L365">
        <v>5</v>
      </c>
      <c r="M365">
        <f t="shared" si="80"/>
        <v>1790</v>
      </c>
      <c r="N365">
        <f>($M365-$M365/5)*铜钱系统分析!$H$235</f>
        <v>1360.3999999999999</v>
      </c>
      <c r="O365">
        <f>$M365/5*$L$5+($M365-$M365/5)*铜钱系统分析!$H$234</f>
        <v>343.68000000000006</v>
      </c>
      <c r="P365">
        <f>$M365/5*$K$5+($M365-$M365/5)*铜钱系统分析!$H$233</f>
        <v>85.920000000000016</v>
      </c>
      <c r="R365">
        <f t="shared" si="81"/>
        <v>12563.9</v>
      </c>
      <c r="S365">
        <f t="shared" si="82"/>
        <v>663.78000000000009</v>
      </c>
      <c r="T365">
        <f t="shared" si="83"/>
        <v>165.94500000000002</v>
      </c>
    </row>
    <row r="366" spans="1:20" x14ac:dyDescent="0.15">
      <c r="A366">
        <v>359</v>
      </c>
      <c r="B366">
        <v>9</v>
      </c>
      <c r="C366">
        <f t="shared" si="71"/>
        <v>45</v>
      </c>
      <c r="D366">
        <f t="shared" si="79"/>
        <v>16050</v>
      </c>
      <c r="E366">
        <f>D366*铜钱系统分析!$C$235</f>
        <v>11235</v>
      </c>
      <c r="F366">
        <f>D366*铜钱系统分析!$C$234</f>
        <v>321</v>
      </c>
      <c r="G366">
        <f>D366*铜钱系统分析!$C$233</f>
        <v>80.25</v>
      </c>
      <c r="H366">
        <f t="shared" si="73"/>
        <v>106500</v>
      </c>
      <c r="I366">
        <f t="shared" si="72"/>
        <v>37963500</v>
      </c>
      <c r="K366">
        <v>359</v>
      </c>
      <c r="L366">
        <v>5</v>
      </c>
      <c r="M366">
        <f t="shared" si="80"/>
        <v>1795</v>
      </c>
      <c r="N366">
        <f>($M366-$M366/5)*铜钱系统分析!$H$235</f>
        <v>1364.2</v>
      </c>
      <c r="O366">
        <f>$M366/5*$L$5+($M366-$M366/5)*铜钱系统分析!$H$234</f>
        <v>344.64</v>
      </c>
      <c r="P366">
        <f>$M366/5*$K$5+($M366-$M366/5)*铜钱系统分析!$H$233</f>
        <v>86.16</v>
      </c>
      <c r="R366">
        <f t="shared" si="81"/>
        <v>12599.2</v>
      </c>
      <c r="S366">
        <f t="shared" si="82"/>
        <v>665.64</v>
      </c>
      <c r="T366">
        <f t="shared" si="83"/>
        <v>166.41</v>
      </c>
    </row>
    <row r="367" spans="1:20" x14ac:dyDescent="0.15">
      <c r="A367">
        <v>360</v>
      </c>
      <c r="B367">
        <v>9</v>
      </c>
      <c r="C367">
        <f t="shared" si="71"/>
        <v>45</v>
      </c>
      <c r="D367">
        <f t="shared" si="79"/>
        <v>16095</v>
      </c>
      <c r="E367">
        <f>D367*铜钱系统分析!$C$235</f>
        <v>11266.5</v>
      </c>
      <c r="F367">
        <f>D367*铜钱系统分析!$C$234</f>
        <v>321.90000000000003</v>
      </c>
      <c r="G367">
        <f>D367*铜钱系统分析!$C$233</f>
        <v>80.475000000000009</v>
      </c>
      <c r="H367">
        <f t="shared" si="73"/>
        <v>106500</v>
      </c>
      <c r="I367">
        <f t="shared" si="72"/>
        <v>38070000</v>
      </c>
      <c r="K367">
        <v>360</v>
      </c>
      <c r="L367">
        <v>5</v>
      </c>
      <c r="M367">
        <f t="shared" si="80"/>
        <v>1800</v>
      </c>
      <c r="N367">
        <f>($M367-$M367/5)*铜钱系统分析!$H$235</f>
        <v>1368</v>
      </c>
      <c r="O367">
        <f>$M367/5*$L$5+($M367-$M367/5)*铜钱系统分析!$H$234</f>
        <v>345.6</v>
      </c>
      <c r="P367">
        <f>$M367/5*$K$5+($M367-$M367/5)*铜钱系统分析!$H$233</f>
        <v>86.4</v>
      </c>
      <c r="R367">
        <f t="shared" si="81"/>
        <v>12634.5</v>
      </c>
      <c r="S367">
        <f t="shared" si="82"/>
        <v>667.5</v>
      </c>
      <c r="T367">
        <f t="shared" si="83"/>
        <v>166.875</v>
      </c>
    </row>
    <row r="368" spans="1:20" x14ac:dyDescent="0.15">
      <c r="A368">
        <v>361</v>
      </c>
      <c r="B368">
        <v>9</v>
      </c>
      <c r="C368">
        <f t="shared" si="71"/>
        <v>45</v>
      </c>
      <c r="D368">
        <f t="shared" si="79"/>
        <v>16140</v>
      </c>
      <c r="E368">
        <f>D368*铜钱系统分析!$C$235</f>
        <v>11298</v>
      </c>
      <c r="F368">
        <f>D368*铜钱系统分析!$C$234</f>
        <v>322.8</v>
      </c>
      <c r="G368">
        <f>D368*铜钱系统分析!$C$233</f>
        <v>80.7</v>
      </c>
      <c r="H368">
        <f t="shared" si="73"/>
        <v>106500</v>
      </c>
      <c r="I368">
        <f t="shared" si="72"/>
        <v>38176500</v>
      </c>
      <c r="K368">
        <v>361</v>
      </c>
      <c r="L368">
        <v>5</v>
      </c>
      <c r="M368">
        <f t="shared" si="80"/>
        <v>1805</v>
      </c>
      <c r="N368">
        <f>($M368-$M368/5)*铜钱系统分析!$H$235</f>
        <v>1371.8</v>
      </c>
      <c r="O368">
        <f>$M368/5*$L$5+($M368-$M368/5)*铜钱系统分析!$H$234</f>
        <v>346.56</v>
      </c>
      <c r="P368">
        <f>$M368/5*$K$5+($M368-$M368/5)*铜钱系统分析!$H$233</f>
        <v>86.64</v>
      </c>
      <c r="R368">
        <f t="shared" si="81"/>
        <v>12669.8</v>
      </c>
      <c r="S368">
        <f t="shared" si="82"/>
        <v>669.36</v>
      </c>
      <c r="T368">
        <f t="shared" si="83"/>
        <v>167.34</v>
      </c>
    </row>
    <row r="369" spans="1:20" x14ac:dyDescent="0.15">
      <c r="A369">
        <v>362</v>
      </c>
      <c r="B369">
        <v>9</v>
      </c>
      <c r="C369">
        <f t="shared" si="71"/>
        <v>45</v>
      </c>
      <c r="D369">
        <f t="shared" si="79"/>
        <v>16185</v>
      </c>
      <c r="E369">
        <f>D369*铜钱系统分析!$C$235</f>
        <v>11329.5</v>
      </c>
      <c r="F369">
        <f>D369*铜钱系统分析!$C$234</f>
        <v>323.7</v>
      </c>
      <c r="G369">
        <f>D369*铜钱系统分析!$C$233</f>
        <v>80.924999999999997</v>
      </c>
      <c r="H369">
        <f t="shared" si="73"/>
        <v>106500</v>
      </c>
      <c r="I369">
        <f t="shared" si="72"/>
        <v>38283000</v>
      </c>
      <c r="K369">
        <v>362</v>
      </c>
      <c r="L369">
        <v>5</v>
      </c>
      <c r="M369">
        <f t="shared" si="80"/>
        <v>1810</v>
      </c>
      <c r="N369">
        <f>($M369-$M369/5)*铜钱系统分析!$H$235</f>
        <v>1375.6</v>
      </c>
      <c r="O369">
        <f>$M369/5*$L$5+($M369-$M369/5)*铜钱系统分析!$H$234</f>
        <v>347.52000000000004</v>
      </c>
      <c r="P369">
        <f>$M369/5*$K$5+($M369-$M369/5)*铜钱系统分析!$H$233</f>
        <v>86.88000000000001</v>
      </c>
      <c r="R369">
        <f t="shared" si="81"/>
        <v>12705.1</v>
      </c>
      <c r="S369">
        <f t="shared" si="82"/>
        <v>671.22</v>
      </c>
      <c r="T369">
        <f t="shared" si="83"/>
        <v>167.80500000000001</v>
      </c>
    </row>
    <row r="370" spans="1:20" x14ac:dyDescent="0.15">
      <c r="A370">
        <v>363</v>
      </c>
      <c r="B370">
        <v>9</v>
      </c>
      <c r="C370">
        <f t="shared" si="71"/>
        <v>45</v>
      </c>
      <c r="D370">
        <f t="shared" si="79"/>
        <v>16230</v>
      </c>
      <c r="E370">
        <f>D370*铜钱系统分析!$C$235</f>
        <v>11361</v>
      </c>
      <c r="F370">
        <f>D370*铜钱系统分析!$C$234</f>
        <v>324.60000000000002</v>
      </c>
      <c r="G370">
        <f>D370*铜钱系统分析!$C$233</f>
        <v>81.150000000000006</v>
      </c>
      <c r="H370">
        <f t="shared" si="73"/>
        <v>106500</v>
      </c>
      <c r="I370">
        <f t="shared" si="72"/>
        <v>38389500</v>
      </c>
      <c r="K370">
        <v>363</v>
      </c>
      <c r="L370">
        <v>5</v>
      </c>
      <c r="M370">
        <f t="shared" si="80"/>
        <v>1815</v>
      </c>
      <c r="N370">
        <f>($M370-$M370/5)*铜钱系统分析!$H$235</f>
        <v>1379.3999999999999</v>
      </c>
      <c r="O370">
        <f>$M370/5*$L$5+($M370-$M370/5)*铜钱系统分析!$H$234</f>
        <v>348.48</v>
      </c>
      <c r="P370">
        <f>$M370/5*$K$5+($M370-$M370/5)*铜钱系统分析!$H$233</f>
        <v>87.12</v>
      </c>
      <c r="R370">
        <f t="shared" si="81"/>
        <v>12740.4</v>
      </c>
      <c r="S370">
        <f t="shared" si="82"/>
        <v>673.08</v>
      </c>
      <c r="T370">
        <f t="shared" si="83"/>
        <v>168.27</v>
      </c>
    </row>
    <row r="371" spans="1:20" x14ac:dyDescent="0.15">
      <c r="A371">
        <v>364</v>
      </c>
      <c r="B371">
        <v>9</v>
      </c>
      <c r="C371">
        <f t="shared" si="71"/>
        <v>45</v>
      </c>
      <c r="D371">
        <f t="shared" si="79"/>
        <v>16275</v>
      </c>
      <c r="E371">
        <f>D371*铜钱系统分析!$C$235</f>
        <v>11392.5</v>
      </c>
      <c r="F371">
        <f>D371*铜钱系统分析!$C$234</f>
        <v>325.5</v>
      </c>
      <c r="G371">
        <f>D371*铜钱系统分析!$C$233</f>
        <v>81.375</v>
      </c>
      <c r="H371">
        <f t="shared" si="73"/>
        <v>106500</v>
      </c>
      <c r="I371">
        <f t="shared" si="72"/>
        <v>38496000</v>
      </c>
      <c r="K371">
        <v>364</v>
      </c>
      <c r="L371">
        <v>5</v>
      </c>
      <c r="M371">
        <f t="shared" si="80"/>
        <v>1820</v>
      </c>
      <c r="N371">
        <f>($M371-$M371/5)*铜钱系统分析!$H$235</f>
        <v>1383.2</v>
      </c>
      <c r="O371">
        <f>$M371/5*$L$5+($M371-$M371/5)*铜钱系统分析!$H$234</f>
        <v>349.44</v>
      </c>
      <c r="P371">
        <f>$M371/5*$K$5+($M371-$M371/5)*铜钱系统分析!$H$233</f>
        <v>87.36</v>
      </c>
      <c r="R371">
        <f t="shared" si="81"/>
        <v>12775.7</v>
      </c>
      <c r="S371">
        <f t="shared" si="82"/>
        <v>674.94</v>
      </c>
      <c r="T371">
        <f t="shared" si="83"/>
        <v>168.73500000000001</v>
      </c>
    </row>
    <row r="372" spans="1:20" x14ac:dyDescent="0.15">
      <c r="A372">
        <v>365</v>
      </c>
      <c r="B372">
        <v>9</v>
      </c>
      <c r="C372">
        <f t="shared" si="71"/>
        <v>45</v>
      </c>
      <c r="D372">
        <f t="shared" si="79"/>
        <v>16320</v>
      </c>
      <c r="E372">
        <f>D372*铜钱系统分析!$C$235</f>
        <v>11424</v>
      </c>
      <c r="F372">
        <f>D372*铜钱系统分析!$C$234</f>
        <v>326.40000000000003</v>
      </c>
      <c r="G372">
        <f>D372*铜钱系统分析!$C$233</f>
        <v>81.600000000000009</v>
      </c>
      <c r="H372">
        <f t="shared" si="73"/>
        <v>106500</v>
      </c>
      <c r="I372">
        <f t="shared" si="72"/>
        <v>38602500</v>
      </c>
      <c r="K372">
        <v>365</v>
      </c>
      <c r="L372">
        <v>5</v>
      </c>
      <c r="M372">
        <f t="shared" si="80"/>
        <v>1825</v>
      </c>
      <c r="N372">
        <f>($M372-$M372/5)*铜钱系统分析!$H$235</f>
        <v>1387</v>
      </c>
      <c r="O372">
        <f>$M372/5*$L$5+($M372-$M372/5)*铜钱系统分析!$H$234</f>
        <v>350.4</v>
      </c>
      <c r="P372">
        <f>$M372/5*$K$5+($M372-$M372/5)*铜钱系统分析!$H$233</f>
        <v>87.6</v>
      </c>
      <c r="R372">
        <f t="shared" si="81"/>
        <v>12811</v>
      </c>
      <c r="S372">
        <f t="shared" si="82"/>
        <v>676.8</v>
      </c>
      <c r="T372">
        <f t="shared" si="83"/>
        <v>169.2</v>
      </c>
    </row>
    <row r="373" spans="1:20" x14ac:dyDescent="0.15">
      <c r="A373">
        <v>366</v>
      </c>
      <c r="B373">
        <v>9</v>
      </c>
      <c r="C373">
        <f t="shared" si="71"/>
        <v>45</v>
      </c>
      <c r="D373">
        <f t="shared" si="79"/>
        <v>16365</v>
      </c>
      <c r="E373">
        <f>D373*铜钱系统分析!$C$235</f>
        <v>11455.5</v>
      </c>
      <c r="F373">
        <f>D373*铜钱系统分析!$C$234</f>
        <v>327.3</v>
      </c>
      <c r="G373">
        <f>D373*铜钱系统分析!$C$233</f>
        <v>81.825000000000003</v>
      </c>
      <c r="H373">
        <f t="shared" si="73"/>
        <v>106500</v>
      </c>
      <c r="I373">
        <f t="shared" si="72"/>
        <v>38709000</v>
      </c>
      <c r="K373">
        <v>366</v>
      </c>
      <c r="L373">
        <v>5</v>
      </c>
      <c r="M373">
        <f t="shared" si="80"/>
        <v>1830</v>
      </c>
      <c r="N373">
        <f>($M373-$M373/5)*铜钱系统分析!$H$235</f>
        <v>1390.8</v>
      </c>
      <c r="O373">
        <f>$M373/5*$L$5+($M373-$M373/5)*铜钱系统分析!$H$234</f>
        <v>351.36</v>
      </c>
      <c r="P373">
        <f>$M373/5*$K$5+($M373-$M373/5)*铜钱系统分析!$H$233</f>
        <v>87.84</v>
      </c>
      <c r="R373">
        <f t="shared" si="81"/>
        <v>12846.3</v>
      </c>
      <c r="S373">
        <f t="shared" si="82"/>
        <v>678.66000000000008</v>
      </c>
      <c r="T373">
        <f t="shared" si="83"/>
        <v>169.66500000000002</v>
      </c>
    </row>
    <row r="374" spans="1:20" x14ac:dyDescent="0.15">
      <c r="A374">
        <v>367</v>
      </c>
      <c r="B374">
        <v>9</v>
      </c>
      <c r="C374">
        <f t="shared" si="71"/>
        <v>45</v>
      </c>
      <c r="D374">
        <f t="shared" si="79"/>
        <v>16410</v>
      </c>
      <c r="E374">
        <f>D374*铜钱系统分析!$C$235</f>
        <v>11487</v>
      </c>
      <c r="F374">
        <f>D374*铜钱系统分析!$C$234</f>
        <v>328.2</v>
      </c>
      <c r="G374">
        <f>D374*铜钱系统分析!$C$233</f>
        <v>82.05</v>
      </c>
      <c r="H374">
        <f t="shared" si="73"/>
        <v>106500</v>
      </c>
      <c r="I374">
        <f t="shared" si="72"/>
        <v>38815500</v>
      </c>
      <c r="K374">
        <v>367</v>
      </c>
      <c r="L374">
        <v>5</v>
      </c>
      <c r="M374">
        <f t="shared" si="80"/>
        <v>1835</v>
      </c>
      <c r="N374">
        <f>($M374-$M374/5)*铜钱系统分析!$H$235</f>
        <v>1394.6</v>
      </c>
      <c r="O374">
        <f>$M374/5*$L$5+($M374-$M374/5)*铜钱系统分析!$H$234</f>
        <v>352.32000000000005</v>
      </c>
      <c r="P374">
        <f>$M374/5*$K$5+($M374-$M374/5)*铜钱系统分析!$H$233</f>
        <v>88.080000000000013</v>
      </c>
      <c r="R374">
        <f t="shared" si="81"/>
        <v>12881.6</v>
      </c>
      <c r="S374">
        <f t="shared" si="82"/>
        <v>680.52</v>
      </c>
      <c r="T374">
        <f t="shared" si="83"/>
        <v>170.13</v>
      </c>
    </row>
    <row r="375" spans="1:20" x14ac:dyDescent="0.15">
      <c r="A375">
        <v>368</v>
      </c>
      <c r="B375">
        <v>9</v>
      </c>
      <c r="C375">
        <f t="shared" si="71"/>
        <v>45</v>
      </c>
      <c r="D375">
        <f t="shared" si="79"/>
        <v>16455</v>
      </c>
      <c r="E375">
        <f>D375*铜钱系统分析!$C$235</f>
        <v>11518.5</v>
      </c>
      <c r="F375">
        <f>D375*铜钱系统分析!$C$234</f>
        <v>329.1</v>
      </c>
      <c r="G375">
        <f>D375*铜钱系统分析!$C$233</f>
        <v>82.275000000000006</v>
      </c>
      <c r="H375">
        <f t="shared" si="73"/>
        <v>106500</v>
      </c>
      <c r="I375">
        <f t="shared" si="72"/>
        <v>38922000</v>
      </c>
      <c r="K375">
        <v>368</v>
      </c>
      <c r="L375">
        <v>5</v>
      </c>
      <c r="M375">
        <f t="shared" si="80"/>
        <v>1840</v>
      </c>
      <c r="N375">
        <f>($M375-$M375/5)*铜钱系统分析!$H$235</f>
        <v>1398.3999999999999</v>
      </c>
      <c r="O375">
        <f>$M375/5*$L$5+($M375-$M375/5)*铜钱系统分析!$H$234</f>
        <v>353.28000000000003</v>
      </c>
      <c r="P375">
        <f>$M375/5*$K$5+($M375-$M375/5)*铜钱系统分析!$H$233</f>
        <v>88.320000000000007</v>
      </c>
      <c r="R375">
        <f t="shared" si="81"/>
        <v>12916.9</v>
      </c>
      <c r="S375">
        <f t="shared" si="82"/>
        <v>682.38000000000011</v>
      </c>
      <c r="T375">
        <f t="shared" si="83"/>
        <v>170.59500000000003</v>
      </c>
    </row>
    <row r="376" spans="1:20" x14ac:dyDescent="0.15">
      <c r="A376">
        <v>369</v>
      </c>
      <c r="B376">
        <v>9</v>
      </c>
      <c r="C376">
        <f t="shared" si="71"/>
        <v>45</v>
      </c>
      <c r="D376">
        <f t="shared" si="79"/>
        <v>16500</v>
      </c>
      <c r="E376">
        <f>D376*铜钱系统分析!$C$235</f>
        <v>11550</v>
      </c>
      <c r="F376">
        <f>D376*铜钱系统分析!$C$234</f>
        <v>330</v>
      </c>
      <c r="G376">
        <f>D376*铜钱系统分析!$C$233</f>
        <v>82.5</v>
      </c>
      <c r="H376">
        <f t="shared" si="73"/>
        <v>106500</v>
      </c>
      <c r="I376">
        <f t="shared" si="72"/>
        <v>39028500</v>
      </c>
      <c r="K376">
        <v>369</v>
      </c>
      <c r="L376">
        <v>5</v>
      </c>
      <c r="M376">
        <f t="shared" si="80"/>
        <v>1845</v>
      </c>
      <c r="N376">
        <f>($M376-$M376/5)*铜钱系统分析!$H$235</f>
        <v>1402.2</v>
      </c>
      <c r="O376">
        <f>$M376/5*$L$5+($M376-$M376/5)*铜钱系统分析!$H$234</f>
        <v>354.24</v>
      </c>
      <c r="P376">
        <f>$M376/5*$K$5+($M376-$M376/5)*铜钱系统分析!$H$233</f>
        <v>88.56</v>
      </c>
      <c r="R376">
        <f t="shared" si="81"/>
        <v>12952.2</v>
      </c>
      <c r="S376">
        <f t="shared" si="82"/>
        <v>684.24</v>
      </c>
      <c r="T376">
        <f t="shared" si="83"/>
        <v>171.06</v>
      </c>
    </row>
    <row r="377" spans="1:20" x14ac:dyDescent="0.15">
      <c r="A377">
        <v>370</v>
      </c>
      <c r="B377">
        <v>9</v>
      </c>
      <c r="C377">
        <f t="shared" si="71"/>
        <v>45</v>
      </c>
      <c r="D377">
        <f t="shared" si="79"/>
        <v>16545</v>
      </c>
      <c r="E377">
        <f>D377*铜钱系统分析!$C$235</f>
        <v>11581.5</v>
      </c>
      <c r="F377">
        <f>D377*铜钱系统分析!$C$234</f>
        <v>330.90000000000003</v>
      </c>
      <c r="G377">
        <f>D377*铜钱系统分析!$C$233</f>
        <v>82.725000000000009</v>
      </c>
      <c r="H377">
        <f t="shared" si="73"/>
        <v>106500</v>
      </c>
      <c r="I377">
        <f t="shared" si="72"/>
        <v>39135000</v>
      </c>
      <c r="K377">
        <v>370</v>
      </c>
      <c r="L377">
        <v>5</v>
      </c>
      <c r="M377">
        <f t="shared" si="80"/>
        <v>1850</v>
      </c>
      <c r="N377">
        <f>($M377-$M377/5)*铜钱系统分析!$H$235</f>
        <v>1406</v>
      </c>
      <c r="O377">
        <f>$M377/5*$L$5+($M377-$M377/5)*铜钱系统分析!$H$234</f>
        <v>355.2</v>
      </c>
      <c r="P377">
        <f>$M377/5*$K$5+($M377-$M377/5)*铜钱系统分析!$H$233</f>
        <v>88.8</v>
      </c>
      <c r="R377">
        <f t="shared" si="81"/>
        <v>12987.5</v>
      </c>
      <c r="S377">
        <f t="shared" si="82"/>
        <v>686.1</v>
      </c>
      <c r="T377">
        <f t="shared" si="83"/>
        <v>171.52500000000001</v>
      </c>
    </row>
    <row r="378" spans="1:20" x14ac:dyDescent="0.15">
      <c r="A378">
        <v>371</v>
      </c>
      <c r="B378">
        <v>9</v>
      </c>
      <c r="C378">
        <f t="shared" si="71"/>
        <v>45</v>
      </c>
      <c r="D378">
        <f t="shared" si="79"/>
        <v>16590</v>
      </c>
      <c r="E378">
        <f>D378*铜钱系统分析!$C$235</f>
        <v>11613</v>
      </c>
      <c r="F378">
        <f>D378*铜钱系统分析!$C$234</f>
        <v>331.8</v>
      </c>
      <c r="G378">
        <f>D378*铜钱系统分析!$C$233</f>
        <v>82.95</v>
      </c>
      <c r="H378">
        <f t="shared" si="73"/>
        <v>106500</v>
      </c>
      <c r="I378">
        <f t="shared" si="72"/>
        <v>39241500</v>
      </c>
      <c r="K378">
        <v>371</v>
      </c>
      <c r="L378">
        <v>5</v>
      </c>
      <c r="M378">
        <f t="shared" si="80"/>
        <v>1855</v>
      </c>
      <c r="N378">
        <f>($M378-$M378/5)*铜钱系统分析!$H$235</f>
        <v>1409.8</v>
      </c>
      <c r="O378">
        <f>$M378/5*$L$5+($M378-$M378/5)*铜钱系统分析!$H$234</f>
        <v>356.16</v>
      </c>
      <c r="P378">
        <f>$M378/5*$K$5+($M378-$M378/5)*铜钱系统分析!$H$233</f>
        <v>89.04</v>
      </c>
      <c r="R378">
        <f t="shared" si="81"/>
        <v>13022.8</v>
      </c>
      <c r="S378">
        <f t="shared" si="82"/>
        <v>687.96</v>
      </c>
      <c r="T378">
        <f t="shared" si="83"/>
        <v>171.99</v>
      </c>
    </row>
    <row r="379" spans="1:20" x14ac:dyDescent="0.15">
      <c r="A379">
        <v>372</v>
      </c>
      <c r="B379">
        <v>9</v>
      </c>
      <c r="C379">
        <f t="shared" si="71"/>
        <v>45</v>
      </c>
      <c r="D379">
        <f t="shared" si="79"/>
        <v>16635</v>
      </c>
      <c r="E379">
        <f>D379*铜钱系统分析!$C$235</f>
        <v>11644.5</v>
      </c>
      <c r="F379">
        <f>D379*铜钱系统分析!$C$234</f>
        <v>332.7</v>
      </c>
      <c r="G379">
        <f>D379*铜钱系统分析!$C$233</f>
        <v>83.174999999999997</v>
      </c>
      <c r="H379">
        <f t="shared" si="73"/>
        <v>106500</v>
      </c>
      <c r="I379">
        <f t="shared" si="72"/>
        <v>39348000</v>
      </c>
      <c r="K379">
        <v>372</v>
      </c>
      <c r="L379">
        <v>5</v>
      </c>
      <c r="M379">
        <f t="shared" si="80"/>
        <v>1860</v>
      </c>
      <c r="N379">
        <f>($M379-$M379/5)*铜钱系统分析!$H$235</f>
        <v>1413.6</v>
      </c>
      <c r="O379">
        <f>$M379/5*$L$5+($M379-$M379/5)*铜钱系统分析!$H$234</f>
        <v>357.12</v>
      </c>
      <c r="P379">
        <f>$M379/5*$K$5+($M379-$M379/5)*铜钱系统分析!$H$233</f>
        <v>89.28</v>
      </c>
      <c r="R379">
        <f t="shared" si="81"/>
        <v>13058.1</v>
      </c>
      <c r="S379">
        <f t="shared" si="82"/>
        <v>689.81999999999994</v>
      </c>
      <c r="T379">
        <f t="shared" si="83"/>
        <v>172.45499999999998</v>
      </c>
    </row>
    <row r="380" spans="1:20" x14ac:dyDescent="0.15">
      <c r="A380">
        <v>373</v>
      </c>
      <c r="B380">
        <v>9</v>
      </c>
      <c r="C380">
        <f t="shared" si="71"/>
        <v>45</v>
      </c>
      <c r="D380">
        <f t="shared" si="79"/>
        <v>16680</v>
      </c>
      <c r="E380">
        <f>D380*铜钱系统分析!$C$235</f>
        <v>11676</v>
      </c>
      <c r="F380">
        <f>D380*铜钱系统分析!$C$234</f>
        <v>333.6</v>
      </c>
      <c r="G380">
        <f>D380*铜钱系统分析!$C$233</f>
        <v>83.4</v>
      </c>
      <c r="H380">
        <f t="shared" si="73"/>
        <v>106500</v>
      </c>
      <c r="I380">
        <f t="shared" si="72"/>
        <v>39454500</v>
      </c>
      <c r="K380">
        <v>373</v>
      </c>
      <c r="L380">
        <v>5</v>
      </c>
      <c r="M380">
        <f t="shared" si="80"/>
        <v>1865</v>
      </c>
      <c r="N380">
        <f>($M380-$M380/5)*铜钱系统分析!$H$235</f>
        <v>1417.3999999999999</v>
      </c>
      <c r="O380">
        <f>$M380/5*$L$5+($M380-$M380/5)*铜钱系统分析!$H$234</f>
        <v>358.08000000000004</v>
      </c>
      <c r="P380">
        <f>$M380/5*$K$5+($M380-$M380/5)*铜钱系统分析!$H$233</f>
        <v>89.52000000000001</v>
      </c>
      <c r="R380">
        <f t="shared" si="81"/>
        <v>13093.4</v>
      </c>
      <c r="S380">
        <f t="shared" si="82"/>
        <v>691.68000000000006</v>
      </c>
      <c r="T380">
        <f t="shared" si="83"/>
        <v>172.92000000000002</v>
      </c>
    </row>
    <row r="381" spans="1:20" x14ac:dyDescent="0.15">
      <c r="A381">
        <v>374</v>
      </c>
      <c r="B381">
        <v>9</v>
      </c>
      <c r="C381">
        <f t="shared" si="71"/>
        <v>45</v>
      </c>
      <c r="D381">
        <f t="shared" si="79"/>
        <v>16725</v>
      </c>
      <c r="E381">
        <f>D381*铜钱系统分析!$C$235</f>
        <v>11707.5</v>
      </c>
      <c r="F381">
        <f>D381*铜钱系统分析!$C$234</f>
        <v>334.5</v>
      </c>
      <c r="G381">
        <f>D381*铜钱系统分析!$C$233</f>
        <v>83.625</v>
      </c>
      <c r="H381">
        <f t="shared" si="73"/>
        <v>106500</v>
      </c>
      <c r="I381">
        <f t="shared" si="72"/>
        <v>39561000</v>
      </c>
      <c r="K381">
        <v>374</v>
      </c>
      <c r="L381">
        <v>5</v>
      </c>
      <c r="M381">
        <f t="shared" si="80"/>
        <v>1870</v>
      </c>
      <c r="N381">
        <f>($M381-$M381/5)*铜钱系统分析!$H$235</f>
        <v>1421.2</v>
      </c>
      <c r="O381">
        <f>$M381/5*$L$5+($M381-$M381/5)*铜钱系统分析!$H$234</f>
        <v>359.03999999999996</v>
      </c>
      <c r="P381">
        <f>$M381/5*$K$5+($M381-$M381/5)*铜钱系统分析!$H$233</f>
        <v>89.759999999999991</v>
      </c>
      <c r="R381">
        <f t="shared" si="81"/>
        <v>13128.7</v>
      </c>
      <c r="S381">
        <f t="shared" si="82"/>
        <v>693.54</v>
      </c>
      <c r="T381">
        <f t="shared" si="83"/>
        <v>173.38499999999999</v>
      </c>
    </row>
    <row r="382" spans="1:20" x14ac:dyDescent="0.15">
      <c r="A382">
        <v>375</v>
      </c>
      <c r="B382">
        <v>9</v>
      </c>
      <c r="C382">
        <f t="shared" si="71"/>
        <v>45</v>
      </c>
      <c r="D382">
        <f t="shared" si="79"/>
        <v>16770</v>
      </c>
      <c r="E382">
        <f>D382*铜钱系统分析!$C$235</f>
        <v>11739</v>
      </c>
      <c r="F382">
        <f>D382*铜钱系统分析!$C$234</f>
        <v>335.40000000000003</v>
      </c>
      <c r="G382">
        <f>D382*铜钱系统分析!$C$233</f>
        <v>83.850000000000009</v>
      </c>
      <c r="H382">
        <f t="shared" si="73"/>
        <v>106500</v>
      </c>
      <c r="I382">
        <f t="shared" si="72"/>
        <v>39667500</v>
      </c>
      <c r="K382">
        <v>375</v>
      </c>
      <c r="L382">
        <v>5</v>
      </c>
      <c r="M382">
        <f t="shared" si="80"/>
        <v>1875</v>
      </c>
      <c r="N382">
        <f>($M382-$M382/5)*铜钱系统分析!$H$235</f>
        <v>1425</v>
      </c>
      <c r="O382">
        <f>$M382/5*$L$5+($M382-$M382/5)*铜钱系统分析!$H$234</f>
        <v>360</v>
      </c>
      <c r="P382">
        <f>$M382/5*$K$5+($M382-$M382/5)*铜钱系统分析!$H$233</f>
        <v>90</v>
      </c>
      <c r="R382">
        <f t="shared" si="81"/>
        <v>13164</v>
      </c>
      <c r="S382">
        <f t="shared" si="82"/>
        <v>695.40000000000009</v>
      </c>
      <c r="T382">
        <f t="shared" si="83"/>
        <v>173.85000000000002</v>
      </c>
    </row>
    <row r="383" spans="1:20" x14ac:dyDescent="0.15">
      <c r="A383">
        <v>376</v>
      </c>
      <c r="B383">
        <v>9</v>
      </c>
      <c r="C383">
        <f t="shared" si="71"/>
        <v>45</v>
      </c>
      <c r="D383">
        <f t="shared" si="79"/>
        <v>16815</v>
      </c>
      <c r="E383">
        <f>D383*铜钱系统分析!$C$235</f>
        <v>11770.5</v>
      </c>
      <c r="F383">
        <f>D383*铜钱系统分析!$C$234</f>
        <v>336.3</v>
      </c>
      <c r="G383">
        <f>D383*铜钱系统分析!$C$233</f>
        <v>84.075000000000003</v>
      </c>
      <c r="H383">
        <f t="shared" si="73"/>
        <v>106500</v>
      </c>
      <c r="I383">
        <f t="shared" si="72"/>
        <v>39774000</v>
      </c>
      <c r="K383">
        <v>376</v>
      </c>
      <c r="L383">
        <v>5</v>
      </c>
      <c r="M383">
        <f t="shared" si="80"/>
        <v>1880</v>
      </c>
      <c r="N383">
        <f>($M383-$M383/5)*铜钱系统分析!$H$235</f>
        <v>1428.8</v>
      </c>
      <c r="O383">
        <f>$M383/5*$L$5+($M383-$M383/5)*铜钱系统分析!$H$234</f>
        <v>360.96000000000004</v>
      </c>
      <c r="P383">
        <f>$M383/5*$K$5+($M383-$M383/5)*铜钱系统分析!$H$233</f>
        <v>90.240000000000009</v>
      </c>
      <c r="R383">
        <f t="shared" si="81"/>
        <v>13199.3</v>
      </c>
      <c r="S383">
        <f t="shared" si="82"/>
        <v>697.26</v>
      </c>
      <c r="T383">
        <f t="shared" si="83"/>
        <v>174.315</v>
      </c>
    </row>
    <row r="384" spans="1:20" x14ac:dyDescent="0.15">
      <c r="A384">
        <v>377</v>
      </c>
      <c r="B384">
        <v>9</v>
      </c>
      <c r="C384">
        <f t="shared" si="71"/>
        <v>45</v>
      </c>
      <c r="D384">
        <f t="shared" si="79"/>
        <v>16860</v>
      </c>
      <c r="E384">
        <f>D384*铜钱系统分析!$C$235</f>
        <v>11802</v>
      </c>
      <c r="F384">
        <f>D384*铜钱系统分析!$C$234</f>
        <v>337.2</v>
      </c>
      <c r="G384">
        <f>D384*铜钱系统分析!$C$233</f>
        <v>84.3</v>
      </c>
      <c r="H384">
        <f t="shared" si="73"/>
        <v>106500</v>
      </c>
      <c r="I384">
        <f t="shared" si="72"/>
        <v>39880500</v>
      </c>
      <c r="K384">
        <v>377</v>
      </c>
      <c r="L384">
        <v>5</v>
      </c>
      <c r="M384">
        <f t="shared" si="80"/>
        <v>1885</v>
      </c>
      <c r="N384">
        <f>($M384-$M384/5)*铜钱系统分析!$H$235</f>
        <v>1432.6</v>
      </c>
      <c r="O384">
        <f>$M384/5*$L$5+($M384-$M384/5)*铜钱系统分析!$H$234</f>
        <v>361.92</v>
      </c>
      <c r="P384">
        <f>$M384/5*$K$5+($M384-$M384/5)*铜钱系统分析!$H$233</f>
        <v>90.48</v>
      </c>
      <c r="R384">
        <f t="shared" si="81"/>
        <v>13234.6</v>
      </c>
      <c r="S384">
        <f t="shared" si="82"/>
        <v>699.12</v>
      </c>
      <c r="T384">
        <f t="shared" si="83"/>
        <v>174.78</v>
      </c>
    </row>
    <row r="385" spans="1:20" x14ac:dyDescent="0.15">
      <c r="A385">
        <v>378</v>
      </c>
      <c r="B385">
        <v>9</v>
      </c>
      <c r="C385">
        <f t="shared" si="71"/>
        <v>45</v>
      </c>
      <c r="D385">
        <f t="shared" si="79"/>
        <v>16905</v>
      </c>
      <c r="E385">
        <f>D385*铜钱系统分析!$C$235</f>
        <v>11833.5</v>
      </c>
      <c r="F385">
        <f>D385*铜钱系统分析!$C$234</f>
        <v>338.1</v>
      </c>
      <c r="G385">
        <f>D385*铜钱系统分析!$C$233</f>
        <v>84.525000000000006</v>
      </c>
      <c r="H385">
        <f t="shared" si="73"/>
        <v>106500</v>
      </c>
      <c r="I385">
        <f t="shared" si="72"/>
        <v>39987000</v>
      </c>
      <c r="K385">
        <v>378</v>
      </c>
      <c r="L385">
        <v>5</v>
      </c>
      <c r="M385">
        <f t="shared" si="80"/>
        <v>1890</v>
      </c>
      <c r="N385">
        <f>($M385-$M385/5)*铜钱系统分析!$H$235</f>
        <v>1436.3999999999999</v>
      </c>
      <c r="O385">
        <f>$M385/5*$L$5+($M385-$M385/5)*铜钱系统分析!$H$234</f>
        <v>362.88000000000005</v>
      </c>
      <c r="P385">
        <f>$M385/5*$K$5+($M385-$M385/5)*铜钱系统分析!$H$233</f>
        <v>90.720000000000013</v>
      </c>
      <c r="R385">
        <f t="shared" si="81"/>
        <v>13269.9</v>
      </c>
      <c r="S385">
        <f t="shared" si="82"/>
        <v>700.98</v>
      </c>
      <c r="T385">
        <f t="shared" si="83"/>
        <v>175.245</v>
      </c>
    </row>
    <row r="386" spans="1:20" x14ac:dyDescent="0.15">
      <c r="A386">
        <v>379</v>
      </c>
      <c r="B386">
        <v>9</v>
      </c>
      <c r="C386">
        <f t="shared" si="71"/>
        <v>45</v>
      </c>
      <c r="D386">
        <f t="shared" si="79"/>
        <v>16950</v>
      </c>
      <c r="E386">
        <f>D386*铜钱系统分析!$C$235</f>
        <v>11865</v>
      </c>
      <c r="F386">
        <f>D386*铜钱系统分析!$C$234</f>
        <v>339</v>
      </c>
      <c r="G386">
        <f>D386*铜钱系统分析!$C$233</f>
        <v>84.75</v>
      </c>
      <c r="H386">
        <f t="shared" si="73"/>
        <v>106500</v>
      </c>
      <c r="I386">
        <f t="shared" si="72"/>
        <v>40093500</v>
      </c>
      <c r="K386">
        <v>379</v>
      </c>
      <c r="L386">
        <v>5</v>
      </c>
      <c r="M386">
        <f t="shared" si="80"/>
        <v>1895</v>
      </c>
      <c r="N386">
        <f>($M386-$M386/5)*铜钱系统分析!$H$235</f>
        <v>1440.2</v>
      </c>
      <c r="O386">
        <f>$M386/5*$L$5+($M386-$M386/5)*铜钱系统分析!$H$234</f>
        <v>363.84</v>
      </c>
      <c r="P386">
        <f>$M386/5*$K$5+($M386-$M386/5)*铜钱系统分析!$H$233</f>
        <v>90.96</v>
      </c>
      <c r="R386">
        <f t="shared" si="81"/>
        <v>13305.2</v>
      </c>
      <c r="S386">
        <f t="shared" si="82"/>
        <v>702.83999999999992</v>
      </c>
      <c r="T386">
        <f t="shared" si="83"/>
        <v>175.70999999999998</v>
      </c>
    </row>
    <row r="387" spans="1:20" x14ac:dyDescent="0.15">
      <c r="A387">
        <v>380</v>
      </c>
      <c r="B387">
        <v>9</v>
      </c>
      <c r="C387">
        <f t="shared" si="71"/>
        <v>45</v>
      </c>
      <c r="D387">
        <f t="shared" si="79"/>
        <v>16995</v>
      </c>
      <c r="E387">
        <f>D387*铜钱系统分析!$C$235</f>
        <v>11896.5</v>
      </c>
      <c r="F387">
        <f>D387*铜钱系统分析!$C$234</f>
        <v>339.90000000000003</v>
      </c>
      <c r="G387">
        <f>D387*铜钱系统分析!$C$233</f>
        <v>84.975000000000009</v>
      </c>
      <c r="H387">
        <f t="shared" si="73"/>
        <v>106500</v>
      </c>
      <c r="K387">
        <v>380</v>
      </c>
      <c r="L387">
        <v>5</v>
      </c>
      <c r="M387">
        <f t="shared" si="80"/>
        <v>1900</v>
      </c>
      <c r="N387">
        <f>($M387-$M387/5)*铜钱系统分析!$H$235</f>
        <v>1444</v>
      </c>
      <c r="O387">
        <f>$M387/5*$L$5+($M387-$M387/5)*铜钱系统分析!$H$234</f>
        <v>364.8</v>
      </c>
      <c r="P387">
        <f>$M387/5*$K$5+($M387-$M387/5)*铜钱系统分析!$H$233</f>
        <v>91.2</v>
      </c>
      <c r="R387">
        <f t="shared" si="81"/>
        <v>13340.5</v>
      </c>
      <c r="S387">
        <f t="shared" si="82"/>
        <v>704.7</v>
      </c>
      <c r="T387">
        <f t="shared" si="83"/>
        <v>176.17500000000001</v>
      </c>
    </row>
    <row r="390" spans="1:20" x14ac:dyDescent="0.15">
      <c r="M390">
        <f>M387/5*980*2/3</f>
        <v>248266.66666666666</v>
      </c>
    </row>
    <row r="401" spans="3:4" x14ac:dyDescent="0.15">
      <c r="C401" t="s">
        <v>453</v>
      </c>
      <c r="D401" t="s">
        <v>454</v>
      </c>
    </row>
    <row r="402" spans="3:4" x14ac:dyDescent="0.15">
      <c r="C402">
        <v>1</v>
      </c>
      <c r="D402">
        <v>1</v>
      </c>
    </row>
    <row r="403" spans="3:4" x14ac:dyDescent="0.15">
      <c r="C403">
        <v>2</v>
      </c>
      <c r="D403">
        <v>1</v>
      </c>
    </row>
    <row r="404" spans="3:4" x14ac:dyDescent="0.15">
      <c r="C404">
        <v>3</v>
      </c>
      <c r="D404">
        <v>1</v>
      </c>
    </row>
    <row r="405" spans="3:4" x14ac:dyDescent="0.15">
      <c r="C405">
        <v>4</v>
      </c>
      <c r="D405">
        <v>1</v>
      </c>
    </row>
    <row r="406" spans="3:4" x14ac:dyDescent="0.15">
      <c r="C406">
        <v>5</v>
      </c>
      <c r="D406">
        <v>3</v>
      </c>
    </row>
    <row r="407" spans="3:4" x14ac:dyDescent="0.15">
      <c r="C407">
        <v>6</v>
      </c>
      <c r="D407">
        <v>1</v>
      </c>
    </row>
    <row r="408" spans="3:4" x14ac:dyDescent="0.15">
      <c r="C408">
        <v>7</v>
      </c>
      <c r="D408">
        <v>1</v>
      </c>
    </row>
    <row r="409" spans="3:4" x14ac:dyDescent="0.15">
      <c r="C409">
        <v>8</v>
      </c>
      <c r="D409">
        <v>1</v>
      </c>
    </row>
    <row r="410" spans="3:4" x14ac:dyDescent="0.15">
      <c r="C410">
        <v>9</v>
      </c>
      <c r="D410">
        <v>1</v>
      </c>
    </row>
    <row r="411" spans="3:4" x14ac:dyDescent="0.15">
      <c r="C411">
        <v>10</v>
      </c>
      <c r="D411">
        <v>3</v>
      </c>
    </row>
    <row r="412" spans="3:4" x14ac:dyDescent="0.15">
      <c r="C412">
        <v>11</v>
      </c>
      <c r="D412">
        <v>1</v>
      </c>
    </row>
    <row r="413" spans="3:4" x14ac:dyDescent="0.15">
      <c r="C413">
        <v>12</v>
      </c>
      <c r="D413">
        <v>1</v>
      </c>
    </row>
    <row r="414" spans="3:4" x14ac:dyDescent="0.15">
      <c r="C414">
        <v>13</v>
      </c>
      <c r="D414">
        <v>1</v>
      </c>
    </row>
    <row r="415" spans="3:4" x14ac:dyDescent="0.15">
      <c r="C415">
        <v>14</v>
      </c>
      <c r="D415">
        <v>1</v>
      </c>
    </row>
    <row r="416" spans="3:4" x14ac:dyDescent="0.15">
      <c r="C416">
        <v>15</v>
      </c>
      <c r="D416">
        <v>3</v>
      </c>
    </row>
    <row r="417" spans="3:4" x14ac:dyDescent="0.15">
      <c r="C417">
        <v>16</v>
      </c>
      <c r="D417">
        <v>1</v>
      </c>
    </row>
    <row r="418" spans="3:4" x14ac:dyDescent="0.15">
      <c r="C418">
        <v>17</v>
      </c>
      <c r="D418">
        <v>1</v>
      </c>
    </row>
    <row r="419" spans="3:4" x14ac:dyDescent="0.15">
      <c r="C419">
        <v>18</v>
      </c>
      <c r="D419">
        <v>1</v>
      </c>
    </row>
    <row r="420" spans="3:4" x14ac:dyDescent="0.15">
      <c r="C420">
        <v>19</v>
      </c>
      <c r="D420">
        <v>1</v>
      </c>
    </row>
    <row r="421" spans="3:4" x14ac:dyDescent="0.15">
      <c r="C421">
        <v>20</v>
      </c>
      <c r="D421">
        <v>3</v>
      </c>
    </row>
    <row r="422" spans="3:4" x14ac:dyDescent="0.15">
      <c r="C422">
        <v>21</v>
      </c>
      <c r="D422">
        <v>1</v>
      </c>
    </row>
    <row r="423" spans="3:4" x14ac:dyDescent="0.15">
      <c r="C423">
        <v>22</v>
      </c>
      <c r="D423">
        <v>1</v>
      </c>
    </row>
    <row r="424" spans="3:4" x14ac:dyDescent="0.15">
      <c r="C424">
        <v>23</v>
      </c>
      <c r="D424">
        <v>1</v>
      </c>
    </row>
    <row r="425" spans="3:4" x14ac:dyDescent="0.15">
      <c r="C425">
        <v>24</v>
      </c>
      <c r="D425">
        <v>1</v>
      </c>
    </row>
    <row r="426" spans="3:4" x14ac:dyDescent="0.15">
      <c r="C426">
        <v>25</v>
      </c>
      <c r="D426">
        <v>10</v>
      </c>
    </row>
    <row r="427" spans="3:4" x14ac:dyDescent="0.15">
      <c r="C427">
        <v>26</v>
      </c>
      <c r="D427">
        <v>1</v>
      </c>
    </row>
    <row r="428" spans="3:4" x14ac:dyDescent="0.15">
      <c r="C428">
        <v>27</v>
      </c>
      <c r="D428">
        <v>1</v>
      </c>
    </row>
    <row r="429" spans="3:4" x14ac:dyDescent="0.15">
      <c r="C429">
        <v>28</v>
      </c>
      <c r="D429">
        <v>1</v>
      </c>
    </row>
    <row r="430" spans="3:4" x14ac:dyDescent="0.15">
      <c r="C430">
        <v>29</v>
      </c>
      <c r="D430">
        <v>1</v>
      </c>
    </row>
    <row r="431" spans="3:4" x14ac:dyDescent="0.15">
      <c r="C431">
        <v>30</v>
      </c>
      <c r="D431">
        <v>3</v>
      </c>
    </row>
    <row r="432" spans="3:4" x14ac:dyDescent="0.15">
      <c r="C432">
        <v>31</v>
      </c>
      <c r="D432">
        <v>1</v>
      </c>
    </row>
    <row r="433" spans="3:4" x14ac:dyDescent="0.15">
      <c r="C433">
        <v>32</v>
      </c>
      <c r="D433">
        <v>1</v>
      </c>
    </row>
    <row r="434" spans="3:4" x14ac:dyDescent="0.15">
      <c r="C434">
        <v>33</v>
      </c>
      <c r="D434">
        <v>1</v>
      </c>
    </row>
    <row r="435" spans="3:4" x14ac:dyDescent="0.15">
      <c r="C435">
        <v>34</v>
      </c>
      <c r="D435">
        <v>1</v>
      </c>
    </row>
    <row r="436" spans="3:4" x14ac:dyDescent="0.15">
      <c r="C436">
        <v>35</v>
      </c>
      <c r="D436">
        <v>3</v>
      </c>
    </row>
    <row r="437" spans="3:4" x14ac:dyDescent="0.15">
      <c r="C437">
        <v>36</v>
      </c>
      <c r="D437">
        <v>1</v>
      </c>
    </row>
    <row r="438" spans="3:4" x14ac:dyDescent="0.15">
      <c r="C438">
        <v>37</v>
      </c>
      <c r="D438">
        <v>1</v>
      </c>
    </row>
    <row r="439" spans="3:4" x14ac:dyDescent="0.15">
      <c r="C439">
        <v>38</v>
      </c>
      <c r="D439">
        <v>1</v>
      </c>
    </row>
    <row r="440" spans="3:4" x14ac:dyDescent="0.15">
      <c r="C440">
        <v>39</v>
      </c>
      <c r="D440">
        <v>1</v>
      </c>
    </row>
    <row r="441" spans="3:4" x14ac:dyDescent="0.15">
      <c r="C441">
        <v>40</v>
      </c>
      <c r="D441">
        <v>3</v>
      </c>
    </row>
    <row r="442" spans="3:4" x14ac:dyDescent="0.15">
      <c r="C442">
        <v>41</v>
      </c>
      <c r="D442">
        <v>1</v>
      </c>
    </row>
    <row r="443" spans="3:4" x14ac:dyDescent="0.15">
      <c r="C443">
        <v>42</v>
      </c>
      <c r="D443">
        <v>1</v>
      </c>
    </row>
    <row r="444" spans="3:4" x14ac:dyDescent="0.15">
      <c r="C444">
        <v>43</v>
      </c>
      <c r="D444">
        <v>1</v>
      </c>
    </row>
    <row r="445" spans="3:4" x14ac:dyDescent="0.15">
      <c r="C445">
        <v>44</v>
      </c>
      <c r="D445">
        <v>1</v>
      </c>
    </row>
    <row r="446" spans="3:4" x14ac:dyDescent="0.15">
      <c r="C446">
        <v>45</v>
      </c>
      <c r="D446">
        <v>3</v>
      </c>
    </row>
    <row r="447" spans="3:4" x14ac:dyDescent="0.15">
      <c r="C447">
        <v>46</v>
      </c>
      <c r="D447">
        <v>1</v>
      </c>
    </row>
    <row r="448" spans="3:4" x14ac:dyDescent="0.15">
      <c r="C448">
        <v>47</v>
      </c>
      <c r="D448">
        <v>1</v>
      </c>
    </row>
    <row r="449" spans="3:4" x14ac:dyDescent="0.15">
      <c r="C449">
        <v>48</v>
      </c>
      <c r="D449">
        <v>1</v>
      </c>
    </row>
    <row r="450" spans="3:4" x14ac:dyDescent="0.15">
      <c r="C450">
        <v>49</v>
      </c>
      <c r="D450">
        <v>1</v>
      </c>
    </row>
    <row r="451" spans="3:4" x14ac:dyDescent="0.15">
      <c r="C451">
        <v>50</v>
      </c>
      <c r="D451">
        <v>10</v>
      </c>
    </row>
    <row r="452" spans="3:4" x14ac:dyDescent="0.15">
      <c r="C452">
        <v>51</v>
      </c>
      <c r="D452">
        <v>1</v>
      </c>
    </row>
    <row r="453" spans="3:4" x14ac:dyDescent="0.15">
      <c r="C453">
        <v>52</v>
      </c>
      <c r="D453">
        <v>1</v>
      </c>
    </row>
    <row r="454" spans="3:4" x14ac:dyDescent="0.15">
      <c r="C454">
        <v>53</v>
      </c>
      <c r="D454">
        <v>1</v>
      </c>
    </row>
    <row r="455" spans="3:4" x14ac:dyDescent="0.15">
      <c r="C455">
        <v>54</v>
      </c>
      <c r="D455">
        <v>1</v>
      </c>
    </row>
    <row r="456" spans="3:4" x14ac:dyDescent="0.15">
      <c r="C456">
        <v>55</v>
      </c>
      <c r="D456">
        <v>3</v>
      </c>
    </row>
    <row r="457" spans="3:4" x14ac:dyDescent="0.15">
      <c r="C457">
        <v>56</v>
      </c>
      <c r="D457">
        <v>1</v>
      </c>
    </row>
    <row r="458" spans="3:4" x14ac:dyDescent="0.15">
      <c r="C458">
        <v>57</v>
      </c>
      <c r="D458">
        <v>1</v>
      </c>
    </row>
    <row r="459" spans="3:4" x14ac:dyDescent="0.15">
      <c r="C459">
        <v>58</v>
      </c>
      <c r="D459">
        <v>1</v>
      </c>
    </row>
    <row r="460" spans="3:4" x14ac:dyDescent="0.15">
      <c r="C460">
        <v>59</v>
      </c>
      <c r="D460">
        <v>1</v>
      </c>
    </row>
    <row r="461" spans="3:4" x14ac:dyDescent="0.15">
      <c r="C461">
        <v>60</v>
      </c>
      <c r="D461">
        <v>3</v>
      </c>
    </row>
    <row r="462" spans="3:4" x14ac:dyDescent="0.15">
      <c r="C462">
        <v>61</v>
      </c>
      <c r="D462">
        <v>1</v>
      </c>
    </row>
    <row r="463" spans="3:4" x14ac:dyDescent="0.15">
      <c r="C463">
        <v>62</v>
      </c>
      <c r="D463">
        <v>1</v>
      </c>
    </row>
    <row r="464" spans="3:4" x14ac:dyDescent="0.15">
      <c r="C464">
        <v>63</v>
      </c>
      <c r="D464">
        <v>1</v>
      </c>
    </row>
    <row r="465" spans="3:4" x14ac:dyDescent="0.15">
      <c r="C465">
        <v>64</v>
      </c>
      <c r="D465">
        <v>1</v>
      </c>
    </row>
    <row r="466" spans="3:4" x14ac:dyDescent="0.15">
      <c r="C466">
        <v>65</v>
      </c>
      <c r="D466">
        <v>3</v>
      </c>
    </row>
    <row r="467" spans="3:4" x14ac:dyDescent="0.15">
      <c r="C467">
        <v>66</v>
      </c>
      <c r="D467">
        <v>1</v>
      </c>
    </row>
    <row r="468" spans="3:4" x14ac:dyDescent="0.15">
      <c r="C468">
        <v>67</v>
      </c>
      <c r="D468">
        <v>1</v>
      </c>
    </row>
    <row r="469" spans="3:4" x14ac:dyDescent="0.15">
      <c r="C469">
        <v>68</v>
      </c>
      <c r="D469">
        <v>1</v>
      </c>
    </row>
    <row r="470" spans="3:4" x14ac:dyDescent="0.15">
      <c r="C470">
        <v>69</v>
      </c>
      <c r="D470">
        <v>1</v>
      </c>
    </row>
    <row r="471" spans="3:4" x14ac:dyDescent="0.15">
      <c r="C471">
        <v>70</v>
      </c>
      <c r="D471">
        <v>3</v>
      </c>
    </row>
    <row r="472" spans="3:4" x14ac:dyDescent="0.15">
      <c r="C472">
        <v>71</v>
      </c>
      <c r="D472">
        <v>1</v>
      </c>
    </row>
    <row r="473" spans="3:4" x14ac:dyDescent="0.15">
      <c r="C473">
        <v>72</v>
      </c>
      <c r="D473">
        <v>1</v>
      </c>
    </row>
    <row r="474" spans="3:4" x14ac:dyDescent="0.15">
      <c r="C474">
        <v>73</v>
      </c>
      <c r="D474">
        <v>1</v>
      </c>
    </row>
    <row r="475" spans="3:4" x14ac:dyDescent="0.15">
      <c r="C475">
        <v>74</v>
      </c>
      <c r="D475">
        <v>1</v>
      </c>
    </row>
    <row r="476" spans="3:4" x14ac:dyDescent="0.15">
      <c r="C476">
        <v>75</v>
      </c>
      <c r="D476">
        <v>10</v>
      </c>
    </row>
    <row r="477" spans="3:4" x14ac:dyDescent="0.15">
      <c r="C477">
        <v>76</v>
      </c>
      <c r="D477">
        <v>1</v>
      </c>
    </row>
    <row r="478" spans="3:4" x14ac:dyDescent="0.15">
      <c r="C478">
        <v>77</v>
      </c>
      <c r="D478">
        <v>1</v>
      </c>
    </row>
    <row r="479" spans="3:4" x14ac:dyDescent="0.15">
      <c r="C479">
        <v>78</v>
      </c>
      <c r="D479">
        <v>1</v>
      </c>
    </row>
    <row r="480" spans="3:4" x14ac:dyDescent="0.15">
      <c r="C480">
        <v>79</v>
      </c>
      <c r="D480">
        <v>1</v>
      </c>
    </row>
    <row r="481" spans="3:4" x14ac:dyDescent="0.15">
      <c r="C481">
        <v>80</v>
      </c>
      <c r="D481">
        <v>3</v>
      </c>
    </row>
    <row r="482" spans="3:4" x14ac:dyDescent="0.15">
      <c r="C482">
        <v>81</v>
      </c>
      <c r="D482">
        <v>1</v>
      </c>
    </row>
    <row r="483" spans="3:4" x14ac:dyDescent="0.15">
      <c r="C483">
        <v>82</v>
      </c>
      <c r="D483">
        <v>1</v>
      </c>
    </row>
    <row r="484" spans="3:4" x14ac:dyDescent="0.15">
      <c r="C484">
        <v>83</v>
      </c>
      <c r="D484">
        <v>1</v>
      </c>
    </row>
    <row r="485" spans="3:4" x14ac:dyDescent="0.15">
      <c r="C485">
        <v>84</v>
      </c>
      <c r="D485">
        <v>1</v>
      </c>
    </row>
    <row r="486" spans="3:4" x14ac:dyDescent="0.15">
      <c r="C486">
        <v>85</v>
      </c>
      <c r="D486">
        <v>3</v>
      </c>
    </row>
    <row r="487" spans="3:4" x14ac:dyDescent="0.15">
      <c r="C487">
        <v>86</v>
      </c>
      <c r="D487">
        <v>1</v>
      </c>
    </row>
    <row r="488" spans="3:4" x14ac:dyDescent="0.15">
      <c r="C488">
        <v>87</v>
      </c>
      <c r="D488">
        <v>1</v>
      </c>
    </row>
    <row r="489" spans="3:4" x14ac:dyDescent="0.15">
      <c r="C489">
        <v>88</v>
      </c>
      <c r="D489">
        <v>1</v>
      </c>
    </row>
    <row r="490" spans="3:4" x14ac:dyDescent="0.15">
      <c r="C490">
        <v>89</v>
      </c>
      <c r="D490">
        <v>1</v>
      </c>
    </row>
    <row r="491" spans="3:4" x14ac:dyDescent="0.15">
      <c r="C491">
        <v>90</v>
      </c>
      <c r="D491">
        <v>3</v>
      </c>
    </row>
    <row r="492" spans="3:4" x14ac:dyDescent="0.15">
      <c r="C492">
        <v>91</v>
      </c>
      <c r="D492">
        <v>1</v>
      </c>
    </row>
    <row r="493" spans="3:4" x14ac:dyDescent="0.15">
      <c r="C493">
        <v>92</v>
      </c>
      <c r="D493">
        <v>1</v>
      </c>
    </row>
    <row r="494" spans="3:4" x14ac:dyDescent="0.15">
      <c r="C494">
        <v>93</v>
      </c>
      <c r="D494">
        <v>1</v>
      </c>
    </row>
    <row r="495" spans="3:4" x14ac:dyDescent="0.15">
      <c r="C495">
        <v>94</v>
      </c>
      <c r="D495">
        <v>1</v>
      </c>
    </row>
    <row r="496" spans="3:4" x14ac:dyDescent="0.15">
      <c r="C496">
        <v>95</v>
      </c>
      <c r="D496">
        <v>3</v>
      </c>
    </row>
    <row r="497" spans="3:4" x14ac:dyDescent="0.15">
      <c r="C497">
        <v>96</v>
      </c>
      <c r="D497">
        <v>1</v>
      </c>
    </row>
    <row r="498" spans="3:4" x14ac:dyDescent="0.15">
      <c r="C498">
        <v>97</v>
      </c>
      <c r="D498">
        <v>1</v>
      </c>
    </row>
    <row r="499" spans="3:4" x14ac:dyDescent="0.15">
      <c r="C499">
        <v>98</v>
      </c>
      <c r="D499">
        <v>1</v>
      </c>
    </row>
    <row r="500" spans="3:4" x14ac:dyDescent="0.15">
      <c r="C500">
        <v>99</v>
      </c>
      <c r="D500">
        <v>1</v>
      </c>
    </row>
    <row r="501" spans="3:4" x14ac:dyDescent="0.15">
      <c r="C501">
        <v>100</v>
      </c>
      <c r="D501">
        <v>10</v>
      </c>
    </row>
  </sheetData>
  <phoneticPr fontId="1" type="noConversion"/>
  <dataValidations count="3">
    <dataValidation allowBlank="1" showInputMessage="1" showErrorMessage="1" prompt="这个概率计算了第5次必出4星以上卡" sqref="N4" xr:uid="{EC87B245-732D-44E8-B6F3-69EFCE235CDC}"/>
    <dataValidation allowBlank="1" showInputMessage="1" showErrorMessage="1" prompt="主城6级,点将台魏,蜀,吴各1级" sqref="C3" xr:uid="{D9AD7ECB-4B0A-476D-8B67-D6D46E6E232A}"/>
    <dataValidation allowBlank="1" showInputMessage="1" showErrorMessage="1" prompt="每日将9个卡包全部抽完,获得的3星卡全部转换成战法经验" sqref="A5" xr:uid="{D3921A19-E6D5-417A-8D06-14F381939280}"/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1"/>
  <sheetViews>
    <sheetView workbookViewId="0">
      <selection activeCell="E27" sqref="E27"/>
    </sheetView>
    <sheetView workbookViewId="1"/>
  </sheetViews>
  <sheetFormatPr defaultRowHeight="13.5" x14ac:dyDescent="0.15"/>
  <cols>
    <col min="1" max="1" width="15.25" bestFit="1" customWidth="1"/>
    <col min="2" max="2" width="15.25" customWidth="1"/>
    <col min="5" max="5" width="10" bestFit="1" customWidth="1"/>
  </cols>
  <sheetData>
    <row r="1" spans="1:16" x14ac:dyDescent="0.15">
      <c r="A1" t="s">
        <v>365</v>
      </c>
      <c r="B1" t="s">
        <v>413</v>
      </c>
      <c r="C1" t="s">
        <v>366</v>
      </c>
      <c r="E1" t="s">
        <v>367</v>
      </c>
      <c r="F1" t="s">
        <v>366</v>
      </c>
      <c r="H1" t="s">
        <v>368</v>
      </c>
    </row>
    <row r="2" spans="1:16" x14ac:dyDescent="0.15">
      <c r="A2" t="s">
        <v>400</v>
      </c>
      <c r="O2" t="s">
        <v>409</v>
      </c>
      <c r="P2" t="s">
        <v>410</v>
      </c>
    </row>
    <row r="3" spans="1:16" x14ac:dyDescent="0.15">
      <c r="A3" t="s">
        <v>369</v>
      </c>
      <c r="C3">
        <v>3000</v>
      </c>
      <c r="E3" t="s">
        <v>370</v>
      </c>
      <c r="F3">
        <v>3000</v>
      </c>
      <c r="H3" t="s">
        <v>371</v>
      </c>
      <c r="N3" t="s">
        <v>408</v>
      </c>
      <c r="O3">
        <v>6000</v>
      </c>
      <c r="P3">
        <v>50000</v>
      </c>
    </row>
    <row r="4" spans="1:16" x14ac:dyDescent="0.15">
      <c r="A4" t="s">
        <v>372</v>
      </c>
      <c r="C4">
        <v>5000</v>
      </c>
      <c r="E4" t="s">
        <v>373</v>
      </c>
      <c r="F4">
        <v>5000</v>
      </c>
      <c r="H4">
        <v>1</v>
      </c>
      <c r="I4" t="s">
        <v>374</v>
      </c>
    </row>
    <row r="5" spans="1:16" x14ac:dyDescent="0.15">
      <c r="A5" t="s">
        <v>375</v>
      </c>
      <c r="C5">
        <v>5000</v>
      </c>
      <c r="E5" t="s">
        <v>376</v>
      </c>
      <c r="F5">
        <v>5000</v>
      </c>
      <c r="H5">
        <v>2</v>
      </c>
      <c r="I5" t="s">
        <v>383</v>
      </c>
    </row>
    <row r="6" spans="1:16" x14ac:dyDescent="0.15">
      <c r="A6" t="s">
        <v>377</v>
      </c>
      <c r="C6">
        <v>2000</v>
      </c>
      <c r="H6">
        <v>3</v>
      </c>
    </row>
    <row r="7" spans="1:16" x14ac:dyDescent="0.15">
      <c r="A7" t="s">
        <v>378</v>
      </c>
      <c r="C7">
        <v>3000</v>
      </c>
      <c r="H7">
        <v>4</v>
      </c>
    </row>
    <row r="8" spans="1:16" x14ac:dyDescent="0.15">
      <c r="A8" t="s">
        <v>379</v>
      </c>
      <c r="C8">
        <v>5000</v>
      </c>
      <c r="H8">
        <v>5</v>
      </c>
    </row>
    <row r="9" spans="1:16" x14ac:dyDescent="0.15">
      <c r="A9" t="s">
        <v>380</v>
      </c>
      <c r="C9">
        <v>1000</v>
      </c>
    </row>
    <row r="10" spans="1:16" x14ac:dyDescent="0.15">
      <c r="A10" t="s">
        <v>381</v>
      </c>
      <c r="C10">
        <v>8000</v>
      </c>
    </row>
    <row r="11" spans="1:16" x14ac:dyDescent="0.15">
      <c r="A11" t="s">
        <v>382</v>
      </c>
      <c r="C11">
        <v>2000</v>
      </c>
    </row>
    <row r="12" spans="1:16" x14ac:dyDescent="0.15">
      <c r="A12" t="s">
        <v>399</v>
      </c>
      <c r="C12">
        <v>10000</v>
      </c>
    </row>
    <row r="13" spans="1:16" x14ac:dyDescent="0.15">
      <c r="A13" t="s">
        <v>411</v>
      </c>
      <c r="B13" t="s">
        <v>414</v>
      </c>
      <c r="C13">
        <v>20000</v>
      </c>
    </row>
    <row r="14" spans="1:16" x14ac:dyDescent="0.15">
      <c r="A14" t="s">
        <v>412</v>
      </c>
      <c r="C14">
        <v>5000</v>
      </c>
    </row>
    <row r="15" spans="1:16" x14ac:dyDescent="0.15">
      <c r="A15" t="s">
        <v>421</v>
      </c>
      <c r="C15">
        <v>20000</v>
      </c>
    </row>
    <row r="16" spans="1:16" x14ac:dyDescent="0.15">
      <c r="A16" t="s">
        <v>422</v>
      </c>
      <c r="C16">
        <v>20000</v>
      </c>
    </row>
    <row r="17" spans="1:3" x14ac:dyDescent="0.15">
      <c r="A17" t="s">
        <v>424</v>
      </c>
      <c r="C17">
        <v>1000</v>
      </c>
    </row>
    <row r="18" spans="1:3" x14ac:dyDescent="0.15">
      <c r="A18" t="s">
        <v>425</v>
      </c>
      <c r="B18" t="s">
        <v>426</v>
      </c>
      <c r="C18">
        <v>30000</v>
      </c>
    </row>
    <row r="19" spans="1:3" x14ac:dyDescent="0.15">
      <c r="A19" t="s">
        <v>427</v>
      </c>
      <c r="C19">
        <v>30000</v>
      </c>
    </row>
    <row r="20" spans="1:3" x14ac:dyDescent="0.15">
      <c r="A20" t="s">
        <v>428</v>
      </c>
      <c r="C20">
        <v>5000</v>
      </c>
    </row>
    <row r="21" spans="1:3" x14ac:dyDescent="0.15">
      <c r="A21" t="s">
        <v>415</v>
      </c>
      <c r="B21" t="s">
        <v>416</v>
      </c>
      <c r="C21">
        <v>50000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H63"/>
  <sheetViews>
    <sheetView topLeftCell="AB1" workbookViewId="0">
      <selection activeCell="AU11" sqref="AU11:AU13"/>
    </sheetView>
    <sheetView workbookViewId="1"/>
  </sheetViews>
  <sheetFormatPr defaultColWidth="9.25" defaultRowHeight="13.5" x14ac:dyDescent="0.15"/>
  <cols>
    <col min="1" max="1" width="4.875" customWidth="1"/>
    <col min="2" max="30" width="5.25" customWidth="1"/>
    <col min="31" max="31" width="5.375" customWidth="1"/>
    <col min="34" max="39" width="5.625" customWidth="1"/>
    <col min="40" max="40" width="6.875" customWidth="1"/>
    <col min="41" max="43" width="5.625" customWidth="1"/>
    <col min="44" max="46" width="6.625" customWidth="1"/>
    <col min="47" max="47" width="9" bestFit="1" customWidth="1"/>
    <col min="61" max="61" width="9.5" bestFit="1" customWidth="1"/>
    <col min="64" max="64" width="10" customWidth="1"/>
  </cols>
  <sheetData>
    <row r="1" spans="1:60" ht="22.5" x14ac:dyDescent="0.15">
      <c r="A1" s="2" t="s">
        <v>79</v>
      </c>
      <c r="AH1">
        <v>4</v>
      </c>
      <c r="AR1">
        <f>24*20</f>
        <v>480</v>
      </c>
      <c r="AS1">
        <v>0.5</v>
      </c>
    </row>
    <row r="2" spans="1:60" x14ac:dyDescent="0.15">
      <c r="B2" t="s">
        <v>60</v>
      </c>
      <c r="E2" t="s">
        <v>37</v>
      </c>
      <c r="H2" t="s">
        <v>39</v>
      </c>
      <c r="K2" t="s">
        <v>41</v>
      </c>
      <c r="N2" t="s">
        <v>43</v>
      </c>
      <c r="Q2" t="s">
        <v>45</v>
      </c>
      <c r="T2" t="s">
        <v>47</v>
      </c>
      <c r="W2" t="s">
        <v>49</v>
      </c>
      <c r="Z2" t="s">
        <v>51</v>
      </c>
      <c r="AC2" t="s">
        <v>53</v>
      </c>
      <c r="AF2" t="s">
        <v>35</v>
      </c>
      <c r="AH2" t="s">
        <v>76</v>
      </c>
      <c r="AR2" t="s">
        <v>77</v>
      </c>
      <c r="AU2" t="s">
        <v>72</v>
      </c>
      <c r="AZ2" t="s">
        <v>73</v>
      </c>
      <c r="BE2" t="s">
        <v>75</v>
      </c>
    </row>
    <row r="3" spans="1:60" x14ac:dyDescent="0.15">
      <c r="A3" t="s">
        <v>19</v>
      </c>
      <c r="B3" t="s">
        <v>54</v>
      </c>
      <c r="C3" t="s">
        <v>118</v>
      </c>
      <c r="D3" t="s">
        <v>56</v>
      </c>
      <c r="E3" t="s">
        <v>55</v>
      </c>
      <c r="F3" t="s">
        <v>56</v>
      </c>
      <c r="G3" t="s">
        <v>57</v>
      </c>
      <c r="H3" t="s">
        <v>55</v>
      </c>
      <c r="I3" t="s">
        <v>56</v>
      </c>
      <c r="J3" t="s">
        <v>58</v>
      </c>
      <c r="K3" t="s">
        <v>55</v>
      </c>
      <c r="L3" t="s">
        <v>56</v>
      </c>
      <c r="M3" t="s">
        <v>59</v>
      </c>
      <c r="N3" t="s">
        <v>55</v>
      </c>
      <c r="O3" t="s">
        <v>56</v>
      </c>
      <c r="P3" t="s">
        <v>59</v>
      </c>
      <c r="Q3" t="s">
        <v>55</v>
      </c>
      <c r="R3" t="s">
        <v>56</v>
      </c>
      <c r="S3" t="s">
        <v>59</v>
      </c>
      <c r="T3" t="s">
        <v>55</v>
      </c>
      <c r="U3" t="s">
        <v>56</v>
      </c>
      <c r="V3" t="s">
        <v>59</v>
      </c>
      <c r="W3" t="s">
        <v>55</v>
      </c>
      <c r="X3" t="s">
        <v>56</v>
      </c>
      <c r="Y3" t="s">
        <v>59</v>
      </c>
      <c r="Z3" t="s">
        <v>55</v>
      </c>
      <c r="AA3" t="s">
        <v>56</v>
      </c>
      <c r="AB3" t="s">
        <v>59</v>
      </c>
      <c r="AC3" t="s">
        <v>55</v>
      </c>
      <c r="AD3" t="s">
        <v>56</v>
      </c>
      <c r="AE3" t="s">
        <v>59</v>
      </c>
      <c r="AF3" t="s">
        <v>65</v>
      </c>
      <c r="AH3" t="s">
        <v>61</v>
      </c>
      <c r="AI3" t="s">
        <v>62</v>
      </c>
      <c r="AJ3" t="s">
        <v>38</v>
      </c>
      <c r="AK3" t="s">
        <v>40</v>
      </c>
      <c r="AL3" t="s">
        <v>42</v>
      </c>
      <c r="AM3" t="s">
        <v>44</v>
      </c>
      <c r="AN3" t="s">
        <v>46</v>
      </c>
      <c r="AO3" t="s">
        <v>48</v>
      </c>
      <c r="AP3" t="s">
        <v>50</v>
      </c>
      <c r="AQ3" t="s">
        <v>52</v>
      </c>
      <c r="AR3" t="s">
        <v>66</v>
      </c>
      <c r="AS3" t="s">
        <v>67</v>
      </c>
      <c r="AT3" t="s">
        <v>68</v>
      </c>
      <c r="AU3" t="s">
        <v>69</v>
      </c>
      <c r="AV3" t="s">
        <v>70</v>
      </c>
      <c r="AW3" t="s">
        <v>18</v>
      </c>
      <c r="AX3" t="s">
        <v>71</v>
      </c>
      <c r="AY3" t="s">
        <v>78</v>
      </c>
      <c r="AZ3" t="s">
        <v>69</v>
      </c>
      <c r="BA3" t="s">
        <v>70</v>
      </c>
      <c r="BB3" t="s">
        <v>18</v>
      </c>
      <c r="BC3" t="s">
        <v>71</v>
      </c>
      <c r="BD3" t="s">
        <v>32</v>
      </c>
      <c r="BE3" t="s">
        <v>69</v>
      </c>
      <c r="BF3" t="s">
        <v>70</v>
      </c>
      <c r="BG3" t="s">
        <v>18</v>
      </c>
      <c r="BH3" t="s">
        <v>71</v>
      </c>
    </row>
    <row r="4" spans="1:60" x14ac:dyDescent="0.15">
      <c r="A4">
        <v>1</v>
      </c>
      <c r="B4">
        <v>5</v>
      </c>
      <c r="C4">
        <v>5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f>(附表1!$A$5+VLOOKUP(B4,附表1!$C$5:$D$24,2,0)+IF(C4=20,1000,0))*(1+D4/10)*$AH$1</f>
        <v>25300.000000000004</v>
      </c>
      <c r="AI4">
        <f>IF(E4=0,0,(附表1!$B$5+VLOOKUP(E4,附表1!$C$5:$D$24,2,0))*(1+F4*0.1+G4*0.12))*$AH$1</f>
        <v>0</v>
      </c>
      <c r="AJ4">
        <f>IF(H4=0,0,(附表1!$B$5+VLOOKUP(H4,附表1!$C$5:$D$24,2,0))*(1+I4*0.1+J4*0.12))*$AH$1</f>
        <v>0</v>
      </c>
      <c r="AK4">
        <f>IF(K4=0,0,(附表1!$B$5+VLOOKUP(K4,附表1!$C$5:$D$24,2,0))*(1+L4*0.1+M4*0.12))*$AH$1</f>
        <v>0</v>
      </c>
      <c r="AL4">
        <f>IF(N4=0,0,(附表1!$B$5+VLOOKUP(N4,附表1!$C$5:$D$24,2,0))*(1+O4*0.1+P4*0.12))*$AH$1</f>
        <v>0</v>
      </c>
      <c r="AM4">
        <f>IF(Q4=0,0,(附表1!$B$5+VLOOKUP(Q4,附表1!$C$5:$D$24,2,0))*(1+R4*0.1+S4*0.12))*$AH$1</f>
        <v>0</v>
      </c>
      <c r="AN4">
        <f>IF(T4=0,0,(附表1!$B$5+VLOOKUP(T4,附表1!$C$5:$D$24,2,0))*(1+U4*0.1+V4*0.12))*$AH$1</f>
        <v>0</v>
      </c>
      <c r="AO4">
        <f>IF(W4=0,0,(附表1!$B$5+VLOOKUP(W4,附表1!$C$5:$D$24,2,0))*(1+X4*0.1+Y4*0.12))*$AH$1</f>
        <v>0</v>
      </c>
      <c r="AP4">
        <f>IF(Z4=0,0,(附表1!$B$5+VLOOKUP(Z4,附表1!$C$5:$D$24,2,0))*(1+AA4*0.1+AB4*0.12))*$AH$1</f>
        <v>0</v>
      </c>
      <c r="AQ4">
        <f>IF(AC4=0,0,(附表1!$B$5+VLOOKUP(AC4,附表1!$C$5:$D$24,2,0))*(1+AD4*0.1+AE4*0.12))*$AH$1</f>
        <v>0</v>
      </c>
      <c r="AR4">
        <f>IF(IF(MOD($A4,7)=6,6,(IF(MOD($A4,7)=0,7,0)))=0,0,$AR$1*$AS$1/20*VLOOKUP($AF4,附表1!$N$5:$O$10,2,0))</f>
        <v>0</v>
      </c>
      <c r="AS4">
        <f>IF(IF(MOD($A4,7)=6,6,(IF(MOD($A4,7)=0,7,0)))=0,0,$AR$1*$AS$1/20*VLOOKUP($AF4,附表1!$N$5:$O$10,2,0))</f>
        <v>0</v>
      </c>
      <c r="AT4">
        <f>IF(IF(MOD($A4,7)=6,6,(IF(MOD($A4,7)=0,7,0)))=0,0,$AR$1*$AS$1/20*VLOOKUP($AF4-2,附表1!$N$5:$O$10,2,0))</f>
        <v>0</v>
      </c>
      <c r="AU4">
        <f t="shared" ref="AU4:AU35" si="0">SUM(AH4:AQ4)</f>
        <v>25300.000000000004</v>
      </c>
      <c r="AV4">
        <f t="shared" ref="AV4:AV35" si="1">SUM(AR4:AT4)</f>
        <v>0</v>
      </c>
      <c r="AW4">
        <v>100000</v>
      </c>
      <c r="AX4">
        <f>IFERROR(VLOOKUP(MOD(A4,28),附表1!$L$5:$M$16,2,0),0)</f>
        <v>10000</v>
      </c>
      <c r="AY4">
        <f>SUM(AU4:AX4)</f>
        <v>135300</v>
      </c>
      <c r="AZ4">
        <f>AU4</f>
        <v>25300.000000000004</v>
      </c>
      <c r="BA4">
        <f t="shared" ref="BA4:BC4" si="2">AV4</f>
        <v>0</v>
      </c>
      <c r="BB4">
        <f t="shared" si="2"/>
        <v>100000</v>
      </c>
      <c r="BC4">
        <f t="shared" si="2"/>
        <v>10000</v>
      </c>
      <c r="BD4">
        <f>SUM(AZ4:BC4)</f>
        <v>135300</v>
      </c>
      <c r="BE4" s="20">
        <f>AZ4/$BD4</f>
        <v>0.18699186991869921</v>
      </c>
      <c r="BF4" s="20">
        <f t="shared" ref="BF4:BH4" si="3">BA4/$BD4</f>
        <v>0</v>
      </c>
      <c r="BG4" s="20">
        <f t="shared" si="3"/>
        <v>0.73909830007390986</v>
      </c>
      <c r="BH4" s="20">
        <f t="shared" si="3"/>
        <v>7.3909830007390986E-2</v>
      </c>
    </row>
    <row r="5" spans="1:60" x14ac:dyDescent="0.15">
      <c r="A5">
        <v>2</v>
      </c>
      <c r="B5">
        <v>8</v>
      </c>
      <c r="C5">
        <v>10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2</v>
      </c>
      <c r="AH5">
        <f>(附表1!$A$5+VLOOKUP(B5,附表1!$C$5:$D$24,2,0)+IF(C5=20,1000,0))*(1+D5/10)*$AH$1</f>
        <v>29760</v>
      </c>
      <c r="AI5">
        <f>IF(E5=0,0,(附表1!$B$5+VLOOKUP(E5,附表1!$C$5:$D$24,2,0))*(1+F5*0.1+G5*0.12))*$AH$1</f>
        <v>0</v>
      </c>
      <c r="AJ5">
        <f>IF(H5=0,0,(附表1!$B$5+VLOOKUP(H5,附表1!$C$5:$D$24,2,0))*(1+I5*0.1+J5*0.12))*$AH$1</f>
        <v>0</v>
      </c>
      <c r="AK5">
        <f>IF(K5=0,0,(附表1!$B$5+VLOOKUP(K5,附表1!$C$5:$D$24,2,0))*(1+L5*0.1+M5*0.12))*$AH$1</f>
        <v>0</v>
      </c>
      <c r="AL5">
        <f>IF(N5=0,0,(附表1!$B$5+VLOOKUP(N5,附表1!$C$5:$D$24,2,0))*(1+O5*0.1+P5*0.12))*$AH$1</f>
        <v>0</v>
      </c>
      <c r="AM5">
        <f>IF(Q5=0,0,(附表1!$B$5+VLOOKUP(Q5,附表1!$C$5:$D$24,2,0))*(1+R5*0.1+S5*0.12))*$AH$1</f>
        <v>0</v>
      </c>
      <c r="AN5">
        <f>IF(T5=0,0,(附表1!$B$5+VLOOKUP(T5,附表1!$C$5:$D$24,2,0))*(1+U5*0.1+V5*0.12))*$AH$1</f>
        <v>0</v>
      </c>
      <c r="AO5">
        <f>IF(W5=0,0,(附表1!$B$5+VLOOKUP(W5,附表1!$C$5:$D$24,2,0))*(1+X5*0.1+Y5*0.12))*$AH$1</f>
        <v>0</v>
      </c>
      <c r="AP5">
        <f>IF(Z5=0,0,(附表1!$B$5+VLOOKUP(Z5,附表1!$C$5:$D$24,2,0))*(1+AA5*0.1+AB5*0.12))*$AH$1</f>
        <v>0</v>
      </c>
      <c r="AQ5">
        <f>IF(AC5=0,0,(附表1!$B$5+VLOOKUP(AC5,附表1!$C$5:$D$24,2,0))*(1+AD5*0.1+AE5*0.12))*$AH$1</f>
        <v>0</v>
      </c>
      <c r="AR5">
        <f>IF(IF(MOD($A5,7)=6,6,(IF(MOD($A5,7)=0,7,0)))=0,0,$AR$1*$AS$1/20*VLOOKUP($AF5,附表1!$N$5:$O$10,2,0))</f>
        <v>0</v>
      </c>
      <c r="AS5">
        <f>IF(IF(MOD($A5,7)=6,6,(IF(MOD($A5,7)=0,7,0)))=0,0,$AR$1*$AS$1/20*VLOOKUP($AF5,附表1!$N$5:$O$10,2,0))</f>
        <v>0</v>
      </c>
      <c r="AT5">
        <f>IF(IF(MOD($A5,7)=6,6,(IF(MOD($A5,7)=0,7,0)))=0,0,$AR$1*$AS$1/20*VLOOKUP($AF5-2,附表1!$N$5:$O$10,2,0))</f>
        <v>0</v>
      </c>
      <c r="AU5">
        <f t="shared" si="0"/>
        <v>29760</v>
      </c>
      <c r="AV5">
        <f t="shared" si="1"/>
        <v>0</v>
      </c>
      <c r="AW5">
        <v>70000</v>
      </c>
      <c r="AX5">
        <f>IFERROR(VLOOKUP(MOD(A5,28),附表1!$L$5:$M$16,2,0),0)</f>
        <v>0</v>
      </c>
      <c r="AY5">
        <f t="shared" ref="AY5:AY63" si="4">SUM(AU5:AX5)</f>
        <v>99760</v>
      </c>
      <c r="AZ5">
        <f>AZ4+AU5</f>
        <v>55060</v>
      </c>
      <c r="BA5">
        <f>BA4+AV5</f>
        <v>0</v>
      </c>
      <c r="BB5">
        <f>BB4+AW5</f>
        <v>170000</v>
      </c>
      <c r="BC5">
        <f>BC4+AX5</f>
        <v>10000</v>
      </c>
      <c r="BD5">
        <f t="shared" ref="BD5:BD63" si="5">SUM(AZ5:BC5)</f>
        <v>235060</v>
      </c>
      <c r="BE5" s="20">
        <f t="shared" ref="BE5:BE63" si="6">AZ5/$BD5</f>
        <v>0.23423806687654217</v>
      </c>
      <c r="BF5" s="20">
        <f t="shared" ref="BF5:BF63" si="7">BA5/$BD5</f>
        <v>0</v>
      </c>
      <c r="BG5" s="20">
        <f t="shared" ref="BG5:BG63" si="8">BB5/$BD5</f>
        <v>0.72321960350548797</v>
      </c>
      <c r="BH5" s="20">
        <f t="shared" ref="BH5:BH63" si="9">BC5/$BD5</f>
        <v>4.254232961796988E-2</v>
      </c>
    </row>
    <row r="6" spans="1:60" x14ac:dyDescent="0.15">
      <c r="A6">
        <v>3</v>
      </c>
      <c r="B6">
        <v>10</v>
      </c>
      <c r="C6">
        <v>12</v>
      </c>
      <c r="D6">
        <v>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2</v>
      </c>
      <c r="AH6">
        <f>(附表1!$A$5+VLOOKUP(B6,附表1!$C$5:$D$24,2,0)+IF(C6=20,1000,0))*(1+D6/10)*$AH$1</f>
        <v>33800</v>
      </c>
      <c r="AI6">
        <f>IF(E6=0,0,(附表1!$B$5+VLOOKUP(E6,附表1!$C$5:$D$24,2,0))*(1+F6*0.1+G6*0.12))*$AH$1</f>
        <v>0</v>
      </c>
      <c r="AJ6">
        <f>IF(H6=0,0,(附表1!$B$5+VLOOKUP(H6,附表1!$C$5:$D$24,2,0))*(1+I6*0.1+J6*0.12))*$AH$1</f>
        <v>0</v>
      </c>
      <c r="AK6">
        <f>IF(K6=0,0,(附表1!$B$5+VLOOKUP(K6,附表1!$C$5:$D$24,2,0))*(1+L6*0.1+M6*0.12))*$AH$1</f>
        <v>0</v>
      </c>
      <c r="AL6">
        <f>IF(N6=0,0,(附表1!$B$5+VLOOKUP(N6,附表1!$C$5:$D$24,2,0))*(1+O6*0.1+P6*0.12))*$AH$1</f>
        <v>0</v>
      </c>
      <c r="AM6">
        <f>IF(Q6=0,0,(附表1!$B$5+VLOOKUP(Q6,附表1!$C$5:$D$24,2,0))*(1+R6*0.1+S6*0.12))*$AH$1</f>
        <v>0</v>
      </c>
      <c r="AN6">
        <f>IF(T6=0,0,(附表1!$B$5+VLOOKUP(T6,附表1!$C$5:$D$24,2,0))*(1+U6*0.1+V6*0.12))*$AH$1</f>
        <v>0</v>
      </c>
      <c r="AO6">
        <f>IF(W6=0,0,(附表1!$B$5+VLOOKUP(W6,附表1!$C$5:$D$24,2,0))*(1+X6*0.1+Y6*0.12))*$AH$1</f>
        <v>0</v>
      </c>
      <c r="AP6">
        <f>IF(Z6=0,0,(附表1!$B$5+VLOOKUP(Z6,附表1!$C$5:$D$24,2,0))*(1+AA6*0.1+AB6*0.12))*$AH$1</f>
        <v>0</v>
      </c>
      <c r="AQ6">
        <f>IF(AC6=0,0,(附表1!$B$5+VLOOKUP(AC6,附表1!$C$5:$D$24,2,0))*(1+AD6*0.1+AE6*0.12))*$AH$1</f>
        <v>0</v>
      </c>
      <c r="AR6">
        <f>IF(IF(MOD($A6,7)=6,6,(IF(MOD($A6,7)=0,7,0)))=0,0,$AR$1*$AS$1/20*VLOOKUP($AF6,附表1!$N$5:$O$10,2,0))</f>
        <v>0</v>
      </c>
      <c r="AS6">
        <f>IF(IF(MOD($A6,7)=6,6,(IF(MOD($A6,7)=0,7,0)))=0,0,$AR$1*$AS$1/20*VLOOKUP($AF6,附表1!$N$5:$O$10,2,0))</f>
        <v>0</v>
      </c>
      <c r="AT6">
        <f>IF(IF(MOD($A6,7)=6,6,(IF(MOD($A6,7)=0,7,0)))=0,0,$AR$1*$AS$1/20*VLOOKUP($AF6-2,附表1!$N$5:$O$10,2,0))</f>
        <v>0</v>
      </c>
      <c r="AU6">
        <f t="shared" si="0"/>
        <v>33800</v>
      </c>
      <c r="AV6">
        <f t="shared" si="1"/>
        <v>0</v>
      </c>
      <c r="AW6" s="19">
        <v>50000</v>
      </c>
      <c r="AX6">
        <f>IFERROR(VLOOKUP(MOD(A6,28),附表1!$L$5:$M$16,2,0),0)</f>
        <v>0</v>
      </c>
      <c r="AY6">
        <f t="shared" si="4"/>
        <v>83800</v>
      </c>
      <c r="AZ6">
        <f t="shared" ref="AZ6:AZ63" si="10">AZ5+AU6</f>
        <v>88860</v>
      </c>
      <c r="BA6">
        <f t="shared" ref="BA6:BA63" si="11">BA5+AV6</f>
        <v>0</v>
      </c>
      <c r="BB6">
        <f t="shared" ref="BB6:BB63" si="12">BB5+AW6</f>
        <v>220000</v>
      </c>
      <c r="BC6">
        <f t="shared" ref="BC6:BC63" si="13">BC5+AX6</f>
        <v>10000</v>
      </c>
      <c r="BD6">
        <f t="shared" si="5"/>
        <v>318860</v>
      </c>
      <c r="BE6" s="20">
        <f t="shared" si="6"/>
        <v>0.27868029856363297</v>
      </c>
      <c r="BF6" s="20">
        <f t="shared" si="7"/>
        <v>0</v>
      </c>
      <c r="BG6" s="20">
        <f t="shared" si="8"/>
        <v>0.68995797528695979</v>
      </c>
      <c r="BH6" s="20">
        <f t="shared" si="9"/>
        <v>3.1361726149407264E-2</v>
      </c>
    </row>
    <row r="7" spans="1:60" x14ac:dyDescent="0.15">
      <c r="A7">
        <v>4</v>
      </c>
      <c r="B7">
        <v>12</v>
      </c>
      <c r="C7">
        <v>14</v>
      </c>
      <c r="D7">
        <v>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3</v>
      </c>
      <c r="AH7">
        <f>(附表1!$A$5+VLOOKUP(B7,附表1!$C$5:$D$24,2,0)+IF(C7=20,1000,0))*(1+D7/10)*$AH$1</f>
        <v>38080</v>
      </c>
      <c r="AI7">
        <f>IF(E7=0,0,(附表1!$B$5+VLOOKUP(E7,附表1!$C$5:$D$24,2,0))*(1+F7*0.1+G7*0.12))*$AH$1</f>
        <v>0</v>
      </c>
      <c r="AJ7">
        <f>IF(H7=0,0,(附表1!$B$5+VLOOKUP(H7,附表1!$C$5:$D$24,2,0))*(1+I7*0.1+J7*0.12))*$AH$1</f>
        <v>0</v>
      </c>
      <c r="AK7">
        <f>IF(K7=0,0,(附表1!$B$5+VLOOKUP(K7,附表1!$C$5:$D$24,2,0))*(1+L7*0.1+M7*0.12))*$AH$1</f>
        <v>0</v>
      </c>
      <c r="AL7">
        <f>IF(N7=0,0,(附表1!$B$5+VLOOKUP(N7,附表1!$C$5:$D$24,2,0))*(1+O7*0.1+P7*0.12))*$AH$1</f>
        <v>0</v>
      </c>
      <c r="AM7">
        <f>IF(Q7=0,0,(附表1!$B$5+VLOOKUP(Q7,附表1!$C$5:$D$24,2,0))*(1+R7*0.1+S7*0.12))*$AH$1</f>
        <v>0</v>
      </c>
      <c r="AN7">
        <f>IF(T7=0,0,(附表1!$B$5+VLOOKUP(T7,附表1!$C$5:$D$24,2,0))*(1+U7*0.1+V7*0.12))*$AH$1</f>
        <v>0</v>
      </c>
      <c r="AO7">
        <f>IF(W7=0,0,(附表1!$B$5+VLOOKUP(W7,附表1!$C$5:$D$24,2,0))*(1+X7*0.1+Y7*0.12))*$AH$1</f>
        <v>0</v>
      </c>
      <c r="AP7">
        <f>IF(Z7=0,0,(附表1!$B$5+VLOOKUP(Z7,附表1!$C$5:$D$24,2,0))*(1+AA7*0.1+AB7*0.12))*$AH$1</f>
        <v>0</v>
      </c>
      <c r="AQ7">
        <f>IF(AC7=0,0,(附表1!$B$5+VLOOKUP(AC7,附表1!$C$5:$D$24,2,0))*(1+AD7*0.1+AE7*0.12))*$AH$1</f>
        <v>0</v>
      </c>
      <c r="AR7">
        <f>IF(IF(MOD($A7,7)=6,6,(IF(MOD($A7,7)=0,7,0)))=0,0,$AR$1*$AS$1/20*VLOOKUP($AF7,附表1!$N$5:$O$10,2,0))</f>
        <v>0</v>
      </c>
      <c r="AS7">
        <f>IF(IF(MOD($A7,7)=6,6,(IF(MOD($A7,7)=0,7,0)))=0,0,$AR$1*$AS$1/20*VLOOKUP($AF7,附表1!$N$5:$O$10,2,0))</f>
        <v>0</v>
      </c>
      <c r="AT7">
        <f>IF(IF(MOD($A7,7)=6,6,(IF(MOD($A7,7)=0,7,0)))=0,0,$AR$1*$AS$1/20*VLOOKUP($AF7-2,附表1!$N$5:$O$10,2,0))</f>
        <v>0</v>
      </c>
      <c r="AU7">
        <f t="shared" si="0"/>
        <v>38080</v>
      </c>
      <c r="AV7">
        <f t="shared" si="1"/>
        <v>0</v>
      </c>
      <c r="AW7">
        <v>50000</v>
      </c>
      <c r="AX7">
        <f>IFERROR(VLOOKUP(MOD(A7,28),附表1!$L$5:$M$16,2,0),0)</f>
        <v>0</v>
      </c>
      <c r="AY7">
        <f t="shared" si="4"/>
        <v>88080</v>
      </c>
      <c r="AZ7">
        <f t="shared" si="10"/>
        <v>126940</v>
      </c>
      <c r="BA7">
        <f t="shared" si="11"/>
        <v>0</v>
      </c>
      <c r="BB7">
        <f t="shared" si="12"/>
        <v>270000</v>
      </c>
      <c r="BC7">
        <f t="shared" si="13"/>
        <v>10000</v>
      </c>
      <c r="BD7">
        <f t="shared" si="5"/>
        <v>406940</v>
      </c>
      <c r="BE7" s="20">
        <f t="shared" si="6"/>
        <v>0.31193787781982601</v>
      </c>
      <c r="BF7" s="20">
        <f t="shared" si="7"/>
        <v>0</v>
      </c>
      <c r="BG7" s="20">
        <f t="shared" si="8"/>
        <v>0.66348847495945351</v>
      </c>
      <c r="BH7" s="20">
        <f t="shared" si="9"/>
        <v>2.4573647220720498E-2</v>
      </c>
    </row>
    <row r="8" spans="1:60" x14ac:dyDescent="0.15">
      <c r="A8">
        <v>5</v>
      </c>
      <c r="B8">
        <f>MIN(B7+2,20)</f>
        <v>14</v>
      </c>
      <c r="C8">
        <v>15</v>
      </c>
      <c r="D8">
        <v>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3</v>
      </c>
      <c r="AH8">
        <f>(附表1!$A$5+VLOOKUP(B8,附表1!$C$5:$D$24,2,0)+IF(C8=20,1000,0))*(1+D8/10)*$AH$1</f>
        <v>39760</v>
      </c>
      <c r="AI8">
        <f>IF(E8=0,0,(附表1!$B$5+VLOOKUP(E8,附表1!$C$5:$D$24,2,0))*(1+F8*0.1+G8*0.12))*$AH$1</f>
        <v>0</v>
      </c>
      <c r="AJ8">
        <f>IF(H8=0,0,(附表1!$B$5+VLOOKUP(H8,附表1!$C$5:$D$24,2,0))*(1+I8*0.1+J8*0.12))*$AH$1</f>
        <v>0</v>
      </c>
      <c r="AK8">
        <f>IF(K8=0,0,(附表1!$B$5+VLOOKUP(K8,附表1!$C$5:$D$24,2,0))*(1+L8*0.1+M8*0.12))*$AH$1</f>
        <v>0</v>
      </c>
      <c r="AL8">
        <f>IF(N8=0,0,(附表1!$B$5+VLOOKUP(N8,附表1!$C$5:$D$24,2,0))*(1+O8*0.1+P8*0.12))*$AH$1</f>
        <v>0</v>
      </c>
      <c r="AM8">
        <f>IF(Q8=0,0,(附表1!$B$5+VLOOKUP(Q8,附表1!$C$5:$D$24,2,0))*(1+R8*0.1+S8*0.12))*$AH$1</f>
        <v>0</v>
      </c>
      <c r="AN8">
        <f>IF(T8=0,0,(附表1!$B$5+VLOOKUP(T8,附表1!$C$5:$D$24,2,0))*(1+U8*0.1+V8*0.12))*$AH$1</f>
        <v>0</v>
      </c>
      <c r="AO8">
        <f>IF(W8=0,0,(附表1!$B$5+VLOOKUP(W8,附表1!$C$5:$D$24,2,0))*(1+X8*0.1+Y8*0.12))*$AH$1</f>
        <v>0</v>
      </c>
      <c r="AP8">
        <f>IF(Z8=0,0,(附表1!$B$5+VLOOKUP(Z8,附表1!$C$5:$D$24,2,0))*(1+AA8*0.1+AB8*0.12))*$AH$1</f>
        <v>0</v>
      </c>
      <c r="AQ8">
        <f>IF(AC8=0,0,(附表1!$B$5+VLOOKUP(AC8,附表1!$C$5:$D$24,2,0))*(1+AD8*0.1+AE8*0.12))*$AH$1</f>
        <v>0</v>
      </c>
      <c r="AR8">
        <f>IF(IF(MOD($A8,7)=6,6,(IF(MOD($A8,7)=0,7,0)))=0,0,$AR$1*$AS$1/20*VLOOKUP($AF8,附表1!$N$5:$O$10,2,0))</f>
        <v>0</v>
      </c>
      <c r="AS8">
        <f>IF(IF(MOD($A8,7)=6,6,(IF(MOD($A8,7)=0,7,0)))=0,0,$AR$1*$AS$1/20*VLOOKUP($AF8,附表1!$N$5:$O$10,2,0))</f>
        <v>0</v>
      </c>
      <c r="AT8">
        <f>IF(IF(MOD($A8,7)=6,6,(IF(MOD($A8,7)=0,7,0)))=0,0,$AR$1*$AS$1/20*VLOOKUP($AF8-2,附表1!$N$5:$O$10,2,0))</f>
        <v>0</v>
      </c>
      <c r="AU8">
        <f t="shared" si="0"/>
        <v>39760</v>
      </c>
      <c r="AV8">
        <f t="shared" si="1"/>
        <v>0</v>
      </c>
      <c r="AW8">
        <v>10000</v>
      </c>
      <c r="AX8">
        <f>IFERROR(VLOOKUP(MOD(A8,28),附表1!$L$5:$M$16,2,0),0)</f>
        <v>0</v>
      </c>
      <c r="AY8">
        <f t="shared" si="4"/>
        <v>49760</v>
      </c>
      <c r="AZ8">
        <f t="shared" si="10"/>
        <v>166700</v>
      </c>
      <c r="BA8">
        <f t="shared" si="11"/>
        <v>0</v>
      </c>
      <c r="BB8">
        <f t="shared" si="12"/>
        <v>280000</v>
      </c>
      <c r="BC8">
        <f t="shared" si="13"/>
        <v>10000</v>
      </c>
      <c r="BD8">
        <f t="shared" si="5"/>
        <v>456700</v>
      </c>
      <c r="BE8" s="20">
        <f t="shared" si="6"/>
        <v>0.36500985329537988</v>
      </c>
      <c r="BF8" s="20">
        <f t="shared" si="7"/>
        <v>0</v>
      </c>
      <c r="BG8" s="20">
        <f t="shared" si="8"/>
        <v>0.61309393474928842</v>
      </c>
      <c r="BH8" s="20">
        <f t="shared" si="9"/>
        <v>2.1896211955331729E-2</v>
      </c>
    </row>
    <row r="9" spans="1:60" x14ac:dyDescent="0.15">
      <c r="A9">
        <v>6</v>
      </c>
      <c r="B9">
        <f t="shared" ref="B9:B33" si="14">MIN(B8+2,20)</f>
        <v>16</v>
      </c>
      <c r="C9">
        <v>18</v>
      </c>
      <c r="D9">
        <v>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3</v>
      </c>
      <c r="AH9">
        <f>(附表1!$A$5+VLOOKUP(B9,附表1!$C$5:$D$24,2,0)+IF(C9=20,1000,0))*(1+D9/10)*$AH$1</f>
        <v>44400</v>
      </c>
      <c r="AI9">
        <f>IF(E9=0,0,(附表1!$B$5+VLOOKUP(E9,附表1!$C$5:$D$24,2,0))*(1+F9*0.1+G9*0.12))*$AH$1</f>
        <v>0</v>
      </c>
      <c r="AJ9">
        <f>IF(H9=0,0,(附表1!$B$5+VLOOKUP(H9,附表1!$C$5:$D$24,2,0))*(1+I9*0.1+J9*0.12))*$AH$1</f>
        <v>0</v>
      </c>
      <c r="AK9">
        <f>IF(K9=0,0,(附表1!$B$5+VLOOKUP(K9,附表1!$C$5:$D$24,2,0))*(1+L9*0.1+M9*0.12))*$AH$1</f>
        <v>0</v>
      </c>
      <c r="AL9">
        <f>IF(N9=0,0,(附表1!$B$5+VLOOKUP(N9,附表1!$C$5:$D$24,2,0))*(1+O9*0.1+P9*0.12))*$AH$1</f>
        <v>0</v>
      </c>
      <c r="AM9">
        <f>IF(Q9=0,0,(附表1!$B$5+VLOOKUP(Q9,附表1!$C$5:$D$24,2,0))*(1+R9*0.1+S9*0.12))*$AH$1</f>
        <v>0</v>
      </c>
      <c r="AN9">
        <f>IF(T9=0,0,(附表1!$B$5+VLOOKUP(T9,附表1!$C$5:$D$24,2,0))*(1+U9*0.1+V9*0.12))*$AH$1</f>
        <v>0</v>
      </c>
      <c r="AO9">
        <f>IF(W9=0,0,(附表1!$B$5+VLOOKUP(W9,附表1!$C$5:$D$24,2,0))*(1+X9*0.1+Y9*0.12))*$AH$1</f>
        <v>0</v>
      </c>
      <c r="AP9">
        <f>IF(Z9=0,0,(附表1!$B$5+VLOOKUP(Z9,附表1!$C$5:$D$24,2,0))*(1+AA9*0.1+AB9*0.12))*$AH$1</f>
        <v>0</v>
      </c>
      <c r="AQ9">
        <f>IF(AC9=0,0,(附表1!$B$5+VLOOKUP(AC9,附表1!$C$5:$D$24,2,0))*(1+AD9*0.1+AE9*0.12))*$AH$1</f>
        <v>0</v>
      </c>
      <c r="AR9">
        <f>IF(IF(MOD($A9,7)=6,6,(IF(MOD($A9,7)=0,7,0)))=0,0,$AR$1*$AS$1/20*VLOOKUP($AF9,附表1!$N$5:$O$10,2,0))</f>
        <v>120000</v>
      </c>
      <c r="AS9">
        <f>IF(IF(MOD($A9,7)=6,6,(IF(MOD($A9,7)=0,7,0)))=0,0,$AR$1*$AS$1/20*VLOOKUP($AF9,附表1!$N$5:$O$10,2,0))</f>
        <v>120000</v>
      </c>
      <c r="AT9">
        <f>IF(IF(MOD($A9,7)=6,6,(IF(MOD($A9,7)=0,7,0)))=0,0,$AR$1*$AS$1/20*VLOOKUP($AF9-2,附表1!$N$5:$O$10,2,0))</f>
        <v>60000</v>
      </c>
      <c r="AU9">
        <f t="shared" si="0"/>
        <v>44400</v>
      </c>
      <c r="AV9">
        <f t="shared" si="1"/>
        <v>300000</v>
      </c>
      <c r="AW9">
        <v>50000</v>
      </c>
      <c r="AX9">
        <f>IFERROR(VLOOKUP(MOD(A9,28),附表1!$L$5:$M$16,2,0),0)</f>
        <v>10000</v>
      </c>
      <c r="AY9">
        <f t="shared" si="4"/>
        <v>404400</v>
      </c>
      <c r="AZ9">
        <f t="shared" si="10"/>
        <v>211100</v>
      </c>
      <c r="BA9">
        <f t="shared" si="11"/>
        <v>300000</v>
      </c>
      <c r="BB9">
        <f t="shared" si="12"/>
        <v>330000</v>
      </c>
      <c r="BC9">
        <f t="shared" si="13"/>
        <v>20000</v>
      </c>
      <c r="BD9">
        <f t="shared" si="5"/>
        <v>861100</v>
      </c>
      <c r="BE9" s="20">
        <f t="shared" si="6"/>
        <v>0.24515155034258507</v>
      </c>
      <c r="BF9" s="20">
        <f t="shared" si="7"/>
        <v>0.3483915921495761</v>
      </c>
      <c r="BG9" s="20">
        <f t="shared" si="8"/>
        <v>0.38323075136453372</v>
      </c>
      <c r="BH9" s="20">
        <f t="shared" si="9"/>
        <v>2.3226106143305076E-2</v>
      </c>
    </row>
    <row r="10" spans="1:60" x14ac:dyDescent="0.15">
      <c r="A10">
        <v>7</v>
      </c>
      <c r="B10">
        <f t="shared" si="14"/>
        <v>18</v>
      </c>
      <c r="C10">
        <v>20</v>
      </c>
      <c r="D10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3</v>
      </c>
      <c r="AH10">
        <f>(附表1!$A$5+VLOOKUP(B10,附表1!$C$5:$D$24,2,0)+IF(C10=20,1000,0))*(1+D10/10)*$AH$1</f>
        <v>55680</v>
      </c>
      <c r="AI10">
        <f>IF(E10=0,0,(附表1!$B$5+VLOOKUP(E10,附表1!$C$5:$D$24,2,0))*(1+F10*0.1+G10*0.12))*$AH$1</f>
        <v>0</v>
      </c>
      <c r="AJ10">
        <f>IF(H10=0,0,(附表1!$B$5+VLOOKUP(H10,附表1!$C$5:$D$24,2,0))*(1+I10*0.1+J10*0.12))*$AH$1</f>
        <v>0</v>
      </c>
      <c r="AK10">
        <f>IF(K10=0,0,(附表1!$B$5+VLOOKUP(K10,附表1!$C$5:$D$24,2,0))*(1+L10*0.1+M10*0.12))*$AH$1</f>
        <v>0</v>
      </c>
      <c r="AL10">
        <f>IF(N10=0,0,(附表1!$B$5+VLOOKUP(N10,附表1!$C$5:$D$24,2,0))*(1+O10*0.1+P10*0.12))*$AH$1</f>
        <v>0</v>
      </c>
      <c r="AM10">
        <f>IF(Q10=0,0,(附表1!$B$5+VLOOKUP(Q10,附表1!$C$5:$D$24,2,0))*(1+R10*0.1+S10*0.12))*$AH$1</f>
        <v>0</v>
      </c>
      <c r="AN10">
        <f>IF(T10=0,0,(附表1!$B$5+VLOOKUP(T10,附表1!$C$5:$D$24,2,0))*(1+U10*0.1+V10*0.12))*$AH$1</f>
        <v>0</v>
      </c>
      <c r="AO10">
        <f>IF(W10=0,0,(附表1!$B$5+VLOOKUP(W10,附表1!$C$5:$D$24,2,0))*(1+X10*0.1+Y10*0.12))*$AH$1</f>
        <v>0</v>
      </c>
      <c r="AP10">
        <f>IF(Z10=0,0,(附表1!$B$5+VLOOKUP(Z10,附表1!$C$5:$D$24,2,0))*(1+AA10*0.1+AB10*0.12))*$AH$1</f>
        <v>0</v>
      </c>
      <c r="AQ10">
        <f>IF(AC10=0,0,(附表1!$B$5+VLOOKUP(AC10,附表1!$C$5:$D$24,2,0))*(1+AD10*0.1+AE10*0.12))*$AH$1</f>
        <v>0</v>
      </c>
      <c r="AR10">
        <f>IF(IF(MOD($A10,7)=6,6,(IF(MOD($A10,7)=0,7,0)))=0,0,$AR$1*$AS$1/20*VLOOKUP($AF10,附表1!$N$5:$O$10,2,0))</f>
        <v>120000</v>
      </c>
      <c r="AS10">
        <f>IF(IF(MOD($A10,7)=6,6,(IF(MOD($A10,7)=0,7,0)))=0,0,$AR$1*$AS$1/20*VLOOKUP($AF10,附表1!$N$5:$O$10,2,0))</f>
        <v>120000</v>
      </c>
      <c r="AT10">
        <f>IF(IF(MOD($A10,7)=6,6,(IF(MOD($A10,7)=0,7,0)))=0,0,$AR$1*$AS$1/20*VLOOKUP($AF10-2,附表1!$N$5:$O$10,2,0))</f>
        <v>60000</v>
      </c>
      <c r="AU10">
        <f t="shared" si="0"/>
        <v>55680</v>
      </c>
      <c r="AV10">
        <f t="shared" si="1"/>
        <v>300000</v>
      </c>
      <c r="AW10">
        <v>10000</v>
      </c>
      <c r="AX10">
        <f>IFERROR(VLOOKUP(MOD(A10,28),附表1!$L$5:$M$16,2,0),0)</f>
        <v>0</v>
      </c>
      <c r="AY10">
        <f t="shared" si="4"/>
        <v>365680</v>
      </c>
      <c r="AZ10">
        <f t="shared" si="10"/>
        <v>266780</v>
      </c>
      <c r="BA10">
        <f t="shared" si="11"/>
        <v>600000</v>
      </c>
      <c r="BB10">
        <f t="shared" si="12"/>
        <v>340000</v>
      </c>
      <c r="BC10">
        <f t="shared" si="13"/>
        <v>20000</v>
      </c>
      <c r="BD10">
        <f t="shared" si="5"/>
        <v>1226780</v>
      </c>
      <c r="BE10" s="20">
        <f t="shared" si="6"/>
        <v>0.21746360390616085</v>
      </c>
      <c r="BF10" s="20">
        <f t="shared" si="7"/>
        <v>0.48908524755864946</v>
      </c>
      <c r="BG10" s="20">
        <f t="shared" si="8"/>
        <v>0.27714830694990139</v>
      </c>
      <c r="BH10" s="20">
        <f t="shared" si="9"/>
        <v>1.6302841585288316E-2</v>
      </c>
    </row>
    <row r="11" spans="1:60" x14ac:dyDescent="0.15">
      <c r="A11">
        <v>8</v>
      </c>
      <c r="B11">
        <f t="shared" si="14"/>
        <v>20</v>
      </c>
      <c r="C11">
        <v>20</v>
      </c>
      <c r="D11">
        <v>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4</v>
      </c>
      <c r="AH11">
        <f>(附表1!$A$5+VLOOKUP(B11,附表1!$C$5:$D$24,2,0)+IF(C11=20,1000,0))*(1+D11/10)*$AH$1</f>
        <v>57600</v>
      </c>
      <c r="AI11">
        <f>IF(E11=0,0,(附表1!$B$5+VLOOKUP(E11,附表1!$C$5:$D$24,2,0))*(1+F11*0.1+G11*0.12))*$AH$1</f>
        <v>0</v>
      </c>
      <c r="AJ11">
        <f>IF(H11=0,0,(附表1!$B$5+VLOOKUP(H11,附表1!$C$5:$D$24,2,0))*(1+I11*0.1+J11*0.12))*$AH$1</f>
        <v>0</v>
      </c>
      <c r="AK11">
        <f>IF(K11=0,0,(附表1!$B$5+VLOOKUP(K11,附表1!$C$5:$D$24,2,0))*(1+L11*0.1+M11*0.12))*$AH$1</f>
        <v>0</v>
      </c>
      <c r="AL11">
        <f>IF(N11=0,0,(附表1!$B$5+VLOOKUP(N11,附表1!$C$5:$D$24,2,0))*(1+O11*0.1+P11*0.12))*$AH$1</f>
        <v>0</v>
      </c>
      <c r="AM11">
        <f>IF(Q11=0,0,(附表1!$B$5+VLOOKUP(Q11,附表1!$C$5:$D$24,2,0))*(1+R11*0.1+S11*0.12))*$AH$1</f>
        <v>0</v>
      </c>
      <c r="AN11">
        <f>IF(T11=0,0,(附表1!$B$5+VLOOKUP(T11,附表1!$C$5:$D$24,2,0))*(1+U11*0.1+V11*0.12))*$AH$1</f>
        <v>0</v>
      </c>
      <c r="AO11">
        <f>IF(W11=0,0,(附表1!$B$5+VLOOKUP(W11,附表1!$C$5:$D$24,2,0))*(1+X11*0.1+Y11*0.12))*$AH$1</f>
        <v>0</v>
      </c>
      <c r="AP11">
        <f>IF(Z11=0,0,(附表1!$B$5+VLOOKUP(Z11,附表1!$C$5:$D$24,2,0))*(1+AA11*0.1+AB11*0.12))*$AH$1</f>
        <v>0</v>
      </c>
      <c r="AQ11">
        <f>IF(AC11=0,0,(附表1!$B$5+VLOOKUP(AC11,附表1!$C$5:$D$24,2,0))*(1+AD11*0.1+AE11*0.12))*$AH$1</f>
        <v>0</v>
      </c>
      <c r="AR11">
        <f>IF(IF(MOD($A11,7)=6,6,(IF(MOD($A11,7)=0,7,0)))=0,0,$AR$1*$AS$1/20*VLOOKUP($AF11,附表1!$N$5:$O$10,2,0))</f>
        <v>0</v>
      </c>
      <c r="AS11">
        <f>IF(IF(MOD($A11,7)=6,6,(IF(MOD($A11,7)=0,7,0)))=0,0,$AR$1*$AS$1/20*VLOOKUP($AF11,附表1!$N$5:$O$10,2,0))</f>
        <v>0</v>
      </c>
      <c r="AT11">
        <f>IF(IF(MOD($A11,7)=6,6,(IF(MOD($A11,7)=0,7,0)))=0,0,$AR$1*$AS$1/20*VLOOKUP($AF11-1,附表1!$N$5:$O$10,2,0))</f>
        <v>0</v>
      </c>
      <c r="AU11">
        <f t="shared" si="0"/>
        <v>57600</v>
      </c>
      <c r="AV11">
        <f t="shared" si="1"/>
        <v>0</v>
      </c>
      <c r="AW11">
        <v>50000</v>
      </c>
      <c r="AX11">
        <f>IFERROR(VLOOKUP(MOD(A11,28),附表1!$L$5:$M$16,2,0),0)</f>
        <v>10000</v>
      </c>
      <c r="AY11">
        <f t="shared" si="4"/>
        <v>117600</v>
      </c>
      <c r="AZ11">
        <f t="shared" si="10"/>
        <v>324380</v>
      </c>
      <c r="BA11">
        <f t="shared" si="11"/>
        <v>600000</v>
      </c>
      <c r="BB11">
        <f t="shared" si="12"/>
        <v>390000</v>
      </c>
      <c r="BC11">
        <f t="shared" si="13"/>
        <v>30000</v>
      </c>
      <c r="BD11">
        <f t="shared" si="5"/>
        <v>1344380</v>
      </c>
      <c r="BE11" s="20">
        <f t="shared" si="6"/>
        <v>0.24128594593790445</v>
      </c>
      <c r="BF11" s="20">
        <f t="shared" si="7"/>
        <v>0.44630238474240913</v>
      </c>
      <c r="BG11" s="20">
        <f t="shared" si="8"/>
        <v>0.29009655008256596</v>
      </c>
      <c r="BH11" s="20">
        <f t="shared" si="9"/>
        <v>2.2315119237120457E-2</v>
      </c>
    </row>
    <row r="12" spans="1:60" x14ac:dyDescent="0.15">
      <c r="A12">
        <v>9</v>
      </c>
      <c r="B12">
        <f t="shared" si="14"/>
        <v>20</v>
      </c>
      <c r="C12">
        <v>20</v>
      </c>
      <c r="D12">
        <v>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</v>
      </c>
      <c r="AH12">
        <f>(附表1!$A$5+VLOOKUP(B12,附表1!$C$5:$D$24,2,0)+IF(C12=20,1000,0))*(1+D12/10)*$AH$1</f>
        <v>57600</v>
      </c>
      <c r="AI12">
        <f>IF(E12=0,0,(附表1!$B$5+VLOOKUP(E12,附表1!$C$5:$D$24,2,0))*(1+F12*0.1+G12*0.12))*$AH$1</f>
        <v>0</v>
      </c>
      <c r="AJ12">
        <f>IF(H12=0,0,(附表1!$B$5+VLOOKUP(H12,附表1!$C$5:$D$24,2,0))*(1+I12*0.1+J12*0.12))*$AH$1</f>
        <v>0</v>
      </c>
      <c r="AK12">
        <f>IF(K12=0,0,(附表1!$B$5+VLOOKUP(K12,附表1!$C$5:$D$24,2,0))*(1+L12*0.1+M12*0.12))*$AH$1</f>
        <v>0</v>
      </c>
      <c r="AL12">
        <f>IF(N12=0,0,(附表1!$B$5+VLOOKUP(N12,附表1!$C$5:$D$24,2,0))*(1+O12*0.1+P12*0.12))*$AH$1</f>
        <v>0</v>
      </c>
      <c r="AM12">
        <f>IF(Q12=0,0,(附表1!$B$5+VLOOKUP(Q12,附表1!$C$5:$D$24,2,0))*(1+R12*0.1+S12*0.12))*$AH$1</f>
        <v>0</v>
      </c>
      <c r="AN12">
        <f>IF(T12=0,0,(附表1!$B$5+VLOOKUP(T12,附表1!$C$5:$D$24,2,0))*(1+U12*0.1+V12*0.12))*$AH$1</f>
        <v>0</v>
      </c>
      <c r="AO12">
        <f>IF(W12=0,0,(附表1!$B$5+VLOOKUP(W12,附表1!$C$5:$D$24,2,0))*(1+X12*0.1+Y12*0.12))*$AH$1</f>
        <v>0</v>
      </c>
      <c r="AP12">
        <f>IF(Z12=0,0,(附表1!$B$5+VLOOKUP(Z12,附表1!$C$5:$D$24,2,0))*(1+AA12*0.1+AB12*0.12))*$AH$1</f>
        <v>0</v>
      </c>
      <c r="AQ12">
        <f>IF(AC12=0,0,(附表1!$B$5+VLOOKUP(AC12,附表1!$C$5:$D$24,2,0))*(1+AD12*0.1+AE12*0.12))*$AH$1</f>
        <v>0</v>
      </c>
      <c r="AR12">
        <f>IF(IF(MOD($A12,7)=6,6,(IF(MOD($A12,7)=0,7,0)))=0,0,$AR$1*$AS$1/20*VLOOKUP($AF12,附表1!$N$5:$O$10,2,0))</f>
        <v>0</v>
      </c>
      <c r="AS12">
        <f>IF(IF(MOD($A12,7)=6,6,(IF(MOD($A12,7)=0,7,0)))=0,0,$AR$1*$AS$1/20*VLOOKUP($AF12,附表1!$N$5:$O$10,2,0))</f>
        <v>0</v>
      </c>
      <c r="AT12">
        <f>IF(IF(MOD($A12,7)=6,6,(IF(MOD($A12,7)=0,7,0)))=0,0,$AR$1*$AS$1/20*VLOOKUP($AF12-1,附表1!$N$5:$O$10,2,0))</f>
        <v>0</v>
      </c>
      <c r="AU12">
        <f t="shared" si="0"/>
        <v>57600</v>
      </c>
      <c r="AV12">
        <f t="shared" si="1"/>
        <v>0</v>
      </c>
      <c r="AW12">
        <v>10000</v>
      </c>
      <c r="AX12">
        <f>IFERROR(VLOOKUP(MOD(A12,28),附表1!$L$5:$M$16,2,0),0)</f>
        <v>10000</v>
      </c>
      <c r="AY12">
        <f t="shared" si="4"/>
        <v>77600</v>
      </c>
      <c r="AZ12">
        <f t="shared" si="10"/>
        <v>381980</v>
      </c>
      <c r="BA12">
        <f t="shared" si="11"/>
        <v>600000</v>
      </c>
      <c r="BB12">
        <f t="shared" si="12"/>
        <v>400000</v>
      </c>
      <c r="BC12">
        <f t="shared" si="13"/>
        <v>40000</v>
      </c>
      <c r="BD12">
        <f t="shared" si="5"/>
        <v>1421980</v>
      </c>
      <c r="BE12" s="20">
        <f t="shared" si="6"/>
        <v>0.26862543776987019</v>
      </c>
      <c r="BF12" s="20">
        <f t="shared" si="7"/>
        <v>0.42194686282507488</v>
      </c>
      <c r="BG12" s="20">
        <f t="shared" si="8"/>
        <v>0.28129790855004994</v>
      </c>
      <c r="BH12" s="20">
        <f t="shared" si="9"/>
        <v>2.8129790855004992E-2</v>
      </c>
    </row>
    <row r="13" spans="1:60" x14ac:dyDescent="0.15">
      <c r="A13">
        <v>10</v>
      </c>
      <c r="B13">
        <f t="shared" si="14"/>
        <v>20</v>
      </c>
      <c r="C13">
        <v>20</v>
      </c>
      <c r="D13">
        <v>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4</v>
      </c>
      <c r="AH13">
        <f>(附表1!$A$5+VLOOKUP(B13,附表1!$C$5:$D$24,2,0)+IF(C13=20,1000,0))*(1+D13/10)*$AH$1</f>
        <v>61200</v>
      </c>
      <c r="AI13">
        <f>IF(E13=0,0,(附表1!$B$5+VLOOKUP(E13,附表1!$C$5:$D$24,2,0))*(1+F13*0.1+G13*0.12))*$AH$1</f>
        <v>0</v>
      </c>
      <c r="AJ13">
        <f>IF(H13=0,0,(附表1!$B$5+VLOOKUP(H13,附表1!$C$5:$D$24,2,0))*(1+I13*0.1+J13*0.12))*$AH$1</f>
        <v>0</v>
      </c>
      <c r="AK13">
        <f>IF(K13=0,0,(附表1!$B$5+VLOOKUP(K13,附表1!$C$5:$D$24,2,0))*(1+L13*0.1+M13*0.12))*$AH$1</f>
        <v>0</v>
      </c>
      <c r="AL13">
        <f>IF(N13=0,0,(附表1!$B$5+VLOOKUP(N13,附表1!$C$5:$D$24,2,0))*(1+O13*0.1+P13*0.12))*$AH$1</f>
        <v>0</v>
      </c>
      <c r="AM13">
        <f>IF(Q13=0,0,(附表1!$B$5+VLOOKUP(Q13,附表1!$C$5:$D$24,2,0))*(1+R13*0.1+S13*0.12))*$AH$1</f>
        <v>0</v>
      </c>
      <c r="AN13">
        <f>IF(T13=0,0,(附表1!$B$5+VLOOKUP(T13,附表1!$C$5:$D$24,2,0))*(1+U13*0.1+V13*0.12))*$AH$1</f>
        <v>0</v>
      </c>
      <c r="AO13">
        <f>IF(W13=0,0,(附表1!$B$5+VLOOKUP(W13,附表1!$C$5:$D$24,2,0))*(1+X13*0.1+Y13*0.12))*$AH$1</f>
        <v>0</v>
      </c>
      <c r="AP13">
        <f>IF(Z13=0,0,(附表1!$B$5+VLOOKUP(Z13,附表1!$C$5:$D$24,2,0))*(1+AA13*0.1+AB13*0.12))*$AH$1</f>
        <v>0</v>
      </c>
      <c r="AQ13">
        <f>IF(AC13=0,0,(附表1!$B$5+VLOOKUP(AC13,附表1!$C$5:$D$24,2,0))*(1+AD13*0.1+AE13*0.12))*$AH$1</f>
        <v>0</v>
      </c>
      <c r="AR13">
        <f>IF(IF(MOD($A13,7)=6,6,(IF(MOD($A13,7)=0,7,0)))=0,0,$AR$1*$AS$1/20*VLOOKUP($AF13,附表1!$N$5:$O$10,2,0))</f>
        <v>0</v>
      </c>
      <c r="AS13">
        <f>IF(IF(MOD($A13,7)=6,6,(IF(MOD($A13,7)=0,7,0)))=0,0,$AR$1*$AS$1/20*VLOOKUP($AF13,附表1!$N$5:$O$10,2,0))</f>
        <v>0</v>
      </c>
      <c r="AT13">
        <f>IF(IF(MOD($A13,7)=6,6,(IF(MOD($A13,7)=0,7,0)))=0,0,$AR$1*$AS$1/20*VLOOKUP($AF13-1,附表1!$N$5:$O$10,2,0))</f>
        <v>0</v>
      </c>
      <c r="AU13">
        <f t="shared" si="0"/>
        <v>61200</v>
      </c>
      <c r="AV13">
        <f t="shared" si="1"/>
        <v>0</v>
      </c>
      <c r="AW13">
        <v>50000</v>
      </c>
      <c r="AX13">
        <f>IFERROR(VLOOKUP(MOD(A13,28),附表1!$L$5:$M$16,2,0),0)</f>
        <v>0</v>
      </c>
      <c r="AY13">
        <f t="shared" si="4"/>
        <v>111200</v>
      </c>
      <c r="AZ13">
        <f t="shared" si="10"/>
        <v>443180</v>
      </c>
      <c r="BA13">
        <f t="shared" si="11"/>
        <v>600000</v>
      </c>
      <c r="BB13">
        <f t="shared" si="12"/>
        <v>450000</v>
      </c>
      <c r="BC13">
        <f t="shared" si="13"/>
        <v>40000</v>
      </c>
      <c r="BD13">
        <f t="shared" si="5"/>
        <v>1533180</v>
      </c>
      <c r="BE13" s="20">
        <f t="shared" si="6"/>
        <v>0.28905934071668038</v>
      </c>
      <c r="BF13" s="20">
        <f t="shared" si="7"/>
        <v>0.39134348217430437</v>
      </c>
      <c r="BG13" s="20">
        <f t="shared" si="8"/>
        <v>0.2935076116307283</v>
      </c>
      <c r="BH13" s="20">
        <f t="shared" si="9"/>
        <v>2.6089565478286961E-2</v>
      </c>
    </row>
    <row r="14" spans="1:60" x14ac:dyDescent="0.15">
      <c r="A14">
        <v>11</v>
      </c>
      <c r="B14">
        <f t="shared" si="14"/>
        <v>20</v>
      </c>
      <c r="C14">
        <v>20</v>
      </c>
      <c r="D14">
        <v>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4</v>
      </c>
      <c r="AH14">
        <f>(附表1!$A$5+VLOOKUP(B14,附表1!$C$5:$D$24,2,0)+IF(C14=20,1000,0))*(1+D14/10)*$AH$1</f>
        <v>61200</v>
      </c>
      <c r="AI14">
        <f>IF(E14=0,0,(附表1!$B$5+VLOOKUP(E14,附表1!$C$5:$D$24,2,0))*(1+F14*0.1+G14*0.12))*$AH$1</f>
        <v>0</v>
      </c>
      <c r="AJ14">
        <f>IF(H14=0,0,(附表1!$B$5+VLOOKUP(H14,附表1!$C$5:$D$24,2,0))*(1+I14*0.1+J14*0.12))*$AH$1</f>
        <v>0</v>
      </c>
      <c r="AK14">
        <f>IF(K14=0,0,(附表1!$B$5+VLOOKUP(K14,附表1!$C$5:$D$24,2,0))*(1+L14*0.1+M14*0.12))*$AH$1</f>
        <v>0</v>
      </c>
      <c r="AL14">
        <f>IF(N14=0,0,(附表1!$B$5+VLOOKUP(N14,附表1!$C$5:$D$24,2,0))*(1+O14*0.1+P14*0.12))*$AH$1</f>
        <v>0</v>
      </c>
      <c r="AM14">
        <f>IF(Q14=0,0,(附表1!$B$5+VLOOKUP(Q14,附表1!$C$5:$D$24,2,0))*(1+R14*0.1+S14*0.12))*$AH$1</f>
        <v>0</v>
      </c>
      <c r="AN14">
        <f>IF(T14=0,0,(附表1!$B$5+VLOOKUP(T14,附表1!$C$5:$D$24,2,0))*(1+U14*0.1+V14*0.12))*$AH$1</f>
        <v>0</v>
      </c>
      <c r="AO14">
        <f>IF(W14=0,0,(附表1!$B$5+VLOOKUP(W14,附表1!$C$5:$D$24,2,0))*(1+X14*0.1+Y14*0.12))*$AH$1</f>
        <v>0</v>
      </c>
      <c r="AP14">
        <f>IF(Z14=0,0,(附表1!$B$5+VLOOKUP(Z14,附表1!$C$5:$D$24,2,0))*(1+AA14*0.1+AB14*0.12))*$AH$1</f>
        <v>0</v>
      </c>
      <c r="AQ14">
        <f>IF(AC14=0,0,(附表1!$B$5+VLOOKUP(AC14,附表1!$C$5:$D$24,2,0))*(1+AD14*0.1+AE14*0.12))*$AH$1</f>
        <v>0</v>
      </c>
      <c r="AR14">
        <f>IF(IF(MOD($A14,7)=6,6,(IF(MOD($A14,7)=0,7,0)))=0,0,$AR$1*$AS$1/20*VLOOKUP($AF14,附表1!$N$5:$O$10,2,0))</f>
        <v>0</v>
      </c>
      <c r="AS14">
        <f>IF(IF(MOD($A14,7)=6,6,(IF(MOD($A14,7)=0,7,0)))=0,0,$AR$1*$AS$1/20*VLOOKUP($AF14,附表1!$N$5:$O$10,2,0))</f>
        <v>0</v>
      </c>
      <c r="AT14">
        <f>IF(IF(MOD($A14,7)=6,6,(IF(MOD($A14,7)=0,7,0)))=0,0,$AR$1*$AS$1/20*VLOOKUP($AF14-1,附表1!$N$5:$O$10,2,0))</f>
        <v>0</v>
      </c>
      <c r="AU14">
        <f t="shared" si="0"/>
        <v>61200</v>
      </c>
      <c r="AV14">
        <f t="shared" si="1"/>
        <v>0</v>
      </c>
      <c r="AW14">
        <v>50000</v>
      </c>
      <c r="AX14">
        <f>IFERROR(VLOOKUP(MOD(A14,28),附表1!$L$5:$M$16,2,0),0)</f>
        <v>10000</v>
      </c>
      <c r="AY14">
        <f t="shared" si="4"/>
        <v>121200</v>
      </c>
      <c r="AZ14">
        <f t="shared" si="10"/>
        <v>504380</v>
      </c>
      <c r="BA14">
        <f t="shared" si="11"/>
        <v>600000</v>
      </c>
      <c r="BB14">
        <f t="shared" si="12"/>
        <v>500000</v>
      </c>
      <c r="BC14">
        <f t="shared" si="13"/>
        <v>50000</v>
      </c>
      <c r="BD14">
        <f t="shared" si="5"/>
        <v>1654380</v>
      </c>
      <c r="BE14" s="20">
        <f t="shared" si="6"/>
        <v>0.30487554249930487</v>
      </c>
      <c r="BF14" s="20">
        <f t="shared" si="7"/>
        <v>0.36267363000036268</v>
      </c>
      <c r="BG14" s="20">
        <f t="shared" si="8"/>
        <v>0.30222802500030221</v>
      </c>
      <c r="BH14" s="20">
        <f t="shared" si="9"/>
        <v>3.0222802500030222E-2</v>
      </c>
    </row>
    <row r="15" spans="1:60" x14ac:dyDescent="0.15">
      <c r="A15">
        <v>12</v>
      </c>
      <c r="B15">
        <f t="shared" si="14"/>
        <v>20</v>
      </c>
      <c r="C15">
        <v>20</v>
      </c>
      <c r="D15">
        <v>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</v>
      </c>
      <c r="AH15">
        <f>(附表1!$A$5+VLOOKUP(B15,附表1!$C$5:$D$24,2,0)+IF(C15=20,1000,0))*(1+D15/10)*$AH$1</f>
        <v>61200</v>
      </c>
      <c r="AI15">
        <f>IF(E15=0,0,(附表1!$B$5+VLOOKUP(E15,附表1!$C$5:$D$24,2,0))*(1+F15*0.1+G15*0.12))*$AH$1</f>
        <v>0</v>
      </c>
      <c r="AJ15">
        <f>IF(H15=0,0,(附表1!$B$5+VLOOKUP(H15,附表1!$C$5:$D$24,2,0))*(1+I15*0.1+J15*0.12))*$AH$1</f>
        <v>0</v>
      </c>
      <c r="AK15">
        <f>IF(K15=0,0,(附表1!$B$5+VLOOKUP(K15,附表1!$C$5:$D$24,2,0))*(1+L15*0.1+M15*0.12))*$AH$1</f>
        <v>0</v>
      </c>
      <c r="AL15">
        <f>IF(N15=0,0,(附表1!$B$5+VLOOKUP(N15,附表1!$C$5:$D$24,2,0))*(1+O15*0.1+P15*0.12))*$AH$1</f>
        <v>0</v>
      </c>
      <c r="AM15">
        <f>IF(Q15=0,0,(附表1!$B$5+VLOOKUP(Q15,附表1!$C$5:$D$24,2,0))*(1+R15*0.1+S15*0.12))*$AH$1</f>
        <v>0</v>
      </c>
      <c r="AN15">
        <f>IF(T15=0,0,(附表1!$B$5+VLOOKUP(T15,附表1!$C$5:$D$24,2,0))*(1+U15*0.1+V15*0.12))*$AH$1</f>
        <v>0</v>
      </c>
      <c r="AO15">
        <f>IF(W15=0,0,(附表1!$B$5+VLOOKUP(W15,附表1!$C$5:$D$24,2,0))*(1+X15*0.1+Y15*0.12))*$AH$1</f>
        <v>0</v>
      </c>
      <c r="AP15">
        <f>IF(Z15=0,0,(附表1!$B$5+VLOOKUP(Z15,附表1!$C$5:$D$24,2,0))*(1+AA15*0.1+AB15*0.12))*$AH$1</f>
        <v>0</v>
      </c>
      <c r="AQ15">
        <f>IF(AC15=0,0,(附表1!$B$5+VLOOKUP(AC15,附表1!$C$5:$D$24,2,0))*(1+AD15*0.1+AE15*0.12))*$AH$1</f>
        <v>0</v>
      </c>
      <c r="AR15">
        <f>IF(IF(MOD($A15,7)=6,6,(IF(MOD($A15,7)=0,7,0)))=0,0,$AR$1*$AS$1/20*VLOOKUP($AF15,附表1!$N$5:$O$10,2,0))</f>
        <v>0</v>
      </c>
      <c r="AS15">
        <f>IF(IF(MOD($A15,7)=6,6,(IF(MOD($A15,7)=0,7,0)))=0,0,$AR$1*$AS$1/20*VLOOKUP($AF15,附表1!$N$5:$O$10,2,0))</f>
        <v>0</v>
      </c>
      <c r="AT15">
        <f>IF(IF(MOD($A15,7)=6,6,(IF(MOD($A15,7)=0,7,0)))=0,0,$AR$1*$AS$1/20*VLOOKUP($AF15-1,附表1!$N$5:$O$10,2,0))</f>
        <v>0</v>
      </c>
      <c r="AU15">
        <f t="shared" si="0"/>
        <v>61200</v>
      </c>
      <c r="AV15">
        <f t="shared" si="1"/>
        <v>0</v>
      </c>
      <c r="AW15">
        <v>50000</v>
      </c>
      <c r="AX15">
        <f>IFERROR(VLOOKUP(MOD(A15,28),附表1!$L$5:$M$16,2,0),0)</f>
        <v>0</v>
      </c>
      <c r="AY15">
        <f t="shared" si="4"/>
        <v>111200</v>
      </c>
      <c r="AZ15">
        <f t="shared" si="10"/>
        <v>565580</v>
      </c>
      <c r="BA15">
        <f t="shared" si="11"/>
        <v>600000</v>
      </c>
      <c r="BB15">
        <f t="shared" si="12"/>
        <v>550000</v>
      </c>
      <c r="BC15">
        <f t="shared" si="13"/>
        <v>50000</v>
      </c>
      <c r="BD15">
        <f t="shared" si="5"/>
        <v>1765580</v>
      </c>
      <c r="BE15" s="20">
        <f t="shared" si="6"/>
        <v>0.32033665990779236</v>
      </c>
      <c r="BF15" s="20">
        <f t="shared" si="7"/>
        <v>0.33983167004610382</v>
      </c>
      <c r="BG15" s="20">
        <f t="shared" si="8"/>
        <v>0.31151236420892853</v>
      </c>
      <c r="BH15" s="20">
        <f t="shared" si="9"/>
        <v>2.8319305837175318E-2</v>
      </c>
    </row>
    <row r="16" spans="1:60" x14ac:dyDescent="0.15">
      <c r="A16">
        <v>13</v>
      </c>
      <c r="B16">
        <f t="shared" si="14"/>
        <v>20</v>
      </c>
      <c r="C16">
        <v>20</v>
      </c>
      <c r="D16">
        <v>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</v>
      </c>
      <c r="AH16">
        <f>(附表1!$A$5+VLOOKUP(B16,附表1!$C$5:$D$24,2,0)+IF(C16=20,1000,0))*(1+D16/10)*$AH$1</f>
        <v>61200</v>
      </c>
      <c r="AI16">
        <f>IF(E16=0,0,(附表1!$B$5+VLOOKUP(E16,附表1!$C$5:$D$24,2,0))*(1+F16*0.1+G16*0.12))*$AH$1</f>
        <v>0</v>
      </c>
      <c r="AJ16">
        <f>IF(H16=0,0,(附表1!$B$5+VLOOKUP(H16,附表1!$C$5:$D$24,2,0))*(1+I16*0.1+J16*0.12))*$AH$1</f>
        <v>0</v>
      </c>
      <c r="AK16">
        <f>IF(K16=0,0,(附表1!$B$5+VLOOKUP(K16,附表1!$C$5:$D$24,2,0))*(1+L16*0.1+M16*0.12))*$AH$1</f>
        <v>0</v>
      </c>
      <c r="AL16">
        <f>IF(N16=0,0,(附表1!$B$5+VLOOKUP(N16,附表1!$C$5:$D$24,2,0))*(1+O16*0.1+P16*0.12))*$AH$1</f>
        <v>0</v>
      </c>
      <c r="AM16">
        <f>IF(Q16=0,0,(附表1!$B$5+VLOOKUP(Q16,附表1!$C$5:$D$24,2,0))*(1+R16*0.1+S16*0.12))*$AH$1</f>
        <v>0</v>
      </c>
      <c r="AN16">
        <f>IF(T16=0,0,(附表1!$B$5+VLOOKUP(T16,附表1!$C$5:$D$24,2,0))*(1+U16*0.1+V16*0.12))*$AH$1</f>
        <v>0</v>
      </c>
      <c r="AO16">
        <f>IF(W16=0,0,(附表1!$B$5+VLOOKUP(W16,附表1!$C$5:$D$24,2,0))*(1+X16*0.1+Y16*0.12))*$AH$1</f>
        <v>0</v>
      </c>
      <c r="AP16">
        <f>IF(Z16=0,0,(附表1!$B$5+VLOOKUP(Z16,附表1!$C$5:$D$24,2,0))*(1+AA16*0.1+AB16*0.12))*$AH$1</f>
        <v>0</v>
      </c>
      <c r="AQ16">
        <f>IF(AC16=0,0,(附表1!$B$5+VLOOKUP(AC16,附表1!$C$5:$D$24,2,0))*(1+AD16*0.1+AE16*0.12))*$AH$1</f>
        <v>0</v>
      </c>
      <c r="AR16">
        <f>IF(IF(MOD($A16,7)=6,6,(IF(MOD($A16,7)=0,7,0)))=0,0,$AR$1*$AS$1/20*VLOOKUP($AF16,附表1!$N$5:$O$10,2,0))</f>
        <v>180000</v>
      </c>
      <c r="AS16">
        <f>IF(IF(MOD($A16,7)=6,6,(IF(MOD($A16,7)=0,7,0)))=0,0,$AR$1*$AS$1/20*VLOOKUP($AF16,附表1!$N$5:$O$10,2,0))</f>
        <v>180000</v>
      </c>
      <c r="AT16">
        <f>IF(IF(MOD($A16,7)=6,6,(IF(MOD($A16,7)=0,7,0)))=0,0,$AR$1*$AS$1/20*VLOOKUP($AF16-1,附表1!$N$5:$O$10,2,0))</f>
        <v>120000</v>
      </c>
      <c r="AU16">
        <f t="shared" si="0"/>
        <v>61200</v>
      </c>
      <c r="AV16">
        <f t="shared" si="1"/>
        <v>480000</v>
      </c>
      <c r="AW16">
        <v>5000</v>
      </c>
      <c r="AX16">
        <f>IFERROR(VLOOKUP(MOD(A16,28),附表1!$L$5:$M$16,2,0),0)</f>
        <v>0</v>
      </c>
      <c r="AY16">
        <f t="shared" si="4"/>
        <v>546200</v>
      </c>
      <c r="AZ16">
        <f t="shared" si="10"/>
        <v>626780</v>
      </c>
      <c r="BA16">
        <f t="shared" si="11"/>
        <v>1080000</v>
      </c>
      <c r="BB16">
        <f t="shared" si="12"/>
        <v>555000</v>
      </c>
      <c r="BC16">
        <f t="shared" si="13"/>
        <v>50000</v>
      </c>
      <c r="BD16">
        <f t="shared" si="5"/>
        <v>2311780</v>
      </c>
      <c r="BE16" s="20">
        <f t="shared" si="6"/>
        <v>0.27112441495297995</v>
      </c>
      <c r="BF16" s="20">
        <f t="shared" si="7"/>
        <v>0.46717248181055293</v>
      </c>
      <c r="BG16" s="20">
        <f t="shared" si="8"/>
        <v>0.24007474759708969</v>
      </c>
      <c r="BH16" s="20">
        <f t="shared" si="9"/>
        <v>2.1628355639377449E-2</v>
      </c>
    </row>
    <row r="17" spans="1:60" x14ac:dyDescent="0.15">
      <c r="A17">
        <v>14</v>
      </c>
      <c r="B17">
        <f t="shared" si="14"/>
        <v>20</v>
      </c>
      <c r="C17">
        <v>20</v>
      </c>
      <c r="D17">
        <v>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4</v>
      </c>
      <c r="AH17">
        <f>(附表1!$A$5+VLOOKUP(B17,附表1!$C$5:$D$24,2,0)+IF(C17=20,1000,0))*(1+D17/10)*$AH$1</f>
        <v>64800</v>
      </c>
      <c r="AI17">
        <f>IF(E17=0,0,(附表1!$B$5+VLOOKUP(E17,附表1!$C$5:$D$24,2,0))*(1+F17*0.1+G17*0.12))*$AH$1</f>
        <v>0</v>
      </c>
      <c r="AJ17">
        <f>IF(H17=0,0,(附表1!$B$5+VLOOKUP(H17,附表1!$C$5:$D$24,2,0))*(1+I17*0.1+J17*0.12))*$AH$1</f>
        <v>0</v>
      </c>
      <c r="AK17">
        <f>IF(K17=0,0,(附表1!$B$5+VLOOKUP(K17,附表1!$C$5:$D$24,2,0))*(1+L17*0.1+M17*0.12))*$AH$1</f>
        <v>0</v>
      </c>
      <c r="AL17">
        <f>IF(N17=0,0,(附表1!$B$5+VLOOKUP(N17,附表1!$C$5:$D$24,2,0))*(1+O17*0.1+P17*0.12))*$AH$1</f>
        <v>0</v>
      </c>
      <c r="AM17">
        <f>IF(Q17=0,0,(附表1!$B$5+VLOOKUP(Q17,附表1!$C$5:$D$24,2,0))*(1+R17*0.1+S17*0.12))*$AH$1</f>
        <v>0</v>
      </c>
      <c r="AN17">
        <f>IF(T17=0,0,(附表1!$B$5+VLOOKUP(T17,附表1!$C$5:$D$24,2,0))*(1+U17*0.1+V17*0.12))*$AH$1</f>
        <v>0</v>
      </c>
      <c r="AO17">
        <f>IF(W17=0,0,(附表1!$B$5+VLOOKUP(W17,附表1!$C$5:$D$24,2,0))*(1+X17*0.1+Y17*0.12))*$AH$1</f>
        <v>0</v>
      </c>
      <c r="AP17">
        <f>IF(Z17=0,0,(附表1!$B$5+VLOOKUP(Z17,附表1!$C$5:$D$24,2,0))*(1+AA17*0.1+AB17*0.12))*$AH$1</f>
        <v>0</v>
      </c>
      <c r="AQ17">
        <f>IF(AC17=0,0,(附表1!$B$5+VLOOKUP(AC17,附表1!$C$5:$D$24,2,0))*(1+AD17*0.1+AE17*0.12))*$AH$1</f>
        <v>0</v>
      </c>
      <c r="AR17">
        <f>IF(IF(MOD($A17,7)=6,6,(IF(MOD($A17,7)=0,7,0)))=0,0,$AR$1*$AS$1/20*VLOOKUP($AF17,附表1!$N$5:$O$10,2,0))</f>
        <v>180000</v>
      </c>
      <c r="AS17">
        <f>IF(IF(MOD($A17,7)=6,6,(IF(MOD($A17,7)=0,7,0)))=0,0,$AR$1*$AS$1/20*VLOOKUP($AF17,附表1!$N$5:$O$10,2,0))</f>
        <v>180000</v>
      </c>
      <c r="AT17">
        <f>IF(IF(MOD($A17,7)=6,6,(IF(MOD($A17,7)=0,7,0)))=0,0,$AR$1*$AS$1/20*VLOOKUP($AF17-1,附表1!$N$5:$O$10,2,0))</f>
        <v>120000</v>
      </c>
      <c r="AU17">
        <f t="shared" si="0"/>
        <v>64800</v>
      </c>
      <c r="AV17">
        <f t="shared" si="1"/>
        <v>480000</v>
      </c>
      <c r="AW17">
        <v>5000</v>
      </c>
      <c r="AX17">
        <f>IFERROR(VLOOKUP(MOD(A17,28),附表1!$L$5:$M$16,2,0),0)</f>
        <v>0</v>
      </c>
      <c r="AY17">
        <f t="shared" si="4"/>
        <v>549800</v>
      </c>
      <c r="AZ17">
        <f t="shared" si="10"/>
        <v>691580</v>
      </c>
      <c r="BA17">
        <f t="shared" si="11"/>
        <v>1560000</v>
      </c>
      <c r="BB17">
        <f t="shared" si="12"/>
        <v>560000</v>
      </c>
      <c r="BC17">
        <f t="shared" si="13"/>
        <v>50000</v>
      </c>
      <c r="BD17">
        <f t="shared" si="5"/>
        <v>2861580</v>
      </c>
      <c r="BE17" s="20">
        <f t="shared" si="6"/>
        <v>0.24167767457139064</v>
      </c>
      <c r="BF17" s="20">
        <f t="shared" si="7"/>
        <v>0.54515337680582054</v>
      </c>
      <c r="BG17" s="20">
        <f t="shared" si="8"/>
        <v>0.19569608398157662</v>
      </c>
      <c r="BH17" s="20">
        <f t="shared" si="9"/>
        <v>1.7472864641212199E-2</v>
      </c>
    </row>
    <row r="18" spans="1:60" x14ac:dyDescent="0.15">
      <c r="A18">
        <v>15</v>
      </c>
      <c r="B18">
        <f t="shared" si="14"/>
        <v>20</v>
      </c>
      <c r="C18">
        <v>20</v>
      </c>
      <c r="D18">
        <v>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</v>
      </c>
      <c r="AH18">
        <f>(附表1!$A$5+VLOOKUP(B18,附表1!$C$5:$D$24,2,0)+IF(C18=20,1000,0))*(1+D18/10)*$AH$1</f>
        <v>64800</v>
      </c>
      <c r="AI18">
        <f>IF(E18=0,0,(附表1!$B$5+VLOOKUP(E18,附表1!$C$5:$D$24,2,0))*(1+F18*0.1+G18*0.12))*$AH$1</f>
        <v>0</v>
      </c>
      <c r="AJ18">
        <f>IF(H18=0,0,(附表1!$B$5+VLOOKUP(H18,附表1!$C$5:$D$24,2,0))*(1+I18*0.1+J18*0.12))*$AH$1</f>
        <v>0</v>
      </c>
      <c r="AK18">
        <f>IF(K18=0,0,(附表1!$B$5+VLOOKUP(K18,附表1!$C$5:$D$24,2,0))*(1+L18*0.1+M18*0.12))*$AH$1</f>
        <v>0</v>
      </c>
      <c r="AL18">
        <f>IF(N18=0,0,(附表1!$B$5+VLOOKUP(N18,附表1!$C$5:$D$24,2,0))*(1+O18*0.1+P18*0.12))*$AH$1</f>
        <v>0</v>
      </c>
      <c r="AM18">
        <f>IF(Q18=0,0,(附表1!$B$5+VLOOKUP(Q18,附表1!$C$5:$D$24,2,0))*(1+R18*0.1+S18*0.12))*$AH$1</f>
        <v>0</v>
      </c>
      <c r="AN18">
        <f>IF(T18=0,0,(附表1!$B$5+VLOOKUP(T18,附表1!$C$5:$D$24,2,0))*(1+U18*0.1+V18*0.12))*$AH$1</f>
        <v>0</v>
      </c>
      <c r="AO18">
        <f>IF(W18=0,0,(附表1!$B$5+VLOOKUP(W18,附表1!$C$5:$D$24,2,0))*(1+X18*0.1+Y18*0.12))*$AH$1</f>
        <v>0</v>
      </c>
      <c r="AP18">
        <f>IF(Z18=0,0,(附表1!$B$5+VLOOKUP(Z18,附表1!$C$5:$D$24,2,0))*(1+AA18*0.1+AB18*0.12))*$AH$1</f>
        <v>0</v>
      </c>
      <c r="AQ18">
        <f>IF(AC18=0,0,(附表1!$B$5+VLOOKUP(AC18,附表1!$C$5:$D$24,2,0))*(1+AD18*0.1+AE18*0.12))*$AH$1</f>
        <v>0</v>
      </c>
      <c r="AR18">
        <f>IF(IF(MOD($A18,7)=6,6,(IF(MOD($A18,7)=0,7,0)))=0,0,$AR$1*$AS$1/20*VLOOKUP($AF18,附表1!$N$5:$O$10,2,0))</f>
        <v>0</v>
      </c>
      <c r="AS18">
        <f>IF(IF(MOD($A18,7)=6,6,(IF(MOD($A18,7)=0,7,0)))=0,0,$AR$1*$AS$1/20*VLOOKUP($AF18,附表1!$N$5:$O$10,2,0))</f>
        <v>0</v>
      </c>
      <c r="AT18">
        <f>IF(IF(MOD($A18,7)=6,6,(IF(MOD($A18,7)=0,7,0)))=0,0,$AR$1*$AS$1/20*VLOOKUP($AF18-1,附表1!$N$5:$O$10,2,0))</f>
        <v>0</v>
      </c>
      <c r="AU18">
        <f t="shared" si="0"/>
        <v>64800</v>
      </c>
      <c r="AV18">
        <f t="shared" si="1"/>
        <v>0</v>
      </c>
      <c r="AW18">
        <v>5000</v>
      </c>
      <c r="AX18">
        <f>IFERROR(VLOOKUP(MOD(A18,28),附表1!$L$5:$M$16,2,0),0)</f>
        <v>0</v>
      </c>
      <c r="AY18">
        <f t="shared" si="4"/>
        <v>69800</v>
      </c>
      <c r="AZ18">
        <f t="shared" si="10"/>
        <v>756380</v>
      </c>
      <c r="BA18">
        <f t="shared" si="11"/>
        <v>1560000</v>
      </c>
      <c r="BB18">
        <f t="shared" si="12"/>
        <v>565000</v>
      </c>
      <c r="BC18">
        <f t="shared" si="13"/>
        <v>50000</v>
      </c>
      <c r="BD18">
        <f t="shared" si="5"/>
        <v>2931380</v>
      </c>
      <c r="BE18" s="20">
        <f t="shared" si="6"/>
        <v>0.25802864180010782</v>
      </c>
      <c r="BF18" s="20">
        <f t="shared" si="7"/>
        <v>0.53217256036406058</v>
      </c>
      <c r="BG18" s="20">
        <f t="shared" si="8"/>
        <v>0.19274198500365017</v>
      </c>
      <c r="BH18" s="20">
        <f t="shared" si="9"/>
        <v>1.7056812832181429E-2</v>
      </c>
    </row>
    <row r="19" spans="1:60" x14ac:dyDescent="0.15">
      <c r="A19">
        <v>16</v>
      </c>
      <c r="B19">
        <f t="shared" si="14"/>
        <v>20</v>
      </c>
      <c r="C19">
        <v>20</v>
      </c>
      <c r="D19">
        <v>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4</v>
      </c>
      <c r="AH19">
        <f>(附表1!$A$5+VLOOKUP(B19,附表1!$C$5:$D$24,2,0)+IF(C19=20,1000,0))*(1+D19/10)*$AH$1</f>
        <v>64800</v>
      </c>
      <c r="AI19">
        <f>IF(E19=0,0,(附表1!$B$5+VLOOKUP(E19,附表1!$C$5:$D$24,2,0))*(1+F19*0.1+G19*0.12))*$AH$1</f>
        <v>0</v>
      </c>
      <c r="AJ19">
        <f>IF(H19=0,0,(附表1!$B$5+VLOOKUP(H19,附表1!$C$5:$D$24,2,0))*(1+I19*0.1+J19*0.12))*$AH$1</f>
        <v>0</v>
      </c>
      <c r="AK19">
        <f>IF(K19=0,0,(附表1!$B$5+VLOOKUP(K19,附表1!$C$5:$D$24,2,0))*(1+L19*0.1+M19*0.12))*$AH$1</f>
        <v>0</v>
      </c>
      <c r="AL19">
        <f>IF(N19=0,0,(附表1!$B$5+VLOOKUP(N19,附表1!$C$5:$D$24,2,0))*(1+O19*0.1+P19*0.12))*$AH$1</f>
        <v>0</v>
      </c>
      <c r="AM19">
        <f>IF(Q19=0,0,(附表1!$B$5+VLOOKUP(Q19,附表1!$C$5:$D$24,2,0))*(1+R19*0.1+S19*0.12))*$AH$1</f>
        <v>0</v>
      </c>
      <c r="AN19">
        <f>IF(T19=0,0,(附表1!$B$5+VLOOKUP(T19,附表1!$C$5:$D$24,2,0))*(1+U19*0.1+V19*0.12))*$AH$1</f>
        <v>0</v>
      </c>
      <c r="AO19">
        <f>IF(W19=0,0,(附表1!$B$5+VLOOKUP(W19,附表1!$C$5:$D$24,2,0))*(1+X19*0.1+Y19*0.12))*$AH$1</f>
        <v>0</v>
      </c>
      <c r="AP19">
        <f>IF(Z19=0,0,(附表1!$B$5+VLOOKUP(Z19,附表1!$C$5:$D$24,2,0))*(1+AA19*0.1+AB19*0.12))*$AH$1</f>
        <v>0</v>
      </c>
      <c r="AQ19">
        <f>IF(AC19=0,0,(附表1!$B$5+VLOOKUP(AC19,附表1!$C$5:$D$24,2,0))*(1+AD19*0.1+AE19*0.12))*$AH$1</f>
        <v>0</v>
      </c>
      <c r="AR19">
        <f>IF(IF(MOD($A19,7)=6,6,(IF(MOD($A19,7)=0,7,0)))=0,0,$AR$1*$AS$1/20*VLOOKUP($AF19,附表1!$N$5:$O$10,2,0))</f>
        <v>0</v>
      </c>
      <c r="AS19">
        <f>IF(IF(MOD($A19,7)=6,6,(IF(MOD($A19,7)=0,7,0)))=0,0,$AR$1*$AS$1/20*VLOOKUP($AF19,附表1!$N$5:$O$10,2,0))</f>
        <v>0</v>
      </c>
      <c r="AT19">
        <f>IF(IF(MOD($A19,7)=6,6,(IF(MOD($A19,7)=0,7,0)))=0,0,$AR$1*$AS$1/20*VLOOKUP($AF19-1,附表1!$N$5:$O$10,2,0))</f>
        <v>0</v>
      </c>
      <c r="AU19">
        <f t="shared" si="0"/>
        <v>64800</v>
      </c>
      <c r="AV19">
        <f t="shared" si="1"/>
        <v>0</v>
      </c>
      <c r="AW19">
        <v>5000</v>
      </c>
      <c r="AX19">
        <f>IFERROR(VLOOKUP(MOD(A19,28),附表1!$L$5:$M$16,2,0),0)</f>
        <v>10000</v>
      </c>
      <c r="AY19">
        <f t="shared" si="4"/>
        <v>79800</v>
      </c>
      <c r="AZ19">
        <f t="shared" si="10"/>
        <v>821180</v>
      </c>
      <c r="BA19">
        <f t="shared" si="11"/>
        <v>1560000</v>
      </c>
      <c r="BB19">
        <f t="shared" si="12"/>
        <v>570000</v>
      </c>
      <c r="BC19">
        <f t="shared" si="13"/>
        <v>60000</v>
      </c>
      <c r="BD19">
        <f t="shared" si="5"/>
        <v>3011180</v>
      </c>
      <c r="BE19" s="20">
        <f t="shared" si="6"/>
        <v>0.2727103660359062</v>
      </c>
      <c r="BF19" s="20">
        <f t="shared" si="7"/>
        <v>0.51806932830319008</v>
      </c>
      <c r="BG19" s="20">
        <f t="shared" si="8"/>
        <v>0.18929456226462715</v>
      </c>
      <c r="BH19" s="20">
        <f t="shared" si="9"/>
        <v>1.9925743396276542E-2</v>
      </c>
    </row>
    <row r="20" spans="1:60" x14ac:dyDescent="0.15">
      <c r="A20">
        <v>17</v>
      </c>
      <c r="B20">
        <f t="shared" si="14"/>
        <v>20</v>
      </c>
      <c r="C20">
        <v>20</v>
      </c>
      <c r="D20">
        <v>8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</v>
      </c>
      <c r="AH20">
        <f>(附表1!$A$5+VLOOKUP(B20,附表1!$C$5:$D$24,2,0)+IF(C20=20,1000,0))*(1+D20/10)*$AH$1</f>
        <v>64800</v>
      </c>
      <c r="AI20">
        <f>IF(E20=0,0,(附表1!$B$5+VLOOKUP(E20,附表1!$C$5:$D$24,2,0))*(1+F20*0.1+G20*0.12))*$AH$1</f>
        <v>0</v>
      </c>
      <c r="AJ20">
        <f>IF(H20=0,0,(附表1!$B$5+VLOOKUP(H20,附表1!$C$5:$D$24,2,0))*(1+I20*0.1+J20*0.12))*$AH$1</f>
        <v>0</v>
      </c>
      <c r="AK20">
        <f>IF(K20=0,0,(附表1!$B$5+VLOOKUP(K20,附表1!$C$5:$D$24,2,0))*(1+L20*0.1+M20*0.12))*$AH$1</f>
        <v>0</v>
      </c>
      <c r="AL20">
        <f>IF(N20=0,0,(附表1!$B$5+VLOOKUP(N20,附表1!$C$5:$D$24,2,0))*(1+O20*0.1+P20*0.12))*$AH$1</f>
        <v>0</v>
      </c>
      <c r="AM20">
        <f>IF(Q20=0,0,(附表1!$B$5+VLOOKUP(Q20,附表1!$C$5:$D$24,2,0))*(1+R20*0.1+S20*0.12))*$AH$1</f>
        <v>0</v>
      </c>
      <c r="AN20">
        <f>IF(T20=0,0,(附表1!$B$5+VLOOKUP(T20,附表1!$C$5:$D$24,2,0))*(1+U20*0.1+V20*0.12))*$AH$1</f>
        <v>0</v>
      </c>
      <c r="AO20">
        <f>IF(W20=0,0,(附表1!$B$5+VLOOKUP(W20,附表1!$C$5:$D$24,2,0))*(1+X20*0.1+Y20*0.12))*$AH$1</f>
        <v>0</v>
      </c>
      <c r="AP20">
        <f>IF(Z20=0,0,(附表1!$B$5+VLOOKUP(Z20,附表1!$C$5:$D$24,2,0))*(1+AA20*0.1+AB20*0.12))*$AH$1</f>
        <v>0</v>
      </c>
      <c r="AQ20">
        <f>IF(AC20=0,0,(附表1!$B$5+VLOOKUP(AC20,附表1!$C$5:$D$24,2,0))*(1+AD20*0.1+AE20*0.12))*$AH$1</f>
        <v>0</v>
      </c>
      <c r="AR20">
        <f>IF(IF(MOD($A20,7)=6,6,(IF(MOD($A20,7)=0,7,0)))=0,0,$AR$1*$AS$1/20*VLOOKUP($AF20,附表1!$N$5:$O$10,2,0))</f>
        <v>0</v>
      </c>
      <c r="AS20">
        <f>IF(IF(MOD($A20,7)=6,6,(IF(MOD($A20,7)=0,7,0)))=0,0,$AR$1*$AS$1/20*VLOOKUP($AF20,附表1!$N$5:$O$10,2,0))</f>
        <v>0</v>
      </c>
      <c r="AT20">
        <f>IF(IF(MOD($A20,7)=6,6,(IF(MOD($A20,7)=0,7,0)))=0,0,$AR$1*$AS$1/20*VLOOKUP($AF20-1,附表1!$N$5:$O$10,2,0))</f>
        <v>0</v>
      </c>
      <c r="AU20">
        <f t="shared" si="0"/>
        <v>64800</v>
      </c>
      <c r="AV20">
        <f t="shared" si="1"/>
        <v>0</v>
      </c>
      <c r="AW20">
        <v>5000</v>
      </c>
      <c r="AX20">
        <f>IFERROR(VLOOKUP(MOD(A20,28),附表1!$L$5:$M$16,2,0),0)</f>
        <v>0</v>
      </c>
      <c r="AY20">
        <f t="shared" si="4"/>
        <v>69800</v>
      </c>
      <c r="AZ20">
        <f t="shared" si="10"/>
        <v>885980</v>
      </c>
      <c r="BA20">
        <f t="shared" si="11"/>
        <v>1560000</v>
      </c>
      <c r="BB20">
        <f t="shared" si="12"/>
        <v>575000</v>
      </c>
      <c r="BC20">
        <f t="shared" si="13"/>
        <v>60000</v>
      </c>
      <c r="BD20">
        <f t="shared" si="5"/>
        <v>3080980</v>
      </c>
      <c r="BE20" s="20">
        <f t="shared" si="6"/>
        <v>0.28756434640925937</v>
      </c>
      <c r="BF20" s="20">
        <f t="shared" si="7"/>
        <v>0.50633240072963792</v>
      </c>
      <c r="BG20" s="20">
        <f t="shared" si="8"/>
        <v>0.18662892975611656</v>
      </c>
      <c r="BH20" s="20">
        <f t="shared" si="9"/>
        <v>1.9474323104986077E-2</v>
      </c>
    </row>
    <row r="21" spans="1:60" x14ac:dyDescent="0.15">
      <c r="A21">
        <v>18</v>
      </c>
      <c r="B21">
        <f t="shared" si="14"/>
        <v>20</v>
      </c>
      <c r="C21">
        <v>20</v>
      </c>
      <c r="D21">
        <v>8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4</v>
      </c>
      <c r="AH21">
        <f>(附表1!$A$5+VLOOKUP(B21,附表1!$C$5:$D$24,2,0)+IF(C21=20,1000,0))*(1+D21/10)*$AH$1</f>
        <v>64800</v>
      </c>
      <c r="AI21">
        <f>IF(E21=0,0,(附表1!$B$5+VLOOKUP(E21,附表1!$C$5:$D$24,2,0))*(1+F21*0.1+G21*0.12))*$AH$1</f>
        <v>0</v>
      </c>
      <c r="AJ21">
        <f>IF(H21=0,0,(附表1!$B$5+VLOOKUP(H21,附表1!$C$5:$D$24,2,0))*(1+I21*0.1+J21*0.12))*$AH$1</f>
        <v>0</v>
      </c>
      <c r="AK21">
        <f>IF(K21=0,0,(附表1!$B$5+VLOOKUP(K21,附表1!$C$5:$D$24,2,0))*(1+L21*0.1+M21*0.12))*$AH$1</f>
        <v>0</v>
      </c>
      <c r="AL21">
        <f>IF(N21=0,0,(附表1!$B$5+VLOOKUP(N21,附表1!$C$5:$D$24,2,0))*(1+O21*0.1+P21*0.12))*$AH$1</f>
        <v>0</v>
      </c>
      <c r="AM21">
        <f>IF(Q21=0,0,(附表1!$B$5+VLOOKUP(Q21,附表1!$C$5:$D$24,2,0))*(1+R21*0.1+S21*0.12))*$AH$1</f>
        <v>0</v>
      </c>
      <c r="AN21">
        <f>IF(T21=0,0,(附表1!$B$5+VLOOKUP(T21,附表1!$C$5:$D$24,2,0))*(1+U21*0.1+V21*0.12))*$AH$1</f>
        <v>0</v>
      </c>
      <c r="AO21">
        <f>IF(W21=0,0,(附表1!$B$5+VLOOKUP(W21,附表1!$C$5:$D$24,2,0))*(1+X21*0.1+Y21*0.12))*$AH$1</f>
        <v>0</v>
      </c>
      <c r="AP21">
        <f>IF(Z21=0,0,(附表1!$B$5+VLOOKUP(Z21,附表1!$C$5:$D$24,2,0))*(1+AA21*0.1+AB21*0.12))*$AH$1</f>
        <v>0</v>
      </c>
      <c r="AQ21">
        <f>IF(AC21=0,0,(附表1!$B$5+VLOOKUP(AC21,附表1!$C$5:$D$24,2,0))*(1+AD21*0.1+AE21*0.12))*$AH$1</f>
        <v>0</v>
      </c>
      <c r="AR21">
        <f>IF(IF(MOD($A21,7)=6,6,(IF(MOD($A21,7)=0,7,0)))=0,0,$AR$1*$AS$1/20*VLOOKUP($AF21,附表1!$N$5:$O$10,2,0))</f>
        <v>0</v>
      </c>
      <c r="AS21">
        <f>IF(IF(MOD($A21,7)=6,6,(IF(MOD($A21,7)=0,7,0)))=0,0,$AR$1*$AS$1/20*VLOOKUP($AF21,附表1!$N$5:$O$10,2,0))</f>
        <v>0</v>
      </c>
      <c r="AT21">
        <f>IF(IF(MOD($A21,7)=6,6,(IF(MOD($A21,7)=0,7,0)))=0,0,$AR$1*$AS$1/20*VLOOKUP($AF21-1,附表1!$N$5:$O$10,2,0))</f>
        <v>0</v>
      </c>
      <c r="AU21">
        <f t="shared" si="0"/>
        <v>64800</v>
      </c>
      <c r="AV21">
        <f t="shared" si="1"/>
        <v>0</v>
      </c>
      <c r="AW21">
        <v>5000</v>
      </c>
      <c r="AX21">
        <f>IFERROR(VLOOKUP(MOD(A21,28),附表1!$L$5:$M$16,2,0),0)</f>
        <v>10000</v>
      </c>
      <c r="AY21">
        <f t="shared" si="4"/>
        <v>79800</v>
      </c>
      <c r="AZ21">
        <f t="shared" si="10"/>
        <v>950780</v>
      </c>
      <c r="BA21">
        <f t="shared" si="11"/>
        <v>1560000</v>
      </c>
      <c r="BB21">
        <f t="shared" si="12"/>
        <v>580000</v>
      </c>
      <c r="BC21">
        <f t="shared" si="13"/>
        <v>70000</v>
      </c>
      <c r="BD21">
        <f t="shared" si="5"/>
        <v>3160780</v>
      </c>
      <c r="BE21" s="20">
        <f t="shared" si="6"/>
        <v>0.30080549737722967</v>
      </c>
      <c r="BF21" s="20">
        <f t="shared" si="7"/>
        <v>0.49354906067489668</v>
      </c>
      <c r="BG21" s="20">
        <f t="shared" si="8"/>
        <v>0.18349900973810263</v>
      </c>
      <c r="BH21" s="20">
        <f t="shared" si="9"/>
        <v>2.2146432209771007E-2</v>
      </c>
    </row>
    <row r="22" spans="1:60" x14ac:dyDescent="0.15">
      <c r="A22">
        <v>19</v>
      </c>
      <c r="B22">
        <f t="shared" si="14"/>
        <v>20</v>
      </c>
      <c r="C22">
        <v>20</v>
      </c>
      <c r="D22">
        <v>8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4</v>
      </c>
      <c r="AH22">
        <f>(附表1!$A$5+VLOOKUP(B22,附表1!$C$5:$D$24,2,0)+IF(C22=20,1000,0))*(1+D22/10)*$AH$1</f>
        <v>64800</v>
      </c>
      <c r="AI22">
        <f>IF(E22=0,0,(附表1!$B$5+VLOOKUP(E22,附表1!$C$5:$D$24,2,0))*(1+F22*0.1+G22*0.12))*$AH$1</f>
        <v>0</v>
      </c>
      <c r="AJ22">
        <f>IF(H22=0,0,(附表1!$B$5+VLOOKUP(H22,附表1!$C$5:$D$24,2,0))*(1+I22*0.1+J22*0.12))*$AH$1</f>
        <v>0</v>
      </c>
      <c r="AK22">
        <f>IF(K22=0,0,(附表1!$B$5+VLOOKUP(K22,附表1!$C$5:$D$24,2,0))*(1+L22*0.1+M22*0.12))*$AH$1</f>
        <v>0</v>
      </c>
      <c r="AL22">
        <f>IF(N22=0,0,(附表1!$B$5+VLOOKUP(N22,附表1!$C$5:$D$24,2,0))*(1+O22*0.1+P22*0.12))*$AH$1</f>
        <v>0</v>
      </c>
      <c r="AM22">
        <f>IF(Q22=0,0,(附表1!$B$5+VLOOKUP(Q22,附表1!$C$5:$D$24,2,0))*(1+R22*0.1+S22*0.12))*$AH$1</f>
        <v>0</v>
      </c>
      <c r="AN22">
        <f>IF(T22=0,0,(附表1!$B$5+VLOOKUP(T22,附表1!$C$5:$D$24,2,0))*(1+U22*0.1+V22*0.12))*$AH$1</f>
        <v>0</v>
      </c>
      <c r="AO22">
        <f>IF(W22=0,0,(附表1!$B$5+VLOOKUP(W22,附表1!$C$5:$D$24,2,0))*(1+X22*0.1+Y22*0.12))*$AH$1</f>
        <v>0</v>
      </c>
      <c r="AP22">
        <f>IF(Z22=0,0,(附表1!$B$5+VLOOKUP(Z22,附表1!$C$5:$D$24,2,0))*(1+AA22*0.1+AB22*0.12))*$AH$1</f>
        <v>0</v>
      </c>
      <c r="AQ22">
        <f>IF(AC22=0,0,(附表1!$B$5+VLOOKUP(AC22,附表1!$C$5:$D$24,2,0))*(1+AD22*0.1+AE22*0.12))*$AH$1</f>
        <v>0</v>
      </c>
      <c r="AR22">
        <f>IF(IF(MOD($A22,7)=6,6,(IF(MOD($A22,7)=0,7,0)))=0,0,$AR$1*$AS$1/20*VLOOKUP($AF22,附表1!$N$5:$O$10,2,0))</f>
        <v>0</v>
      </c>
      <c r="AS22">
        <f>IF(IF(MOD($A22,7)=6,6,(IF(MOD($A22,7)=0,7,0)))=0,0,$AR$1*$AS$1/20*VLOOKUP($AF22,附表1!$N$5:$O$10,2,0))</f>
        <v>0</v>
      </c>
      <c r="AT22">
        <f>IF(IF(MOD($A22,7)=6,6,(IF(MOD($A22,7)=0,7,0)))=0,0,$AR$1*$AS$1/20*VLOOKUP($AF22-1,附表1!$N$5:$O$10,2,0))</f>
        <v>0</v>
      </c>
      <c r="AU22">
        <f t="shared" si="0"/>
        <v>64800</v>
      </c>
      <c r="AV22">
        <f t="shared" si="1"/>
        <v>0</v>
      </c>
      <c r="AW22">
        <v>5000</v>
      </c>
      <c r="AX22">
        <f>IFERROR(VLOOKUP(MOD(A22,28),附表1!$L$5:$M$16,2,0),0)</f>
        <v>0</v>
      </c>
      <c r="AY22">
        <f t="shared" si="4"/>
        <v>69800</v>
      </c>
      <c r="AZ22">
        <f t="shared" si="10"/>
        <v>1015580</v>
      </c>
      <c r="BA22">
        <f t="shared" si="11"/>
        <v>1560000</v>
      </c>
      <c r="BB22">
        <f t="shared" si="12"/>
        <v>585000</v>
      </c>
      <c r="BC22">
        <f t="shared" si="13"/>
        <v>70000</v>
      </c>
      <c r="BD22">
        <f t="shared" si="5"/>
        <v>3230580</v>
      </c>
      <c r="BE22" s="20">
        <f t="shared" si="6"/>
        <v>0.31436460326009569</v>
      </c>
      <c r="BF22" s="20">
        <f t="shared" si="7"/>
        <v>0.48288542614638857</v>
      </c>
      <c r="BG22" s="20">
        <f t="shared" si="8"/>
        <v>0.18108203480489571</v>
      </c>
      <c r="BH22" s="20">
        <f t="shared" si="9"/>
        <v>2.1667935788619998E-2</v>
      </c>
    </row>
    <row r="23" spans="1:60" x14ac:dyDescent="0.15">
      <c r="A23">
        <v>20</v>
      </c>
      <c r="B23">
        <f t="shared" si="14"/>
        <v>20</v>
      </c>
      <c r="C23">
        <v>20</v>
      </c>
      <c r="D23">
        <v>8</v>
      </c>
      <c r="E23" s="18">
        <v>10</v>
      </c>
      <c r="F23" s="18">
        <v>4</v>
      </c>
      <c r="G23" s="18">
        <v>4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4</v>
      </c>
      <c r="AH23">
        <f>(附表1!$A$5+VLOOKUP(B23,附表1!$C$5:$D$24,2,0)+IF(C23=20,1000,0))*(1+D23/10)*$AH$1</f>
        <v>64800</v>
      </c>
      <c r="AI23">
        <f>IF(E23=0,0,(附表1!$B$5+VLOOKUP(E23,附表1!$C$5:$D$24,2,0))*(1+F23*0.1+G23*0.12))*$AH$1</f>
        <v>24064</v>
      </c>
      <c r="AJ23">
        <f>IF(H23=0,0,(附表1!$B$5+VLOOKUP(H23,附表1!$C$5:$D$24,2,0))*(1+I23*0.1+J23*0.12))*$AH$1</f>
        <v>0</v>
      </c>
      <c r="AK23">
        <f>IF(K23=0,0,(附表1!$B$5+VLOOKUP(K23,附表1!$C$5:$D$24,2,0))*(1+L23*0.1+M23*0.12))*$AH$1</f>
        <v>0</v>
      </c>
      <c r="AL23">
        <f>IF(N23=0,0,(附表1!$B$5+VLOOKUP(N23,附表1!$C$5:$D$24,2,0))*(1+O23*0.1+P23*0.12))*$AH$1</f>
        <v>0</v>
      </c>
      <c r="AM23">
        <f>IF(Q23=0,0,(附表1!$B$5+VLOOKUP(Q23,附表1!$C$5:$D$24,2,0))*(1+R23*0.1+S23*0.12))*$AH$1</f>
        <v>0</v>
      </c>
      <c r="AN23">
        <f>IF(T23=0,0,(附表1!$B$5+VLOOKUP(T23,附表1!$C$5:$D$24,2,0))*(1+U23*0.1+V23*0.12))*$AH$1</f>
        <v>0</v>
      </c>
      <c r="AO23">
        <f>IF(W23=0,0,(附表1!$B$5+VLOOKUP(W23,附表1!$C$5:$D$24,2,0))*(1+X23*0.1+Y23*0.12))*$AH$1</f>
        <v>0</v>
      </c>
      <c r="AP23">
        <f>IF(Z23=0,0,(附表1!$B$5+VLOOKUP(Z23,附表1!$C$5:$D$24,2,0))*(1+AA23*0.1+AB23*0.12))*$AH$1</f>
        <v>0</v>
      </c>
      <c r="AQ23">
        <f>IF(AC23=0,0,(附表1!$B$5+VLOOKUP(AC23,附表1!$C$5:$D$24,2,0))*(1+AD23*0.1+AE23*0.12))*$AH$1</f>
        <v>0</v>
      </c>
      <c r="AR23">
        <f>IF(IF(MOD($A23,7)=6,6,(IF(MOD($A23,7)=0,7,0)))=0,0,$AR$1*$AS$1/20*VLOOKUP($AF23,附表1!$N$5:$O$10,2,0))</f>
        <v>180000</v>
      </c>
      <c r="AS23">
        <f>IF(IF(MOD($A23,7)=6,6,(IF(MOD($A23,7)=0,7,0)))=0,0,$AR$1*$AS$1/20*VLOOKUP($AF23,附表1!$N$5:$O$10,2,0))</f>
        <v>180000</v>
      </c>
      <c r="AT23">
        <f>IF(IF(MOD($A23,7)=6,6,(IF(MOD($A23,7)=0,7,0)))=0,0,$AR$1*$AS$1/20*VLOOKUP($AF23-1,附表1!$N$5:$O$10,2,0))</f>
        <v>120000</v>
      </c>
      <c r="AU23">
        <f t="shared" si="0"/>
        <v>88864</v>
      </c>
      <c r="AV23">
        <f t="shared" si="1"/>
        <v>480000</v>
      </c>
      <c r="AW23">
        <v>5000</v>
      </c>
      <c r="AX23">
        <f>IFERROR(VLOOKUP(MOD(A23,28),附表1!$L$5:$M$16,2,0),0)</f>
        <v>10000</v>
      </c>
      <c r="AY23">
        <f t="shared" si="4"/>
        <v>583864</v>
      </c>
      <c r="AZ23">
        <f t="shared" si="10"/>
        <v>1104444</v>
      </c>
      <c r="BA23">
        <f t="shared" si="11"/>
        <v>2040000</v>
      </c>
      <c r="BB23">
        <f t="shared" si="12"/>
        <v>590000</v>
      </c>
      <c r="BC23">
        <f t="shared" si="13"/>
        <v>80000</v>
      </c>
      <c r="BD23">
        <f t="shared" si="5"/>
        <v>3814444</v>
      </c>
      <c r="BE23" s="20">
        <f t="shared" si="6"/>
        <v>0.28954259126625009</v>
      </c>
      <c r="BF23" s="20">
        <f t="shared" si="7"/>
        <v>0.53480926709108856</v>
      </c>
      <c r="BG23" s="20">
        <f t="shared" si="8"/>
        <v>0.15467522920771679</v>
      </c>
      <c r="BH23" s="20">
        <f t="shared" si="9"/>
        <v>2.0972912434944646E-2</v>
      </c>
    </row>
    <row r="24" spans="1:60" x14ac:dyDescent="0.15">
      <c r="A24">
        <v>21</v>
      </c>
      <c r="B24">
        <f t="shared" si="14"/>
        <v>20</v>
      </c>
      <c r="C24">
        <v>20</v>
      </c>
      <c r="D24">
        <v>8</v>
      </c>
      <c r="E24">
        <v>15</v>
      </c>
      <c r="F24">
        <v>6</v>
      </c>
      <c r="G24">
        <v>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5</v>
      </c>
      <c r="AH24">
        <f>(附表1!$A$5+VLOOKUP(B24,附表1!$C$5:$D$24,2,0)+IF(C24=20,1000,0))*(1+D24/10)*$AH$1</f>
        <v>64800</v>
      </c>
      <c r="AI24">
        <f>IF(E24=0,0,(附表1!$B$5+VLOOKUP(E24,附表1!$C$5:$D$24,2,0))*(1+F24*0.1+G24*0.12))*$AH$1</f>
        <v>34760</v>
      </c>
      <c r="AJ24">
        <f>IF(H24=0,0,(附表1!$B$5+VLOOKUP(H24,附表1!$C$5:$D$24,2,0))*(1+I24*0.1+J24*0.12))*$AH$1</f>
        <v>0</v>
      </c>
      <c r="AK24">
        <f>IF(K24=0,0,(附表1!$B$5+VLOOKUP(K24,附表1!$C$5:$D$24,2,0))*(1+L24*0.1+M24*0.12))*$AH$1</f>
        <v>0</v>
      </c>
      <c r="AL24">
        <f>IF(N24=0,0,(附表1!$B$5+VLOOKUP(N24,附表1!$C$5:$D$24,2,0))*(1+O24*0.1+P24*0.12))*$AH$1</f>
        <v>0</v>
      </c>
      <c r="AM24">
        <f>IF(Q24=0,0,(附表1!$B$5+VLOOKUP(Q24,附表1!$C$5:$D$24,2,0))*(1+R24*0.1+S24*0.12))*$AH$1</f>
        <v>0</v>
      </c>
      <c r="AN24">
        <f>IF(T24=0,0,(附表1!$B$5+VLOOKUP(T24,附表1!$C$5:$D$24,2,0))*(1+U24*0.1+V24*0.12))*$AH$1</f>
        <v>0</v>
      </c>
      <c r="AO24">
        <f>IF(W24=0,0,(附表1!$B$5+VLOOKUP(W24,附表1!$C$5:$D$24,2,0))*(1+X24*0.1+Y24*0.12))*$AH$1</f>
        <v>0</v>
      </c>
      <c r="AP24">
        <f>IF(Z24=0,0,(附表1!$B$5+VLOOKUP(Z24,附表1!$C$5:$D$24,2,0))*(1+AA24*0.1+AB24*0.12))*$AH$1</f>
        <v>0</v>
      </c>
      <c r="AQ24">
        <f>IF(AC24=0,0,(附表1!$B$5+VLOOKUP(AC24,附表1!$C$5:$D$24,2,0))*(1+AD24*0.1+AE24*0.12))*$AH$1</f>
        <v>0</v>
      </c>
      <c r="AR24">
        <f>IF(IF(MOD($A24,7)=6,6,(IF(MOD($A24,7)=0,7,0)))=0,0,$AR$1*$AS$1/20*VLOOKUP($AF24,附表1!$N$5:$O$10,2,0))</f>
        <v>300000</v>
      </c>
      <c r="AS24">
        <f>IF(IF(MOD($A24,7)=6,6,(IF(MOD($A24,7)=0,7,0)))=0,0,$AR$1*$AS$1/20*VLOOKUP($AF24,附表1!$N$5:$O$10,2,0))</f>
        <v>300000</v>
      </c>
      <c r="AT24">
        <f>IF(IF(MOD($A24,7)=6,6,(IF(MOD($A24,7)=0,7,0)))=0,0,$AR$1*$AS$1/20*VLOOKUP($AF24-1,附表1!$N$5:$O$10,2,0))</f>
        <v>180000</v>
      </c>
      <c r="AU24">
        <f t="shared" si="0"/>
        <v>99560</v>
      </c>
      <c r="AV24">
        <f t="shared" si="1"/>
        <v>780000</v>
      </c>
      <c r="AW24">
        <v>5000</v>
      </c>
      <c r="AX24">
        <f>IFERROR(VLOOKUP(MOD(A24,28),附表1!$L$5:$M$16,2,0),0)</f>
        <v>0</v>
      </c>
      <c r="AY24">
        <f t="shared" si="4"/>
        <v>884560</v>
      </c>
      <c r="AZ24">
        <f t="shared" si="10"/>
        <v>1204004</v>
      </c>
      <c r="BA24">
        <f t="shared" si="11"/>
        <v>2820000</v>
      </c>
      <c r="BB24">
        <f t="shared" si="12"/>
        <v>595000</v>
      </c>
      <c r="BC24">
        <f t="shared" si="13"/>
        <v>80000</v>
      </c>
      <c r="BD24">
        <f t="shared" si="5"/>
        <v>4699004</v>
      </c>
      <c r="BE24" s="20">
        <f t="shared" si="6"/>
        <v>0.2562253618000751</v>
      </c>
      <c r="BF24" s="20">
        <f t="shared" si="7"/>
        <v>0.60012717588663467</v>
      </c>
      <c r="BG24" s="20">
        <f t="shared" si="8"/>
        <v>0.12662257789097434</v>
      </c>
      <c r="BH24" s="20">
        <f t="shared" si="9"/>
        <v>1.7024884422315877E-2</v>
      </c>
    </row>
    <row r="25" spans="1:60" x14ac:dyDescent="0.15">
      <c r="A25">
        <v>22</v>
      </c>
      <c r="B25">
        <f t="shared" si="14"/>
        <v>20</v>
      </c>
      <c r="C25">
        <v>20</v>
      </c>
      <c r="D25">
        <v>8</v>
      </c>
      <c r="E25">
        <v>20</v>
      </c>
      <c r="F25">
        <v>6</v>
      </c>
      <c r="G25">
        <v>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5</v>
      </c>
      <c r="AH25">
        <f>(附表1!$A$5+VLOOKUP(B25,附表1!$C$5:$D$24,2,0)+IF(C25=20,1000,0))*(1+D25/10)*$AH$1</f>
        <v>64800</v>
      </c>
      <c r="AI25">
        <f>IF(E25=0,0,(附表1!$B$5+VLOOKUP(E25,附表1!$C$5:$D$24,2,0))*(1+F25*0.1+G25*0.12))*$AH$1</f>
        <v>41360</v>
      </c>
      <c r="AJ25">
        <f>IF(H25=0,0,(附表1!$B$5+VLOOKUP(H25,附表1!$C$5:$D$24,2,0))*(1+I25*0.1+J25*0.12))*$AH$1</f>
        <v>0</v>
      </c>
      <c r="AK25">
        <f>IF(K25=0,0,(附表1!$B$5+VLOOKUP(K25,附表1!$C$5:$D$24,2,0))*(1+L25*0.1+M25*0.12))*$AH$1</f>
        <v>0</v>
      </c>
      <c r="AL25">
        <f>IF(N25=0,0,(附表1!$B$5+VLOOKUP(N25,附表1!$C$5:$D$24,2,0))*(1+O25*0.1+P25*0.12))*$AH$1</f>
        <v>0</v>
      </c>
      <c r="AM25">
        <f>IF(Q25=0,0,(附表1!$B$5+VLOOKUP(Q25,附表1!$C$5:$D$24,2,0))*(1+R25*0.1+S25*0.12))*$AH$1</f>
        <v>0</v>
      </c>
      <c r="AN25">
        <f>IF(T25=0,0,(附表1!$B$5+VLOOKUP(T25,附表1!$C$5:$D$24,2,0))*(1+U25*0.1+V25*0.12))*$AH$1</f>
        <v>0</v>
      </c>
      <c r="AO25">
        <f>IF(W25=0,0,(附表1!$B$5+VLOOKUP(W25,附表1!$C$5:$D$24,2,0))*(1+X25*0.1+Y25*0.12))*$AH$1</f>
        <v>0</v>
      </c>
      <c r="AP25">
        <f>IF(Z25=0,0,(附表1!$B$5+VLOOKUP(Z25,附表1!$C$5:$D$24,2,0))*(1+AA25*0.1+AB25*0.12))*$AH$1</f>
        <v>0</v>
      </c>
      <c r="AQ25">
        <f>IF(AC25=0,0,(附表1!$B$5+VLOOKUP(AC25,附表1!$C$5:$D$24,2,0))*(1+AD25*0.1+AE25*0.12))*$AH$1</f>
        <v>0</v>
      </c>
      <c r="AR25">
        <f>IF(IF(MOD($A25,7)=6,6,(IF(MOD($A25,7)=0,7,0)))=0,0,$AR$1*$AS$1/20*VLOOKUP($AF25,附表1!$N$5:$O$10,2,0))</f>
        <v>0</v>
      </c>
      <c r="AS25">
        <f>IF(IF(MOD($A25,7)=6,6,(IF(MOD($A25,7)=0,7,0)))=0,0,$AR$1*$AS$1/20*VLOOKUP($AF25,附表1!$N$5:$O$10,2,0))</f>
        <v>0</v>
      </c>
      <c r="AT25">
        <f>IF(IF(MOD($A25,7)=6,6,(IF(MOD($A25,7)=0,7,0)))=0,0,$AR$1*$AS$1/20*VLOOKUP($AF25-1,附表1!$N$5:$O$10,2,0))</f>
        <v>0</v>
      </c>
      <c r="AU25">
        <f t="shared" si="0"/>
        <v>106160</v>
      </c>
      <c r="AV25">
        <f t="shared" si="1"/>
        <v>0</v>
      </c>
      <c r="AW25">
        <v>5000</v>
      </c>
      <c r="AX25">
        <f>IFERROR(VLOOKUP(MOD(A25,28),附表1!$L$5:$M$16,2,0),0)</f>
        <v>10000</v>
      </c>
      <c r="AY25">
        <f t="shared" si="4"/>
        <v>121160</v>
      </c>
      <c r="AZ25">
        <f t="shared" si="10"/>
        <v>1310164</v>
      </c>
      <c r="BA25">
        <f t="shared" si="11"/>
        <v>2820000</v>
      </c>
      <c r="BB25">
        <f t="shared" si="12"/>
        <v>600000</v>
      </c>
      <c r="BC25">
        <f t="shared" si="13"/>
        <v>90000</v>
      </c>
      <c r="BD25">
        <f t="shared" si="5"/>
        <v>4820164</v>
      </c>
      <c r="BE25" s="20">
        <f t="shared" si="6"/>
        <v>0.27180900898807592</v>
      </c>
      <c r="BF25" s="20">
        <f t="shared" si="7"/>
        <v>0.58504233465915267</v>
      </c>
      <c r="BG25" s="20">
        <f t="shared" si="8"/>
        <v>0.12447709248067078</v>
      </c>
      <c r="BH25" s="20">
        <f t="shared" si="9"/>
        <v>1.8671563872100616E-2</v>
      </c>
    </row>
    <row r="26" spans="1:60" x14ac:dyDescent="0.15">
      <c r="A26">
        <v>23</v>
      </c>
      <c r="B26">
        <f t="shared" si="14"/>
        <v>20</v>
      </c>
      <c r="C26">
        <v>20</v>
      </c>
      <c r="D26">
        <v>8</v>
      </c>
      <c r="E26">
        <v>20</v>
      </c>
      <c r="F26">
        <v>6</v>
      </c>
      <c r="G26">
        <v>5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5</v>
      </c>
      <c r="AH26">
        <f>(附表1!$A$5+VLOOKUP(B26,附表1!$C$5:$D$24,2,0)+IF(C26=20,1000,0))*(1+D26/10)*$AH$1</f>
        <v>64800</v>
      </c>
      <c r="AI26">
        <f>IF(E26=0,0,(附表1!$B$5+VLOOKUP(E26,附表1!$C$5:$D$24,2,0))*(1+F26*0.1+G26*0.12))*$AH$1</f>
        <v>41360</v>
      </c>
      <c r="AJ26">
        <f>IF(H26=0,0,(附表1!$B$5+VLOOKUP(H26,附表1!$C$5:$D$24,2,0))*(1+I26*0.1+J26*0.12))*$AH$1</f>
        <v>0</v>
      </c>
      <c r="AK26">
        <f>IF(K26=0,0,(附表1!$B$5+VLOOKUP(K26,附表1!$C$5:$D$24,2,0))*(1+L26*0.1+M26*0.12))*$AH$1</f>
        <v>0</v>
      </c>
      <c r="AL26">
        <f>IF(N26=0,0,(附表1!$B$5+VLOOKUP(N26,附表1!$C$5:$D$24,2,0))*(1+O26*0.1+P26*0.12))*$AH$1</f>
        <v>0</v>
      </c>
      <c r="AM26">
        <f>IF(Q26=0,0,(附表1!$B$5+VLOOKUP(Q26,附表1!$C$5:$D$24,2,0))*(1+R26*0.1+S26*0.12))*$AH$1</f>
        <v>0</v>
      </c>
      <c r="AN26">
        <f>IF(T26=0,0,(附表1!$B$5+VLOOKUP(T26,附表1!$C$5:$D$24,2,0))*(1+U26*0.1+V26*0.12))*$AH$1</f>
        <v>0</v>
      </c>
      <c r="AO26">
        <f>IF(W26=0,0,(附表1!$B$5+VLOOKUP(W26,附表1!$C$5:$D$24,2,0))*(1+X26*0.1+Y26*0.12))*$AH$1</f>
        <v>0</v>
      </c>
      <c r="AP26">
        <f>IF(Z26=0,0,(附表1!$B$5+VLOOKUP(Z26,附表1!$C$5:$D$24,2,0))*(1+AA26*0.1+AB26*0.12))*$AH$1</f>
        <v>0</v>
      </c>
      <c r="AQ26">
        <f>IF(AC26=0,0,(附表1!$B$5+VLOOKUP(AC26,附表1!$C$5:$D$24,2,0))*(1+AD26*0.1+AE26*0.12))*$AH$1</f>
        <v>0</v>
      </c>
      <c r="AR26">
        <f>IF(IF(MOD($A26,7)=6,6,(IF(MOD($A26,7)=0,7,0)))=0,0,$AR$1*$AS$1/20*VLOOKUP($AF26,附表1!$N$5:$O$10,2,0))</f>
        <v>0</v>
      </c>
      <c r="AS26">
        <f>IF(IF(MOD($A26,7)=6,6,(IF(MOD($A26,7)=0,7,0)))=0,0,$AR$1*$AS$1/20*VLOOKUP($AF26,附表1!$N$5:$O$10,2,0))</f>
        <v>0</v>
      </c>
      <c r="AT26">
        <f>IF(IF(MOD($A26,7)=6,6,(IF(MOD($A26,7)=0,7,0)))=0,0,$AR$1*$AS$1/20*VLOOKUP($AF26-1,附表1!$N$5:$O$10,2,0))</f>
        <v>0</v>
      </c>
      <c r="AU26">
        <f t="shared" si="0"/>
        <v>106160</v>
      </c>
      <c r="AV26">
        <f t="shared" si="1"/>
        <v>0</v>
      </c>
      <c r="AW26">
        <v>5000</v>
      </c>
      <c r="AX26">
        <f>IFERROR(VLOOKUP(MOD(A26,28),附表1!$L$5:$M$16,2,0),0)</f>
        <v>10000</v>
      </c>
      <c r="AY26">
        <f t="shared" si="4"/>
        <v>121160</v>
      </c>
      <c r="AZ26">
        <f t="shared" si="10"/>
        <v>1416324</v>
      </c>
      <c r="BA26">
        <f t="shared" si="11"/>
        <v>2820000</v>
      </c>
      <c r="BB26">
        <f t="shared" si="12"/>
        <v>605000</v>
      </c>
      <c r="BC26">
        <f t="shared" si="13"/>
        <v>100000</v>
      </c>
      <c r="BD26">
        <f t="shared" si="5"/>
        <v>4941324</v>
      </c>
      <c r="BE26" s="20">
        <f t="shared" si="6"/>
        <v>0.28662844209365751</v>
      </c>
      <c r="BF26" s="20">
        <f t="shared" si="7"/>
        <v>0.57069724632507401</v>
      </c>
      <c r="BG26" s="20">
        <f t="shared" si="8"/>
        <v>0.12243682057683325</v>
      </c>
      <c r="BH26" s="20">
        <f t="shared" si="9"/>
        <v>2.0237491004435247E-2</v>
      </c>
    </row>
    <row r="27" spans="1:60" x14ac:dyDescent="0.15">
      <c r="A27">
        <v>24</v>
      </c>
      <c r="B27">
        <f t="shared" si="14"/>
        <v>20</v>
      </c>
      <c r="C27">
        <v>20</v>
      </c>
      <c r="D27">
        <v>8</v>
      </c>
      <c r="E27">
        <v>20</v>
      </c>
      <c r="F27">
        <v>6</v>
      </c>
      <c r="G27">
        <v>5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5</v>
      </c>
      <c r="AH27">
        <f>(附表1!$A$5+VLOOKUP(B27,附表1!$C$5:$D$24,2,0)+IF(C27=20,1000,0))*(1+D27/10)*$AH$1</f>
        <v>64800</v>
      </c>
      <c r="AI27">
        <f>IF(E27=0,0,(附表1!$B$5+VLOOKUP(E27,附表1!$C$5:$D$24,2,0))*(1+F27*0.1+G27*0.12))*$AH$1</f>
        <v>41360</v>
      </c>
      <c r="AJ27">
        <f>IF(H27=0,0,(附表1!$B$5+VLOOKUP(H27,附表1!$C$5:$D$24,2,0))*(1+I27*0.1+J27*0.12))*$AH$1</f>
        <v>0</v>
      </c>
      <c r="AK27">
        <f>IF(K27=0,0,(附表1!$B$5+VLOOKUP(K27,附表1!$C$5:$D$24,2,0))*(1+L27*0.1+M27*0.12))*$AH$1</f>
        <v>0</v>
      </c>
      <c r="AL27">
        <f>IF(N27=0,0,(附表1!$B$5+VLOOKUP(N27,附表1!$C$5:$D$24,2,0))*(1+O27*0.1+P27*0.12))*$AH$1</f>
        <v>0</v>
      </c>
      <c r="AM27">
        <f>IF(Q27=0,0,(附表1!$B$5+VLOOKUP(Q27,附表1!$C$5:$D$24,2,0))*(1+R27*0.1+S27*0.12))*$AH$1</f>
        <v>0</v>
      </c>
      <c r="AN27">
        <f>IF(T27=0,0,(附表1!$B$5+VLOOKUP(T27,附表1!$C$5:$D$24,2,0))*(1+U27*0.1+V27*0.12))*$AH$1</f>
        <v>0</v>
      </c>
      <c r="AO27">
        <f>IF(W27=0,0,(附表1!$B$5+VLOOKUP(W27,附表1!$C$5:$D$24,2,0))*(1+X27*0.1+Y27*0.12))*$AH$1</f>
        <v>0</v>
      </c>
      <c r="AP27">
        <f>IF(Z27=0,0,(附表1!$B$5+VLOOKUP(Z27,附表1!$C$5:$D$24,2,0))*(1+AA27*0.1+AB27*0.12))*$AH$1</f>
        <v>0</v>
      </c>
      <c r="AQ27">
        <f>IF(AC27=0,0,(附表1!$B$5+VLOOKUP(AC27,附表1!$C$5:$D$24,2,0))*(1+AD27*0.1+AE27*0.12))*$AH$1</f>
        <v>0</v>
      </c>
      <c r="AR27">
        <f>IF(IF(MOD($A27,7)=6,6,(IF(MOD($A27,7)=0,7,0)))=0,0,$AR$1*$AS$1/20*VLOOKUP($AF27,附表1!$N$5:$O$10,2,0))</f>
        <v>0</v>
      </c>
      <c r="AS27">
        <f>IF(IF(MOD($A27,7)=6,6,(IF(MOD($A27,7)=0,7,0)))=0,0,$AR$1*$AS$1/20*VLOOKUP($AF27,附表1!$N$5:$O$10,2,0))</f>
        <v>0</v>
      </c>
      <c r="AT27">
        <f>IF(IF(MOD($A27,7)=6,6,(IF(MOD($A27,7)=0,7,0)))=0,0,$AR$1*$AS$1/20*VLOOKUP($AF27-1,附表1!$N$5:$O$10,2,0))</f>
        <v>0</v>
      </c>
      <c r="AU27">
        <f t="shared" si="0"/>
        <v>106160</v>
      </c>
      <c r="AV27">
        <f t="shared" si="1"/>
        <v>0</v>
      </c>
      <c r="AW27">
        <v>5000</v>
      </c>
      <c r="AX27">
        <f>IFERROR(VLOOKUP(MOD(A27,28),附表1!$L$5:$M$16,2,0),0)</f>
        <v>0</v>
      </c>
      <c r="AY27">
        <f t="shared" si="4"/>
        <v>111160</v>
      </c>
      <c r="AZ27">
        <f t="shared" si="10"/>
        <v>1522484</v>
      </c>
      <c r="BA27">
        <f t="shared" si="11"/>
        <v>2820000</v>
      </c>
      <c r="BB27">
        <f t="shared" si="12"/>
        <v>610000</v>
      </c>
      <c r="BC27">
        <f t="shared" si="13"/>
        <v>100000</v>
      </c>
      <c r="BD27">
        <f t="shared" si="5"/>
        <v>5052484</v>
      </c>
      <c r="BE27" s="20">
        <f t="shared" si="6"/>
        <v>0.30133375979023386</v>
      </c>
      <c r="BF27" s="20">
        <f t="shared" si="7"/>
        <v>0.55814130237720694</v>
      </c>
      <c r="BG27" s="20">
        <f t="shared" si="8"/>
        <v>0.12073269306741001</v>
      </c>
      <c r="BH27" s="20">
        <f t="shared" si="9"/>
        <v>1.9792244765149181E-2</v>
      </c>
    </row>
    <row r="28" spans="1:60" x14ac:dyDescent="0.15">
      <c r="A28">
        <v>25</v>
      </c>
      <c r="B28">
        <f t="shared" si="14"/>
        <v>20</v>
      </c>
      <c r="C28">
        <v>20</v>
      </c>
      <c r="D28">
        <v>8</v>
      </c>
      <c r="E28">
        <v>20</v>
      </c>
      <c r="F28">
        <v>6</v>
      </c>
      <c r="G28">
        <v>5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5</v>
      </c>
      <c r="AH28">
        <f>(附表1!$A$5+VLOOKUP(B28,附表1!$C$5:$D$24,2,0)+IF(C28=20,1000,0))*(1+D28/10)*$AH$1</f>
        <v>64800</v>
      </c>
      <c r="AI28">
        <f>IF(E28=0,0,(附表1!$B$5+VLOOKUP(E28,附表1!$C$5:$D$24,2,0))*(1+F28*0.1+G28*0.12))*$AH$1</f>
        <v>41360</v>
      </c>
      <c r="AJ28">
        <f>IF(H28=0,0,(附表1!$B$5+VLOOKUP(H28,附表1!$C$5:$D$24,2,0))*(1+I28*0.1+J28*0.12))*$AH$1</f>
        <v>0</v>
      </c>
      <c r="AK28">
        <f>IF(K28=0,0,(附表1!$B$5+VLOOKUP(K28,附表1!$C$5:$D$24,2,0))*(1+L28*0.1+M28*0.12))*$AH$1</f>
        <v>0</v>
      </c>
      <c r="AL28">
        <f>IF(N28=0,0,(附表1!$B$5+VLOOKUP(N28,附表1!$C$5:$D$24,2,0))*(1+O28*0.1+P28*0.12))*$AH$1</f>
        <v>0</v>
      </c>
      <c r="AM28">
        <f>IF(Q28=0,0,(附表1!$B$5+VLOOKUP(Q28,附表1!$C$5:$D$24,2,0))*(1+R28*0.1+S28*0.12))*$AH$1</f>
        <v>0</v>
      </c>
      <c r="AN28">
        <f>IF(T28=0,0,(附表1!$B$5+VLOOKUP(T28,附表1!$C$5:$D$24,2,0))*(1+U28*0.1+V28*0.12))*$AH$1</f>
        <v>0</v>
      </c>
      <c r="AO28">
        <f>IF(W28=0,0,(附表1!$B$5+VLOOKUP(W28,附表1!$C$5:$D$24,2,0))*(1+X28*0.1+Y28*0.12))*$AH$1</f>
        <v>0</v>
      </c>
      <c r="AP28">
        <f>IF(Z28=0,0,(附表1!$B$5+VLOOKUP(Z28,附表1!$C$5:$D$24,2,0))*(1+AA28*0.1+AB28*0.12))*$AH$1</f>
        <v>0</v>
      </c>
      <c r="AQ28">
        <f>IF(AC28=0,0,(附表1!$B$5+VLOOKUP(AC28,附表1!$C$5:$D$24,2,0))*(1+AD28*0.1+AE28*0.12))*$AH$1</f>
        <v>0</v>
      </c>
      <c r="AR28">
        <f>IF(IF(MOD($A28,7)=6,6,(IF(MOD($A28,7)=0,7,0)))=0,0,$AR$1*$AS$1/20*VLOOKUP($AF28,附表1!$N$5:$O$10,2,0))</f>
        <v>0</v>
      </c>
      <c r="AS28">
        <f>IF(IF(MOD($A28,7)=6,6,(IF(MOD($A28,7)=0,7,0)))=0,0,$AR$1*$AS$1/20*VLOOKUP($AF28,附表1!$N$5:$O$10,2,0))</f>
        <v>0</v>
      </c>
      <c r="AT28">
        <f>IF(IF(MOD($A28,7)=6,6,(IF(MOD($A28,7)=0,7,0)))=0,0,$AR$1*$AS$1/20*VLOOKUP($AF28-1,附表1!$N$5:$O$10,2,0))</f>
        <v>0</v>
      </c>
      <c r="AU28">
        <f t="shared" si="0"/>
        <v>106160</v>
      </c>
      <c r="AV28">
        <f t="shared" si="1"/>
        <v>0</v>
      </c>
      <c r="AW28">
        <v>5000</v>
      </c>
      <c r="AX28">
        <f>IFERROR(VLOOKUP(MOD(A28,28),附表1!$L$5:$M$16,2,0),0)</f>
        <v>10000</v>
      </c>
      <c r="AY28">
        <f t="shared" si="4"/>
        <v>121160</v>
      </c>
      <c r="AZ28">
        <f t="shared" si="10"/>
        <v>1628644</v>
      </c>
      <c r="BA28">
        <f t="shared" si="11"/>
        <v>2820000</v>
      </c>
      <c r="BB28">
        <f t="shared" si="12"/>
        <v>615000</v>
      </c>
      <c r="BC28">
        <f t="shared" si="13"/>
        <v>110000</v>
      </c>
      <c r="BD28">
        <f t="shared" si="5"/>
        <v>5173644</v>
      </c>
      <c r="BE28" s="20">
        <f t="shared" si="6"/>
        <v>0.31479630218082266</v>
      </c>
      <c r="BF28" s="20">
        <f t="shared" si="7"/>
        <v>0.54507036046546686</v>
      </c>
      <c r="BG28" s="20">
        <f t="shared" si="8"/>
        <v>0.11887172754831991</v>
      </c>
      <c r="BH28" s="20">
        <f t="shared" si="9"/>
        <v>2.1261609805390554E-2</v>
      </c>
    </row>
    <row r="29" spans="1:60" x14ac:dyDescent="0.15">
      <c r="A29">
        <v>26</v>
      </c>
      <c r="B29">
        <f t="shared" si="14"/>
        <v>20</v>
      </c>
      <c r="C29">
        <v>20</v>
      </c>
      <c r="D29">
        <v>8</v>
      </c>
      <c r="E29">
        <v>20</v>
      </c>
      <c r="F29">
        <v>6</v>
      </c>
      <c r="G29">
        <v>5</v>
      </c>
      <c r="H29" s="18">
        <v>10</v>
      </c>
      <c r="I29" s="18">
        <v>4</v>
      </c>
      <c r="J29" s="18">
        <v>4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5</v>
      </c>
      <c r="AH29">
        <f>(附表1!$A$5+VLOOKUP(B29,附表1!$C$5:$D$24,2,0)+IF(C29=20,1000,0))*(1+D29/10)*$AH$1</f>
        <v>64800</v>
      </c>
      <c r="AI29">
        <f>IF(E29=0,0,(附表1!$B$5+VLOOKUP(E29,附表1!$C$5:$D$24,2,0))*(1+F29*0.1+G29*0.12))*$AH$1</f>
        <v>41360</v>
      </c>
      <c r="AJ29">
        <f>IF(H29=0,0,(附表1!$B$5+VLOOKUP(H29,附表1!$C$5:$D$24,2,0))*(1+I29*0.1+J29*0.12))*$AH$1</f>
        <v>24064</v>
      </c>
      <c r="AK29">
        <f>IF(K29=0,0,(附表1!$B$5+VLOOKUP(K29,附表1!$C$5:$D$24,2,0))*(1+L29*0.1+M29*0.12))*$AH$1</f>
        <v>0</v>
      </c>
      <c r="AL29">
        <f>IF(N29=0,0,(附表1!$B$5+VLOOKUP(N29,附表1!$C$5:$D$24,2,0))*(1+O29*0.1+P29*0.12))*$AH$1</f>
        <v>0</v>
      </c>
      <c r="AM29">
        <f>IF(Q29=0,0,(附表1!$B$5+VLOOKUP(Q29,附表1!$C$5:$D$24,2,0))*(1+R29*0.1+S29*0.12))*$AH$1</f>
        <v>0</v>
      </c>
      <c r="AN29">
        <f>IF(T29=0,0,(附表1!$B$5+VLOOKUP(T29,附表1!$C$5:$D$24,2,0))*(1+U29*0.1+V29*0.12))*$AH$1</f>
        <v>0</v>
      </c>
      <c r="AO29">
        <f>IF(W29=0,0,(附表1!$B$5+VLOOKUP(W29,附表1!$C$5:$D$24,2,0))*(1+X29*0.1+Y29*0.12))*$AH$1</f>
        <v>0</v>
      </c>
      <c r="AP29">
        <f>IF(Z29=0,0,(附表1!$B$5+VLOOKUP(Z29,附表1!$C$5:$D$24,2,0))*(1+AA29*0.1+AB29*0.12))*$AH$1</f>
        <v>0</v>
      </c>
      <c r="AQ29">
        <f>IF(AC29=0,0,(附表1!$B$5+VLOOKUP(AC29,附表1!$C$5:$D$24,2,0))*(1+AD29*0.1+AE29*0.12))*$AH$1</f>
        <v>0</v>
      </c>
      <c r="AR29">
        <f>IF(IF(MOD($A29,7)=6,6,(IF(MOD($A29,7)=0,7,0)))=0,0,$AR$1*$AS$1/20*VLOOKUP($AF29,附表1!$N$5:$O$10,2,0))</f>
        <v>0</v>
      </c>
      <c r="AS29">
        <f>IF(IF(MOD($A29,7)=6,6,(IF(MOD($A29,7)=0,7,0)))=0,0,$AR$1*$AS$1/20*VLOOKUP($AF29,附表1!$N$5:$O$10,2,0))</f>
        <v>0</v>
      </c>
      <c r="AT29">
        <f>IF(IF(MOD($A29,7)=6,6,(IF(MOD($A29,7)=0,7,0)))=0,0,$AR$1*$AS$1/20*VLOOKUP($AF29-1,附表1!$N$5:$O$10,2,0))</f>
        <v>0</v>
      </c>
      <c r="AU29">
        <f t="shared" si="0"/>
        <v>130224</v>
      </c>
      <c r="AV29">
        <f t="shared" si="1"/>
        <v>0</v>
      </c>
      <c r="AW29">
        <v>5000</v>
      </c>
      <c r="AX29">
        <f>IFERROR(VLOOKUP(MOD(A29,28),附表1!$L$5:$M$16,2,0),0)</f>
        <v>0</v>
      </c>
      <c r="AY29">
        <f t="shared" si="4"/>
        <v>135224</v>
      </c>
      <c r="AZ29">
        <f t="shared" si="10"/>
        <v>1758868</v>
      </c>
      <c r="BA29">
        <f t="shared" si="11"/>
        <v>2820000</v>
      </c>
      <c r="BB29">
        <f t="shared" si="12"/>
        <v>620000</v>
      </c>
      <c r="BC29">
        <f t="shared" si="13"/>
        <v>110000</v>
      </c>
      <c r="BD29">
        <f t="shared" si="5"/>
        <v>5308868</v>
      </c>
      <c r="BE29" s="20">
        <f t="shared" si="6"/>
        <v>0.33130754051522848</v>
      </c>
      <c r="BF29" s="20">
        <f t="shared" si="7"/>
        <v>0.53118668612593123</v>
      </c>
      <c r="BG29" s="20">
        <f t="shared" si="8"/>
        <v>0.11678572531846713</v>
      </c>
      <c r="BH29" s="20">
        <f t="shared" si="9"/>
        <v>2.0720048040373203E-2</v>
      </c>
    </row>
    <row r="30" spans="1:60" x14ac:dyDescent="0.15">
      <c r="A30">
        <v>27</v>
      </c>
      <c r="B30">
        <f t="shared" si="14"/>
        <v>20</v>
      </c>
      <c r="C30">
        <v>20</v>
      </c>
      <c r="D30">
        <v>8</v>
      </c>
      <c r="E30">
        <v>20</v>
      </c>
      <c r="F30">
        <v>6</v>
      </c>
      <c r="G30">
        <v>5</v>
      </c>
      <c r="H30">
        <v>15</v>
      </c>
      <c r="I30">
        <v>6</v>
      </c>
      <c r="J30">
        <v>5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5</v>
      </c>
      <c r="AH30">
        <f>(附表1!$A$5+VLOOKUP(B30,附表1!$C$5:$D$24,2,0)+IF(C30=20,1000,0))*(1+D30/10)*$AH$1</f>
        <v>64800</v>
      </c>
      <c r="AI30">
        <f>IF(E30=0,0,(附表1!$B$5+VLOOKUP(E30,附表1!$C$5:$D$24,2,0))*(1+F30*0.1+G30*0.12))*$AH$1</f>
        <v>41360</v>
      </c>
      <c r="AJ30">
        <f>IF(H30=0,0,(附表1!$B$5+VLOOKUP(H30,附表1!$C$5:$D$24,2,0))*(1+I30*0.1+J30*0.12))*$AH$1</f>
        <v>34760</v>
      </c>
      <c r="AK30">
        <f>IF(K30=0,0,(附表1!$B$5+VLOOKUP(K30,附表1!$C$5:$D$24,2,0))*(1+L30*0.1+M30*0.12))*$AH$1</f>
        <v>0</v>
      </c>
      <c r="AL30">
        <f>IF(N30=0,0,(附表1!$B$5+VLOOKUP(N30,附表1!$C$5:$D$24,2,0))*(1+O30*0.1+P30*0.12))*$AH$1</f>
        <v>0</v>
      </c>
      <c r="AM30">
        <f>IF(Q30=0,0,(附表1!$B$5+VLOOKUP(Q30,附表1!$C$5:$D$24,2,0))*(1+R30*0.1+S30*0.12))*$AH$1</f>
        <v>0</v>
      </c>
      <c r="AN30">
        <f>IF(T30=0,0,(附表1!$B$5+VLOOKUP(T30,附表1!$C$5:$D$24,2,0))*(1+U30*0.1+V30*0.12))*$AH$1</f>
        <v>0</v>
      </c>
      <c r="AO30">
        <f>IF(W30=0,0,(附表1!$B$5+VLOOKUP(W30,附表1!$C$5:$D$24,2,0))*(1+X30*0.1+Y30*0.12))*$AH$1</f>
        <v>0</v>
      </c>
      <c r="AP30">
        <f>IF(Z30=0,0,(附表1!$B$5+VLOOKUP(Z30,附表1!$C$5:$D$24,2,0))*(1+AA30*0.1+AB30*0.12))*$AH$1</f>
        <v>0</v>
      </c>
      <c r="AQ30">
        <f>IF(AC30=0,0,(附表1!$B$5+VLOOKUP(AC30,附表1!$C$5:$D$24,2,0))*(1+AD30*0.1+AE30*0.12))*$AH$1</f>
        <v>0</v>
      </c>
      <c r="AR30">
        <f>IF(IF(MOD($A30,7)=6,6,(IF(MOD($A30,7)=0,7,0)))=0,0,$AR$1*$AS$1/20*VLOOKUP($AF30,附表1!$N$5:$O$10,2,0))</f>
        <v>300000</v>
      </c>
      <c r="AS30">
        <f>IF(IF(MOD($A30,7)=6,6,(IF(MOD($A30,7)=0,7,0)))=0,0,$AR$1*$AS$1/20*VLOOKUP($AF30,附表1!$N$5:$O$10,2,0))</f>
        <v>300000</v>
      </c>
      <c r="AT30">
        <f>IF(IF(MOD($A30,7)=6,6,(IF(MOD($A30,7)=0,7,0)))=0,0,$AR$1*$AS$1/20*VLOOKUP($AF30-1,附表1!$N$5:$O$10,2,0))</f>
        <v>180000</v>
      </c>
      <c r="AU30">
        <f t="shared" si="0"/>
        <v>140920</v>
      </c>
      <c r="AV30">
        <f t="shared" si="1"/>
        <v>780000</v>
      </c>
      <c r="AW30">
        <v>5000</v>
      </c>
      <c r="AX30">
        <f>IFERROR(VLOOKUP(MOD(A30,28),附表1!$L$5:$M$16,2,0),0)</f>
        <v>10000</v>
      </c>
      <c r="AY30">
        <f t="shared" si="4"/>
        <v>935920</v>
      </c>
      <c r="AZ30">
        <f t="shared" si="10"/>
        <v>1899788</v>
      </c>
      <c r="BA30">
        <f t="shared" si="11"/>
        <v>3600000</v>
      </c>
      <c r="BB30">
        <f t="shared" si="12"/>
        <v>625000</v>
      </c>
      <c r="BC30">
        <f t="shared" si="13"/>
        <v>120000</v>
      </c>
      <c r="BD30">
        <f t="shared" si="5"/>
        <v>6244788</v>
      </c>
      <c r="BE30" s="20">
        <f t="shared" si="6"/>
        <v>0.30421977495473024</v>
      </c>
      <c r="BF30" s="20">
        <f t="shared" si="7"/>
        <v>0.57648073881771489</v>
      </c>
      <c r="BG30" s="20">
        <f t="shared" si="8"/>
        <v>0.10008346160029773</v>
      </c>
      <c r="BH30" s="20">
        <f t="shared" si="9"/>
        <v>1.9216024627257161E-2</v>
      </c>
    </row>
    <row r="31" spans="1:60" x14ac:dyDescent="0.15">
      <c r="A31">
        <v>28</v>
      </c>
      <c r="B31">
        <f t="shared" si="14"/>
        <v>20</v>
      </c>
      <c r="C31">
        <v>20</v>
      </c>
      <c r="D31">
        <v>8</v>
      </c>
      <c r="E31">
        <v>20</v>
      </c>
      <c r="F31">
        <v>6</v>
      </c>
      <c r="G31">
        <v>5</v>
      </c>
      <c r="H31">
        <v>20</v>
      </c>
      <c r="I31">
        <v>6</v>
      </c>
      <c r="J31">
        <v>5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6</v>
      </c>
      <c r="AH31">
        <f>(附表1!$A$5+VLOOKUP(B31,附表1!$C$5:$D$24,2,0)+IF(C31=20,1000,0))*(1+D31/10)*$AH$1</f>
        <v>64800</v>
      </c>
      <c r="AI31">
        <f>IF(E31=0,0,(附表1!$B$5+VLOOKUP(E31,附表1!$C$5:$D$24,2,0))*(1+F31*0.1+G31*0.12))*$AH$1</f>
        <v>41360</v>
      </c>
      <c r="AJ31">
        <f>IF(H31=0,0,(附表1!$B$5+VLOOKUP(H31,附表1!$C$5:$D$24,2,0))*(1+I31*0.1+J31*0.12))*$AH$1</f>
        <v>41360</v>
      </c>
      <c r="AK31">
        <f>IF(K31=0,0,(附表1!$B$5+VLOOKUP(K31,附表1!$C$5:$D$24,2,0))*(1+L31*0.1+M31*0.12))*$AH$1</f>
        <v>0</v>
      </c>
      <c r="AL31">
        <f>IF(N31=0,0,(附表1!$B$5+VLOOKUP(N31,附表1!$C$5:$D$24,2,0))*(1+O31*0.1+P31*0.12))*$AH$1</f>
        <v>0</v>
      </c>
      <c r="AM31">
        <f>IF(Q31=0,0,(附表1!$B$5+VLOOKUP(Q31,附表1!$C$5:$D$24,2,0))*(1+R31*0.1+S31*0.12))*$AH$1</f>
        <v>0</v>
      </c>
      <c r="AN31">
        <f>IF(T31=0,0,(附表1!$B$5+VLOOKUP(T31,附表1!$C$5:$D$24,2,0))*(1+U31*0.1+V31*0.12))*$AH$1</f>
        <v>0</v>
      </c>
      <c r="AO31">
        <f>IF(W31=0,0,(附表1!$B$5+VLOOKUP(W31,附表1!$C$5:$D$24,2,0))*(1+X31*0.1+Y31*0.12))*$AH$1</f>
        <v>0</v>
      </c>
      <c r="AP31">
        <f>IF(Z31=0,0,(附表1!$B$5+VLOOKUP(Z31,附表1!$C$5:$D$24,2,0))*(1+AA31*0.1+AB31*0.12))*$AH$1</f>
        <v>0</v>
      </c>
      <c r="AQ31">
        <f>IF(AC31=0,0,(附表1!$B$5+VLOOKUP(AC31,附表1!$C$5:$D$24,2,0))*(1+AD31*0.1+AE31*0.12))*$AH$1</f>
        <v>0</v>
      </c>
      <c r="AR31">
        <f>IF(IF(MOD($A31,7)=6,6,(IF(MOD($A31,7)=0,7,0)))=0,0,$AR$1*$AS$1/20*VLOOKUP($AF31,附表1!$N$5:$O$10,2,0))</f>
        <v>360000</v>
      </c>
      <c r="AS31">
        <f>IF(IF(MOD($A31,7)=6,6,(IF(MOD($A31,7)=0,7,0)))=0,0,$AR$1*$AS$1/20*VLOOKUP($AF31,附表1!$N$5:$O$10,2,0))</f>
        <v>360000</v>
      </c>
      <c r="AT31">
        <f>IF(IF(MOD($A31,7)=6,6,(IF(MOD($A31,7)=0,7,0)))=0,0,$AR$1*$AS$1/20*VLOOKUP($AF31-1,附表1!$N$5:$O$10,2,0))</f>
        <v>300000</v>
      </c>
      <c r="AU31">
        <f t="shared" si="0"/>
        <v>147520</v>
      </c>
      <c r="AV31">
        <f t="shared" si="1"/>
        <v>1020000</v>
      </c>
      <c r="AW31">
        <v>5000</v>
      </c>
      <c r="AX31">
        <f>IFERROR(VLOOKUP(MOD(A31,28),附表1!$L$5:$M$16,2,0),0)</f>
        <v>0</v>
      </c>
      <c r="AY31">
        <f t="shared" si="4"/>
        <v>1172520</v>
      </c>
      <c r="AZ31">
        <f t="shared" si="10"/>
        <v>2047308</v>
      </c>
      <c r="BA31">
        <f t="shared" si="11"/>
        <v>4620000</v>
      </c>
      <c r="BB31">
        <f t="shared" si="12"/>
        <v>630000</v>
      </c>
      <c r="BC31">
        <f t="shared" si="13"/>
        <v>120000</v>
      </c>
      <c r="BD31">
        <f t="shared" si="5"/>
        <v>7417308</v>
      </c>
      <c r="BE31" s="20">
        <f t="shared" si="6"/>
        <v>0.2760176603155754</v>
      </c>
      <c r="BF31" s="20">
        <f t="shared" si="7"/>
        <v>0.62286748777319212</v>
      </c>
      <c r="BG31" s="20">
        <f t="shared" si="8"/>
        <v>8.4936475605435283E-2</v>
      </c>
      <c r="BH31" s="20">
        <f t="shared" si="9"/>
        <v>1.6178376305797198E-2</v>
      </c>
    </row>
    <row r="32" spans="1:60" x14ac:dyDescent="0.15">
      <c r="A32">
        <v>29</v>
      </c>
      <c r="B32">
        <f t="shared" si="14"/>
        <v>20</v>
      </c>
      <c r="C32">
        <v>20</v>
      </c>
      <c r="D32">
        <v>8</v>
      </c>
      <c r="E32">
        <v>20</v>
      </c>
      <c r="F32">
        <v>6</v>
      </c>
      <c r="G32">
        <v>5</v>
      </c>
      <c r="H32">
        <v>20</v>
      </c>
      <c r="I32">
        <v>6</v>
      </c>
      <c r="J32">
        <v>5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6</v>
      </c>
      <c r="AH32">
        <f>(附表1!$A$5+VLOOKUP(B32,附表1!$C$5:$D$24,2,0)+IF(C32=20,1000,0))*(1+D32/10)*$AH$1</f>
        <v>64800</v>
      </c>
      <c r="AI32">
        <f>IF(E32=0,0,(附表1!$B$5+VLOOKUP(E32,附表1!$C$5:$D$24,2,0))*(1+F32*0.1+G32*0.12))*$AH$1</f>
        <v>41360</v>
      </c>
      <c r="AJ32">
        <f>IF(H32=0,0,(附表1!$B$5+VLOOKUP(H32,附表1!$C$5:$D$24,2,0))*(1+I32*0.1+J32*0.12))*$AH$1</f>
        <v>41360</v>
      </c>
      <c r="AK32">
        <f>IF(K32=0,0,(附表1!$B$5+VLOOKUP(K32,附表1!$C$5:$D$24,2,0))*(1+L32*0.1+M32*0.12))*$AH$1</f>
        <v>0</v>
      </c>
      <c r="AL32">
        <f>IF(N32=0,0,(附表1!$B$5+VLOOKUP(N32,附表1!$C$5:$D$24,2,0))*(1+O32*0.1+P32*0.12))*$AH$1</f>
        <v>0</v>
      </c>
      <c r="AM32">
        <f>IF(Q32=0,0,(附表1!$B$5+VLOOKUP(Q32,附表1!$C$5:$D$24,2,0))*(1+R32*0.1+S32*0.12))*$AH$1</f>
        <v>0</v>
      </c>
      <c r="AN32">
        <f>IF(T32=0,0,(附表1!$B$5+VLOOKUP(T32,附表1!$C$5:$D$24,2,0))*(1+U32*0.1+V32*0.12))*$AH$1</f>
        <v>0</v>
      </c>
      <c r="AO32">
        <f>IF(W32=0,0,(附表1!$B$5+VLOOKUP(W32,附表1!$C$5:$D$24,2,0))*(1+X32*0.1+Y32*0.12))*$AH$1</f>
        <v>0</v>
      </c>
      <c r="AP32">
        <f>IF(Z32=0,0,(附表1!$B$5+VLOOKUP(Z32,附表1!$C$5:$D$24,2,0))*(1+AA32*0.1+AB32*0.12))*$AH$1</f>
        <v>0</v>
      </c>
      <c r="AQ32">
        <f>IF(AC32=0,0,(附表1!$B$5+VLOOKUP(AC32,附表1!$C$5:$D$24,2,0))*(1+AD32*0.1+AE32*0.12))*$AH$1</f>
        <v>0</v>
      </c>
      <c r="AR32">
        <f>IF(IF(MOD($A32,7)=6,6,(IF(MOD($A32,7)=0,7,0)))=0,0,$AR$1*$AS$1/20*VLOOKUP($AF32,附表1!$N$5:$O$10,2,0))</f>
        <v>0</v>
      </c>
      <c r="AS32">
        <f>IF(IF(MOD($A32,7)=6,6,(IF(MOD($A32,7)=0,7,0)))=0,0,$AR$1*$AS$1/20*VLOOKUP($AF32,附表1!$N$5:$O$10,2,0))</f>
        <v>0</v>
      </c>
      <c r="AT32">
        <f>IF(IF(MOD($A32,7)=6,6,(IF(MOD($A32,7)=0,7,0)))=0,0,$AR$1*$AS$1/20*VLOOKUP($AF32-1,附表1!$N$5:$O$10,2,0))</f>
        <v>0</v>
      </c>
      <c r="AU32">
        <f t="shared" si="0"/>
        <v>147520</v>
      </c>
      <c r="AV32">
        <f t="shared" si="1"/>
        <v>0</v>
      </c>
      <c r="AW32">
        <v>5000</v>
      </c>
      <c r="AX32">
        <f>IFERROR(VLOOKUP(MOD(A32,28),附表1!$L$5:$M$16,2,0),0)</f>
        <v>10000</v>
      </c>
      <c r="AY32">
        <f t="shared" si="4"/>
        <v>162520</v>
      </c>
      <c r="AZ32">
        <f t="shared" si="10"/>
        <v>2194828</v>
      </c>
      <c r="BA32">
        <f t="shared" si="11"/>
        <v>4620000</v>
      </c>
      <c r="BB32">
        <f t="shared" si="12"/>
        <v>635000</v>
      </c>
      <c r="BC32">
        <f t="shared" si="13"/>
        <v>130000</v>
      </c>
      <c r="BD32">
        <f t="shared" si="5"/>
        <v>7579828</v>
      </c>
      <c r="BE32" s="20">
        <f t="shared" si="6"/>
        <v>0.28956171564842897</v>
      </c>
      <c r="BF32" s="20">
        <f t="shared" si="7"/>
        <v>0.60951251136569329</v>
      </c>
      <c r="BG32" s="20">
        <f t="shared" si="8"/>
        <v>8.3774988034029274E-2</v>
      </c>
      <c r="BH32" s="20">
        <f t="shared" si="9"/>
        <v>1.7150784951848512E-2</v>
      </c>
    </row>
    <row r="33" spans="1:60" x14ac:dyDescent="0.15">
      <c r="A33">
        <v>30</v>
      </c>
      <c r="B33">
        <f t="shared" si="14"/>
        <v>20</v>
      </c>
      <c r="C33">
        <v>20</v>
      </c>
      <c r="D33">
        <v>8</v>
      </c>
      <c r="E33">
        <v>20</v>
      </c>
      <c r="F33">
        <v>6</v>
      </c>
      <c r="G33">
        <v>5</v>
      </c>
      <c r="H33">
        <v>20</v>
      </c>
      <c r="I33">
        <v>6</v>
      </c>
      <c r="J33">
        <v>5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6</v>
      </c>
      <c r="AH33">
        <f>(附表1!$A$5+VLOOKUP(B33,附表1!$C$5:$D$24,2,0)+IF(C33=20,1000,0))*(1+D33/10)*$AH$1</f>
        <v>64800</v>
      </c>
      <c r="AI33">
        <f>IF(E33=0,0,(附表1!$B$5+VLOOKUP(E33,附表1!$C$5:$D$24,2,0))*(1+F33*0.1+G33*0.12))*$AH$1</f>
        <v>41360</v>
      </c>
      <c r="AJ33">
        <f>IF(H33=0,0,(附表1!$B$5+VLOOKUP(H33,附表1!$C$5:$D$24,2,0))*(1+I33*0.1+J33*0.12))*$AH$1</f>
        <v>41360</v>
      </c>
      <c r="AK33">
        <f>IF(K33=0,0,(附表1!$B$5+VLOOKUP(K33,附表1!$C$5:$D$24,2,0))*(1+L33*0.1+M33*0.12))*$AH$1</f>
        <v>0</v>
      </c>
      <c r="AL33">
        <f>IF(N33=0,0,(附表1!$B$5+VLOOKUP(N33,附表1!$C$5:$D$24,2,0))*(1+O33*0.1+P33*0.12))*$AH$1</f>
        <v>0</v>
      </c>
      <c r="AM33">
        <f>IF(Q33=0,0,(附表1!$B$5+VLOOKUP(Q33,附表1!$C$5:$D$24,2,0))*(1+R33*0.1+S33*0.12))*$AH$1</f>
        <v>0</v>
      </c>
      <c r="AN33">
        <f>IF(T33=0,0,(附表1!$B$5+VLOOKUP(T33,附表1!$C$5:$D$24,2,0))*(1+U33*0.1+V33*0.12))*$AH$1</f>
        <v>0</v>
      </c>
      <c r="AO33">
        <f>IF(W33=0,0,(附表1!$B$5+VLOOKUP(W33,附表1!$C$5:$D$24,2,0))*(1+X33*0.1+Y33*0.12))*$AH$1</f>
        <v>0</v>
      </c>
      <c r="AP33">
        <f>IF(Z33=0,0,(附表1!$B$5+VLOOKUP(Z33,附表1!$C$5:$D$24,2,0))*(1+AA33*0.1+AB33*0.12))*$AH$1</f>
        <v>0</v>
      </c>
      <c r="AQ33">
        <f>IF(AC33=0,0,(附表1!$B$5+VLOOKUP(AC33,附表1!$C$5:$D$24,2,0))*(1+AD33*0.1+AE33*0.12))*$AH$1</f>
        <v>0</v>
      </c>
      <c r="AR33">
        <f>IF(IF(MOD($A33,7)=6,6,(IF(MOD($A33,7)=0,7,0)))=0,0,$AR$1*$AS$1/20*VLOOKUP($AF33,附表1!$N$5:$O$10,2,0))</f>
        <v>0</v>
      </c>
      <c r="AS33">
        <f>IF(IF(MOD($A33,7)=6,6,(IF(MOD($A33,7)=0,7,0)))=0,0,$AR$1*$AS$1/20*VLOOKUP($AF33,附表1!$N$5:$O$10,2,0))</f>
        <v>0</v>
      </c>
      <c r="AT33">
        <f>IF(IF(MOD($A33,7)=6,6,(IF(MOD($A33,7)=0,7,0)))=0,0,$AR$1*$AS$1/20*VLOOKUP($AF33-1,附表1!$N$5:$O$10,2,0))</f>
        <v>0</v>
      </c>
      <c r="AU33">
        <f t="shared" si="0"/>
        <v>147520</v>
      </c>
      <c r="AV33">
        <f t="shared" si="1"/>
        <v>0</v>
      </c>
      <c r="AW33">
        <v>5000</v>
      </c>
      <c r="AX33">
        <f>IFERROR(VLOOKUP(MOD(A33,28),附表1!$L$5:$M$16,2,0),0)</f>
        <v>0</v>
      </c>
      <c r="AY33">
        <f t="shared" si="4"/>
        <v>152520</v>
      </c>
      <c r="AZ33">
        <f t="shared" si="10"/>
        <v>2342348</v>
      </c>
      <c r="BA33">
        <f t="shared" si="11"/>
        <v>4620000</v>
      </c>
      <c r="BB33">
        <f t="shared" si="12"/>
        <v>640000</v>
      </c>
      <c r="BC33">
        <f t="shared" si="13"/>
        <v>130000</v>
      </c>
      <c r="BD33">
        <f t="shared" si="5"/>
        <v>7732348</v>
      </c>
      <c r="BE33" s="20">
        <f t="shared" si="6"/>
        <v>0.30292842484585536</v>
      </c>
      <c r="BF33" s="20">
        <f t="shared" si="7"/>
        <v>0.59748992156069536</v>
      </c>
      <c r="BG33" s="20">
        <f t="shared" si="8"/>
        <v>8.2769166623126639E-2</v>
      </c>
      <c r="BH33" s="20">
        <f t="shared" si="9"/>
        <v>1.6812486970322598E-2</v>
      </c>
    </row>
    <row r="34" spans="1:60" x14ac:dyDescent="0.15">
      <c r="A34">
        <v>31</v>
      </c>
      <c r="B34">
        <f t="shared" ref="B34:B63" si="15">MIN(B33+2,20)</f>
        <v>20</v>
      </c>
      <c r="C34">
        <v>20</v>
      </c>
      <c r="D34">
        <v>8</v>
      </c>
      <c r="E34">
        <v>20</v>
      </c>
      <c r="F34">
        <v>6</v>
      </c>
      <c r="G34">
        <v>5</v>
      </c>
      <c r="H34">
        <v>20</v>
      </c>
      <c r="I34">
        <v>6</v>
      </c>
      <c r="J34">
        <v>5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6</v>
      </c>
      <c r="AH34">
        <f>(附表1!$A$5+VLOOKUP(B34,附表1!$C$5:$D$24,2,0)+IF(C34=20,1000,0))*(1+D34/10)*$AH$1</f>
        <v>64800</v>
      </c>
      <c r="AI34">
        <f>IF(E34=0,0,(附表1!$B$5+VLOOKUP(E34,附表1!$C$5:$D$24,2,0))*(1+F34*0.1+G34*0.12))*$AH$1</f>
        <v>41360</v>
      </c>
      <c r="AJ34">
        <f>IF(H34=0,0,(附表1!$B$5+VLOOKUP(H34,附表1!$C$5:$D$24,2,0))*(1+I34*0.1+J34*0.12))*$AH$1</f>
        <v>41360</v>
      </c>
      <c r="AK34">
        <f>IF(K34=0,0,(附表1!$B$5+VLOOKUP(K34,附表1!$C$5:$D$24,2,0))*(1+L34*0.1+M34*0.12))*$AH$1</f>
        <v>0</v>
      </c>
      <c r="AL34">
        <f>IF(N34=0,0,(附表1!$B$5+VLOOKUP(N34,附表1!$C$5:$D$24,2,0))*(1+O34*0.1+P34*0.12))*$AH$1</f>
        <v>0</v>
      </c>
      <c r="AM34">
        <f>IF(Q34=0,0,(附表1!$B$5+VLOOKUP(Q34,附表1!$C$5:$D$24,2,0))*(1+R34*0.1+S34*0.12))*$AH$1</f>
        <v>0</v>
      </c>
      <c r="AN34">
        <f>IF(T34=0,0,(附表1!$B$5+VLOOKUP(T34,附表1!$C$5:$D$24,2,0))*(1+U34*0.1+V34*0.12))*$AH$1</f>
        <v>0</v>
      </c>
      <c r="AO34">
        <f>IF(W34=0,0,(附表1!$B$5+VLOOKUP(W34,附表1!$C$5:$D$24,2,0))*(1+X34*0.1+Y34*0.12))*$AH$1</f>
        <v>0</v>
      </c>
      <c r="AP34">
        <f>IF(Z34=0,0,(附表1!$B$5+VLOOKUP(Z34,附表1!$C$5:$D$24,2,0))*(1+AA34*0.1+AB34*0.12))*$AH$1</f>
        <v>0</v>
      </c>
      <c r="AQ34">
        <f>IF(AC34=0,0,(附表1!$B$5+VLOOKUP(AC34,附表1!$C$5:$D$24,2,0))*(1+AD34*0.1+AE34*0.12))*$AH$1</f>
        <v>0</v>
      </c>
      <c r="AR34">
        <f>IF(IF(MOD($A34,7)=6,6,(IF(MOD($A34,7)=0,7,0)))=0,0,$AR$1*$AS$1/20*VLOOKUP($AF34,附表1!$N$5:$O$10,2,0))</f>
        <v>0</v>
      </c>
      <c r="AS34">
        <f>IF(IF(MOD($A34,7)=6,6,(IF(MOD($A34,7)=0,7,0)))=0,0,$AR$1*$AS$1/20*VLOOKUP($AF34,附表1!$N$5:$O$10,2,0))</f>
        <v>0</v>
      </c>
      <c r="AT34">
        <f>IF(IF(MOD($A34,7)=6,6,(IF(MOD($A34,7)=0,7,0)))=0,0,$AR$1*$AS$1/20*VLOOKUP($AF34-1,附表1!$N$5:$O$10,2,0))</f>
        <v>0</v>
      </c>
      <c r="AU34">
        <f t="shared" si="0"/>
        <v>147520</v>
      </c>
      <c r="AV34">
        <f t="shared" si="1"/>
        <v>0</v>
      </c>
      <c r="AW34">
        <v>5000</v>
      </c>
      <c r="AX34">
        <f>IFERROR(VLOOKUP(MOD(A34,28),附表1!$L$5:$M$16,2,0),0)</f>
        <v>0</v>
      </c>
      <c r="AY34">
        <f t="shared" si="4"/>
        <v>152520</v>
      </c>
      <c r="AZ34">
        <f t="shared" si="10"/>
        <v>2489868</v>
      </c>
      <c r="BA34">
        <f t="shared" si="11"/>
        <v>4620000</v>
      </c>
      <c r="BB34">
        <f t="shared" si="12"/>
        <v>645000</v>
      </c>
      <c r="BC34">
        <f t="shared" si="13"/>
        <v>130000</v>
      </c>
      <c r="BD34">
        <f t="shared" si="5"/>
        <v>7884868</v>
      </c>
      <c r="BE34" s="20">
        <f t="shared" si="6"/>
        <v>0.31577801936570149</v>
      </c>
      <c r="BF34" s="20">
        <f t="shared" si="7"/>
        <v>0.58593244680824075</v>
      </c>
      <c r="BG34" s="20">
        <f t="shared" si="8"/>
        <v>8.1802257184267382E-2</v>
      </c>
      <c r="BH34" s="20">
        <f t="shared" si="9"/>
        <v>1.6487276641790324E-2</v>
      </c>
    </row>
    <row r="35" spans="1:60" x14ac:dyDescent="0.15">
      <c r="A35">
        <v>32</v>
      </c>
      <c r="B35">
        <f t="shared" si="15"/>
        <v>20</v>
      </c>
      <c r="C35">
        <v>20</v>
      </c>
      <c r="D35">
        <v>8</v>
      </c>
      <c r="E35">
        <v>20</v>
      </c>
      <c r="F35">
        <v>6</v>
      </c>
      <c r="G35">
        <v>5</v>
      </c>
      <c r="H35">
        <v>20</v>
      </c>
      <c r="I35">
        <v>6</v>
      </c>
      <c r="J35">
        <v>5</v>
      </c>
      <c r="K35" s="18">
        <v>10</v>
      </c>
      <c r="L35" s="18">
        <v>4</v>
      </c>
      <c r="M35" s="18">
        <v>4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6</v>
      </c>
      <c r="AH35">
        <f>(附表1!$A$5+VLOOKUP(B35,附表1!$C$5:$D$24,2,0)+IF(C35=20,1000,0))*(1+D35/10)*$AH$1</f>
        <v>64800</v>
      </c>
      <c r="AI35">
        <f>IF(E35=0,0,(附表1!$B$5+VLOOKUP(E35,附表1!$C$5:$D$24,2,0))*(1+F35*0.1+G35*0.12))*$AH$1</f>
        <v>41360</v>
      </c>
      <c r="AJ35">
        <f>IF(H35=0,0,(附表1!$B$5+VLOOKUP(H35,附表1!$C$5:$D$24,2,0))*(1+I35*0.1+J35*0.12))*$AH$1</f>
        <v>41360</v>
      </c>
      <c r="AK35">
        <f>IF(K35=0,0,(附表1!$B$5+VLOOKUP(K35,附表1!$C$5:$D$24,2,0))*(1+L35*0.1+M35*0.12))*$AH$1</f>
        <v>24064</v>
      </c>
      <c r="AL35">
        <f>IF(N35=0,0,(附表1!$B$5+VLOOKUP(N35,附表1!$C$5:$D$24,2,0))*(1+O35*0.1+P35*0.12))*$AH$1</f>
        <v>0</v>
      </c>
      <c r="AM35">
        <f>IF(Q35=0,0,(附表1!$B$5+VLOOKUP(Q35,附表1!$C$5:$D$24,2,0))*(1+R35*0.1+S35*0.12))*$AH$1</f>
        <v>0</v>
      </c>
      <c r="AN35">
        <f>IF(T35=0,0,(附表1!$B$5+VLOOKUP(T35,附表1!$C$5:$D$24,2,0))*(1+U35*0.1+V35*0.12))*$AH$1</f>
        <v>0</v>
      </c>
      <c r="AO35">
        <f>IF(W35=0,0,(附表1!$B$5+VLOOKUP(W35,附表1!$C$5:$D$24,2,0))*(1+X35*0.1+Y35*0.12))*$AH$1</f>
        <v>0</v>
      </c>
      <c r="AP35">
        <f>IF(Z35=0,0,(附表1!$B$5+VLOOKUP(Z35,附表1!$C$5:$D$24,2,0))*(1+AA35*0.1+AB35*0.12))*$AH$1</f>
        <v>0</v>
      </c>
      <c r="AQ35">
        <f>IF(AC35=0,0,(附表1!$B$5+VLOOKUP(AC35,附表1!$C$5:$D$24,2,0))*(1+AD35*0.1+AE35*0.12))*$AH$1</f>
        <v>0</v>
      </c>
      <c r="AR35">
        <f>IF(IF(MOD($A35,7)=6,6,(IF(MOD($A35,7)=0,7,0)))=0,0,$AR$1*$AS$1/20*VLOOKUP($AF35,附表1!$N$5:$O$10,2,0))</f>
        <v>0</v>
      </c>
      <c r="AS35">
        <f>IF(IF(MOD($A35,7)=6,6,(IF(MOD($A35,7)=0,7,0)))=0,0,$AR$1*$AS$1/20*VLOOKUP($AF35,附表1!$N$5:$O$10,2,0))</f>
        <v>0</v>
      </c>
      <c r="AT35">
        <f>IF(IF(MOD($A35,7)=6,6,(IF(MOD($A35,7)=0,7,0)))=0,0,$AR$1*$AS$1/20*VLOOKUP($AF35-1,附表1!$N$5:$O$10,2,0))</f>
        <v>0</v>
      </c>
      <c r="AU35">
        <f t="shared" si="0"/>
        <v>171584</v>
      </c>
      <c r="AV35">
        <f t="shared" si="1"/>
        <v>0</v>
      </c>
      <c r="AW35">
        <v>5000</v>
      </c>
      <c r="AX35">
        <f>IFERROR(VLOOKUP(MOD(A35,28),附表1!$L$5:$M$16,2,0),0)</f>
        <v>0</v>
      </c>
      <c r="AY35">
        <f t="shared" si="4"/>
        <v>176584</v>
      </c>
      <c r="AZ35">
        <f t="shared" si="10"/>
        <v>2661452</v>
      </c>
      <c r="BA35">
        <f t="shared" si="11"/>
        <v>4620000</v>
      </c>
      <c r="BB35">
        <f t="shared" si="12"/>
        <v>650000</v>
      </c>
      <c r="BC35">
        <f t="shared" si="13"/>
        <v>130000</v>
      </c>
      <c r="BD35">
        <f t="shared" si="5"/>
        <v>8061452</v>
      </c>
      <c r="BE35" s="20">
        <f t="shared" si="6"/>
        <v>0.33014548743824312</v>
      </c>
      <c r="BF35" s="20">
        <f t="shared" si="7"/>
        <v>0.57309774963616977</v>
      </c>
      <c r="BG35" s="20">
        <f t="shared" si="8"/>
        <v>8.0630635771322581E-2</v>
      </c>
      <c r="BH35" s="20">
        <f t="shared" si="9"/>
        <v>1.6126127154264518E-2</v>
      </c>
    </row>
    <row r="36" spans="1:60" x14ac:dyDescent="0.15">
      <c r="A36">
        <v>33</v>
      </c>
      <c r="B36">
        <f t="shared" si="15"/>
        <v>20</v>
      </c>
      <c r="C36">
        <v>20</v>
      </c>
      <c r="D36">
        <v>8</v>
      </c>
      <c r="E36">
        <v>20</v>
      </c>
      <c r="F36">
        <v>6</v>
      </c>
      <c r="G36">
        <v>5</v>
      </c>
      <c r="H36">
        <v>20</v>
      </c>
      <c r="I36">
        <v>6</v>
      </c>
      <c r="J36">
        <v>5</v>
      </c>
      <c r="K36">
        <v>15</v>
      </c>
      <c r="L36">
        <v>6</v>
      </c>
      <c r="M36">
        <v>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6</v>
      </c>
      <c r="AH36">
        <f>(附表1!$A$5+VLOOKUP(B36,附表1!$C$5:$D$24,2,0)+IF(C36=20,1000,0))*(1+D36/10)*$AH$1</f>
        <v>64800</v>
      </c>
      <c r="AI36">
        <f>IF(E36=0,0,(附表1!$B$5+VLOOKUP(E36,附表1!$C$5:$D$24,2,0))*(1+F36*0.1+G36*0.12))*$AH$1</f>
        <v>41360</v>
      </c>
      <c r="AJ36">
        <f>IF(H36=0,0,(附表1!$B$5+VLOOKUP(H36,附表1!$C$5:$D$24,2,0))*(1+I36*0.1+J36*0.12))*$AH$1</f>
        <v>41360</v>
      </c>
      <c r="AK36">
        <f>IF(K36=0,0,(附表1!$B$5+VLOOKUP(K36,附表1!$C$5:$D$24,2,0))*(1+L36*0.1+M36*0.12))*$AH$1</f>
        <v>34760</v>
      </c>
      <c r="AL36">
        <f>IF(N36=0,0,(附表1!$B$5+VLOOKUP(N36,附表1!$C$5:$D$24,2,0))*(1+O36*0.1+P36*0.12))*$AH$1</f>
        <v>0</v>
      </c>
      <c r="AM36">
        <f>IF(Q36=0,0,(附表1!$B$5+VLOOKUP(Q36,附表1!$C$5:$D$24,2,0))*(1+R36*0.1+S36*0.12))*$AH$1</f>
        <v>0</v>
      </c>
      <c r="AN36">
        <f>IF(T36=0,0,(附表1!$B$5+VLOOKUP(T36,附表1!$C$5:$D$24,2,0))*(1+U36*0.1+V36*0.12))*$AH$1</f>
        <v>0</v>
      </c>
      <c r="AO36">
        <f>IF(W36=0,0,(附表1!$B$5+VLOOKUP(W36,附表1!$C$5:$D$24,2,0))*(1+X36*0.1+Y36*0.12))*$AH$1</f>
        <v>0</v>
      </c>
      <c r="AP36">
        <f>IF(Z36=0,0,(附表1!$B$5+VLOOKUP(Z36,附表1!$C$5:$D$24,2,0))*(1+AA36*0.1+AB36*0.12))*$AH$1</f>
        <v>0</v>
      </c>
      <c r="AQ36">
        <f>IF(AC36=0,0,(附表1!$B$5+VLOOKUP(AC36,附表1!$C$5:$D$24,2,0))*(1+AD36*0.1+AE36*0.12))*$AH$1</f>
        <v>0</v>
      </c>
      <c r="AR36">
        <f>IF(IF(MOD($A36,7)=6,6,(IF(MOD($A36,7)=0,7,0)))=0,0,$AR$1*$AS$1/20*VLOOKUP($AF36,附表1!$N$5:$O$10,2,0))</f>
        <v>0</v>
      </c>
      <c r="AS36">
        <f>IF(IF(MOD($A36,7)=6,6,(IF(MOD($A36,7)=0,7,0)))=0,0,$AR$1*$AS$1/20*VLOOKUP($AF36,附表1!$N$5:$O$10,2,0))</f>
        <v>0</v>
      </c>
      <c r="AT36">
        <f>IF(IF(MOD($A36,7)=6,6,(IF(MOD($A36,7)=0,7,0)))=0,0,$AR$1*$AS$1/20*VLOOKUP($AF36-1,附表1!$N$5:$O$10,2,0))</f>
        <v>0</v>
      </c>
      <c r="AU36">
        <f t="shared" ref="AU36:AU63" si="16">SUM(AH36:AQ36)</f>
        <v>182280</v>
      </c>
      <c r="AV36">
        <f t="shared" ref="AV36:AV63" si="17">SUM(AR36:AT36)</f>
        <v>0</v>
      </c>
      <c r="AW36">
        <v>5000</v>
      </c>
      <c r="AX36">
        <f>IFERROR(VLOOKUP(MOD(A36,28),附表1!$L$5:$M$16,2,0),0)</f>
        <v>0</v>
      </c>
      <c r="AY36">
        <f t="shared" si="4"/>
        <v>187280</v>
      </c>
      <c r="AZ36">
        <f t="shared" si="10"/>
        <v>2843732</v>
      </c>
      <c r="BA36">
        <f t="shared" si="11"/>
        <v>4620000</v>
      </c>
      <c r="BB36">
        <f t="shared" si="12"/>
        <v>655000</v>
      </c>
      <c r="BC36">
        <f t="shared" si="13"/>
        <v>130000</v>
      </c>
      <c r="BD36">
        <f t="shared" si="5"/>
        <v>8248732</v>
      </c>
      <c r="BE36" s="20">
        <f t="shared" si="6"/>
        <v>0.34474777456704858</v>
      </c>
      <c r="BF36" s="20">
        <f t="shared" si="7"/>
        <v>0.56008608353380862</v>
      </c>
      <c r="BG36" s="20">
        <f t="shared" si="8"/>
        <v>7.9406143877628704E-2</v>
      </c>
      <c r="BH36" s="20">
        <f t="shared" si="9"/>
        <v>1.5759998021514093E-2</v>
      </c>
    </row>
    <row r="37" spans="1:60" x14ac:dyDescent="0.15">
      <c r="A37">
        <v>34</v>
      </c>
      <c r="B37">
        <f t="shared" si="15"/>
        <v>20</v>
      </c>
      <c r="C37">
        <v>20</v>
      </c>
      <c r="D37">
        <v>8</v>
      </c>
      <c r="E37">
        <v>20</v>
      </c>
      <c r="F37">
        <v>6</v>
      </c>
      <c r="G37">
        <v>5</v>
      </c>
      <c r="H37">
        <v>20</v>
      </c>
      <c r="I37">
        <v>6</v>
      </c>
      <c r="J37">
        <v>5</v>
      </c>
      <c r="K37">
        <v>20</v>
      </c>
      <c r="L37">
        <v>6</v>
      </c>
      <c r="M37">
        <v>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6</v>
      </c>
      <c r="AH37">
        <f>(附表1!$A$5+VLOOKUP(B37,附表1!$C$5:$D$24,2,0)+IF(C37=20,1000,0))*(1+D37/10)*$AH$1</f>
        <v>64800</v>
      </c>
      <c r="AI37">
        <f>IF(E37=0,0,(附表1!$B$5+VLOOKUP(E37,附表1!$C$5:$D$24,2,0))*(1+F37*0.1+G37*0.12))*$AH$1</f>
        <v>41360</v>
      </c>
      <c r="AJ37">
        <f>IF(H37=0,0,(附表1!$B$5+VLOOKUP(H37,附表1!$C$5:$D$24,2,0))*(1+I37*0.1+J37*0.12))*$AH$1</f>
        <v>41360</v>
      </c>
      <c r="AK37">
        <f>IF(K37=0,0,(附表1!$B$5+VLOOKUP(K37,附表1!$C$5:$D$24,2,0))*(1+L37*0.1+M37*0.12))*$AH$1</f>
        <v>41360</v>
      </c>
      <c r="AL37">
        <f>IF(N37=0,0,(附表1!$B$5+VLOOKUP(N37,附表1!$C$5:$D$24,2,0))*(1+O37*0.1+P37*0.12))*$AH$1</f>
        <v>0</v>
      </c>
      <c r="AM37">
        <f>IF(Q37=0,0,(附表1!$B$5+VLOOKUP(Q37,附表1!$C$5:$D$24,2,0))*(1+R37*0.1+S37*0.12))*$AH$1</f>
        <v>0</v>
      </c>
      <c r="AN37">
        <f>IF(T37=0,0,(附表1!$B$5+VLOOKUP(T37,附表1!$C$5:$D$24,2,0))*(1+U37*0.1+V37*0.12))*$AH$1</f>
        <v>0</v>
      </c>
      <c r="AO37">
        <f>IF(W37=0,0,(附表1!$B$5+VLOOKUP(W37,附表1!$C$5:$D$24,2,0))*(1+X37*0.1+Y37*0.12))*$AH$1</f>
        <v>0</v>
      </c>
      <c r="AP37">
        <f>IF(Z37=0,0,(附表1!$B$5+VLOOKUP(Z37,附表1!$C$5:$D$24,2,0))*(1+AA37*0.1+AB37*0.12))*$AH$1</f>
        <v>0</v>
      </c>
      <c r="AQ37">
        <f>IF(AC37=0,0,(附表1!$B$5+VLOOKUP(AC37,附表1!$C$5:$D$24,2,0))*(1+AD37*0.1+AE37*0.12))*$AH$1</f>
        <v>0</v>
      </c>
      <c r="AR37">
        <f>IF(IF(MOD($A37,7)=6,6,(IF(MOD($A37,7)=0,7,0)))=0,0,$AR$1*$AS$1/20*VLOOKUP($AF37,附表1!$N$5:$O$10,2,0))</f>
        <v>360000</v>
      </c>
      <c r="AS37">
        <f>IF(IF(MOD($A37,7)=6,6,(IF(MOD($A37,7)=0,7,0)))=0,0,$AR$1*$AS$1/20*VLOOKUP($AF37,附表1!$N$5:$O$10,2,0))</f>
        <v>360000</v>
      </c>
      <c r="AT37">
        <f>IF(IF(MOD($A37,7)=6,6,(IF(MOD($A37,7)=0,7,0)))=0,0,$AR$1*$AS$1/20*VLOOKUP($AF37-1,附表1!$N$5:$O$10,2,0))</f>
        <v>300000</v>
      </c>
      <c r="AU37">
        <f t="shared" si="16"/>
        <v>188880</v>
      </c>
      <c r="AV37">
        <f t="shared" si="17"/>
        <v>1020000</v>
      </c>
      <c r="AW37">
        <v>5000</v>
      </c>
      <c r="AX37">
        <f>IFERROR(VLOOKUP(MOD(A37,28),附表1!$L$5:$M$16,2,0),0)</f>
        <v>10000</v>
      </c>
      <c r="AY37">
        <f t="shared" si="4"/>
        <v>1223880</v>
      </c>
      <c r="AZ37">
        <f t="shared" si="10"/>
        <v>3032612</v>
      </c>
      <c r="BA37">
        <f t="shared" si="11"/>
        <v>5640000</v>
      </c>
      <c r="BB37">
        <f t="shared" si="12"/>
        <v>660000</v>
      </c>
      <c r="BC37">
        <f t="shared" si="13"/>
        <v>140000</v>
      </c>
      <c r="BD37">
        <f t="shared" si="5"/>
        <v>9472612</v>
      </c>
      <c r="BE37" s="20">
        <f t="shared" si="6"/>
        <v>0.32014527777554913</v>
      </c>
      <c r="BF37" s="20">
        <f t="shared" si="7"/>
        <v>0.59540071946364947</v>
      </c>
      <c r="BG37" s="20">
        <f t="shared" si="8"/>
        <v>6.9674552277661117E-2</v>
      </c>
      <c r="BH37" s="20">
        <f t="shared" si="9"/>
        <v>1.4779450483140236E-2</v>
      </c>
    </row>
    <row r="38" spans="1:60" x14ac:dyDescent="0.15">
      <c r="A38">
        <v>35</v>
      </c>
      <c r="B38">
        <f t="shared" si="15"/>
        <v>20</v>
      </c>
      <c r="C38">
        <v>20</v>
      </c>
      <c r="D38">
        <v>8</v>
      </c>
      <c r="E38">
        <v>20</v>
      </c>
      <c r="F38">
        <v>6</v>
      </c>
      <c r="G38">
        <v>5</v>
      </c>
      <c r="H38">
        <v>20</v>
      </c>
      <c r="I38">
        <v>6</v>
      </c>
      <c r="J38">
        <v>5</v>
      </c>
      <c r="K38">
        <v>20</v>
      </c>
      <c r="L38">
        <v>6</v>
      </c>
      <c r="M38">
        <v>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6</v>
      </c>
      <c r="AH38">
        <f>(附表1!$A$5+VLOOKUP(B38,附表1!$C$5:$D$24,2,0)+IF(C38=20,1000,0))*(1+D38/10)*$AH$1</f>
        <v>64800</v>
      </c>
      <c r="AI38">
        <f>IF(E38=0,0,(附表1!$B$5+VLOOKUP(E38,附表1!$C$5:$D$24,2,0))*(1+F38*0.1+G38*0.12))*$AH$1</f>
        <v>41360</v>
      </c>
      <c r="AJ38">
        <f>IF(H38=0,0,(附表1!$B$5+VLOOKUP(H38,附表1!$C$5:$D$24,2,0))*(1+I38*0.1+J38*0.12))*$AH$1</f>
        <v>41360</v>
      </c>
      <c r="AK38">
        <f>IF(K38=0,0,(附表1!$B$5+VLOOKUP(K38,附表1!$C$5:$D$24,2,0))*(1+L38*0.1+M38*0.12))*$AH$1</f>
        <v>41360</v>
      </c>
      <c r="AL38">
        <f>IF(N38=0,0,(附表1!$B$5+VLOOKUP(N38,附表1!$C$5:$D$24,2,0))*(1+O38*0.1+P38*0.12))*$AH$1</f>
        <v>0</v>
      </c>
      <c r="AM38">
        <f>IF(Q38=0,0,(附表1!$B$5+VLOOKUP(Q38,附表1!$C$5:$D$24,2,0))*(1+R38*0.1+S38*0.12))*$AH$1</f>
        <v>0</v>
      </c>
      <c r="AN38">
        <f>IF(T38=0,0,(附表1!$B$5+VLOOKUP(T38,附表1!$C$5:$D$24,2,0))*(1+U38*0.1+V38*0.12))*$AH$1</f>
        <v>0</v>
      </c>
      <c r="AO38">
        <f>IF(W38=0,0,(附表1!$B$5+VLOOKUP(W38,附表1!$C$5:$D$24,2,0))*(1+X38*0.1+Y38*0.12))*$AH$1</f>
        <v>0</v>
      </c>
      <c r="AP38">
        <f>IF(Z38=0,0,(附表1!$B$5+VLOOKUP(Z38,附表1!$C$5:$D$24,2,0))*(1+AA38*0.1+AB38*0.12))*$AH$1</f>
        <v>0</v>
      </c>
      <c r="AQ38">
        <f>IF(AC38=0,0,(附表1!$B$5+VLOOKUP(AC38,附表1!$C$5:$D$24,2,0))*(1+AD38*0.1+AE38*0.12))*$AH$1</f>
        <v>0</v>
      </c>
      <c r="AR38">
        <f>IF(IF(MOD($A38,7)=6,6,(IF(MOD($A38,7)=0,7,0)))=0,0,$AR$1*$AS$1/20*VLOOKUP($AF38,附表1!$N$5:$O$10,2,0))</f>
        <v>360000</v>
      </c>
      <c r="AS38">
        <f>IF(IF(MOD($A38,7)=6,6,(IF(MOD($A38,7)=0,7,0)))=0,0,$AR$1*$AS$1/20*VLOOKUP($AF38,附表1!$N$5:$O$10,2,0))</f>
        <v>360000</v>
      </c>
      <c r="AT38">
        <f>IF(IF(MOD($A38,7)=6,6,(IF(MOD($A38,7)=0,7,0)))=0,0,$AR$1*$AS$1/20*VLOOKUP($AF38-1,附表1!$N$5:$O$10,2,0))</f>
        <v>300000</v>
      </c>
      <c r="AU38">
        <f t="shared" si="16"/>
        <v>188880</v>
      </c>
      <c r="AV38">
        <f t="shared" si="17"/>
        <v>1020000</v>
      </c>
      <c r="AW38">
        <v>5000</v>
      </c>
      <c r="AX38">
        <f>IFERROR(VLOOKUP(MOD(A38,28),附表1!$L$5:$M$16,2,0),0)</f>
        <v>0</v>
      </c>
      <c r="AY38">
        <f t="shared" si="4"/>
        <v>1213880</v>
      </c>
      <c r="AZ38">
        <f t="shared" si="10"/>
        <v>3221492</v>
      </c>
      <c r="BA38">
        <f t="shared" si="11"/>
        <v>6660000</v>
      </c>
      <c r="BB38">
        <f t="shared" si="12"/>
        <v>665000</v>
      </c>
      <c r="BC38">
        <f t="shared" si="13"/>
        <v>140000</v>
      </c>
      <c r="BD38">
        <f t="shared" si="5"/>
        <v>10686492</v>
      </c>
      <c r="BE38" s="20">
        <f t="shared" si="6"/>
        <v>0.3014545839738616</v>
      </c>
      <c r="BF38" s="20">
        <f t="shared" si="7"/>
        <v>0.62321667390945501</v>
      </c>
      <c r="BG38" s="20">
        <f t="shared" si="8"/>
        <v>6.2228091313781923E-2</v>
      </c>
      <c r="BH38" s="20">
        <f t="shared" si="9"/>
        <v>1.3100650802901457E-2</v>
      </c>
    </row>
    <row r="39" spans="1:60" x14ac:dyDescent="0.15">
      <c r="A39">
        <v>36</v>
      </c>
      <c r="B39">
        <f t="shared" si="15"/>
        <v>20</v>
      </c>
      <c r="C39">
        <v>20</v>
      </c>
      <c r="D39">
        <v>8</v>
      </c>
      <c r="E39">
        <v>20</v>
      </c>
      <c r="F39">
        <v>6</v>
      </c>
      <c r="G39">
        <v>5</v>
      </c>
      <c r="H39">
        <v>20</v>
      </c>
      <c r="I39">
        <v>6</v>
      </c>
      <c r="J39">
        <v>5</v>
      </c>
      <c r="K39">
        <v>20</v>
      </c>
      <c r="L39">
        <v>6</v>
      </c>
      <c r="M39">
        <v>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6</v>
      </c>
      <c r="AH39">
        <f>(附表1!$A$5+VLOOKUP(B39,附表1!$C$5:$D$24,2,0)+IF(C39=20,1000,0))*(1+D39/10)*$AH$1</f>
        <v>64800</v>
      </c>
      <c r="AI39">
        <f>IF(E39=0,0,(附表1!$B$5+VLOOKUP(E39,附表1!$C$5:$D$24,2,0))*(1+F39*0.1+G39*0.12))*$AH$1</f>
        <v>41360</v>
      </c>
      <c r="AJ39">
        <f>IF(H39=0,0,(附表1!$B$5+VLOOKUP(H39,附表1!$C$5:$D$24,2,0))*(1+I39*0.1+J39*0.12))*$AH$1</f>
        <v>41360</v>
      </c>
      <c r="AK39">
        <f>IF(K39=0,0,(附表1!$B$5+VLOOKUP(K39,附表1!$C$5:$D$24,2,0))*(1+L39*0.1+M39*0.12))*$AH$1</f>
        <v>41360</v>
      </c>
      <c r="AL39">
        <f>IF(N39=0,0,(附表1!$B$5+VLOOKUP(N39,附表1!$C$5:$D$24,2,0))*(1+O39*0.1+P39*0.12))*$AH$1</f>
        <v>0</v>
      </c>
      <c r="AM39">
        <f>IF(Q39=0,0,(附表1!$B$5+VLOOKUP(Q39,附表1!$C$5:$D$24,2,0))*(1+R39*0.1+S39*0.12))*$AH$1</f>
        <v>0</v>
      </c>
      <c r="AN39">
        <f>IF(T39=0,0,(附表1!$B$5+VLOOKUP(T39,附表1!$C$5:$D$24,2,0))*(1+U39*0.1+V39*0.12))*$AH$1</f>
        <v>0</v>
      </c>
      <c r="AO39">
        <f>IF(W39=0,0,(附表1!$B$5+VLOOKUP(W39,附表1!$C$5:$D$24,2,0))*(1+X39*0.1+Y39*0.12))*$AH$1</f>
        <v>0</v>
      </c>
      <c r="AP39">
        <f>IF(Z39=0,0,(附表1!$B$5+VLOOKUP(Z39,附表1!$C$5:$D$24,2,0))*(1+AA39*0.1+AB39*0.12))*$AH$1</f>
        <v>0</v>
      </c>
      <c r="AQ39">
        <f>IF(AC39=0,0,(附表1!$B$5+VLOOKUP(AC39,附表1!$C$5:$D$24,2,0))*(1+AD39*0.1+AE39*0.12))*$AH$1</f>
        <v>0</v>
      </c>
      <c r="AR39">
        <f>IF(IF(MOD($A39,7)=6,6,(IF(MOD($A39,7)=0,7,0)))=0,0,$AR$1*$AS$1/20*VLOOKUP($AF39,附表1!$N$5:$O$10,2,0))</f>
        <v>0</v>
      </c>
      <c r="AS39">
        <f>IF(IF(MOD($A39,7)=6,6,(IF(MOD($A39,7)=0,7,0)))=0,0,$AR$1*$AS$1/20*VLOOKUP($AF39,附表1!$N$5:$O$10,2,0))</f>
        <v>0</v>
      </c>
      <c r="AT39">
        <f>IF(IF(MOD($A39,7)=6,6,(IF(MOD($A39,7)=0,7,0)))=0,0,$AR$1*$AS$1/20*VLOOKUP($AF39-1,附表1!$N$5:$O$10,2,0))</f>
        <v>0</v>
      </c>
      <c r="AU39">
        <f t="shared" si="16"/>
        <v>188880</v>
      </c>
      <c r="AV39">
        <f t="shared" si="17"/>
        <v>0</v>
      </c>
      <c r="AW39">
        <v>5000</v>
      </c>
      <c r="AX39">
        <f>IFERROR(VLOOKUP(MOD(A39,28),附表1!$L$5:$M$16,2,0),0)</f>
        <v>10000</v>
      </c>
      <c r="AY39">
        <f t="shared" si="4"/>
        <v>203880</v>
      </c>
      <c r="AZ39">
        <f t="shared" si="10"/>
        <v>3410372</v>
      </c>
      <c r="BA39">
        <f t="shared" si="11"/>
        <v>6660000</v>
      </c>
      <c r="BB39">
        <f t="shared" si="12"/>
        <v>670000</v>
      </c>
      <c r="BC39">
        <f t="shared" si="13"/>
        <v>150000</v>
      </c>
      <c r="BD39">
        <f t="shared" si="5"/>
        <v>10890372</v>
      </c>
      <c r="BE39" s="20">
        <f t="shared" si="6"/>
        <v>0.31315477561280736</v>
      </c>
      <c r="BF39" s="20">
        <f t="shared" si="7"/>
        <v>0.61154935754260731</v>
      </c>
      <c r="BG39" s="20">
        <f t="shared" si="8"/>
        <v>6.1522232665697736E-2</v>
      </c>
      <c r="BH39" s="20">
        <f t="shared" si="9"/>
        <v>1.3773634178887554E-2</v>
      </c>
    </row>
    <row r="40" spans="1:60" x14ac:dyDescent="0.15">
      <c r="A40">
        <v>37</v>
      </c>
      <c r="B40">
        <f t="shared" si="15"/>
        <v>20</v>
      </c>
      <c r="C40">
        <v>20</v>
      </c>
      <c r="D40">
        <v>8</v>
      </c>
      <c r="E40">
        <v>20</v>
      </c>
      <c r="F40">
        <v>6</v>
      </c>
      <c r="G40">
        <v>5</v>
      </c>
      <c r="H40">
        <v>20</v>
      </c>
      <c r="I40">
        <v>6</v>
      </c>
      <c r="J40">
        <v>5</v>
      </c>
      <c r="K40">
        <v>20</v>
      </c>
      <c r="L40">
        <v>6</v>
      </c>
      <c r="M40">
        <v>5</v>
      </c>
      <c r="N40" s="18">
        <v>10</v>
      </c>
      <c r="O40" s="18">
        <v>4</v>
      </c>
      <c r="P40" s="18">
        <v>4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6</v>
      </c>
      <c r="AH40">
        <f>(附表1!$A$5+VLOOKUP(B40,附表1!$C$5:$D$24,2,0)+IF(C40=20,1000,0))*(1+D40/10)*$AH$1</f>
        <v>64800</v>
      </c>
      <c r="AI40">
        <f>IF(E40=0,0,(附表1!$B$5+VLOOKUP(E40,附表1!$C$5:$D$24,2,0))*(1+F40*0.1+G40*0.12))*$AH$1</f>
        <v>41360</v>
      </c>
      <c r="AJ40">
        <f>IF(H40=0,0,(附表1!$B$5+VLOOKUP(H40,附表1!$C$5:$D$24,2,0))*(1+I40*0.1+J40*0.12))*$AH$1</f>
        <v>41360</v>
      </c>
      <c r="AK40">
        <f>IF(K40=0,0,(附表1!$B$5+VLOOKUP(K40,附表1!$C$5:$D$24,2,0))*(1+L40*0.1+M40*0.12))*$AH$1</f>
        <v>41360</v>
      </c>
      <c r="AL40">
        <f>IF(N40=0,0,(附表1!$B$5+VLOOKUP(N40,附表1!$C$5:$D$24,2,0))*(1+O40*0.1+P40*0.12))*$AH$1</f>
        <v>24064</v>
      </c>
      <c r="AM40">
        <f>IF(Q40=0,0,(附表1!$B$5+VLOOKUP(Q40,附表1!$C$5:$D$24,2,0))*(1+R40*0.1+S40*0.12))*$AH$1</f>
        <v>0</v>
      </c>
      <c r="AN40">
        <f>IF(T40=0,0,(附表1!$B$5+VLOOKUP(T40,附表1!$C$5:$D$24,2,0))*(1+U40*0.1+V40*0.12))*$AH$1</f>
        <v>0</v>
      </c>
      <c r="AO40">
        <f>IF(W40=0,0,(附表1!$B$5+VLOOKUP(W40,附表1!$C$5:$D$24,2,0))*(1+X40*0.1+Y40*0.12))*$AH$1</f>
        <v>0</v>
      </c>
      <c r="AP40">
        <f>IF(Z40=0,0,(附表1!$B$5+VLOOKUP(Z40,附表1!$C$5:$D$24,2,0))*(1+AA40*0.1+AB40*0.12))*$AH$1</f>
        <v>0</v>
      </c>
      <c r="AQ40">
        <f>IF(AC40=0,0,(附表1!$B$5+VLOOKUP(AC40,附表1!$C$5:$D$24,2,0))*(1+AD40*0.1+AE40*0.12))*$AH$1</f>
        <v>0</v>
      </c>
      <c r="AR40">
        <f>IF(IF(MOD($A40,7)=6,6,(IF(MOD($A40,7)=0,7,0)))=0,0,$AR$1*$AS$1/20*VLOOKUP($AF40,附表1!$N$5:$O$10,2,0))</f>
        <v>0</v>
      </c>
      <c r="AS40">
        <f>IF(IF(MOD($A40,7)=6,6,(IF(MOD($A40,7)=0,7,0)))=0,0,$AR$1*$AS$1/20*VLOOKUP($AF40,附表1!$N$5:$O$10,2,0))</f>
        <v>0</v>
      </c>
      <c r="AT40">
        <f>IF(IF(MOD($A40,7)=6,6,(IF(MOD($A40,7)=0,7,0)))=0,0,$AR$1*$AS$1/20*VLOOKUP($AF40-1,附表1!$N$5:$O$10,2,0))</f>
        <v>0</v>
      </c>
      <c r="AU40">
        <f t="shared" si="16"/>
        <v>212944</v>
      </c>
      <c r="AV40">
        <f t="shared" si="17"/>
        <v>0</v>
      </c>
      <c r="AW40">
        <v>5000</v>
      </c>
      <c r="AX40">
        <f>IFERROR(VLOOKUP(MOD(A40,28),附表1!$L$5:$M$16,2,0),0)</f>
        <v>10000</v>
      </c>
      <c r="AY40">
        <f t="shared" si="4"/>
        <v>227944</v>
      </c>
      <c r="AZ40">
        <f t="shared" si="10"/>
        <v>3623316</v>
      </c>
      <c r="BA40">
        <f t="shared" si="11"/>
        <v>6660000</v>
      </c>
      <c r="BB40">
        <f t="shared" si="12"/>
        <v>675000</v>
      </c>
      <c r="BC40">
        <f t="shared" si="13"/>
        <v>160000</v>
      </c>
      <c r="BD40">
        <f t="shared" si="5"/>
        <v>11118316</v>
      </c>
      <c r="BE40" s="20">
        <f t="shared" si="6"/>
        <v>0.32588712175476936</v>
      </c>
      <c r="BF40" s="20">
        <f t="shared" si="7"/>
        <v>0.59901157693305351</v>
      </c>
      <c r="BG40" s="20">
        <f t="shared" si="8"/>
        <v>6.0710632797268939E-2</v>
      </c>
      <c r="BH40" s="20">
        <f t="shared" si="9"/>
        <v>1.4390668514908193E-2</v>
      </c>
    </row>
    <row r="41" spans="1:60" x14ac:dyDescent="0.15">
      <c r="A41">
        <v>38</v>
      </c>
      <c r="B41">
        <f t="shared" si="15"/>
        <v>20</v>
      </c>
      <c r="C41">
        <v>20</v>
      </c>
      <c r="D41">
        <v>8</v>
      </c>
      <c r="E41">
        <v>20</v>
      </c>
      <c r="F41">
        <v>6</v>
      </c>
      <c r="G41">
        <v>5</v>
      </c>
      <c r="H41">
        <v>20</v>
      </c>
      <c r="I41">
        <v>6</v>
      </c>
      <c r="J41">
        <v>5</v>
      </c>
      <c r="K41">
        <v>20</v>
      </c>
      <c r="L41">
        <v>6</v>
      </c>
      <c r="M41">
        <v>5</v>
      </c>
      <c r="N41">
        <v>15</v>
      </c>
      <c r="O41">
        <v>6</v>
      </c>
      <c r="P41">
        <v>5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6</v>
      </c>
      <c r="AH41">
        <f>(附表1!$A$5+VLOOKUP(B41,附表1!$C$5:$D$24,2,0)+IF(C41=20,1000,0))*(1+D41/10)*$AH$1</f>
        <v>64800</v>
      </c>
      <c r="AI41">
        <f>IF(E41=0,0,(附表1!$B$5+VLOOKUP(E41,附表1!$C$5:$D$24,2,0))*(1+F41*0.1+G41*0.12))*$AH$1</f>
        <v>41360</v>
      </c>
      <c r="AJ41">
        <f>IF(H41=0,0,(附表1!$B$5+VLOOKUP(H41,附表1!$C$5:$D$24,2,0))*(1+I41*0.1+J41*0.12))*$AH$1</f>
        <v>41360</v>
      </c>
      <c r="AK41">
        <f>IF(K41=0,0,(附表1!$B$5+VLOOKUP(K41,附表1!$C$5:$D$24,2,0))*(1+L41*0.1+M41*0.12))*$AH$1</f>
        <v>41360</v>
      </c>
      <c r="AL41">
        <f>IF(N41=0,0,(附表1!$B$5+VLOOKUP(N41,附表1!$C$5:$D$24,2,0))*(1+O41*0.1+P41*0.12))*$AH$1</f>
        <v>34760</v>
      </c>
      <c r="AM41">
        <f>IF(Q41=0,0,(附表1!$B$5+VLOOKUP(Q41,附表1!$C$5:$D$24,2,0))*(1+R41*0.1+S41*0.12))*$AH$1</f>
        <v>0</v>
      </c>
      <c r="AN41">
        <f>IF(T41=0,0,(附表1!$B$5+VLOOKUP(T41,附表1!$C$5:$D$24,2,0))*(1+U41*0.1+V41*0.12))*$AH$1</f>
        <v>0</v>
      </c>
      <c r="AO41">
        <f>IF(W41=0,0,(附表1!$B$5+VLOOKUP(W41,附表1!$C$5:$D$24,2,0))*(1+X41*0.1+Y41*0.12))*$AH$1</f>
        <v>0</v>
      </c>
      <c r="AP41">
        <f>IF(Z41=0,0,(附表1!$B$5+VLOOKUP(Z41,附表1!$C$5:$D$24,2,0))*(1+AA41*0.1+AB41*0.12))*$AH$1</f>
        <v>0</v>
      </c>
      <c r="AQ41">
        <f>IF(AC41=0,0,(附表1!$B$5+VLOOKUP(AC41,附表1!$C$5:$D$24,2,0))*(1+AD41*0.1+AE41*0.12))*$AH$1</f>
        <v>0</v>
      </c>
      <c r="AR41">
        <f>IF(IF(MOD($A41,7)=6,6,(IF(MOD($A41,7)=0,7,0)))=0,0,$AR$1*$AS$1/20*VLOOKUP($AF41,附表1!$N$5:$O$10,2,0))</f>
        <v>0</v>
      </c>
      <c r="AS41">
        <f>IF(IF(MOD($A41,7)=6,6,(IF(MOD($A41,7)=0,7,0)))=0,0,$AR$1*$AS$1/20*VLOOKUP($AF41,附表1!$N$5:$O$10,2,0))</f>
        <v>0</v>
      </c>
      <c r="AT41">
        <f>IF(IF(MOD($A41,7)=6,6,(IF(MOD($A41,7)=0,7,0)))=0,0,$AR$1*$AS$1/20*VLOOKUP($AF41-1,附表1!$N$5:$O$10,2,0))</f>
        <v>0</v>
      </c>
      <c r="AU41">
        <f t="shared" si="16"/>
        <v>223640</v>
      </c>
      <c r="AV41">
        <f t="shared" si="17"/>
        <v>0</v>
      </c>
      <c r="AW41">
        <v>5000</v>
      </c>
      <c r="AX41">
        <f>IFERROR(VLOOKUP(MOD(A41,28),附表1!$L$5:$M$16,2,0),0)</f>
        <v>0</v>
      </c>
      <c r="AY41">
        <f t="shared" si="4"/>
        <v>228640</v>
      </c>
      <c r="AZ41">
        <f t="shared" si="10"/>
        <v>3846956</v>
      </c>
      <c r="BA41">
        <f t="shared" si="11"/>
        <v>6660000</v>
      </c>
      <c r="BB41">
        <f t="shared" si="12"/>
        <v>680000</v>
      </c>
      <c r="BC41">
        <f t="shared" si="13"/>
        <v>160000</v>
      </c>
      <c r="BD41">
        <f t="shared" si="5"/>
        <v>11346956</v>
      </c>
      <c r="BE41" s="20">
        <f t="shared" si="6"/>
        <v>0.33902978032170039</v>
      </c>
      <c r="BF41" s="20">
        <f t="shared" si="7"/>
        <v>0.5869415550743301</v>
      </c>
      <c r="BG41" s="20">
        <f t="shared" si="8"/>
        <v>5.9927966584165833E-2</v>
      </c>
      <c r="BH41" s="20">
        <f t="shared" si="9"/>
        <v>1.4100698019803725E-2</v>
      </c>
    </row>
    <row r="42" spans="1:60" x14ac:dyDescent="0.15">
      <c r="A42">
        <v>39</v>
      </c>
      <c r="B42">
        <f t="shared" si="15"/>
        <v>20</v>
      </c>
      <c r="C42">
        <v>20</v>
      </c>
      <c r="D42">
        <v>8</v>
      </c>
      <c r="E42">
        <v>20</v>
      </c>
      <c r="F42">
        <v>6</v>
      </c>
      <c r="G42">
        <v>5</v>
      </c>
      <c r="H42">
        <v>20</v>
      </c>
      <c r="I42">
        <v>6</v>
      </c>
      <c r="J42">
        <v>5</v>
      </c>
      <c r="K42">
        <v>20</v>
      </c>
      <c r="L42">
        <v>6</v>
      </c>
      <c r="M42">
        <v>5</v>
      </c>
      <c r="N42">
        <v>20</v>
      </c>
      <c r="O42">
        <v>6</v>
      </c>
      <c r="P42">
        <v>5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6</v>
      </c>
      <c r="AH42">
        <f>(附表1!$A$5+VLOOKUP(B42,附表1!$C$5:$D$24,2,0)+IF(C42=20,1000,0))*(1+D42/10)*$AH$1</f>
        <v>64800</v>
      </c>
      <c r="AI42">
        <f>IF(E42=0,0,(附表1!$B$5+VLOOKUP(E42,附表1!$C$5:$D$24,2,0))*(1+F42*0.1+G42*0.12))*$AH$1</f>
        <v>41360</v>
      </c>
      <c r="AJ42">
        <f>IF(H42=0,0,(附表1!$B$5+VLOOKUP(H42,附表1!$C$5:$D$24,2,0))*(1+I42*0.1+J42*0.12))*$AH$1</f>
        <v>41360</v>
      </c>
      <c r="AK42">
        <f>IF(K42=0,0,(附表1!$B$5+VLOOKUP(K42,附表1!$C$5:$D$24,2,0))*(1+L42*0.1+M42*0.12))*$AH$1</f>
        <v>41360</v>
      </c>
      <c r="AL42">
        <f>IF(N42=0,0,(附表1!$B$5+VLOOKUP(N42,附表1!$C$5:$D$24,2,0))*(1+O42*0.1+P42*0.12))*$AH$1</f>
        <v>41360</v>
      </c>
      <c r="AM42">
        <f>IF(Q42=0,0,(附表1!$B$5+VLOOKUP(Q42,附表1!$C$5:$D$24,2,0))*(1+R42*0.1+S42*0.12))*$AH$1</f>
        <v>0</v>
      </c>
      <c r="AN42">
        <f>IF(T42=0,0,(附表1!$B$5+VLOOKUP(T42,附表1!$C$5:$D$24,2,0))*(1+U42*0.1+V42*0.12))*$AH$1</f>
        <v>0</v>
      </c>
      <c r="AO42">
        <f>IF(W42=0,0,(附表1!$B$5+VLOOKUP(W42,附表1!$C$5:$D$24,2,0))*(1+X42*0.1+Y42*0.12))*$AH$1</f>
        <v>0</v>
      </c>
      <c r="AP42">
        <f>IF(Z42=0,0,(附表1!$B$5+VLOOKUP(Z42,附表1!$C$5:$D$24,2,0))*(1+AA42*0.1+AB42*0.12))*$AH$1</f>
        <v>0</v>
      </c>
      <c r="AQ42">
        <f>IF(AC42=0,0,(附表1!$B$5+VLOOKUP(AC42,附表1!$C$5:$D$24,2,0))*(1+AD42*0.1+AE42*0.12))*$AH$1</f>
        <v>0</v>
      </c>
      <c r="AR42">
        <f>IF(IF(MOD($A42,7)=6,6,(IF(MOD($A42,7)=0,7,0)))=0,0,$AR$1*$AS$1/20*VLOOKUP($AF42,附表1!$N$5:$O$10,2,0))</f>
        <v>0</v>
      </c>
      <c r="AS42">
        <f>IF(IF(MOD($A42,7)=6,6,(IF(MOD($A42,7)=0,7,0)))=0,0,$AR$1*$AS$1/20*VLOOKUP($AF42,附表1!$N$5:$O$10,2,0))</f>
        <v>0</v>
      </c>
      <c r="AT42">
        <f>IF(IF(MOD($A42,7)=6,6,(IF(MOD($A42,7)=0,7,0)))=0,0,$AR$1*$AS$1/20*VLOOKUP($AF42-1,附表1!$N$5:$O$10,2,0))</f>
        <v>0</v>
      </c>
      <c r="AU42">
        <f t="shared" si="16"/>
        <v>230240</v>
      </c>
      <c r="AV42">
        <f t="shared" si="17"/>
        <v>0</v>
      </c>
      <c r="AW42">
        <v>5000</v>
      </c>
      <c r="AX42">
        <f>IFERROR(VLOOKUP(MOD(A42,28),附表1!$L$5:$M$16,2,0),0)</f>
        <v>10000</v>
      </c>
      <c r="AY42">
        <f t="shared" si="4"/>
        <v>245240</v>
      </c>
      <c r="AZ42">
        <f t="shared" si="10"/>
        <v>4077196</v>
      </c>
      <c r="BA42">
        <f t="shared" si="11"/>
        <v>6660000</v>
      </c>
      <c r="BB42">
        <f t="shared" si="12"/>
        <v>685000</v>
      </c>
      <c r="BC42">
        <f t="shared" si="13"/>
        <v>170000</v>
      </c>
      <c r="BD42">
        <f t="shared" si="5"/>
        <v>11592196</v>
      </c>
      <c r="BE42" s="20">
        <f t="shared" si="6"/>
        <v>0.35171903580650293</v>
      </c>
      <c r="BF42" s="20">
        <f t="shared" si="7"/>
        <v>0.57452444730920704</v>
      </c>
      <c r="BG42" s="20">
        <f t="shared" si="8"/>
        <v>5.9091478439460478E-2</v>
      </c>
      <c r="BH42" s="20">
        <f t="shared" si="9"/>
        <v>1.4665038444829607E-2</v>
      </c>
    </row>
    <row r="43" spans="1:60" x14ac:dyDescent="0.15">
      <c r="A43">
        <v>40</v>
      </c>
      <c r="B43">
        <f t="shared" si="15"/>
        <v>20</v>
      </c>
      <c r="C43">
        <v>20</v>
      </c>
      <c r="D43">
        <v>8</v>
      </c>
      <c r="E43">
        <v>20</v>
      </c>
      <c r="F43">
        <v>6</v>
      </c>
      <c r="G43">
        <v>5</v>
      </c>
      <c r="H43">
        <v>20</v>
      </c>
      <c r="I43">
        <v>6</v>
      </c>
      <c r="J43">
        <v>5</v>
      </c>
      <c r="K43">
        <v>20</v>
      </c>
      <c r="L43">
        <v>6</v>
      </c>
      <c r="M43">
        <v>5</v>
      </c>
      <c r="N43">
        <v>20</v>
      </c>
      <c r="O43">
        <v>6</v>
      </c>
      <c r="P43">
        <v>5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6</v>
      </c>
      <c r="AH43">
        <f>(附表1!$A$5+VLOOKUP(B43,附表1!$C$5:$D$24,2,0)+IF(C43=20,1000,0))*(1+D43/10)*$AH$1</f>
        <v>64800</v>
      </c>
      <c r="AI43">
        <f>IF(E43=0,0,(附表1!$B$5+VLOOKUP(E43,附表1!$C$5:$D$24,2,0))*(1+F43*0.1+G43*0.12))*$AH$1</f>
        <v>41360</v>
      </c>
      <c r="AJ43">
        <f>IF(H43=0,0,(附表1!$B$5+VLOOKUP(H43,附表1!$C$5:$D$24,2,0))*(1+I43*0.1+J43*0.12))*$AH$1</f>
        <v>41360</v>
      </c>
      <c r="AK43">
        <f>IF(K43=0,0,(附表1!$B$5+VLOOKUP(K43,附表1!$C$5:$D$24,2,0))*(1+L43*0.1+M43*0.12))*$AH$1</f>
        <v>41360</v>
      </c>
      <c r="AL43">
        <f>IF(N43=0,0,(附表1!$B$5+VLOOKUP(N43,附表1!$C$5:$D$24,2,0))*(1+O43*0.1+P43*0.12))*$AH$1</f>
        <v>41360</v>
      </c>
      <c r="AM43">
        <f>IF(Q43=0,0,(附表1!$B$5+VLOOKUP(Q43,附表1!$C$5:$D$24,2,0))*(1+R43*0.1+S43*0.12))*$AH$1</f>
        <v>0</v>
      </c>
      <c r="AN43">
        <f>IF(T43=0,0,(附表1!$B$5+VLOOKUP(T43,附表1!$C$5:$D$24,2,0))*(1+U43*0.1+V43*0.12))*$AH$1</f>
        <v>0</v>
      </c>
      <c r="AO43">
        <f>IF(W43=0,0,(附表1!$B$5+VLOOKUP(W43,附表1!$C$5:$D$24,2,0))*(1+X43*0.1+Y43*0.12))*$AH$1</f>
        <v>0</v>
      </c>
      <c r="AP43">
        <f>IF(Z43=0,0,(附表1!$B$5+VLOOKUP(Z43,附表1!$C$5:$D$24,2,0))*(1+AA43*0.1+AB43*0.12))*$AH$1</f>
        <v>0</v>
      </c>
      <c r="AQ43">
        <f>IF(AC43=0,0,(附表1!$B$5+VLOOKUP(AC43,附表1!$C$5:$D$24,2,0))*(1+AD43*0.1+AE43*0.12))*$AH$1</f>
        <v>0</v>
      </c>
      <c r="AR43">
        <f>IF(IF(MOD($A43,7)=6,6,(IF(MOD($A43,7)=0,7,0)))=0,0,$AR$1*$AS$1/20*VLOOKUP($AF43,附表1!$N$5:$O$10,2,0))</f>
        <v>0</v>
      </c>
      <c r="AS43">
        <f>IF(IF(MOD($A43,7)=6,6,(IF(MOD($A43,7)=0,7,0)))=0,0,$AR$1*$AS$1/20*VLOOKUP($AF43,附表1!$N$5:$O$10,2,0))</f>
        <v>0</v>
      </c>
      <c r="AT43">
        <f>IF(IF(MOD($A43,7)=6,6,(IF(MOD($A43,7)=0,7,0)))=0,0,$AR$1*$AS$1/20*VLOOKUP($AF43-1,附表1!$N$5:$O$10,2,0))</f>
        <v>0</v>
      </c>
      <c r="AU43">
        <f t="shared" si="16"/>
        <v>230240</v>
      </c>
      <c r="AV43">
        <f t="shared" si="17"/>
        <v>0</v>
      </c>
      <c r="AW43">
        <v>5000</v>
      </c>
      <c r="AX43">
        <f>IFERROR(VLOOKUP(MOD(A43,28),附表1!$L$5:$M$16,2,0),0)</f>
        <v>0</v>
      </c>
      <c r="AY43">
        <f t="shared" si="4"/>
        <v>235240</v>
      </c>
      <c r="AZ43">
        <f t="shared" si="10"/>
        <v>4307436</v>
      </c>
      <c r="BA43">
        <f t="shared" si="11"/>
        <v>6660000</v>
      </c>
      <c r="BB43">
        <f t="shared" si="12"/>
        <v>690000</v>
      </c>
      <c r="BC43">
        <f t="shared" si="13"/>
        <v>170000</v>
      </c>
      <c r="BD43">
        <f t="shared" si="5"/>
        <v>11827436</v>
      </c>
      <c r="BE43" s="20">
        <f t="shared" si="6"/>
        <v>0.36419017612946714</v>
      </c>
      <c r="BF43" s="20">
        <f t="shared" si="7"/>
        <v>0.56309753018321129</v>
      </c>
      <c r="BG43" s="20">
        <f t="shared" si="8"/>
        <v>5.8338933307269643E-2</v>
      </c>
      <c r="BH43" s="20">
        <f t="shared" si="9"/>
        <v>1.437336038005194E-2</v>
      </c>
    </row>
    <row r="44" spans="1:60" x14ac:dyDescent="0.15">
      <c r="A44">
        <v>41</v>
      </c>
      <c r="B44">
        <f t="shared" si="15"/>
        <v>20</v>
      </c>
      <c r="C44">
        <v>20</v>
      </c>
      <c r="D44">
        <v>8</v>
      </c>
      <c r="E44">
        <v>20</v>
      </c>
      <c r="F44">
        <v>6</v>
      </c>
      <c r="G44">
        <v>5</v>
      </c>
      <c r="H44">
        <v>20</v>
      </c>
      <c r="I44">
        <v>6</v>
      </c>
      <c r="J44">
        <v>5</v>
      </c>
      <c r="K44">
        <v>20</v>
      </c>
      <c r="L44">
        <v>6</v>
      </c>
      <c r="M44">
        <v>5</v>
      </c>
      <c r="N44">
        <v>20</v>
      </c>
      <c r="O44">
        <v>6</v>
      </c>
      <c r="P44">
        <v>5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6</v>
      </c>
      <c r="AH44">
        <f>(附表1!$A$5+VLOOKUP(B44,附表1!$C$5:$D$24,2,0)+IF(C44=20,1000,0))*(1+D44/10)*$AH$1</f>
        <v>64800</v>
      </c>
      <c r="AI44">
        <f>IF(E44=0,0,(附表1!$B$5+VLOOKUP(E44,附表1!$C$5:$D$24,2,0))*(1+F44*0.1+G44*0.12))*$AH$1</f>
        <v>41360</v>
      </c>
      <c r="AJ44">
        <f>IF(H44=0,0,(附表1!$B$5+VLOOKUP(H44,附表1!$C$5:$D$24,2,0))*(1+I44*0.1+J44*0.12))*$AH$1</f>
        <v>41360</v>
      </c>
      <c r="AK44">
        <f>IF(K44=0,0,(附表1!$B$5+VLOOKUP(K44,附表1!$C$5:$D$24,2,0))*(1+L44*0.1+M44*0.12))*$AH$1</f>
        <v>41360</v>
      </c>
      <c r="AL44">
        <f>IF(N44=0,0,(附表1!$B$5+VLOOKUP(N44,附表1!$C$5:$D$24,2,0))*(1+O44*0.1+P44*0.12))*$AH$1</f>
        <v>41360</v>
      </c>
      <c r="AM44">
        <f>IF(Q44=0,0,(附表1!$B$5+VLOOKUP(Q44,附表1!$C$5:$D$24,2,0))*(1+R44*0.1+S44*0.12))*$AH$1</f>
        <v>0</v>
      </c>
      <c r="AN44">
        <f>IF(T44=0,0,(附表1!$B$5+VLOOKUP(T44,附表1!$C$5:$D$24,2,0))*(1+U44*0.1+V44*0.12))*$AH$1</f>
        <v>0</v>
      </c>
      <c r="AO44">
        <f>IF(W44=0,0,(附表1!$B$5+VLOOKUP(W44,附表1!$C$5:$D$24,2,0))*(1+X44*0.1+Y44*0.12))*$AH$1</f>
        <v>0</v>
      </c>
      <c r="AP44">
        <f>IF(Z44=0,0,(附表1!$B$5+VLOOKUP(Z44,附表1!$C$5:$D$24,2,0))*(1+AA44*0.1+AB44*0.12))*$AH$1</f>
        <v>0</v>
      </c>
      <c r="AQ44">
        <f>IF(AC44=0,0,(附表1!$B$5+VLOOKUP(AC44,附表1!$C$5:$D$24,2,0))*(1+AD44*0.1+AE44*0.12))*$AH$1</f>
        <v>0</v>
      </c>
      <c r="AR44">
        <f>IF(IF(MOD($A44,7)=6,6,(IF(MOD($A44,7)=0,7,0)))=0,0,$AR$1*$AS$1/20*VLOOKUP($AF44,附表1!$N$5:$O$10,2,0))</f>
        <v>360000</v>
      </c>
      <c r="AS44">
        <f>IF(IF(MOD($A44,7)=6,6,(IF(MOD($A44,7)=0,7,0)))=0,0,$AR$1*$AS$1/20*VLOOKUP($AF44,附表1!$N$5:$O$10,2,0))</f>
        <v>360000</v>
      </c>
      <c r="AT44">
        <f>IF(IF(MOD($A44,7)=6,6,(IF(MOD($A44,7)=0,7,0)))=0,0,$AR$1*$AS$1/20*VLOOKUP($AF44-1,附表1!$N$5:$O$10,2,0))</f>
        <v>300000</v>
      </c>
      <c r="AU44">
        <f t="shared" si="16"/>
        <v>230240</v>
      </c>
      <c r="AV44">
        <f t="shared" si="17"/>
        <v>1020000</v>
      </c>
      <c r="AW44">
        <v>5000</v>
      </c>
      <c r="AX44">
        <f>IFERROR(VLOOKUP(MOD(A44,28),附表1!$L$5:$M$16,2,0),0)</f>
        <v>0</v>
      </c>
      <c r="AY44">
        <f t="shared" si="4"/>
        <v>1255240</v>
      </c>
      <c r="AZ44">
        <f t="shared" si="10"/>
        <v>4537676</v>
      </c>
      <c r="BA44">
        <f t="shared" si="11"/>
        <v>7680000</v>
      </c>
      <c r="BB44">
        <f t="shared" si="12"/>
        <v>695000</v>
      </c>
      <c r="BC44">
        <f t="shared" si="13"/>
        <v>170000</v>
      </c>
      <c r="BD44">
        <f t="shared" si="5"/>
        <v>13082676</v>
      </c>
      <c r="BE44" s="20">
        <f t="shared" si="6"/>
        <v>0.34684616511178601</v>
      </c>
      <c r="BF44" s="20">
        <f t="shared" si="7"/>
        <v>0.58703586330503021</v>
      </c>
      <c r="BG44" s="20">
        <f t="shared" si="8"/>
        <v>5.3123688150650522E-2</v>
      </c>
      <c r="BH44" s="20">
        <f t="shared" si="9"/>
        <v>1.2994283432533222E-2</v>
      </c>
    </row>
    <row r="45" spans="1:60" x14ac:dyDescent="0.15">
      <c r="A45">
        <v>42</v>
      </c>
      <c r="B45">
        <f t="shared" si="15"/>
        <v>20</v>
      </c>
      <c r="C45">
        <v>20</v>
      </c>
      <c r="D45">
        <v>8</v>
      </c>
      <c r="E45">
        <v>20</v>
      </c>
      <c r="F45">
        <v>6</v>
      </c>
      <c r="G45">
        <v>5</v>
      </c>
      <c r="H45">
        <v>20</v>
      </c>
      <c r="I45">
        <v>6</v>
      </c>
      <c r="J45">
        <v>5</v>
      </c>
      <c r="K45">
        <v>20</v>
      </c>
      <c r="L45">
        <v>6</v>
      </c>
      <c r="M45">
        <v>5</v>
      </c>
      <c r="N45">
        <v>20</v>
      </c>
      <c r="O45">
        <v>6</v>
      </c>
      <c r="P45">
        <v>5</v>
      </c>
      <c r="Q45" s="18">
        <v>10</v>
      </c>
      <c r="R45" s="18">
        <v>4</v>
      </c>
      <c r="S45" s="18">
        <v>4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6</v>
      </c>
      <c r="AH45">
        <f>(附表1!$A$5+VLOOKUP(B45,附表1!$C$5:$D$24,2,0)+IF(C45=20,1000,0))*(1+D45/10)*$AH$1</f>
        <v>64800</v>
      </c>
      <c r="AI45">
        <f>IF(E45=0,0,(附表1!$B$5+VLOOKUP(E45,附表1!$C$5:$D$24,2,0))*(1+F45*0.1+G45*0.12))*$AH$1</f>
        <v>41360</v>
      </c>
      <c r="AJ45">
        <f>IF(H45=0,0,(附表1!$B$5+VLOOKUP(H45,附表1!$C$5:$D$24,2,0))*(1+I45*0.1+J45*0.12))*$AH$1</f>
        <v>41360</v>
      </c>
      <c r="AK45">
        <f>IF(K45=0,0,(附表1!$B$5+VLOOKUP(K45,附表1!$C$5:$D$24,2,0))*(1+L45*0.1+M45*0.12))*$AH$1</f>
        <v>41360</v>
      </c>
      <c r="AL45">
        <f>IF(N45=0,0,(附表1!$B$5+VLOOKUP(N45,附表1!$C$5:$D$24,2,0))*(1+O45*0.1+P45*0.12))*$AH$1</f>
        <v>41360</v>
      </c>
      <c r="AM45">
        <f>IF(Q45=0,0,(附表1!$B$5+VLOOKUP(Q45,附表1!$C$5:$D$24,2,0))*(1+R45*0.1+S45*0.12))*$AH$1</f>
        <v>24064</v>
      </c>
      <c r="AN45">
        <f>IF(T45=0,0,(附表1!$B$5+VLOOKUP(T45,附表1!$C$5:$D$24,2,0))*(1+U45*0.1+V45*0.12))*$AH$1</f>
        <v>0</v>
      </c>
      <c r="AO45">
        <f>IF(W45=0,0,(附表1!$B$5+VLOOKUP(W45,附表1!$C$5:$D$24,2,0))*(1+X45*0.1+Y45*0.12))*$AH$1</f>
        <v>0</v>
      </c>
      <c r="AP45">
        <f>IF(Z45=0,0,(附表1!$B$5+VLOOKUP(Z45,附表1!$C$5:$D$24,2,0))*(1+AA45*0.1+AB45*0.12))*$AH$1</f>
        <v>0</v>
      </c>
      <c r="AQ45">
        <f>IF(AC45=0,0,(附表1!$B$5+VLOOKUP(AC45,附表1!$C$5:$D$24,2,0))*(1+AD45*0.1+AE45*0.12))*$AH$1</f>
        <v>0</v>
      </c>
      <c r="AR45">
        <f>IF(IF(MOD($A45,7)=6,6,(IF(MOD($A45,7)=0,7,0)))=0,0,$AR$1*$AS$1/20*VLOOKUP($AF45,附表1!$N$5:$O$10,2,0))</f>
        <v>360000</v>
      </c>
      <c r="AS45">
        <f>IF(IF(MOD($A45,7)=6,6,(IF(MOD($A45,7)=0,7,0)))=0,0,$AR$1*$AS$1/20*VLOOKUP($AF45,附表1!$N$5:$O$10,2,0))</f>
        <v>360000</v>
      </c>
      <c r="AT45">
        <f>IF(IF(MOD($A45,7)=6,6,(IF(MOD($A45,7)=0,7,0)))=0,0,$AR$1*$AS$1/20*VLOOKUP($AF45-1,附表1!$N$5:$O$10,2,0))</f>
        <v>300000</v>
      </c>
      <c r="AU45">
        <f t="shared" si="16"/>
        <v>254304</v>
      </c>
      <c r="AV45">
        <f t="shared" si="17"/>
        <v>1020000</v>
      </c>
      <c r="AW45">
        <v>5000</v>
      </c>
      <c r="AX45">
        <f>IFERROR(VLOOKUP(MOD(A45,28),附表1!$L$5:$M$16,2,0),0)</f>
        <v>0</v>
      </c>
      <c r="AY45">
        <f t="shared" si="4"/>
        <v>1279304</v>
      </c>
      <c r="AZ45">
        <f t="shared" si="10"/>
        <v>4791980</v>
      </c>
      <c r="BA45">
        <f t="shared" si="11"/>
        <v>8700000</v>
      </c>
      <c r="BB45">
        <f t="shared" si="12"/>
        <v>700000</v>
      </c>
      <c r="BC45">
        <f t="shared" si="13"/>
        <v>170000</v>
      </c>
      <c r="BD45">
        <f t="shared" si="5"/>
        <v>14361980</v>
      </c>
      <c r="BE45" s="20">
        <f t="shared" si="6"/>
        <v>0.33365733694100674</v>
      </c>
      <c r="BF45" s="20">
        <f t="shared" si="7"/>
        <v>0.60576605732635747</v>
      </c>
      <c r="BG45" s="20">
        <f t="shared" si="8"/>
        <v>4.8739797715913823E-2</v>
      </c>
      <c r="BH45" s="20">
        <f t="shared" si="9"/>
        <v>1.1836808016721928E-2</v>
      </c>
    </row>
    <row r="46" spans="1:60" x14ac:dyDescent="0.15">
      <c r="A46">
        <v>43</v>
      </c>
      <c r="B46">
        <f t="shared" si="15"/>
        <v>20</v>
      </c>
      <c r="C46">
        <v>20</v>
      </c>
      <c r="D46">
        <v>8</v>
      </c>
      <c r="E46">
        <v>20</v>
      </c>
      <c r="F46">
        <v>6</v>
      </c>
      <c r="G46">
        <v>5</v>
      </c>
      <c r="H46">
        <v>20</v>
      </c>
      <c r="I46">
        <v>6</v>
      </c>
      <c r="J46">
        <v>5</v>
      </c>
      <c r="K46">
        <v>20</v>
      </c>
      <c r="L46">
        <v>6</v>
      </c>
      <c r="M46">
        <v>5</v>
      </c>
      <c r="N46">
        <v>20</v>
      </c>
      <c r="O46">
        <v>6</v>
      </c>
      <c r="P46">
        <v>5</v>
      </c>
      <c r="Q46">
        <v>15</v>
      </c>
      <c r="R46">
        <v>6</v>
      </c>
      <c r="S46">
        <v>5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6</v>
      </c>
      <c r="AH46">
        <f>(附表1!$A$5+VLOOKUP(B46,附表1!$C$5:$D$24,2,0)+IF(C46=20,1000,0))*(1+D46/10)*$AH$1</f>
        <v>64800</v>
      </c>
      <c r="AI46">
        <f>IF(E46=0,0,(附表1!$B$5+VLOOKUP(E46,附表1!$C$5:$D$24,2,0))*(1+F46*0.1+G46*0.12))*$AH$1</f>
        <v>41360</v>
      </c>
      <c r="AJ46">
        <f>IF(H46=0,0,(附表1!$B$5+VLOOKUP(H46,附表1!$C$5:$D$24,2,0))*(1+I46*0.1+J46*0.12))*$AH$1</f>
        <v>41360</v>
      </c>
      <c r="AK46">
        <f>IF(K46=0,0,(附表1!$B$5+VLOOKUP(K46,附表1!$C$5:$D$24,2,0))*(1+L46*0.1+M46*0.12))*$AH$1</f>
        <v>41360</v>
      </c>
      <c r="AL46">
        <f>IF(N46=0,0,(附表1!$B$5+VLOOKUP(N46,附表1!$C$5:$D$24,2,0))*(1+O46*0.1+P46*0.12))*$AH$1</f>
        <v>41360</v>
      </c>
      <c r="AM46">
        <f>IF(Q46=0,0,(附表1!$B$5+VLOOKUP(Q46,附表1!$C$5:$D$24,2,0))*(1+R46*0.1+S46*0.12))*$AH$1</f>
        <v>34760</v>
      </c>
      <c r="AN46">
        <f>IF(T46=0,0,(附表1!$B$5+VLOOKUP(T46,附表1!$C$5:$D$24,2,0))*(1+U46*0.1+V46*0.12))*$AH$1</f>
        <v>0</v>
      </c>
      <c r="AO46">
        <f>IF(W46=0,0,(附表1!$B$5+VLOOKUP(W46,附表1!$C$5:$D$24,2,0))*(1+X46*0.1+Y46*0.12))*$AH$1</f>
        <v>0</v>
      </c>
      <c r="AP46">
        <f>IF(Z46=0,0,(附表1!$B$5+VLOOKUP(Z46,附表1!$C$5:$D$24,2,0))*(1+AA46*0.1+AB46*0.12))*$AH$1</f>
        <v>0</v>
      </c>
      <c r="AQ46">
        <f>IF(AC46=0,0,(附表1!$B$5+VLOOKUP(AC46,附表1!$C$5:$D$24,2,0))*(1+AD46*0.1+AE46*0.12))*$AH$1</f>
        <v>0</v>
      </c>
      <c r="AR46">
        <f>IF(IF(MOD($A46,7)=6,6,(IF(MOD($A46,7)=0,7,0)))=0,0,$AR$1*$AS$1/20*VLOOKUP($AF46,附表1!$N$5:$O$10,2,0))</f>
        <v>0</v>
      </c>
      <c r="AS46">
        <f>IF(IF(MOD($A46,7)=6,6,(IF(MOD($A46,7)=0,7,0)))=0,0,$AR$1*$AS$1/20*VLOOKUP($AF46,附表1!$N$5:$O$10,2,0))</f>
        <v>0</v>
      </c>
      <c r="AT46">
        <f>IF(IF(MOD($A46,7)=6,6,(IF(MOD($A46,7)=0,7,0)))=0,0,$AR$1*$AS$1/20*VLOOKUP($AF46-1,附表1!$N$5:$O$10,2,0))</f>
        <v>0</v>
      </c>
      <c r="AU46">
        <f t="shared" si="16"/>
        <v>265000</v>
      </c>
      <c r="AV46">
        <f t="shared" si="17"/>
        <v>0</v>
      </c>
      <c r="AW46">
        <v>5000</v>
      </c>
      <c r="AX46">
        <f>IFERROR(VLOOKUP(MOD(A46,28),附表1!$L$5:$M$16,2,0),0)</f>
        <v>0</v>
      </c>
      <c r="AY46">
        <f t="shared" si="4"/>
        <v>270000</v>
      </c>
      <c r="AZ46">
        <f t="shared" si="10"/>
        <v>5056980</v>
      </c>
      <c r="BA46">
        <f t="shared" si="11"/>
        <v>8700000</v>
      </c>
      <c r="BB46">
        <f t="shared" si="12"/>
        <v>705000</v>
      </c>
      <c r="BC46">
        <f t="shared" si="13"/>
        <v>170000</v>
      </c>
      <c r="BD46">
        <f t="shared" si="5"/>
        <v>14631980</v>
      </c>
      <c r="BE46" s="20">
        <f t="shared" si="6"/>
        <v>0.34561146201676057</v>
      </c>
      <c r="BF46" s="20">
        <f t="shared" si="7"/>
        <v>0.5945880188463899</v>
      </c>
      <c r="BG46" s="20">
        <f t="shared" si="8"/>
        <v>4.8182132561690218E-2</v>
      </c>
      <c r="BH46" s="20">
        <f t="shared" si="9"/>
        <v>1.1618386575159343E-2</v>
      </c>
    </row>
    <row r="47" spans="1:60" x14ac:dyDescent="0.15">
      <c r="A47">
        <v>44</v>
      </c>
      <c r="B47">
        <f t="shared" si="15"/>
        <v>20</v>
      </c>
      <c r="C47">
        <v>20</v>
      </c>
      <c r="D47">
        <v>8</v>
      </c>
      <c r="E47">
        <v>20</v>
      </c>
      <c r="F47">
        <v>6</v>
      </c>
      <c r="G47">
        <v>5</v>
      </c>
      <c r="H47">
        <v>20</v>
      </c>
      <c r="I47">
        <v>6</v>
      </c>
      <c r="J47">
        <v>5</v>
      </c>
      <c r="K47">
        <v>20</v>
      </c>
      <c r="L47">
        <v>6</v>
      </c>
      <c r="M47">
        <v>5</v>
      </c>
      <c r="N47">
        <v>20</v>
      </c>
      <c r="O47">
        <v>6</v>
      </c>
      <c r="P47">
        <v>5</v>
      </c>
      <c r="Q47">
        <v>20</v>
      </c>
      <c r="R47">
        <v>6</v>
      </c>
      <c r="S47">
        <v>5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6</v>
      </c>
      <c r="AH47">
        <f>(附表1!$A$5+VLOOKUP(B47,附表1!$C$5:$D$24,2,0)+IF(C47=20,1000,0))*(1+D47/10)*$AH$1</f>
        <v>64800</v>
      </c>
      <c r="AI47">
        <f>IF(E47=0,0,(附表1!$B$5+VLOOKUP(E47,附表1!$C$5:$D$24,2,0))*(1+F47*0.1+G47*0.12))*$AH$1</f>
        <v>41360</v>
      </c>
      <c r="AJ47">
        <f>IF(H47=0,0,(附表1!$B$5+VLOOKUP(H47,附表1!$C$5:$D$24,2,0))*(1+I47*0.1+J47*0.12))*$AH$1</f>
        <v>41360</v>
      </c>
      <c r="AK47">
        <f>IF(K47=0,0,(附表1!$B$5+VLOOKUP(K47,附表1!$C$5:$D$24,2,0))*(1+L47*0.1+M47*0.12))*$AH$1</f>
        <v>41360</v>
      </c>
      <c r="AL47">
        <f>IF(N47=0,0,(附表1!$B$5+VLOOKUP(N47,附表1!$C$5:$D$24,2,0))*(1+O47*0.1+P47*0.12))*$AH$1</f>
        <v>41360</v>
      </c>
      <c r="AM47">
        <f>IF(Q47=0,0,(附表1!$B$5+VLOOKUP(Q47,附表1!$C$5:$D$24,2,0))*(1+R47*0.1+S47*0.12))*$AH$1</f>
        <v>41360</v>
      </c>
      <c r="AN47">
        <f>IF(T47=0,0,(附表1!$B$5+VLOOKUP(T47,附表1!$C$5:$D$24,2,0))*(1+U47*0.1+V47*0.12))*$AH$1</f>
        <v>0</v>
      </c>
      <c r="AO47">
        <f>IF(W47=0,0,(附表1!$B$5+VLOOKUP(W47,附表1!$C$5:$D$24,2,0))*(1+X47*0.1+Y47*0.12))*$AH$1</f>
        <v>0</v>
      </c>
      <c r="AP47">
        <f>IF(Z47=0,0,(附表1!$B$5+VLOOKUP(Z47,附表1!$C$5:$D$24,2,0))*(1+AA47*0.1+AB47*0.12))*$AH$1</f>
        <v>0</v>
      </c>
      <c r="AQ47">
        <f>IF(AC47=0,0,(附表1!$B$5+VLOOKUP(AC47,附表1!$C$5:$D$24,2,0))*(1+AD47*0.1+AE47*0.12))*$AH$1</f>
        <v>0</v>
      </c>
      <c r="AR47">
        <f>IF(IF(MOD($A47,7)=6,6,(IF(MOD($A47,7)=0,7,0)))=0,0,$AR$1*$AS$1/20*VLOOKUP($AF47,附表1!$N$5:$O$10,2,0))</f>
        <v>0</v>
      </c>
      <c r="AS47">
        <f>IF(IF(MOD($A47,7)=6,6,(IF(MOD($A47,7)=0,7,0)))=0,0,$AR$1*$AS$1/20*VLOOKUP($AF47,附表1!$N$5:$O$10,2,0))</f>
        <v>0</v>
      </c>
      <c r="AT47">
        <f>IF(IF(MOD($A47,7)=6,6,(IF(MOD($A47,7)=0,7,0)))=0,0,$AR$1*$AS$1/20*VLOOKUP($AF47-1,附表1!$N$5:$O$10,2,0))</f>
        <v>0</v>
      </c>
      <c r="AU47">
        <f t="shared" si="16"/>
        <v>271600</v>
      </c>
      <c r="AV47">
        <f t="shared" si="17"/>
        <v>0</v>
      </c>
      <c r="AW47">
        <v>5000</v>
      </c>
      <c r="AX47">
        <f>IFERROR(VLOOKUP(MOD(A47,28),附表1!$L$5:$M$16,2,0),0)</f>
        <v>10000</v>
      </c>
      <c r="AY47">
        <f t="shared" si="4"/>
        <v>286600</v>
      </c>
      <c r="AZ47">
        <f t="shared" si="10"/>
        <v>5328580</v>
      </c>
      <c r="BA47">
        <f t="shared" si="11"/>
        <v>8700000</v>
      </c>
      <c r="BB47">
        <f t="shared" si="12"/>
        <v>710000</v>
      </c>
      <c r="BC47">
        <f t="shared" si="13"/>
        <v>180000</v>
      </c>
      <c r="BD47">
        <f t="shared" si="5"/>
        <v>14918580</v>
      </c>
      <c r="BE47" s="20">
        <f t="shared" si="6"/>
        <v>0.35717742573354838</v>
      </c>
      <c r="BF47" s="20">
        <f t="shared" si="7"/>
        <v>0.58316542191012821</v>
      </c>
      <c r="BG47" s="20">
        <f t="shared" si="8"/>
        <v>4.7591660868527702E-2</v>
      </c>
      <c r="BH47" s="20">
        <f t="shared" si="9"/>
        <v>1.2065491487795755E-2</v>
      </c>
    </row>
    <row r="48" spans="1:60" x14ac:dyDescent="0.15">
      <c r="A48">
        <v>45</v>
      </c>
      <c r="B48">
        <f t="shared" si="15"/>
        <v>20</v>
      </c>
      <c r="C48">
        <v>20</v>
      </c>
      <c r="D48">
        <v>8</v>
      </c>
      <c r="E48">
        <v>20</v>
      </c>
      <c r="F48">
        <v>6</v>
      </c>
      <c r="G48">
        <v>5</v>
      </c>
      <c r="H48">
        <v>20</v>
      </c>
      <c r="I48">
        <v>6</v>
      </c>
      <c r="J48">
        <v>5</v>
      </c>
      <c r="K48">
        <v>20</v>
      </c>
      <c r="L48">
        <v>6</v>
      </c>
      <c r="M48">
        <v>5</v>
      </c>
      <c r="N48">
        <v>20</v>
      </c>
      <c r="O48">
        <v>6</v>
      </c>
      <c r="P48">
        <v>5</v>
      </c>
      <c r="Q48">
        <v>20</v>
      </c>
      <c r="R48">
        <v>6</v>
      </c>
      <c r="S48">
        <v>5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6</v>
      </c>
      <c r="AH48">
        <f>(附表1!$A$5+VLOOKUP(B48,附表1!$C$5:$D$24,2,0)+IF(C48=20,1000,0))*(1+D48/10)*$AH$1</f>
        <v>64800</v>
      </c>
      <c r="AI48">
        <f>IF(E48=0,0,(附表1!$B$5+VLOOKUP(E48,附表1!$C$5:$D$24,2,0))*(1+F48*0.1+G48*0.12))*$AH$1</f>
        <v>41360</v>
      </c>
      <c r="AJ48">
        <f>IF(H48=0,0,(附表1!$B$5+VLOOKUP(H48,附表1!$C$5:$D$24,2,0))*(1+I48*0.1+J48*0.12))*$AH$1</f>
        <v>41360</v>
      </c>
      <c r="AK48">
        <f>IF(K48=0,0,(附表1!$B$5+VLOOKUP(K48,附表1!$C$5:$D$24,2,0))*(1+L48*0.1+M48*0.12))*$AH$1</f>
        <v>41360</v>
      </c>
      <c r="AL48">
        <f>IF(N48=0,0,(附表1!$B$5+VLOOKUP(N48,附表1!$C$5:$D$24,2,0))*(1+O48*0.1+P48*0.12))*$AH$1</f>
        <v>41360</v>
      </c>
      <c r="AM48">
        <f>IF(Q48=0,0,(附表1!$B$5+VLOOKUP(Q48,附表1!$C$5:$D$24,2,0))*(1+R48*0.1+S48*0.12))*$AH$1</f>
        <v>41360</v>
      </c>
      <c r="AN48">
        <f>IF(T48=0,0,(附表1!$B$5+VLOOKUP(T48,附表1!$C$5:$D$24,2,0))*(1+U48*0.1+V48*0.12))*$AH$1</f>
        <v>0</v>
      </c>
      <c r="AO48">
        <f>IF(W48=0,0,(附表1!$B$5+VLOOKUP(W48,附表1!$C$5:$D$24,2,0))*(1+X48*0.1+Y48*0.12))*$AH$1</f>
        <v>0</v>
      </c>
      <c r="AP48">
        <f>IF(Z48=0,0,(附表1!$B$5+VLOOKUP(Z48,附表1!$C$5:$D$24,2,0))*(1+AA48*0.1+AB48*0.12))*$AH$1</f>
        <v>0</v>
      </c>
      <c r="AQ48">
        <f>IF(AC48=0,0,(附表1!$B$5+VLOOKUP(AC48,附表1!$C$5:$D$24,2,0))*(1+AD48*0.1+AE48*0.12))*$AH$1</f>
        <v>0</v>
      </c>
      <c r="AR48">
        <f>IF(IF(MOD($A48,7)=6,6,(IF(MOD($A48,7)=0,7,0)))=0,0,$AR$1*$AS$1/20*VLOOKUP($AF48,附表1!$N$5:$O$10,2,0))</f>
        <v>0</v>
      </c>
      <c r="AS48">
        <f>IF(IF(MOD($A48,7)=6,6,(IF(MOD($A48,7)=0,7,0)))=0,0,$AR$1*$AS$1/20*VLOOKUP($AF48,附表1!$N$5:$O$10,2,0))</f>
        <v>0</v>
      </c>
      <c r="AT48">
        <f>IF(IF(MOD($A48,7)=6,6,(IF(MOD($A48,7)=0,7,0)))=0,0,$AR$1*$AS$1/20*VLOOKUP($AF48-1,附表1!$N$5:$O$10,2,0))</f>
        <v>0</v>
      </c>
      <c r="AU48">
        <f t="shared" si="16"/>
        <v>271600</v>
      </c>
      <c r="AV48">
        <f t="shared" si="17"/>
        <v>0</v>
      </c>
      <c r="AW48">
        <v>5000</v>
      </c>
      <c r="AX48">
        <f>IFERROR(VLOOKUP(MOD(A48,28),附表1!$L$5:$M$16,2,0),0)</f>
        <v>0</v>
      </c>
      <c r="AY48">
        <f t="shared" si="4"/>
        <v>276600</v>
      </c>
      <c r="AZ48">
        <f t="shared" si="10"/>
        <v>5600180</v>
      </c>
      <c r="BA48">
        <f t="shared" si="11"/>
        <v>8700000</v>
      </c>
      <c r="BB48">
        <f t="shared" si="12"/>
        <v>715000</v>
      </c>
      <c r="BC48">
        <f t="shared" si="13"/>
        <v>180000</v>
      </c>
      <c r="BD48">
        <f t="shared" si="5"/>
        <v>15195180</v>
      </c>
      <c r="BE48" s="20">
        <f t="shared" si="6"/>
        <v>0.36854976380668081</v>
      </c>
      <c r="BF48" s="20">
        <f t="shared" si="7"/>
        <v>0.57254997966460419</v>
      </c>
      <c r="BG48" s="20">
        <f t="shared" si="8"/>
        <v>4.705439488048184E-2</v>
      </c>
      <c r="BH48" s="20">
        <f t="shared" si="9"/>
        <v>1.184586164823319E-2</v>
      </c>
    </row>
    <row r="49" spans="1:60" x14ac:dyDescent="0.15">
      <c r="A49">
        <v>46</v>
      </c>
      <c r="B49">
        <f t="shared" si="15"/>
        <v>20</v>
      </c>
      <c r="C49">
        <v>20</v>
      </c>
      <c r="D49">
        <v>8</v>
      </c>
      <c r="E49">
        <v>20</v>
      </c>
      <c r="F49">
        <v>6</v>
      </c>
      <c r="G49">
        <v>5</v>
      </c>
      <c r="H49">
        <v>20</v>
      </c>
      <c r="I49">
        <v>6</v>
      </c>
      <c r="J49">
        <v>5</v>
      </c>
      <c r="K49">
        <v>20</v>
      </c>
      <c r="L49">
        <v>6</v>
      </c>
      <c r="M49">
        <v>5</v>
      </c>
      <c r="N49">
        <v>20</v>
      </c>
      <c r="O49">
        <v>6</v>
      </c>
      <c r="P49">
        <v>5</v>
      </c>
      <c r="Q49">
        <v>20</v>
      </c>
      <c r="R49">
        <v>6</v>
      </c>
      <c r="S49">
        <v>5</v>
      </c>
      <c r="T49" s="18">
        <v>10</v>
      </c>
      <c r="U49" s="18">
        <v>4</v>
      </c>
      <c r="V49" s="18">
        <v>4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6</v>
      </c>
      <c r="AH49">
        <f>(附表1!$A$5+VLOOKUP(B49,附表1!$C$5:$D$24,2,0)+IF(C49=20,1000,0))*(1+D49/10)*$AH$1</f>
        <v>64800</v>
      </c>
      <c r="AI49">
        <f>IF(E49=0,0,(附表1!$B$5+VLOOKUP(E49,附表1!$C$5:$D$24,2,0))*(1+F49*0.1+G49*0.12))*$AH$1</f>
        <v>41360</v>
      </c>
      <c r="AJ49">
        <f>IF(H49=0,0,(附表1!$B$5+VLOOKUP(H49,附表1!$C$5:$D$24,2,0))*(1+I49*0.1+J49*0.12))*$AH$1</f>
        <v>41360</v>
      </c>
      <c r="AK49">
        <f>IF(K49=0,0,(附表1!$B$5+VLOOKUP(K49,附表1!$C$5:$D$24,2,0))*(1+L49*0.1+M49*0.12))*$AH$1</f>
        <v>41360</v>
      </c>
      <c r="AL49">
        <f>IF(N49=0,0,(附表1!$B$5+VLOOKUP(N49,附表1!$C$5:$D$24,2,0))*(1+O49*0.1+P49*0.12))*$AH$1</f>
        <v>41360</v>
      </c>
      <c r="AM49">
        <f>IF(Q49=0,0,(附表1!$B$5+VLOOKUP(Q49,附表1!$C$5:$D$24,2,0))*(1+R49*0.1+S49*0.12))*$AH$1</f>
        <v>41360</v>
      </c>
      <c r="AN49">
        <f>IF(T49=0,0,(附表1!$B$5+VLOOKUP(T49,附表1!$C$5:$D$24,2,0))*(1+U49*0.1+V49*0.12))*$AH$1</f>
        <v>24064</v>
      </c>
      <c r="AO49">
        <f>IF(W49=0,0,(附表1!$B$5+VLOOKUP(W49,附表1!$C$5:$D$24,2,0))*(1+X49*0.1+Y49*0.12))*$AH$1</f>
        <v>0</v>
      </c>
      <c r="AP49">
        <f>IF(Z49=0,0,(附表1!$B$5+VLOOKUP(Z49,附表1!$C$5:$D$24,2,0))*(1+AA49*0.1+AB49*0.12))*$AH$1</f>
        <v>0</v>
      </c>
      <c r="AQ49">
        <f>IF(AC49=0,0,(附表1!$B$5+VLOOKUP(AC49,附表1!$C$5:$D$24,2,0))*(1+AD49*0.1+AE49*0.12))*$AH$1</f>
        <v>0</v>
      </c>
      <c r="AR49">
        <f>IF(IF(MOD($A49,7)=6,6,(IF(MOD($A49,7)=0,7,0)))=0,0,$AR$1*$AS$1/20*VLOOKUP($AF49,附表1!$N$5:$O$10,2,0))</f>
        <v>0</v>
      </c>
      <c r="AS49">
        <f>IF(IF(MOD($A49,7)=6,6,(IF(MOD($A49,7)=0,7,0)))=0,0,$AR$1*$AS$1/20*VLOOKUP($AF49,附表1!$N$5:$O$10,2,0))</f>
        <v>0</v>
      </c>
      <c r="AT49">
        <f>IF(IF(MOD($A49,7)=6,6,(IF(MOD($A49,7)=0,7,0)))=0,0,$AR$1*$AS$1/20*VLOOKUP($AF49-1,附表1!$N$5:$O$10,2,0))</f>
        <v>0</v>
      </c>
      <c r="AU49">
        <f t="shared" si="16"/>
        <v>295664</v>
      </c>
      <c r="AV49">
        <f t="shared" si="17"/>
        <v>0</v>
      </c>
      <c r="AW49">
        <v>5000</v>
      </c>
      <c r="AX49">
        <f>IFERROR(VLOOKUP(MOD(A49,28),附表1!$L$5:$M$16,2,0),0)</f>
        <v>10000</v>
      </c>
      <c r="AY49">
        <f t="shared" si="4"/>
        <v>310664</v>
      </c>
      <c r="AZ49">
        <f t="shared" si="10"/>
        <v>5895844</v>
      </c>
      <c r="BA49">
        <f t="shared" si="11"/>
        <v>8700000</v>
      </c>
      <c r="BB49">
        <f t="shared" si="12"/>
        <v>720000</v>
      </c>
      <c r="BC49">
        <f t="shared" si="13"/>
        <v>190000</v>
      </c>
      <c r="BD49">
        <f t="shared" si="5"/>
        <v>15505844</v>
      </c>
      <c r="BE49" s="20">
        <f t="shared" si="6"/>
        <v>0.3802336718981566</v>
      </c>
      <c r="BF49" s="20">
        <f t="shared" si="7"/>
        <v>0.56107877778210591</v>
      </c>
      <c r="BG49" s="20">
        <f t="shared" si="8"/>
        <v>4.6434105747484626E-2</v>
      </c>
      <c r="BH49" s="20">
        <f t="shared" si="9"/>
        <v>1.2253444572252888E-2</v>
      </c>
    </row>
    <row r="50" spans="1:60" x14ac:dyDescent="0.15">
      <c r="A50">
        <v>47</v>
      </c>
      <c r="B50">
        <f t="shared" si="15"/>
        <v>20</v>
      </c>
      <c r="C50">
        <v>20</v>
      </c>
      <c r="D50">
        <v>8</v>
      </c>
      <c r="E50">
        <v>20</v>
      </c>
      <c r="F50">
        <v>6</v>
      </c>
      <c r="G50">
        <v>5</v>
      </c>
      <c r="H50">
        <v>20</v>
      </c>
      <c r="I50">
        <v>6</v>
      </c>
      <c r="J50">
        <v>5</v>
      </c>
      <c r="K50">
        <v>20</v>
      </c>
      <c r="L50">
        <v>6</v>
      </c>
      <c r="M50">
        <v>5</v>
      </c>
      <c r="N50">
        <v>20</v>
      </c>
      <c r="O50">
        <v>6</v>
      </c>
      <c r="P50">
        <v>5</v>
      </c>
      <c r="Q50">
        <v>20</v>
      </c>
      <c r="R50">
        <v>6</v>
      </c>
      <c r="S50">
        <v>5</v>
      </c>
      <c r="T50">
        <v>15</v>
      </c>
      <c r="U50">
        <v>6</v>
      </c>
      <c r="V50">
        <v>5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6</v>
      </c>
      <c r="AH50">
        <f>(附表1!$A$5+VLOOKUP(B50,附表1!$C$5:$D$24,2,0)+IF(C50=20,1000,0))*(1+D50/10)*$AH$1</f>
        <v>64800</v>
      </c>
      <c r="AI50">
        <f>IF(E50=0,0,(附表1!$B$5+VLOOKUP(E50,附表1!$C$5:$D$24,2,0))*(1+F50*0.1+G50*0.12))*$AH$1</f>
        <v>41360</v>
      </c>
      <c r="AJ50">
        <f>IF(H50=0,0,(附表1!$B$5+VLOOKUP(H50,附表1!$C$5:$D$24,2,0))*(1+I50*0.1+J50*0.12))*$AH$1</f>
        <v>41360</v>
      </c>
      <c r="AK50">
        <f>IF(K50=0,0,(附表1!$B$5+VLOOKUP(K50,附表1!$C$5:$D$24,2,0))*(1+L50*0.1+M50*0.12))*$AH$1</f>
        <v>41360</v>
      </c>
      <c r="AL50">
        <f>IF(N50=0,0,(附表1!$B$5+VLOOKUP(N50,附表1!$C$5:$D$24,2,0))*(1+O50*0.1+P50*0.12))*$AH$1</f>
        <v>41360</v>
      </c>
      <c r="AM50">
        <f>IF(Q50=0,0,(附表1!$B$5+VLOOKUP(Q50,附表1!$C$5:$D$24,2,0))*(1+R50*0.1+S50*0.12))*$AH$1</f>
        <v>41360</v>
      </c>
      <c r="AN50">
        <f>IF(T50=0,0,(附表1!$B$5+VLOOKUP(T50,附表1!$C$5:$D$24,2,0))*(1+U50*0.1+V50*0.12))*$AH$1</f>
        <v>34760</v>
      </c>
      <c r="AO50">
        <f>IF(W50=0,0,(附表1!$B$5+VLOOKUP(W50,附表1!$C$5:$D$24,2,0))*(1+X50*0.1+Y50*0.12))*$AH$1</f>
        <v>0</v>
      </c>
      <c r="AP50">
        <f>IF(Z50=0,0,(附表1!$B$5+VLOOKUP(Z50,附表1!$C$5:$D$24,2,0))*(1+AA50*0.1+AB50*0.12))*$AH$1</f>
        <v>0</v>
      </c>
      <c r="AQ50">
        <f>IF(AC50=0,0,(附表1!$B$5+VLOOKUP(AC50,附表1!$C$5:$D$24,2,0))*(1+AD50*0.1+AE50*0.12))*$AH$1</f>
        <v>0</v>
      </c>
      <c r="AR50">
        <f>IF(IF(MOD($A50,7)=6,6,(IF(MOD($A50,7)=0,7,0)))=0,0,$AR$1*$AS$1/20*VLOOKUP($AF50,附表1!$N$5:$O$10,2,0))</f>
        <v>0</v>
      </c>
      <c r="AS50">
        <f>IF(IF(MOD($A50,7)=6,6,(IF(MOD($A50,7)=0,7,0)))=0,0,$AR$1*$AS$1/20*VLOOKUP($AF50,附表1!$N$5:$O$10,2,0))</f>
        <v>0</v>
      </c>
      <c r="AT50">
        <f>IF(IF(MOD($A50,7)=6,6,(IF(MOD($A50,7)=0,7,0)))=0,0,$AR$1*$AS$1/20*VLOOKUP($AF50-1,附表1!$N$5:$O$10,2,0))</f>
        <v>0</v>
      </c>
      <c r="AU50">
        <f t="shared" si="16"/>
        <v>306360</v>
      </c>
      <c r="AV50">
        <f t="shared" si="17"/>
        <v>0</v>
      </c>
      <c r="AW50">
        <v>5000</v>
      </c>
      <c r="AX50">
        <f>IFERROR(VLOOKUP(MOD(A50,28),附表1!$L$5:$M$16,2,0),0)</f>
        <v>0</v>
      </c>
      <c r="AY50">
        <f t="shared" si="4"/>
        <v>311360</v>
      </c>
      <c r="AZ50">
        <f t="shared" si="10"/>
        <v>6202204</v>
      </c>
      <c r="BA50">
        <f t="shared" si="11"/>
        <v>8700000</v>
      </c>
      <c r="BB50">
        <f t="shared" si="12"/>
        <v>725000</v>
      </c>
      <c r="BC50">
        <f t="shared" si="13"/>
        <v>190000</v>
      </c>
      <c r="BD50">
        <f t="shared" si="5"/>
        <v>15817204</v>
      </c>
      <c r="BE50" s="20">
        <f t="shared" si="6"/>
        <v>0.39211759549917924</v>
      </c>
      <c r="BF50" s="20">
        <f t="shared" si="7"/>
        <v>0.55003400095238075</v>
      </c>
      <c r="BG50" s="20">
        <f t="shared" si="8"/>
        <v>4.5836166746031727E-2</v>
      </c>
      <c r="BH50" s="20">
        <f t="shared" si="9"/>
        <v>1.2012236802408314E-2</v>
      </c>
    </row>
    <row r="51" spans="1:60" x14ac:dyDescent="0.15">
      <c r="A51">
        <v>48</v>
      </c>
      <c r="B51">
        <f t="shared" si="15"/>
        <v>20</v>
      </c>
      <c r="C51">
        <v>20</v>
      </c>
      <c r="D51">
        <v>8</v>
      </c>
      <c r="E51">
        <v>20</v>
      </c>
      <c r="F51">
        <v>6</v>
      </c>
      <c r="G51">
        <v>5</v>
      </c>
      <c r="H51">
        <v>20</v>
      </c>
      <c r="I51">
        <v>6</v>
      </c>
      <c r="J51">
        <v>5</v>
      </c>
      <c r="K51">
        <v>20</v>
      </c>
      <c r="L51">
        <v>6</v>
      </c>
      <c r="M51">
        <v>5</v>
      </c>
      <c r="N51">
        <v>20</v>
      </c>
      <c r="O51">
        <v>6</v>
      </c>
      <c r="P51">
        <v>5</v>
      </c>
      <c r="Q51">
        <v>20</v>
      </c>
      <c r="R51">
        <v>6</v>
      </c>
      <c r="S51">
        <v>5</v>
      </c>
      <c r="T51">
        <v>20</v>
      </c>
      <c r="U51">
        <v>6</v>
      </c>
      <c r="V51">
        <v>5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6</v>
      </c>
      <c r="AH51">
        <f>(附表1!$A$5+VLOOKUP(B51,附表1!$C$5:$D$24,2,0)+IF(C51=20,1000,0))*(1+D51/10)*$AH$1</f>
        <v>64800</v>
      </c>
      <c r="AI51">
        <f>IF(E51=0,0,(附表1!$B$5+VLOOKUP(E51,附表1!$C$5:$D$24,2,0))*(1+F51*0.1+G51*0.12))*$AH$1</f>
        <v>41360</v>
      </c>
      <c r="AJ51">
        <f>IF(H51=0,0,(附表1!$B$5+VLOOKUP(H51,附表1!$C$5:$D$24,2,0))*(1+I51*0.1+J51*0.12))*$AH$1</f>
        <v>41360</v>
      </c>
      <c r="AK51">
        <f>IF(K51=0,0,(附表1!$B$5+VLOOKUP(K51,附表1!$C$5:$D$24,2,0))*(1+L51*0.1+M51*0.12))*$AH$1</f>
        <v>41360</v>
      </c>
      <c r="AL51">
        <f>IF(N51=0,0,(附表1!$B$5+VLOOKUP(N51,附表1!$C$5:$D$24,2,0))*(1+O51*0.1+P51*0.12))*$AH$1</f>
        <v>41360</v>
      </c>
      <c r="AM51">
        <f>IF(Q51=0,0,(附表1!$B$5+VLOOKUP(Q51,附表1!$C$5:$D$24,2,0))*(1+R51*0.1+S51*0.12))*$AH$1</f>
        <v>41360</v>
      </c>
      <c r="AN51">
        <f>IF(T51=0,0,(附表1!$B$5+VLOOKUP(T51,附表1!$C$5:$D$24,2,0))*(1+U51*0.1+V51*0.12))*$AH$1</f>
        <v>41360</v>
      </c>
      <c r="AO51">
        <f>IF(W51=0,0,(附表1!$B$5+VLOOKUP(W51,附表1!$C$5:$D$24,2,0))*(1+X51*0.1+Y51*0.12))*$AH$1</f>
        <v>0</v>
      </c>
      <c r="AP51">
        <f>IF(Z51=0,0,(附表1!$B$5+VLOOKUP(Z51,附表1!$C$5:$D$24,2,0))*(1+AA51*0.1+AB51*0.12))*$AH$1</f>
        <v>0</v>
      </c>
      <c r="AQ51">
        <f>IF(AC51=0,0,(附表1!$B$5+VLOOKUP(AC51,附表1!$C$5:$D$24,2,0))*(1+AD51*0.1+AE51*0.12))*$AH$1</f>
        <v>0</v>
      </c>
      <c r="AR51">
        <f>IF(IF(MOD($A51,7)=6,6,(IF(MOD($A51,7)=0,7,0)))=0,0,$AR$1*$AS$1/20*VLOOKUP($AF51,附表1!$N$5:$O$10,2,0))</f>
        <v>360000</v>
      </c>
      <c r="AS51">
        <f>IF(IF(MOD($A51,7)=6,6,(IF(MOD($A51,7)=0,7,0)))=0,0,$AR$1*$AS$1/20*VLOOKUP($AF51,附表1!$N$5:$O$10,2,0))</f>
        <v>360000</v>
      </c>
      <c r="AT51">
        <f>IF(IF(MOD($A51,7)=6,6,(IF(MOD($A51,7)=0,7,0)))=0,0,$AR$1*$AS$1/20*VLOOKUP($AF51-1,附表1!$N$5:$O$10,2,0))</f>
        <v>300000</v>
      </c>
      <c r="AU51">
        <f t="shared" si="16"/>
        <v>312960</v>
      </c>
      <c r="AV51">
        <f t="shared" si="17"/>
        <v>1020000</v>
      </c>
      <c r="AW51">
        <v>5000</v>
      </c>
      <c r="AX51">
        <f>IFERROR(VLOOKUP(MOD(A51,28),附表1!$L$5:$M$16,2,0),0)</f>
        <v>10000</v>
      </c>
      <c r="AY51">
        <f t="shared" si="4"/>
        <v>1347960</v>
      </c>
      <c r="AZ51">
        <f t="shared" si="10"/>
        <v>6515164</v>
      </c>
      <c r="BA51">
        <f t="shared" si="11"/>
        <v>9720000</v>
      </c>
      <c r="BB51">
        <f t="shared" si="12"/>
        <v>730000</v>
      </c>
      <c r="BC51">
        <f t="shared" si="13"/>
        <v>200000</v>
      </c>
      <c r="BD51">
        <f t="shared" si="5"/>
        <v>17165164</v>
      </c>
      <c r="BE51" s="20">
        <f t="shared" si="6"/>
        <v>0.3795573406697425</v>
      </c>
      <c r="BF51" s="20">
        <f t="shared" si="7"/>
        <v>0.56626315950141815</v>
      </c>
      <c r="BG51" s="20">
        <f t="shared" si="8"/>
        <v>4.2527994489304034E-2</v>
      </c>
      <c r="BH51" s="20">
        <f t="shared" si="9"/>
        <v>1.1651505339535352E-2</v>
      </c>
    </row>
    <row r="52" spans="1:60" x14ac:dyDescent="0.15">
      <c r="A52">
        <v>49</v>
      </c>
      <c r="B52">
        <f t="shared" si="15"/>
        <v>20</v>
      </c>
      <c r="C52">
        <v>20</v>
      </c>
      <c r="D52">
        <v>8</v>
      </c>
      <c r="E52">
        <v>20</v>
      </c>
      <c r="F52">
        <v>6</v>
      </c>
      <c r="G52">
        <v>5</v>
      </c>
      <c r="H52">
        <v>20</v>
      </c>
      <c r="I52">
        <v>6</v>
      </c>
      <c r="J52">
        <v>5</v>
      </c>
      <c r="K52">
        <v>20</v>
      </c>
      <c r="L52">
        <v>6</v>
      </c>
      <c r="M52">
        <v>5</v>
      </c>
      <c r="N52">
        <v>20</v>
      </c>
      <c r="O52">
        <v>6</v>
      </c>
      <c r="P52">
        <v>5</v>
      </c>
      <c r="Q52">
        <v>20</v>
      </c>
      <c r="R52">
        <v>6</v>
      </c>
      <c r="S52">
        <v>5</v>
      </c>
      <c r="T52">
        <v>20</v>
      </c>
      <c r="U52">
        <v>6</v>
      </c>
      <c r="V52">
        <v>5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6</v>
      </c>
      <c r="AH52">
        <f>(附表1!$A$5+VLOOKUP(B52,附表1!$C$5:$D$24,2,0)+IF(C52=20,1000,0))*(1+D52/10)*$AH$1</f>
        <v>64800</v>
      </c>
      <c r="AI52">
        <f>IF(E52=0,0,(附表1!$B$5+VLOOKUP(E52,附表1!$C$5:$D$24,2,0))*(1+F52*0.1+G52*0.12))*$AH$1</f>
        <v>41360</v>
      </c>
      <c r="AJ52">
        <f>IF(H52=0,0,(附表1!$B$5+VLOOKUP(H52,附表1!$C$5:$D$24,2,0))*(1+I52*0.1+J52*0.12))*$AH$1</f>
        <v>41360</v>
      </c>
      <c r="AK52">
        <f>IF(K52=0,0,(附表1!$B$5+VLOOKUP(K52,附表1!$C$5:$D$24,2,0))*(1+L52*0.1+M52*0.12))*$AH$1</f>
        <v>41360</v>
      </c>
      <c r="AL52">
        <f>IF(N52=0,0,(附表1!$B$5+VLOOKUP(N52,附表1!$C$5:$D$24,2,0))*(1+O52*0.1+P52*0.12))*$AH$1</f>
        <v>41360</v>
      </c>
      <c r="AM52">
        <f>IF(Q52=0,0,(附表1!$B$5+VLOOKUP(Q52,附表1!$C$5:$D$24,2,0))*(1+R52*0.1+S52*0.12))*$AH$1</f>
        <v>41360</v>
      </c>
      <c r="AN52">
        <f>IF(T52=0,0,(附表1!$B$5+VLOOKUP(T52,附表1!$C$5:$D$24,2,0))*(1+U52*0.1+V52*0.12))*$AH$1</f>
        <v>41360</v>
      </c>
      <c r="AO52">
        <f>IF(W52=0,0,(附表1!$B$5+VLOOKUP(W52,附表1!$C$5:$D$24,2,0))*(1+X52*0.1+Y52*0.12))*$AH$1</f>
        <v>0</v>
      </c>
      <c r="AP52">
        <f>IF(Z52=0,0,(附表1!$B$5+VLOOKUP(Z52,附表1!$C$5:$D$24,2,0))*(1+AA52*0.1+AB52*0.12))*$AH$1</f>
        <v>0</v>
      </c>
      <c r="AQ52">
        <f>IF(AC52=0,0,(附表1!$B$5+VLOOKUP(AC52,附表1!$C$5:$D$24,2,0))*(1+AD52*0.1+AE52*0.12))*$AH$1</f>
        <v>0</v>
      </c>
      <c r="AR52">
        <f>IF(IF(MOD($A52,7)=6,6,(IF(MOD($A52,7)=0,7,0)))=0,0,$AR$1*$AS$1/20*VLOOKUP($AF52,附表1!$N$5:$O$10,2,0))</f>
        <v>360000</v>
      </c>
      <c r="AS52">
        <f>IF(IF(MOD($A52,7)=6,6,(IF(MOD($A52,7)=0,7,0)))=0,0,$AR$1*$AS$1/20*VLOOKUP($AF52,附表1!$N$5:$O$10,2,0))</f>
        <v>360000</v>
      </c>
      <c r="AT52">
        <f>IF(IF(MOD($A52,7)=6,6,(IF(MOD($A52,7)=0,7,0)))=0,0,$AR$1*$AS$1/20*VLOOKUP($AF52-1,附表1!$N$5:$O$10,2,0))</f>
        <v>300000</v>
      </c>
      <c r="AU52">
        <f t="shared" si="16"/>
        <v>312960</v>
      </c>
      <c r="AV52">
        <f t="shared" si="17"/>
        <v>1020000</v>
      </c>
      <c r="AW52">
        <v>5000</v>
      </c>
      <c r="AX52">
        <f>IFERROR(VLOOKUP(MOD(A52,28),附表1!$L$5:$M$16,2,0),0)</f>
        <v>0</v>
      </c>
      <c r="AY52">
        <f t="shared" si="4"/>
        <v>1337960</v>
      </c>
      <c r="AZ52">
        <f t="shared" si="10"/>
        <v>6828124</v>
      </c>
      <c r="BA52">
        <f t="shared" si="11"/>
        <v>10740000</v>
      </c>
      <c r="BB52">
        <f t="shared" si="12"/>
        <v>735000</v>
      </c>
      <c r="BC52">
        <f t="shared" si="13"/>
        <v>200000</v>
      </c>
      <c r="BD52">
        <f t="shared" si="5"/>
        <v>18503124</v>
      </c>
      <c r="BE52" s="20">
        <f t="shared" si="6"/>
        <v>0.36902546834793953</v>
      </c>
      <c r="BF52" s="20">
        <f t="shared" si="7"/>
        <v>0.58044252419213105</v>
      </c>
      <c r="BG52" s="20">
        <f t="shared" si="8"/>
        <v>3.9723021907003379E-2</v>
      </c>
      <c r="BH52" s="20">
        <f t="shared" si="9"/>
        <v>1.080898555292609E-2</v>
      </c>
    </row>
    <row r="53" spans="1:60" x14ac:dyDescent="0.15">
      <c r="A53">
        <v>50</v>
      </c>
      <c r="B53">
        <f t="shared" si="15"/>
        <v>20</v>
      </c>
      <c r="C53">
        <v>20</v>
      </c>
      <c r="D53">
        <v>8</v>
      </c>
      <c r="E53">
        <v>20</v>
      </c>
      <c r="F53">
        <v>6</v>
      </c>
      <c r="G53">
        <v>5</v>
      </c>
      <c r="H53">
        <v>20</v>
      </c>
      <c r="I53">
        <v>6</v>
      </c>
      <c r="J53">
        <v>5</v>
      </c>
      <c r="K53">
        <v>20</v>
      </c>
      <c r="L53">
        <v>6</v>
      </c>
      <c r="M53">
        <v>5</v>
      </c>
      <c r="N53">
        <v>20</v>
      </c>
      <c r="O53">
        <v>6</v>
      </c>
      <c r="P53">
        <v>5</v>
      </c>
      <c r="Q53">
        <v>20</v>
      </c>
      <c r="R53">
        <v>6</v>
      </c>
      <c r="S53">
        <v>5</v>
      </c>
      <c r="T53">
        <v>20</v>
      </c>
      <c r="U53">
        <v>6</v>
      </c>
      <c r="V53">
        <v>5</v>
      </c>
      <c r="W53" s="18">
        <v>10</v>
      </c>
      <c r="X53" s="18">
        <v>4</v>
      </c>
      <c r="Y53" s="18">
        <v>4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6</v>
      </c>
      <c r="AH53">
        <f>(附表1!$A$5+VLOOKUP(B53,附表1!$C$5:$D$24,2,0)+IF(C53=20,1000,0))*(1+D53/10)*$AH$1</f>
        <v>64800</v>
      </c>
      <c r="AI53">
        <f>IF(E53=0,0,(附表1!$B$5+VLOOKUP(E53,附表1!$C$5:$D$24,2,0))*(1+F53*0.1+G53*0.12))*$AH$1</f>
        <v>41360</v>
      </c>
      <c r="AJ53">
        <f>IF(H53=0,0,(附表1!$B$5+VLOOKUP(H53,附表1!$C$5:$D$24,2,0))*(1+I53*0.1+J53*0.12))*$AH$1</f>
        <v>41360</v>
      </c>
      <c r="AK53">
        <f>IF(K53=0,0,(附表1!$B$5+VLOOKUP(K53,附表1!$C$5:$D$24,2,0))*(1+L53*0.1+M53*0.12))*$AH$1</f>
        <v>41360</v>
      </c>
      <c r="AL53">
        <f>IF(N53=0,0,(附表1!$B$5+VLOOKUP(N53,附表1!$C$5:$D$24,2,0))*(1+O53*0.1+P53*0.12))*$AH$1</f>
        <v>41360</v>
      </c>
      <c r="AM53">
        <f>IF(Q53=0,0,(附表1!$B$5+VLOOKUP(Q53,附表1!$C$5:$D$24,2,0))*(1+R53*0.1+S53*0.12))*$AH$1</f>
        <v>41360</v>
      </c>
      <c r="AN53">
        <f>IF(T53=0,0,(附表1!$B$5+VLOOKUP(T53,附表1!$C$5:$D$24,2,0))*(1+U53*0.1+V53*0.12))*$AH$1</f>
        <v>41360</v>
      </c>
      <c r="AO53">
        <f>IF(W53=0,0,(附表1!$B$5+VLOOKUP(W53,附表1!$C$5:$D$24,2,0))*(1+X53*0.1+Y53*0.12))*$AH$1</f>
        <v>24064</v>
      </c>
      <c r="AP53">
        <f>IF(Z53=0,0,(附表1!$B$5+VLOOKUP(Z53,附表1!$C$5:$D$24,2,0))*(1+AA53*0.1+AB53*0.12))*$AH$1</f>
        <v>0</v>
      </c>
      <c r="AQ53">
        <f>IF(AC53=0,0,(附表1!$B$5+VLOOKUP(AC53,附表1!$C$5:$D$24,2,0))*(1+AD53*0.1+AE53*0.12))*$AH$1</f>
        <v>0</v>
      </c>
      <c r="AR53">
        <f>IF(IF(MOD($A53,7)=6,6,(IF(MOD($A53,7)=0,7,0)))=0,0,$AR$1*$AS$1/20*VLOOKUP($AF53,附表1!$N$5:$O$10,2,0))</f>
        <v>0</v>
      </c>
      <c r="AS53">
        <f>IF(IF(MOD($A53,7)=6,6,(IF(MOD($A53,7)=0,7,0)))=0,0,$AR$1*$AS$1/20*VLOOKUP($AF53,附表1!$N$5:$O$10,2,0))</f>
        <v>0</v>
      </c>
      <c r="AT53">
        <f>IF(IF(MOD($A53,7)=6,6,(IF(MOD($A53,7)=0,7,0)))=0,0,$AR$1*$AS$1/20*VLOOKUP($AF53-1,附表1!$N$5:$O$10,2,0))</f>
        <v>0</v>
      </c>
      <c r="AU53">
        <f t="shared" si="16"/>
        <v>337024</v>
      </c>
      <c r="AV53">
        <f t="shared" si="17"/>
        <v>0</v>
      </c>
      <c r="AW53">
        <v>5000</v>
      </c>
      <c r="AX53">
        <f>IFERROR(VLOOKUP(MOD(A53,28),附表1!$L$5:$M$16,2,0),0)</f>
        <v>10000</v>
      </c>
      <c r="AY53">
        <f t="shared" si="4"/>
        <v>352024</v>
      </c>
      <c r="AZ53">
        <f t="shared" si="10"/>
        <v>7165148</v>
      </c>
      <c r="BA53">
        <f t="shared" si="11"/>
        <v>10740000</v>
      </c>
      <c r="BB53">
        <f t="shared" si="12"/>
        <v>740000</v>
      </c>
      <c r="BC53">
        <f t="shared" si="13"/>
        <v>210000</v>
      </c>
      <c r="BD53">
        <f t="shared" si="5"/>
        <v>18855148</v>
      </c>
      <c r="BE53" s="20">
        <f t="shared" si="6"/>
        <v>0.38001017016678945</v>
      </c>
      <c r="BF53" s="20">
        <f t="shared" si="7"/>
        <v>0.56960571192546461</v>
      </c>
      <c r="BG53" s="20">
        <f t="shared" si="8"/>
        <v>3.9246576054454731E-2</v>
      </c>
      <c r="BH53" s="20">
        <f t="shared" si="9"/>
        <v>1.1137541853291208E-2</v>
      </c>
    </row>
    <row r="54" spans="1:60" x14ac:dyDescent="0.15">
      <c r="A54">
        <v>51</v>
      </c>
      <c r="B54">
        <f t="shared" si="15"/>
        <v>20</v>
      </c>
      <c r="C54">
        <v>20</v>
      </c>
      <c r="D54">
        <v>8</v>
      </c>
      <c r="E54">
        <v>20</v>
      </c>
      <c r="F54">
        <v>6</v>
      </c>
      <c r="G54">
        <v>5</v>
      </c>
      <c r="H54">
        <v>20</v>
      </c>
      <c r="I54">
        <v>6</v>
      </c>
      <c r="J54">
        <v>5</v>
      </c>
      <c r="K54">
        <v>20</v>
      </c>
      <c r="L54">
        <v>6</v>
      </c>
      <c r="M54">
        <v>5</v>
      </c>
      <c r="N54">
        <v>20</v>
      </c>
      <c r="O54">
        <v>6</v>
      </c>
      <c r="P54">
        <v>5</v>
      </c>
      <c r="Q54">
        <v>20</v>
      </c>
      <c r="R54">
        <v>6</v>
      </c>
      <c r="S54">
        <v>5</v>
      </c>
      <c r="T54">
        <v>20</v>
      </c>
      <c r="U54">
        <v>6</v>
      </c>
      <c r="V54">
        <v>5</v>
      </c>
      <c r="W54">
        <v>15</v>
      </c>
      <c r="X54">
        <v>6</v>
      </c>
      <c r="Y54">
        <v>5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6</v>
      </c>
      <c r="AH54">
        <f>(附表1!$A$5+VLOOKUP(B54,附表1!$C$5:$D$24,2,0)+IF(C54=20,1000,0))*(1+D54/10)*$AH$1</f>
        <v>64800</v>
      </c>
      <c r="AI54">
        <f>IF(E54=0,0,(附表1!$B$5+VLOOKUP(E54,附表1!$C$5:$D$24,2,0))*(1+F54*0.1+G54*0.12))*$AH$1</f>
        <v>41360</v>
      </c>
      <c r="AJ54">
        <f>IF(H54=0,0,(附表1!$B$5+VLOOKUP(H54,附表1!$C$5:$D$24,2,0))*(1+I54*0.1+J54*0.12))*$AH$1</f>
        <v>41360</v>
      </c>
      <c r="AK54">
        <f>IF(K54=0,0,(附表1!$B$5+VLOOKUP(K54,附表1!$C$5:$D$24,2,0))*(1+L54*0.1+M54*0.12))*$AH$1</f>
        <v>41360</v>
      </c>
      <c r="AL54">
        <f>IF(N54=0,0,(附表1!$B$5+VLOOKUP(N54,附表1!$C$5:$D$24,2,0))*(1+O54*0.1+P54*0.12))*$AH$1</f>
        <v>41360</v>
      </c>
      <c r="AM54">
        <f>IF(Q54=0,0,(附表1!$B$5+VLOOKUP(Q54,附表1!$C$5:$D$24,2,0))*(1+R54*0.1+S54*0.12))*$AH$1</f>
        <v>41360</v>
      </c>
      <c r="AN54">
        <f>IF(T54=0,0,(附表1!$B$5+VLOOKUP(T54,附表1!$C$5:$D$24,2,0))*(1+U54*0.1+V54*0.12))*$AH$1</f>
        <v>41360</v>
      </c>
      <c r="AO54">
        <f>IF(W54=0,0,(附表1!$B$5+VLOOKUP(W54,附表1!$C$5:$D$24,2,0))*(1+X54*0.1+Y54*0.12))*$AH$1</f>
        <v>34760</v>
      </c>
      <c r="AP54">
        <f>IF(Z54=0,0,(附表1!$B$5+VLOOKUP(Z54,附表1!$C$5:$D$24,2,0))*(1+AA54*0.1+AB54*0.12))*$AH$1</f>
        <v>0</v>
      </c>
      <c r="AQ54">
        <f>IF(AC54=0,0,(附表1!$B$5+VLOOKUP(AC54,附表1!$C$5:$D$24,2,0))*(1+AD54*0.1+AE54*0.12))*$AH$1</f>
        <v>0</v>
      </c>
      <c r="AR54">
        <f>IF(IF(MOD($A54,7)=6,6,(IF(MOD($A54,7)=0,7,0)))=0,0,$AR$1*$AS$1/20*VLOOKUP($AF54,附表1!$N$5:$O$10,2,0))</f>
        <v>0</v>
      </c>
      <c r="AS54">
        <f>IF(IF(MOD($A54,7)=6,6,(IF(MOD($A54,7)=0,7,0)))=0,0,$AR$1*$AS$1/20*VLOOKUP($AF54,附表1!$N$5:$O$10,2,0))</f>
        <v>0</v>
      </c>
      <c r="AT54">
        <f>IF(IF(MOD($A54,7)=6,6,(IF(MOD($A54,7)=0,7,0)))=0,0,$AR$1*$AS$1/20*VLOOKUP($AF54-1,附表1!$N$5:$O$10,2,0))</f>
        <v>0</v>
      </c>
      <c r="AU54">
        <f t="shared" si="16"/>
        <v>347720</v>
      </c>
      <c r="AV54">
        <f t="shared" si="17"/>
        <v>0</v>
      </c>
      <c r="AW54">
        <v>5000</v>
      </c>
      <c r="AX54">
        <f>IFERROR(VLOOKUP(MOD(A54,28),附表1!$L$5:$M$16,2,0),0)</f>
        <v>10000</v>
      </c>
      <c r="AY54">
        <f t="shared" si="4"/>
        <v>362720</v>
      </c>
      <c r="AZ54">
        <f t="shared" si="10"/>
        <v>7512868</v>
      </c>
      <c r="BA54">
        <f t="shared" si="11"/>
        <v>10740000</v>
      </c>
      <c r="BB54">
        <f t="shared" si="12"/>
        <v>745000</v>
      </c>
      <c r="BC54">
        <f t="shared" si="13"/>
        <v>220000</v>
      </c>
      <c r="BD54">
        <f t="shared" si="5"/>
        <v>19217868</v>
      </c>
      <c r="BE54" s="20">
        <f t="shared" si="6"/>
        <v>0.39093139780125452</v>
      </c>
      <c r="BF54" s="20">
        <f t="shared" si="7"/>
        <v>0.5588549156441287</v>
      </c>
      <c r="BG54" s="20">
        <f t="shared" si="8"/>
        <v>3.8766006718331088E-2</v>
      </c>
      <c r="BH54" s="20">
        <f t="shared" si="9"/>
        <v>1.1447679836285691E-2</v>
      </c>
    </row>
    <row r="55" spans="1:60" x14ac:dyDescent="0.15">
      <c r="A55">
        <v>52</v>
      </c>
      <c r="B55">
        <f t="shared" si="15"/>
        <v>20</v>
      </c>
      <c r="C55">
        <v>20</v>
      </c>
      <c r="D55">
        <v>8</v>
      </c>
      <c r="E55">
        <v>20</v>
      </c>
      <c r="F55">
        <v>6</v>
      </c>
      <c r="G55">
        <v>5</v>
      </c>
      <c r="H55">
        <v>20</v>
      </c>
      <c r="I55">
        <v>6</v>
      </c>
      <c r="J55">
        <v>5</v>
      </c>
      <c r="K55">
        <v>20</v>
      </c>
      <c r="L55">
        <v>6</v>
      </c>
      <c r="M55">
        <v>5</v>
      </c>
      <c r="N55">
        <v>20</v>
      </c>
      <c r="O55">
        <v>6</v>
      </c>
      <c r="P55">
        <v>5</v>
      </c>
      <c r="Q55">
        <v>20</v>
      </c>
      <c r="R55">
        <v>6</v>
      </c>
      <c r="S55">
        <v>5</v>
      </c>
      <c r="T55">
        <v>20</v>
      </c>
      <c r="U55">
        <v>6</v>
      </c>
      <c r="V55">
        <v>5</v>
      </c>
      <c r="W55">
        <v>20</v>
      </c>
      <c r="X55">
        <v>6</v>
      </c>
      <c r="Y55">
        <v>5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6</v>
      </c>
      <c r="AH55">
        <f>(附表1!$A$5+VLOOKUP(B55,附表1!$C$5:$D$24,2,0)+IF(C55=20,1000,0))*(1+D55/10)*$AH$1</f>
        <v>64800</v>
      </c>
      <c r="AI55">
        <f>IF(E55=0,0,(附表1!$B$5+VLOOKUP(E55,附表1!$C$5:$D$24,2,0))*(1+F55*0.1+G55*0.12))*$AH$1</f>
        <v>41360</v>
      </c>
      <c r="AJ55">
        <f>IF(H55=0,0,(附表1!$B$5+VLOOKUP(H55,附表1!$C$5:$D$24,2,0))*(1+I55*0.1+J55*0.12))*$AH$1</f>
        <v>41360</v>
      </c>
      <c r="AK55">
        <f>IF(K55=0,0,(附表1!$B$5+VLOOKUP(K55,附表1!$C$5:$D$24,2,0))*(1+L55*0.1+M55*0.12))*$AH$1</f>
        <v>41360</v>
      </c>
      <c r="AL55">
        <f>IF(N55=0,0,(附表1!$B$5+VLOOKUP(N55,附表1!$C$5:$D$24,2,0))*(1+O55*0.1+P55*0.12))*$AH$1</f>
        <v>41360</v>
      </c>
      <c r="AM55">
        <f>IF(Q55=0,0,(附表1!$B$5+VLOOKUP(Q55,附表1!$C$5:$D$24,2,0))*(1+R55*0.1+S55*0.12))*$AH$1</f>
        <v>41360</v>
      </c>
      <c r="AN55">
        <f>IF(T55=0,0,(附表1!$B$5+VLOOKUP(T55,附表1!$C$5:$D$24,2,0))*(1+U55*0.1+V55*0.12))*$AH$1</f>
        <v>41360</v>
      </c>
      <c r="AO55">
        <f>IF(W55=0,0,(附表1!$B$5+VLOOKUP(W55,附表1!$C$5:$D$24,2,0))*(1+X55*0.1+Y55*0.12))*$AH$1</f>
        <v>41360</v>
      </c>
      <c r="AP55">
        <f>IF(Z55=0,0,(附表1!$B$5+VLOOKUP(Z55,附表1!$C$5:$D$24,2,0))*(1+AA55*0.1+AB55*0.12))*$AH$1</f>
        <v>0</v>
      </c>
      <c r="AQ55">
        <f>IF(AC55=0,0,(附表1!$B$5+VLOOKUP(AC55,附表1!$C$5:$D$24,2,0))*(1+AD55*0.1+AE55*0.12))*$AH$1</f>
        <v>0</v>
      </c>
      <c r="AR55">
        <f>IF(IF(MOD($A55,7)=6,6,(IF(MOD($A55,7)=0,7,0)))=0,0,$AR$1*$AS$1/20*VLOOKUP($AF55,附表1!$N$5:$O$10,2,0))</f>
        <v>0</v>
      </c>
      <c r="AS55">
        <f>IF(IF(MOD($A55,7)=6,6,(IF(MOD($A55,7)=0,7,0)))=0,0,$AR$1*$AS$1/20*VLOOKUP($AF55,附表1!$N$5:$O$10,2,0))</f>
        <v>0</v>
      </c>
      <c r="AT55">
        <f>IF(IF(MOD($A55,7)=6,6,(IF(MOD($A55,7)=0,7,0)))=0,0,$AR$1*$AS$1/20*VLOOKUP($AF55-1,附表1!$N$5:$O$10,2,0))</f>
        <v>0</v>
      </c>
      <c r="AU55">
        <f t="shared" si="16"/>
        <v>354320</v>
      </c>
      <c r="AV55">
        <f t="shared" si="17"/>
        <v>0</v>
      </c>
      <c r="AW55">
        <v>5000</v>
      </c>
      <c r="AX55">
        <f>IFERROR(VLOOKUP(MOD(A55,28),附表1!$L$5:$M$16,2,0),0)</f>
        <v>0</v>
      </c>
      <c r="AY55">
        <f t="shared" si="4"/>
        <v>359320</v>
      </c>
      <c r="AZ55">
        <f t="shared" si="10"/>
        <v>7867188</v>
      </c>
      <c r="BA55">
        <f t="shared" si="11"/>
        <v>10740000</v>
      </c>
      <c r="BB55">
        <f t="shared" si="12"/>
        <v>750000</v>
      </c>
      <c r="BC55">
        <f t="shared" si="13"/>
        <v>220000</v>
      </c>
      <c r="BD55">
        <f t="shared" si="5"/>
        <v>19577188</v>
      </c>
      <c r="BE55" s="20">
        <f t="shared" si="6"/>
        <v>0.40185485269896781</v>
      </c>
      <c r="BF55" s="20">
        <f t="shared" si="7"/>
        <v>0.54859768420265465</v>
      </c>
      <c r="BG55" s="20">
        <f t="shared" si="8"/>
        <v>3.8309894148230071E-2</v>
      </c>
      <c r="BH55" s="20">
        <f t="shared" si="9"/>
        <v>1.1237568950147488E-2</v>
      </c>
    </row>
    <row r="56" spans="1:60" x14ac:dyDescent="0.15">
      <c r="A56">
        <v>53</v>
      </c>
      <c r="B56">
        <f t="shared" si="15"/>
        <v>20</v>
      </c>
      <c r="C56">
        <v>20</v>
      </c>
      <c r="D56">
        <v>8</v>
      </c>
      <c r="E56">
        <v>20</v>
      </c>
      <c r="F56">
        <v>6</v>
      </c>
      <c r="G56">
        <v>5</v>
      </c>
      <c r="H56">
        <v>20</v>
      </c>
      <c r="I56">
        <v>6</v>
      </c>
      <c r="J56">
        <v>5</v>
      </c>
      <c r="K56">
        <v>20</v>
      </c>
      <c r="L56">
        <v>6</v>
      </c>
      <c r="M56">
        <v>5</v>
      </c>
      <c r="N56">
        <v>20</v>
      </c>
      <c r="O56">
        <v>6</v>
      </c>
      <c r="P56">
        <v>5</v>
      </c>
      <c r="Q56">
        <v>20</v>
      </c>
      <c r="R56">
        <v>6</v>
      </c>
      <c r="S56">
        <v>5</v>
      </c>
      <c r="T56">
        <v>20</v>
      </c>
      <c r="U56">
        <v>6</v>
      </c>
      <c r="V56">
        <v>5</v>
      </c>
      <c r="W56">
        <v>20</v>
      </c>
      <c r="X56">
        <v>6</v>
      </c>
      <c r="Y56">
        <v>5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6</v>
      </c>
      <c r="AH56">
        <f>(附表1!$A$5+VLOOKUP(B56,附表1!$C$5:$D$24,2,0)+IF(C56=20,1000,0))*(1+D56/10)*$AH$1</f>
        <v>64800</v>
      </c>
      <c r="AI56">
        <f>IF(E56=0,0,(附表1!$B$5+VLOOKUP(E56,附表1!$C$5:$D$24,2,0))*(1+F56*0.1+G56*0.12))*$AH$1</f>
        <v>41360</v>
      </c>
      <c r="AJ56">
        <f>IF(H56=0,0,(附表1!$B$5+VLOOKUP(H56,附表1!$C$5:$D$24,2,0))*(1+I56*0.1+J56*0.12))*$AH$1</f>
        <v>41360</v>
      </c>
      <c r="AK56">
        <f>IF(K56=0,0,(附表1!$B$5+VLOOKUP(K56,附表1!$C$5:$D$24,2,0))*(1+L56*0.1+M56*0.12))*$AH$1</f>
        <v>41360</v>
      </c>
      <c r="AL56">
        <f>IF(N56=0,0,(附表1!$B$5+VLOOKUP(N56,附表1!$C$5:$D$24,2,0))*(1+O56*0.1+P56*0.12))*$AH$1</f>
        <v>41360</v>
      </c>
      <c r="AM56">
        <f>IF(Q56=0,0,(附表1!$B$5+VLOOKUP(Q56,附表1!$C$5:$D$24,2,0))*(1+R56*0.1+S56*0.12))*$AH$1</f>
        <v>41360</v>
      </c>
      <c r="AN56">
        <f>IF(T56=0,0,(附表1!$B$5+VLOOKUP(T56,附表1!$C$5:$D$24,2,0))*(1+U56*0.1+V56*0.12))*$AH$1</f>
        <v>41360</v>
      </c>
      <c r="AO56">
        <f>IF(W56=0,0,(附表1!$B$5+VLOOKUP(W56,附表1!$C$5:$D$24,2,0))*(1+X56*0.1+Y56*0.12))*$AH$1</f>
        <v>41360</v>
      </c>
      <c r="AP56">
        <f>IF(Z56=0,0,(附表1!$B$5+VLOOKUP(Z56,附表1!$C$5:$D$24,2,0))*(1+AA56*0.1+AB56*0.12))*$AH$1</f>
        <v>0</v>
      </c>
      <c r="AQ56">
        <f>IF(AC56=0,0,(附表1!$B$5+VLOOKUP(AC56,附表1!$C$5:$D$24,2,0))*(1+AD56*0.1+AE56*0.12))*$AH$1</f>
        <v>0</v>
      </c>
      <c r="AR56">
        <f>IF(IF(MOD($A56,7)=6,6,(IF(MOD($A56,7)=0,7,0)))=0,0,$AR$1*$AS$1/20*VLOOKUP($AF56,附表1!$N$5:$O$10,2,0))</f>
        <v>0</v>
      </c>
      <c r="AS56">
        <f>IF(IF(MOD($A56,7)=6,6,(IF(MOD($A56,7)=0,7,0)))=0,0,$AR$1*$AS$1/20*VLOOKUP($AF56,附表1!$N$5:$O$10,2,0))</f>
        <v>0</v>
      </c>
      <c r="AT56">
        <f>IF(IF(MOD($A56,7)=6,6,(IF(MOD($A56,7)=0,7,0)))=0,0,$AR$1*$AS$1/20*VLOOKUP($AF56-1,附表1!$N$5:$O$10,2,0))</f>
        <v>0</v>
      </c>
      <c r="AU56">
        <f t="shared" si="16"/>
        <v>354320</v>
      </c>
      <c r="AV56">
        <f t="shared" si="17"/>
        <v>0</v>
      </c>
      <c r="AW56">
        <v>5000</v>
      </c>
      <c r="AX56">
        <f>IFERROR(VLOOKUP(MOD(A56,28),附表1!$L$5:$M$16,2,0),0)</f>
        <v>10000</v>
      </c>
      <c r="AY56">
        <f t="shared" si="4"/>
        <v>369320</v>
      </c>
      <c r="AZ56">
        <f t="shared" si="10"/>
        <v>8221508</v>
      </c>
      <c r="BA56">
        <f t="shared" si="11"/>
        <v>10740000</v>
      </c>
      <c r="BB56">
        <f t="shared" si="12"/>
        <v>755000</v>
      </c>
      <c r="BC56">
        <f t="shared" si="13"/>
        <v>230000</v>
      </c>
      <c r="BD56">
        <f t="shared" si="5"/>
        <v>19946508</v>
      </c>
      <c r="BE56" s="20">
        <f t="shared" si="6"/>
        <v>0.41217781077269267</v>
      </c>
      <c r="BF56" s="20">
        <f t="shared" si="7"/>
        <v>0.53844011192335017</v>
      </c>
      <c r="BG56" s="20">
        <f t="shared" si="8"/>
        <v>3.7851236918261581E-2</v>
      </c>
      <c r="BH56" s="20">
        <f t="shared" si="9"/>
        <v>1.1530840385695582E-2</v>
      </c>
    </row>
    <row r="57" spans="1:60" x14ac:dyDescent="0.15">
      <c r="A57">
        <v>54</v>
      </c>
      <c r="B57">
        <f t="shared" si="15"/>
        <v>20</v>
      </c>
      <c r="C57">
        <v>20</v>
      </c>
      <c r="D57">
        <v>8</v>
      </c>
      <c r="E57">
        <v>20</v>
      </c>
      <c r="F57">
        <v>6</v>
      </c>
      <c r="G57">
        <v>5</v>
      </c>
      <c r="H57">
        <v>20</v>
      </c>
      <c r="I57">
        <v>6</v>
      </c>
      <c r="J57">
        <v>5</v>
      </c>
      <c r="K57">
        <v>20</v>
      </c>
      <c r="L57">
        <v>6</v>
      </c>
      <c r="M57">
        <v>5</v>
      </c>
      <c r="N57">
        <v>20</v>
      </c>
      <c r="O57">
        <v>6</v>
      </c>
      <c r="P57">
        <v>5</v>
      </c>
      <c r="Q57">
        <v>20</v>
      </c>
      <c r="R57">
        <v>6</v>
      </c>
      <c r="S57">
        <v>5</v>
      </c>
      <c r="T57">
        <v>20</v>
      </c>
      <c r="U57">
        <v>6</v>
      </c>
      <c r="V57">
        <v>5</v>
      </c>
      <c r="W57">
        <v>20</v>
      </c>
      <c r="X57">
        <v>6</v>
      </c>
      <c r="Y57">
        <v>5</v>
      </c>
      <c r="Z57" s="18">
        <v>10</v>
      </c>
      <c r="AA57" s="18">
        <v>4</v>
      </c>
      <c r="AB57" s="18">
        <v>4</v>
      </c>
      <c r="AC57">
        <v>0</v>
      </c>
      <c r="AD57">
        <v>0</v>
      </c>
      <c r="AE57">
        <v>0</v>
      </c>
      <c r="AF57">
        <v>6</v>
      </c>
      <c r="AH57">
        <f>(附表1!$A$5+VLOOKUP(B57,附表1!$C$5:$D$24,2,0)+IF(C57=20,1000,0))*(1+D57/10)*$AH$1</f>
        <v>64800</v>
      </c>
      <c r="AI57">
        <f>IF(E57=0,0,(附表1!$B$5+VLOOKUP(E57,附表1!$C$5:$D$24,2,0))*(1+F57*0.1+G57*0.12))*$AH$1</f>
        <v>41360</v>
      </c>
      <c r="AJ57">
        <f>IF(H57=0,0,(附表1!$B$5+VLOOKUP(H57,附表1!$C$5:$D$24,2,0))*(1+I57*0.1+J57*0.12))*$AH$1</f>
        <v>41360</v>
      </c>
      <c r="AK57">
        <f>IF(K57=0,0,(附表1!$B$5+VLOOKUP(K57,附表1!$C$5:$D$24,2,0))*(1+L57*0.1+M57*0.12))*$AH$1</f>
        <v>41360</v>
      </c>
      <c r="AL57">
        <f>IF(N57=0,0,(附表1!$B$5+VLOOKUP(N57,附表1!$C$5:$D$24,2,0))*(1+O57*0.1+P57*0.12))*$AH$1</f>
        <v>41360</v>
      </c>
      <c r="AM57">
        <f>IF(Q57=0,0,(附表1!$B$5+VLOOKUP(Q57,附表1!$C$5:$D$24,2,0))*(1+R57*0.1+S57*0.12))*$AH$1</f>
        <v>41360</v>
      </c>
      <c r="AN57">
        <f>IF(T57=0,0,(附表1!$B$5+VLOOKUP(T57,附表1!$C$5:$D$24,2,0))*(1+U57*0.1+V57*0.12))*$AH$1</f>
        <v>41360</v>
      </c>
      <c r="AO57">
        <f>IF(W57=0,0,(附表1!$B$5+VLOOKUP(W57,附表1!$C$5:$D$24,2,0))*(1+X57*0.1+Y57*0.12))*$AH$1</f>
        <v>41360</v>
      </c>
      <c r="AP57">
        <f>IF(Z57=0,0,(附表1!$B$5+VLOOKUP(Z57,附表1!$C$5:$D$24,2,0))*(1+AA57*0.1+AB57*0.12))*$AH$1</f>
        <v>24064</v>
      </c>
      <c r="AQ57">
        <f>IF(AC57=0,0,(附表1!$B$5+VLOOKUP(AC57,附表1!$C$5:$D$24,2,0))*(1+AD57*0.1+AE57*0.12))*$AH$1</f>
        <v>0</v>
      </c>
      <c r="AR57">
        <f>IF(IF(MOD($A57,7)=6,6,(IF(MOD($A57,7)=0,7,0)))=0,0,$AR$1*$AS$1/20*VLOOKUP($AF57,附表1!$N$5:$O$10,2,0))</f>
        <v>0</v>
      </c>
      <c r="AS57">
        <f>IF(IF(MOD($A57,7)=6,6,(IF(MOD($A57,7)=0,7,0)))=0,0,$AR$1*$AS$1/20*VLOOKUP($AF57,附表1!$N$5:$O$10,2,0))</f>
        <v>0</v>
      </c>
      <c r="AT57">
        <f>IF(IF(MOD($A57,7)=6,6,(IF(MOD($A57,7)=0,7,0)))=0,0,$AR$1*$AS$1/20*VLOOKUP($AF57-1,附表1!$N$5:$O$10,2,0))</f>
        <v>0</v>
      </c>
      <c r="AU57">
        <f t="shared" si="16"/>
        <v>378384</v>
      </c>
      <c r="AV57">
        <f t="shared" si="17"/>
        <v>0</v>
      </c>
      <c r="AW57">
        <v>5000</v>
      </c>
      <c r="AX57">
        <f>IFERROR(VLOOKUP(MOD(A57,28),附表1!$L$5:$M$16,2,0),0)</f>
        <v>0</v>
      </c>
      <c r="AY57">
        <f t="shared" si="4"/>
        <v>383384</v>
      </c>
      <c r="AZ57">
        <f t="shared" si="10"/>
        <v>8599892</v>
      </c>
      <c r="BA57">
        <f t="shared" si="11"/>
        <v>10740000</v>
      </c>
      <c r="BB57">
        <f t="shared" si="12"/>
        <v>760000</v>
      </c>
      <c r="BC57">
        <f t="shared" si="13"/>
        <v>230000</v>
      </c>
      <c r="BD57">
        <f t="shared" si="5"/>
        <v>20329892</v>
      </c>
      <c r="BE57" s="20">
        <f t="shared" si="6"/>
        <v>0.42301710210757637</v>
      </c>
      <c r="BF57" s="20">
        <f t="shared" si="7"/>
        <v>0.52828613157413729</v>
      </c>
      <c r="BG57" s="20">
        <f t="shared" si="8"/>
        <v>3.7383376163532989E-2</v>
      </c>
      <c r="BH57" s="20">
        <f t="shared" si="9"/>
        <v>1.1313390154753404E-2</v>
      </c>
    </row>
    <row r="58" spans="1:60" x14ac:dyDescent="0.15">
      <c r="A58">
        <v>55</v>
      </c>
      <c r="B58">
        <f t="shared" si="15"/>
        <v>20</v>
      </c>
      <c r="C58">
        <v>20</v>
      </c>
      <c r="D58">
        <v>8</v>
      </c>
      <c r="E58">
        <v>20</v>
      </c>
      <c r="F58">
        <v>6</v>
      </c>
      <c r="G58">
        <v>5</v>
      </c>
      <c r="H58">
        <v>20</v>
      </c>
      <c r="I58">
        <v>6</v>
      </c>
      <c r="J58">
        <v>5</v>
      </c>
      <c r="K58">
        <v>20</v>
      </c>
      <c r="L58">
        <v>6</v>
      </c>
      <c r="M58">
        <v>5</v>
      </c>
      <c r="N58">
        <v>20</v>
      </c>
      <c r="O58">
        <v>6</v>
      </c>
      <c r="P58">
        <v>5</v>
      </c>
      <c r="Q58">
        <v>20</v>
      </c>
      <c r="R58">
        <v>6</v>
      </c>
      <c r="S58">
        <v>5</v>
      </c>
      <c r="T58">
        <v>20</v>
      </c>
      <c r="U58">
        <v>6</v>
      </c>
      <c r="V58">
        <v>5</v>
      </c>
      <c r="W58">
        <v>20</v>
      </c>
      <c r="X58">
        <v>6</v>
      </c>
      <c r="Y58">
        <v>5</v>
      </c>
      <c r="Z58">
        <v>15</v>
      </c>
      <c r="AA58">
        <v>6</v>
      </c>
      <c r="AB58">
        <v>5</v>
      </c>
      <c r="AC58">
        <v>0</v>
      </c>
      <c r="AD58">
        <v>0</v>
      </c>
      <c r="AE58">
        <v>0</v>
      </c>
      <c r="AF58">
        <v>6</v>
      </c>
      <c r="AH58">
        <f>(附表1!$A$5+VLOOKUP(B58,附表1!$C$5:$D$24,2,0)+IF(C58=20,1000,0))*(1+D58/10)*$AH$1</f>
        <v>64800</v>
      </c>
      <c r="AI58">
        <f>IF(E58=0,0,(附表1!$B$5+VLOOKUP(E58,附表1!$C$5:$D$24,2,0))*(1+F58*0.1+G58*0.12))*$AH$1</f>
        <v>41360</v>
      </c>
      <c r="AJ58">
        <f>IF(H58=0,0,(附表1!$B$5+VLOOKUP(H58,附表1!$C$5:$D$24,2,0))*(1+I58*0.1+J58*0.12))*$AH$1</f>
        <v>41360</v>
      </c>
      <c r="AK58">
        <f>IF(K58=0,0,(附表1!$B$5+VLOOKUP(K58,附表1!$C$5:$D$24,2,0))*(1+L58*0.1+M58*0.12))*$AH$1</f>
        <v>41360</v>
      </c>
      <c r="AL58">
        <f>IF(N58=0,0,(附表1!$B$5+VLOOKUP(N58,附表1!$C$5:$D$24,2,0))*(1+O58*0.1+P58*0.12))*$AH$1</f>
        <v>41360</v>
      </c>
      <c r="AM58">
        <f>IF(Q58=0,0,(附表1!$B$5+VLOOKUP(Q58,附表1!$C$5:$D$24,2,0))*(1+R58*0.1+S58*0.12))*$AH$1</f>
        <v>41360</v>
      </c>
      <c r="AN58">
        <f>IF(T58=0,0,(附表1!$B$5+VLOOKUP(T58,附表1!$C$5:$D$24,2,0))*(1+U58*0.1+V58*0.12))*$AH$1</f>
        <v>41360</v>
      </c>
      <c r="AO58">
        <f>IF(W58=0,0,(附表1!$B$5+VLOOKUP(W58,附表1!$C$5:$D$24,2,0))*(1+X58*0.1+Y58*0.12))*$AH$1</f>
        <v>41360</v>
      </c>
      <c r="AP58">
        <f>IF(Z58=0,0,(附表1!$B$5+VLOOKUP(Z58,附表1!$C$5:$D$24,2,0))*(1+AA58*0.1+AB58*0.12))*$AH$1</f>
        <v>34760</v>
      </c>
      <c r="AQ58">
        <f>IF(AC58=0,0,(附表1!$B$5+VLOOKUP(AC58,附表1!$C$5:$D$24,2,0))*(1+AD58*0.1+AE58*0.12))*$AH$1</f>
        <v>0</v>
      </c>
      <c r="AR58">
        <f>IF(IF(MOD($A58,7)=6,6,(IF(MOD($A58,7)=0,7,0)))=0,0,$AR$1*$AS$1/20*VLOOKUP($AF58,附表1!$N$5:$O$10,2,0))</f>
        <v>360000</v>
      </c>
      <c r="AS58">
        <f>IF(IF(MOD($A58,7)=6,6,(IF(MOD($A58,7)=0,7,0)))=0,0,$AR$1*$AS$1/20*VLOOKUP($AF58,附表1!$N$5:$O$10,2,0))</f>
        <v>360000</v>
      </c>
      <c r="AT58">
        <f>IF(IF(MOD($A58,7)=6,6,(IF(MOD($A58,7)=0,7,0)))=0,0,$AR$1*$AS$1/20*VLOOKUP($AF58-1,附表1!$N$5:$O$10,2,0))</f>
        <v>300000</v>
      </c>
      <c r="AU58">
        <f t="shared" si="16"/>
        <v>389080</v>
      </c>
      <c r="AV58">
        <f t="shared" si="17"/>
        <v>1020000</v>
      </c>
      <c r="AW58">
        <v>5000</v>
      </c>
      <c r="AX58">
        <f>IFERROR(VLOOKUP(MOD(A58,28),附表1!$L$5:$M$16,2,0),0)</f>
        <v>10000</v>
      </c>
      <c r="AY58">
        <f t="shared" si="4"/>
        <v>1424080</v>
      </c>
      <c r="AZ58">
        <f t="shared" si="10"/>
        <v>8988972</v>
      </c>
      <c r="BA58">
        <f t="shared" si="11"/>
        <v>11760000</v>
      </c>
      <c r="BB58">
        <f t="shared" si="12"/>
        <v>765000</v>
      </c>
      <c r="BC58">
        <f t="shared" si="13"/>
        <v>240000</v>
      </c>
      <c r="BD58">
        <f t="shared" si="5"/>
        <v>21753972</v>
      </c>
      <c r="BE58" s="20">
        <f t="shared" si="6"/>
        <v>0.41321060815928234</v>
      </c>
      <c r="BF58" s="20">
        <f t="shared" si="7"/>
        <v>0.54059093208357534</v>
      </c>
      <c r="BG58" s="20">
        <f t="shared" si="8"/>
        <v>3.5165991755436665E-2</v>
      </c>
      <c r="BH58" s="20">
        <f t="shared" si="9"/>
        <v>1.103246800170562E-2</v>
      </c>
    </row>
    <row r="59" spans="1:60" x14ac:dyDescent="0.15">
      <c r="A59">
        <v>56</v>
      </c>
      <c r="B59">
        <f t="shared" si="15"/>
        <v>20</v>
      </c>
      <c r="C59">
        <v>20</v>
      </c>
      <c r="D59">
        <v>8</v>
      </c>
      <c r="E59">
        <v>20</v>
      </c>
      <c r="F59">
        <v>6</v>
      </c>
      <c r="G59">
        <v>5</v>
      </c>
      <c r="H59">
        <v>20</v>
      </c>
      <c r="I59">
        <v>6</v>
      </c>
      <c r="J59">
        <v>5</v>
      </c>
      <c r="K59">
        <v>20</v>
      </c>
      <c r="L59">
        <v>6</v>
      </c>
      <c r="M59">
        <v>5</v>
      </c>
      <c r="N59">
        <v>20</v>
      </c>
      <c r="O59">
        <v>6</v>
      </c>
      <c r="P59">
        <v>5</v>
      </c>
      <c r="Q59">
        <v>20</v>
      </c>
      <c r="R59">
        <v>6</v>
      </c>
      <c r="S59">
        <v>5</v>
      </c>
      <c r="T59">
        <v>20</v>
      </c>
      <c r="U59">
        <v>6</v>
      </c>
      <c r="V59">
        <v>5</v>
      </c>
      <c r="W59">
        <v>20</v>
      </c>
      <c r="X59">
        <v>6</v>
      </c>
      <c r="Y59">
        <v>5</v>
      </c>
      <c r="Z59">
        <v>20</v>
      </c>
      <c r="AA59">
        <v>6</v>
      </c>
      <c r="AB59">
        <v>5</v>
      </c>
      <c r="AC59">
        <v>0</v>
      </c>
      <c r="AD59">
        <v>0</v>
      </c>
      <c r="AE59">
        <v>0</v>
      </c>
      <c r="AF59">
        <v>6</v>
      </c>
      <c r="AH59">
        <f>(附表1!$A$5+VLOOKUP(B59,附表1!$C$5:$D$24,2,0)+IF(C59=20,1000,0))*(1+D59/10)*$AH$1</f>
        <v>64800</v>
      </c>
      <c r="AI59">
        <f>IF(E59=0,0,(附表1!$B$5+VLOOKUP(E59,附表1!$C$5:$D$24,2,0))*(1+F59*0.1+G59*0.12))*$AH$1</f>
        <v>41360</v>
      </c>
      <c r="AJ59">
        <f>IF(H59=0,0,(附表1!$B$5+VLOOKUP(H59,附表1!$C$5:$D$24,2,0))*(1+I59*0.1+J59*0.12))*$AH$1</f>
        <v>41360</v>
      </c>
      <c r="AK59">
        <f>IF(K59=0,0,(附表1!$B$5+VLOOKUP(K59,附表1!$C$5:$D$24,2,0))*(1+L59*0.1+M59*0.12))*$AH$1</f>
        <v>41360</v>
      </c>
      <c r="AL59">
        <f>IF(N59=0,0,(附表1!$B$5+VLOOKUP(N59,附表1!$C$5:$D$24,2,0))*(1+O59*0.1+P59*0.12))*$AH$1</f>
        <v>41360</v>
      </c>
      <c r="AM59">
        <f>IF(Q59=0,0,(附表1!$B$5+VLOOKUP(Q59,附表1!$C$5:$D$24,2,0))*(1+R59*0.1+S59*0.12))*$AH$1</f>
        <v>41360</v>
      </c>
      <c r="AN59">
        <f>IF(T59=0,0,(附表1!$B$5+VLOOKUP(T59,附表1!$C$5:$D$24,2,0))*(1+U59*0.1+V59*0.12))*$AH$1</f>
        <v>41360</v>
      </c>
      <c r="AO59">
        <f>IF(W59=0,0,(附表1!$B$5+VLOOKUP(W59,附表1!$C$5:$D$24,2,0))*(1+X59*0.1+Y59*0.12))*$AH$1</f>
        <v>41360</v>
      </c>
      <c r="AP59">
        <f>IF(Z59=0,0,(附表1!$B$5+VLOOKUP(Z59,附表1!$C$5:$D$24,2,0))*(1+AA59*0.1+AB59*0.12))*$AH$1</f>
        <v>41360</v>
      </c>
      <c r="AQ59">
        <f>IF(AC59=0,0,(附表1!$B$5+VLOOKUP(AC59,附表1!$C$5:$D$24,2,0))*(1+AD59*0.1+AE59*0.12))*$AH$1</f>
        <v>0</v>
      </c>
      <c r="AR59">
        <f>IF(IF(MOD($A59,7)=6,6,(IF(MOD($A59,7)=0,7,0)))=0,0,$AR$1*$AS$1/20*VLOOKUP($AF59,附表1!$N$5:$O$10,2,0))</f>
        <v>360000</v>
      </c>
      <c r="AS59">
        <f>IF(IF(MOD($A59,7)=6,6,(IF(MOD($A59,7)=0,7,0)))=0,0,$AR$1*$AS$1/20*VLOOKUP($AF59,附表1!$N$5:$O$10,2,0))</f>
        <v>360000</v>
      </c>
      <c r="AT59">
        <f>IF(IF(MOD($A59,7)=6,6,(IF(MOD($A59,7)=0,7,0)))=0,0,$AR$1*$AS$1/20*VLOOKUP($AF59-1,附表1!$N$5:$O$10,2,0))</f>
        <v>300000</v>
      </c>
      <c r="AU59">
        <f t="shared" si="16"/>
        <v>395680</v>
      </c>
      <c r="AV59">
        <f t="shared" si="17"/>
        <v>1020000</v>
      </c>
      <c r="AW59">
        <v>5000</v>
      </c>
      <c r="AX59">
        <f>IFERROR(VLOOKUP(MOD(A59,28),附表1!$L$5:$M$16,2,0),0)</f>
        <v>0</v>
      </c>
      <c r="AY59">
        <f t="shared" si="4"/>
        <v>1420680</v>
      </c>
      <c r="AZ59">
        <f t="shared" si="10"/>
        <v>9384652</v>
      </c>
      <c r="BA59">
        <f t="shared" si="11"/>
        <v>12780000</v>
      </c>
      <c r="BB59">
        <f t="shared" si="12"/>
        <v>770000</v>
      </c>
      <c r="BC59">
        <f t="shared" si="13"/>
        <v>240000</v>
      </c>
      <c r="BD59">
        <f t="shared" si="5"/>
        <v>23174652</v>
      </c>
      <c r="BE59" s="20">
        <f t="shared" si="6"/>
        <v>0.40495330846823502</v>
      </c>
      <c r="BF59" s="20">
        <f t="shared" si="7"/>
        <v>0.55146459157186045</v>
      </c>
      <c r="BG59" s="20">
        <f t="shared" si="8"/>
        <v>3.3225957395174692E-2</v>
      </c>
      <c r="BH59" s="20">
        <f t="shared" si="9"/>
        <v>1.0356142564729774E-2</v>
      </c>
    </row>
    <row r="60" spans="1:60" x14ac:dyDescent="0.15">
      <c r="A60">
        <v>57</v>
      </c>
      <c r="B60">
        <f t="shared" si="15"/>
        <v>20</v>
      </c>
      <c r="C60">
        <v>20</v>
      </c>
      <c r="D60">
        <v>8</v>
      </c>
      <c r="E60">
        <v>20</v>
      </c>
      <c r="F60">
        <v>6</v>
      </c>
      <c r="G60">
        <v>5</v>
      </c>
      <c r="H60">
        <v>20</v>
      </c>
      <c r="I60">
        <v>6</v>
      </c>
      <c r="J60">
        <v>5</v>
      </c>
      <c r="K60">
        <v>20</v>
      </c>
      <c r="L60">
        <v>6</v>
      </c>
      <c r="M60">
        <v>5</v>
      </c>
      <c r="N60">
        <v>20</v>
      </c>
      <c r="O60">
        <v>6</v>
      </c>
      <c r="P60">
        <v>5</v>
      </c>
      <c r="Q60">
        <v>20</v>
      </c>
      <c r="R60">
        <v>6</v>
      </c>
      <c r="S60">
        <v>5</v>
      </c>
      <c r="T60">
        <v>20</v>
      </c>
      <c r="U60">
        <v>6</v>
      </c>
      <c r="V60">
        <v>5</v>
      </c>
      <c r="W60">
        <v>20</v>
      </c>
      <c r="X60">
        <v>6</v>
      </c>
      <c r="Y60">
        <v>5</v>
      </c>
      <c r="Z60">
        <v>20</v>
      </c>
      <c r="AA60">
        <v>6</v>
      </c>
      <c r="AB60">
        <v>5</v>
      </c>
      <c r="AC60">
        <v>0</v>
      </c>
      <c r="AD60">
        <v>0</v>
      </c>
      <c r="AE60">
        <v>0</v>
      </c>
      <c r="AF60">
        <v>6</v>
      </c>
      <c r="AH60">
        <f>(附表1!$A$5+VLOOKUP(B60,附表1!$C$5:$D$24,2,0)+IF(C60=20,1000,0))*(1+D60/10)*$AH$1</f>
        <v>64800</v>
      </c>
      <c r="AI60">
        <f>IF(E60=0,0,(附表1!$B$5+VLOOKUP(E60,附表1!$C$5:$D$24,2,0))*(1+F60*0.1+G60*0.12))*$AH$1</f>
        <v>41360</v>
      </c>
      <c r="AJ60">
        <f>IF(H60=0,0,(附表1!$B$5+VLOOKUP(H60,附表1!$C$5:$D$24,2,0))*(1+I60*0.1+J60*0.12))*$AH$1</f>
        <v>41360</v>
      </c>
      <c r="AK60">
        <f>IF(K60=0,0,(附表1!$B$5+VLOOKUP(K60,附表1!$C$5:$D$24,2,0))*(1+L60*0.1+M60*0.12))*$AH$1</f>
        <v>41360</v>
      </c>
      <c r="AL60">
        <f>IF(N60=0,0,(附表1!$B$5+VLOOKUP(N60,附表1!$C$5:$D$24,2,0))*(1+O60*0.1+P60*0.12))*$AH$1</f>
        <v>41360</v>
      </c>
      <c r="AM60">
        <f>IF(Q60=0,0,(附表1!$B$5+VLOOKUP(Q60,附表1!$C$5:$D$24,2,0))*(1+R60*0.1+S60*0.12))*$AH$1</f>
        <v>41360</v>
      </c>
      <c r="AN60">
        <f>IF(T60=0,0,(附表1!$B$5+VLOOKUP(T60,附表1!$C$5:$D$24,2,0))*(1+U60*0.1+V60*0.12))*$AH$1</f>
        <v>41360</v>
      </c>
      <c r="AO60">
        <f>IF(W60=0,0,(附表1!$B$5+VLOOKUP(W60,附表1!$C$5:$D$24,2,0))*(1+X60*0.1+Y60*0.12))*$AH$1</f>
        <v>41360</v>
      </c>
      <c r="AP60">
        <f>IF(Z60=0,0,(附表1!$B$5+VLOOKUP(Z60,附表1!$C$5:$D$24,2,0))*(1+AA60*0.1+AB60*0.12))*$AH$1</f>
        <v>41360</v>
      </c>
      <c r="AQ60">
        <f>IF(AC60=0,0,(附表1!$B$5+VLOOKUP(AC60,附表1!$C$5:$D$24,2,0))*(1+AD60*0.1+AE60*0.12))*$AH$1</f>
        <v>0</v>
      </c>
      <c r="AR60">
        <f>IF(IF(MOD($A60,7)=6,6,(IF(MOD($A60,7)=0,7,0)))=0,0,$AR$1*$AS$1/20*VLOOKUP($AF60,附表1!$N$5:$O$10,2,0))</f>
        <v>0</v>
      </c>
      <c r="AS60">
        <f>IF(IF(MOD($A60,7)=6,6,(IF(MOD($A60,7)=0,7,0)))=0,0,$AR$1*$AS$1/20*VLOOKUP($AF60,附表1!$N$5:$O$10,2,0))</f>
        <v>0</v>
      </c>
      <c r="AT60">
        <f>IF(IF(MOD($A60,7)=6,6,(IF(MOD($A60,7)=0,7,0)))=0,0,$AR$1*$AS$1/20*VLOOKUP($AF60-1,附表1!$N$5:$O$10,2,0))</f>
        <v>0</v>
      </c>
      <c r="AU60">
        <f t="shared" si="16"/>
        <v>395680</v>
      </c>
      <c r="AV60">
        <f t="shared" si="17"/>
        <v>0</v>
      </c>
      <c r="AW60">
        <v>5000</v>
      </c>
      <c r="AX60">
        <f>IFERROR(VLOOKUP(MOD(A60,28),附表1!$L$5:$M$16,2,0),0)</f>
        <v>10000</v>
      </c>
      <c r="AY60">
        <f t="shared" si="4"/>
        <v>410680</v>
      </c>
      <c r="AZ60">
        <f t="shared" si="10"/>
        <v>9780332</v>
      </c>
      <c r="BA60">
        <f t="shared" si="11"/>
        <v>12780000</v>
      </c>
      <c r="BB60">
        <f t="shared" si="12"/>
        <v>775000</v>
      </c>
      <c r="BC60">
        <f t="shared" si="13"/>
        <v>250000</v>
      </c>
      <c r="BD60">
        <f t="shared" si="5"/>
        <v>23585332</v>
      </c>
      <c r="BE60" s="20">
        <f t="shared" si="6"/>
        <v>0.41467858073823172</v>
      </c>
      <c r="BF60" s="20">
        <f t="shared" si="7"/>
        <v>0.54186220486529513</v>
      </c>
      <c r="BG60" s="20">
        <f t="shared" si="8"/>
        <v>3.2859406007089489E-2</v>
      </c>
      <c r="BH60" s="20">
        <f t="shared" si="9"/>
        <v>1.0599808389383706E-2</v>
      </c>
    </row>
    <row r="61" spans="1:60" x14ac:dyDescent="0.15">
      <c r="A61">
        <v>58</v>
      </c>
      <c r="B61">
        <f t="shared" si="15"/>
        <v>20</v>
      </c>
      <c r="C61">
        <v>20</v>
      </c>
      <c r="D61">
        <v>8</v>
      </c>
      <c r="E61">
        <v>20</v>
      </c>
      <c r="F61">
        <v>6</v>
      </c>
      <c r="G61">
        <v>5</v>
      </c>
      <c r="H61">
        <v>20</v>
      </c>
      <c r="I61">
        <v>6</v>
      </c>
      <c r="J61">
        <v>5</v>
      </c>
      <c r="K61">
        <v>20</v>
      </c>
      <c r="L61">
        <v>6</v>
      </c>
      <c r="M61">
        <v>5</v>
      </c>
      <c r="N61">
        <v>20</v>
      </c>
      <c r="O61">
        <v>6</v>
      </c>
      <c r="P61">
        <v>5</v>
      </c>
      <c r="Q61">
        <v>20</v>
      </c>
      <c r="R61">
        <v>6</v>
      </c>
      <c r="S61">
        <v>5</v>
      </c>
      <c r="T61">
        <v>20</v>
      </c>
      <c r="U61">
        <v>6</v>
      </c>
      <c r="V61">
        <v>5</v>
      </c>
      <c r="W61">
        <v>20</v>
      </c>
      <c r="X61">
        <v>6</v>
      </c>
      <c r="Y61">
        <v>5</v>
      </c>
      <c r="Z61">
        <v>20</v>
      </c>
      <c r="AA61">
        <v>6</v>
      </c>
      <c r="AB61">
        <v>5</v>
      </c>
      <c r="AC61" s="18">
        <v>10</v>
      </c>
      <c r="AD61" s="18">
        <v>4</v>
      </c>
      <c r="AE61" s="18">
        <v>4</v>
      </c>
      <c r="AF61">
        <v>6</v>
      </c>
      <c r="AH61">
        <f>(附表1!$A$5+VLOOKUP(B61,附表1!$C$5:$D$24,2,0)+IF(C61=20,1000,0))*(1+D61/10)*$AH$1</f>
        <v>64800</v>
      </c>
      <c r="AI61">
        <f>IF(E61=0,0,(附表1!$B$5+VLOOKUP(E61,附表1!$C$5:$D$24,2,0))*(1+F61*0.1+G61*0.12))*$AH$1</f>
        <v>41360</v>
      </c>
      <c r="AJ61">
        <f>IF(H61=0,0,(附表1!$B$5+VLOOKUP(H61,附表1!$C$5:$D$24,2,0))*(1+I61*0.1+J61*0.12))*$AH$1</f>
        <v>41360</v>
      </c>
      <c r="AK61">
        <f>IF(K61=0,0,(附表1!$B$5+VLOOKUP(K61,附表1!$C$5:$D$24,2,0))*(1+L61*0.1+M61*0.12))*$AH$1</f>
        <v>41360</v>
      </c>
      <c r="AL61">
        <f>IF(N61=0,0,(附表1!$B$5+VLOOKUP(N61,附表1!$C$5:$D$24,2,0))*(1+O61*0.1+P61*0.12))*$AH$1</f>
        <v>41360</v>
      </c>
      <c r="AM61">
        <f>IF(Q61=0,0,(附表1!$B$5+VLOOKUP(Q61,附表1!$C$5:$D$24,2,0))*(1+R61*0.1+S61*0.12))*$AH$1</f>
        <v>41360</v>
      </c>
      <c r="AN61">
        <f>IF(T61=0,0,(附表1!$B$5+VLOOKUP(T61,附表1!$C$5:$D$24,2,0))*(1+U61*0.1+V61*0.12))*$AH$1</f>
        <v>41360</v>
      </c>
      <c r="AO61">
        <f>IF(W61=0,0,(附表1!$B$5+VLOOKUP(W61,附表1!$C$5:$D$24,2,0))*(1+X61*0.1+Y61*0.12))*$AH$1</f>
        <v>41360</v>
      </c>
      <c r="AP61">
        <f>IF(Z61=0,0,(附表1!$B$5+VLOOKUP(Z61,附表1!$C$5:$D$24,2,0))*(1+AA61*0.1+AB61*0.12))*$AH$1</f>
        <v>41360</v>
      </c>
      <c r="AQ61">
        <f>IF(AC61=0,0,(附表1!$B$5+VLOOKUP(AC61,附表1!$C$5:$D$24,2,0))*(1+AD61*0.1+AE61*0.12))*$AH$1</f>
        <v>24064</v>
      </c>
      <c r="AR61">
        <f>IF(IF(MOD($A61,7)=6,6,(IF(MOD($A61,7)=0,7,0)))=0,0,$AR$1*$AS$1/20*VLOOKUP($AF61,附表1!$N$5:$O$10,2,0))</f>
        <v>0</v>
      </c>
      <c r="AS61">
        <f>IF(IF(MOD($A61,7)=6,6,(IF(MOD($A61,7)=0,7,0)))=0,0,$AR$1*$AS$1/20*VLOOKUP($AF61,附表1!$N$5:$O$10,2,0))</f>
        <v>0</v>
      </c>
      <c r="AT61">
        <f>IF(IF(MOD($A61,7)=6,6,(IF(MOD($A61,7)=0,7,0)))=0,0,$AR$1*$AS$1/20*VLOOKUP($AF61-1,附表1!$N$5:$O$10,2,0))</f>
        <v>0</v>
      </c>
      <c r="AU61">
        <f t="shared" si="16"/>
        <v>419744</v>
      </c>
      <c r="AV61">
        <f t="shared" si="17"/>
        <v>0</v>
      </c>
      <c r="AW61">
        <v>5000</v>
      </c>
      <c r="AX61">
        <f>IFERROR(VLOOKUP(MOD(A61,28),附表1!$L$5:$M$16,2,0),0)</f>
        <v>0</v>
      </c>
      <c r="AY61">
        <f t="shared" si="4"/>
        <v>424744</v>
      </c>
      <c r="AZ61">
        <f t="shared" si="10"/>
        <v>10200076</v>
      </c>
      <c r="BA61">
        <f t="shared" si="11"/>
        <v>12780000</v>
      </c>
      <c r="BB61">
        <f t="shared" si="12"/>
        <v>780000</v>
      </c>
      <c r="BC61">
        <f t="shared" si="13"/>
        <v>250000</v>
      </c>
      <c r="BD61">
        <f t="shared" si="5"/>
        <v>24010076</v>
      </c>
      <c r="BE61" s="20">
        <f t="shared" si="6"/>
        <v>0.42482481105016079</v>
      </c>
      <c r="BF61" s="20">
        <f t="shared" si="7"/>
        <v>0.53227653256907637</v>
      </c>
      <c r="BG61" s="20">
        <f t="shared" si="8"/>
        <v>3.2486361142713582E-2</v>
      </c>
      <c r="BH61" s="20">
        <f t="shared" si="9"/>
        <v>1.0412295238049226E-2</v>
      </c>
    </row>
    <row r="62" spans="1:60" x14ac:dyDescent="0.15">
      <c r="A62">
        <v>59</v>
      </c>
      <c r="B62">
        <f t="shared" si="15"/>
        <v>20</v>
      </c>
      <c r="C62">
        <v>20</v>
      </c>
      <c r="D62">
        <v>8</v>
      </c>
      <c r="E62">
        <v>20</v>
      </c>
      <c r="F62">
        <v>6</v>
      </c>
      <c r="G62">
        <v>5</v>
      </c>
      <c r="H62">
        <v>20</v>
      </c>
      <c r="I62">
        <v>6</v>
      </c>
      <c r="J62">
        <v>5</v>
      </c>
      <c r="K62">
        <v>20</v>
      </c>
      <c r="L62">
        <v>6</v>
      </c>
      <c r="M62">
        <v>5</v>
      </c>
      <c r="N62">
        <v>20</v>
      </c>
      <c r="O62">
        <v>6</v>
      </c>
      <c r="P62">
        <v>5</v>
      </c>
      <c r="Q62">
        <v>20</v>
      </c>
      <c r="R62">
        <v>6</v>
      </c>
      <c r="S62">
        <v>5</v>
      </c>
      <c r="T62">
        <v>20</v>
      </c>
      <c r="U62">
        <v>6</v>
      </c>
      <c r="V62">
        <v>5</v>
      </c>
      <c r="W62">
        <v>20</v>
      </c>
      <c r="X62">
        <v>6</v>
      </c>
      <c r="Y62">
        <v>5</v>
      </c>
      <c r="Z62">
        <v>20</v>
      </c>
      <c r="AA62">
        <v>6</v>
      </c>
      <c r="AB62">
        <v>5</v>
      </c>
      <c r="AC62">
        <v>20</v>
      </c>
      <c r="AD62">
        <v>6</v>
      </c>
      <c r="AE62">
        <v>5</v>
      </c>
      <c r="AF62">
        <v>6</v>
      </c>
      <c r="AH62">
        <f>(附表1!$A$5+VLOOKUP(B62,附表1!$C$5:$D$24,2,0)+IF(C62=20,1000,0))*(1+D62/10)*$AH$1</f>
        <v>64800</v>
      </c>
      <c r="AI62">
        <f>IF(E62=0,0,(附表1!$B$5+VLOOKUP(E62,附表1!$C$5:$D$24,2,0))*(1+F62*0.1+G62*0.12))*$AH$1</f>
        <v>41360</v>
      </c>
      <c r="AJ62">
        <f>IF(H62=0,0,(附表1!$B$5+VLOOKUP(H62,附表1!$C$5:$D$24,2,0))*(1+I62*0.1+J62*0.12))*$AH$1</f>
        <v>41360</v>
      </c>
      <c r="AK62">
        <f>IF(K62=0,0,(附表1!$B$5+VLOOKUP(K62,附表1!$C$5:$D$24,2,0))*(1+L62*0.1+M62*0.12))*$AH$1</f>
        <v>41360</v>
      </c>
      <c r="AL62">
        <f>IF(N62=0,0,(附表1!$B$5+VLOOKUP(N62,附表1!$C$5:$D$24,2,0))*(1+O62*0.1+P62*0.12))*$AH$1</f>
        <v>41360</v>
      </c>
      <c r="AM62">
        <f>IF(Q62=0,0,(附表1!$B$5+VLOOKUP(Q62,附表1!$C$5:$D$24,2,0))*(1+R62*0.1+S62*0.12))*$AH$1</f>
        <v>41360</v>
      </c>
      <c r="AN62">
        <f>IF(T62=0,0,(附表1!$B$5+VLOOKUP(T62,附表1!$C$5:$D$24,2,0))*(1+U62*0.1+V62*0.12))*$AH$1</f>
        <v>41360</v>
      </c>
      <c r="AO62">
        <f>IF(W62=0,0,(附表1!$B$5+VLOOKUP(W62,附表1!$C$5:$D$24,2,0))*(1+X62*0.1+Y62*0.12))*$AH$1</f>
        <v>41360</v>
      </c>
      <c r="AP62">
        <f>IF(Z62=0,0,(附表1!$B$5+VLOOKUP(Z62,附表1!$C$5:$D$24,2,0))*(1+AA62*0.1+AB62*0.12))*$AH$1</f>
        <v>41360</v>
      </c>
      <c r="AQ62">
        <f>IF(AC62=0,0,(附表1!$B$5+VLOOKUP(AC62,附表1!$C$5:$D$24,2,0))*(1+AD62*0.1+AE62*0.12))*$AH$1</f>
        <v>41360</v>
      </c>
      <c r="AR62">
        <f>IF(IF(MOD($A62,7)=6,6,(IF(MOD($A62,7)=0,7,0)))=0,0,$AR$1*$AS$1/20*VLOOKUP($AF62,附表1!$N$5:$O$10,2,0))</f>
        <v>0</v>
      </c>
      <c r="AS62">
        <f>IF(IF(MOD($A62,7)=6,6,(IF(MOD($A62,7)=0,7,0)))=0,0,$AR$1*$AS$1/20*VLOOKUP($AF62,附表1!$N$5:$O$10,2,0))</f>
        <v>0</v>
      </c>
      <c r="AT62">
        <f>IF(IF(MOD($A62,7)=6,6,(IF(MOD($A62,7)=0,7,0)))=0,0,$AR$1*$AS$1/20*VLOOKUP($AF62-1,附表1!$N$5:$O$10,2,0))</f>
        <v>0</v>
      </c>
      <c r="AU62">
        <f t="shared" si="16"/>
        <v>437040</v>
      </c>
      <c r="AV62">
        <f t="shared" si="17"/>
        <v>0</v>
      </c>
      <c r="AW62">
        <v>5000</v>
      </c>
      <c r="AX62">
        <f>IFERROR(VLOOKUP(MOD(A62,28),附表1!$L$5:$M$16,2,0),0)</f>
        <v>0</v>
      </c>
      <c r="AY62">
        <f t="shared" si="4"/>
        <v>442040</v>
      </c>
      <c r="AZ62">
        <f t="shared" si="10"/>
        <v>10637116</v>
      </c>
      <c r="BA62">
        <f t="shared" si="11"/>
        <v>12780000</v>
      </c>
      <c r="BB62">
        <f t="shared" si="12"/>
        <v>785000</v>
      </c>
      <c r="BC62">
        <f t="shared" si="13"/>
        <v>250000</v>
      </c>
      <c r="BD62">
        <f t="shared" si="5"/>
        <v>24452116</v>
      </c>
      <c r="BE62" s="20">
        <f t="shared" si="6"/>
        <v>0.43501822091797698</v>
      </c>
      <c r="BF62" s="20">
        <f t="shared" si="7"/>
        <v>0.52265415393907011</v>
      </c>
      <c r="BG62" s="20">
        <f t="shared" si="8"/>
        <v>3.2103561098761349E-2</v>
      </c>
      <c r="BH62" s="20">
        <f t="shared" si="9"/>
        <v>1.0224064044191513E-2</v>
      </c>
    </row>
    <row r="63" spans="1:60" x14ac:dyDescent="0.15">
      <c r="A63">
        <v>60</v>
      </c>
      <c r="B63">
        <f t="shared" si="15"/>
        <v>20</v>
      </c>
      <c r="C63">
        <v>20</v>
      </c>
      <c r="D63">
        <v>8</v>
      </c>
      <c r="E63">
        <v>20</v>
      </c>
      <c r="F63">
        <v>6</v>
      </c>
      <c r="G63">
        <v>5</v>
      </c>
      <c r="H63">
        <v>20</v>
      </c>
      <c r="I63">
        <v>6</v>
      </c>
      <c r="J63">
        <v>5</v>
      </c>
      <c r="K63">
        <v>20</v>
      </c>
      <c r="L63">
        <v>6</v>
      </c>
      <c r="M63">
        <v>5</v>
      </c>
      <c r="N63">
        <v>20</v>
      </c>
      <c r="O63">
        <v>6</v>
      </c>
      <c r="P63">
        <v>5</v>
      </c>
      <c r="Q63">
        <v>20</v>
      </c>
      <c r="R63">
        <v>6</v>
      </c>
      <c r="S63">
        <v>5</v>
      </c>
      <c r="T63">
        <v>20</v>
      </c>
      <c r="U63">
        <v>6</v>
      </c>
      <c r="V63">
        <v>5</v>
      </c>
      <c r="W63">
        <v>20</v>
      </c>
      <c r="X63">
        <v>6</v>
      </c>
      <c r="Y63">
        <v>5</v>
      </c>
      <c r="Z63">
        <v>20</v>
      </c>
      <c r="AA63">
        <v>6</v>
      </c>
      <c r="AB63">
        <v>5</v>
      </c>
      <c r="AC63">
        <v>20</v>
      </c>
      <c r="AD63">
        <v>6</v>
      </c>
      <c r="AE63">
        <v>5</v>
      </c>
      <c r="AF63">
        <v>8</v>
      </c>
      <c r="AH63">
        <f>(附表1!$A$5+VLOOKUP(B63,附表1!$C$5:$D$24,2,0)+IF(C63=20,1000,0))*(1+D63/10)*$AH$1</f>
        <v>64800</v>
      </c>
      <c r="AI63">
        <f>IF(E63=0,0,(附表1!$B$5+VLOOKUP(E63,附表1!$C$5:$D$24,2,0))*(1+F63*0.1+G63*0.12))*$AH$1</f>
        <v>41360</v>
      </c>
      <c r="AJ63">
        <f>IF(H63=0,0,(附表1!$B$5+VLOOKUP(H63,附表1!$C$5:$D$24,2,0))*(1+I63*0.1+J63*0.12))*$AH$1</f>
        <v>41360</v>
      </c>
      <c r="AK63">
        <f>IF(K63=0,0,(附表1!$B$5+VLOOKUP(K63,附表1!$C$5:$D$24,2,0))*(1+L63*0.1+M63*0.12))*$AH$1</f>
        <v>41360</v>
      </c>
      <c r="AL63">
        <f>IF(N63=0,0,(附表1!$B$5+VLOOKUP(N63,附表1!$C$5:$D$24,2,0))*(1+O63*0.1+P63*0.12))*$AH$1</f>
        <v>41360</v>
      </c>
      <c r="AM63">
        <f>IF(Q63=0,0,(附表1!$B$5+VLOOKUP(Q63,附表1!$C$5:$D$24,2,0))*(1+R63*0.1+S63*0.12))*$AH$1</f>
        <v>41360</v>
      </c>
      <c r="AN63">
        <f>IF(T63=0,0,(附表1!$B$5+VLOOKUP(T63,附表1!$C$5:$D$24,2,0))*(1+U63*0.1+V63*0.12))*$AH$1</f>
        <v>41360</v>
      </c>
      <c r="AO63">
        <f>IF(W63=0,0,(附表1!$B$5+VLOOKUP(W63,附表1!$C$5:$D$24,2,0))*(1+X63*0.1+Y63*0.12))*$AH$1</f>
        <v>41360</v>
      </c>
      <c r="AP63">
        <f>IF(Z63=0,0,(附表1!$B$5+VLOOKUP(Z63,附表1!$C$5:$D$24,2,0))*(1+AA63*0.1+AB63*0.12))*$AH$1</f>
        <v>41360</v>
      </c>
      <c r="AQ63">
        <f>IF(AC63=0,0,(附表1!$B$5+VLOOKUP(AC63,附表1!$C$5:$D$24,2,0))*(1+AD63*0.1+AE63*0.12))*$AH$1</f>
        <v>41360</v>
      </c>
      <c r="AR63">
        <f>IF(IF(MOD($A63,7)=6,6,(IF(MOD($A63,7)=0,7,0)))=0,0,$AR$1*$AS$1/20*VLOOKUP($AF63,附表1!$N$5:$O$10,2,0))</f>
        <v>0</v>
      </c>
      <c r="AS63">
        <f>IF(IF(MOD($A63,7)=6,6,(IF(MOD($A63,7)=0,7,0)))=0,0,$AR$1*$AS$1/20*VLOOKUP($AF63,附表1!$N$5:$O$10,2,0))</f>
        <v>0</v>
      </c>
      <c r="AT63">
        <f>IF(IF(MOD($A63,7)=6,6,(IF(MOD($A63,7)=0,7,0)))=0,0,$AR$1*$AS$1/20*VLOOKUP($AF63-1,附表1!$N$5:$O$10,2,0))</f>
        <v>0</v>
      </c>
      <c r="AU63">
        <f t="shared" si="16"/>
        <v>437040</v>
      </c>
      <c r="AV63">
        <f t="shared" si="17"/>
        <v>0</v>
      </c>
      <c r="AW63">
        <v>5000</v>
      </c>
      <c r="AX63">
        <f>IFERROR(VLOOKUP(MOD(A63,28),附表1!$L$5:$M$16,2,0),0)</f>
        <v>0</v>
      </c>
      <c r="AY63">
        <f t="shared" si="4"/>
        <v>442040</v>
      </c>
      <c r="AZ63">
        <f t="shared" si="10"/>
        <v>11074156</v>
      </c>
      <c r="BA63">
        <f t="shared" si="11"/>
        <v>12780000</v>
      </c>
      <c r="BB63">
        <f t="shared" si="12"/>
        <v>790000</v>
      </c>
      <c r="BC63">
        <f t="shared" si="13"/>
        <v>250000</v>
      </c>
      <c r="BD63">
        <f t="shared" si="5"/>
        <v>24894156</v>
      </c>
      <c r="BE63" s="20">
        <f t="shared" si="6"/>
        <v>0.44484962655492316</v>
      </c>
      <c r="BF63" s="20">
        <f t="shared" si="7"/>
        <v>0.51337350019016514</v>
      </c>
      <c r="BG63" s="20">
        <f t="shared" si="8"/>
        <v>3.1734355645557939E-2</v>
      </c>
      <c r="BH63" s="20">
        <f t="shared" si="9"/>
        <v>1.0042517609353778E-2</v>
      </c>
    </row>
  </sheetData>
  <phoneticPr fontId="1" type="noConversion"/>
  <dataValidations count="5">
    <dataValidation allowBlank="1" showInputMessage="1" showErrorMessage="1" prompt="每日税收次数" sqref="AH1" xr:uid="{00000000-0002-0000-0100-000000000000}"/>
    <dataValidation allowBlank="1" showInputMessage="1" showErrorMessage="1" prompt="每日体力" sqref="AR1" xr:uid="{00000000-0002-0000-0100-000001000000}"/>
    <dataValidation allowBlank="1" showInputMessage="1" showErrorMessage="1" prompt="最高的山寨等级" sqref="AF3" xr:uid="{00000000-0002-0000-0100-000002000000}"/>
    <dataValidation allowBlank="1" showInputMessage="1" showErrorMessage="1" prompt="每日花费在打山寨的体力的比率" sqref="AS1" xr:uid="{00000000-0002-0000-0100-000003000000}"/>
    <dataValidation allowBlank="1" showInputMessage="1" showErrorMessage="1" prompt="部队1和2打同等级山寨_x000a_部队3第1周低2级,第2周低1级" sqref="AR3:AT3" xr:uid="{00000000-0002-0000-0100-000004000000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V65"/>
  <sheetViews>
    <sheetView zoomScale="85" zoomScaleNormal="85" workbookViewId="0">
      <pane xSplit="8" ySplit="5" topLeftCell="I15" activePane="bottomRight" state="frozen"/>
      <selection pane="topRight" activeCell="I1" sqref="I1"/>
      <selection pane="bottomLeft" activeCell="A6" sqref="A6"/>
      <selection pane="bottomRight" activeCell="A41" sqref="A41:XFD41"/>
    </sheetView>
    <sheetView workbookViewId="1"/>
  </sheetViews>
  <sheetFormatPr defaultRowHeight="13.5" x14ac:dyDescent="0.15"/>
  <cols>
    <col min="2" max="2" width="9.5" bestFit="1" customWidth="1"/>
    <col min="3" max="4" width="9.5" hidden="1" customWidth="1"/>
    <col min="5" max="5" width="11.5" hidden="1" customWidth="1"/>
    <col min="6" max="7" width="10.25" hidden="1" customWidth="1"/>
    <col min="9" max="9" width="7.75" customWidth="1"/>
    <col min="10" max="10" width="6.75" style="32" customWidth="1"/>
    <col min="11" max="100" width="4.25" customWidth="1"/>
  </cols>
  <sheetData>
    <row r="1" spans="1:100" ht="22.5" x14ac:dyDescent="0.15">
      <c r="A1" s="2" t="s">
        <v>80</v>
      </c>
    </row>
    <row r="2" spans="1:100" ht="22.5" x14ac:dyDescent="0.15">
      <c r="A2" s="2"/>
      <c r="K2" s="22" t="s">
        <v>92</v>
      </c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3" t="s">
        <v>67</v>
      </c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4" t="s">
        <v>98</v>
      </c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2" t="s">
        <v>66</v>
      </c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3" t="s">
        <v>67</v>
      </c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4" t="s">
        <v>68</v>
      </c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</row>
    <row r="3" spans="1:100" ht="22.5" x14ac:dyDescent="0.15">
      <c r="A3" s="2"/>
      <c r="K3" s="22" t="s">
        <v>93</v>
      </c>
      <c r="L3" s="22"/>
      <c r="M3" s="22"/>
      <c r="N3" s="22"/>
      <c r="O3" s="22"/>
      <c r="P3" s="22" t="s">
        <v>96</v>
      </c>
      <c r="Q3" s="22"/>
      <c r="R3" s="22"/>
      <c r="S3" s="22"/>
      <c r="T3" s="22"/>
      <c r="U3" s="22" t="s">
        <v>97</v>
      </c>
      <c r="V3" s="22"/>
      <c r="W3" s="22"/>
      <c r="X3" s="22"/>
      <c r="Y3" s="22"/>
      <c r="Z3" s="23" t="s">
        <v>93</v>
      </c>
      <c r="AA3" s="23"/>
      <c r="AB3" s="23"/>
      <c r="AC3" s="23"/>
      <c r="AD3" s="23"/>
      <c r="AE3" s="23" t="s">
        <v>96</v>
      </c>
      <c r="AF3" s="23"/>
      <c r="AG3" s="23"/>
      <c r="AH3" s="23"/>
      <c r="AI3" s="23"/>
      <c r="AJ3" s="23" t="s">
        <v>97</v>
      </c>
      <c r="AK3" s="23"/>
      <c r="AL3" s="23"/>
      <c r="AM3" s="23"/>
      <c r="AN3" s="23"/>
      <c r="AO3" s="24" t="s">
        <v>93</v>
      </c>
      <c r="AP3" s="24"/>
      <c r="AQ3" s="24"/>
      <c r="AR3" s="24"/>
      <c r="AS3" s="24"/>
      <c r="AT3" s="24" t="s">
        <v>96</v>
      </c>
      <c r="AU3" s="24"/>
      <c r="AV3" s="24"/>
      <c r="AW3" s="24"/>
      <c r="AX3" s="24"/>
      <c r="AY3" s="24" t="s">
        <v>97</v>
      </c>
      <c r="AZ3" s="24"/>
      <c r="BA3" s="24"/>
      <c r="BB3" s="24"/>
      <c r="BC3" s="24"/>
      <c r="BD3" s="22" t="s">
        <v>93</v>
      </c>
      <c r="BE3" s="22"/>
      <c r="BF3" s="22"/>
      <c r="BG3" s="22"/>
      <c r="BH3" s="22"/>
      <c r="BI3" s="22" t="s">
        <v>96</v>
      </c>
      <c r="BJ3" s="22"/>
      <c r="BK3" s="22"/>
      <c r="BL3" s="22"/>
      <c r="BM3" s="22"/>
      <c r="BN3" s="22" t="s">
        <v>97</v>
      </c>
      <c r="BO3" s="22"/>
      <c r="BP3" s="22"/>
      <c r="BQ3" s="22"/>
      <c r="BR3" s="22"/>
      <c r="BS3" s="23" t="s">
        <v>93</v>
      </c>
      <c r="BT3" s="23"/>
      <c r="BU3" s="23"/>
      <c r="BV3" s="23"/>
      <c r="BW3" s="23"/>
      <c r="BX3" s="23" t="s">
        <v>96</v>
      </c>
      <c r="BY3" s="23"/>
      <c r="BZ3" s="23"/>
      <c r="CA3" s="23"/>
      <c r="CB3" s="23"/>
      <c r="CC3" s="23" t="s">
        <v>97</v>
      </c>
      <c r="CD3" s="23"/>
      <c r="CE3" s="23"/>
      <c r="CF3" s="23"/>
      <c r="CG3" s="23"/>
      <c r="CH3" s="24" t="s">
        <v>93</v>
      </c>
      <c r="CI3" s="24"/>
      <c r="CJ3" s="24"/>
      <c r="CK3" s="24"/>
      <c r="CL3" s="24"/>
      <c r="CM3" s="24" t="s">
        <v>96</v>
      </c>
      <c r="CN3" s="24"/>
      <c r="CO3" s="24"/>
      <c r="CP3" s="24"/>
      <c r="CQ3" s="24"/>
      <c r="CR3" s="24" t="s">
        <v>97</v>
      </c>
      <c r="CS3" s="24"/>
      <c r="CT3" s="24"/>
      <c r="CU3" s="24"/>
      <c r="CV3" s="24"/>
    </row>
    <row r="4" spans="1:100" x14ac:dyDescent="0.15">
      <c r="K4" s="28" t="s">
        <v>94</v>
      </c>
      <c r="L4" s="58" t="s">
        <v>99</v>
      </c>
      <c r="M4" s="58"/>
      <c r="N4" s="57" t="s">
        <v>101</v>
      </c>
      <c r="O4" s="57"/>
      <c r="P4" s="28" t="s">
        <v>94</v>
      </c>
      <c r="Q4" s="58" t="s">
        <v>99</v>
      </c>
      <c r="R4" s="58"/>
      <c r="S4" s="57" t="s">
        <v>101</v>
      </c>
      <c r="T4" s="57"/>
      <c r="U4" s="28" t="s">
        <v>94</v>
      </c>
      <c r="V4" s="58" t="s">
        <v>99</v>
      </c>
      <c r="W4" s="58"/>
      <c r="X4" s="57" t="s">
        <v>101</v>
      </c>
      <c r="Y4" s="57"/>
      <c r="Z4" s="28" t="s">
        <v>94</v>
      </c>
      <c r="AA4" s="58" t="s">
        <v>99</v>
      </c>
      <c r="AB4" s="58"/>
      <c r="AC4" s="57" t="s">
        <v>101</v>
      </c>
      <c r="AD4" s="57"/>
      <c r="AE4" s="28" t="s">
        <v>94</v>
      </c>
      <c r="AF4" s="58" t="s">
        <v>99</v>
      </c>
      <c r="AG4" s="58"/>
      <c r="AH4" s="57" t="s">
        <v>101</v>
      </c>
      <c r="AI4" s="57"/>
      <c r="AJ4" s="28" t="s">
        <v>94</v>
      </c>
      <c r="AK4" s="58" t="s">
        <v>99</v>
      </c>
      <c r="AL4" s="58"/>
      <c r="AM4" s="57" t="s">
        <v>101</v>
      </c>
      <c r="AN4" s="57"/>
      <c r="AO4" s="28" t="s">
        <v>94</v>
      </c>
      <c r="AP4" s="58" t="s">
        <v>99</v>
      </c>
      <c r="AQ4" s="58"/>
      <c r="AR4" s="57" t="s">
        <v>101</v>
      </c>
      <c r="AS4" s="57"/>
      <c r="AT4" s="28" t="s">
        <v>94</v>
      </c>
      <c r="AU4" s="58" t="s">
        <v>99</v>
      </c>
      <c r="AV4" s="58"/>
      <c r="AW4" s="57" t="s">
        <v>101</v>
      </c>
      <c r="AX4" s="57"/>
      <c r="AY4" s="28" t="s">
        <v>94</v>
      </c>
      <c r="AZ4" s="58" t="s">
        <v>99</v>
      </c>
      <c r="BA4" s="58"/>
      <c r="BB4" s="57" t="s">
        <v>101</v>
      </c>
      <c r="BC4" s="57"/>
      <c r="BD4" s="28" t="s">
        <v>94</v>
      </c>
      <c r="BE4" s="58" t="s">
        <v>99</v>
      </c>
      <c r="BF4" s="58"/>
      <c r="BG4" s="57" t="s">
        <v>101</v>
      </c>
      <c r="BH4" s="57"/>
      <c r="BI4" s="28" t="s">
        <v>94</v>
      </c>
      <c r="BJ4" s="58" t="s">
        <v>99</v>
      </c>
      <c r="BK4" s="58"/>
      <c r="BL4" s="57" t="s">
        <v>101</v>
      </c>
      <c r="BM4" s="57"/>
      <c r="BN4" s="28" t="s">
        <v>94</v>
      </c>
      <c r="BO4" s="58" t="s">
        <v>99</v>
      </c>
      <c r="BP4" s="58"/>
      <c r="BQ4" s="57" t="s">
        <v>101</v>
      </c>
      <c r="BR4" s="57"/>
      <c r="BS4" s="28" t="s">
        <v>94</v>
      </c>
      <c r="BT4" s="58" t="s">
        <v>99</v>
      </c>
      <c r="BU4" s="58"/>
      <c r="BV4" s="57" t="s">
        <v>101</v>
      </c>
      <c r="BW4" s="57"/>
      <c r="BX4" s="28" t="s">
        <v>94</v>
      </c>
      <c r="BY4" s="58" t="s">
        <v>99</v>
      </c>
      <c r="BZ4" s="58"/>
      <c r="CA4" s="57" t="s">
        <v>101</v>
      </c>
      <c r="CB4" s="57"/>
      <c r="CC4" s="28" t="s">
        <v>94</v>
      </c>
      <c r="CD4" s="58" t="s">
        <v>99</v>
      </c>
      <c r="CE4" s="58"/>
      <c r="CF4" s="57" t="s">
        <v>101</v>
      </c>
      <c r="CG4" s="57"/>
      <c r="CH4" s="28" t="s">
        <v>94</v>
      </c>
      <c r="CI4" s="58" t="s">
        <v>99</v>
      </c>
      <c r="CJ4" s="58"/>
      <c r="CK4" s="57" t="s">
        <v>101</v>
      </c>
      <c r="CL4" s="57"/>
      <c r="CM4" s="28" t="s">
        <v>94</v>
      </c>
      <c r="CN4" s="58" t="s">
        <v>99</v>
      </c>
      <c r="CO4" s="58"/>
      <c r="CP4" s="57" t="s">
        <v>101</v>
      </c>
      <c r="CQ4" s="57"/>
      <c r="CR4" s="28" t="s">
        <v>94</v>
      </c>
      <c r="CS4" s="58" t="s">
        <v>99</v>
      </c>
      <c r="CT4" s="58"/>
      <c r="CU4" s="57" t="s">
        <v>101</v>
      </c>
      <c r="CV4" s="57"/>
    </row>
    <row r="5" spans="1:100" x14ac:dyDescent="0.15">
      <c r="A5" t="s">
        <v>9</v>
      </c>
      <c r="B5" t="s">
        <v>444</v>
      </c>
      <c r="C5" t="s">
        <v>443</v>
      </c>
      <c r="D5" t="s">
        <v>442</v>
      </c>
      <c r="E5" t="s">
        <v>429</v>
      </c>
      <c r="F5" t="s">
        <v>430</v>
      </c>
      <c r="G5" t="s">
        <v>446</v>
      </c>
      <c r="H5" t="s">
        <v>95</v>
      </c>
      <c r="I5" t="s">
        <v>104</v>
      </c>
      <c r="J5" s="32" t="s">
        <v>105</v>
      </c>
      <c r="K5" s="28" t="s">
        <v>65</v>
      </c>
      <c r="L5" s="27" t="s">
        <v>100</v>
      </c>
      <c r="M5" s="27" t="s">
        <v>65</v>
      </c>
      <c r="N5" s="29" t="s">
        <v>100</v>
      </c>
      <c r="O5" s="29" t="s">
        <v>65</v>
      </c>
      <c r="P5" s="28" t="s">
        <v>65</v>
      </c>
      <c r="Q5" s="27" t="s">
        <v>100</v>
      </c>
      <c r="R5" s="27" t="s">
        <v>65</v>
      </c>
      <c r="S5" s="29" t="s">
        <v>100</v>
      </c>
      <c r="T5" s="29" t="s">
        <v>65</v>
      </c>
      <c r="U5" s="28" t="s">
        <v>65</v>
      </c>
      <c r="V5" s="27" t="s">
        <v>100</v>
      </c>
      <c r="W5" s="27" t="s">
        <v>65</v>
      </c>
      <c r="X5" s="29" t="s">
        <v>100</v>
      </c>
      <c r="Y5" s="29" t="s">
        <v>65</v>
      </c>
      <c r="Z5" s="28" t="s">
        <v>65</v>
      </c>
      <c r="AA5" s="27" t="s">
        <v>100</v>
      </c>
      <c r="AB5" s="27" t="s">
        <v>65</v>
      </c>
      <c r="AC5" s="29" t="s">
        <v>100</v>
      </c>
      <c r="AD5" s="29" t="s">
        <v>65</v>
      </c>
      <c r="AE5" s="28" t="s">
        <v>65</v>
      </c>
      <c r="AF5" s="27" t="s">
        <v>100</v>
      </c>
      <c r="AG5" s="27" t="s">
        <v>65</v>
      </c>
      <c r="AH5" s="29" t="s">
        <v>100</v>
      </c>
      <c r="AI5" s="29" t="s">
        <v>65</v>
      </c>
      <c r="AJ5" s="28" t="s">
        <v>65</v>
      </c>
      <c r="AK5" s="27" t="s">
        <v>100</v>
      </c>
      <c r="AL5" s="27" t="s">
        <v>65</v>
      </c>
      <c r="AM5" s="29" t="s">
        <v>100</v>
      </c>
      <c r="AN5" s="29" t="s">
        <v>65</v>
      </c>
      <c r="AO5" s="28" t="s">
        <v>65</v>
      </c>
      <c r="AP5" s="27" t="s">
        <v>100</v>
      </c>
      <c r="AQ5" s="27" t="s">
        <v>65</v>
      </c>
      <c r="AR5" s="29" t="s">
        <v>100</v>
      </c>
      <c r="AS5" s="29" t="s">
        <v>65</v>
      </c>
      <c r="AT5" s="28" t="s">
        <v>65</v>
      </c>
      <c r="AU5" s="27" t="s">
        <v>100</v>
      </c>
      <c r="AV5" s="27" t="s">
        <v>65</v>
      </c>
      <c r="AW5" s="29" t="s">
        <v>100</v>
      </c>
      <c r="AX5" s="29" t="s">
        <v>65</v>
      </c>
      <c r="AY5" s="28" t="s">
        <v>65</v>
      </c>
      <c r="AZ5" s="27" t="s">
        <v>100</v>
      </c>
      <c r="BA5" s="27" t="s">
        <v>65</v>
      </c>
      <c r="BB5" s="29" t="s">
        <v>100</v>
      </c>
      <c r="BC5" s="29" t="s">
        <v>65</v>
      </c>
      <c r="BD5" s="28" t="s">
        <v>102</v>
      </c>
      <c r="BE5" s="27"/>
      <c r="BF5" s="27" t="s">
        <v>102</v>
      </c>
      <c r="BG5" s="29"/>
      <c r="BH5" s="29" t="s">
        <v>102</v>
      </c>
      <c r="BI5" s="28" t="s">
        <v>102</v>
      </c>
      <c r="BJ5" s="27"/>
      <c r="BK5" s="27" t="s">
        <v>102</v>
      </c>
      <c r="BL5" s="29"/>
      <c r="BM5" s="29" t="s">
        <v>102</v>
      </c>
      <c r="BN5" s="28" t="s">
        <v>102</v>
      </c>
      <c r="BO5" s="27"/>
      <c r="BP5" s="27" t="s">
        <v>102</v>
      </c>
      <c r="BQ5" s="29"/>
      <c r="BR5" s="29" t="s">
        <v>102</v>
      </c>
      <c r="BS5" s="28" t="s">
        <v>102</v>
      </c>
      <c r="BT5" s="27"/>
      <c r="BU5" s="27" t="s">
        <v>102</v>
      </c>
      <c r="BV5" s="29"/>
      <c r="BW5" s="29" t="s">
        <v>102</v>
      </c>
      <c r="BX5" s="28" t="s">
        <v>102</v>
      </c>
      <c r="BY5" s="27"/>
      <c r="BZ5" s="27" t="s">
        <v>102</v>
      </c>
      <c r="CA5" s="29"/>
      <c r="CB5" s="29" t="s">
        <v>102</v>
      </c>
      <c r="CC5" s="28" t="s">
        <v>102</v>
      </c>
      <c r="CD5" s="27"/>
      <c r="CE5" s="27" t="s">
        <v>102</v>
      </c>
      <c r="CF5" s="29"/>
      <c r="CG5" s="29" t="s">
        <v>102</v>
      </c>
      <c r="CH5" s="28" t="s">
        <v>102</v>
      </c>
      <c r="CI5" s="27"/>
      <c r="CJ5" s="27" t="s">
        <v>102</v>
      </c>
      <c r="CK5" s="29"/>
      <c r="CL5" s="29" t="s">
        <v>102</v>
      </c>
      <c r="CM5" s="28" t="s">
        <v>102</v>
      </c>
      <c r="CN5" s="27"/>
      <c r="CO5" s="27" t="s">
        <v>102</v>
      </c>
      <c r="CP5" s="29"/>
      <c r="CQ5" s="29" t="s">
        <v>102</v>
      </c>
      <c r="CR5" s="28" t="s">
        <v>102</v>
      </c>
      <c r="CS5" s="27"/>
      <c r="CT5" s="27" t="s">
        <v>102</v>
      </c>
      <c r="CU5" s="29"/>
      <c r="CV5" s="29" t="s">
        <v>102</v>
      </c>
    </row>
    <row r="6" spans="1:100" x14ac:dyDescent="0.15">
      <c r="A6">
        <v>1</v>
      </c>
      <c r="B6">
        <f>VLOOKUP(A6,CHOOSE({1,2},铜钱产出!A4:A60,铜钱产出!BD4:BD60),2,0)</f>
        <v>135300</v>
      </c>
      <c r="C6">
        <f>B6-D6</f>
        <v>103800</v>
      </c>
      <c r="D6">
        <f>附表6!I8</f>
        <v>31500</v>
      </c>
      <c r="E6">
        <f>C6/2850*附表3!$B$3</f>
        <v>2116.7568922305763</v>
      </c>
      <c r="F6">
        <v>0</v>
      </c>
      <c r="G6">
        <v>0</v>
      </c>
      <c r="H6">
        <f>SUM(BD6:CV6)</f>
        <v>2042</v>
      </c>
      <c r="I6" s="31">
        <f>(E6+F6+G6)-H6</f>
        <v>74.756892230576341</v>
      </c>
      <c r="K6" s="30">
        <v>4</v>
      </c>
      <c r="L6" s="30" t="s">
        <v>103</v>
      </c>
      <c r="M6" s="30">
        <v>4</v>
      </c>
      <c r="N6" s="30" t="s">
        <v>103</v>
      </c>
      <c r="O6" s="30">
        <v>0</v>
      </c>
      <c r="P6" s="30">
        <v>4</v>
      </c>
      <c r="Q6" s="30" t="s">
        <v>103</v>
      </c>
      <c r="R6" s="30">
        <v>3</v>
      </c>
      <c r="S6" s="30" t="s">
        <v>103</v>
      </c>
      <c r="T6" s="30">
        <v>0</v>
      </c>
      <c r="U6" s="30">
        <v>0</v>
      </c>
      <c r="V6" s="30" t="s">
        <v>103</v>
      </c>
      <c r="W6" s="30">
        <v>0</v>
      </c>
      <c r="X6" s="30" t="s">
        <v>103</v>
      </c>
      <c r="Y6" s="30">
        <v>0</v>
      </c>
      <c r="Z6" s="30">
        <v>0</v>
      </c>
      <c r="AA6" s="30" t="s">
        <v>103</v>
      </c>
      <c r="AB6" s="30">
        <v>0</v>
      </c>
      <c r="AC6" s="30" t="s">
        <v>103</v>
      </c>
      <c r="AD6" s="30">
        <v>0</v>
      </c>
      <c r="AE6" s="30">
        <v>0</v>
      </c>
      <c r="AF6" s="30" t="s">
        <v>103</v>
      </c>
      <c r="AG6" s="30">
        <v>0</v>
      </c>
      <c r="AH6" s="30" t="s">
        <v>103</v>
      </c>
      <c r="AI6" s="30">
        <v>0</v>
      </c>
      <c r="AJ6" s="30">
        <v>0</v>
      </c>
      <c r="AK6" s="30" t="s">
        <v>103</v>
      </c>
      <c r="AL6" s="30">
        <v>0</v>
      </c>
      <c r="AM6" s="30" t="s">
        <v>103</v>
      </c>
      <c r="AN6" s="30">
        <v>0</v>
      </c>
      <c r="AO6" s="30">
        <v>0</v>
      </c>
      <c r="AP6" s="30" t="s">
        <v>103</v>
      </c>
      <c r="AQ6" s="30">
        <v>0</v>
      </c>
      <c r="AR6" s="30" t="s">
        <v>103</v>
      </c>
      <c r="AS6" s="30">
        <v>0</v>
      </c>
      <c r="AT6" s="30">
        <v>0</v>
      </c>
      <c r="AU6" s="30" t="s">
        <v>103</v>
      </c>
      <c r="AV6" s="30">
        <v>0</v>
      </c>
      <c r="AW6" s="30" t="s">
        <v>103</v>
      </c>
      <c r="AX6" s="30">
        <v>0</v>
      </c>
      <c r="AY6" s="30">
        <v>0</v>
      </c>
      <c r="AZ6" s="30" t="s">
        <v>103</v>
      </c>
      <c r="BA6" s="30">
        <v>0</v>
      </c>
      <c r="BB6" s="30" t="s">
        <v>103</v>
      </c>
      <c r="BC6" s="30">
        <v>0</v>
      </c>
      <c r="BD6" s="26">
        <f>VLOOKUP(K6,附表2!$A$3:$D$14,4,0)</f>
        <v>691</v>
      </c>
      <c r="BE6" s="26"/>
      <c r="BF6" s="26">
        <f>_xlfn.SWITCH(L6,"A",VLOOKUP(M6,附表2!$F$3:$I$14,4,0),"B",VLOOKUP(M6,附表2!$K$3:$N$14,4,0),"C",VLOOKUP(M6,附表2!$P$3:$S$14,4,0))</f>
        <v>480</v>
      </c>
      <c r="BG6" s="26"/>
      <c r="BH6" s="26">
        <f>_xlfn.SWITCH(N6,"A",VLOOKUP(O6,附表2!$F$3:$I$14,4,0),"B",VLOOKUP(O6,附表2!$K$3:$N$14,4,0),"C",VLOOKUP(O6,附表2!$P$3:$S$14,4,0))</f>
        <v>0</v>
      </c>
      <c r="BI6" s="26">
        <f>VLOOKUP(P6,附表2!$A$3:$D$14,4,0)</f>
        <v>691</v>
      </c>
      <c r="BJ6" s="26"/>
      <c r="BK6" s="26">
        <f>_xlfn.SWITCH(Q6,"A",VLOOKUP(R6,附表2!$F$3:$I$14,4,0),"B",VLOOKUP(R6,附表2!$K$3:$N$14,4,0),"C",VLOOKUP(R6,附表2!$P$3:$S$14,4,0))</f>
        <v>180</v>
      </c>
      <c r="BL6" s="26"/>
      <c r="BM6" s="26">
        <f>_xlfn.SWITCH(S6,"A",VLOOKUP(T6,附表2!$F$3:$I$14,4,0),"B",VLOOKUP(T6,附表2!$K$3:$N$14,4,0),"C",VLOOKUP(T6,附表2!$P$3:$S$14,4,0))</f>
        <v>0</v>
      </c>
      <c r="BN6" s="26">
        <f>VLOOKUP(U6,附表2!$A$3:$D$14,4,0)</f>
        <v>0</v>
      </c>
      <c r="BO6" s="26"/>
      <c r="BP6" s="26">
        <f>_xlfn.SWITCH(V6,"A",VLOOKUP(W6,附表2!$F$3:$I$14,4,0),"B",VLOOKUP(W6,附表2!$K$3:$N$14,4,0),"C",VLOOKUP(W6,附表2!$P$3:$S$14,4,0))</f>
        <v>0</v>
      </c>
      <c r="BQ6" s="26"/>
      <c r="BR6" s="26">
        <f>_xlfn.SWITCH(X6,"A",VLOOKUP(Y6,附表2!$F$3:$I$14,4,0),"B",VLOOKUP(Y6,附表2!$K$3:$N$14,4,0),"C",VLOOKUP(Y6,附表2!$P$3:$S$14,4,0))</f>
        <v>0</v>
      </c>
      <c r="BS6" s="26">
        <f>VLOOKUP(Z6,附表2!$A$3:$D$14,4,0)</f>
        <v>0</v>
      </c>
      <c r="BT6" s="26"/>
      <c r="BU6" s="26">
        <f>_xlfn.SWITCH(AA6,"A",VLOOKUP(AB6,附表2!$F$3:$I$14,4,0),"B",VLOOKUP(AB6,附表2!$K$3:$N$14,4,0),"C",VLOOKUP(AB6,附表2!$P$3:$S$14,4,0))</f>
        <v>0</v>
      </c>
      <c r="BV6" s="26"/>
      <c r="BW6" s="26">
        <f>_xlfn.SWITCH(AC6,"A",VLOOKUP(AD6,附表2!$F$3:$I$14,4,0),"B",VLOOKUP(AD6,附表2!$K$3:$N$14,4,0),"C",VLOOKUP(AD6,附表2!$P$3:$S$14,4,0))</f>
        <v>0</v>
      </c>
      <c r="BX6" s="26">
        <f>VLOOKUP(AE6,附表2!$A$3:$D$14,4,0)</f>
        <v>0</v>
      </c>
      <c r="BY6" s="26"/>
      <c r="BZ6" s="26">
        <f>_xlfn.SWITCH(AF6,"A",VLOOKUP(AG6,附表2!$F$3:$I$14,4,0),"B",VLOOKUP(AG6,附表2!$K$3:$N$14,4,0),"C",VLOOKUP(AG6,附表2!$P$3:$S$14,4,0))</f>
        <v>0</v>
      </c>
      <c r="CA6" s="26"/>
      <c r="CB6" s="26">
        <f>_xlfn.SWITCH(AH6,"A",VLOOKUP(AI6,附表2!$F$3:$I$14,4,0),"B",VLOOKUP(AI6,附表2!$K$3:$N$14,4,0),"C",VLOOKUP(AI6,附表2!$P$3:$S$14,4,0))</f>
        <v>0</v>
      </c>
      <c r="CC6" s="26">
        <f>VLOOKUP(AJ6,附表2!$A$3:$D$14,4,0)</f>
        <v>0</v>
      </c>
      <c r="CD6" s="26"/>
      <c r="CE6" s="26">
        <f>_xlfn.SWITCH(AK6,"A",VLOOKUP(AL6,附表2!$F$3:$I$14,4,0),"B",VLOOKUP(AL6,附表2!$K$3:$N$14,4,0),"C",VLOOKUP(AL6,附表2!$P$3:$S$14,4,0))</f>
        <v>0</v>
      </c>
      <c r="CF6" s="26"/>
      <c r="CG6" s="26">
        <f>_xlfn.SWITCH(AM6,"A",VLOOKUP(AN6,附表2!$F$3:$I$14,4,0),"B",VLOOKUP(AN6,附表2!$K$3:$N$14,4,0),"C",VLOOKUP(AN6,附表2!$P$3:$S$14,4,0))</f>
        <v>0</v>
      </c>
      <c r="CH6" s="26">
        <f>VLOOKUP(AO6,附表2!$A$3:$D$14,4,0)</f>
        <v>0</v>
      </c>
      <c r="CI6" s="26"/>
      <c r="CJ6" s="26">
        <f>_xlfn.SWITCH(AP6,"A",VLOOKUP(AQ6,附表2!$F$3:$I$14,4,0),"B",VLOOKUP(AQ6,附表2!$K$3:$N$14,4,0),"C",VLOOKUP(AQ6,附表2!$P$3:$S$14,4,0))</f>
        <v>0</v>
      </c>
      <c r="CK6" s="26"/>
      <c r="CL6" s="26">
        <f>_xlfn.SWITCH(AR6,"A",VLOOKUP(AS6,附表2!$F$3:$I$14,4,0),"B",VLOOKUP(AS6,附表2!$K$3:$N$14,4,0),"C",VLOOKUP(AS6,附表2!$P$3:$S$14,4,0))</f>
        <v>0</v>
      </c>
      <c r="CM6" s="26">
        <f>VLOOKUP(AT6,附表2!$A$3:$D$14,4,0)</f>
        <v>0</v>
      </c>
      <c r="CN6" s="26"/>
      <c r="CO6" s="26">
        <f>_xlfn.SWITCH(AU6,"A",VLOOKUP(AV6,附表2!$F$3:$I$14,4,0),"B",VLOOKUP(AV6,附表2!$K$3:$N$14,4,0),"C",VLOOKUP(AV6,附表2!$P$3:$S$14,4,0))</f>
        <v>0</v>
      </c>
      <c r="CP6" s="26"/>
      <c r="CQ6" s="26">
        <f>_xlfn.SWITCH(AW6,"A",VLOOKUP(AX6,附表2!$F$3:$I$14,4,0),"B",VLOOKUP(AX6,附表2!$K$3:$N$14,4,0),"C",VLOOKUP(AX6,附表2!$P$3:$S$14,4,0))</f>
        <v>0</v>
      </c>
      <c r="CR6" s="26">
        <f>VLOOKUP(AY6,附表2!$A$3:$D$14,4,0)</f>
        <v>0</v>
      </c>
      <c r="CS6" s="26"/>
      <c r="CT6" s="26">
        <f>_xlfn.SWITCH(AZ6,"A",VLOOKUP(BA6,附表2!$F$3:$I$14,4,0),"B",VLOOKUP(BA6,附表2!$K$3:$N$14,4,0),"C",VLOOKUP(BA6,附表2!$P$3:$S$14,4,0))</f>
        <v>0</v>
      </c>
      <c r="CU6" s="26"/>
      <c r="CV6" s="26">
        <f>_xlfn.SWITCH(BB6,"A",VLOOKUP(BC6,附表2!$F$3:$I$14,4,0),"B",VLOOKUP(BC6,附表2!$K$3:$N$14,4,0),"C",VLOOKUP(BC6,附表2!$P$3:$S$14,4,0))</f>
        <v>0</v>
      </c>
    </row>
    <row r="7" spans="1:100" x14ac:dyDescent="0.15">
      <c r="A7">
        <v>2</v>
      </c>
      <c r="B7">
        <f>VLOOKUP(A7,CHOOSE({1,2},铜钱产出!A5:A61,铜钱产出!BD5:BD61),2,0)</f>
        <v>235060</v>
      </c>
      <c r="C7">
        <f t="shared" ref="C7:C65" si="0">B7-D7</f>
        <v>157060</v>
      </c>
      <c r="D7">
        <f>MIN(附表6!I9,B7-B6)</f>
        <v>78000</v>
      </c>
      <c r="E7">
        <f>C7/2850*附表3!$B$3</f>
        <v>3202.8693400167085</v>
      </c>
      <c r="F7">
        <v>0</v>
      </c>
      <c r="G7">
        <v>0</v>
      </c>
      <c r="H7">
        <f t="shared" ref="H7:H65" si="1">SUM(BD7:CV7)</f>
        <v>2733</v>
      </c>
      <c r="I7" s="31">
        <f t="shared" ref="I7:I65" si="2">(E7+F7+G7)-H7</f>
        <v>469.86934001670852</v>
      </c>
      <c r="K7" s="30">
        <v>5</v>
      </c>
      <c r="L7" s="30" t="s">
        <v>103</v>
      </c>
      <c r="M7" s="30">
        <v>4</v>
      </c>
      <c r="N7" s="30" t="s">
        <v>103</v>
      </c>
      <c r="O7" s="30">
        <v>0</v>
      </c>
      <c r="P7" s="30">
        <v>4</v>
      </c>
      <c r="Q7" s="30" t="s">
        <v>103</v>
      </c>
      <c r="R7" s="30">
        <v>3</v>
      </c>
      <c r="S7" s="30" t="s">
        <v>103</v>
      </c>
      <c r="T7" s="30">
        <v>0</v>
      </c>
      <c r="U7" s="30">
        <v>0</v>
      </c>
      <c r="V7" s="30" t="s">
        <v>103</v>
      </c>
      <c r="W7" s="30">
        <v>0</v>
      </c>
      <c r="X7" s="30" t="s">
        <v>103</v>
      </c>
      <c r="Y7" s="30">
        <v>0</v>
      </c>
      <c r="Z7" s="30">
        <v>0</v>
      </c>
      <c r="AA7" s="30" t="s">
        <v>103</v>
      </c>
      <c r="AB7" s="30">
        <v>0</v>
      </c>
      <c r="AC7" s="30" t="s">
        <v>103</v>
      </c>
      <c r="AD7" s="30">
        <v>0</v>
      </c>
      <c r="AE7" s="30">
        <v>0</v>
      </c>
      <c r="AF7" s="30" t="s">
        <v>103</v>
      </c>
      <c r="AG7" s="30">
        <v>0</v>
      </c>
      <c r="AH7" s="30" t="s">
        <v>103</v>
      </c>
      <c r="AI7" s="30">
        <v>0</v>
      </c>
      <c r="AJ7" s="30">
        <v>0</v>
      </c>
      <c r="AK7" s="30" t="s">
        <v>103</v>
      </c>
      <c r="AL7" s="30">
        <v>0</v>
      </c>
      <c r="AM7" s="30" t="s">
        <v>103</v>
      </c>
      <c r="AN7" s="30">
        <v>0</v>
      </c>
      <c r="AO7" s="30">
        <v>0</v>
      </c>
      <c r="AP7" s="30" t="s">
        <v>103</v>
      </c>
      <c r="AQ7" s="30">
        <v>0</v>
      </c>
      <c r="AR7" s="30" t="s">
        <v>103</v>
      </c>
      <c r="AS7" s="30">
        <v>0</v>
      </c>
      <c r="AT7" s="30">
        <v>0</v>
      </c>
      <c r="AU7" s="30" t="s">
        <v>103</v>
      </c>
      <c r="AV7" s="30">
        <v>0</v>
      </c>
      <c r="AW7" s="30" t="s">
        <v>103</v>
      </c>
      <c r="AX7" s="30">
        <v>0</v>
      </c>
      <c r="AY7" s="30">
        <v>0</v>
      </c>
      <c r="AZ7" s="30" t="s">
        <v>103</v>
      </c>
      <c r="BA7" s="30">
        <v>0</v>
      </c>
      <c r="BB7" s="30" t="s">
        <v>103</v>
      </c>
      <c r="BC7" s="30">
        <v>0</v>
      </c>
      <c r="BD7" s="26">
        <f>VLOOKUP(K7,附表2!$A$3:$D$14,4,0)</f>
        <v>1382</v>
      </c>
      <c r="BE7" s="26"/>
      <c r="BF7" s="26">
        <f>_xlfn.SWITCH(L7,"A",VLOOKUP(M7,附表2!$F$3:$I$14,4,0),"B",VLOOKUP(M7,附表2!$K$3:$N$14,4,0),"C",VLOOKUP(M7,附表2!$P$3:$S$14,4,0))</f>
        <v>480</v>
      </c>
      <c r="BG7" s="26"/>
      <c r="BH7" s="26">
        <f>_xlfn.SWITCH(N7,"A",VLOOKUP(O7,附表2!$F$3:$I$14,4,0),"B",VLOOKUP(O7,附表2!$K$3:$N$14,4,0),"C",VLOOKUP(O7,附表2!$P$3:$S$14,4,0))</f>
        <v>0</v>
      </c>
      <c r="BI7" s="26">
        <f>VLOOKUP(P7,附表2!$A$3:$D$14,4,0)</f>
        <v>691</v>
      </c>
      <c r="BJ7" s="26"/>
      <c r="BK7" s="26">
        <f>_xlfn.SWITCH(Q7,"A",VLOOKUP(R7,附表2!$F$3:$I$14,4,0),"B",VLOOKUP(R7,附表2!$K$3:$N$14,4,0),"C",VLOOKUP(R7,附表2!$P$3:$S$14,4,0))</f>
        <v>180</v>
      </c>
      <c r="BL7" s="26"/>
      <c r="BM7" s="26">
        <f>_xlfn.SWITCH(S7,"A",VLOOKUP(T7,附表2!$F$3:$I$14,4,0),"B",VLOOKUP(T7,附表2!$K$3:$N$14,4,0),"C",VLOOKUP(T7,附表2!$P$3:$S$14,4,0))</f>
        <v>0</v>
      </c>
      <c r="BN7" s="26">
        <f>VLOOKUP(U7,附表2!$A$3:$D$14,4,0)</f>
        <v>0</v>
      </c>
      <c r="BO7" s="26"/>
      <c r="BP7" s="26">
        <f>_xlfn.SWITCH(V7,"A",VLOOKUP(W7,附表2!$F$3:$I$14,4,0),"B",VLOOKUP(W7,附表2!$K$3:$N$14,4,0),"C",VLOOKUP(W7,附表2!$P$3:$S$14,4,0))</f>
        <v>0</v>
      </c>
      <c r="BQ7" s="26"/>
      <c r="BR7" s="26">
        <f>_xlfn.SWITCH(X7,"A",VLOOKUP(Y7,附表2!$F$3:$I$14,4,0),"B",VLOOKUP(Y7,附表2!$K$3:$N$14,4,0),"C",VLOOKUP(Y7,附表2!$P$3:$S$14,4,0))</f>
        <v>0</v>
      </c>
      <c r="BS7" s="26">
        <f>VLOOKUP(Z7,附表2!$A$3:$D$14,4,0)</f>
        <v>0</v>
      </c>
      <c r="BT7" s="26"/>
      <c r="BU7" s="26">
        <f>_xlfn.SWITCH(AA7,"A",VLOOKUP(AB7,附表2!$F$3:$I$14,4,0),"B",VLOOKUP(AB7,附表2!$K$3:$N$14,4,0),"C",VLOOKUP(AB7,附表2!$P$3:$S$14,4,0))</f>
        <v>0</v>
      </c>
      <c r="BV7" s="26"/>
      <c r="BW7" s="26">
        <f>_xlfn.SWITCH(AC7,"A",VLOOKUP(AD7,附表2!$F$3:$I$14,4,0),"B",VLOOKUP(AD7,附表2!$K$3:$N$14,4,0),"C",VLOOKUP(AD7,附表2!$P$3:$S$14,4,0))</f>
        <v>0</v>
      </c>
      <c r="BX7" s="26">
        <f>VLOOKUP(AE7,附表2!$A$3:$D$14,4,0)</f>
        <v>0</v>
      </c>
      <c r="BY7" s="26"/>
      <c r="BZ7" s="26">
        <f>_xlfn.SWITCH(AF7,"A",VLOOKUP(AG7,附表2!$F$3:$I$14,4,0),"B",VLOOKUP(AG7,附表2!$K$3:$N$14,4,0),"C",VLOOKUP(AG7,附表2!$P$3:$S$14,4,0))</f>
        <v>0</v>
      </c>
      <c r="CA7" s="26"/>
      <c r="CB7" s="26">
        <f>_xlfn.SWITCH(AH7,"A",VLOOKUP(AI7,附表2!$F$3:$I$14,4,0),"B",VLOOKUP(AI7,附表2!$K$3:$N$14,4,0),"C",VLOOKUP(AI7,附表2!$P$3:$S$14,4,0))</f>
        <v>0</v>
      </c>
      <c r="CC7" s="26">
        <f>VLOOKUP(AJ7,附表2!$A$3:$D$14,4,0)</f>
        <v>0</v>
      </c>
      <c r="CD7" s="26"/>
      <c r="CE7" s="26">
        <f>_xlfn.SWITCH(AK7,"A",VLOOKUP(AL7,附表2!$F$3:$I$14,4,0),"B",VLOOKUP(AL7,附表2!$K$3:$N$14,4,0),"C",VLOOKUP(AL7,附表2!$P$3:$S$14,4,0))</f>
        <v>0</v>
      </c>
      <c r="CF7" s="26"/>
      <c r="CG7" s="26">
        <f>_xlfn.SWITCH(AM7,"A",VLOOKUP(AN7,附表2!$F$3:$I$14,4,0),"B",VLOOKUP(AN7,附表2!$K$3:$N$14,4,0),"C",VLOOKUP(AN7,附表2!$P$3:$S$14,4,0))</f>
        <v>0</v>
      </c>
      <c r="CH7" s="26">
        <f>VLOOKUP(AO7,附表2!$A$3:$D$14,4,0)</f>
        <v>0</v>
      </c>
      <c r="CI7" s="26"/>
      <c r="CJ7" s="26">
        <f>_xlfn.SWITCH(AP7,"A",VLOOKUP(AQ7,附表2!$F$3:$I$14,4,0),"B",VLOOKUP(AQ7,附表2!$K$3:$N$14,4,0),"C",VLOOKUP(AQ7,附表2!$P$3:$S$14,4,0))</f>
        <v>0</v>
      </c>
      <c r="CK7" s="26"/>
      <c r="CL7" s="26">
        <f>_xlfn.SWITCH(AR7,"A",VLOOKUP(AS7,附表2!$F$3:$I$14,4,0),"B",VLOOKUP(AS7,附表2!$K$3:$N$14,4,0),"C",VLOOKUP(AS7,附表2!$P$3:$S$14,4,0))</f>
        <v>0</v>
      </c>
      <c r="CM7" s="26">
        <f>VLOOKUP(AT7,附表2!$A$3:$D$14,4,0)</f>
        <v>0</v>
      </c>
      <c r="CN7" s="26"/>
      <c r="CO7" s="26">
        <f>_xlfn.SWITCH(AU7,"A",VLOOKUP(AV7,附表2!$F$3:$I$14,4,0),"B",VLOOKUP(AV7,附表2!$K$3:$N$14,4,0),"C",VLOOKUP(AV7,附表2!$P$3:$S$14,4,0))</f>
        <v>0</v>
      </c>
      <c r="CP7" s="26"/>
      <c r="CQ7" s="26">
        <f>_xlfn.SWITCH(AW7,"A",VLOOKUP(AX7,附表2!$F$3:$I$14,4,0),"B",VLOOKUP(AX7,附表2!$K$3:$N$14,4,0),"C",VLOOKUP(AX7,附表2!$P$3:$S$14,4,0))</f>
        <v>0</v>
      </c>
      <c r="CR7" s="26">
        <f>VLOOKUP(AY7,附表2!$A$3:$D$14,4,0)</f>
        <v>0</v>
      </c>
      <c r="CS7" s="26"/>
      <c r="CT7" s="26">
        <f>_xlfn.SWITCH(AZ7,"A",VLOOKUP(BA7,附表2!$F$3:$I$14,4,0),"B",VLOOKUP(BA7,附表2!$K$3:$N$14,4,0),"C",VLOOKUP(BA7,附表2!$P$3:$S$14,4,0))</f>
        <v>0</v>
      </c>
      <c r="CU7" s="26"/>
      <c r="CV7" s="26">
        <f>_xlfn.SWITCH(BB7,"A",VLOOKUP(BC7,附表2!$F$3:$I$14,4,0),"B",VLOOKUP(BC7,附表2!$K$3:$N$14,4,0),"C",VLOOKUP(BC7,附表2!$P$3:$S$14,4,0))</f>
        <v>0</v>
      </c>
    </row>
    <row r="8" spans="1:100" x14ac:dyDescent="0.15">
      <c r="A8">
        <v>3</v>
      </c>
      <c r="B8">
        <f>VLOOKUP(A8,CHOOSE({1,2},铜钱产出!A6:A62,铜钱产出!BD6:BD62),2,0)</f>
        <v>318860</v>
      </c>
      <c r="C8">
        <f t="shared" si="0"/>
        <v>184360</v>
      </c>
      <c r="D8">
        <f>附表6!I10</f>
        <v>134500</v>
      </c>
      <c r="E8">
        <f>C8/2850*附表3!$B$3</f>
        <v>3759.5886382623225</v>
      </c>
      <c r="F8">
        <v>0</v>
      </c>
      <c r="G8">
        <v>0</v>
      </c>
      <c r="H8">
        <f t="shared" si="1"/>
        <v>3513</v>
      </c>
      <c r="I8" s="31">
        <f t="shared" si="2"/>
        <v>246.58863826232255</v>
      </c>
      <c r="K8" s="30">
        <v>5</v>
      </c>
      <c r="L8" s="30" t="s">
        <v>103</v>
      </c>
      <c r="M8" s="30">
        <v>5</v>
      </c>
      <c r="N8" s="30" t="s">
        <v>103</v>
      </c>
      <c r="O8" s="30">
        <v>0</v>
      </c>
      <c r="P8" s="30">
        <v>4</v>
      </c>
      <c r="Q8" s="30" t="s">
        <v>103</v>
      </c>
      <c r="R8" s="30">
        <v>4</v>
      </c>
      <c r="S8" s="30" t="s">
        <v>103</v>
      </c>
      <c r="T8" s="30">
        <v>0</v>
      </c>
      <c r="U8" s="30">
        <v>0</v>
      </c>
      <c r="V8" s="30" t="s">
        <v>103</v>
      </c>
      <c r="W8" s="30">
        <v>0</v>
      </c>
      <c r="X8" s="30" t="s">
        <v>103</v>
      </c>
      <c r="Y8" s="30">
        <v>0</v>
      </c>
      <c r="Z8" s="30">
        <v>0</v>
      </c>
      <c r="AA8" s="30" t="s">
        <v>103</v>
      </c>
      <c r="AB8" s="30">
        <v>0</v>
      </c>
      <c r="AC8" s="30" t="s">
        <v>103</v>
      </c>
      <c r="AD8" s="30">
        <v>0</v>
      </c>
      <c r="AE8" s="30">
        <v>0</v>
      </c>
      <c r="AF8" s="30" t="s">
        <v>103</v>
      </c>
      <c r="AG8" s="30">
        <v>0</v>
      </c>
      <c r="AH8" s="30" t="s">
        <v>103</v>
      </c>
      <c r="AI8" s="30">
        <v>0</v>
      </c>
      <c r="AJ8" s="30">
        <v>0</v>
      </c>
      <c r="AK8" s="30" t="s">
        <v>103</v>
      </c>
      <c r="AL8" s="30">
        <v>0</v>
      </c>
      <c r="AM8" s="30" t="s">
        <v>103</v>
      </c>
      <c r="AN8" s="30">
        <v>0</v>
      </c>
      <c r="AO8" s="30">
        <v>0</v>
      </c>
      <c r="AP8" s="30" t="s">
        <v>103</v>
      </c>
      <c r="AQ8" s="30">
        <v>0</v>
      </c>
      <c r="AR8" s="30" t="s">
        <v>103</v>
      </c>
      <c r="AS8" s="30">
        <v>0</v>
      </c>
      <c r="AT8" s="30">
        <v>0</v>
      </c>
      <c r="AU8" s="30" t="s">
        <v>103</v>
      </c>
      <c r="AV8" s="30">
        <v>0</v>
      </c>
      <c r="AW8" s="30" t="s">
        <v>103</v>
      </c>
      <c r="AX8" s="30">
        <v>0</v>
      </c>
      <c r="AY8" s="30">
        <v>0</v>
      </c>
      <c r="AZ8" s="30" t="s">
        <v>103</v>
      </c>
      <c r="BA8" s="30">
        <v>0</v>
      </c>
      <c r="BB8" s="30" t="s">
        <v>103</v>
      </c>
      <c r="BC8" s="30">
        <v>0</v>
      </c>
      <c r="BD8" s="26">
        <f>VLOOKUP(K8,附表2!$A$3:$D$14,4,0)</f>
        <v>1382</v>
      </c>
      <c r="BE8" s="26"/>
      <c r="BF8" s="26">
        <f>_xlfn.SWITCH(L8,"A",VLOOKUP(M8,附表2!$F$3:$I$14,4,0),"B",VLOOKUP(M8,附表2!$K$3:$N$14,4,0),"C",VLOOKUP(M8,附表2!$P$3:$S$14,4,0))</f>
        <v>960</v>
      </c>
      <c r="BG8" s="26"/>
      <c r="BH8" s="26">
        <f>_xlfn.SWITCH(N8,"A",VLOOKUP(O8,附表2!$F$3:$I$14,4,0),"B",VLOOKUP(O8,附表2!$K$3:$N$14,4,0),"C",VLOOKUP(O8,附表2!$P$3:$S$14,4,0))</f>
        <v>0</v>
      </c>
      <c r="BI8" s="26">
        <f>VLOOKUP(P8,附表2!$A$3:$D$14,4,0)</f>
        <v>691</v>
      </c>
      <c r="BJ8" s="26"/>
      <c r="BK8" s="26">
        <f>_xlfn.SWITCH(Q8,"A",VLOOKUP(R8,附表2!$F$3:$I$14,4,0),"B",VLOOKUP(R8,附表2!$K$3:$N$14,4,0),"C",VLOOKUP(R8,附表2!$P$3:$S$14,4,0))</f>
        <v>480</v>
      </c>
      <c r="BL8" s="26"/>
      <c r="BM8" s="26">
        <f>_xlfn.SWITCH(S8,"A",VLOOKUP(T8,附表2!$F$3:$I$14,4,0),"B",VLOOKUP(T8,附表2!$K$3:$N$14,4,0),"C",VLOOKUP(T8,附表2!$P$3:$S$14,4,0))</f>
        <v>0</v>
      </c>
      <c r="BN8" s="26">
        <f>VLOOKUP(U8,附表2!$A$3:$D$14,4,0)</f>
        <v>0</v>
      </c>
      <c r="BO8" s="26"/>
      <c r="BP8" s="26">
        <f>_xlfn.SWITCH(V8,"A",VLOOKUP(W8,附表2!$F$3:$I$14,4,0),"B",VLOOKUP(W8,附表2!$K$3:$N$14,4,0),"C",VLOOKUP(W8,附表2!$P$3:$S$14,4,0))</f>
        <v>0</v>
      </c>
      <c r="BQ8" s="26"/>
      <c r="BR8" s="26">
        <f>_xlfn.SWITCH(X8,"A",VLOOKUP(Y8,附表2!$F$3:$I$14,4,0),"B",VLOOKUP(Y8,附表2!$K$3:$N$14,4,0),"C",VLOOKUP(Y8,附表2!$P$3:$S$14,4,0))</f>
        <v>0</v>
      </c>
      <c r="BS8" s="26">
        <f>VLOOKUP(Z8,附表2!$A$3:$D$14,4,0)</f>
        <v>0</v>
      </c>
      <c r="BT8" s="26"/>
      <c r="BU8" s="26">
        <f>_xlfn.SWITCH(AA8,"A",VLOOKUP(AB8,附表2!$F$3:$I$14,4,0),"B",VLOOKUP(AB8,附表2!$K$3:$N$14,4,0),"C",VLOOKUP(AB8,附表2!$P$3:$S$14,4,0))</f>
        <v>0</v>
      </c>
      <c r="BV8" s="26"/>
      <c r="BW8" s="26">
        <f>_xlfn.SWITCH(AC8,"A",VLOOKUP(AD8,附表2!$F$3:$I$14,4,0),"B",VLOOKUP(AD8,附表2!$K$3:$N$14,4,0),"C",VLOOKUP(AD8,附表2!$P$3:$S$14,4,0))</f>
        <v>0</v>
      </c>
      <c r="BX8" s="26">
        <f>VLOOKUP(AE8,附表2!$A$3:$D$14,4,0)</f>
        <v>0</v>
      </c>
      <c r="BY8" s="26"/>
      <c r="BZ8" s="26">
        <f>_xlfn.SWITCH(AF8,"A",VLOOKUP(AG8,附表2!$F$3:$I$14,4,0),"B",VLOOKUP(AG8,附表2!$K$3:$N$14,4,0),"C",VLOOKUP(AG8,附表2!$P$3:$S$14,4,0))</f>
        <v>0</v>
      </c>
      <c r="CA8" s="26"/>
      <c r="CB8" s="26">
        <f>_xlfn.SWITCH(AH8,"A",VLOOKUP(AI8,附表2!$F$3:$I$14,4,0),"B",VLOOKUP(AI8,附表2!$K$3:$N$14,4,0),"C",VLOOKUP(AI8,附表2!$P$3:$S$14,4,0))</f>
        <v>0</v>
      </c>
      <c r="CC8" s="26">
        <f>VLOOKUP(AJ8,附表2!$A$3:$D$14,4,0)</f>
        <v>0</v>
      </c>
      <c r="CD8" s="26"/>
      <c r="CE8" s="26">
        <f>_xlfn.SWITCH(AK8,"A",VLOOKUP(AL8,附表2!$F$3:$I$14,4,0),"B",VLOOKUP(AL8,附表2!$K$3:$N$14,4,0),"C",VLOOKUP(AL8,附表2!$P$3:$S$14,4,0))</f>
        <v>0</v>
      </c>
      <c r="CF8" s="26"/>
      <c r="CG8" s="26">
        <f>_xlfn.SWITCH(AM8,"A",VLOOKUP(AN8,附表2!$F$3:$I$14,4,0),"B",VLOOKUP(AN8,附表2!$K$3:$N$14,4,0),"C",VLOOKUP(AN8,附表2!$P$3:$S$14,4,0))</f>
        <v>0</v>
      </c>
      <c r="CH8" s="26">
        <f>VLOOKUP(AO8,附表2!$A$3:$D$14,4,0)</f>
        <v>0</v>
      </c>
      <c r="CI8" s="26"/>
      <c r="CJ8" s="26">
        <f>_xlfn.SWITCH(AP8,"A",VLOOKUP(AQ8,附表2!$F$3:$I$14,4,0),"B",VLOOKUP(AQ8,附表2!$K$3:$N$14,4,0),"C",VLOOKUP(AQ8,附表2!$P$3:$S$14,4,0))</f>
        <v>0</v>
      </c>
      <c r="CK8" s="26"/>
      <c r="CL8" s="26">
        <f>_xlfn.SWITCH(AR8,"A",VLOOKUP(AS8,附表2!$F$3:$I$14,4,0),"B",VLOOKUP(AS8,附表2!$K$3:$N$14,4,0),"C",VLOOKUP(AS8,附表2!$P$3:$S$14,4,0))</f>
        <v>0</v>
      </c>
      <c r="CM8" s="26">
        <f>VLOOKUP(AT8,附表2!$A$3:$D$14,4,0)</f>
        <v>0</v>
      </c>
      <c r="CN8" s="26"/>
      <c r="CO8" s="26">
        <f>_xlfn.SWITCH(AU8,"A",VLOOKUP(AV8,附表2!$F$3:$I$14,4,0),"B",VLOOKUP(AV8,附表2!$K$3:$N$14,4,0),"C",VLOOKUP(AV8,附表2!$P$3:$S$14,4,0))</f>
        <v>0</v>
      </c>
      <c r="CP8" s="26"/>
      <c r="CQ8" s="26">
        <f>_xlfn.SWITCH(AW8,"A",VLOOKUP(AX8,附表2!$F$3:$I$14,4,0),"B",VLOOKUP(AX8,附表2!$K$3:$N$14,4,0),"C",VLOOKUP(AX8,附表2!$P$3:$S$14,4,0))</f>
        <v>0</v>
      </c>
      <c r="CR8" s="26">
        <f>VLOOKUP(AY8,附表2!$A$3:$D$14,4,0)</f>
        <v>0</v>
      </c>
      <c r="CS8" s="26"/>
      <c r="CT8" s="26">
        <f>_xlfn.SWITCH(AZ8,"A",VLOOKUP(BA8,附表2!$F$3:$I$14,4,0),"B",VLOOKUP(BA8,附表2!$K$3:$N$14,4,0),"C",VLOOKUP(BA8,附表2!$P$3:$S$14,4,0))</f>
        <v>0</v>
      </c>
      <c r="CU8" s="26"/>
      <c r="CV8" s="26">
        <f>_xlfn.SWITCH(BB8,"A",VLOOKUP(BC8,附表2!$F$3:$I$14,4,0),"B",VLOOKUP(BC8,附表2!$K$3:$N$14,4,0),"C",VLOOKUP(BC8,附表2!$P$3:$S$14,4,0))</f>
        <v>0</v>
      </c>
    </row>
    <row r="9" spans="1:100" x14ac:dyDescent="0.15">
      <c r="A9">
        <v>4</v>
      </c>
      <c r="B9">
        <f>VLOOKUP(A9,CHOOSE({1,2},铜钱产出!A7:A63,铜钱产出!BD7:BD63),2,0)</f>
        <v>406940</v>
      </c>
      <c r="C9">
        <f t="shared" si="0"/>
        <v>205940</v>
      </c>
      <c r="D9">
        <f>附表6!I11</f>
        <v>201000</v>
      </c>
      <c r="E9">
        <f>C9/2850*附表3!$B$3</f>
        <v>4199.6619883040939</v>
      </c>
      <c r="F9">
        <v>0</v>
      </c>
      <c r="G9">
        <v>0</v>
      </c>
      <c r="H9">
        <f t="shared" si="1"/>
        <v>3513</v>
      </c>
      <c r="I9" s="31">
        <f t="shared" si="2"/>
        <v>686.66198830409394</v>
      </c>
      <c r="K9" s="30">
        <v>5</v>
      </c>
      <c r="L9" s="30" t="s">
        <v>103</v>
      </c>
      <c r="M9" s="30">
        <v>5</v>
      </c>
      <c r="N9" s="30" t="s">
        <v>103</v>
      </c>
      <c r="O9" s="30">
        <v>0</v>
      </c>
      <c r="P9" s="30">
        <v>4</v>
      </c>
      <c r="Q9" s="30" t="s">
        <v>103</v>
      </c>
      <c r="R9" s="30">
        <v>4</v>
      </c>
      <c r="S9" s="30" t="s">
        <v>103</v>
      </c>
      <c r="T9" s="30">
        <v>0</v>
      </c>
      <c r="U9" s="30">
        <v>0</v>
      </c>
      <c r="V9" s="30" t="s">
        <v>103</v>
      </c>
      <c r="W9" s="30">
        <v>0</v>
      </c>
      <c r="X9" s="30" t="s">
        <v>103</v>
      </c>
      <c r="Y9" s="30">
        <v>0</v>
      </c>
      <c r="Z9" s="30">
        <v>0</v>
      </c>
      <c r="AA9" s="30" t="s">
        <v>103</v>
      </c>
      <c r="AB9" s="30">
        <v>0</v>
      </c>
      <c r="AC9" s="30" t="s">
        <v>103</v>
      </c>
      <c r="AD9" s="30">
        <v>0</v>
      </c>
      <c r="AE9" s="30">
        <v>0</v>
      </c>
      <c r="AF9" s="30" t="s">
        <v>103</v>
      </c>
      <c r="AG9" s="30">
        <v>0</v>
      </c>
      <c r="AH9" s="30" t="s">
        <v>103</v>
      </c>
      <c r="AI9" s="30">
        <v>0</v>
      </c>
      <c r="AJ9" s="30">
        <v>0</v>
      </c>
      <c r="AK9" s="30" t="s">
        <v>103</v>
      </c>
      <c r="AL9" s="30">
        <v>0</v>
      </c>
      <c r="AM9" s="30" t="s">
        <v>103</v>
      </c>
      <c r="AN9" s="30">
        <v>0</v>
      </c>
      <c r="AO9" s="30">
        <v>0</v>
      </c>
      <c r="AP9" s="30" t="s">
        <v>103</v>
      </c>
      <c r="AQ9" s="30">
        <v>0</v>
      </c>
      <c r="AR9" s="30" t="s">
        <v>103</v>
      </c>
      <c r="AS9" s="30">
        <v>0</v>
      </c>
      <c r="AT9" s="30">
        <v>0</v>
      </c>
      <c r="AU9" s="30" t="s">
        <v>103</v>
      </c>
      <c r="AV9" s="30">
        <v>0</v>
      </c>
      <c r="AW9" s="30" t="s">
        <v>103</v>
      </c>
      <c r="AX9" s="30">
        <v>0</v>
      </c>
      <c r="AY9" s="30">
        <v>0</v>
      </c>
      <c r="AZ9" s="30" t="s">
        <v>103</v>
      </c>
      <c r="BA9" s="30">
        <v>0</v>
      </c>
      <c r="BB9" s="30" t="s">
        <v>103</v>
      </c>
      <c r="BC9" s="30">
        <v>0</v>
      </c>
      <c r="BD9" s="26">
        <f>VLOOKUP(K9,附表2!$A$3:$D$14,4,0)</f>
        <v>1382</v>
      </c>
      <c r="BE9" s="26"/>
      <c r="BF9" s="26">
        <f>_xlfn.SWITCH(L9,"A",VLOOKUP(M9,附表2!$F$3:$I$14,4,0),"B",VLOOKUP(M9,附表2!$K$3:$N$14,4,0),"C",VLOOKUP(M9,附表2!$P$3:$S$14,4,0))</f>
        <v>960</v>
      </c>
      <c r="BG9" s="26"/>
      <c r="BH9" s="26">
        <f>_xlfn.SWITCH(N9,"A",VLOOKUP(O9,附表2!$F$3:$I$14,4,0),"B",VLOOKUP(O9,附表2!$K$3:$N$14,4,0),"C",VLOOKUP(O9,附表2!$P$3:$S$14,4,0))</f>
        <v>0</v>
      </c>
      <c r="BI9" s="26">
        <f>VLOOKUP(P9,附表2!$A$3:$D$14,4,0)</f>
        <v>691</v>
      </c>
      <c r="BJ9" s="26"/>
      <c r="BK9" s="26">
        <f>_xlfn.SWITCH(Q9,"A",VLOOKUP(R9,附表2!$F$3:$I$14,4,0),"B",VLOOKUP(R9,附表2!$K$3:$N$14,4,0),"C",VLOOKUP(R9,附表2!$P$3:$S$14,4,0))</f>
        <v>480</v>
      </c>
      <c r="BL9" s="26"/>
      <c r="BM9" s="26">
        <f>_xlfn.SWITCH(S9,"A",VLOOKUP(T9,附表2!$F$3:$I$14,4,0),"B",VLOOKUP(T9,附表2!$K$3:$N$14,4,0),"C",VLOOKUP(T9,附表2!$P$3:$S$14,4,0))</f>
        <v>0</v>
      </c>
      <c r="BN9" s="26">
        <f>VLOOKUP(U9,附表2!$A$3:$D$14,4,0)</f>
        <v>0</v>
      </c>
      <c r="BO9" s="26"/>
      <c r="BP9" s="26">
        <f>_xlfn.SWITCH(V9,"A",VLOOKUP(W9,附表2!$F$3:$I$14,4,0),"B",VLOOKUP(W9,附表2!$K$3:$N$14,4,0),"C",VLOOKUP(W9,附表2!$P$3:$S$14,4,0))</f>
        <v>0</v>
      </c>
      <c r="BQ9" s="26"/>
      <c r="BR9" s="26">
        <f>_xlfn.SWITCH(X9,"A",VLOOKUP(Y9,附表2!$F$3:$I$14,4,0),"B",VLOOKUP(Y9,附表2!$K$3:$N$14,4,0),"C",VLOOKUP(Y9,附表2!$P$3:$S$14,4,0))</f>
        <v>0</v>
      </c>
      <c r="BS9" s="26">
        <f>VLOOKUP(Z9,附表2!$A$3:$D$14,4,0)</f>
        <v>0</v>
      </c>
      <c r="BT9" s="26"/>
      <c r="BU9" s="26">
        <f>_xlfn.SWITCH(AA9,"A",VLOOKUP(AB9,附表2!$F$3:$I$14,4,0),"B",VLOOKUP(AB9,附表2!$K$3:$N$14,4,0),"C",VLOOKUP(AB9,附表2!$P$3:$S$14,4,0))</f>
        <v>0</v>
      </c>
      <c r="BV9" s="26"/>
      <c r="BW9" s="26">
        <f>_xlfn.SWITCH(AC9,"A",VLOOKUP(AD9,附表2!$F$3:$I$14,4,0),"B",VLOOKUP(AD9,附表2!$K$3:$N$14,4,0),"C",VLOOKUP(AD9,附表2!$P$3:$S$14,4,0))</f>
        <v>0</v>
      </c>
      <c r="BX9" s="26">
        <f>VLOOKUP(AE9,附表2!$A$3:$D$14,4,0)</f>
        <v>0</v>
      </c>
      <c r="BY9" s="26"/>
      <c r="BZ9" s="26">
        <f>_xlfn.SWITCH(AF9,"A",VLOOKUP(AG9,附表2!$F$3:$I$14,4,0),"B",VLOOKUP(AG9,附表2!$K$3:$N$14,4,0),"C",VLOOKUP(AG9,附表2!$P$3:$S$14,4,0))</f>
        <v>0</v>
      </c>
      <c r="CA9" s="26"/>
      <c r="CB9" s="26">
        <f>_xlfn.SWITCH(AH9,"A",VLOOKUP(AI9,附表2!$F$3:$I$14,4,0),"B",VLOOKUP(AI9,附表2!$K$3:$N$14,4,0),"C",VLOOKUP(AI9,附表2!$P$3:$S$14,4,0))</f>
        <v>0</v>
      </c>
      <c r="CC9" s="26">
        <f>VLOOKUP(AJ9,附表2!$A$3:$D$14,4,0)</f>
        <v>0</v>
      </c>
      <c r="CD9" s="26"/>
      <c r="CE9" s="26">
        <f>_xlfn.SWITCH(AK9,"A",VLOOKUP(AL9,附表2!$F$3:$I$14,4,0),"B",VLOOKUP(AL9,附表2!$K$3:$N$14,4,0),"C",VLOOKUP(AL9,附表2!$P$3:$S$14,4,0))</f>
        <v>0</v>
      </c>
      <c r="CF9" s="26"/>
      <c r="CG9" s="26">
        <f>_xlfn.SWITCH(AM9,"A",VLOOKUP(AN9,附表2!$F$3:$I$14,4,0),"B",VLOOKUP(AN9,附表2!$K$3:$N$14,4,0),"C",VLOOKUP(AN9,附表2!$P$3:$S$14,4,0))</f>
        <v>0</v>
      </c>
      <c r="CH9" s="26">
        <f>VLOOKUP(AO9,附表2!$A$3:$D$14,4,0)</f>
        <v>0</v>
      </c>
      <c r="CI9" s="26"/>
      <c r="CJ9" s="26">
        <f>_xlfn.SWITCH(AP9,"A",VLOOKUP(AQ9,附表2!$F$3:$I$14,4,0),"B",VLOOKUP(AQ9,附表2!$K$3:$N$14,4,0),"C",VLOOKUP(AQ9,附表2!$P$3:$S$14,4,0))</f>
        <v>0</v>
      </c>
      <c r="CK9" s="26"/>
      <c r="CL9" s="26">
        <f>_xlfn.SWITCH(AR9,"A",VLOOKUP(AS9,附表2!$F$3:$I$14,4,0),"B",VLOOKUP(AS9,附表2!$K$3:$N$14,4,0),"C",VLOOKUP(AS9,附表2!$P$3:$S$14,4,0))</f>
        <v>0</v>
      </c>
      <c r="CM9" s="26">
        <f>VLOOKUP(AT9,附表2!$A$3:$D$14,4,0)</f>
        <v>0</v>
      </c>
      <c r="CN9" s="26"/>
      <c r="CO9" s="26">
        <f>_xlfn.SWITCH(AU9,"A",VLOOKUP(AV9,附表2!$F$3:$I$14,4,0),"B",VLOOKUP(AV9,附表2!$K$3:$N$14,4,0),"C",VLOOKUP(AV9,附表2!$P$3:$S$14,4,0))</f>
        <v>0</v>
      </c>
      <c r="CP9" s="26"/>
      <c r="CQ9" s="26">
        <f>_xlfn.SWITCH(AW9,"A",VLOOKUP(AX9,附表2!$F$3:$I$14,4,0),"B",VLOOKUP(AX9,附表2!$K$3:$N$14,4,0),"C",VLOOKUP(AX9,附表2!$P$3:$S$14,4,0))</f>
        <v>0</v>
      </c>
      <c r="CR9" s="26">
        <f>VLOOKUP(AY9,附表2!$A$3:$D$14,4,0)</f>
        <v>0</v>
      </c>
      <c r="CS9" s="26"/>
      <c r="CT9" s="26">
        <f>_xlfn.SWITCH(AZ9,"A",VLOOKUP(BA9,附表2!$F$3:$I$14,4,0),"B",VLOOKUP(BA9,附表2!$K$3:$N$14,4,0),"C",VLOOKUP(BA9,附表2!$P$3:$S$14,4,0))</f>
        <v>0</v>
      </c>
      <c r="CU9" s="26"/>
      <c r="CV9" s="26">
        <f>_xlfn.SWITCH(BB9,"A",VLOOKUP(BC9,附表2!$F$3:$I$14,4,0),"B",VLOOKUP(BC9,附表2!$K$3:$N$14,4,0),"C",VLOOKUP(BC9,附表2!$P$3:$S$14,4,0))</f>
        <v>0</v>
      </c>
    </row>
    <row r="10" spans="1:100" x14ac:dyDescent="0.15">
      <c r="A10">
        <v>5</v>
      </c>
      <c r="B10">
        <f>VLOOKUP(A10,CHOOSE({1,2},铜钱产出!A8:A64,铜钱产出!BD8:BD64),2,0)</f>
        <v>456700</v>
      </c>
      <c r="C10">
        <f t="shared" si="0"/>
        <v>179200</v>
      </c>
      <c r="D10">
        <f>附表6!I12</f>
        <v>277500</v>
      </c>
      <c r="E10">
        <f>C10/2850*附表3!$B$3</f>
        <v>3654.3625730994149</v>
      </c>
      <c r="F10">
        <v>0</v>
      </c>
      <c r="G10">
        <v>0</v>
      </c>
      <c r="H10">
        <f t="shared" si="1"/>
        <v>3513</v>
      </c>
      <c r="I10" s="31">
        <f t="shared" si="2"/>
        <v>141.36257309941493</v>
      </c>
      <c r="K10" s="30">
        <v>5</v>
      </c>
      <c r="L10" s="30" t="s">
        <v>103</v>
      </c>
      <c r="M10" s="30">
        <v>5</v>
      </c>
      <c r="N10" s="30" t="s">
        <v>103</v>
      </c>
      <c r="O10" s="30">
        <v>0</v>
      </c>
      <c r="P10" s="30">
        <v>4</v>
      </c>
      <c r="Q10" s="30" t="s">
        <v>103</v>
      </c>
      <c r="R10" s="30">
        <v>4</v>
      </c>
      <c r="S10" s="30" t="s">
        <v>103</v>
      </c>
      <c r="T10" s="30">
        <v>0</v>
      </c>
      <c r="U10" s="30">
        <v>0</v>
      </c>
      <c r="V10" s="30" t="s">
        <v>103</v>
      </c>
      <c r="W10" s="30">
        <v>0</v>
      </c>
      <c r="X10" s="30" t="s">
        <v>103</v>
      </c>
      <c r="Y10" s="30">
        <v>0</v>
      </c>
      <c r="Z10" s="30">
        <v>0</v>
      </c>
      <c r="AA10" s="30" t="s">
        <v>103</v>
      </c>
      <c r="AB10" s="30">
        <v>0</v>
      </c>
      <c r="AC10" s="30" t="s">
        <v>103</v>
      </c>
      <c r="AD10" s="30">
        <v>0</v>
      </c>
      <c r="AE10" s="30">
        <v>0</v>
      </c>
      <c r="AF10" s="30" t="s">
        <v>103</v>
      </c>
      <c r="AG10" s="30">
        <v>0</v>
      </c>
      <c r="AH10" s="30" t="s">
        <v>103</v>
      </c>
      <c r="AI10" s="30">
        <v>0</v>
      </c>
      <c r="AJ10" s="30">
        <v>0</v>
      </c>
      <c r="AK10" s="30" t="s">
        <v>103</v>
      </c>
      <c r="AL10" s="30">
        <v>0</v>
      </c>
      <c r="AM10" s="30" t="s">
        <v>103</v>
      </c>
      <c r="AN10" s="30">
        <v>0</v>
      </c>
      <c r="AO10" s="30">
        <v>0</v>
      </c>
      <c r="AP10" s="30" t="s">
        <v>103</v>
      </c>
      <c r="AQ10" s="30">
        <v>0</v>
      </c>
      <c r="AR10" s="30" t="s">
        <v>103</v>
      </c>
      <c r="AS10" s="30">
        <v>0</v>
      </c>
      <c r="AT10" s="30">
        <v>0</v>
      </c>
      <c r="AU10" s="30" t="s">
        <v>103</v>
      </c>
      <c r="AV10" s="30">
        <v>0</v>
      </c>
      <c r="AW10" s="30" t="s">
        <v>103</v>
      </c>
      <c r="AX10" s="30">
        <v>0</v>
      </c>
      <c r="AY10" s="30">
        <v>0</v>
      </c>
      <c r="AZ10" s="30" t="s">
        <v>103</v>
      </c>
      <c r="BA10" s="30">
        <v>0</v>
      </c>
      <c r="BB10" s="30" t="s">
        <v>103</v>
      </c>
      <c r="BC10" s="30">
        <v>0</v>
      </c>
      <c r="BD10" s="26">
        <f>VLOOKUP(K10,附表2!$A$3:$D$14,4,0)</f>
        <v>1382</v>
      </c>
      <c r="BE10" s="26"/>
      <c r="BF10" s="26">
        <f>_xlfn.SWITCH(L10,"A",VLOOKUP(M10,附表2!$F$3:$I$14,4,0),"B",VLOOKUP(M10,附表2!$K$3:$N$14,4,0),"C",VLOOKUP(M10,附表2!$P$3:$S$14,4,0))</f>
        <v>960</v>
      </c>
      <c r="BG10" s="26"/>
      <c r="BH10" s="26">
        <f>_xlfn.SWITCH(N10,"A",VLOOKUP(O10,附表2!$F$3:$I$14,4,0),"B",VLOOKUP(O10,附表2!$K$3:$N$14,4,0),"C",VLOOKUP(O10,附表2!$P$3:$S$14,4,0))</f>
        <v>0</v>
      </c>
      <c r="BI10" s="26">
        <f>VLOOKUP(P10,附表2!$A$3:$D$14,4,0)</f>
        <v>691</v>
      </c>
      <c r="BJ10" s="26"/>
      <c r="BK10" s="26">
        <f>_xlfn.SWITCH(Q10,"A",VLOOKUP(R10,附表2!$F$3:$I$14,4,0),"B",VLOOKUP(R10,附表2!$K$3:$N$14,4,0),"C",VLOOKUP(R10,附表2!$P$3:$S$14,4,0))</f>
        <v>480</v>
      </c>
      <c r="BL10" s="26"/>
      <c r="BM10" s="26">
        <f>_xlfn.SWITCH(S10,"A",VLOOKUP(T10,附表2!$F$3:$I$14,4,0),"B",VLOOKUP(T10,附表2!$K$3:$N$14,4,0),"C",VLOOKUP(T10,附表2!$P$3:$S$14,4,0))</f>
        <v>0</v>
      </c>
      <c r="BN10" s="26">
        <f>VLOOKUP(U10,附表2!$A$3:$D$14,4,0)</f>
        <v>0</v>
      </c>
      <c r="BO10" s="26"/>
      <c r="BP10" s="26">
        <f>_xlfn.SWITCH(V10,"A",VLOOKUP(W10,附表2!$F$3:$I$14,4,0),"B",VLOOKUP(W10,附表2!$K$3:$N$14,4,0),"C",VLOOKUP(W10,附表2!$P$3:$S$14,4,0))</f>
        <v>0</v>
      </c>
      <c r="BQ10" s="26"/>
      <c r="BR10" s="26">
        <f>_xlfn.SWITCH(X10,"A",VLOOKUP(Y10,附表2!$F$3:$I$14,4,0),"B",VLOOKUP(Y10,附表2!$K$3:$N$14,4,0),"C",VLOOKUP(Y10,附表2!$P$3:$S$14,4,0))</f>
        <v>0</v>
      </c>
      <c r="BS10" s="26">
        <f>VLOOKUP(Z10,附表2!$A$3:$D$14,4,0)</f>
        <v>0</v>
      </c>
      <c r="BT10" s="26"/>
      <c r="BU10" s="26">
        <f>_xlfn.SWITCH(AA10,"A",VLOOKUP(AB10,附表2!$F$3:$I$14,4,0),"B",VLOOKUP(AB10,附表2!$K$3:$N$14,4,0),"C",VLOOKUP(AB10,附表2!$P$3:$S$14,4,0))</f>
        <v>0</v>
      </c>
      <c r="BV10" s="26"/>
      <c r="BW10" s="26">
        <f>_xlfn.SWITCH(AC10,"A",VLOOKUP(AD10,附表2!$F$3:$I$14,4,0),"B",VLOOKUP(AD10,附表2!$K$3:$N$14,4,0),"C",VLOOKUP(AD10,附表2!$P$3:$S$14,4,0))</f>
        <v>0</v>
      </c>
      <c r="BX10" s="26">
        <f>VLOOKUP(AE10,附表2!$A$3:$D$14,4,0)</f>
        <v>0</v>
      </c>
      <c r="BY10" s="26"/>
      <c r="BZ10" s="26">
        <f>_xlfn.SWITCH(AF10,"A",VLOOKUP(AG10,附表2!$F$3:$I$14,4,0),"B",VLOOKUP(AG10,附表2!$K$3:$N$14,4,0),"C",VLOOKUP(AG10,附表2!$P$3:$S$14,4,0))</f>
        <v>0</v>
      </c>
      <c r="CA10" s="26"/>
      <c r="CB10" s="26">
        <f>_xlfn.SWITCH(AH10,"A",VLOOKUP(AI10,附表2!$F$3:$I$14,4,0),"B",VLOOKUP(AI10,附表2!$K$3:$N$14,4,0),"C",VLOOKUP(AI10,附表2!$P$3:$S$14,4,0))</f>
        <v>0</v>
      </c>
      <c r="CC10" s="26">
        <f>VLOOKUP(AJ10,附表2!$A$3:$D$14,4,0)</f>
        <v>0</v>
      </c>
      <c r="CD10" s="26"/>
      <c r="CE10" s="26">
        <f>_xlfn.SWITCH(AK10,"A",VLOOKUP(AL10,附表2!$F$3:$I$14,4,0),"B",VLOOKUP(AL10,附表2!$K$3:$N$14,4,0),"C",VLOOKUP(AL10,附表2!$P$3:$S$14,4,0))</f>
        <v>0</v>
      </c>
      <c r="CF10" s="26"/>
      <c r="CG10" s="26">
        <f>_xlfn.SWITCH(AM10,"A",VLOOKUP(AN10,附表2!$F$3:$I$14,4,0),"B",VLOOKUP(AN10,附表2!$K$3:$N$14,4,0),"C",VLOOKUP(AN10,附表2!$P$3:$S$14,4,0))</f>
        <v>0</v>
      </c>
      <c r="CH10" s="26">
        <f>VLOOKUP(AO10,附表2!$A$3:$D$14,4,0)</f>
        <v>0</v>
      </c>
      <c r="CI10" s="26"/>
      <c r="CJ10" s="26">
        <f>_xlfn.SWITCH(AP10,"A",VLOOKUP(AQ10,附表2!$F$3:$I$14,4,0),"B",VLOOKUP(AQ10,附表2!$K$3:$N$14,4,0),"C",VLOOKUP(AQ10,附表2!$P$3:$S$14,4,0))</f>
        <v>0</v>
      </c>
      <c r="CK10" s="26"/>
      <c r="CL10" s="26">
        <f>_xlfn.SWITCH(AR10,"A",VLOOKUP(AS10,附表2!$F$3:$I$14,4,0),"B",VLOOKUP(AS10,附表2!$K$3:$N$14,4,0),"C",VLOOKUP(AS10,附表2!$P$3:$S$14,4,0))</f>
        <v>0</v>
      </c>
      <c r="CM10" s="26">
        <f>VLOOKUP(AT10,附表2!$A$3:$D$14,4,0)</f>
        <v>0</v>
      </c>
      <c r="CN10" s="26"/>
      <c r="CO10" s="26">
        <f>_xlfn.SWITCH(AU10,"A",VLOOKUP(AV10,附表2!$F$3:$I$14,4,0),"B",VLOOKUP(AV10,附表2!$K$3:$N$14,4,0),"C",VLOOKUP(AV10,附表2!$P$3:$S$14,4,0))</f>
        <v>0</v>
      </c>
      <c r="CP10" s="26"/>
      <c r="CQ10" s="26">
        <f>_xlfn.SWITCH(AW10,"A",VLOOKUP(AX10,附表2!$F$3:$I$14,4,0),"B",VLOOKUP(AX10,附表2!$K$3:$N$14,4,0),"C",VLOOKUP(AX10,附表2!$P$3:$S$14,4,0))</f>
        <v>0</v>
      </c>
      <c r="CR10" s="26">
        <f>VLOOKUP(AY10,附表2!$A$3:$D$14,4,0)</f>
        <v>0</v>
      </c>
      <c r="CS10" s="26"/>
      <c r="CT10" s="26">
        <f>_xlfn.SWITCH(AZ10,"A",VLOOKUP(BA10,附表2!$F$3:$I$14,4,0),"B",VLOOKUP(BA10,附表2!$K$3:$N$14,4,0),"C",VLOOKUP(BA10,附表2!$P$3:$S$14,4,0))</f>
        <v>0</v>
      </c>
      <c r="CU10" s="26"/>
      <c r="CV10" s="26">
        <f>_xlfn.SWITCH(BB10,"A",VLOOKUP(BC10,附表2!$F$3:$I$14,4,0),"B",VLOOKUP(BC10,附表2!$K$3:$N$14,4,0),"C",VLOOKUP(BC10,附表2!$P$3:$S$14,4,0))</f>
        <v>0</v>
      </c>
    </row>
    <row r="11" spans="1:100" x14ac:dyDescent="0.15">
      <c r="A11">
        <v>6</v>
      </c>
      <c r="B11">
        <f>VLOOKUP(A11,CHOOSE({1,2},铜钱产出!A9:A65,铜钱产出!BD9:BD65),2,0)</f>
        <v>861100</v>
      </c>
      <c r="C11">
        <f t="shared" si="0"/>
        <v>492100</v>
      </c>
      <c r="D11">
        <f>附表6!I13</f>
        <v>369000</v>
      </c>
      <c r="E11">
        <f>C11/2850*附表3!$B$3</f>
        <v>10035.222222222223</v>
      </c>
      <c r="F11">
        <v>0</v>
      </c>
      <c r="G11">
        <v>0</v>
      </c>
      <c r="H11">
        <f t="shared" si="1"/>
        <v>9369</v>
      </c>
      <c r="I11" s="31">
        <f t="shared" si="2"/>
        <v>666.22222222222263</v>
      </c>
      <c r="K11" s="30">
        <v>7</v>
      </c>
      <c r="L11" s="30" t="s">
        <v>103</v>
      </c>
      <c r="M11" s="30">
        <v>7</v>
      </c>
      <c r="N11" s="30" t="s">
        <v>103</v>
      </c>
      <c r="O11" s="30">
        <v>0</v>
      </c>
      <c r="P11" s="30">
        <v>6</v>
      </c>
      <c r="Q11" s="30" t="s">
        <v>103</v>
      </c>
      <c r="R11" s="30">
        <v>6</v>
      </c>
      <c r="S11" s="30" t="s">
        <v>103</v>
      </c>
      <c r="T11" s="30">
        <v>0</v>
      </c>
      <c r="U11" s="30">
        <v>0</v>
      </c>
      <c r="V11" s="30" t="s">
        <v>103</v>
      </c>
      <c r="W11" s="30">
        <v>0</v>
      </c>
      <c r="X11" s="30" t="s">
        <v>103</v>
      </c>
      <c r="Y11" s="30">
        <v>0</v>
      </c>
      <c r="Z11" s="30">
        <v>0</v>
      </c>
      <c r="AA11" s="30" t="s">
        <v>103</v>
      </c>
      <c r="AB11" s="30">
        <v>0</v>
      </c>
      <c r="AC11" s="30" t="s">
        <v>103</v>
      </c>
      <c r="AD11" s="30">
        <v>0</v>
      </c>
      <c r="AE11" s="30">
        <v>0</v>
      </c>
      <c r="AF11" s="30" t="s">
        <v>103</v>
      </c>
      <c r="AG11" s="30">
        <v>0</v>
      </c>
      <c r="AH11" s="30" t="s">
        <v>103</v>
      </c>
      <c r="AI11" s="30">
        <v>0</v>
      </c>
      <c r="AJ11" s="30">
        <v>0</v>
      </c>
      <c r="AK11" s="30" t="s">
        <v>103</v>
      </c>
      <c r="AL11" s="30">
        <v>0</v>
      </c>
      <c r="AM11" s="30" t="s">
        <v>103</v>
      </c>
      <c r="AN11" s="30">
        <v>0</v>
      </c>
      <c r="AO11" s="30">
        <v>0</v>
      </c>
      <c r="AP11" s="30" t="s">
        <v>103</v>
      </c>
      <c r="AQ11" s="30">
        <v>0</v>
      </c>
      <c r="AR11" s="30" t="s">
        <v>103</v>
      </c>
      <c r="AS11" s="30">
        <v>0</v>
      </c>
      <c r="AT11" s="30">
        <v>0</v>
      </c>
      <c r="AU11" s="30" t="s">
        <v>103</v>
      </c>
      <c r="AV11" s="30">
        <v>0</v>
      </c>
      <c r="AW11" s="30" t="s">
        <v>103</v>
      </c>
      <c r="AX11" s="30">
        <v>0</v>
      </c>
      <c r="AY11" s="30">
        <v>0</v>
      </c>
      <c r="AZ11" s="30" t="s">
        <v>103</v>
      </c>
      <c r="BA11" s="30">
        <v>0</v>
      </c>
      <c r="BB11" s="30" t="s">
        <v>103</v>
      </c>
      <c r="BC11" s="30">
        <v>0</v>
      </c>
      <c r="BD11" s="26">
        <f>VLOOKUP(K11,附表2!$A$3:$D$14,4,0)</f>
        <v>3283</v>
      </c>
      <c r="BE11" s="26"/>
      <c r="BF11" s="26">
        <f>_xlfn.SWITCH(L11,"A",VLOOKUP(M11,附表2!$F$3:$I$14,4,0),"B",VLOOKUP(M11,附表2!$K$3:$N$14,4,0),"C",VLOOKUP(M11,附表2!$P$3:$S$14,4,0))</f>
        <v>2280</v>
      </c>
      <c r="BG11" s="26"/>
      <c r="BH11" s="26">
        <f>_xlfn.SWITCH(N11,"A",VLOOKUP(O11,附表2!$F$3:$I$14,4,0),"B",VLOOKUP(O11,附表2!$K$3:$N$14,4,0),"C",VLOOKUP(O11,附表2!$P$3:$S$14,4,0))</f>
        <v>0</v>
      </c>
      <c r="BI11" s="26">
        <f>VLOOKUP(P11,附表2!$A$3:$D$14,4,0)</f>
        <v>2246</v>
      </c>
      <c r="BJ11" s="26"/>
      <c r="BK11" s="26">
        <f>_xlfn.SWITCH(Q11,"A",VLOOKUP(R11,附表2!$F$3:$I$14,4,0),"B",VLOOKUP(R11,附表2!$K$3:$N$14,4,0),"C",VLOOKUP(R11,附表2!$P$3:$S$14,4,0))</f>
        <v>1560</v>
      </c>
      <c r="BL11" s="26"/>
      <c r="BM11" s="26">
        <f>_xlfn.SWITCH(S11,"A",VLOOKUP(T11,附表2!$F$3:$I$14,4,0),"B",VLOOKUP(T11,附表2!$K$3:$N$14,4,0),"C",VLOOKUP(T11,附表2!$P$3:$S$14,4,0))</f>
        <v>0</v>
      </c>
      <c r="BN11" s="26">
        <f>VLOOKUP(U11,附表2!$A$3:$D$14,4,0)</f>
        <v>0</v>
      </c>
      <c r="BO11" s="26"/>
      <c r="BP11" s="26">
        <f>_xlfn.SWITCH(V11,"A",VLOOKUP(W11,附表2!$F$3:$I$14,4,0),"B",VLOOKUP(W11,附表2!$K$3:$N$14,4,0),"C",VLOOKUP(W11,附表2!$P$3:$S$14,4,0))</f>
        <v>0</v>
      </c>
      <c r="BQ11" s="26"/>
      <c r="BR11" s="26">
        <f>_xlfn.SWITCH(X11,"A",VLOOKUP(Y11,附表2!$F$3:$I$14,4,0),"B",VLOOKUP(Y11,附表2!$K$3:$N$14,4,0),"C",VLOOKUP(Y11,附表2!$P$3:$S$14,4,0))</f>
        <v>0</v>
      </c>
      <c r="BS11" s="26">
        <f>VLOOKUP(Z11,附表2!$A$3:$D$14,4,0)</f>
        <v>0</v>
      </c>
      <c r="BT11" s="26"/>
      <c r="BU11" s="26">
        <f>_xlfn.SWITCH(AA11,"A",VLOOKUP(AB11,附表2!$F$3:$I$14,4,0),"B",VLOOKUP(AB11,附表2!$K$3:$N$14,4,0),"C",VLOOKUP(AB11,附表2!$P$3:$S$14,4,0))</f>
        <v>0</v>
      </c>
      <c r="BV11" s="26"/>
      <c r="BW11" s="26">
        <f>_xlfn.SWITCH(AC11,"A",VLOOKUP(AD11,附表2!$F$3:$I$14,4,0),"B",VLOOKUP(AD11,附表2!$K$3:$N$14,4,0),"C",VLOOKUP(AD11,附表2!$P$3:$S$14,4,0))</f>
        <v>0</v>
      </c>
      <c r="BX11" s="26">
        <f>VLOOKUP(AE11,附表2!$A$3:$D$14,4,0)</f>
        <v>0</v>
      </c>
      <c r="BY11" s="26"/>
      <c r="BZ11" s="26">
        <f>_xlfn.SWITCH(AF11,"A",VLOOKUP(AG11,附表2!$F$3:$I$14,4,0),"B",VLOOKUP(AG11,附表2!$K$3:$N$14,4,0),"C",VLOOKUP(AG11,附表2!$P$3:$S$14,4,0))</f>
        <v>0</v>
      </c>
      <c r="CA11" s="26"/>
      <c r="CB11" s="26">
        <f>_xlfn.SWITCH(AH11,"A",VLOOKUP(AI11,附表2!$F$3:$I$14,4,0),"B",VLOOKUP(AI11,附表2!$K$3:$N$14,4,0),"C",VLOOKUP(AI11,附表2!$P$3:$S$14,4,0))</f>
        <v>0</v>
      </c>
      <c r="CC11" s="26">
        <f>VLOOKUP(AJ11,附表2!$A$3:$D$14,4,0)</f>
        <v>0</v>
      </c>
      <c r="CD11" s="26"/>
      <c r="CE11" s="26">
        <f>_xlfn.SWITCH(AK11,"A",VLOOKUP(AL11,附表2!$F$3:$I$14,4,0),"B",VLOOKUP(AL11,附表2!$K$3:$N$14,4,0),"C",VLOOKUP(AL11,附表2!$P$3:$S$14,4,0))</f>
        <v>0</v>
      </c>
      <c r="CF11" s="26"/>
      <c r="CG11" s="26">
        <f>_xlfn.SWITCH(AM11,"A",VLOOKUP(AN11,附表2!$F$3:$I$14,4,0),"B",VLOOKUP(AN11,附表2!$K$3:$N$14,4,0),"C",VLOOKUP(AN11,附表2!$P$3:$S$14,4,0))</f>
        <v>0</v>
      </c>
      <c r="CH11" s="26">
        <f>VLOOKUP(AO11,附表2!$A$3:$D$14,4,0)</f>
        <v>0</v>
      </c>
      <c r="CI11" s="26"/>
      <c r="CJ11" s="26">
        <f>_xlfn.SWITCH(AP11,"A",VLOOKUP(AQ11,附表2!$F$3:$I$14,4,0),"B",VLOOKUP(AQ11,附表2!$K$3:$N$14,4,0),"C",VLOOKUP(AQ11,附表2!$P$3:$S$14,4,0))</f>
        <v>0</v>
      </c>
      <c r="CK11" s="26"/>
      <c r="CL11" s="26">
        <f>_xlfn.SWITCH(AR11,"A",VLOOKUP(AS11,附表2!$F$3:$I$14,4,0),"B",VLOOKUP(AS11,附表2!$K$3:$N$14,4,0),"C",VLOOKUP(AS11,附表2!$P$3:$S$14,4,0))</f>
        <v>0</v>
      </c>
      <c r="CM11" s="26">
        <f>VLOOKUP(AT11,附表2!$A$3:$D$14,4,0)</f>
        <v>0</v>
      </c>
      <c r="CN11" s="26"/>
      <c r="CO11" s="26">
        <f>_xlfn.SWITCH(AU11,"A",VLOOKUP(AV11,附表2!$F$3:$I$14,4,0),"B",VLOOKUP(AV11,附表2!$K$3:$N$14,4,0),"C",VLOOKUP(AV11,附表2!$P$3:$S$14,4,0))</f>
        <v>0</v>
      </c>
      <c r="CP11" s="26"/>
      <c r="CQ11" s="26">
        <f>_xlfn.SWITCH(AW11,"A",VLOOKUP(AX11,附表2!$F$3:$I$14,4,0),"B",VLOOKUP(AX11,附表2!$K$3:$N$14,4,0),"C",VLOOKUP(AX11,附表2!$P$3:$S$14,4,0))</f>
        <v>0</v>
      </c>
      <c r="CR11" s="26">
        <f>VLOOKUP(AY11,附表2!$A$3:$D$14,4,0)</f>
        <v>0</v>
      </c>
      <c r="CS11" s="26"/>
      <c r="CT11" s="26">
        <f>_xlfn.SWITCH(AZ11,"A",VLOOKUP(BA11,附表2!$F$3:$I$14,4,0),"B",VLOOKUP(BA11,附表2!$K$3:$N$14,4,0),"C",VLOOKUP(BA11,附表2!$P$3:$S$14,4,0))</f>
        <v>0</v>
      </c>
      <c r="CU11" s="26"/>
      <c r="CV11" s="26">
        <f>_xlfn.SWITCH(BB11,"A",VLOOKUP(BC11,附表2!$F$3:$I$14,4,0),"B",VLOOKUP(BC11,附表2!$K$3:$N$14,4,0),"C",VLOOKUP(BC11,附表2!$P$3:$S$14,4,0))</f>
        <v>0</v>
      </c>
    </row>
    <row r="12" spans="1:100" x14ac:dyDescent="0.15">
      <c r="A12">
        <v>7</v>
      </c>
      <c r="B12">
        <f>VLOOKUP(A12,CHOOSE({1,2},铜钱产出!A10:A66,铜钱产出!BD10:BD66),2,0)</f>
        <v>1226780</v>
      </c>
      <c r="C12">
        <f t="shared" si="0"/>
        <v>751280</v>
      </c>
      <c r="D12">
        <f>附表6!I14</f>
        <v>475500</v>
      </c>
      <c r="E12">
        <f>C12/2850*附表3!$B$3</f>
        <v>15320.588805346699</v>
      </c>
      <c r="F12">
        <v>0</v>
      </c>
      <c r="G12">
        <v>0</v>
      </c>
      <c r="H12">
        <f t="shared" si="1"/>
        <v>15224</v>
      </c>
      <c r="I12" s="31">
        <f t="shared" si="2"/>
        <v>96.588805346698791</v>
      </c>
      <c r="K12" s="30">
        <v>8</v>
      </c>
      <c r="L12" s="30" t="s">
        <v>103</v>
      </c>
      <c r="M12" s="30">
        <v>8</v>
      </c>
      <c r="N12" s="30" t="s">
        <v>103</v>
      </c>
      <c r="O12" s="30">
        <v>0</v>
      </c>
      <c r="P12" s="30">
        <v>8</v>
      </c>
      <c r="Q12" s="30" t="s">
        <v>103</v>
      </c>
      <c r="R12" s="30">
        <v>8</v>
      </c>
      <c r="S12" s="30" t="s">
        <v>103</v>
      </c>
      <c r="T12" s="30">
        <v>0</v>
      </c>
      <c r="U12" s="30">
        <v>0</v>
      </c>
      <c r="V12" s="30" t="s">
        <v>103</v>
      </c>
      <c r="W12" s="30">
        <v>0</v>
      </c>
      <c r="X12" s="30" t="s">
        <v>103</v>
      </c>
      <c r="Y12" s="30">
        <v>0</v>
      </c>
      <c r="Z12" s="30">
        <v>0</v>
      </c>
      <c r="AA12" s="30" t="s">
        <v>103</v>
      </c>
      <c r="AB12" s="30">
        <v>0</v>
      </c>
      <c r="AC12" s="30" t="s">
        <v>103</v>
      </c>
      <c r="AD12" s="30">
        <v>0</v>
      </c>
      <c r="AE12" s="30">
        <v>0</v>
      </c>
      <c r="AF12" s="30" t="s">
        <v>103</v>
      </c>
      <c r="AG12" s="30">
        <v>0</v>
      </c>
      <c r="AH12" s="30" t="s">
        <v>103</v>
      </c>
      <c r="AI12" s="30">
        <v>0</v>
      </c>
      <c r="AJ12" s="30">
        <v>0</v>
      </c>
      <c r="AK12" s="30" t="s">
        <v>103</v>
      </c>
      <c r="AL12" s="30">
        <v>0</v>
      </c>
      <c r="AM12" s="30" t="s">
        <v>103</v>
      </c>
      <c r="AN12" s="30">
        <v>0</v>
      </c>
      <c r="AO12" s="30">
        <v>0</v>
      </c>
      <c r="AP12" s="30" t="s">
        <v>103</v>
      </c>
      <c r="AQ12" s="30">
        <v>0</v>
      </c>
      <c r="AR12" s="30" t="s">
        <v>103</v>
      </c>
      <c r="AS12" s="30">
        <v>0</v>
      </c>
      <c r="AT12" s="30">
        <v>0</v>
      </c>
      <c r="AU12" s="30" t="s">
        <v>103</v>
      </c>
      <c r="AV12" s="30">
        <v>0</v>
      </c>
      <c r="AW12" s="30" t="s">
        <v>103</v>
      </c>
      <c r="AX12" s="30">
        <v>0</v>
      </c>
      <c r="AY12" s="30">
        <v>0</v>
      </c>
      <c r="AZ12" s="30" t="s">
        <v>103</v>
      </c>
      <c r="BA12" s="30">
        <v>0</v>
      </c>
      <c r="BB12" s="30" t="s">
        <v>103</v>
      </c>
      <c r="BC12" s="30">
        <v>0</v>
      </c>
      <c r="BD12" s="26">
        <f>VLOOKUP(K12,附表2!$A$3:$D$14,4,0)</f>
        <v>4492</v>
      </c>
      <c r="BE12" s="26"/>
      <c r="BF12" s="26">
        <f>_xlfn.SWITCH(L12,"A",VLOOKUP(M12,附表2!$F$3:$I$14,4,0),"B",VLOOKUP(M12,附表2!$K$3:$N$14,4,0),"C",VLOOKUP(M12,附表2!$P$3:$S$14,4,0))</f>
        <v>3120</v>
      </c>
      <c r="BG12" s="26"/>
      <c r="BH12" s="26">
        <f>_xlfn.SWITCH(N12,"A",VLOOKUP(O12,附表2!$F$3:$I$14,4,0),"B",VLOOKUP(O12,附表2!$K$3:$N$14,4,0),"C",VLOOKUP(O12,附表2!$P$3:$S$14,4,0))</f>
        <v>0</v>
      </c>
      <c r="BI12" s="26">
        <f>VLOOKUP(P12,附表2!$A$3:$D$14,4,0)</f>
        <v>4492</v>
      </c>
      <c r="BJ12" s="26"/>
      <c r="BK12" s="26">
        <f>_xlfn.SWITCH(Q12,"A",VLOOKUP(R12,附表2!$F$3:$I$14,4,0),"B",VLOOKUP(R12,附表2!$K$3:$N$14,4,0),"C",VLOOKUP(R12,附表2!$P$3:$S$14,4,0))</f>
        <v>3120</v>
      </c>
      <c r="BL12" s="26"/>
      <c r="BM12" s="26">
        <f>_xlfn.SWITCH(S12,"A",VLOOKUP(T12,附表2!$F$3:$I$14,4,0),"B",VLOOKUP(T12,附表2!$K$3:$N$14,4,0),"C",VLOOKUP(T12,附表2!$P$3:$S$14,4,0))</f>
        <v>0</v>
      </c>
      <c r="BN12" s="26">
        <f>VLOOKUP(U12,附表2!$A$3:$D$14,4,0)</f>
        <v>0</v>
      </c>
      <c r="BO12" s="26"/>
      <c r="BP12" s="26">
        <f>_xlfn.SWITCH(V12,"A",VLOOKUP(W12,附表2!$F$3:$I$14,4,0),"B",VLOOKUP(W12,附表2!$K$3:$N$14,4,0),"C",VLOOKUP(W12,附表2!$P$3:$S$14,4,0))</f>
        <v>0</v>
      </c>
      <c r="BQ12" s="26"/>
      <c r="BR12" s="26">
        <f>_xlfn.SWITCH(X12,"A",VLOOKUP(Y12,附表2!$F$3:$I$14,4,0),"B",VLOOKUP(Y12,附表2!$K$3:$N$14,4,0),"C",VLOOKUP(Y12,附表2!$P$3:$S$14,4,0))</f>
        <v>0</v>
      </c>
      <c r="BS12" s="26">
        <f>VLOOKUP(Z12,附表2!$A$3:$D$14,4,0)</f>
        <v>0</v>
      </c>
      <c r="BT12" s="26"/>
      <c r="BU12" s="26">
        <f>_xlfn.SWITCH(AA12,"A",VLOOKUP(AB12,附表2!$F$3:$I$14,4,0),"B",VLOOKUP(AB12,附表2!$K$3:$N$14,4,0),"C",VLOOKUP(AB12,附表2!$P$3:$S$14,4,0))</f>
        <v>0</v>
      </c>
      <c r="BV12" s="26"/>
      <c r="BW12" s="26">
        <f>_xlfn.SWITCH(AC12,"A",VLOOKUP(AD12,附表2!$F$3:$I$14,4,0),"B",VLOOKUP(AD12,附表2!$K$3:$N$14,4,0),"C",VLOOKUP(AD12,附表2!$P$3:$S$14,4,0))</f>
        <v>0</v>
      </c>
      <c r="BX12" s="26">
        <f>VLOOKUP(AE12,附表2!$A$3:$D$14,4,0)</f>
        <v>0</v>
      </c>
      <c r="BY12" s="26"/>
      <c r="BZ12" s="26">
        <f>_xlfn.SWITCH(AF12,"A",VLOOKUP(AG12,附表2!$F$3:$I$14,4,0),"B",VLOOKUP(AG12,附表2!$K$3:$N$14,4,0),"C",VLOOKUP(AG12,附表2!$P$3:$S$14,4,0))</f>
        <v>0</v>
      </c>
      <c r="CA12" s="26"/>
      <c r="CB12" s="26">
        <f>_xlfn.SWITCH(AH12,"A",VLOOKUP(AI12,附表2!$F$3:$I$14,4,0),"B",VLOOKUP(AI12,附表2!$K$3:$N$14,4,0),"C",VLOOKUP(AI12,附表2!$P$3:$S$14,4,0))</f>
        <v>0</v>
      </c>
      <c r="CC12" s="26">
        <f>VLOOKUP(AJ12,附表2!$A$3:$D$14,4,0)</f>
        <v>0</v>
      </c>
      <c r="CD12" s="26"/>
      <c r="CE12" s="26">
        <f>_xlfn.SWITCH(AK12,"A",VLOOKUP(AL12,附表2!$F$3:$I$14,4,0),"B",VLOOKUP(AL12,附表2!$K$3:$N$14,4,0),"C",VLOOKUP(AL12,附表2!$P$3:$S$14,4,0))</f>
        <v>0</v>
      </c>
      <c r="CF12" s="26"/>
      <c r="CG12" s="26">
        <f>_xlfn.SWITCH(AM12,"A",VLOOKUP(AN12,附表2!$F$3:$I$14,4,0),"B",VLOOKUP(AN12,附表2!$K$3:$N$14,4,0),"C",VLOOKUP(AN12,附表2!$P$3:$S$14,4,0))</f>
        <v>0</v>
      </c>
      <c r="CH12" s="26">
        <f>VLOOKUP(AO12,附表2!$A$3:$D$14,4,0)</f>
        <v>0</v>
      </c>
      <c r="CI12" s="26"/>
      <c r="CJ12" s="26">
        <f>_xlfn.SWITCH(AP12,"A",VLOOKUP(AQ12,附表2!$F$3:$I$14,4,0),"B",VLOOKUP(AQ12,附表2!$K$3:$N$14,4,0),"C",VLOOKUP(AQ12,附表2!$P$3:$S$14,4,0))</f>
        <v>0</v>
      </c>
      <c r="CK12" s="26"/>
      <c r="CL12" s="26">
        <f>_xlfn.SWITCH(AR12,"A",VLOOKUP(AS12,附表2!$F$3:$I$14,4,0),"B",VLOOKUP(AS12,附表2!$K$3:$N$14,4,0),"C",VLOOKUP(AS12,附表2!$P$3:$S$14,4,0))</f>
        <v>0</v>
      </c>
      <c r="CM12" s="26">
        <f>VLOOKUP(AT12,附表2!$A$3:$D$14,4,0)</f>
        <v>0</v>
      </c>
      <c r="CN12" s="26"/>
      <c r="CO12" s="26">
        <f>_xlfn.SWITCH(AU12,"A",VLOOKUP(AV12,附表2!$F$3:$I$14,4,0),"B",VLOOKUP(AV12,附表2!$K$3:$N$14,4,0),"C",VLOOKUP(AV12,附表2!$P$3:$S$14,4,0))</f>
        <v>0</v>
      </c>
      <c r="CP12" s="26"/>
      <c r="CQ12" s="26">
        <f>_xlfn.SWITCH(AW12,"A",VLOOKUP(AX12,附表2!$F$3:$I$14,4,0),"B",VLOOKUP(AX12,附表2!$K$3:$N$14,4,0),"C",VLOOKUP(AX12,附表2!$P$3:$S$14,4,0))</f>
        <v>0</v>
      </c>
      <c r="CR12" s="26">
        <f>VLOOKUP(AY12,附表2!$A$3:$D$14,4,0)</f>
        <v>0</v>
      </c>
      <c r="CS12" s="26"/>
      <c r="CT12" s="26">
        <f>_xlfn.SWITCH(AZ12,"A",VLOOKUP(BA12,附表2!$F$3:$I$14,4,0),"B",VLOOKUP(BA12,附表2!$K$3:$N$14,4,0),"C",VLOOKUP(BA12,附表2!$P$3:$S$14,4,0))</f>
        <v>0</v>
      </c>
      <c r="CU12" s="26"/>
      <c r="CV12" s="26">
        <f>_xlfn.SWITCH(BB12,"A",VLOOKUP(BC12,附表2!$F$3:$I$14,4,0),"B",VLOOKUP(BC12,附表2!$K$3:$N$14,4,0),"C",VLOOKUP(BC12,附表2!$P$3:$S$14,4,0))</f>
        <v>0</v>
      </c>
    </row>
    <row r="13" spans="1:100" x14ac:dyDescent="0.15">
      <c r="A13">
        <v>8</v>
      </c>
      <c r="B13">
        <f>VLOOKUP(A13,CHOOSE({1,2},铜钱产出!A11:A67,铜钱产出!BD11:BD67),2,0)</f>
        <v>1344380</v>
      </c>
      <c r="C13">
        <f t="shared" si="0"/>
        <v>762380</v>
      </c>
      <c r="D13">
        <f>附表6!I15</f>
        <v>582000</v>
      </c>
      <c r="E13">
        <f>C13/2850*附表3!$B$3</f>
        <v>15546.947201336674</v>
      </c>
      <c r="F13">
        <v>0</v>
      </c>
      <c r="G13">
        <v>0</v>
      </c>
      <c r="H13">
        <f t="shared" si="1"/>
        <v>15224</v>
      </c>
      <c r="I13" s="31">
        <f t="shared" si="2"/>
        <v>322.94720133667397</v>
      </c>
      <c r="K13" s="30">
        <v>8</v>
      </c>
      <c r="L13" s="30" t="s">
        <v>103</v>
      </c>
      <c r="M13" s="30">
        <v>8</v>
      </c>
      <c r="N13" s="30" t="s">
        <v>103</v>
      </c>
      <c r="O13" s="30">
        <v>0</v>
      </c>
      <c r="P13" s="30">
        <v>8</v>
      </c>
      <c r="Q13" s="30" t="s">
        <v>103</v>
      </c>
      <c r="R13" s="30">
        <v>8</v>
      </c>
      <c r="S13" s="30" t="s">
        <v>103</v>
      </c>
      <c r="T13" s="30">
        <v>0</v>
      </c>
      <c r="U13" s="30">
        <v>0</v>
      </c>
      <c r="V13" s="30" t="s">
        <v>103</v>
      </c>
      <c r="W13" s="30">
        <v>0</v>
      </c>
      <c r="X13" s="30" t="s">
        <v>103</v>
      </c>
      <c r="Y13" s="30">
        <v>0</v>
      </c>
      <c r="Z13" s="30">
        <v>0</v>
      </c>
      <c r="AA13" s="30" t="s">
        <v>103</v>
      </c>
      <c r="AB13" s="30">
        <v>0</v>
      </c>
      <c r="AC13" s="30" t="s">
        <v>103</v>
      </c>
      <c r="AD13" s="30">
        <v>0</v>
      </c>
      <c r="AE13" s="30">
        <v>0</v>
      </c>
      <c r="AF13" s="30" t="s">
        <v>103</v>
      </c>
      <c r="AG13" s="30">
        <v>0</v>
      </c>
      <c r="AH13" s="30" t="s">
        <v>103</v>
      </c>
      <c r="AI13" s="30">
        <v>0</v>
      </c>
      <c r="AJ13" s="30">
        <v>0</v>
      </c>
      <c r="AK13" s="30" t="s">
        <v>103</v>
      </c>
      <c r="AL13" s="30">
        <v>0</v>
      </c>
      <c r="AM13" s="30" t="s">
        <v>103</v>
      </c>
      <c r="AN13" s="30">
        <v>0</v>
      </c>
      <c r="AO13" s="30">
        <v>0</v>
      </c>
      <c r="AP13" s="30" t="s">
        <v>103</v>
      </c>
      <c r="AQ13" s="30">
        <v>0</v>
      </c>
      <c r="AR13" s="30" t="s">
        <v>103</v>
      </c>
      <c r="AS13" s="30">
        <v>0</v>
      </c>
      <c r="AT13" s="30">
        <v>0</v>
      </c>
      <c r="AU13" s="30" t="s">
        <v>103</v>
      </c>
      <c r="AV13" s="30">
        <v>0</v>
      </c>
      <c r="AW13" s="30" t="s">
        <v>103</v>
      </c>
      <c r="AX13" s="30">
        <v>0</v>
      </c>
      <c r="AY13" s="30">
        <v>0</v>
      </c>
      <c r="AZ13" s="30" t="s">
        <v>103</v>
      </c>
      <c r="BA13" s="30">
        <v>0</v>
      </c>
      <c r="BB13" s="30" t="s">
        <v>103</v>
      </c>
      <c r="BC13" s="30">
        <v>0</v>
      </c>
      <c r="BD13" s="26">
        <f>VLOOKUP(K13,附表2!$A$3:$D$14,4,0)</f>
        <v>4492</v>
      </c>
      <c r="BE13" s="26"/>
      <c r="BF13" s="26">
        <f>_xlfn.SWITCH(L13,"A",VLOOKUP(M13,附表2!$F$3:$I$14,4,0),"B",VLOOKUP(M13,附表2!$K$3:$N$14,4,0),"C",VLOOKUP(M13,附表2!$P$3:$S$14,4,0))</f>
        <v>3120</v>
      </c>
      <c r="BG13" s="26"/>
      <c r="BH13" s="26">
        <f>_xlfn.SWITCH(N13,"A",VLOOKUP(O13,附表2!$F$3:$I$14,4,0),"B",VLOOKUP(O13,附表2!$K$3:$N$14,4,0),"C",VLOOKUP(O13,附表2!$P$3:$S$14,4,0))</f>
        <v>0</v>
      </c>
      <c r="BI13" s="26">
        <f>VLOOKUP(P13,附表2!$A$3:$D$14,4,0)</f>
        <v>4492</v>
      </c>
      <c r="BJ13" s="26"/>
      <c r="BK13" s="26">
        <f>_xlfn.SWITCH(Q13,"A",VLOOKUP(R13,附表2!$F$3:$I$14,4,0),"B",VLOOKUP(R13,附表2!$K$3:$N$14,4,0),"C",VLOOKUP(R13,附表2!$P$3:$S$14,4,0))</f>
        <v>3120</v>
      </c>
      <c r="BL13" s="26"/>
      <c r="BM13" s="26">
        <f>_xlfn.SWITCH(S13,"A",VLOOKUP(T13,附表2!$F$3:$I$14,4,0),"B",VLOOKUP(T13,附表2!$K$3:$N$14,4,0),"C",VLOOKUP(T13,附表2!$P$3:$S$14,4,0))</f>
        <v>0</v>
      </c>
      <c r="BN13" s="26">
        <f>VLOOKUP(U13,附表2!$A$3:$D$14,4,0)</f>
        <v>0</v>
      </c>
      <c r="BO13" s="26"/>
      <c r="BP13" s="26">
        <f>_xlfn.SWITCH(V13,"A",VLOOKUP(W13,附表2!$F$3:$I$14,4,0),"B",VLOOKUP(W13,附表2!$K$3:$N$14,4,0),"C",VLOOKUP(W13,附表2!$P$3:$S$14,4,0))</f>
        <v>0</v>
      </c>
      <c r="BQ13" s="26"/>
      <c r="BR13" s="26">
        <f>_xlfn.SWITCH(X13,"A",VLOOKUP(Y13,附表2!$F$3:$I$14,4,0),"B",VLOOKUP(Y13,附表2!$K$3:$N$14,4,0),"C",VLOOKUP(Y13,附表2!$P$3:$S$14,4,0))</f>
        <v>0</v>
      </c>
      <c r="BS13" s="26">
        <f>VLOOKUP(Z13,附表2!$A$3:$D$14,4,0)</f>
        <v>0</v>
      </c>
      <c r="BT13" s="26"/>
      <c r="BU13" s="26">
        <f>_xlfn.SWITCH(AA13,"A",VLOOKUP(AB13,附表2!$F$3:$I$14,4,0),"B",VLOOKUP(AB13,附表2!$K$3:$N$14,4,0),"C",VLOOKUP(AB13,附表2!$P$3:$S$14,4,0))</f>
        <v>0</v>
      </c>
      <c r="BV13" s="26"/>
      <c r="BW13" s="26">
        <f>_xlfn.SWITCH(AC13,"A",VLOOKUP(AD13,附表2!$F$3:$I$14,4,0),"B",VLOOKUP(AD13,附表2!$K$3:$N$14,4,0),"C",VLOOKUP(AD13,附表2!$P$3:$S$14,4,0))</f>
        <v>0</v>
      </c>
      <c r="BX13" s="26">
        <f>VLOOKUP(AE13,附表2!$A$3:$D$14,4,0)</f>
        <v>0</v>
      </c>
      <c r="BY13" s="26"/>
      <c r="BZ13" s="26">
        <f>_xlfn.SWITCH(AF13,"A",VLOOKUP(AG13,附表2!$F$3:$I$14,4,0),"B",VLOOKUP(AG13,附表2!$K$3:$N$14,4,0),"C",VLOOKUP(AG13,附表2!$P$3:$S$14,4,0))</f>
        <v>0</v>
      </c>
      <c r="CA13" s="26"/>
      <c r="CB13" s="26">
        <f>_xlfn.SWITCH(AH13,"A",VLOOKUP(AI13,附表2!$F$3:$I$14,4,0),"B",VLOOKUP(AI13,附表2!$K$3:$N$14,4,0),"C",VLOOKUP(AI13,附表2!$P$3:$S$14,4,0))</f>
        <v>0</v>
      </c>
      <c r="CC13" s="26">
        <f>VLOOKUP(AJ13,附表2!$A$3:$D$14,4,0)</f>
        <v>0</v>
      </c>
      <c r="CD13" s="26"/>
      <c r="CE13" s="26">
        <f>_xlfn.SWITCH(AK13,"A",VLOOKUP(AL13,附表2!$F$3:$I$14,4,0),"B",VLOOKUP(AL13,附表2!$K$3:$N$14,4,0),"C",VLOOKUP(AL13,附表2!$P$3:$S$14,4,0))</f>
        <v>0</v>
      </c>
      <c r="CF13" s="26"/>
      <c r="CG13" s="26">
        <f>_xlfn.SWITCH(AM13,"A",VLOOKUP(AN13,附表2!$F$3:$I$14,4,0),"B",VLOOKUP(AN13,附表2!$K$3:$N$14,4,0),"C",VLOOKUP(AN13,附表2!$P$3:$S$14,4,0))</f>
        <v>0</v>
      </c>
      <c r="CH13" s="26">
        <f>VLOOKUP(AO13,附表2!$A$3:$D$14,4,0)</f>
        <v>0</v>
      </c>
      <c r="CI13" s="26"/>
      <c r="CJ13" s="26">
        <f>_xlfn.SWITCH(AP13,"A",VLOOKUP(AQ13,附表2!$F$3:$I$14,4,0),"B",VLOOKUP(AQ13,附表2!$K$3:$N$14,4,0),"C",VLOOKUP(AQ13,附表2!$P$3:$S$14,4,0))</f>
        <v>0</v>
      </c>
      <c r="CK13" s="26"/>
      <c r="CL13" s="26">
        <f>_xlfn.SWITCH(AR13,"A",VLOOKUP(AS13,附表2!$F$3:$I$14,4,0),"B",VLOOKUP(AS13,附表2!$K$3:$N$14,4,0),"C",VLOOKUP(AS13,附表2!$P$3:$S$14,4,0))</f>
        <v>0</v>
      </c>
      <c r="CM13" s="26">
        <f>VLOOKUP(AT13,附表2!$A$3:$D$14,4,0)</f>
        <v>0</v>
      </c>
      <c r="CN13" s="26"/>
      <c r="CO13" s="26">
        <f>_xlfn.SWITCH(AU13,"A",VLOOKUP(AV13,附表2!$F$3:$I$14,4,0),"B",VLOOKUP(AV13,附表2!$K$3:$N$14,4,0),"C",VLOOKUP(AV13,附表2!$P$3:$S$14,4,0))</f>
        <v>0</v>
      </c>
      <c r="CP13" s="26"/>
      <c r="CQ13" s="26">
        <f>_xlfn.SWITCH(AW13,"A",VLOOKUP(AX13,附表2!$F$3:$I$14,4,0),"B",VLOOKUP(AX13,附表2!$K$3:$N$14,4,0),"C",VLOOKUP(AX13,附表2!$P$3:$S$14,4,0))</f>
        <v>0</v>
      </c>
      <c r="CR13" s="26">
        <f>VLOOKUP(AY13,附表2!$A$3:$D$14,4,0)</f>
        <v>0</v>
      </c>
      <c r="CS13" s="26"/>
      <c r="CT13" s="26">
        <f>_xlfn.SWITCH(AZ13,"A",VLOOKUP(BA13,附表2!$F$3:$I$14,4,0),"B",VLOOKUP(BA13,附表2!$K$3:$N$14,4,0),"C",VLOOKUP(BA13,附表2!$P$3:$S$14,4,0))</f>
        <v>0</v>
      </c>
      <c r="CU13" s="26"/>
      <c r="CV13" s="26">
        <f>_xlfn.SWITCH(BB13,"A",VLOOKUP(BC13,附表2!$F$3:$I$14,4,0),"B",VLOOKUP(BC13,附表2!$K$3:$N$14,4,0),"C",VLOOKUP(BC13,附表2!$P$3:$S$14,4,0))</f>
        <v>0</v>
      </c>
    </row>
    <row r="14" spans="1:100" x14ac:dyDescent="0.15">
      <c r="A14">
        <v>9</v>
      </c>
      <c r="B14">
        <f>VLOOKUP(A14,CHOOSE({1,2},铜钱产出!A12:A68,铜钱产出!BD12:BD68),2,0)</f>
        <v>1421980</v>
      </c>
      <c r="C14">
        <f t="shared" si="0"/>
        <v>733480</v>
      </c>
      <c r="D14">
        <f>附表6!I16</f>
        <v>688500</v>
      </c>
      <c r="E14">
        <f>C14/2850*附表3!$B$3</f>
        <v>14957.599665831247</v>
      </c>
      <c r="F14">
        <v>0</v>
      </c>
      <c r="G14">
        <v>0</v>
      </c>
      <c r="H14">
        <f t="shared" si="1"/>
        <v>15224</v>
      </c>
      <c r="I14" s="31">
        <f t="shared" si="2"/>
        <v>-266.40033416875303</v>
      </c>
      <c r="K14" s="30">
        <v>8</v>
      </c>
      <c r="L14" s="30" t="s">
        <v>103</v>
      </c>
      <c r="M14" s="30">
        <v>8</v>
      </c>
      <c r="N14" s="30" t="s">
        <v>103</v>
      </c>
      <c r="O14" s="30">
        <v>0</v>
      </c>
      <c r="P14" s="30">
        <v>8</v>
      </c>
      <c r="Q14" s="30" t="s">
        <v>103</v>
      </c>
      <c r="R14" s="30">
        <v>8</v>
      </c>
      <c r="S14" s="30" t="s">
        <v>103</v>
      </c>
      <c r="T14" s="30">
        <v>0</v>
      </c>
      <c r="U14" s="30">
        <v>0</v>
      </c>
      <c r="V14" s="30" t="s">
        <v>103</v>
      </c>
      <c r="W14" s="30">
        <v>0</v>
      </c>
      <c r="X14" s="30" t="s">
        <v>103</v>
      </c>
      <c r="Y14" s="30">
        <v>0</v>
      </c>
      <c r="Z14" s="30">
        <v>0</v>
      </c>
      <c r="AA14" s="30" t="s">
        <v>103</v>
      </c>
      <c r="AB14" s="30">
        <v>0</v>
      </c>
      <c r="AC14" s="30" t="s">
        <v>103</v>
      </c>
      <c r="AD14" s="30">
        <v>0</v>
      </c>
      <c r="AE14" s="30">
        <v>0</v>
      </c>
      <c r="AF14" s="30" t="s">
        <v>103</v>
      </c>
      <c r="AG14" s="30">
        <v>0</v>
      </c>
      <c r="AH14" s="30" t="s">
        <v>103</v>
      </c>
      <c r="AI14" s="30">
        <v>0</v>
      </c>
      <c r="AJ14" s="30">
        <v>0</v>
      </c>
      <c r="AK14" s="30" t="s">
        <v>103</v>
      </c>
      <c r="AL14" s="30">
        <v>0</v>
      </c>
      <c r="AM14" s="30" t="s">
        <v>103</v>
      </c>
      <c r="AN14" s="30">
        <v>0</v>
      </c>
      <c r="AO14" s="30">
        <v>0</v>
      </c>
      <c r="AP14" s="30" t="s">
        <v>103</v>
      </c>
      <c r="AQ14" s="30">
        <v>0</v>
      </c>
      <c r="AR14" s="30" t="s">
        <v>103</v>
      </c>
      <c r="AS14" s="30">
        <v>0</v>
      </c>
      <c r="AT14" s="30">
        <v>0</v>
      </c>
      <c r="AU14" s="30" t="s">
        <v>103</v>
      </c>
      <c r="AV14" s="30">
        <v>0</v>
      </c>
      <c r="AW14" s="30" t="s">
        <v>103</v>
      </c>
      <c r="AX14" s="30">
        <v>0</v>
      </c>
      <c r="AY14" s="30">
        <v>0</v>
      </c>
      <c r="AZ14" s="30" t="s">
        <v>103</v>
      </c>
      <c r="BA14" s="30">
        <v>0</v>
      </c>
      <c r="BB14" s="30" t="s">
        <v>103</v>
      </c>
      <c r="BC14" s="30">
        <v>0</v>
      </c>
      <c r="BD14" s="26">
        <f>VLOOKUP(K14,附表2!$A$3:$D$14,4,0)</f>
        <v>4492</v>
      </c>
      <c r="BE14" s="26"/>
      <c r="BF14" s="26">
        <f>_xlfn.SWITCH(L14,"A",VLOOKUP(M14,附表2!$F$3:$I$14,4,0),"B",VLOOKUP(M14,附表2!$K$3:$N$14,4,0),"C",VLOOKUP(M14,附表2!$P$3:$S$14,4,0))</f>
        <v>3120</v>
      </c>
      <c r="BG14" s="26"/>
      <c r="BH14" s="26">
        <f>_xlfn.SWITCH(N14,"A",VLOOKUP(O14,附表2!$F$3:$I$14,4,0),"B",VLOOKUP(O14,附表2!$K$3:$N$14,4,0),"C",VLOOKUP(O14,附表2!$P$3:$S$14,4,0))</f>
        <v>0</v>
      </c>
      <c r="BI14" s="26">
        <f>VLOOKUP(P14,附表2!$A$3:$D$14,4,0)</f>
        <v>4492</v>
      </c>
      <c r="BJ14" s="26"/>
      <c r="BK14" s="26">
        <f>_xlfn.SWITCH(Q14,"A",VLOOKUP(R14,附表2!$F$3:$I$14,4,0),"B",VLOOKUP(R14,附表2!$K$3:$N$14,4,0),"C",VLOOKUP(R14,附表2!$P$3:$S$14,4,0))</f>
        <v>3120</v>
      </c>
      <c r="BL14" s="26"/>
      <c r="BM14" s="26">
        <f>_xlfn.SWITCH(S14,"A",VLOOKUP(T14,附表2!$F$3:$I$14,4,0),"B",VLOOKUP(T14,附表2!$K$3:$N$14,4,0),"C",VLOOKUP(T14,附表2!$P$3:$S$14,4,0))</f>
        <v>0</v>
      </c>
      <c r="BN14" s="26">
        <f>VLOOKUP(U14,附表2!$A$3:$D$14,4,0)</f>
        <v>0</v>
      </c>
      <c r="BO14" s="26"/>
      <c r="BP14" s="26">
        <f>_xlfn.SWITCH(V14,"A",VLOOKUP(W14,附表2!$F$3:$I$14,4,0),"B",VLOOKUP(W14,附表2!$K$3:$N$14,4,0),"C",VLOOKUP(W14,附表2!$P$3:$S$14,4,0))</f>
        <v>0</v>
      </c>
      <c r="BQ14" s="26"/>
      <c r="BR14" s="26">
        <f>_xlfn.SWITCH(X14,"A",VLOOKUP(Y14,附表2!$F$3:$I$14,4,0),"B",VLOOKUP(Y14,附表2!$K$3:$N$14,4,0),"C",VLOOKUP(Y14,附表2!$P$3:$S$14,4,0))</f>
        <v>0</v>
      </c>
      <c r="BS14" s="26">
        <f>VLOOKUP(Z14,附表2!$A$3:$D$14,4,0)</f>
        <v>0</v>
      </c>
      <c r="BT14" s="26"/>
      <c r="BU14" s="26">
        <f>_xlfn.SWITCH(AA14,"A",VLOOKUP(AB14,附表2!$F$3:$I$14,4,0),"B",VLOOKUP(AB14,附表2!$K$3:$N$14,4,0),"C",VLOOKUP(AB14,附表2!$P$3:$S$14,4,0))</f>
        <v>0</v>
      </c>
      <c r="BV14" s="26"/>
      <c r="BW14" s="26">
        <f>_xlfn.SWITCH(AC14,"A",VLOOKUP(AD14,附表2!$F$3:$I$14,4,0),"B",VLOOKUP(AD14,附表2!$K$3:$N$14,4,0),"C",VLOOKUP(AD14,附表2!$P$3:$S$14,4,0))</f>
        <v>0</v>
      </c>
      <c r="BX14" s="26">
        <f>VLOOKUP(AE14,附表2!$A$3:$D$14,4,0)</f>
        <v>0</v>
      </c>
      <c r="BY14" s="26"/>
      <c r="BZ14" s="26">
        <f>_xlfn.SWITCH(AF14,"A",VLOOKUP(AG14,附表2!$F$3:$I$14,4,0),"B",VLOOKUP(AG14,附表2!$K$3:$N$14,4,0),"C",VLOOKUP(AG14,附表2!$P$3:$S$14,4,0))</f>
        <v>0</v>
      </c>
      <c r="CA14" s="26"/>
      <c r="CB14" s="26">
        <f>_xlfn.SWITCH(AH14,"A",VLOOKUP(AI14,附表2!$F$3:$I$14,4,0),"B",VLOOKUP(AI14,附表2!$K$3:$N$14,4,0),"C",VLOOKUP(AI14,附表2!$P$3:$S$14,4,0))</f>
        <v>0</v>
      </c>
      <c r="CC14" s="26">
        <f>VLOOKUP(AJ14,附表2!$A$3:$D$14,4,0)</f>
        <v>0</v>
      </c>
      <c r="CD14" s="26"/>
      <c r="CE14" s="26">
        <f>_xlfn.SWITCH(AK14,"A",VLOOKUP(AL14,附表2!$F$3:$I$14,4,0),"B",VLOOKUP(AL14,附表2!$K$3:$N$14,4,0),"C",VLOOKUP(AL14,附表2!$P$3:$S$14,4,0))</f>
        <v>0</v>
      </c>
      <c r="CF14" s="26"/>
      <c r="CG14" s="26">
        <f>_xlfn.SWITCH(AM14,"A",VLOOKUP(AN14,附表2!$F$3:$I$14,4,0),"B",VLOOKUP(AN14,附表2!$K$3:$N$14,4,0),"C",VLOOKUP(AN14,附表2!$P$3:$S$14,4,0))</f>
        <v>0</v>
      </c>
      <c r="CH14" s="26">
        <f>VLOOKUP(AO14,附表2!$A$3:$D$14,4,0)</f>
        <v>0</v>
      </c>
      <c r="CI14" s="26"/>
      <c r="CJ14" s="26">
        <f>_xlfn.SWITCH(AP14,"A",VLOOKUP(AQ14,附表2!$F$3:$I$14,4,0),"B",VLOOKUP(AQ14,附表2!$K$3:$N$14,4,0),"C",VLOOKUP(AQ14,附表2!$P$3:$S$14,4,0))</f>
        <v>0</v>
      </c>
      <c r="CK14" s="26"/>
      <c r="CL14" s="26">
        <f>_xlfn.SWITCH(AR14,"A",VLOOKUP(AS14,附表2!$F$3:$I$14,4,0),"B",VLOOKUP(AS14,附表2!$K$3:$N$14,4,0),"C",VLOOKUP(AS14,附表2!$P$3:$S$14,4,0))</f>
        <v>0</v>
      </c>
      <c r="CM14" s="26">
        <f>VLOOKUP(AT14,附表2!$A$3:$D$14,4,0)</f>
        <v>0</v>
      </c>
      <c r="CN14" s="26"/>
      <c r="CO14" s="26">
        <f>_xlfn.SWITCH(AU14,"A",VLOOKUP(AV14,附表2!$F$3:$I$14,4,0),"B",VLOOKUP(AV14,附表2!$K$3:$N$14,4,0),"C",VLOOKUP(AV14,附表2!$P$3:$S$14,4,0))</f>
        <v>0</v>
      </c>
      <c r="CP14" s="26"/>
      <c r="CQ14" s="26">
        <f>_xlfn.SWITCH(AW14,"A",VLOOKUP(AX14,附表2!$F$3:$I$14,4,0),"B",VLOOKUP(AX14,附表2!$K$3:$N$14,4,0),"C",VLOOKUP(AX14,附表2!$P$3:$S$14,4,0))</f>
        <v>0</v>
      </c>
      <c r="CR14" s="26">
        <f>VLOOKUP(AY14,附表2!$A$3:$D$14,4,0)</f>
        <v>0</v>
      </c>
      <c r="CS14" s="26"/>
      <c r="CT14" s="26">
        <f>_xlfn.SWITCH(AZ14,"A",VLOOKUP(BA14,附表2!$F$3:$I$14,4,0),"B",VLOOKUP(BA14,附表2!$K$3:$N$14,4,0),"C",VLOOKUP(BA14,附表2!$P$3:$S$14,4,0))</f>
        <v>0</v>
      </c>
      <c r="CU14" s="26"/>
      <c r="CV14" s="26">
        <f>_xlfn.SWITCH(BB14,"A",VLOOKUP(BC14,附表2!$F$3:$I$14,4,0),"B",VLOOKUP(BC14,附表2!$K$3:$N$14,4,0),"C",VLOOKUP(BC14,附表2!$P$3:$S$14,4,0))</f>
        <v>0</v>
      </c>
    </row>
    <row r="15" spans="1:100" x14ac:dyDescent="0.15">
      <c r="A15">
        <v>10</v>
      </c>
      <c r="B15">
        <f>VLOOKUP(A15,CHOOSE({1,2},铜钱产出!A13:A69,铜钱产出!BD13:BD69),2,0)</f>
        <v>1533180</v>
      </c>
      <c r="C15">
        <f t="shared" si="0"/>
        <v>738180</v>
      </c>
      <c r="D15">
        <f>附表6!I17</f>
        <v>795000</v>
      </c>
      <c r="E15">
        <f>C15/2850*附表3!$B$3</f>
        <v>15053.445112781956</v>
      </c>
      <c r="F15">
        <v>0</v>
      </c>
      <c r="G15">
        <v>0</v>
      </c>
      <c r="H15">
        <f t="shared" si="1"/>
        <v>15224</v>
      </c>
      <c r="I15" s="31">
        <f>(E15+F15+G15)-H15</f>
        <v>-170.55488721804431</v>
      </c>
      <c r="K15" s="30">
        <v>8</v>
      </c>
      <c r="L15" s="30" t="s">
        <v>103</v>
      </c>
      <c r="M15" s="30">
        <v>8</v>
      </c>
      <c r="N15" s="30" t="s">
        <v>103</v>
      </c>
      <c r="O15" s="30">
        <v>0</v>
      </c>
      <c r="P15" s="30">
        <v>8</v>
      </c>
      <c r="Q15" s="30" t="s">
        <v>103</v>
      </c>
      <c r="R15" s="30">
        <v>8</v>
      </c>
      <c r="S15" s="30" t="s">
        <v>103</v>
      </c>
      <c r="T15" s="30">
        <v>0</v>
      </c>
      <c r="U15" s="30">
        <v>0</v>
      </c>
      <c r="V15" s="30" t="s">
        <v>103</v>
      </c>
      <c r="W15" s="30">
        <v>0</v>
      </c>
      <c r="X15" s="30" t="s">
        <v>103</v>
      </c>
      <c r="Y15" s="30">
        <v>0</v>
      </c>
      <c r="Z15" s="30">
        <v>0</v>
      </c>
      <c r="AA15" s="30" t="s">
        <v>103</v>
      </c>
      <c r="AB15" s="30">
        <v>0</v>
      </c>
      <c r="AC15" s="30" t="s">
        <v>103</v>
      </c>
      <c r="AD15" s="30">
        <v>0</v>
      </c>
      <c r="AE15" s="30">
        <v>0</v>
      </c>
      <c r="AF15" s="30" t="s">
        <v>103</v>
      </c>
      <c r="AG15" s="30">
        <v>0</v>
      </c>
      <c r="AH15" s="30" t="s">
        <v>103</v>
      </c>
      <c r="AI15" s="30">
        <v>0</v>
      </c>
      <c r="AJ15" s="30">
        <v>0</v>
      </c>
      <c r="AK15" s="30" t="s">
        <v>103</v>
      </c>
      <c r="AL15" s="30">
        <v>0</v>
      </c>
      <c r="AM15" s="30" t="s">
        <v>103</v>
      </c>
      <c r="AN15" s="30">
        <v>0</v>
      </c>
      <c r="AO15" s="30">
        <v>0</v>
      </c>
      <c r="AP15" s="30" t="s">
        <v>103</v>
      </c>
      <c r="AQ15" s="30">
        <v>0</v>
      </c>
      <c r="AR15" s="30" t="s">
        <v>103</v>
      </c>
      <c r="AS15" s="30">
        <v>0</v>
      </c>
      <c r="AT15" s="30">
        <v>0</v>
      </c>
      <c r="AU15" s="30" t="s">
        <v>103</v>
      </c>
      <c r="AV15" s="30">
        <v>0</v>
      </c>
      <c r="AW15" s="30" t="s">
        <v>103</v>
      </c>
      <c r="AX15" s="30">
        <v>0</v>
      </c>
      <c r="AY15" s="30">
        <v>0</v>
      </c>
      <c r="AZ15" s="30" t="s">
        <v>103</v>
      </c>
      <c r="BA15" s="30">
        <v>0</v>
      </c>
      <c r="BB15" s="30" t="s">
        <v>103</v>
      </c>
      <c r="BC15" s="30">
        <v>0</v>
      </c>
      <c r="BD15" s="26">
        <f>VLOOKUP(K15,附表2!$A$3:$D$14,4,0)</f>
        <v>4492</v>
      </c>
      <c r="BE15" s="26"/>
      <c r="BF15" s="26">
        <f>_xlfn.SWITCH(L15,"A",VLOOKUP(M15,附表2!$F$3:$I$14,4,0),"B",VLOOKUP(M15,附表2!$K$3:$N$14,4,0),"C",VLOOKUP(M15,附表2!$P$3:$S$14,4,0))</f>
        <v>3120</v>
      </c>
      <c r="BG15" s="26"/>
      <c r="BH15" s="26">
        <f>_xlfn.SWITCH(N15,"A",VLOOKUP(O15,附表2!$F$3:$I$14,4,0),"B",VLOOKUP(O15,附表2!$K$3:$N$14,4,0),"C",VLOOKUP(O15,附表2!$P$3:$S$14,4,0))</f>
        <v>0</v>
      </c>
      <c r="BI15" s="26">
        <f>VLOOKUP(P15,附表2!$A$3:$D$14,4,0)</f>
        <v>4492</v>
      </c>
      <c r="BJ15" s="26"/>
      <c r="BK15" s="26">
        <f>_xlfn.SWITCH(Q15,"A",VLOOKUP(R15,附表2!$F$3:$I$14,4,0),"B",VLOOKUP(R15,附表2!$K$3:$N$14,4,0),"C",VLOOKUP(R15,附表2!$P$3:$S$14,4,0))</f>
        <v>3120</v>
      </c>
      <c r="BL15" s="26"/>
      <c r="BM15" s="26">
        <f>_xlfn.SWITCH(S15,"A",VLOOKUP(T15,附表2!$F$3:$I$14,4,0),"B",VLOOKUP(T15,附表2!$K$3:$N$14,4,0),"C",VLOOKUP(T15,附表2!$P$3:$S$14,4,0))</f>
        <v>0</v>
      </c>
      <c r="BN15" s="26">
        <f>VLOOKUP(U15,附表2!$A$3:$D$14,4,0)</f>
        <v>0</v>
      </c>
      <c r="BO15" s="26"/>
      <c r="BP15" s="26">
        <f>_xlfn.SWITCH(V15,"A",VLOOKUP(W15,附表2!$F$3:$I$14,4,0),"B",VLOOKUP(W15,附表2!$K$3:$N$14,4,0),"C",VLOOKUP(W15,附表2!$P$3:$S$14,4,0))</f>
        <v>0</v>
      </c>
      <c r="BQ15" s="26"/>
      <c r="BR15" s="26">
        <f>_xlfn.SWITCH(X15,"A",VLOOKUP(Y15,附表2!$F$3:$I$14,4,0),"B",VLOOKUP(Y15,附表2!$K$3:$N$14,4,0),"C",VLOOKUP(Y15,附表2!$P$3:$S$14,4,0))</f>
        <v>0</v>
      </c>
      <c r="BS15" s="26">
        <f>VLOOKUP(Z15,附表2!$A$3:$D$14,4,0)</f>
        <v>0</v>
      </c>
      <c r="BT15" s="26"/>
      <c r="BU15" s="26">
        <f>_xlfn.SWITCH(AA15,"A",VLOOKUP(AB15,附表2!$F$3:$I$14,4,0),"B",VLOOKUP(AB15,附表2!$K$3:$N$14,4,0),"C",VLOOKUP(AB15,附表2!$P$3:$S$14,4,0))</f>
        <v>0</v>
      </c>
      <c r="BV15" s="26"/>
      <c r="BW15" s="26">
        <f>_xlfn.SWITCH(AC15,"A",VLOOKUP(AD15,附表2!$F$3:$I$14,4,0),"B",VLOOKUP(AD15,附表2!$K$3:$N$14,4,0),"C",VLOOKUP(AD15,附表2!$P$3:$S$14,4,0))</f>
        <v>0</v>
      </c>
      <c r="BX15" s="26">
        <f>VLOOKUP(AE15,附表2!$A$3:$D$14,4,0)</f>
        <v>0</v>
      </c>
      <c r="BY15" s="26"/>
      <c r="BZ15" s="26">
        <f>_xlfn.SWITCH(AF15,"A",VLOOKUP(AG15,附表2!$F$3:$I$14,4,0),"B",VLOOKUP(AG15,附表2!$K$3:$N$14,4,0),"C",VLOOKUP(AG15,附表2!$P$3:$S$14,4,0))</f>
        <v>0</v>
      </c>
      <c r="CA15" s="26"/>
      <c r="CB15" s="26">
        <f>_xlfn.SWITCH(AH15,"A",VLOOKUP(AI15,附表2!$F$3:$I$14,4,0),"B",VLOOKUP(AI15,附表2!$K$3:$N$14,4,0),"C",VLOOKUP(AI15,附表2!$P$3:$S$14,4,0))</f>
        <v>0</v>
      </c>
      <c r="CC15" s="26">
        <f>VLOOKUP(AJ15,附表2!$A$3:$D$14,4,0)</f>
        <v>0</v>
      </c>
      <c r="CD15" s="26"/>
      <c r="CE15" s="26">
        <f>_xlfn.SWITCH(AK15,"A",VLOOKUP(AL15,附表2!$F$3:$I$14,4,0),"B",VLOOKUP(AL15,附表2!$K$3:$N$14,4,0),"C",VLOOKUP(AL15,附表2!$P$3:$S$14,4,0))</f>
        <v>0</v>
      </c>
      <c r="CF15" s="26"/>
      <c r="CG15" s="26">
        <f>_xlfn.SWITCH(AM15,"A",VLOOKUP(AN15,附表2!$F$3:$I$14,4,0),"B",VLOOKUP(AN15,附表2!$K$3:$N$14,4,0),"C",VLOOKUP(AN15,附表2!$P$3:$S$14,4,0))</f>
        <v>0</v>
      </c>
      <c r="CH15" s="26">
        <f>VLOOKUP(AO15,附表2!$A$3:$D$14,4,0)</f>
        <v>0</v>
      </c>
      <c r="CI15" s="26"/>
      <c r="CJ15" s="26">
        <f>_xlfn.SWITCH(AP15,"A",VLOOKUP(AQ15,附表2!$F$3:$I$14,4,0),"B",VLOOKUP(AQ15,附表2!$K$3:$N$14,4,0),"C",VLOOKUP(AQ15,附表2!$P$3:$S$14,4,0))</f>
        <v>0</v>
      </c>
      <c r="CK15" s="26"/>
      <c r="CL15" s="26">
        <f>_xlfn.SWITCH(AR15,"A",VLOOKUP(AS15,附表2!$F$3:$I$14,4,0),"B",VLOOKUP(AS15,附表2!$K$3:$N$14,4,0),"C",VLOOKUP(AS15,附表2!$P$3:$S$14,4,0))</f>
        <v>0</v>
      </c>
      <c r="CM15" s="26">
        <f>VLOOKUP(AT15,附表2!$A$3:$D$14,4,0)</f>
        <v>0</v>
      </c>
      <c r="CN15" s="26"/>
      <c r="CO15" s="26">
        <f>_xlfn.SWITCH(AU15,"A",VLOOKUP(AV15,附表2!$F$3:$I$14,4,0),"B",VLOOKUP(AV15,附表2!$K$3:$N$14,4,0),"C",VLOOKUP(AV15,附表2!$P$3:$S$14,4,0))</f>
        <v>0</v>
      </c>
      <c r="CP15" s="26"/>
      <c r="CQ15" s="26">
        <f>_xlfn.SWITCH(AW15,"A",VLOOKUP(AX15,附表2!$F$3:$I$14,4,0),"B",VLOOKUP(AX15,附表2!$K$3:$N$14,4,0),"C",VLOOKUP(AX15,附表2!$P$3:$S$14,4,0))</f>
        <v>0</v>
      </c>
      <c r="CR15" s="26">
        <f>VLOOKUP(AY15,附表2!$A$3:$D$14,4,0)</f>
        <v>0</v>
      </c>
      <c r="CS15" s="26"/>
      <c r="CT15" s="26">
        <f>_xlfn.SWITCH(AZ15,"A",VLOOKUP(BA15,附表2!$F$3:$I$14,4,0),"B",VLOOKUP(BA15,附表2!$K$3:$N$14,4,0),"C",VLOOKUP(BA15,附表2!$P$3:$S$14,4,0))</f>
        <v>0</v>
      </c>
      <c r="CU15" s="26"/>
      <c r="CV15" s="26">
        <f>_xlfn.SWITCH(BB15,"A",VLOOKUP(BC15,附表2!$F$3:$I$14,4,0),"B",VLOOKUP(BC15,附表2!$K$3:$N$14,4,0),"C",VLOOKUP(BC15,附表2!$P$3:$S$14,4,0))</f>
        <v>0</v>
      </c>
    </row>
    <row r="16" spans="1:100" x14ac:dyDescent="0.15">
      <c r="A16">
        <v>11</v>
      </c>
      <c r="B16">
        <f>VLOOKUP(A16,CHOOSE({1,2},铜钱产出!A14:A70,铜钱产出!BD14:BD70),2,0)</f>
        <v>1654380</v>
      </c>
      <c r="C16">
        <f t="shared" si="0"/>
        <v>752880</v>
      </c>
      <c r="D16">
        <f>附表6!I18</f>
        <v>901500</v>
      </c>
      <c r="E16">
        <f>C16/2850*附表3!$B$3</f>
        <v>15353.217042606517</v>
      </c>
      <c r="F16">
        <v>0</v>
      </c>
      <c r="G16">
        <v>0</v>
      </c>
      <c r="H16">
        <f t="shared" si="1"/>
        <v>15224</v>
      </c>
      <c r="I16" s="31">
        <f t="shared" si="2"/>
        <v>129.21704260651677</v>
      </c>
      <c r="K16" s="30">
        <v>8</v>
      </c>
      <c r="L16" s="30" t="s">
        <v>103</v>
      </c>
      <c r="M16" s="30">
        <v>8</v>
      </c>
      <c r="N16" s="30" t="s">
        <v>103</v>
      </c>
      <c r="O16" s="30">
        <v>0</v>
      </c>
      <c r="P16" s="30">
        <v>8</v>
      </c>
      <c r="Q16" s="30" t="s">
        <v>103</v>
      </c>
      <c r="R16" s="30">
        <v>8</v>
      </c>
      <c r="S16" s="30" t="s">
        <v>103</v>
      </c>
      <c r="T16" s="30">
        <v>0</v>
      </c>
      <c r="U16" s="30">
        <v>0</v>
      </c>
      <c r="V16" s="30" t="s">
        <v>103</v>
      </c>
      <c r="W16" s="30">
        <v>0</v>
      </c>
      <c r="X16" s="30" t="s">
        <v>103</v>
      </c>
      <c r="Y16" s="30">
        <v>0</v>
      </c>
      <c r="Z16" s="30">
        <v>0</v>
      </c>
      <c r="AA16" s="30" t="s">
        <v>103</v>
      </c>
      <c r="AB16" s="30">
        <v>0</v>
      </c>
      <c r="AC16" s="30" t="s">
        <v>103</v>
      </c>
      <c r="AD16" s="30">
        <v>0</v>
      </c>
      <c r="AE16" s="30">
        <v>0</v>
      </c>
      <c r="AF16" s="30" t="s">
        <v>103</v>
      </c>
      <c r="AG16" s="30">
        <v>0</v>
      </c>
      <c r="AH16" s="30" t="s">
        <v>103</v>
      </c>
      <c r="AI16" s="30">
        <v>0</v>
      </c>
      <c r="AJ16" s="30">
        <v>0</v>
      </c>
      <c r="AK16" s="30" t="s">
        <v>103</v>
      </c>
      <c r="AL16" s="30">
        <v>0</v>
      </c>
      <c r="AM16" s="30" t="s">
        <v>103</v>
      </c>
      <c r="AN16" s="30">
        <v>0</v>
      </c>
      <c r="AO16" s="30">
        <v>0</v>
      </c>
      <c r="AP16" s="30" t="s">
        <v>103</v>
      </c>
      <c r="AQ16" s="30">
        <v>0</v>
      </c>
      <c r="AR16" s="30" t="s">
        <v>103</v>
      </c>
      <c r="AS16" s="30">
        <v>0</v>
      </c>
      <c r="AT16" s="30">
        <v>0</v>
      </c>
      <c r="AU16" s="30" t="s">
        <v>103</v>
      </c>
      <c r="AV16" s="30">
        <v>0</v>
      </c>
      <c r="AW16" s="30" t="s">
        <v>103</v>
      </c>
      <c r="AX16" s="30">
        <v>0</v>
      </c>
      <c r="AY16" s="30">
        <v>0</v>
      </c>
      <c r="AZ16" s="30" t="s">
        <v>103</v>
      </c>
      <c r="BA16" s="30">
        <v>0</v>
      </c>
      <c r="BB16" s="30" t="s">
        <v>103</v>
      </c>
      <c r="BC16" s="30">
        <v>0</v>
      </c>
      <c r="BD16" s="26">
        <f>VLOOKUP(K16,附表2!$A$3:$D$14,4,0)</f>
        <v>4492</v>
      </c>
      <c r="BE16" s="26"/>
      <c r="BF16" s="26">
        <f>_xlfn.SWITCH(L16,"A",VLOOKUP(M16,附表2!$F$3:$I$14,4,0),"B",VLOOKUP(M16,附表2!$K$3:$N$14,4,0),"C",VLOOKUP(M16,附表2!$P$3:$S$14,4,0))</f>
        <v>3120</v>
      </c>
      <c r="BG16" s="26"/>
      <c r="BH16" s="26">
        <f>_xlfn.SWITCH(N16,"A",VLOOKUP(O16,附表2!$F$3:$I$14,4,0),"B",VLOOKUP(O16,附表2!$K$3:$N$14,4,0),"C",VLOOKUP(O16,附表2!$P$3:$S$14,4,0))</f>
        <v>0</v>
      </c>
      <c r="BI16" s="26">
        <f>VLOOKUP(P16,附表2!$A$3:$D$14,4,0)</f>
        <v>4492</v>
      </c>
      <c r="BJ16" s="26"/>
      <c r="BK16" s="26">
        <f>_xlfn.SWITCH(Q16,"A",VLOOKUP(R16,附表2!$F$3:$I$14,4,0),"B",VLOOKUP(R16,附表2!$K$3:$N$14,4,0),"C",VLOOKUP(R16,附表2!$P$3:$S$14,4,0))</f>
        <v>3120</v>
      </c>
      <c r="BL16" s="26"/>
      <c r="BM16" s="26">
        <f>_xlfn.SWITCH(S16,"A",VLOOKUP(T16,附表2!$F$3:$I$14,4,0),"B",VLOOKUP(T16,附表2!$K$3:$N$14,4,0),"C",VLOOKUP(T16,附表2!$P$3:$S$14,4,0))</f>
        <v>0</v>
      </c>
      <c r="BN16" s="26">
        <f>VLOOKUP(U16,附表2!$A$3:$D$14,4,0)</f>
        <v>0</v>
      </c>
      <c r="BO16" s="26"/>
      <c r="BP16" s="26">
        <f>_xlfn.SWITCH(V16,"A",VLOOKUP(W16,附表2!$F$3:$I$14,4,0),"B",VLOOKUP(W16,附表2!$K$3:$N$14,4,0),"C",VLOOKUP(W16,附表2!$P$3:$S$14,4,0))</f>
        <v>0</v>
      </c>
      <c r="BQ16" s="26"/>
      <c r="BR16" s="26">
        <f>_xlfn.SWITCH(X16,"A",VLOOKUP(Y16,附表2!$F$3:$I$14,4,0),"B",VLOOKUP(Y16,附表2!$K$3:$N$14,4,0),"C",VLOOKUP(Y16,附表2!$P$3:$S$14,4,0))</f>
        <v>0</v>
      </c>
      <c r="BS16" s="26">
        <f>VLOOKUP(Z16,附表2!$A$3:$D$14,4,0)</f>
        <v>0</v>
      </c>
      <c r="BT16" s="26"/>
      <c r="BU16" s="26">
        <f>_xlfn.SWITCH(AA16,"A",VLOOKUP(AB16,附表2!$F$3:$I$14,4,0),"B",VLOOKUP(AB16,附表2!$K$3:$N$14,4,0),"C",VLOOKUP(AB16,附表2!$P$3:$S$14,4,0))</f>
        <v>0</v>
      </c>
      <c r="BV16" s="26"/>
      <c r="BW16" s="26">
        <f>_xlfn.SWITCH(AC16,"A",VLOOKUP(AD16,附表2!$F$3:$I$14,4,0),"B",VLOOKUP(AD16,附表2!$K$3:$N$14,4,0),"C",VLOOKUP(AD16,附表2!$P$3:$S$14,4,0))</f>
        <v>0</v>
      </c>
      <c r="BX16" s="26">
        <f>VLOOKUP(AE16,附表2!$A$3:$D$14,4,0)</f>
        <v>0</v>
      </c>
      <c r="BY16" s="26"/>
      <c r="BZ16" s="26">
        <f>_xlfn.SWITCH(AF16,"A",VLOOKUP(AG16,附表2!$F$3:$I$14,4,0),"B",VLOOKUP(AG16,附表2!$K$3:$N$14,4,0),"C",VLOOKUP(AG16,附表2!$P$3:$S$14,4,0))</f>
        <v>0</v>
      </c>
      <c r="CA16" s="26"/>
      <c r="CB16" s="26">
        <f>_xlfn.SWITCH(AH16,"A",VLOOKUP(AI16,附表2!$F$3:$I$14,4,0),"B",VLOOKUP(AI16,附表2!$K$3:$N$14,4,0),"C",VLOOKUP(AI16,附表2!$P$3:$S$14,4,0))</f>
        <v>0</v>
      </c>
      <c r="CC16" s="26">
        <f>VLOOKUP(AJ16,附表2!$A$3:$D$14,4,0)</f>
        <v>0</v>
      </c>
      <c r="CD16" s="26"/>
      <c r="CE16" s="26">
        <f>_xlfn.SWITCH(AK16,"A",VLOOKUP(AL16,附表2!$F$3:$I$14,4,0),"B",VLOOKUP(AL16,附表2!$K$3:$N$14,4,0),"C",VLOOKUP(AL16,附表2!$P$3:$S$14,4,0))</f>
        <v>0</v>
      </c>
      <c r="CF16" s="26"/>
      <c r="CG16" s="26">
        <f>_xlfn.SWITCH(AM16,"A",VLOOKUP(AN16,附表2!$F$3:$I$14,4,0),"B",VLOOKUP(AN16,附表2!$K$3:$N$14,4,0),"C",VLOOKUP(AN16,附表2!$P$3:$S$14,4,0))</f>
        <v>0</v>
      </c>
      <c r="CH16" s="26">
        <f>VLOOKUP(AO16,附表2!$A$3:$D$14,4,0)</f>
        <v>0</v>
      </c>
      <c r="CI16" s="26"/>
      <c r="CJ16" s="26">
        <f>_xlfn.SWITCH(AP16,"A",VLOOKUP(AQ16,附表2!$F$3:$I$14,4,0),"B",VLOOKUP(AQ16,附表2!$K$3:$N$14,4,0),"C",VLOOKUP(AQ16,附表2!$P$3:$S$14,4,0))</f>
        <v>0</v>
      </c>
      <c r="CK16" s="26"/>
      <c r="CL16" s="26">
        <f>_xlfn.SWITCH(AR16,"A",VLOOKUP(AS16,附表2!$F$3:$I$14,4,0),"B",VLOOKUP(AS16,附表2!$K$3:$N$14,4,0),"C",VLOOKUP(AS16,附表2!$P$3:$S$14,4,0))</f>
        <v>0</v>
      </c>
      <c r="CM16" s="26">
        <f>VLOOKUP(AT16,附表2!$A$3:$D$14,4,0)</f>
        <v>0</v>
      </c>
      <c r="CN16" s="26"/>
      <c r="CO16" s="26">
        <f>_xlfn.SWITCH(AU16,"A",VLOOKUP(AV16,附表2!$F$3:$I$14,4,0),"B",VLOOKUP(AV16,附表2!$K$3:$N$14,4,0),"C",VLOOKUP(AV16,附表2!$P$3:$S$14,4,0))</f>
        <v>0</v>
      </c>
      <c r="CP16" s="26"/>
      <c r="CQ16" s="26">
        <f>_xlfn.SWITCH(AW16,"A",VLOOKUP(AX16,附表2!$F$3:$I$14,4,0),"B",VLOOKUP(AX16,附表2!$K$3:$N$14,4,0),"C",VLOOKUP(AX16,附表2!$P$3:$S$14,4,0))</f>
        <v>0</v>
      </c>
      <c r="CR16" s="26">
        <f>VLOOKUP(AY16,附表2!$A$3:$D$14,4,0)</f>
        <v>0</v>
      </c>
      <c r="CS16" s="26"/>
      <c r="CT16" s="26">
        <f>_xlfn.SWITCH(AZ16,"A",VLOOKUP(BA16,附表2!$F$3:$I$14,4,0),"B",VLOOKUP(BA16,附表2!$K$3:$N$14,4,0),"C",VLOOKUP(BA16,附表2!$P$3:$S$14,4,0))</f>
        <v>0</v>
      </c>
      <c r="CU16" s="26"/>
      <c r="CV16" s="26">
        <f>_xlfn.SWITCH(BB16,"A",VLOOKUP(BC16,附表2!$F$3:$I$14,4,0),"B",VLOOKUP(BC16,附表2!$K$3:$N$14,4,0),"C",VLOOKUP(BC16,附表2!$P$3:$S$14,4,0))</f>
        <v>0</v>
      </c>
    </row>
    <row r="17" spans="1:100" x14ac:dyDescent="0.15">
      <c r="A17">
        <v>12</v>
      </c>
      <c r="B17">
        <f>VLOOKUP(A17,CHOOSE({1,2},铜钱产出!A15:A71,铜钱产出!BD15:BD71),2,0)</f>
        <v>1765580</v>
      </c>
      <c r="C17">
        <f t="shared" si="0"/>
        <v>757580</v>
      </c>
      <c r="D17">
        <f>附表6!I19</f>
        <v>1008000</v>
      </c>
      <c r="E17">
        <f>C17/2850*附表3!$B$3</f>
        <v>15449.062489557225</v>
      </c>
      <c r="F17">
        <v>0</v>
      </c>
      <c r="G17">
        <v>0</v>
      </c>
      <c r="H17">
        <f t="shared" si="1"/>
        <v>15224</v>
      </c>
      <c r="I17" s="31">
        <f t="shared" si="2"/>
        <v>225.06248955722549</v>
      </c>
      <c r="K17" s="30">
        <v>8</v>
      </c>
      <c r="L17" s="30" t="s">
        <v>103</v>
      </c>
      <c r="M17" s="30">
        <v>8</v>
      </c>
      <c r="N17" s="30" t="s">
        <v>103</v>
      </c>
      <c r="O17" s="30">
        <v>0</v>
      </c>
      <c r="P17" s="30">
        <v>8</v>
      </c>
      <c r="Q17" s="30" t="s">
        <v>103</v>
      </c>
      <c r="R17" s="30">
        <v>8</v>
      </c>
      <c r="S17" s="30" t="s">
        <v>103</v>
      </c>
      <c r="T17" s="30">
        <v>0</v>
      </c>
      <c r="U17" s="30">
        <v>0</v>
      </c>
      <c r="V17" s="30" t="s">
        <v>103</v>
      </c>
      <c r="W17" s="30">
        <v>0</v>
      </c>
      <c r="X17" s="30" t="s">
        <v>103</v>
      </c>
      <c r="Y17" s="30">
        <v>0</v>
      </c>
      <c r="Z17" s="30">
        <v>0</v>
      </c>
      <c r="AA17" s="30" t="s">
        <v>103</v>
      </c>
      <c r="AB17" s="30">
        <v>0</v>
      </c>
      <c r="AC17" s="30" t="s">
        <v>103</v>
      </c>
      <c r="AD17" s="30">
        <v>0</v>
      </c>
      <c r="AE17" s="30">
        <v>0</v>
      </c>
      <c r="AF17" s="30" t="s">
        <v>103</v>
      </c>
      <c r="AG17" s="30">
        <v>0</v>
      </c>
      <c r="AH17" s="30" t="s">
        <v>103</v>
      </c>
      <c r="AI17" s="30">
        <v>0</v>
      </c>
      <c r="AJ17" s="30">
        <v>0</v>
      </c>
      <c r="AK17" s="30" t="s">
        <v>103</v>
      </c>
      <c r="AL17" s="30">
        <v>0</v>
      </c>
      <c r="AM17" s="30" t="s">
        <v>103</v>
      </c>
      <c r="AN17" s="30">
        <v>0</v>
      </c>
      <c r="AO17" s="30">
        <v>0</v>
      </c>
      <c r="AP17" s="30" t="s">
        <v>103</v>
      </c>
      <c r="AQ17" s="30">
        <v>0</v>
      </c>
      <c r="AR17" s="30" t="s">
        <v>103</v>
      </c>
      <c r="AS17" s="30">
        <v>0</v>
      </c>
      <c r="AT17" s="30">
        <v>0</v>
      </c>
      <c r="AU17" s="30" t="s">
        <v>103</v>
      </c>
      <c r="AV17" s="30">
        <v>0</v>
      </c>
      <c r="AW17" s="30" t="s">
        <v>103</v>
      </c>
      <c r="AX17" s="30">
        <v>0</v>
      </c>
      <c r="AY17" s="30">
        <v>0</v>
      </c>
      <c r="AZ17" s="30" t="s">
        <v>103</v>
      </c>
      <c r="BA17" s="30">
        <v>0</v>
      </c>
      <c r="BB17" s="30" t="s">
        <v>103</v>
      </c>
      <c r="BC17" s="30">
        <v>0</v>
      </c>
      <c r="BD17" s="26">
        <f>VLOOKUP(K17,附表2!$A$3:$D$14,4,0)</f>
        <v>4492</v>
      </c>
      <c r="BE17" s="26"/>
      <c r="BF17" s="26">
        <f>_xlfn.SWITCH(L17,"A",VLOOKUP(M17,附表2!$F$3:$I$14,4,0),"B",VLOOKUP(M17,附表2!$K$3:$N$14,4,0),"C",VLOOKUP(M17,附表2!$P$3:$S$14,4,0))</f>
        <v>3120</v>
      </c>
      <c r="BG17" s="26"/>
      <c r="BH17" s="26">
        <f>_xlfn.SWITCH(N17,"A",VLOOKUP(O17,附表2!$F$3:$I$14,4,0),"B",VLOOKUP(O17,附表2!$K$3:$N$14,4,0),"C",VLOOKUP(O17,附表2!$P$3:$S$14,4,0))</f>
        <v>0</v>
      </c>
      <c r="BI17" s="26">
        <f>VLOOKUP(P17,附表2!$A$3:$D$14,4,0)</f>
        <v>4492</v>
      </c>
      <c r="BJ17" s="26"/>
      <c r="BK17" s="26">
        <f>_xlfn.SWITCH(Q17,"A",VLOOKUP(R17,附表2!$F$3:$I$14,4,0),"B",VLOOKUP(R17,附表2!$K$3:$N$14,4,0),"C",VLOOKUP(R17,附表2!$P$3:$S$14,4,0))</f>
        <v>3120</v>
      </c>
      <c r="BL17" s="26"/>
      <c r="BM17" s="26">
        <f>_xlfn.SWITCH(S17,"A",VLOOKUP(T17,附表2!$F$3:$I$14,4,0),"B",VLOOKUP(T17,附表2!$K$3:$N$14,4,0),"C",VLOOKUP(T17,附表2!$P$3:$S$14,4,0))</f>
        <v>0</v>
      </c>
      <c r="BN17" s="26">
        <f>VLOOKUP(U17,附表2!$A$3:$D$14,4,0)</f>
        <v>0</v>
      </c>
      <c r="BO17" s="26"/>
      <c r="BP17" s="26">
        <f>_xlfn.SWITCH(V17,"A",VLOOKUP(W17,附表2!$F$3:$I$14,4,0),"B",VLOOKUP(W17,附表2!$K$3:$N$14,4,0),"C",VLOOKUP(W17,附表2!$P$3:$S$14,4,0))</f>
        <v>0</v>
      </c>
      <c r="BQ17" s="26"/>
      <c r="BR17" s="26">
        <f>_xlfn.SWITCH(X17,"A",VLOOKUP(Y17,附表2!$F$3:$I$14,4,0),"B",VLOOKUP(Y17,附表2!$K$3:$N$14,4,0),"C",VLOOKUP(Y17,附表2!$P$3:$S$14,4,0))</f>
        <v>0</v>
      </c>
      <c r="BS17" s="26">
        <f>VLOOKUP(Z17,附表2!$A$3:$D$14,4,0)</f>
        <v>0</v>
      </c>
      <c r="BT17" s="26"/>
      <c r="BU17" s="26">
        <f>_xlfn.SWITCH(AA17,"A",VLOOKUP(AB17,附表2!$F$3:$I$14,4,0),"B",VLOOKUP(AB17,附表2!$K$3:$N$14,4,0),"C",VLOOKUP(AB17,附表2!$P$3:$S$14,4,0))</f>
        <v>0</v>
      </c>
      <c r="BV17" s="26"/>
      <c r="BW17" s="26">
        <f>_xlfn.SWITCH(AC17,"A",VLOOKUP(AD17,附表2!$F$3:$I$14,4,0),"B",VLOOKUP(AD17,附表2!$K$3:$N$14,4,0),"C",VLOOKUP(AD17,附表2!$P$3:$S$14,4,0))</f>
        <v>0</v>
      </c>
      <c r="BX17" s="26">
        <f>VLOOKUP(AE17,附表2!$A$3:$D$14,4,0)</f>
        <v>0</v>
      </c>
      <c r="BY17" s="26"/>
      <c r="BZ17" s="26">
        <f>_xlfn.SWITCH(AF17,"A",VLOOKUP(AG17,附表2!$F$3:$I$14,4,0),"B",VLOOKUP(AG17,附表2!$K$3:$N$14,4,0),"C",VLOOKUP(AG17,附表2!$P$3:$S$14,4,0))</f>
        <v>0</v>
      </c>
      <c r="CA17" s="26"/>
      <c r="CB17" s="26">
        <f>_xlfn.SWITCH(AH17,"A",VLOOKUP(AI17,附表2!$F$3:$I$14,4,0),"B",VLOOKUP(AI17,附表2!$K$3:$N$14,4,0),"C",VLOOKUP(AI17,附表2!$P$3:$S$14,4,0))</f>
        <v>0</v>
      </c>
      <c r="CC17" s="26">
        <f>VLOOKUP(AJ17,附表2!$A$3:$D$14,4,0)</f>
        <v>0</v>
      </c>
      <c r="CD17" s="26"/>
      <c r="CE17" s="26">
        <f>_xlfn.SWITCH(AK17,"A",VLOOKUP(AL17,附表2!$F$3:$I$14,4,0),"B",VLOOKUP(AL17,附表2!$K$3:$N$14,4,0),"C",VLOOKUP(AL17,附表2!$P$3:$S$14,4,0))</f>
        <v>0</v>
      </c>
      <c r="CF17" s="26"/>
      <c r="CG17" s="26">
        <f>_xlfn.SWITCH(AM17,"A",VLOOKUP(AN17,附表2!$F$3:$I$14,4,0),"B",VLOOKUP(AN17,附表2!$K$3:$N$14,4,0),"C",VLOOKUP(AN17,附表2!$P$3:$S$14,4,0))</f>
        <v>0</v>
      </c>
      <c r="CH17" s="26">
        <f>VLOOKUP(AO17,附表2!$A$3:$D$14,4,0)</f>
        <v>0</v>
      </c>
      <c r="CI17" s="26"/>
      <c r="CJ17" s="26">
        <f>_xlfn.SWITCH(AP17,"A",VLOOKUP(AQ17,附表2!$F$3:$I$14,4,0),"B",VLOOKUP(AQ17,附表2!$K$3:$N$14,4,0),"C",VLOOKUP(AQ17,附表2!$P$3:$S$14,4,0))</f>
        <v>0</v>
      </c>
      <c r="CK17" s="26"/>
      <c r="CL17" s="26">
        <f>_xlfn.SWITCH(AR17,"A",VLOOKUP(AS17,附表2!$F$3:$I$14,4,0),"B",VLOOKUP(AS17,附表2!$K$3:$N$14,4,0),"C",VLOOKUP(AS17,附表2!$P$3:$S$14,4,0))</f>
        <v>0</v>
      </c>
      <c r="CM17" s="26">
        <f>VLOOKUP(AT17,附表2!$A$3:$D$14,4,0)</f>
        <v>0</v>
      </c>
      <c r="CN17" s="26"/>
      <c r="CO17" s="26">
        <f>_xlfn.SWITCH(AU17,"A",VLOOKUP(AV17,附表2!$F$3:$I$14,4,0),"B",VLOOKUP(AV17,附表2!$K$3:$N$14,4,0),"C",VLOOKUP(AV17,附表2!$P$3:$S$14,4,0))</f>
        <v>0</v>
      </c>
      <c r="CP17" s="26"/>
      <c r="CQ17" s="26">
        <f>_xlfn.SWITCH(AW17,"A",VLOOKUP(AX17,附表2!$F$3:$I$14,4,0),"B",VLOOKUP(AX17,附表2!$K$3:$N$14,4,0),"C",VLOOKUP(AX17,附表2!$P$3:$S$14,4,0))</f>
        <v>0</v>
      </c>
      <c r="CR17" s="26">
        <f>VLOOKUP(AY17,附表2!$A$3:$D$14,4,0)</f>
        <v>0</v>
      </c>
      <c r="CS17" s="26"/>
      <c r="CT17" s="26">
        <f>_xlfn.SWITCH(AZ17,"A",VLOOKUP(BA17,附表2!$F$3:$I$14,4,0),"B",VLOOKUP(BA17,附表2!$K$3:$N$14,4,0),"C",VLOOKUP(BA17,附表2!$P$3:$S$14,4,0))</f>
        <v>0</v>
      </c>
      <c r="CU17" s="26"/>
      <c r="CV17" s="26">
        <f>_xlfn.SWITCH(BB17,"A",VLOOKUP(BC17,附表2!$F$3:$I$14,4,0),"B",VLOOKUP(BC17,附表2!$K$3:$N$14,4,0),"C",VLOOKUP(BC17,附表2!$P$3:$S$14,4,0))</f>
        <v>0</v>
      </c>
    </row>
    <row r="18" spans="1:100" x14ac:dyDescent="0.15">
      <c r="A18">
        <v>13</v>
      </c>
      <c r="B18">
        <f>VLOOKUP(A18,CHOOSE({1,2},铜钱产出!A16:A72,铜钱产出!BD16:BD72),2,0)</f>
        <v>2311780</v>
      </c>
      <c r="C18">
        <f t="shared" si="0"/>
        <v>1197280</v>
      </c>
      <c r="D18">
        <f>附表6!I20</f>
        <v>1114500</v>
      </c>
      <c r="E18">
        <f>C18/2850*附表3!$B$3</f>
        <v>24415.709941520468</v>
      </c>
      <c r="F18">
        <v>0</v>
      </c>
      <c r="G18">
        <v>0</v>
      </c>
      <c r="H18">
        <f t="shared" si="1"/>
        <v>24100</v>
      </c>
      <c r="I18" s="31">
        <f t="shared" si="2"/>
        <v>315.70994152046842</v>
      </c>
      <c r="K18" s="30">
        <v>10</v>
      </c>
      <c r="L18" s="30" t="s">
        <v>103</v>
      </c>
      <c r="M18" s="30">
        <v>10</v>
      </c>
      <c r="N18" s="30" t="s">
        <v>103</v>
      </c>
      <c r="O18" s="30">
        <v>0</v>
      </c>
      <c r="P18" s="30">
        <v>10</v>
      </c>
      <c r="Q18" s="30" t="s">
        <v>103</v>
      </c>
      <c r="R18" s="30">
        <v>9</v>
      </c>
      <c r="S18" s="30" t="s">
        <v>103</v>
      </c>
      <c r="T18" s="30">
        <v>0</v>
      </c>
      <c r="U18" s="30">
        <v>0</v>
      </c>
      <c r="V18" s="30" t="s">
        <v>103</v>
      </c>
      <c r="W18" s="30">
        <v>0</v>
      </c>
      <c r="X18" s="30" t="s">
        <v>103</v>
      </c>
      <c r="Y18" s="30">
        <v>0</v>
      </c>
      <c r="Z18" s="30">
        <v>0</v>
      </c>
      <c r="AA18" s="30" t="s">
        <v>103</v>
      </c>
      <c r="AB18" s="30">
        <v>0</v>
      </c>
      <c r="AC18" s="30" t="s">
        <v>103</v>
      </c>
      <c r="AD18" s="30">
        <v>0</v>
      </c>
      <c r="AE18" s="30">
        <v>0</v>
      </c>
      <c r="AF18" s="30" t="s">
        <v>103</v>
      </c>
      <c r="AG18" s="30">
        <v>0</v>
      </c>
      <c r="AH18" s="30" t="s">
        <v>103</v>
      </c>
      <c r="AI18" s="30">
        <v>0</v>
      </c>
      <c r="AJ18" s="30">
        <v>0</v>
      </c>
      <c r="AK18" s="30" t="s">
        <v>103</v>
      </c>
      <c r="AL18" s="30">
        <v>0</v>
      </c>
      <c r="AM18" s="30" t="s">
        <v>103</v>
      </c>
      <c r="AN18" s="30">
        <v>0</v>
      </c>
      <c r="AO18" s="30">
        <v>0</v>
      </c>
      <c r="AP18" s="30" t="s">
        <v>103</v>
      </c>
      <c r="AQ18" s="30">
        <v>0</v>
      </c>
      <c r="AR18" s="30" t="s">
        <v>103</v>
      </c>
      <c r="AS18" s="30">
        <v>0</v>
      </c>
      <c r="AT18" s="30">
        <v>0</v>
      </c>
      <c r="AU18" s="30" t="s">
        <v>103</v>
      </c>
      <c r="AV18" s="30">
        <v>0</v>
      </c>
      <c r="AW18" s="30" t="s">
        <v>103</v>
      </c>
      <c r="AX18" s="30">
        <v>0</v>
      </c>
      <c r="AY18" s="30">
        <v>0</v>
      </c>
      <c r="AZ18" s="30" t="s">
        <v>103</v>
      </c>
      <c r="BA18" s="30">
        <v>0</v>
      </c>
      <c r="BB18" s="30" t="s">
        <v>103</v>
      </c>
      <c r="BC18" s="30">
        <v>0</v>
      </c>
      <c r="BD18" s="26">
        <f>VLOOKUP(K18,附表2!$A$3:$D$14,4,0)</f>
        <v>7430</v>
      </c>
      <c r="BE18" s="26"/>
      <c r="BF18" s="26">
        <f>_xlfn.SWITCH(L18,"A",VLOOKUP(M18,附表2!$F$3:$I$14,4,0),"B",VLOOKUP(M18,附表2!$K$3:$N$14,4,0),"C",VLOOKUP(M18,附表2!$P$3:$S$14,4,0))</f>
        <v>5160</v>
      </c>
      <c r="BG18" s="26"/>
      <c r="BH18" s="26">
        <f>_xlfn.SWITCH(N18,"A",VLOOKUP(O18,附表2!$F$3:$I$14,4,0),"B",VLOOKUP(O18,附表2!$K$3:$N$14,4,0),"C",VLOOKUP(O18,附表2!$P$3:$S$14,4,0))</f>
        <v>0</v>
      </c>
      <c r="BI18" s="26">
        <f>VLOOKUP(P18,附表2!$A$3:$D$14,4,0)</f>
        <v>7430</v>
      </c>
      <c r="BJ18" s="26"/>
      <c r="BK18" s="26">
        <f>_xlfn.SWITCH(Q18,"A",VLOOKUP(R18,附表2!$F$3:$I$14,4,0),"B",VLOOKUP(R18,附表2!$K$3:$N$14,4,0),"C",VLOOKUP(R18,附表2!$P$3:$S$14,4,0))</f>
        <v>4080</v>
      </c>
      <c r="BL18" s="26"/>
      <c r="BM18" s="26">
        <f>_xlfn.SWITCH(S18,"A",VLOOKUP(T18,附表2!$F$3:$I$14,4,0),"B",VLOOKUP(T18,附表2!$K$3:$N$14,4,0),"C",VLOOKUP(T18,附表2!$P$3:$S$14,4,0))</f>
        <v>0</v>
      </c>
      <c r="BN18" s="26">
        <f>VLOOKUP(U18,附表2!$A$3:$D$14,4,0)</f>
        <v>0</v>
      </c>
      <c r="BO18" s="26"/>
      <c r="BP18" s="26">
        <f>_xlfn.SWITCH(V18,"A",VLOOKUP(W18,附表2!$F$3:$I$14,4,0),"B",VLOOKUP(W18,附表2!$K$3:$N$14,4,0),"C",VLOOKUP(W18,附表2!$P$3:$S$14,4,0))</f>
        <v>0</v>
      </c>
      <c r="BQ18" s="26"/>
      <c r="BR18" s="26">
        <f>_xlfn.SWITCH(X18,"A",VLOOKUP(Y18,附表2!$F$3:$I$14,4,0),"B",VLOOKUP(Y18,附表2!$K$3:$N$14,4,0),"C",VLOOKUP(Y18,附表2!$P$3:$S$14,4,0))</f>
        <v>0</v>
      </c>
      <c r="BS18" s="26">
        <f>VLOOKUP(Z18,附表2!$A$3:$D$14,4,0)</f>
        <v>0</v>
      </c>
      <c r="BT18" s="26"/>
      <c r="BU18" s="26">
        <f>_xlfn.SWITCH(AA18,"A",VLOOKUP(AB18,附表2!$F$3:$I$14,4,0),"B",VLOOKUP(AB18,附表2!$K$3:$N$14,4,0),"C",VLOOKUP(AB18,附表2!$P$3:$S$14,4,0))</f>
        <v>0</v>
      </c>
      <c r="BV18" s="26"/>
      <c r="BW18" s="26">
        <f>_xlfn.SWITCH(AC18,"A",VLOOKUP(AD18,附表2!$F$3:$I$14,4,0),"B",VLOOKUP(AD18,附表2!$K$3:$N$14,4,0),"C",VLOOKUP(AD18,附表2!$P$3:$S$14,4,0))</f>
        <v>0</v>
      </c>
      <c r="BX18" s="26">
        <f>VLOOKUP(AE18,附表2!$A$3:$D$14,4,0)</f>
        <v>0</v>
      </c>
      <c r="BY18" s="26"/>
      <c r="BZ18" s="26">
        <f>_xlfn.SWITCH(AF18,"A",VLOOKUP(AG18,附表2!$F$3:$I$14,4,0),"B",VLOOKUP(AG18,附表2!$K$3:$N$14,4,0),"C",VLOOKUP(AG18,附表2!$P$3:$S$14,4,0))</f>
        <v>0</v>
      </c>
      <c r="CA18" s="26"/>
      <c r="CB18" s="26">
        <f>_xlfn.SWITCH(AH18,"A",VLOOKUP(AI18,附表2!$F$3:$I$14,4,0),"B",VLOOKUP(AI18,附表2!$K$3:$N$14,4,0),"C",VLOOKUP(AI18,附表2!$P$3:$S$14,4,0))</f>
        <v>0</v>
      </c>
      <c r="CC18" s="26">
        <f>VLOOKUP(AJ18,附表2!$A$3:$D$14,4,0)</f>
        <v>0</v>
      </c>
      <c r="CD18" s="26"/>
      <c r="CE18" s="26">
        <f>_xlfn.SWITCH(AK18,"A",VLOOKUP(AL18,附表2!$F$3:$I$14,4,0),"B",VLOOKUP(AL18,附表2!$K$3:$N$14,4,0),"C",VLOOKUP(AL18,附表2!$P$3:$S$14,4,0))</f>
        <v>0</v>
      </c>
      <c r="CF18" s="26"/>
      <c r="CG18" s="26">
        <f>_xlfn.SWITCH(AM18,"A",VLOOKUP(AN18,附表2!$F$3:$I$14,4,0),"B",VLOOKUP(AN18,附表2!$K$3:$N$14,4,0),"C",VLOOKUP(AN18,附表2!$P$3:$S$14,4,0))</f>
        <v>0</v>
      </c>
      <c r="CH18" s="26">
        <f>VLOOKUP(AO18,附表2!$A$3:$D$14,4,0)</f>
        <v>0</v>
      </c>
      <c r="CI18" s="26"/>
      <c r="CJ18" s="26">
        <f>_xlfn.SWITCH(AP18,"A",VLOOKUP(AQ18,附表2!$F$3:$I$14,4,0),"B",VLOOKUP(AQ18,附表2!$K$3:$N$14,4,0),"C",VLOOKUP(AQ18,附表2!$P$3:$S$14,4,0))</f>
        <v>0</v>
      </c>
      <c r="CK18" s="26"/>
      <c r="CL18" s="26">
        <f>_xlfn.SWITCH(AR18,"A",VLOOKUP(AS18,附表2!$F$3:$I$14,4,0),"B",VLOOKUP(AS18,附表2!$K$3:$N$14,4,0),"C",VLOOKUP(AS18,附表2!$P$3:$S$14,4,0))</f>
        <v>0</v>
      </c>
      <c r="CM18" s="26">
        <f>VLOOKUP(AT18,附表2!$A$3:$D$14,4,0)</f>
        <v>0</v>
      </c>
      <c r="CN18" s="26"/>
      <c r="CO18" s="26">
        <f>_xlfn.SWITCH(AU18,"A",VLOOKUP(AV18,附表2!$F$3:$I$14,4,0),"B",VLOOKUP(AV18,附表2!$K$3:$N$14,4,0),"C",VLOOKUP(AV18,附表2!$P$3:$S$14,4,0))</f>
        <v>0</v>
      </c>
      <c r="CP18" s="26"/>
      <c r="CQ18" s="26">
        <f>_xlfn.SWITCH(AW18,"A",VLOOKUP(AX18,附表2!$F$3:$I$14,4,0),"B",VLOOKUP(AX18,附表2!$K$3:$N$14,4,0),"C",VLOOKUP(AX18,附表2!$P$3:$S$14,4,0))</f>
        <v>0</v>
      </c>
      <c r="CR18" s="26">
        <f>VLOOKUP(AY18,附表2!$A$3:$D$14,4,0)</f>
        <v>0</v>
      </c>
      <c r="CS18" s="26"/>
      <c r="CT18" s="26">
        <f>_xlfn.SWITCH(AZ18,"A",VLOOKUP(BA18,附表2!$F$3:$I$14,4,0),"B",VLOOKUP(BA18,附表2!$K$3:$N$14,4,0),"C",VLOOKUP(BA18,附表2!$P$3:$S$14,4,0))</f>
        <v>0</v>
      </c>
      <c r="CU18" s="26"/>
      <c r="CV18" s="26">
        <f>_xlfn.SWITCH(BB18,"A",VLOOKUP(BC18,附表2!$F$3:$I$14,4,0),"B",VLOOKUP(BC18,附表2!$K$3:$N$14,4,0),"C",VLOOKUP(BC18,附表2!$P$3:$S$14,4,0))</f>
        <v>0</v>
      </c>
    </row>
    <row r="19" spans="1:100" x14ac:dyDescent="0.15">
      <c r="A19">
        <v>14</v>
      </c>
      <c r="B19">
        <f>VLOOKUP(A19,CHOOSE({1,2},铜钱产出!A17:A73,铜钱产出!BD17:BD73),2,0)</f>
        <v>2861580</v>
      </c>
      <c r="C19">
        <f t="shared" si="0"/>
        <v>1640580</v>
      </c>
      <c r="D19">
        <f>附表6!I21</f>
        <v>1221000</v>
      </c>
      <c r="E19">
        <f>C19/2850*附表3!$B$3</f>
        <v>33455.770927318292</v>
      </c>
      <c r="F19">
        <v>0</v>
      </c>
      <c r="G19">
        <v>0</v>
      </c>
      <c r="H19">
        <f t="shared" si="1"/>
        <v>33059</v>
      </c>
      <c r="I19" s="31">
        <f t="shared" si="2"/>
        <v>396.7709273182918</v>
      </c>
      <c r="K19" s="30">
        <v>10</v>
      </c>
      <c r="L19" s="30" t="s">
        <v>103</v>
      </c>
      <c r="M19" s="30">
        <v>10</v>
      </c>
      <c r="N19" s="30" t="s">
        <v>103</v>
      </c>
      <c r="O19" s="30">
        <v>10</v>
      </c>
      <c r="P19" s="30">
        <v>10</v>
      </c>
      <c r="Q19" s="30" t="s">
        <v>103</v>
      </c>
      <c r="R19" s="30">
        <v>10</v>
      </c>
      <c r="S19" s="30" t="s">
        <v>103</v>
      </c>
      <c r="T19" s="30">
        <v>7</v>
      </c>
      <c r="U19" s="30">
        <v>3</v>
      </c>
      <c r="V19" s="30" t="s">
        <v>103</v>
      </c>
      <c r="W19" s="30">
        <v>3</v>
      </c>
      <c r="X19" s="30" t="s">
        <v>103</v>
      </c>
      <c r="Y19" s="30">
        <v>0</v>
      </c>
      <c r="Z19" s="30">
        <v>0</v>
      </c>
      <c r="AA19" s="30" t="s">
        <v>103</v>
      </c>
      <c r="AB19" s="30">
        <v>0</v>
      </c>
      <c r="AC19" s="30" t="s">
        <v>103</v>
      </c>
      <c r="AD19" s="30">
        <v>0</v>
      </c>
      <c r="AE19" s="30">
        <v>0</v>
      </c>
      <c r="AF19" s="30" t="s">
        <v>103</v>
      </c>
      <c r="AG19" s="30">
        <v>0</v>
      </c>
      <c r="AH19" s="30" t="s">
        <v>103</v>
      </c>
      <c r="AI19" s="30">
        <v>0</v>
      </c>
      <c r="AJ19" s="30">
        <v>0</v>
      </c>
      <c r="AK19" s="30" t="s">
        <v>103</v>
      </c>
      <c r="AL19" s="30">
        <v>0</v>
      </c>
      <c r="AM19" s="30" t="s">
        <v>103</v>
      </c>
      <c r="AN19" s="30">
        <v>0</v>
      </c>
      <c r="AO19" s="30">
        <v>0</v>
      </c>
      <c r="AP19" s="30" t="s">
        <v>103</v>
      </c>
      <c r="AQ19" s="30">
        <v>0</v>
      </c>
      <c r="AR19" s="30" t="s">
        <v>103</v>
      </c>
      <c r="AS19" s="30">
        <v>0</v>
      </c>
      <c r="AT19" s="30">
        <v>0</v>
      </c>
      <c r="AU19" s="30" t="s">
        <v>103</v>
      </c>
      <c r="AV19" s="30">
        <v>0</v>
      </c>
      <c r="AW19" s="30" t="s">
        <v>103</v>
      </c>
      <c r="AX19" s="30">
        <v>0</v>
      </c>
      <c r="AY19" s="30">
        <v>0</v>
      </c>
      <c r="AZ19" s="30" t="s">
        <v>103</v>
      </c>
      <c r="BA19" s="30">
        <v>0</v>
      </c>
      <c r="BB19" s="30" t="s">
        <v>103</v>
      </c>
      <c r="BC19" s="30">
        <v>0</v>
      </c>
      <c r="BD19" s="26">
        <f>VLOOKUP(K19,附表2!$A$3:$D$14,4,0)</f>
        <v>7430</v>
      </c>
      <c r="BE19" s="26"/>
      <c r="BF19" s="26">
        <f>_xlfn.SWITCH(L19,"A",VLOOKUP(M19,附表2!$F$3:$I$14,4,0),"B",VLOOKUP(M19,附表2!$K$3:$N$14,4,0),"C",VLOOKUP(M19,附表2!$P$3:$S$14,4,0))</f>
        <v>5160</v>
      </c>
      <c r="BG19" s="26"/>
      <c r="BH19" s="26">
        <f>_xlfn.SWITCH(N19,"A",VLOOKUP(O19,附表2!$F$3:$I$14,4,0),"B",VLOOKUP(O19,附表2!$K$3:$N$14,4,0),"C",VLOOKUP(O19,附表2!$P$3:$S$14,4,0))</f>
        <v>5160</v>
      </c>
      <c r="BI19" s="26">
        <f>VLOOKUP(P19,附表2!$A$3:$D$14,4,0)</f>
        <v>7430</v>
      </c>
      <c r="BJ19" s="26"/>
      <c r="BK19" s="26">
        <f>_xlfn.SWITCH(Q19,"A",VLOOKUP(R19,附表2!$F$3:$I$14,4,0),"B",VLOOKUP(R19,附表2!$K$3:$N$14,4,0),"C",VLOOKUP(R19,附表2!$P$3:$S$14,4,0))</f>
        <v>5160</v>
      </c>
      <c r="BL19" s="26"/>
      <c r="BM19" s="26">
        <f>_xlfn.SWITCH(S19,"A",VLOOKUP(T19,附表2!$F$3:$I$14,4,0),"B",VLOOKUP(T19,附表2!$K$3:$N$14,4,0),"C",VLOOKUP(T19,附表2!$P$3:$S$14,4,0))</f>
        <v>2280</v>
      </c>
      <c r="BN19" s="26">
        <f>VLOOKUP(U19,附表2!$A$3:$D$14,4,0)</f>
        <v>259</v>
      </c>
      <c r="BO19" s="26"/>
      <c r="BP19" s="26">
        <f>_xlfn.SWITCH(V19,"A",VLOOKUP(W19,附表2!$F$3:$I$14,4,0),"B",VLOOKUP(W19,附表2!$K$3:$N$14,4,0),"C",VLOOKUP(W19,附表2!$P$3:$S$14,4,0))</f>
        <v>180</v>
      </c>
      <c r="BQ19" s="26"/>
      <c r="BR19" s="26">
        <f>_xlfn.SWITCH(X19,"A",VLOOKUP(Y19,附表2!$F$3:$I$14,4,0),"B",VLOOKUP(Y19,附表2!$K$3:$N$14,4,0),"C",VLOOKUP(Y19,附表2!$P$3:$S$14,4,0))</f>
        <v>0</v>
      </c>
      <c r="BS19" s="26">
        <f>VLOOKUP(Z19,附表2!$A$3:$D$14,4,0)</f>
        <v>0</v>
      </c>
      <c r="BT19" s="26"/>
      <c r="BU19" s="26">
        <f>_xlfn.SWITCH(AA19,"A",VLOOKUP(AB19,附表2!$F$3:$I$14,4,0),"B",VLOOKUP(AB19,附表2!$K$3:$N$14,4,0),"C",VLOOKUP(AB19,附表2!$P$3:$S$14,4,0))</f>
        <v>0</v>
      </c>
      <c r="BV19" s="26"/>
      <c r="BW19" s="26">
        <f>_xlfn.SWITCH(AC19,"A",VLOOKUP(AD19,附表2!$F$3:$I$14,4,0),"B",VLOOKUP(AD19,附表2!$K$3:$N$14,4,0),"C",VLOOKUP(AD19,附表2!$P$3:$S$14,4,0))</f>
        <v>0</v>
      </c>
      <c r="BX19" s="26">
        <f>VLOOKUP(AE19,附表2!$A$3:$D$14,4,0)</f>
        <v>0</v>
      </c>
      <c r="BY19" s="26"/>
      <c r="BZ19" s="26">
        <f>_xlfn.SWITCH(AF19,"A",VLOOKUP(AG19,附表2!$F$3:$I$14,4,0),"B",VLOOKUP(AG19,附表2!$K$3:$N$14,4,0),"C",VLOOKUP(AG19,附表2!$P$3:$S$14,4,0))</f>
        <v>0</v>
      </c>
      <c r="CA19" s="26"/>
      <c r="CB19" s="26">
        <f>_xlfn.SWITCH(AH19,"A",VLOOKUP(AI19,附表2!$F$3:$I$14,4,0),"B",VLOOKUP(AI19,附表2!$K$3:$N$14,4,0),"C",VLOOKUP(AI19,附表2!$P$3:$S$14,4,0))</f>
        <v>0</v>
      </c>
      <c r="CC19" s="26">
        <f>VLOOKUP(AJ19,附表2!$A$3:$D$14,4,0)</f>
        <v>0</v>
      </c>
      <c r="CD19" s="26"/>
      <c r="CE19" s="26">
        <f>_xlfn.SWITCH(AK19,"A",VLOOKUP(AL19,附表2!$F$3:$I$14,4,0),"B",VLOOKUP(AL19,附表2!$K$3:$N$14,4,0),"C",VLOOKUP(AL19,附表2!$P$3:$S$14,4,0))</f>
        <v>0</v>
      </c>
      <c r="CF19" s="26"/>
      <c r="CG19" s="26">
        <f>_xlfn.SWITCH(AM19,"A",VLOOKUP(AN19,附表2!$F$3:$I$14,4,0),"B",VLOOKUP(AN19,附表2!$K$3:$N$14,4,0),"C",VLOOKUP(AN19,附表2!$P$3:$S$14,4,0))</f>
        <v>0</v>
      </c>
      <c r="CH19" s="26">
        <f>VLOOKUP(AO19,附表2!$A$3:$D$14,4,0)</f>
        <v>0</v>
      </c>
      <c r="CI19" s="26"/>
      <c r="CJ19" s="26">
        <f>_xlfn.SWITCH(AP19,"A",VLOOKUP(AQ19,附表2!$F$3:$I$14,4,0),"B",VLOOKUP(AQ19,附表2!$K$3:$N$14,4,0),"C",VLOOKUP(AQ19,附表2!$P$3:$S$14,4,0))</f>
        <v>0</v>
      </c>
      <c r="CK19" s="26"/>
      <c r="CL19" s="26">
        <f>_xlfn.SWITCH(AR19,"A",VLOOKUP(AS19,附表2!$F$3:$I$14,4,0),"B",VLOOKUP(AS19,附表2!$K$3:$N$14,4,0),"C",VLOOKUP(AS19,附表2!$P$3:$S$14,4,0))</f>
        <v>0</v>
      </c>
      <c r="CM19" s="26">
        <f>VLOOKUP(AT19,附表2!$A$3:$D$14,4,0)</f>
        <v>0</v>
      </c>
      <c r="CN19" s="26"/>
      <c r="CO19" s="26">
        <f>_xlfn.SWITCH(AU19,"A",VLOOKUP(AV19,附表2!$F$3:$I$14,4,0),"B",VLOOKUP(AV19,附表2!$K$3:$N$14,4,0),"C",VLOOKUP(AV19,附表2!$P$3:$S$14,4,0))</f>
        <v>0</v>
      </c>
      <c r="CP19" s="26"/>
      <c r="CQ19" s="26">
        <f>_xlfn.SWITCH(AW19,"A",VLOOKUP(AX19,附表2!$F$3:$I$14,4,0),"B",VLOOKUP(AX19,附表2!$K$3:$N$14,4,0),"C",VLOOKUP(AX19,附表2!$P$3:$S$14,4,0))</f>
        <v>0</v>
      </c>
      <c r="CR19" s="26">
        <f>VLOOKUP(AY19,附表2!$A$3:$D$14,4,0)</f>
        <v>0</v>
      </c>
      <c r="CS19" s="26"/>
      <c r="CT19" s="26">
        <f>_xlfn.SWITCH(AZ19,"A",VLOOKUP(BA19,附表2!$F$3:$I$14,4,0),"B",VLOOKUP(BA19,附表2!$K$3:$N$14,4,0),"C",VLOOKUP(BA19,附表2!$P$3:$S$14,4,0))</f>
        <v>0</v>
      </c>
      <c r="CU19" s="26"/>
      <c r="CV19" s="26">
        <f>_xlfn.SWITCH(BB19,"A",VLOOKUP(BC19,附表2!$F$3:$I$14,4,0),"B",VLOOKUP(BC19,附表2!$K$3:$N$14,4,0),"C",VLOOKUP(BC19,附表2!$P$3:$S$14,4,0))</f>
        <v>0</v>
      </c>
    </row>
    <row r="20" spans="1:100" x14ac:dyDescent="0.15">
      <c r="A20">
        <v>15</v>
      </c>
      <c r="B20">
        <f>VLOOKUP(A20,CHOOSE({1,2},铜钱产出!A18:A74,铜钱产出!BD18:BD74),2,0)</f>
        <v>2931380</v>
      </c>
      <c r="C20">
        <f t="shared" si="0"/>
        <v>1603880</v>
      </c>
      <c r="D20">
        <f>附表6!I22</f>
        <v>1327500</v>
      </c>
      <c r="E20">
        <f>C20/2850*附表3!$B$3</f>
        <v>32707.360735171264</v>
      </c>
      <c r="F20">
        <f>附表6!$A$6</f>
        <v>487.96874999999994</v>
      </c>
      <c r="G20">
        <f>4*铜钱系统分析!$H$235*12*1.25</f>
        <v>56.999999999999993</v>
      </c>
      <c r="H20">
        <f t="shared" si="1"/>
        <v>33059</v>
      </c>
      <c r="I20" s="31">
        <f t="shared" si="2"/>
        <v>193.32948517126351</v>
      </c>
      <c r="K20" s="30">
        <v>10</v>
      </c>
      <c r="L20" s="30" t="s">
        <v>103</v>
      </c>
      <c r="M20" s="30">
        <v>10</v>
      </c>
      <c r="N20" s="30" t="s">
        <v>103</v>
      </c>
      <c r="O20" s="30">
        <v>10</v>
      </c>
      <c r="P20" s="30">
        <v>10</v>
      </c>
      <c r="Q20" s="30" t="s">
        <v>103</v>
      </c>
      <c r="R20" s="30">
        <v>10</v>
      </c>
      <c r="S20" s="30" t="s">
        <v>103</v>
      </c>
      <c r="T20" s="30">
        <v>7</v>
      </c>
      <c r="U20" s="30">
        <v>3</v>
      </c>
      <c r="V20" s="30" t="s">
        <v>103</v>
      </c>
      <c r="W20" s="30">
        <v>3</v>
      </c>
      <c r="X20" s="30" t="s">
        <v>103</v>
      </c>
      <c r="Y20" s="30">
        <v>0</v>
      </c>
      <c r="Z20" s="30">
        <v>0</v>
      </c>
      <c r="AA20" s="30" t="s">
        <v>103</v>
      </c>
      <c r="AB20" s="30">
        <v>0</v>
      </c>
      <c r="AC20" s="30" t="s">
        <v>103</v>
      </c>
      <c r="AD20" s="30">
        <v>0</v>
      </c>
      <c r="AE20" s="30">
        <v>0</v>
      </c>
      <c r="AF20" s="30" t="s">
        <v>103</v>
      </c>
      <c r="AG20" s="30">
        <v>0</v>
      </c>
      <c r="AH20" s="30" t="s">
        <v>103</v>
      </c>
      <c r="AI20" s="30">
        <v>0</v>
      </c>
      <c r="AJ20" s="30">
        <v>0</v>
      </c>
      <c r="AK20" s="30" t="s">
        <v>103</v>
      </c>
      <c r="AL20" s="30">
        <v>0</v>
      </c>
      <c r="AM20" s="30" t="s">
        <v>103</v>
      </c>
      <c r="AN20" s="30">
        <v>0</v>
      </c>
      <c r="AO20" s="30">
        <v>0</v>
      </c>
      <c r="AP20" s="30" t="s">
        <v>103</v>
      </c>
      <c r="AQ20" s="30">
        <v>0</v>
      </c>
      <c r="AR20" s="30" t="s">
        <v>103</v>
      </c>
      <c r="AS20" s="30">
        <v>0</v>
      </c>
      <c r="AT20" s="30">
        <v>0</v>
      </c>
      <c r="AU20" s="30" t="s">
        <v>103</v>
      </c>
      <c r="AV20" s="30">
        <v>0</v>
      </c>
      <c r="AW20" s="30" t="s">
        <v>103</v>
      </c>
      <c r="AX20" s="30">
        <v>0</v>
      </c>
      <c r="AY20" s="30">
        <v>0</v>
      </c>
      <c r="AZ20" s="30" t="s">
        <v>103</v>
      </c>
      <c r="BA20" s="30">
        <v>0</v>
      </c>
      <c r="BB20" s="30" t="s">
        <v>103</v>
      </c>
      <c r="BC20" s="30">
        <v>0</v>
      </c>
      <c r="BD20" s="26">
        <f>VLOOKUP(K20,附表2!$A$3:$D$14,4,0)</f>
        <v>7430</v>
      </c>
      <c r="BE20" s="26"/>
      <c r="BF20" s="26">
        <f>_xlfn.SWITCH(L20,"A",VLOOKUP(M20,附表2!$F$3:$I$14,4,0),"B",VLOOKUP(M20,附表2!$K$3:$N$14,4,0),"C",VLOOKUP(M20,附表2!$P$3:$S$14,4,0))</f>
        <v>5160</v>
      </c>
      <c r="BG20" s="26"/>
      <c r="BH20" s="26">
        <f>_xlfn.SWITCH(N20,"A",VLOOKUP(O20,附表2!$F$3:$I$14,4,0),"B",VLOOKUP(O20,附表2!$K$3:$N$14,4,0),"C",VLOOKUP(O20,附表2!$P$3:$S$14,4,0))</f>
        <v>5160</v>
      </c>
      <c r="BI20" s="26">
        <f>VLOOKUP(P20,附表2!$A$3:$D$14,4,0)</f>
        <v>7430</v>
      </c>
      <c r="BJ20" s="26"/>
      <c r="BK20" s="26">
        <f>_xlfn.SWITCH(Q20,"A",VLOOKUP(R20,附表2!$F$3:$I$14,4,0),"B",VLOOKUP(R20,附表2!$K$3:$N$14,4,0),"C",VLOOKUP(R20,附表2!$P$3:$S$14,4,0))</f>
        <v>5160</v>
      </c>
      <c r="BL20" s="26"/>
      <c r="BM20" s="26">
        <f>_xlfn.SWITCH(S20,"A",VLOOKUP(T20,附表2!$F$3:$I$14,4,0),"B",VLOOKUP(T20,附表2!$K$3:$N$14,4,0),"C",VLOOKUP(T20,附表2!$P$3:$S$14,4,0))</f>
        <v>2280</v>
      </c>
      <c r="BN20" s="26">
        <f>VLOOKUP(U20,附表2!$A$3:$D$14,4,0)</f>
        <v>259</v>
      </c>
      <c r="BO20" s="26"/>
      <c r="BP20" s="26">
        <f>_xlfn.SWITCH(V20,"A",VLOOKUP(W20,附表2!$F$3:$I$14,4,0),"B",VLOOKUP(W20,附表2!$K$3:$N$14,4,0),"C",VLOOKUP(W20,附表2!$P$3:$S$14,4,0))</f>
        <v>180</v>
      </c>
      <c r="BQ20" s="26"/>
      <c r="BR20" s="26">
        <f>_xlfn.SWITCH(X20,"A",VLOOKUP(Y20,附表2!$F$3:$I$14,4,0),"B",VLOOKUP(Y20,附表2!$K$3:$N$14,4,0),"C",VLOOKUP(Y20,附表2!$P$3:$S$14,4,0))</f>
        <v>0</v>
      </c>
      <c r="BS20" s="26">
        <f>VLOOKUP(Z20,附表2!$A$3:$D$14,4,0)</f>
        <v>0</v>
      </c>
      <c r="BT20" s="26"/>
      <c r="BU20" s="26">
        <f>_xlfn.SWITCH(AA20,"A",VLOOKUP(AB20,附表2!$F$3:$I$14,4,0),"B",VLOOKUP(AB20,附表2!$K$3:$N$14,4,0),"C",VLOOKUP(AB20,附表2!$P$3:$S$14,4,0))</f>
        <v>0</v>
      </c>
      <c r="BV20" s="26"/>
      <c r="BW20" s="26">
        <f>_xlfn.SWITCH(AC20,"A",VLOOKUP(AD20,附表2!$F$3:$I$14,4,0),"B",VLOOKUP(AD20,附表2!$K$3:$N$14,4,0),"C",VLOOKUP(AD20,附表2!$P$3:$S$14,4,0))</f>
        <v>0</v>
      </c>
      <c r="BX20" s="26">
        <f>VLOOKUP(AE20,附表2!$A$3:$D$14,4,0)</f>
        <v>0</v>
      </c>
      <c r="BY20" s="26"/>
      <c r="BZ20" s="26">
        <f>_xlfn.SWITCH(AF20,"A",VLOOKUP(AG20,附表2!$F$3:$I$14,4,0),"B",VLOOKUP(AG20,附表2!$K$3:$N$14,4,0),"C",VLOOKUP(AG20,附表2!$P$3:$S$14,4,0))</f>
        <v>0</v>
      </c>
      <c r="CA20" s="26"/>
      <c r="CB20" s="26">
        <f>_xlfn.SWITCH(AH20,"A",VLOOKUP(AI20,附表2!$F$3:$I$14,4,0),"B",VLOOKUP(AI20,附表2!$K$3:$N$14,4,0),"C",VLOOKUP(AI20,附表2!$P$3:$S$14,4,0))</f>
        <v>0</v>
      </c>
      <c r="CC20" s="26">
        <f>VLOOKUP(AJ20,附表2!$A$3:$D$14,4,0)</f>
        <v>0</v>
      </c>
      <c r="CD20" s="26"/>
      <c r="CE20" s="26">
        <f>_xlfn.SWITCH(AK20,"A",VLOOKUP(AL20,附表2!$F$3:$I$14,4,0),"B",VLOOKUP(AL20,附表2!$K$3:$N$14,4,0),"C",VLOOKUP(AL20,附表2!$P$3:$S$14,4,0))</f>
        <v>0</v>
      </c>
      <c r="CF20" s="26"/>
      <c r="CG20" s="26">
        <f>_xlfn.SWITCH(AM20,"A",VLOOKUP(AN20,附表2!$F$3:$I$14,4,0),"B",VLOOKUP(AN20,附表2!$K$3:$N$14,4,0),"C",VLOOKUP(AN20,附表2!$P$3:$S$14,4,0))</f>
        <v>0</v>
      </c>
      <c r="CH20" s="26">
        <f>VLOOKUP(AO20,附表2!$A$3:$D$14,4,0)</f>
        <v>0</v>
      </c>
      <c r="CI20" s="26"/>
      <c r="CJ20" s="26">
        <f>_xlfn.SWITCH(AP20,"A",VLOOKUP(AQ20,附表2!$F$3:$I$14,4,0),"B",VLOOKUP(AQ20,附表2!$K$3:$N$14,4,0),"C",VLOOKUP(AQ20,附表2!$P$3:$S$14,4,0))</f>
        <v>0</v>
      </c>
      <c r="CK20" s="26"/>
      <c r="CL20" s="26">
        <f>_xlfn.SWITCH(AR20,"A",VLOOKUP(AS20,附表2!$F$3:$I$14,4,0),"B",VLOOKUP(AS20,附表2!$K$3:$N$14,4,0),"C",VLOOKUP(AS20,附表2!$P$3:$S$14,4,0))</f>
        <v>0</v>
      </c>
      <c r="CM20" s="26">
        <f>VLOOKUP(AT20,附表2!$A$3:$D$14,4,0)</f>
        <v>0</v>
      </c>
      <c r="CN20" s="26"/>
      <c r="CO20" s="26">
        <f>_xlfn.SWITCH(AU20,"A",VLOOKUP(AV20,附表2!$F$3:$I$14,4,0),"B",VLOOKUP(AV20,附表2!$K$3:$N$14,4,0),"C",VLOOKUP(AV20,附表2!$P$3:$S$14,4,0))</f>
        <v>0</v>
      </c>
      <c r="CP20" s="26"/>
      <c r="CQ20" s="26">
        <f>_xlfn.SWITCH(AW20,"A",VLOOKUP(AX20,附表2!$F$3:$I$14,4,0),"B",VLOOKUP(AX20,附表2!$K$3:$N$14,4,0),"C",VLOOKUP(AX20,附表2!$P$3:$S$14,4,0))</f>
        <v>0</v>
      </c>
      <c r="CR20" s="26">
        <f>VLOOKUP(AY20,附表2!$A$3:$D$14,4,0)</f>
        <v>0</v>
      </c>
      <c r="CS20" s="26"/>
      <c r="CT20" s="26">
        <f>_xlfn.SWITCH(AZ20,"A",VLOOKUP(BA20,附表2!$F$3:$I$14,4,0),"B",VLOOKUP(BA20,附表2!$K$3:$N$14,4,0),"C",VLOOKUP(BA20,附表2!$P$3:$S$14,4,0))</f>
        <v>0</v>
      </c>
      <c r="CU20" s="26"/>
      <c r="CV20" s="26">
        <f>_xlfn.SWITCH(BB20,"A",VLOOKUP(BC20,附表2!$F$3:$I$14,4,0),"B",VLOOKUP(BC20,附表2!$K$3:$N$14,4,0),"C",VLOOKUP(BC20,附表2!$P$3:$S$14,4,0))</f>
        <v>0</v>
      </c>
    </row>
    <row r="21" spans="1:100" x14ac:dyDescent="0.15">
      <c r="A21">
        <v>16</v>
      </c>
      <c r="B21">
        <f>VLOOKUP(A21,CHOOSE({1,2},铜钱产出!A19:A75,铜钱产出!BD19:BD75),2,0)</f>
        <v>3011180</v>
      </c>
      <c r="C21">
        <f t="shared" si="0"/>
        <v>1577180</v>
      </c>
      <c r="D21">
        <f>附表6!I23</f>
        <v>1434000</v>
      </c>
      <c r="E21">
        <f>C21/2850*附表3!$B$3</f>
        <v>32162.87702589808</v>
      </c>
      <c r="F21">
        <f>F20+附表6!$A$6</f>
        <v>975.93749999999989</v>
      </c>
      <c r="G21">
        <f>4*铜钱系统分析!$H$235*12*1.25+G20</f>
        <v>113.99999999999999</v>
      </c>
      <c r="H21">
        <f t="shared" si="1"/>
        <v>33059</v>
      </c>
      <c r="I21" s="31">
        <f t="shared" si="2"/>
        <v>193.81452589808032</v>
      </c>
      <c r="K21" s="30">
        <v>10</v>
      </c>
      <c r="L21" s="30" t="s">
        <v>103</v>
      </c>
      <c r="M21" s="30">
        <v>10</v>
      </c>
      <c r="N21" s="30" t="s">
        <v>103</v>
      </c>
      <c r="O21" s="30">
        <v>10</v>
      </c>
      <c r="P21" s="30">
        <v>10</v>
      </c>
      <c r="Q21" s="30" t="s">
        <v>103</v>
      </c>
      <c r="R21" s="30">
        <v>10</v>
      </c>
      <c r="S21" s="30" t="s">
        <v>103</v>
      </c>
      <c r="T21" s="30">
        <v>7</v>
      </c>
      <c r="U21" s="30">
        <v>3</v>
      </c>
      <c r="V21" s="30" t="s">
        <v>103</v>
      </c>
      <c r="W21" s="30">
        <v>3</v>
      </c>
      <c r="X21" s="30" t="s">
        <v>103</v>
      </c>
      <c r="Y21" s="30">
        <v>0</v>
      </c>
      <c r="Z21" s="30">
        <v>0</v>
      </c>
      <c r="AA21" s="30" t="s">
        <v>103</v>
      </c>
      <c r="AB21" s="30">
        <v>0</v>
      </c>
      <c r="AC21" s="30" t="s">
        <v>103</v>
      </c>
      <c r="AD21" s="30">
        <v>0</v>
      </c>
      <c r="AE21" s="30">
        <v>0</v>
      </c>
      <c r="AF21" s="30" t="s">
        <v>103</v>
      </c>
      <c r="AG21" s="30">
        <v>0</v>
      </c>
      <c r="AH21" s="30" t="s">
        <v>103</v>
      </c>
      <c r="AI21" s="30">
        <v>0</v>
      </c>
      <c r="AJ21" s="30">
        <v>0</v>
      </c>
      <c r="AK21" s="30" t="s">
        <v>103</v>
      </c>
      <c r="AL21" s="30">
        <v>0</v>
      </c>
      <c r="AM21" s="30" t="s">
        <v>103</v>
      </c>
      <c r="AN21" s="30">
        <v>0</v>
      </c>
      <c r="AO21" s="30">
        <v>0</v>
      </c>
      <c r="AP21" s="30" t="s">
        <v>103</v>
      </c>
      <c r="AQ21" s="30">
        <v>0</v>
      </c>
      <c r="AR21" s="30" t="s">
        <v>103</v>
      </c>
      <c r="AS21" s="30">
        <v>0</v>
      </c>
      <c r="AT21" s="30">
        <v>0</v>
      </c>
      <c r="AU21" s="30" t="s">
        <v>103</v>
      </c>
      <c r="AV21" s="30">
        <v>0</v>
      </c>
      <c r="AW21" s="30" t="s">
        <v>103</v>
      </c>
      <c r="AX21" s="30">
        <v>0</v>
      </c>
      <c r="AY21" s="30">
        <v>0</v>
      </c>
      <c r="AZ21" s="30" t="s">
        <v>103</v>
      </c>
      <c r="BA21" s="30">
        <v>0</v>
      </c>
      <c r="BB21" s="30" t="s">
        <v>103</v>
      </c>
      <c r="BC21" s="30">
        <v>0</v>
      </c>
      <c r="BD21" s="26">
        <f>VLOOKUP(K21,附表2!$A$3:$D$14,4,0)</f>
        <v>7430</v>
      </c>
      <c r="BE21" s="26"/>
      <c r="BF21" s="26">
        <f>_xlfn.SWITCH(L21,"A",VLOOKUP(M21,附表2!$F$3:$I$14,4,0),"B",VLOOKUP(M21,附表2!$K$3:$N$14,4,0),"C",VLOOKUP(M21,附表2!$P$3:$S$14,4,0))</f>
        <v>5160</v>
      </c>
      <c r="BG21" s="26"/>
      <c r="BH21" s="26">
        <f>_xlfn.SWITCH(N21,"A",VLOOKUP(O21,附表2!$F$3:$I$14,4,0),"B",VLOOKUP(O21,附表2!$K$3:$N$14,4,0),"C",VLOOKUP(O21,附表2!$P$3:$S$14,4,0))</f>
        <v>5160</v>
      </c>
      <c r="BI21" s="26">
        <f>VLOOKUP(P21,附表2!$A$3:$D$14,4,0)</f>
        <v>7430</v>
      </c>
      <c r="BJ21" s="26"/>
      <c r="BK21" s="26">
        <f>_xlfn.SWITCH(Q21,"A",VLOOKUP(R21,附表2!$F$3:$I$14,4,0),"B",VLOOKUP(R21,附表2!$K$3:$N$14,4,0),"C",VLOOKUP(R21,附表2!$P$3:$S$14,4,0))</f>
        <v>5160</v>
      </c>
      <c r="BL21" s="26"/>
      <c r="BM21" s="26">
        <f>_xlfn.SWITCH(S21,"A",VLOOKUP(T21,附表2!$F$3:$I$14,4,0),"B",VLOOKUP(T21,附表2!$K$3:$N$14,4,0),"C",VLOOKUP(T21,附表2!$P$3:$S$14,4,0))</f>
        <v>2280</v>
      </c>
      <c r="BN21" s="26">
        <f>VLOOKUP(U21,附表2!$A$3:$D$14,4,0)</f>
        <v>259</v>
      </c>
      <c r="BO21" s="26"/>
      <c r="BP21" s="26">
        <f>_xlfn.SWITCH(V21,"A",VLOOKUP(W21,附表2!$F$3:$I$14,4,0),"B",VLOOKUP(W21,附表2!$K$3:$N$14,4,0),"C",VLOOKUP(W21,附表2!$P$3:$S$14,4,0))</f>
        <v>180</v>
      </c>
      <c r="BQ21" s="26"/>
      <c r="BR21" s="26">
        <f>_xlfn.SWITCH(X21,"A",VLOOKUP(Y21,附表2!$F$3:$I$14,4,0),"B",VLOOKUP(Y21,附表2!$K$3:$N$14,4,0),"C",VLOOKUP(Y21,附表2!$P$3:$S$14,4,0))</f>
        <v>0</v>
      </c>
      <c r="BS21" s="26">
        <f>VLOOKUP(Z21,附表2!$A$3:$D$14,4,0)</f>
        <v>0</v>
      </c>
      <c r="BT21" s="26"/>
      <c r="BU21" s="26">
        <f>_xlfn.SWITCH(AA21,"A",VLOOKUP(AB21,附表2!$F$3:$I$14,4,0),"B",VLOOKUP(AB21,附表2!$K$3:$N$14,4,0),"C",VLOOKUP(AB21,附表2!$P$3:$S$14,4,0))</f>
        <v>0</v>
      </c>
      <c r="BV21" s="26"/>
      <c r="BW21" s="26">
        <f>_xlfn.SWITCH(AC21,"A",VLOOKUP(AD21,附表2!$F$3:$I$14,4,0),"B",VLOOKUP(AD21,附表2!$K$3:$N$14,4,0),"C",VLOOKUP(AD21,附表2!$P$3:$S$14,4,0))</f>
        <v>0</v>
      </c>
      <c r="BX21" s="26">
        <f>VLOOKUP(AE21,附表2!$A$3:$D$14,4,0)</f>
        <v>0</v>
      </c>
      <c r="BY21" s="26"/>
      <c r="BZ21" s="26">
        <f>_xlfn.SWITCH(AF21,"A",VLOOKUP(AG21,附表2!$F$3:$I$14,4,0),"B",VLOOKUP(AG21,附表2!$K$3:$N$14,4,0),"C",VLOOKUP(AG21,附表2!$P$3:$S$14,4,0))</f>
        <v>0</v>
      </c>
      <c r="CA21" s="26"/>
      <c r="CB21" s="26">
        <f>_xlfn.SWITCH(AH21,"A",VLOOKUP(AI21,附表2!$F$3:$I$14,4,0),"B",VLOOKUP(AI21,附表2!$K$3:$N$14,4,0),"C",VLOOKUP(AI21,附表2!$P$3:$S$14,4,0))</f>
        <v>0</v>
      </c>
      <c r="CC21" s="26">
        <f>VLOOKUP(AJ21,附表2!$A$3:$D$14,4,0)</f>
        <v>0</v>
      </c>
      <c r="CD21" s="26"/>
      <c r="CE21" s="26">
        <f>_xlfn.SWITCH(AK21,"A",VLOOKUP(AL21,附表2!$F$3:$I$14,4,0),"B",VLOOKUP(AL21,附表2!$K$3:$N$14,4,0),"C",VLOOKUP(AL21,附表2!$P$3:$S$14,4,0))</f>
        <v>0</v>
      </c>
      <c r="CF21" s="26"/>
      <c r="CG21" s="26">
        <f>_xlfn.SWITCH(AM21,"A",VLOOKUP(AN21,附表2!$F$3:$I$14,4,0),"B",VLOOKUP(AN21,附表2!$K$3:$N$14,4,0),"C",VLOOKUP(AN21,附表2!$P$3:$S$14,4,0))</f>
        <v>0</v>
      </c>
      <c r="CH21" s="26">
        <f>VLOOKUP(AO21,附表2!$A$3:$D$14,4,0)</f>
        <v>0</v>
      </c>
      <c r="CI21" s="26"/>
      <c r="CJ21" s="26">
        <f>_xlfn.SWITCH(AP21,"A",VLOOKUP(AQ21,附表2!$F$3:$I$14,4,0),"B",VLOOKUP(AQ21,附表2!$K$3:$N$14,4,0),"C",VLOOKUP(AQ21,附表2!$P$3:$S$14,4,0))</f>
        <v>0</v>
      </c>
      <c r="CK21" s="26"/>
      <c r="CL21" s="26">
        <f>_xlfn.SWITCH(AR21,"A",VLOOKUP(AS21,附表2!$F$3:$I$14,4,0),"B",VLOOKUP(AS21,附表2!$K$3:$N$14,4,0),"C",VLOOKUP(AS21,附表2!$P$3:$S$14,4,0))</f>
        <v>0</v>
      </c>
      <c r="CM21" s="26">
        <f>VLOOKUP(AT21,附表2!$A$3:$D$14,4,0)</f>
        <v>0</v>
      </c>
      <c r="CN21" s="26"/>
      <c r="CO21" s="26">
        <f>_xlfn.SWITCH(AU21,"A",VLOOKUP(AV21,附表2!$F$3:$I$14,4,0),"B",VLOOKUP(AV21,附表2!$K$3:$N$14,4,0),"C",VLOOKUP(AV21,附表2!$P$3:$S$14,4,0))</f>
        <v>0</v>
      </c>
      <c r="CP21" s="26"/>
      <c r="CQ21" s="26">
        <f>_xlfn.SWITCH(AW21,"A",VLOOKUP(AX21,附表2!$F$3:$I$14,4,0),"B",VLOOKUP(AX21,附表2!$K$3:$N$14,4,0),"C",VLOOKUP(AX21,附表2!$P$3:$S$14,4,0))</f>
        <v>0</v>
      </c>
      <c r="CR21" s="26">
        <f>VLOOKUP(AY21,附表2!$A$3:$D$14,4,0)</f>
        <v>0</v>
      </c>
      <c r="CS21" s="26"/>
      <c r="CT21" s="26">
        <f>_xlfn.SWITCH(AZ21,"A",VLOOKUP(BA21,附表2!$F$3:$I$14,4,0),"B",VLOOKUP(BA21,附表2!$K$3:$N$14,4,0),"C",VLOOKUP(BA21,附表2!$P$3:$S$14,4,0))</f>
        <v>0</v>
      </c>
      <c r="CU21" s="26"/>
      <c r="CV21" s="26">
        <f>_xlfn.SWITCH(BB21,"A",VLOOKUP(BC21,附表2!$F$3:$I$14,4,0),"B",VLOOKUP(BC21,附表2!$K$3:$N$14,4,0),"C",VLOOKUP(BC21,附表2!$P$3:$S$14,4,0))</f>
        <v>0</v>
      </c>
    </row>
    <row r="22" spans="1:100" x14ac:dyDescent="0.15">
      <c r="A22">
        <v>17</v>
      </c>
      <c r="B22">
        <f>VLOOKUP(A22,CHOOSE({1,2},铜钱产出!A20:A76,铜钱产出!BD20:BD76),2,0)</f>
        <v>3080980</v>
      </c>
      <c r="C22">
        <f t="shared" si="0"/>
        <v>1540480</v>
      </c>
      <c r="D22">
        <f>附表6!I24</f>
        <v>1540500</v>
      </c>
      <c r="E22">
        <f>C22/2850*附表3!$B$3</f>
        <v>31414.466833751041</v>
      </c>
      <c r="F22">
        <f>F21+附表6!$A$6</f>
        <v>1463.9062499999998</v>
      </c>
      <c r="G22">
        <f>4*铜钱系统分析!$H$235*12*1.25+G21</f>
        <v>170.99999999999997</v>
      </c>
      <c r="H22">
        <f t="shared" si="1"/>
        <v>33059</v>
      </c>
      <c r="I22" s="31">
        <f t="shared" si="2"/>
        <v>-9.626916248962516</v>
      </c>
      <c r="K22" s="30">
        <v>10</v>
      </c>
      <c r="L22" s="30" t="s">
        <v>103</v>
      </c>
      <c r="M22" s="30">
        <v>10</v>
      </c>
      <c r="N22" s="30" t="s">
        <v>103</v>
      </c>
      <c r="O22" s="30">
        <v>10</v>
      </c>
      <c r="P22" s="30">
        <v>10</v>
      </c>
      <c r="Q22" s="30" t="s">
        <v>103</v>
      </c>
      <c r="R22" s="30">
        <v>10</v>
      </c>
      <c r="S22" s="30" t="s">
        <v>103</v>
      </c>
      <c r="T22" s="30">
        <v>7</v>
      </c>
      <c r="U22" s="30">
        <v>3</v>
      </c>
      <c r="V22" s="30" t="s">
        <v>103</v>
      </c>
      <c r="W22" s="30">
        <v>3</v>
      </c>
      <c r="X22" s="30" t="s">
        <v>103</v>
      </c>
      <c r="Y22" s="30">
        <v>0</v>
      </c>
      <c r="Z22" s="30">
        <v>0</v>
      </c>
      <c r="AA22" s="30" t="s">
        <v>103</v>
      </c>
      <c r="AB22" s="30">
        <v>0</v>
      </c>
      <c r="AC22" s="30" t="s">
        <v>103</v>
      </c>
      <c r="AD22" s="30">
        <v>0</v>
      </c>
      <c r="AE22" s="30">
        <v>0</v>
      </c>
      <c r="AF22" s="30" t="s">
        <v>103</v>
      </c>
      <c r="AG22" s="30">
        <v>0</v>
      </c>
      <c r="AH22" s="30" t="s">
        <v>103</v>
      </c>
      <c r="AI22" s="30">
        <v>0</v>
      </c>
      <c r="AJ22" s="30">
        <v>0</v>
      </c>
      <c r="AK22" s="30" t="s">
        <v>103</v>
      </c>
      <c r="AL22" s="30">
        <v>0</v>
      </c>
      <c r="AM22" s="30" t="s">
        <v>103</v>
      </c>
      <c r="AN22" s="30">
        <v>0</v>
      </c>
      <c r="AO22" s="30">
        <v>0</v>
      </c>
      <c r="AP22" s="30" t="s">
        <v>103</v>
      </c>
      <c r="AQ22" s="30">
        <v>0</v>
      </c>
      <c r="AR22" s="30" t="s">
        <v>103</v>
      </c>
      <c r="AS22" s="30">
        <v>0</v>
      </c>
      <c r="AT22" s="30">
        <v>0</v>
      </c>
      <c r="AU22" s="30" t="s">
        <v>103</v>
      </c>
      <c r="AV22" s="30">
        <v>0</v>
      </c>
      <c r="AW22" s="30" t="s">
        <v>103</v>
      </c>
      <c r="AX22" s="30">
        <v>0</v>
      </c>
      <c r="AY22" s="30">
        <v>0</v>
      </c>
      <c r="AZ22" s="30" t="s">
        <v>103</v>
      </c>
      <c r="BA22" s="30">
        <v>0</v>
      </c>
      <c r="BB22" s="30" t="s">
        <v>103</v>
      </c>
      <c r="BC22" s="30">
        <v>0</v>
      </c>
      <c r="BD22" s="26">
        <f>VLOOKUP(K22,附表2!$A$3:$D$14,4,0)</f>
        <v>7430</v>
      </c>
      <c r="BE22" s="26"/>
      <c r="BF22" s="26">
        <f>_xlfn.SWITCH(L22,"A",VLOOKUP(M22,附表2!$F$3:$I$14,4,0),"B",VLOOKUP(M22,附表2!$K$3:$N$14,4,0),"C",VLOOKUP(M22,附表2!$P$3:$S$14,4,0))</f>
        <v>5160</v>
      </c>
      <c r="BG22" s="26"/>
      <c r="BH22" s="26">
        <f>_xlfn.SWITCH(N22,"A",VLOOKUP(O22,附表2!$F$3:$I$14,4,0),"B",VLOOKUP(O22,附表2!$K$3:$N$14,4,0),"C",VLOOKUP(O22,附表2!$P$3:$S$14,4,0))</f>
        <v>5160</v>
      </c>
      <c r="BI22" s="26">
        <f>VLOOKUP(P22,附表2!$A$3:$D$14,4,0)</f>
        <v>7430</v>
      </c>
      <c r="BJ22" s="26"/>
      <c r="BK22" s="26">
        <f>_xlfn.SWITCH(Q22,"A",VLOOKUP(R22,附表2!$F$3:$I$14,4,0),"B",VLOOKUP(R22,附表2!$K$3:$N$14,4,0),"C",VLOOKUP(R22,附表2!$P$3:$S$14,4,0))</f>
        <v>5160</v>
      </c>
      <c r="BL22" s="26"/>
      <c r="BM22" s="26">
        <f>_xlfn.SWITCH(S22,"A",VLOOKUP(T22,附表2!$F$3:$I$14,4,0),"B",VLOOKUP(T22,附表2!$K$3:$N$14,4,0),"C",VLOOKUP(T22,附表2!$P$3:$S$14,4,0))</f>
        <v>2280</v>
      </c>
      <c r="BN22" s="26">
        <f>VLOOKUP(U22,附表2!$A$3:$D$14,4,0)</f>
        <v>259</v>
      </c>
      <c r="BO22" s="26"/>
      <c r="BP22" s="26">
        <f>_xlfn.SWITCH(V22,"A",VLOOKUP(W22,附表2!$F$3:$I$14,4,0),"B",VLOOKUP(W22,附表2!$K$3:$N$14,4,0),"C",VLOOKUP(W22,附表2!$P$3:$S$14,4,0))</f>
        <v>180</v>
      </c>
      <c r="BQ22" s="26"/>
      <c r="BR22" s="26">
        <f>_xlfn.SWITCH(X22,"A",VLOOKUP(Y22,附表2!$F$3:$I$14,4,0),"B",VLOOKUP(Y22,附表2!$K$3:$N$14,4,0),"C",VLOOKUP(Y22,附表2!$P$3:$S$14,4,0))</f>
        <v>0</v>
      </c>
      <c r="BS22" s="26">
        <f>VLOOKUP(Z22,附表2!$A$3:$D$14,4,0)</f>
        <v>0</v>
      </c>
      <c r="BT22" s="26"/>
      <c r="BU22" s="26">
        <f>_xlfn.SWITCH(AA22,"A",VLOOKUP(AB22,附表2!$F$3:$I$14,4,0),"B",VLOOKUP(AB22,附表2!$K$3:$N$14,4,0),"C",VLOOKUP(AB22,附表2!$P$3:$S$14,4,0))</f>
        <v>0</v>
      </c>
      <c r="BV22" s="26"/>
      <c r="BW22" s="26">
        <f>_xlfn.SWITCH(AC22,"A",VLOOKUP(AD22,附表2!$F$3:$I$14,4,0),"B",VLOOKUP(AD22,附表2!$K$3:$N$14,4,0),"C",VLOOKUP(AD22,附表2!$P$3:$S$14,4,0))</f>
        <v>0</v>
      </c>
      <c r="BX22" s="26">
        <f>VLOOKUP(AE22,附表2!$A$3:$D$14,4,0)</f>
        <v>0</v>
      </c>
      <c r="BY22" s="26"/>
      <c r="BZ22" s="26">
        <f>_xlfn.SWITCH(AF22,"A",VLOOKUP(AG22,附表2!$F$3:$I$14,4,0),"B",VLOOKUP(AG22,附表2!$K$3:$N$14,4,0),"C",VLOOKUP(AG22,附表2!$P$3:$S$14,4,0))</f>
        <v>0</v>
      </c>
      <c r="CA22" s="26"/>
      <c r="CB22" s="26">
        <f>_xlfn.SWITCH(AH22,"A",VLOOKUP(AI22,附表2!$F$3:$I$14,4,0),"B",VLOOKUP(AI22,附表2!$K$3:$N$14,4,0),"C",VLOOKUP(AI22,附表2!$P$3:$S$14,4,0))</f>
        <v>0</v>
      </c>
      <c r="CC22" s="26">
        <f>VLOOKUP(AJ22,附表2!$A$3:$D$14,4,0)</f>
        <v>0</v>
      </c>
      <c r="CD22" s="26"/>
      <c r="CE22" s="26">
        <f>_xlfn.SWITCH(AK22,"A",VLOOKUP(AL22,附表2!$F$3:$I$14,4,0),"B",VLOOKUP(AL22,附表2!$K$3:$N$14,4,0),"C",VLOOKUP(AL22,附表2!$P$3:$S$14,4,0))</f>
        <v>0</v>
      </c>
      <c r="CF22" s="26"/>
      <c r="CG22" s="26">
        <f>_xlfn.SWITCH(AM22,"A",VLOOKUP(AN22,附表2!$F$3:$I$14,4,0),"B",VLOOKUP(AN22,附表2!$K$3:$N$14,4,0),"C",VLOOKUP(AN22,附表2!$P$3:$S$14,4,0))</f>
        <v>0</v>
      </c>
      <c r="CH22" s="26">
        <f>VLOOKUP(AO22,附表2!$A$3:$D$14,4,0)</f>
        <v>0</v>
      </c>
      <c r="CI22" s="26"/>
      <c r="CJ22" s="26">
        <f>_xlfn.SWITCH(AP22,"A",VLOOKUP(AQ22,附表2!$F$3:$I$14,4,0),"B",VLOOKUP(AQ22,附表2!$K$3:$N$14,4,0),"C",VLOOKUP(AQ22,附表2!$P$3:$S$14,4,0))</f>
        <v>0</v>
      </c>
      <c r="CK22" s="26"/>
      <c r="CL22" s="26">
        <f>_xlfn.SWITCH(AR22,"A",VLOOKUP(AS22,附表2!$F$3:$I$14,4,0),"B",VLOOKUP(AS22,附表2!$K$3:$N$14,4,0),"C",VLOOKUP(AS22,附表2!$P$3:$S$14,4,0))</f>
        <v>0</v>
      </c>
      <c r="CM22" s="26">
        <f>VLOOKUP(AT22,附表2!$A$3:$D$14,4,0)</f>
        <v>0</v>
      </c>
      <c r="CN22" s="26"/>
      <c r="CO22" s="26">
        <f>_xlfn.SWITCH(AU22,"A",VLOOKUP(AV22,附表2!$F$3:$I$14,4,0),"B",VLOOKUP(AV22,附表2!$K$3:$N$14,4,0),"C",VLOOKUP(AV22,附表2!$P$3:$S$14,4,0))</f>
        <v>0</v>
      </c>
      <c r="CP22" s="26"/>
      <c r="CQ22" s="26">
        <f>_xlfn.SWITCH(AW22,"A",VLOOKUP(AX22,附表2!$F$3:$I$14,4,0),"B",VLOOKUP(AX22,附表2!$K$3:$N$14,4,0),"C",VLOOKUP(AX22,附表2!$P$3:$S$14,4,0))</f>
        <v>0</v>
      </c>
      <c r="CR22" s="26">
        <f>VLOOKUP(AY22,附表2!$A$3:$D$14,4,0)</f>
        <v>0</v>
      </c>
      <c r="CS22" s="26"/>
      <c r="CT22" s="26">
        <f>_xlfn.SWITCH(AZ22,"A",VLOOKUP(BA22,附表2!$F$3:$I$14,4,0),"B",VLOOKUP(BA22,附表2!$K$3:$N$14,4,0),"C",VLOOKUP(BA22,附表2!$P$3:$S$14,4,0))</f>
        <v>0</v>
      </c>
      <c r="CU22" s="26"/>
      <c r="CV22" s="26">
        <f>_xlfn.SWITCH(BB22,"A",VLOOKUP(BC22,附表2!$F$3:$I$14,4,0),"B",VLOOKUP(BC22,附表2!$K$3:$N$14,4,0),"C",VLOOKUP(BC22,附表2!$P$3:$S$14,4,0))</f>
        <v>0</v>
      </c>
    </row>
    <row r="23" spans="1:100" x14ac:dyDescent="0.15">
      <c r="A23">
        <v>18</v>
      </c>
      <c r="B23">
        <f>VLOOKUP(A23,CHOOSE({1,2},铜钱产出!A21:A77,铜钱产出!BD21:BD77),2,0)</f>
        <v>3160780</v>
      </c>
      <c r="C23">
        <f t="shared" si="0"/>
        <v>1513780</v>
      </c>
      <c r="D23">
        <f>附表6!I25</f>
        <v>1647000</v>
      </c>
      <c r="E23">
        <f>C23/2850*附表3!$B$3</f>
        <v>30869.983124477862</v>
      </c>
      <c r="F23">
        <f>F22+附表6!$A$6</f>
        <v>1951.8749999999998</v>
      </c>
      <c r="G23">
        <f>4*铜钱系统分析!$H$235*12*1.25+G22</f>
        <v>227.99999999999997</v>
      </c>
      <c r="H23">
        <f t="shared" si="1"/>
        <v>33059</v>
      </c>
      <c r="I23" s="31">
        <f t="shared" si="2"/>
        <v>-9.1418755221384345</v>
      </c>
      <c r="K23" s="30">
        <v>10</v>
      </c>
      <c r="L23" s="30" t="s">
        <v>103</v>
      </c>
      <c r="M23" s="30">
        <v>10</v>
      </c>
      <c r="N23" s="30" t="s">
        <v>103</v>
      </c>
      <c r="O23" s="30">
        <v>10</v>
      </c>
      <c r="P23" s="30">
        <v>10</v>
      </c>
      <c r="Q23" s="30" t="s">
        <v>103</v>
      </c>
      <c r="R23" s="30">
        <v>10</v>
      </c>
      <c r="S23" s="30" t="s">
        <v>103</v>
      </c>
      <c r="T23" s="30">
        <v>7</v>
      </c>
      <c r="U23" s="30">
        <v>3</v>
      </c>
      <c r="V23" s="30" t="s">
        <v>103</v>
      </c>
      <c r="W23" s="30">
        <v>3</v>
      </c>
      <c r="X23" s="30" t="s">
        <v>103</v>
      </c>
      <c r="Y23" s="30">
        <v>0</v>
      </c>
      <c r="Z23" s="30">
        <v>0</v>
      </c>
      <c r="AA23" s="30" t="s">
        <v>103</v>
      </c>
      <c r="AB23" s="30">
        <v>0</v>
      </c>
      <c r="AC23" s="30" t="s">
        <v>103</v>
      </c>
      <c r="AD23" s="30">
        <v>0</v>
      </c>
      <c r="AE23" s="30">
        <v>0</v>
      </c>
      <c r="AF23" s="30" t="s">
        <v>103</v>
      </c>
      <c r="AG23" s="30">
        <v>0</v>
      </c>
      <c r="AH23" s="30" t="s">
        <v>103</v>
      </c>
      <c r="AI23" s="30">
        <v>0</v>
      </c>
      <c r="AJ23" s="30">
        <v>0</v>
      </c>
      <c r="AK23" s="30" t="s">
        <v>103</v>
      </c>
      <c r="AL23" s="30">
        <v>0</v>
      </c>
      <c r="AM23" s="30" t="s">
        <v>103</v>
      </c>
      <c r="AN23" s="30">
        <v>0</v>
      </c>
      <c r="AO23" s="30">
        <v>0</v>
      </c>
      <c r="AP23" s="30" t="s">
        <v>103</v>
      </c>
      <c r="AQ23" s="30">
        <v>0</v>
      </c>
      <c r="AR23" s="30" t="s">
        <v>103</v>
      </c>
      <c r="AS23" s="30">
        <v>0</v>
      </c>
      <c r="AT23" s="30">
        <v>0</v>
      </c>
      <c r="AU23" s="30" t="s">
        <v>103</v>
      </c>
      <c r="AV23" s="30">
        <v>0</v>
      </c>
      <c r="AW23" s="30" t="s">
        <v>103</v>
      </c>
      <c r="AX23" s="30">
        <v>0</v>
      </c>
      <c r="AY23" s="30">
        <v>0</v>
      </c>
      <c r="AZ23" s="30" t="s">
        <v>103</v>
      </c>
      <c r="BA23" s="30">
        <v>0</v>
      </c>
      <c r="BB23" s="30" t="s">
        <v>103</v>
      </c>
      <c r="BC23" s="30">
        <v>0</v>
      </c>
      <c r="BD23" s="26">
        <f>VLOOKUP(K23,附表2!$A$3:$D$14,4,0)</f>
        <v>7430</v>
      </c>
      <c r="BE23" s="26"/>
      <c r="BF23" s="26">
        <f>_xlfn.SWITCH(L23,"A",VLOOKUP(M23,附表2!$F$3:$I$14,4,0),"B",VLOOKUP(M23,附表2!$K$3:$N$14,4,0),"C",VLOOKUP(M23,附表2!$P$3:$S$14,4,0))</f>
        <v>5160</v>
      </c>
      <c r="BG23" s="26"/>
      <c r="BH23" s="26">
        <f>_xlfn.SWITCH(N23,"A",VLOOKUP(O23,附表2!$F$3:$I$14,4,0),"B",VLOOKUP(O23,附表2!$K$3:$N$14,4,0),"C",VLOOKUP(O23,附表2!$P$3:$S$14,4,0))</f>
        <v>5160</v>
      </c>
      <c r="BI23" s="26">
        <f>VLOOKUP(P23,附表2!$A$3:$D$14,4,0)</f>
        <v>7430</v>
      </c>
      <c r="BJ23" s="26"/>
      <c r="BK23" s="26">
        <f>_xlfn.SWITCH(Q23,"A",VLOOKUP(R23,附表2!$F$3:$I$14,4,0),"B",VLOOKUP(R23,附表2!$K$3:$N$14,4,0),"C",VLOOKUP(R23,附表2!$P$3:$S$14,4,0))</f>
        <v>5160</v>
      </c>
      <c r="BL23" s="26"/>
      <c r="BM23" s="26">
        <f>_xlfn.SWITCH(S23,"A",VLOOKUP(T23,附表2!$F$3:$I$14,4,0),"B",VLOOKUP(T23,附表2!$K$3:$N$14,4,0),"C",VLOOKUP(T23,附表2!$P$3:$S$14,4,0))</f>
        <v>2280</v>
      </c>
      <c r="BN23" s="26">
        <f>VLOOKUP(U23,附表2!$A$3:$D$14,4,0)</f>
        <v>259</v>
      </c>
      <c r="BO23" s="26"/>
      <c r="BP23" s="26">
        <f>_xlfn.SWITCH(V23,"A",VLOOKUP(W23,附表2!$F$3:$I$14,4,0),"B",VLOOKUP(W23,附表2!$K$3:$N$14,4,0),"C",VLOOKUP(W23,附表2!$P$3:$S$14,4,0))</f>
        <v>180</v>
      </c>
      <c r="BQ23" s="26"/>
      <c r="BR23" s="26">
        <f>_xlfn.SWITCH(X23,"A",VLOOKUP(Y23,附表2!$F$3:$I$14,4,0),"B",VLOOKUP(Y23,附表2!$K$3:$N$14,4,0),"C",VLOOKUP(Y23,附表2!$P$3:$S$14,4,0))</f>
        <v>0</v>
      </c>
      <c r="BS23" s="26">
        <f>VLOOKUP(Z23,附表2!$A$3:$D$14,4,0)</f>
        <v>0</v>
      </c>
      <c r="BT23" s="26"/>
      <c r="BU23" s="26">
        <f>_xlfn.SWITCH(AA23,"A",VLOOKUP(AB23,附表2!$F$3:$I$14,4,0),"B",VLOOKUP(AB23,附表2!$K$3:$N$14,4,0),"C",VLOOKUP(AB23,附表2!$P$3:$S$14,4,0))</f>
        <v>0</v>
      </c>
      <c r="BV23" s="26"/>
      <c r="BW23" s="26">
        <f>_xlfn.SWITCH(AC23,"A",VLOOKUP(AD23,附表2!$F$3:$I$14,4,0),"B",VLOOKUP(AD23,附表2!$K$3:$N$14,4,0),"C",VLOOKUP(AD23,附表2!$P$3:$S$14,4,0))</f>
        <v>0</v>
      </c>
      <c r="BX23" s="26">
        <f>VLOOKUP(AE23,附表2!$A$3:$D$14,4,0)</f>
        <v>0</v>
      </c>
      <c r="BY23" s="26"/>
      <c r="BZ23" s="26">
        <f>_xlfn.SWITCH(AF23,"A",VLOOKUP(AG23,附表2!$F$3:$I$14,4,0),"B",VLOOKUP(AG23,附表2!$K$3:$N$14,4,0),"C",VLOOKUP(AG23,附表2!$P$3:$S$14,4,0))</f>
        <v>0</v>
      </c>
      <c r="CA23" s="26"/>
      <c r="CB23" s="26">
        <f>_xlfn.SWITCH(AH23,"A",VLOOKUP(AI23,附表2!$F$3:$I$14,4,0),"B",VLOOKUP(AI23,附表2!$K$3:$N$14,4,0),"C",VLOOKUP(AI23,附表2!$P$3:$S$14,4,0))</f>
        <v>0</v>
      </c>
      <c r="CC23" s="26">
        <f>VLOOKUP(AJ23,附表2!$A$3:$D$14,4,0)</f>
        <v>0</v>
      </c>
      <c r="CD23" s="26"/>
      <c r="CE23" s="26">
        <f>_xlfn.SWITCH(AK23,"A",VLOOKUP(AL23,附表2!$F$3:$I$14,4,0),"B",VLOOKUP(AL23,附表2!$K$3:$N$14,4,0),"C",VLOOKUP(AL23,附表2!$P$3:$S$14,4,0))</f>
        <v>0</v>
      </c>
      <c r="CF23" s="26"/>
      <c r="CG23" s="26">
        <f>_xlfn.SWITCH(AM23,"A",VLOOKUP(AN23,附表2!$F$3:$I$14,4,0),"B",VLOOKUP(AN23,附表2!$K$3:$N$14,4,0),"C",VLOOKUP(AN23,附表2!$P$3:$S$14,4,0))</f>
        <v>0</v>
      </c>
      <c r="CH23" s="26">
        <f>VLOOKUP(AO23,附表2!$A$3:$D$14,4,0)</f>
        <v>0</v>
      </c>
      <c r="CI23" s="26"/>
      <c r="CJ23" s="26">
        <f>_xlfn.SWITCH(AP23,"A",VLOOKUP(AQ23,附表2!$F$3:$I$14,4,0),"B",VLOOKUP(AQ23,附表2!$K$3:$N$14,4,0),"C",VLOOKUP(AQ23,附表2!$P$3:$S$14,4,0))</f>
        <v>0</v>
      </c>
      <c r="CK23" s="26"/>
      <c r="CL23" s="26">
        <f>_xlfn.SWITCH(AR23,"A",VLOOKUP(AS23,附表2!$F$3:$I$14,4,0),"B",VLOOKUP(AS23,附表2!$K$3:$N$14,4,0),"C",VLOOKUP(AS23,附表2!$P$3:$S$14,4,0))</f>
        <v>0</v>
      </c>
      <c r="CM23" s="26">
        <f>VLOOKUP(AT23,附表2!$A$3:$D$14,4,0)</f>
        <v>0</v>
      </c>
      <c r="CN23" s="26"/>
      <c r="CO23" s="26">
        <f>_xlfn.SWITCH(AU23,"A",VLOOKUP(AV23,附表2!$F$3:$I$14,4,0),"B",VLOOKUP(AV23,附表2!$K$3:$N$14,4,0),"C",VLOOKUP(AV23,附表2!$P$3:$S$14,4,0))</f>
        <v>0</v>
      </c>
      <c r="CP23" s="26"/>
      <c r="CQ23" s="26">
        <f>_xlfn.SWITCH(AW23,"A",VLOOKUP(AX23,附表2!$F$3:$I$14,4,0),"B",VLOOKUP(AX23,附表2!$K$3:$N$14,4,0),"C",VLOOKUP(AX23,附表2!$P$3:$S$14,4,0))</f>
        <v>0</v>
      </c>
      <c r="CR23" s="26">
        <f>VLOOKUP(AY23,附表2!$A$3:$D$14,4,0)</f>
        <v>0</v>
      </c>
      <c r="CS23" s="26"/>
      <c r="CT23" s="26">
        <f>_xlfn.SWITCH(AZ23,"A",VLOOKUP(BA23,附表2!$F$3:$I$14,4,0),"B",VLOOKUP(BA23,附表2!$K$3:$N$14,4,0),"C",VLOOKUP(BA23,附表2!$P$3:$S$14,4,0))</f>
        <v>0</v>
      </c>
      <c r="CU23" s="26"/>
      <c r="CV23" s="26">
        <f>_xlfn.SWITCH(BB23,"A",VLOOKUP(BC23,附表2!$F$3:$I$14,4,0),"B",VLOOKUP(BC23,附表2!$K$3:$N$14,4,0),"C",VLOOKUP(BC23,附表2!$P$3:$S$14,4,0))</f>
        <v>0</v>
      </c>
    </row>
    <row r="24" spans="1:100" x14ac:dyDescent="0.15">
      <c r="A24">
        <v>19</v>
      </c>
      <c r="B24">
        <f>VLOOKUP(A24,CHOOSE({1,2},铜钱产出!A22:A78,铜钱产出!BD22:BD78),2,0)</f>
        <v>3230580</v>
      </c>
      <c r="C24">
        <f t="shared" si="0"/>
        <v>1477080</v>
      </c>
      <c r="D24">
        <f>附表6!I26</f>
        <v>1753500</v>
      </c>
      <c r="E24">
        <f>C24/2850*附表3!$B$3</f>
        <v>30121.572932330826</v>
      </c>
      <c r="F24">
        <f>F23+附表6!$A$6</f>
        <v>2439.8437499999995</v>
      </c>
      <c r="G24">
        <f>4*铜钱系统分析!$H$235*12*1.25+G23</f>
        <v>284.99999999999994</v>
      </c>
      <c r="H24">
        <f t="shared" si="1"/>
        <v>33059</v>
      </c>
      <c r="I24" s="31">
        <f t="shared" si="2"/>
        <v>-212.58331766917399</v>
      </c>
      <c r="K24" s="30">
        <v>10</v>
      </c>
      <c r="L24" s="30" t="s">
        <v>103</v>
      </c>
      <c r="M24" s="30">
        <v>10</v>
      </c>
      <c r="N24" s="30" t="s">
        <v>103</v>
      </c>
      <c r="O24" s="30">
        <v>10</v>
      </c>
      <c r="P24" s="30">
        <v>10</v>
      </c>
      <c r="Q24" s="30" t="s">
        <v>103</v>
      </c>
      <c r="R24" s="30">
        <v>10</v>
      </c>
      <c r="S24" s="30" t="s">
        <v>103</v>
      </c>
      <c r="T24" s="30">
        <v>7</v>
      </c>
      <c r="U24" s="30">
        <v>3</v>
      </c>
      <c r="V24" s="30" t="s">
        <v>103</v>
      </c>
      <c r="W24" s="30">
        <v>3</v>
      </c>
      <c r="X24" s="30" t="s">
        <v>103</v>
      </c>
      <c r="Y24" s="30">
        <v>0</v>
      </c>
      <c r="Z24" s="30">
        <v>0</v>
      </c>
      <c r="AA24" s="30" t="s">
        <v>103</v>
      </c>
      <c r="AB24" s="30">
        <v>0</v>
      </c>
      <c r="AC24" s="30" t="s">
        <v>103</v>
      </c>
      <c r="AD24" s="30">
        <v>0</v>
      </c>
      <c r="AE24" s="30">
        <v>0</v>
      </c>
      <c r="AF24" s="30" t="s">
        <v>103</v>
      </c>
      <c r="AG24" s="30">
        <v>0</v>
      </c>
      <c r="AH24" s="30" t="s">
        <v>103</v>
      </c>
      <c r="AI24" s="30">
        <v>0</v>
      </c>
      <c r="AJ24" s="30">
        <v>0</v>
      </c>
      <c r="AK24" s="30" t="s">
        <v>103</v>
      </c>
      <c r="AL24" s="30">
        <v>0</v>
      </c>
      <c r="AM24" s="30" t="s">
        <v>103</v>
      </c>
      <c r="AN24" s="30">
        <v>0</v>
      </c>
      <c r="AO24" s="30">
        <v>0</v>
      </c>
      <c r="AP24" s="30" t="s">
        <v>103</v>
      </c>
      <c r="AQ24" s="30">
        <v>0</v>
      </c>
      <c r="AR24" s="30" t="s">
        <v>103</v>
      </c>
      <c r="AS24" s="30">
        <v>0</v>
      </c>
      <c r="AT24" s="30">
        <v>0</v>
      </c>
      <c r="AU24" s="30" t="s">
        <v>103</v>
      </c>
      <c r="AV24" s="30">
        <v>0</v>
      </c>
      <c r="AW24" s="30" t="s">
        <v>103</v>
      </c>
      <c r="AX24" s="30">
        <v>0</v>
      </c>
      <c r="AY24" s="30">
        <v>0</v>
      </c>
      <c r="AZ24" s="30" t="s">
        <v>103</v>
      </c>
      <c r="BA24" s="30">
        <v>0</v>
      </c>
      <c r="BB24" s="30" t="s">
        <v>103</v>
      </c>
      <c r="BC24" s="30">
        <v>0</v>
      </c>
      <c r="BD24" s="26">
        <f>VLOOKUP(K24,附表2!$A$3:$D$14,4,0)</f>
        <v>7430</v>
      </c>
      <c r="BE24" s="26"/>
      <c r="BF24" s="26">
        <f>_xlfn.SWITCH(L24,"A",VLOOKUP(M24,附表2!$F$3:$I$14,4,0),"B",VLOOKUP(M24,附表2!$K$3:$N$14,4,0),"C",VLOOKUP(M24,附表2!$P$3:$S$14,4,0))</f>
        <v>5160</v>
      </c>
      <c r="BG24" s="26"/>
      <c r="BH24" s="26">
        <f>_xlfn.SWITCH(N24,"A",VLOOKUP(O24,附表2!$F$3:$I$14,4,0),"B",VLOOKUP(O24,附表2!$K$3:$N$14,4,0),"C",VLOOKUP(O24,附表2!$P$3:$S$14,4,0))</f>
        <v>5160</v>
      </c>
      <c r="BI24" s="26">
        <f>VLOOKUP(P24,附表2!$A$3:$D$14,4,0)</f>
        <v>7430</v>
      </c>
      <c r="BJ24" s="26"/>
      <c r="BK24" s="26">
        <f>_xlfn.SWITCH(Q24,"A",VLOOKUP(R24,附表2!$F$3:$I$14,4,0),"B",VLOOKUP(R24,附表2!$K$3:$N$14,4,0),"C",VLOOKUP(R24,附表2!$P$3:$S$14,4,0))</f>
        <v>5160</v>
      </c>
      <c r="BL24" s="26"/>
      <c r="BM24" s="26">
        <f>_xlfn.SWITCH(S24,"A",VLOOKUP(T24,附表2!$F$3:$I$14,4,0),"B",VLOOKUP(T24,附表2!$K$3:$N$14,4,0),"C",VLOOKUP(T24,附表2!$P$3:$S$14,4,0))</f>
        <v>2280</v>
      </c>
      <c r="BN24" s="26">
        <f>VLOOKUP(U24,附表2!$A$3:$D$14,4,0)</f>
        <v>259</v>
      </c>
      <c r="BO24" s="26"/>
      <c r="BP24" s="26">
        <f>_xlfn.SWITCH(V24,"A",VLOOKUP(W24,附表2!$F$3:$I$14,4,0),"B",VLOOKUP(W24,附表2!$K$3:$N$14,4,0),"C",VLOOKUP(W24,附表2!$P$3:$S$14,4,0))</f>
        <v>180</v>
      </c>
      <c r="BQ24" s="26"/>
      <c r="BR24" s="26">
        <f>_xlfn.SWITCH(X24,"A",VLOOKUP(Y24,附表2!$F$3:$I$14,4,0),"B",VLOOKUP(Y24,附表2!$K$3:$N$14,4,0),"C",VLOOKUP(Y24,附表2!$P$3:$S$14,4,0))</f>
        <v>0</v>
      </c>
      <c r="BS24" s="26">
        <f>VLOOKUP(Z24,附表2!$A$3:$D$14,4,0)</f>
        <v>0</v>
      </c>
      <c r="BT24" s="26"/>
      <c r="BU24" s="26">
        <f>_xlfn.SWITCH(AA24,"A",VLOOKUP(AB24,附表2!$F$3:$I$14,4,0),"B",VLOOKUP(AB24,附表2!$K$3:$N$14,4,0),"C",VLOOKUP(AB24,附表2!$P$3:$S$14,4,0))</f>
        <v>0</v>
      </c>
      <c r="BV24" s="26"/>
      <c r="BW24" s="26">
        <f>_xlfn.SWITCH(AC24,"A",VLOOKUP(AD24,附表2!$F$3:$I$14,4,0),"B",VLOOKUP(AD24,附表2!$K$3:$N$14,4,0),"C",VLOOKUP(AD24,附表2!$P$3:$S$14,4,0))</f>
        <v>0</v>
      </c>
      <c r="BX24" s="26">
        <f>VLOOKUP(AE24,附表2!$A$3:$D$14,4,0)</f>
        <v>0</v>
      </c>
      <c r="BY24" s="26"/>
      <c r="BZ24" s="26">
        <f>_xlfn.SWITCH(AF24,"A",VLOOKUP(AG24,附表2!$F$3:$I$14,4,0),"B",VLOOKUP(AG24,附表2!$K$3:$N$14,4,0),"C",VLOOKUP(AG24,附表2!$P$3:$S$14,4,0))</f>
        <v>0</v>
      </c>
      <c r="CA24" s="26"/>
      <c r="CB24" s="26">
        <f>_xlfn.SWITCH(AH24,"A",VLOOKUP(AI24,附表2!$F$3:$I$14,4,0),"B",VLOOKUP(AI24,附表2!$K$3:$N$14,4,0),"C",VLOOKUP(AI24,附表2!$P$3:$S$14,4,0))</f>
        <v>0</v>
      </c>
      <c r="CC24" s="26">
        <f>VLOOKUP(AJ24,附表2!$A$3:$D$14,4,0)</f>
        <v>0</v>
      </c>
      <c r="CD24" s="26"/>
      <c r="CE24" s="26">
        <f>_xlfn.SWITCH(AK24,"A",VLOOKUP(AL24,附表2!$F$3:$I$14,4,0),"B",VLOOKUP(AL24,附表2!$K$3:$N$14,4,0),"C",VLOOKUP(AL24,附表2!$P$3:$S$14,4,0))</f>
        <v>0</v>
      </c>
      <c r="CF24" s="26"/>
      <c r="CG24" s="26">
        <f>_xlfn.SWITCH(AM24,"A",VLOOKUP(AN24,附表2!$F$3:$I$14,4,0),"B",VLOOKUP(AN24,附表2!$K$3:$N$14,4,0),"C",VLOOKUP(AN24,附表2!$P$3:$S$14,4,0))</f>
        <v>0</v>
      </c>
      <c r="CH24" s="26">
        <f>VLOOKUP(AO24,附表2!$A$3:$D$14,4,0)</f>
        <v>0</v>
      </c>
      <c r="CI24" s="26"/>
      <c r="CJ24" s="26">
        <f>_xlfn.SWITCH(AP24,"A",VLOOKUP(AQ24,附表2!$F$3:$I$14,4,0),"B",VLOOKUP(AQ24,附表2!$K$3:$N$14,4,0),"C",VLOOKUP(AQ24,附表2!$P$3:$S$14,4,0))</f>
        <v>0</v>
      </c>
      <c r="CK24" s="26"/>
      <c r="CL24" s="26">
        <f>_xlfn.SWITCH(AR24,"A",VLOOKUP(AS24,附表2!$F$3:$I$14,4,0),"B",VLOOKUP(AS24,附表2!$K$3:$N$14,4,0),"C",VLOOKUP(AS24,附表2!$P$3:$S$14,4,0))</f>
        <v>0</v>
      </c>
      <c r="CM24" s="26">
        <f>VLOOKUP(AT24,附表2!$A$3:$D$14,4,0)</f>
        <v>0</v>
      </c>
      <c r="CN24" s="26"/>
      <c r="CO24" s="26">
        <f>_xlfn.SWITCH(AU24,"A",VLOOKUP(AV24,附表2!$F$3:$I$14,4,0),"B",VLOOKUP(AV24,附表2!$K$3:$N$14,4,0),"C",VLOOKUP(AV24,附表2!$P$3:$S$14,4,0))</f>
        <v>0</v>
      </c>
      <c r="CP24" s="26"/>
      <c r="CQ24" s="26">
        <f>_xlfn.SWITCH(AW24,"A",VLOOKUP(AX24,附表2!$F$3:$I$14,4,0),"B",VLOOKUP(AX24,附表2!$K$3:$N$14,4,0),"C",VLOOKUP(AX24,附表2!$P$3:$S$14,4,0))</f>
        <v>0</v>
      </c>
      <c r="CR24" s="26">
        <f>VLOOKUP(AY24,附表2!$A$3:$D$14,4,0)</f>
        <v>0</v>
      </c>
      <c r="CS24" s="26"/>
      <c r="CT24" s="26">
        <f>_xlfn.SWITCH(AZ24,"A",VLOOKUP(BA24,附表2!$F$3:$I$14,4,0),"B",VLOOKUP(BA24,附表2!$K$3:$N$14,4,0),"C",VLOOKUP(BA24,附表2!$P$3:$S$14,4,0))</f>
        <v>0</v>
      </c>
      <c r="CU24" s="26"/>
      <c r="CV24" s="26">
        <f>_xlfn.SWITCH(BB24,"A",VLOOKUP(BC24,附表2!$F$3:$I$14,4,0),"B",VLOOKUP(BC24,附表2!$K$3:$N$14,4,0),"C",VLOOKUP(BC24,附表2!$P$3:$S$14,4,0))</f>
        <v>0</v>
      </c>
    </row>
    <row r="25" spans="1:100" x14ac:dyDescent="0.15">
      <c r="A25">
        <v>20</v>
      </c>
      <c r="B25">
        <f>VLOOKUP(A25,CHOOSE({1,2},铜钱产出!A23:A79,铜钱产出!BD23:BD79),2,0)</f>
        <v>3814444</v>
      </c>
      <c r="C25">
        <f t="shared" si="0"/>
        <v>1954444</v>
      </c>
      <c r="D25">
        <f>附表6!I27</f>
        <v>1860000</v>
      </c>
      <c r="E25">
        <f>C25/2850*附表3!$B$3</f>
        <v>39856.289089390142</v>
      </c>
      <c r="F25">
        <f>F24+附表6!$A$6</f>
        <v>2927.8124999999995</v>
      </c>
      <c r="G25">
        <f>4*铜钱系统分析!$H$235*12*1.25+G24</f>
        <v>341.99999999999994</v>
      </c>
      <c r="H25">
        <f t="shared" si="1"/>
        <v>41555</v>
      </c>
      <c r="I25" s="31">
        <f t="shared" si="2"/>
        <v>1571.1015893901422</v>
      </c>
      <c r="K25" s="30">
        <v>10</v>
      </c>
      <c r="L25" s="30" t="s">
        <v>103</v>
      </c>
      <c r="M25" s="30">
        <v>10</v>
      </c>
      <c r="N25" s="30" t="s">
        <v>103</v>
      </c>
      <c r="O25" s="30">
        <v>10</v>
      </c>
      <c r="P25" s="30">
        <v>10</v>
      </c>
      <c r="Q25" s="30" t="s">
        <v>103</v>
      </c>
      <c r="R25" s="30">
        <v>10</v>
      </c>
      <c r="S25" s="30" t="s">
        <v>103</v>
      </c>
      <c r="T25" s="30">
        <v>10</v>
      </c>
      <c r="U25" s="30">
        <v>9</v>
      </c>
      <c r="V25" s="30" t="s">
        <v>103</v>
      </c>
      <c r="W25" s="30">
        <v>3</v>
      </c>
      <c r="X25" s="30" t="s">
        <v>103</v>
      </c>
      <c r="Y25" s="30">
        <v>0</v>
      </c>
      <c r="Z25" s="30">
        <v>0</v>
      </c>
      <c r="AA25" s="30" t="s">
        <v>103</v>
      </c>
      <c r="AB25" s="30">
        <v>0</v>
      </c>
      <c r="AC25" s="30" t="s">
        <v>103</v>
      </c>
      <c r="AD25" s="30">
        <v>0</v>
      </c>
      <c r="AE25" s="30">
        <v>0</v>
      </c>
      <c r="AF25" s="30" t="s">
        <v>103</v>
      </c>
      <c r="AG25" s="30">
        <v>0</v>
      </c>
      <c r="AH25" s="30" t="s">
        <v>103</v>
      </c>
      <c r="AI25" s="30">
        <v>0</v>
      </c>
      <c r="AJ25" s="30">
        <v>0</v>
      </c>
      <c r="AK25" s="30" t="s">
        <v>103</v>
      </c>
      <c r="AL25" s="30">
        <v>0</v>
      </c>
      <c r="AM25" s="30" t="s">
        <v>103</v>
      </c>
      <c r="AN25" s="30">
        <v>0</v>
      </c>
      <c r="AO25" s="30">
        <v>0</v>
      </c>
      <c r="AP25" s="30" t="s">
        <v>103</v>
      </c>
      <c r="AQ25" s="30">
        <v>0</v>
      </c>
      <c r="AR25" s="30" t="s">
        <v>103</v>
      </c>
      <c r="AS25" s="30">
        <v>0</v>
      </c>
      <c r="AT25" s="30">
        <v>0</v>
      </c>
      <c r="AU25" s="30" t="s">
        <v>103</v>
      </c>
      <c r="AV25" s="30">
        <v>0</v>
      </c>
      <c r="AW25" s="30" t="s">
        <v>103</v>
      </c>
      <c r="AX25" s="30">
        <v>0</v>
      </c>
      <c r="AY25" s="30">
        <v>0</v>
      </c>
      <c r="AZ25" s="30" t="s">
        <v>103</v>
      </c>
      <c r="BA25" s="30">
        <v>0</v>
      </c>
      <c r="BB25" s="30" t="s">
        <v>103</v>
      </c>
      <c r="BC25" s="30">
        <v>0</v>
      </c>
      <c r="BD25" s="26">
        <f>VLOOKUP(K25,附表2!$A$3:$D$14,4,0)</f>
        <v>7430</v>
      </c>
      <c r="BE25" s="26"/>
      <c r="BF25" s="26">
        <f>_xlfn.SWITCH(L25,"A",VLOOKUP(M25,附表2!$F$3:$I$14,4,0),"B",VLOOKUP(M25,附表2!$K$3:$N$14,4,0),"C",VLOOKUP(M25,附表2!$P$3:$S$14,4,0))</f>
        <v>5160</v>
      </c>
      <c r="BG25" s="26"/>
      <c r="BH25" s="26">
        <f>_xlfn.SWITCH(N25,"A",VLOOKUP(O25,附表2!$F$3:$I$14,4,0),"B",VLOOKUP(O25,附表2!$K$3:$N$14,4,0),"C",VLOOKUP(O25,附表2!$P$3:$S$14,4,0))</f>
        <v>5160</v>
      </c>
      <c r="BI25" s="26">
        <f>VLOOKUP(P25,附表2!$A$3:$D$14,4,0)</f>
        <v>7430</v>
      </c>
      <c r="BJ25" s="26"/>
      <c r="BK25" s="26">
        <f>_xlfn.SWITCH(Q25,"A",VLOOKUP(R25,附表2!$F$3:$I$14,4,0),"B",VLOOKUP(R25,附表2!$K$3:$N$14,4,0),"C",VLOOKUP(R25,附表2!$P$3:$S$14,4,0))</f>
        <v>5160</v>
      </c>
      <c r="BL25" s="26"/>
      <c r="BM25" s="26">
        <f>_xlfn.SWITCH(S25,"A",VLOOKUP(T25,附表2!$F$3:$I$14,4,0),"B",VLOOKUP(T25,附表2!$K$3:$N$14,4,0),"C",VLOOKUP(T25,附表2!$P$3:$S$14,4,0))</f>
        <v>5160</v>
      </c>
      <c r="BN25" s="26">
        <f>VLOOKUP(U25,附表2!$A$3:$D$14,4,0)</f>
        <v>5875</v>
      </c>
      <c r="BO25" s="26"/>
      <c r="BP25" s="26">
        <f>_xlfn.SWITCH(V25,"A",VLOOKUP(W25,附表2!$F$3:$I$14,4,0),"B",VLOOKUP(W25,附表2!$K$3:$N$14,4,0),"C",VLOOKUP(W25,附表2!$P$3:$S$14,4,0))</f>
        <v>180</v>
      </c>
      <c r="BQ25" s="26"/>
      <c r="BR25" s="26">
        <f>_xlfn.SWITCH(X25,"A",VLOOKUP(Y25,附表2!$F$3:$I$14,4,0),"B",VLOOKUP(Y25,附表2!$K$3:$N$14,4,0),"C",VLOOKUP(Y25,附表2!$P$3:$S$14,4,0))</f>
        <v>0</v>
      </c>
      <c r="BS25" s="26">
        <f>VLOOKUP(Z25,附表2!$A$3:$D$14,4,0)</f>
        <v>0</v>
      </c>
      <c r="BT25" s="26"/>
      <c r="BU25" s="26">
        <f>_xlfn.SWITCH(AA25,"A",VLOOKUP(AB25,附表2!$F$3:$I$14,4,0),"B",VLOOKUP(AB25,附表2!$K$3:$N$14,4,0),"C",VLOOKUP(AB25,附表2!$P$3:$S$14,4,0))</f>
        <v>0</v>
      </c>
      <c r="BV25" s="26"/>
      <c r="BW25" s="26">
        <f>_xlfn.SWITCH(AC25,"A",VLOOKUP(AD25,附表2!$F$3:$I$14,4,0),"B",VLOOKUP(AD25,附表2!$K$3:$N$14,4,0),"C",VLOOKUP(AD25,附表2!$P$3:$S$14,4,0))</f>
        <v>0</v>
      </c>
      <c r="BX25" s="26">
        <f>VLOOKUP(AE25,附表2!$A$3:$D$14,4,0)</f>
        <v>0</v>
      </c>
      <c r="BY25" s="26"/>
      <c r="BZ25" s="26">
        <f>_xlfn.SWITCH(AF25,"A",VLOOKUP(AG25,附表2!$F$3:$I$14,4,0),"B",VLOOKUP(AG25,附表2!$K$3:$N$14,4,0),"C",VLOOKUP(AG25,附表2!$P$3:$S$14,4,0))</f>
        <v>0</v>
      </c>
      <c r="CA25" s="26"/>
      <c r="CB25" s="26">
        <f>_xlfn.SWITCH(AH25,"A",VLOOKUP(AI25,附表2!$F$3:$I$14,4,0),"B",VLOOKUP(AI25,附表2!$K$3:$N$14,4,0),"C",VLOOKUP(AI25,附表2!$P$3:$S$14,4,0))</f>
        <v>0</v>
      </c>
      <c r="CC25" s="26">
        <f>VLOOKUP(AJ25,附表2!$A$3:$D$14,4,0)</f>
        <v>0</v>
      </c>
      <c r="CD25" s="26"/>
      <c r="CE25" s="26">
        <f>_xlfn.SWITCH(AK25,"A",VLOOKUP(AL25,附表2!$F$3:$I$14,4,0),"B",VLOOKUP(AL25,附表2!$K$3:$N$14,4,0),"C",VLOOKUP(AL25,附表2!$P$3:$S$14,4,0))</f>
        <v>0</v>
      </c>
      <c r="CF25" s="26"/>
      <c r="CG25" s="26">
        <f>_xlfn.SWITCH(AM25,"A",VLOOKUP(AN25,附表2!$F$3:$I$14,4,0),"B",VLOOKUP(AN25,附表2!$K$3:$N$14,4,0),"C",VLOOKUP(AN25,附表2!$P$3:$S$14,4,0))</f>
        <v>0</v>
      </c>
      <c r="CH25" s="26">
        <f>VLOOKUP(AO25,附表2!$A$3:$D$14,4,0)</f>
        <v>0</v>
      </c>
      <c r="CI25" s="26"/>
      <c r="CJ25" s="26">
        <f>_xlfn.SWITCH(AP25,"A",VLOOKUP(AQ25,附表2!$F$3:$I$14,4,0),"B",VLOOKUP(AQ25,附表2!$K$3:$N$14,4,0),"C",VLOOKUP(AQ25,附表2!$P$3:$S$14,4,0))</f>
        <v>0</v>
      </c>
      <c r="CK25" s="26"/>
      <c r="CL25" s="26">
        <f>_xlfn.SWITCH(AR25,"A",VLOOKUP(AS25,附表2!$F$3:$I$14,4,0),"B",VLOOKUP(AS25,附表2!$K$3:$N$14,4,0),"C",VLOOKUP(AS25,附表2!$P$3:$S$14,4,0))</f>
        <v>0</v>
      </c>
      <c r="CM25" s="26">
        <f>VLOOKUP(AT25,附表2!$A$3:$D$14,4,0)</f>
        <v>0</v>
      </c>
      <c r="CN25" s="26"/>
      <c r="CO25" s="26">
        <f>_xlfn.SWITCH(AU25,"A",VLOOKUP(AV25,附表2!$F$3:$I$14,4,0),"B",VLOOKUP(AV25,附表2!$K$3:$N$14,4,0),"C",VLOOKUP(AV25,附表2!$P$3:$S$14,4,0))</f>
        <v>0</v>
      </c>
      <c r="CP25" s="26"/>
      <c r="CQ25" s="26">
        <f>_xlfn.SWITCH(AW25,"A",VLOOKUP(AX25,附表2!$F$3:$I$14,4,0),"B",VLOOKUP(AX25,附表2!$K$3:$N$14,4,0),"C",VLOOKUP(AX25,附表2!$P$3:$S$14,4,0))</f>
        <v>0</v>
      </c>
      <c r="CR25" s="26">
        <f>VLOOKUP(AY25,附表2!$A$3:$D$14,4,0)</f>
        <v>0</v>
      </c>
      <c r="CS25" s="26"/>
      <c r="CT25" s="26">
        <f>_xlfn.SWITCH(AZ25,"A",VLOOKUP(BA25,附表2!$F$3:$I$14,4,0),"B",VLOOKUP(BA25,附表2!$K$3:$N$14,4,0),"C",VLOOKUP(BA25,附表2!$P$3:$S$14,4,0))</f>
        <v>0</v>
      </c>
      <c r="CU25" s="26"/>
      <c r="CV25" s="26">
        <f>_xlfn.SWITCH(BB25,"A",VLOOKUP(BC25,附表2!$F$3:$I$14,4,0),"B",VLOOKUP(BC25,附表2!$K$3:$N$14,4,0),"C",VLOOKUP(BC25,附表2!$P$3:$S$14,4,0))</f>
        <v>0</v>
      </c>
    </row>
    <row r="26" spans="1:100" x14ac:dyDescent="0.15">
      <c r="A26">
        <v>21</v>
      </c>
      <c r="B26">
        <f>VLOOKUP(A26,CHOOSE({1,2},铜钱产出!A24:A80,铜钱产出!BD24:BD80),2,0)</f>
        <v>4699004</v>
      </c>
      <c r="C26">
        <f t="shared" si="0"/>
        <v>2732504</v>
      </c>
      <c r="D26">
        <f>附表6!I28</f>
        <v>1966500</v>
      </c>
      <c r="E26">
        <f>C26/2850*附表3!$B$3</f>
        <v>55722.993015873013</v>
      </c>
      <c r="F26">
        <f>F25+附表6!$A$6</f>
        <v>3415.7812499999995</v>
      </c>
      <c r="G26">
        <f>4*铜钱系统分析!$H$235*12*1.25+G25</f>
        <v>398.99999999999994</v>
      </c>
      <c r="H26">
        <f t="shared" si="1"/>
        <v>59496</v>
      </c>
      <c r="I26" s="31">
        <f t="shared" si="2"/>
        <v>41.774265873013064</v>
      </c>
      <c r="K26" s="30">
        <v>10</v>
      </c>
      <c r="L26" s="30" t="s">
        <v>103</v>
      </c>
      <c r="M26" s="30">
        <v>10</v>
      </c>
      <c r="N26" s="30" t="s">
        <v>103</v>
      </c>
      <c r="O26" s="30">
        <v>10</v>
      </c>
      <c r="P26" s="30">
        <v>10</v>
      </c>
      <c r="Q26" s="30" t="s">
        <v>103</v>
      </c>
      <c r="R26" s="30">
        <v>10</v>
      </c>
      <c r="S26" s="30" t="s">
        <v>103</v>
      </c>
      <c r="T26" s="30">
        <v>10</v>
      </c>
      <c r="U26" s="30">
        <v>10</v>
      </c>
      <c r="V26" s="30" t="s">
        <v>103</v>
      </c>
      <c r="W26" s="30">
        <v>10</v>
      </c>
      <c r="X26" s="30" t="s">
        <v>103</v>
      </c>
      <c r="Y26" s="30">
        <v>10</v>
      </c>
      <c r="Z26" s="30">
        <v>5</v>
      </c>
      <c r="AA26" s="30" t="s">
        <v>103</v>
      </c>
      <c r="AB26" s="30">
        <v>5</v>
      </c>
      <c r="AC26" s="30" t="s">
        <v>103</v>
      </c>
      <c r="AD26" s="30">
        <v>0</v>
      </c>
      <c r="AE26" s="30">
        <v>5</v>
      </c>
      <c r="AF26" s="30" t="s">
        <v>103</v>
      </c>
      <c r="AG26" s="30">
        <v>5</v>
      </c>
      <c r="AH26" s="30" t="s">
        <v>103</v>
      </c>
      <c r="AI26" s="30">
        <v>0</v>
      </c>
      <c r="AJ26" s="30">
        <v>5</v>
      </c>
      <c r="AK26" s="30" t="s">
        <v>103</v>
      </c>
      <c r="AL26" s="30">
        <v>3</v>
      </c>
      <c r="AM26" s="30" t="s">
        <v>103</v>
      </c>
      <c r="AN26" s="30">
        <v>0</v>
      </c>
      <c r="AO26" s="30">
        <v>0</v>
      </c>
      <c r="AP26" s="30" t="s">
        <v>103</v>
      </c>
      <c r="AQ26" s="30">
        <v>0</v>
      </c>
      <c r="AR26" s="30" t="s">
        <v>103</v>
      </c>
      <c r="AS26" s="30">
        <v>0</v>
      </c>
      <c r="AT26" s="30">
        <v>0</v>
      </c>
      <c r="AU26" s="30" t="s">
        <v>103</v>
      </c>
      <c r="AV26" s="30">
        <v>0</v>
      </c>
      <c r="AW26" s="30" t="s">
        <v>103</v>
      </c>
      <c r="AX26" s="30">
        <v>0</v>
      </c>
      <c r="AY26" s="30">
        <v>0</v>
      </c>
      <c r="AZ26" s="30" t="s">
        <v>103</v>
      </c>
      <c r="BA26" s="30">
        <v>0</v>
      </c>
      <c r="BB26" s="30" t="s">
        <v>103</v>
      </c>
      <c r="BC26" s="30">
        <v>0</v>
      </c>
      <c r="BD26" s="26">
        <f>VLOOKUP(K26,附表2!$A$3:$D$14,4,0)</f>
        <v>7430</v>
      </c>
      <c r="BE26" s="26"/>
      <c r="BF26" s="26">
        <f>_xlfn.SWITCH(L26,"A",VLOOKUP(M26,附表2!$F$3:$I$14,4,0),"B",VLOOKUP(M26,附表2!$K$3:$N$14,4,0),"C",VLOOKUP(M26,附表2!$P$3:$S$14,4,0))</f>
        <v>5160</v>
      </c>
      <c r="BG26" s="26"/>
      <c r="BH26" s="26">
        <f>_xlfn.SWITCH(N26,"A",VLOOKUP(O26,附表2!$F$3:$I$14,4,0),"B",VLOOKUP(O26,附表2!$K$3:$N$14,4,0),"C",VLOOKUP(O26,附表2!$P$3:$S$14,4,0))</f>
        <v>5160</v>
      </c>
      <c r="BI26" s="26">
        <f>VLOOKUP(P26,附表2!$A$3:$D$14,4,0)</f>
        <v>7430</v>
      </c>
      <c r="BJ26" s="26"/>
      <c r="BK26" s="26">
        <f>_xlfn.SWITCH(Q26,"A",VLOOKUP(R26,附表2!$F$3:$I$14,4,0),"B",VLOOKUP(R26,附表2!$K$3:$N$14,4,0),"C",VLOOKUP(R26,附表2!$P$3:$S$14,4,0))</f>
        <v>5160</v>
      </c>
      <c r="BL26" s="26"/>
      <c r="BM26" s="26">
        <f>_xlfn.SWITCH(S26,"A",VLOOKUP(T26,附表2!$F$3:$I$14,4,0),"B",VLOOKUP(T26,附表2!$K$3:$N$14,4,0),"C",VLOOKUP(T26,附表2!$P$3:$S$14,4,0))</f>
        <v>5160</v>
      </c>
      <c r="BN26" s="26">
        <f>VLOOKUP(U26,附表2!$A$3:$D$14,4,0)</f>
        <v>7430</v>
      </c>
      <c r="BO26" s="26"/>
      <c r="BP26" s="26">
        <f>_xlfn.SWITCH(V26,"A",VLOOKUP(W26,附表2!$F$3:$I$14,4,0),"B",VLOOKUP(W26,附表2!$K$3:$N$14,4,0),"C",VLOOKUP(W26,附表2!$P$3:$S$14,4,0))</f>
        <v>5160</v>
      </c>
      <c r="BQ26" s="26"/>
      <c r="BR26" s="26">
        <f>_xlfn.SWITCH(X26,"A",VLOOKUP(Y26,附表2!$F$3:$I$14,4,0),"B",VLOOKUP(Y26,附表2!$K$3:$N$14,4,0),"C",VLOOKUP(Y26,附表2!$P$3:$S$14,4,0))</f>
        <v>5160</v>
      </c>
      <c r="BS26" s="26">
        <f>VLOOKUP(Z26,附表2!$A$3:$D$14,4,0)</f>
        <v>1382</v>
      </c>
      <c r="BT26" s="26"/>
      <c r="BU26" s="26">
        <f>_xlfn.SWITCH(AA26,"A",VLOOKUP(AB26,附表2!$F$3:$I$14,4,0),"B",VLOOKUP(AB26,附表2!$K$3:$N$14,4,0),"C",VLOOKUP(AB26,附表2!$P$3:$S$14,4,0))</f>
        <v>960</v>
      </c>
      <c r="BV26" s="26"/>
      <c r="BW26" s="26">
        <f>_xlfn.SWITCH(AC26,"A",VLOOKUP(AD26,附表2!$F$3:$I$14,4,0),"B",VLOOKUP(AD26,附表2!$K$3:$N$14,4,0),"C",VLOOKUP(AD26,附表2!$P$3:$S$14,4,0))</f>
        <v>0</v>
      </c>
      <c r="BX26" s="26">
        <f>VLOOKUP(AE26,附表2!$A$3:$D$14,4,0)</f>
        <v>1382</v>
      </c>
      <c r="BY26" s="26"/>
      <c r="BZ26" s="26">
        <f>_xlfn.SWITCH(AF26,"A",VLOOKUP(AG26,附表2!$F$3:$I$14,4,0),"B",VLOOKUP(AG26,附表2!$K$3:$N$14,4,0),"C",VLOOKUP(AG26,附表2!$P$3:$S$14,4,0))</f>
        <v>960</v>
      </c>
      <c r="CA26" s="26"/>
      <c r="CB26" s="26">
        <f>_xlfn.SWITCH(AH26,"A",VLOOKUP(AI26,附表2!$F$3:$I$14,4,0),"B",VLOOKUP(AI26,附表2!$K$3:$N$14,4,0),"C",VLOOKUP(AI26,附表2!$P$3:$S$14,4,0))</f>
        <v>0</v>
      </c>
      <c r="CC26" s="26">
        <f>VLOOKUP(AJ26,附表2!$A$3:$D$14,4,0)</f>
        <v>1382</v>
      </c>
      <c r="CD26" s="26"/>
      <c r="CE26" s="26">
        <f>_xlfn.SWITCH(AK26,"A",VLOOKUP(AL26,附表2!$F$3:$I$14,4,0),"B",VLOOKUP(AL26,附表2!$K$3:$N$14,4,0),"C",VLOOKUP(AL26,附表2!$P$3:$S$14,4,0))</f>
        <v>180</v>
      </c>
      <c r="CF26" s="26"/>
      <c r="CG26" s="26">
        <f>_xlfn.SWITCH(AM26,"A",VLOOKUP(AN26,附表2!$F$3:$I$14,4,0),"B",VLOOKUP(AN26,附表2!$K$3:$N$14,4,0),"C",VLOOKUP(AN26,附表2!$P$3:$S$14,4,0))</f>
        <v>0</v>
      </c>
      <c r="CH26" s="26">
        <f>VLOOKUP(AO26,附表2!$A$3:$D$14,4,0)</f>
        <v>0</v>
      </c>
      <c r="CI26" s="26"/>
      <c r="CJ26" s="26">
        <f>_xlfn.SWITCH(AP26,"A",VLOOKUP(AQ26,附表2!$F$3:$I$14,4,0),"B",VLOOKUP(AQ26,附表2!$K$3:$N$14,4,0),"C",VLOOKUP(AQ26,附表2!$P$3:$S$14,4,0))</f>
        <v>0</v>
      </c>
      <c r="CK26" s="26"/>
      <c r="CL26" s="26">
        <f>_xlfn.SWITCH(AR26,"A",VLOOKUP(AS26,附表2!$F$3:$I$14,4,0),"B",VLOOKUP(AS26,附表2!$K$3:$N$14,4,0),"C",VLOOKUP(AS26,附表2!$P$3:$S$14,4,0))</f>
        <v>0</v>
      </c>
      <c r="CM26" s="26">
        <f>VLOOKUP(AT26,附表2!$A$3:$D$14,4,0)</f>
        <v>0</v>
      </c>
      <c r="CN26" s="26"/>
      <c r="CO26" s="26">
        <f>_xlfn.SWITCH(AU26,"A",VLOOKUP(AV26,附表2!$F$3:$I$14,4,0),"B",VLOOKUP(AV26,附表2!$K$3:$N$14,4,0),"C",VLOOKUP(AV26,附表2!$P$3:$S$14,4,0))</f>
        <v>0</v>
      </c>
      <c r="CP26" s="26"/>
      <c r="CQ26" s="26">
        <f>_xlfn.SWITCH(AW26,"A",VLOOKUP(AX26,附表2!$F$3:$I$14,4,0),"B",VLOOKUP(AX26,附表2!$K$3:$N$14,4,0),"C",VLOOKUP(AX26,附表2!$P$3:$S$14,4,0))</f>
        <v>0</v>
      </c>
      <c r="CR26" s="26">
        <f>VLOOKUP(AY26,附表2!$A$3:$D$14,4,0)</f>
        <v>0</v>
      </c>
      <c r="CS26" s="26"/>
      <c r="CT26" s="26">
        <f>_xlfn.SWITCH(AZ26,"A",VLOOKUP(BA26,附表2!$F$3:$I$14,4,0),"B",VLOOKUP(BA26,附表2!$K$3:$N$14,4,0),"C",VLOOKUP(BA26,附表2!$P$3:$S$14,4,0))</f>
        <v>0</v>
      </c>
      <c r="CU26" s="26"/>
      <c r="CV26" s="26">
        <f>_xlfn.SWITCH(BB26,"A",VLOOKUP(BC26,附表2!$F$3:$I$14,4,0),"B",VLOOKUP(BC26,附表2!$K$3:$N$14,4,0),"C",VLOOKUP(BC26,附表2!$P$3:$S$14,4,0))</f>
        <v>0</v>
      </c>
    </row>
    <row r="27" spans="1:100" x14ac:dyDescent="0.15">
      <c r="A27">
        <v>22</v>
      </c>
      <c r="B27">
        <f>VLOOKUP(A27,CHOOSE({1,2},铜钱产出!A25:A81,铜钱产出!BD25:BD81),2,0)</f>
        <v>4820164</v>
      </c>
      <c r="C27">
        <f t="shared" si="0"/>
        <v>2747164</v>
      </c>
      <c r="D27">
        <f>附表6!I29</f>
        <v>2073000</v>
      </c>
      <c r="E27">
        <f>C27/2850*附表3!$B$3</f>
        <v>56021.949239766087</v>
      </c>
      <c r="F27">
        <f>F26+附表6!$A$6</f>
        <v>3903.7499999999995</v>
      </c>
      <c r="G27">
        <f>4*铜钱系统分析!$H$235*12*1.25+G26</f>
        <v>455.99999999999994</v>
      </c>
      <c r="H27">
        <f t="shared" si="1"/>
        <v>60276</v>
      </c>
      <c r="I27" s="31">
        <f t="shared" si="2"/>
        <v>105.69923976608698</v>
      </c>
      <c r="K27" s="30">
        <v>10</v>
      </c>
      <c r="L27" s="30" t="s">
        <v>103</v>
      </c>
      <c r="M27" s="30">
        <v>10</v>
      </c>
      <c r="N27" s="30" t="s">
        <v>103</v>
      </c>
      <c r="O27" s="30">
        <v>10</v>
      </c>
      <c r="P27" s="30">
        <v>10</v>
      </c>
      <c r="Q27" s="30" t="s">
        <v>103</v>
      </c>
      <c r="R27" s="30">
        <v>10</v>
      </c>
      <c r="S27" s="30" t="s">
        <v>103</v>
      </c>
      <c r="T27" s="30">
        <v>10</v>
      </c>
      <c r="U27" s="30">
        <v>10</v>
      </c>
      <c r="V27" s="30" t="s">
        <v>103</v>
      </c>
      <c r="W27" s="30">
        <v>10</v>
      </c>
      <c r="X27" s="30" t="s">
        <v>103</v>
      </c>
      <c r="Y27" s="30">
        <v>10</v>
      </c>
      <c r="Z27" s="30">
        <v>5</v>
      </c>
      <c r="AA27" s="30" t="s">
        <v>103</v>
      </c>
      <c r="AB27" s="30">
        <v>5</v>
      </c>
      <c r="AC27" s="30" t="s">
        <v>103</v>
      </c>
      <c r="AD27" s="30">
        <v>0</v>
      </c>
      <c r="AE27" s="30">
        <v>5</v>
      </c>
      <c r="AF27" s="30" t="s">
        <v>103</v>
      </c>
      <c r="AG27" s="30">
        <v>5</v>
      </c>
      <c r="AH27" s="30" t="s">
        <v>103</v>
      </c>
      <c r="AI27" s="30">
        <v>0</v>
      </c>
      <c r="AJ27" s="30">
        <v>5</v>
      </c>
      <c r="AK27" s="30" t="s">
        <v>103</v>
      </c>
      <c r="AL27" s="30">
        <v>5</v>
      </c>
      <c r="AM27" s="30" t="s">
        <v>103</v>
      </c>
      <c r="AN27" s="30">
        <v>0</v>
      </c>
      <c r="AO27" s="30">
        <v>0</v>
      </c>
      <c r="AP27" s="30" t="s">
        <v>103</v>
      </c>
      <c r="AQ27" s="30">
        <v>0</v>
      </c>
      <c r="AR27" s="30" t="s">
        <v>103</v>
      </c>
      <c r="AS27" s="30">
        <v>0</v>
      </c>
      <c r="AT27" s="30">
        <v>0</v>
      </c>
      <c r="AU27" s="30" t="s">
        <v>103</v>
      </c>
      <c r="AV27" s="30">
        <v>0</v>
      </c>
      <c r="AW27" s="30" t="s">
        <v>103</v>
      </c>
      <c r="AX27" s="30">
        <v>0</v>
      </c>
      <c r="AY27" s="30">
        <v>0</v>
      </c>
      <c r="AZ27" s="30" t="s">
        <v>103</v>
      </c>
      <c r="BA27" s="30">
        <v>0</v>
      </c>
      <c r="BB27" s="30" t="s">
        <v>103</v>
      </c>
      <c r="BC27" s="30">
        <v>0</v>
      </c>
      <c r="BD27" s="26">
        <f>VLOOKUP(K27,附表2!$A$3:$D$14,4,0)</f>
        <v>7430</v>
      </c>
      <c r="BE27" s="26"/>
      <c r="BF27" s="26">
        <f>_xlfn.SWITCH(L27,"A",VLOOKUP(M27,附表2!$F$3:$I$14,4,0),"B",VLOOKUP(M27,附表2!$K$3:$N$14,4,0),"C",VLOOKUP(M27,附表2!$P$3:$S$14,4,0))</f>
        <v>5160</v>
      </c>
      <c r="BG27" s="26"/>
      <c r="BH27" s="26">
        <f>_xlfn.SWITCH(N27,"A",VLOOKUP(O27,附表2!$F$3:$I$14,4,0),"B",VLOOKUP(O27,附表2!$K$3:$N$14,4,0),"C",VLOOKUP(O27,附表2!$P$3:$S$14,4,0))</f>
        <v>5160</v>
      </c>
      <c r="BI27" s="26">
        <f>VLOOKUP(P27,附表2!$A$3:$D$14,4,0)</f>
        <v>7430</v>
      </c>
      <c r="BJ27" s="26"/>
      <c r="BK27" s="26">
        <f>_xlfn.SWITCH(Q27,"A",VLOOKUP(R27,附表2!$F$3:$I$14,4,0),"B",VLOOKUP(R27,附表2!$K$3:$N$14,4,0),"C",VLOOKUP(R27,附表2!$P$3:$S$14,4,0))</f>
        <v>5160</v>
      </c>
      <c r="BL27" s="26"/>
      <c r="BM27" s="26">
        <f>_xlfn.SWITCH(S27,"A",VLOOKUP(T27,附表2!$F$3:$I$14,4,0),"B",VLOOKUP(T27,附表2!$K$3:$N$14,4,0),"C",VLOOKUP(T27,附表2!$P$3:$S$14,4,0))</f>
        <v>5160</v>
      </c>
      <c r="BN27" s="26">
        <f>VLOOKUP(U27,附表2!$A$3:$D$14,4,0)</f>
        <v>7430</v>
      </c>
      <c r="BO27" s="26"/>
      <c r="BP27" s="26">
        <f>_xlfn.SWITCH(V27,"A",VLOOKUP(W27,附表2!$F$3:$I$14,4,0),"B",VLOOKUP(W27,附表2!$K$3:$N$14,4,0),"C",VLOOKUP(W27,附表2!$P$3:$S$14,4,0))</f>
        <v>5160</v>
      </c>
      <c r="BQ27" s="26"/>
      <c r="BR27" s="26">
        <f>_xlfn.SWITCH(X27,"A",VLOOKUP(Y27,附表2!$F$3:$I$14,4,0),"B",VLOOKUP(Y27,附表2!$K$3:$N$14,4,0),"C",VLOOKUP(Y27,附表2!$P$3:$S$14,4,0))</f>
        <v>5160</v>
      </c>
      <c r="BS27" s="26">
        <f>VLOOKUP(Z27,附表2!$A$3:$D$14,4,0)</f>
        <v>1382</v>
      </c>
      <c r="BT27" s="26"/>
      <c r="BU27" s="26">
        <f>_xlfn.SWITCH(AA27,"A",VLOOKUP(AB27,附表2!$F$3:$I$14,4,0),"B",VLOOKUP(AB27,附表2!$K$3:$N$14,4,0),"C",VLOOKUP(AB27,附表2!$P$3:$S$14,4,0))</f>
        <v>960</v>
      </c>
      <c r="BV27" s="26"/>
      <c r="BW27" s="26">
        <f>_xlfn.SWITCH(AC27,"A",VLOOKUP(AD27,附表2!$F$3:$I$14,4,0),"B",VLOOKUP(AD27,附表2!$K$3:$N$14,4,0),"C",VLOOKUP(AD27,附表2!$P$3:$S$14,4,0))</f>
        <v>0</v>
      </c>
      <c r="BX27" s="26">
        <f>VLOOKUP(AE27,附表2!$A$3:$D$14,4,0)</f>
        <v>1382</v>
      </c>
      <c r="BY27" s="26"/>
      <c r="BZ27" s="26">
        <f>_xlfn.SWITCH(AF27,"A",VLOOKUP(AG27,附表2!$F$3:$I$14,4,0),"B",VLOOKUP(AG27,附表2!$K$3:$N$14,4,0),"C",VLOOKUP(AG27,附表2!$P$3:$S$14,4,0))</f>
        <v>960</v>
      </c>
      <c r="CA27" s="26"/>
      <c r="CB27" s="26">
        <f>_xlfn.SWITCH(AH27,"A",VLOOKUP(AI27,附表2!$F$3:$I$14,4,0),"B",VLOOKUP(AI27,附表2!$K$3:$N$14,4,0),"C",VLOOKUP(AI27,附表2!$P$3:$S$14,4,0))</f>
        <v>0</v>
      </c>
      <c r="CC27" s="26">
        <f>VLOOKUP(AJ27,附表2!$A$3:$D$14,4,0)</f>
        <v>1382</v>
      </c>
      <c r="CD27" s="26"/>
      <c r="CE27" s="26">
        <f>_xlfn.SWITCH(AK27,"A",VLOOKUP(AL27,附表2!$F$3:$I$14,4,0),"B",VLOOKUP(AL27,附表2!$K$3:$N$14,4,0),"C",VLOOKUP(AL27,附表2!$P$3:$S$14,4,0))</f>
        <v>960</v>
      </c>
      <c r="CF27" s="26"/>
      <c r="CG27" s="26">
        <f>_xlfn.SWITCH(AM27,"A",VLOOKUP(AN27,附表2!$F$3:$I$14,4,0),"B",VLOOKUP(AN27,附表2!$K$3:$N$14,4,0),"C",VLOOKUP(AN27,附表2!$P$3:$S$14,4,0))</f>
        <v>0</v>
      </c>
      <c r="CH27" s="26">
        <f>VLOOKUP(AO27,附表2!$A$3:$D$14,4,0)</f>
        <v>0</v>
      </c>
      <c r="CI27" s="26"/>
      <c r="CJ27" s="26">
        <f>_xlfn.SWITCH(AP27,"A",VLOOKUP(AQ27,附表2!$F$3:$I$14,4,0),"B",VLOOKUP(AQ27,附表2!$K$3:$N$14,4,0),"C",VLOOKUP(AQ27,附表2!$P$3:$S$14,4,0))</f>
        <v>0</v>
      </c>
      <c r="CK27" s="26"/>
      <c r="CL27" s="26">
        <f>_xlfn.SWITCH(AR27,"A",VLOOKUP(AS27,附表2!$F$3:$I$14,4,0),"B",VLOOKUP(AS27,附表2!$K$3:$N$14,4,0),"C",VLOOKUP(AS27,附表2!$P$3:$S$14,4,0))</f>
        <v>0</v>
      </c>
      <c r="CM27" s="26">
        <f>VLOOKUP(AT27,附表2!$A$3:$D$14,4,0)</f>
        <v>0</v>
      </c>
      <c r="CN27" s="26"/>
      <c r="CO27" s="26">
        <f>_xlfn.SWITCH(AU27,"A",VLOOKUP(AV27,附表2!$F$3:$I$14,4,0),"B",VLOOKUP(AV27,附表2!$K$3:$N$14,4,0),"C",VLOOKUP(AV27,附表2!$P$3:$S$14,4,0))</f>
        <v>0</v>
      </c>
      <c r="CP27" s="26"/>
      <c r="CQ27" s="26">
        <f>_xlfn.SWITCH(AW27,"A",VLOOKUP(AX27,附表2!$F$3:$I$14,4,0),"B",VLOOKUP(AX27,附表2!$K$3:$N$14,4,0),"C",VLOOKUP(AX27,附表2!$P$3:$S$14,4,0))</f>
        <v>0</v>
      </c>
      <c r="CR27" s="26">
        <f>VLOOKUP(AY27,附表2!$A$3:$D$14,4,0)</f>
        <v>0</v>
      </c>
      <c r="CS27" s="26"/>
      <c r="CT27" s="26">
        <f>_xlfn.SWITCH(AZ27,"A",VLOOKUP(BA27,附表2!$F$3:$I$14,4,0),"B",VLOOKUP(BA27,附表2!$K$3:$N$14,4,0),"C",VLOOKUP(BA27,附表2!$P$3:$S$14,4,0))</f>
        <v>0</v>
      </c>
      <c r="CU27" s="26"/>
      <c r="CV27" s="26">
        <f>_xlfn.SWITCH(BB27,"A",VLOOKUP(BC27,附表2!$F$3:$I$14,4,0),"B",VLOOKUP(BC27,附表2!$K$3:$N$14,4,0),"C",VLOOKUP(BC27,附表2!$P$3:$S$14,4,0))</f>
        <v>0</v>
      </c>
    </row>
    <row r="28" spans="1:100" x14ac:dyDescent="0.15">
      <c r="A28">
        <v>23</v>
      </c>
      <c r="B28">
        <f>VLOOKUP(A28,CHOOSE({1,2},铜钱产出!A26:A82,铜钱产出!BD26:BD82),2,0)</f>
        <v>4941324</v>
      </c>
      <c r="C28">
        <f t="shared" si="0"/>
        <v>2761824</v>
      </c>
      <c r="D28">
        <f>附表6!I30</f>
        <v>2179500</v>
      </c>
      <c r="E28">
        <f>C28/2850*附表3!$B$3</f>
        <v>56320.905463659146</v>
      </c>
      <c r="F28">
        <f>F27+附表6!$A$6</f>
        <v>4391.7187499999991</v>
      </c>
      <c r="G28">
        <f>4*铜钱系统分析!$H$235*12*1.25+G27</f>
        <v>512.99999999999989</v>
      </c>
      <c r="H28">
        <f t="shared" si="1"/>
        <v>61140</v>
      </c>
      <c r="I28" s="31">
        <f t="shared" si="2"/>
        <v>85.624213659146335</v>
      </c>
      <c r="K28" s="30">
        <v>10</v>
      </c>
      <c r="L28" s="30" t="s">
        <v>103</v>
      </c>
      <c r="M28" s="30">
        <v>10</v>
      </c>
      <c r="N28" s="30" t="s">
        <v>103</v>
      </c>
      <c r="O28" s="30">
        <v>10</v>
      </c>
      <c r="P28" s="30">
        <v>10</v>
      </c>
      <c r="Q28" s="30" t="s">
        <v>103</v>
      </c>
      <c r="R28" s="30">
        <v>10</v>
      </c>
      <c r="S28" s="30" t="s">
        <v>103</v>
      </c>
      <c r="T28" s="30">
        <v>10</v>
      </c>
      <c r="U28" s="30">
        <v>10</v>
      </c>
      <c r="V28" s="30" t="s">
        <v>103</v>
      </c>
      <c r="W28" s="30">
        <v>10</v>
      </c>
      <c r="X28" s="30" t="s">
        <v>103</v>
      </c>
      <c r="Y28" s="30">
        <v>10</v>
      </c>
      <c r="Z28" s="30">
        <v>6</v>
      </c>
      <c r="AA28" s="30" t="s">
        <v>103</v>
      </c>
      <c r="AB28" s="30">
        <v>5</v>
      </c>
      <c r="AC28" s="30" t="s">
        <v>103</v>
      </c>
      <c r="AD28" s="30">
        <v>0</v>
      </c>
      <c r="AE28" s="30">
        <v>5</v>
      </c>
      <c r="AF28" s="30" t="s">
        <v>103</v>
      </c>
      <c r="AG28" s="30">
        <v>5</v>
      </c>
      <c r="AH28" s="30" t="s">
        <v>103</v>
      </c>
      <c r="AI28" s="30">
        <v>0</v>
      </c>
      <c r="AJ28" s="30">
        <v>5</v>
      </c>
      <c r="AK28" s="30" t="s">
        <v>103</v>
      </c>
      <c r="AL28" s="30">
        <v>5</v>
      </c>
      <c r="AM28" s="30" t="s">
        <v>103</v>
      </c>
      <c r="AN28" s="30">
        <v>0</v>
      </c>
      <c r="AO28" s="30">
        <v>0</v>
      </c>
      <c r="AP28" s="30" t="s">
        <v>103</v>
      </c>
      <c r="AQ28" s="30">
        <v>0</v>
      </c>
      <c r="AR28" s="30" t="s">
        <v>103</v>
      </c>
      <c r="AS28" s="30">
        <v>0</v>
      </c>
      <c r="AT28" s="30">
        <v>0</v>
      </c>
      <c r="AU28" s="30" t="s">
        <v>103</v>
      </c>
      <c r="AV28" s="30">
        <v>0</v>
      </c>
      <c r="AW28" s="30" t="s">
        <v>103</v>
      </c>
      <c r="AX28" s="30">
        <v>0</v>
      </c>
      <c r="AY28" s="30">
        <v>0</v>
      </c>
      <c r="AZ28" s="30" t="s">
        <v>103</v>
      </c>
      <c r="BA28" s="30">
        <v>0</v>
      </c>
      <c r="BB28" s="30" t="s">
        <v>103</v>
      </c>
      <c r="BC28" s="30">
        <v>0</v>
      </c>
      <c r="BD28" s="26">
        <f>VLOOKUP(K28,附表2!$A$3:$D$14,4,0)</f>
        <v>7430</v>
      </c>
      <c r="BE28" s="26"/>
      <c r="BF28" s="26">
        <f>_xlfn.SWITCH(L28,"A",VLOOKUP(M28,附表2!$F$3:$I$14,4,0),"B",VLOOKUP(M28,附表2!$K$3:$N$14,4,0),"C",VLOOKUP(M28,附表2!$P$3:$S$14,4,0))</f>
        <v>5160</v>
      </c>
      <c r="BG28" s="26"/>
      <c r="BH28" s="26">
        <f>_xlfn.SWITCH(N28,"A",VLOOKUP(O28,附表2!$F$3:$I$14,4,0),"B",VLOOKUP(O28,附表2!$K$3:$N$14,4,0),"C",VLOOKUP(O28,附表2!$P$3:$S$14,4,0))</f>
        <v>5160</v>
      </c>
      <c r="BI28" s="26">
        <f>VLOOKUP(P28,附表2!$A$3:$D$14,4,0)</f>
        <v>7430</v>
      </c>
      <c r="BJ28" s="26"/>
      <c r="BK28" s="26">
        <f>_xlfn.SWITCH(Q28,"A",VLOOKUP(R28,附表2!$F$3:$I$14,4,0),"B",VLOOKUP(R28,附表2!$K$3:$N$14,4,0),"C",VLOOKUP(R28,附表2!$P$3:$S$14,4,0))</f>
        <v>5160</v>
      </c>
      <c r="BL28" s="26"/>
      <c r="BM28" s="26">
        <f>_xlfn.SWITCH(S28,"A",VLOOKUP(T28,附表2!$F$3:$I$14,4,0),"B",VLOOKUP(T28,附表2!$K$3:$N$14,4,0),"C",VLOOKUP(T28,附表2!$P$3:$S$14,4,0))</f>
        <v>5160</v>
      </c>
      <c r="BN28" s="26">
        <f>VLOOKUP(U28,附表2!$A$3:$D$14,4,0)</f>
        <v>7430</v>
      </c>
      <c r="BO28" s="26"/>
      <c r="BP28" s="26">
        <f>_xlfn.SWITCH(V28,"A",VLOOKUP(W28,附表2!$F$3:$I$14,4,0),"B",VLOOKUP(W28,附表2!$K$3:$N$14,4,0),"C",VLOOKUP(W28,附表2!$P$3:$S$14,4,0))</f>
        <v>5160</v>
      </c>
      <c r="BQ28" s="26"/>
      <c r="BR28" s="26">
        <f>_xlfn.SWITCH(X28,"A",VLOOKUP(Y28,附表2!$F$3:$I$14,4,0),"B",VLOOKUP(Y28,附表2!$K$3:$N$14,4,0),"C",VLOOKUP(Y28,附表2!$P$3:$S$14,4,0))</f>
        <v>5160</v>
      </c>
      <c r="BS28" s="26">
        <f>VLOOKUP(Z28,附表2!$A$3:$D$14,4,0)</f>
        <v>2246</v>
      </c>
      <c r="BT28" s="26"/>
      <c r="BU28" s="26">
        <f>_xlfn.SWITCH(AA28,"A",VLOOKUP(AB28,附表2!$F$3:$I$14,4,0),"B",VLOOKUP(AB28,附表2!$K$3:$N$14,4,0),"C",VLOOKUP(AB28,附表2!$P$3:$S$14,4,0))</f>
        <v>960</v>
      </c>
      <c r="BV28" s="26"/>
      <c r="BW28" s="26">
        <f>_xlfn.SWITCH(AC28,"A",VLOOKUP(AD28,附表2!$F$3:$I$14,4,0),"B",VLOOKUP(AD28,附表2!$K$3:$N$14,4,0),"C",VLOOKUP(AD28,附表2!$P$3:$S$14,4,0))</f>
        <v>0</v>
      </c>
      <c r="BX28" s="26">
        <f>VLOOKUP(AE28,附表2!$A$3:$D$14,4,0)</f>
        <v>1382</v>
      </c>
      <c r="BY28" s="26"/>
      <c r="BZ28" s="26">
        <f>_xlfn.SWITCH(AF28,"A",VLOOKUP(AG28,附表2!$F$3:$I$14,4,0),"B",VLOOKUP(AG28,附表2!$K$3:$N$14,4,0),"C",VLOOKUP(AG28,附表2!$P$3:$S$14,4,0))</f>
        <v>960</v>
      </c>
      <c r="CA28" s="26"/>
      <c r="CB28" s="26">
        <f>_xlfn.SWITCH(AH28,"A",VLOOKUP(AI28,附表2!$F$3:$I$14,4,0),"B",VLOOKUP(AI28,附表2!$K$3:$N$14,4,0),"C",VLOOKUP(AI28,附表2!$P$3:$S$14,4,0))</f>
        <v>0</v>
      </c>
      <c r="CC28" s="26">
        <f>VLOOKUP(AJ28,附表2!$A$3:$D$14,4,0)</f>
        <v>1382</v>
      </c>
      <c r="CD28" s="26"/>
      <c r="CE28" s="26">
        <f>_xlfn.SWITCH(AK28,"A",VLOOKUP(AL28,附表2!$F$3:$I$14,4,0),"B",VLOOKUP(AL28,附表2!$K$3:$N$14,4,0),"C",VLOOKUP(AL28,附表2!$P$3:$S$14,4,0))</f>
        <v>960</v>
      </c>
      <c r="CF28" s="26"/>
      <c r="CG28" s="26">
        <f>_xlfn.SWITCH(AM28,"A",VLOOKUP(AN28,附表2!$F$3:$I$14,4,0),"B",VLOOKUP(AN28,附表2!$K$3:$N$14,4,0),"C",VLOOKUP(AN28,附表2!$P$3:$S$14,4,0))</f>
        <v>0</v>
      </c>
      <c r="CH28" s="26">
        <f>VLOOKUP(AO28,附表2!$A$3:$D$14,4,0)</f>
        <v>0</v>
      </c>
      <c r="CI28" s="26"/>
      <c r="CJ28" s="26">
        <f>_xlfn.SWITCH(AP28,"A",VLOOKUP(AQ28,附表2!$F$3:$I$14,4,0),"B",VLOOKUP(AQ28,附表2!$K$3:$N$14,4,0),"C",VLOOKUP(AQ28,附表2!$P$3:$S$14,4,0))</f>
        <v>0</v>
      </c>
      <c r="CK28" s="26"/>
      <c r="CL28" s="26">
        <f>_xlfn.SWITCH(AR28,"A",VLOOKUP(AS28,附表2!$F$3:$I$14,4,0),"B",VLOOKUP(AS28,附表2!$K$3:$N$14,4,0),"C",VLOOKUP(AS28,附表2!$P$3:$S$14,4,0))</f>
        <v>0</v>
      </c>
      <c r="CM28" s="26">
        <f>VLOOKUP(AT28,附表2!$A$3:$D$14,4,0)</f>
        <v>0</v>
      </c>
      <c r="CN28" s="26"/>
      <c r="CO28" s="26">
        <f>_xlfn.SWITCH(AU28,"A",VLOOKUP(AV28,附表2!$F$3:$I$14,4,0),"B",VLOOKUP(AV28,附表2!$K$3:$N$14,4,0),"C",VLOOKUP(AV28,附表2!$P$3:$S$14,4,0))</f>
        <v>0</v>
      </c>
      <c r="CP28" s="26"/>
      <c r="CQ28" s="26">
        <f>_xlfn.SWITCH(AW28,"A",VLOOKUP(AX28,附表2!$F$3:$I$14,4,0),"B",VLOOKUP(AX28,附表2!$K$3:$N$14,4,0),"C",VLOOKUP(AX28,附表2!$P$3:$S$14,4,0))</f>
        <v>0</v>
      </c>
      <c r="CR28" s="26">
        <f>VLOOKUP(AY28,附表2!$A$3:$D$14,4,0)</f>
        <v>0</v>
      </c>
      <c r="CS28" s="26"/>
      <c r="CT28" s="26">
        <f>_xlfn.SWITCH(AZ28,"A",VLOOKUP(BA28,附表2!$F$3:$I$14,4,0),"B",VLOOKUP(BA28,附表2!$K$3:$N$14,4,0),"C",VLOOKUP(BA28,附表2!$P$3:$S$14,4,0))</f>
        <v>0</v>
      </c>
      <c r="CU28" s="26"/>
      <c r="CV28" s="26">
        <f>_xlfn.SWITCH(BB28,"A",VLOOKUP(BC28,附表2!$F$3:$I$14,4,0),"B",VLOOKUP(BC28,附表2!$K$3:$N$14,4,0),"C",VLOOKUP(BC28,附表2!$P$3:$S$14,4,0))</f>
        <v>0</v>
      </c>
    </row>
    <row r="29" spans="1:100" x14ac:dyDescent="0.15">
      <c r="A29">
        <v>24</v>
      </c>
      <c r="B29">
        <f>VLOOKUP(A29,CHOOSE({1,2},铜钱产出!A27:A83,铜钱产出!BD27:BD83),2,0)</f>
        <v>5052484</v>
      </c>
      <c r="C29">
        <f t="shared" si="0"/>
        <v>2766484</v>
      </c>
      <c r="D29">
        <f>附表6!I31</f>
        <v>2286000</v>
      </c>
      <c r="E29">
        <f>C29/2850*附表3!$B$3</f>
        <v>56415.935204678361</v>
      </c>
      <c r="F29">
        <f>F28+附表6!$A$6</f>
        <v>4879.6874999999991</v>
      </c>
      <c r="G29">
        <f>4*铜钱系统分析!$H$235*12*1.25+G28</f>
        <v>569.99999999999989</v>
      </c>
      <c r="H29">
        <f t="shared" si="1"/>
        <v>61740</v>
      </c>
      <c r="I29" s="31">
        <f t="shared" si="2"/>
        <v>125.62270467836061</v>
      </c>
      <c r="K29" s="30">
        <v>10</v>
      </c>
      <c r="L29" s="30" t="s">
        <v>103</v>
      </c>
      <c r="M29" s="30">
        <v>10</v>
      </c>
      <c r="N29" s="30" t="s">
        <v>103</v>
      </c>
      <c r="O29" s="30">
        <v>10</v>
      </c>
      <c r="P29" s="30">
        <v>10</v>
      </c>
      <c r="Q29" s="30" t="s">
        <v>103</v>
      </c>
      <c r="R29" s="30">
        <v>10</v>
      </c>
      <c r="S29" s="30" t="s">
        <v>103</v>
      </c>
      <c r="T29" s="30">
        <v>10</v>
      </c>
      <c r="U29" s="30">
        <v>10</v>
      </c>
      <c r="V29" s="30" t="s">
        <v>103</v>
      </c>
      <c r="W29" s="30">
        <v>10</v>
      </c>
      <c r="X29" s="30" t="s">
        <v>103</v>
      </c>
      <c r="Y29" s="30">
        <v>10</v>
      </c>
      <c r="Z29" s="30">
        <v>6</v>
      </c>
      <c r="AA29" s="30" t="s">
        <v>103</v>
      </c>
      <c r="AB29" s="30">
        <v>6</v>
      </c>
      <c r="AC29" s="30" t="s">
        <v>103</v>
      </c>
      <c r="AD29" s="30">
        <v>0</v>
      </c>
      <c r="AE29" s="30">
        <v>5</v>
      </c>
      <c r="AF29" s="30" t="s">
        <v>103</v>
      </c>
      <c r="AG29" s="30">
        <v>5</v>
      </c>
      <c r="AH29" s="30" t="s">
        <v>103</v>
      </c>
      <c r="AI29" s="30">
        <v>0</v>
      </c>
      <c r="AJ29" s="30">
        <v>5</v>
      </c>
      <c r="AK29" s="30" t="s">
        <v>103</v>
      </c>
      <c r="AL29" s="30">
        <v>5</v>
      </c>
      <c r="AM29" s="30" t="s">
        <v>103</v>
      </c>
      <c r="AN29" s="30">
        <v>0</v>
      </c>
      <c r="AO29" s="30">
        <v>0</v>
      </c>
      <c r="AP29" s="30" t="s">
        <v>103</v>
      </c>
      <c r="AQ29" s="30">
        <v>0</v>
      </c>
      <c r="AR29" s="30" t="s">
        <v>103</v>
      </c>
      <c r="AS29" s="30">
        <v>0</v>
      </c>
      <c r="AT29" s="30">
        <v>0</v>
      </c>
      <c r="AU29" s="30" t="s">
        <v>103</v>
      </c>
      <c r="AV29" s="30">
        <v>0</v>
      </c>
      <c r="AW29" s="30" t="s">
        <v>103</v>
      </c>
      <c r="AX29" s="30">
        <v>0</v>
      </c>
      <c r="AY29" s="30">
        <v>0</v>
      </c>
      <c r="AZ29" s="30" t="s">
        <v>103</v>
      </c>
      <c r="BA29" s="30">
        <v>0</v>
      </c>
      <c r="BB29" s="30" t="s">
        <v>103</v>
      </c>
      <c r="BC29" s="30">
        <v>0</v>
      </c>
      <c r="BD29" s="26">
        <f>VLOOKUP(K29,附表2!$A$3:$D$14,4,0)</f>
        <v>7430</v>
      </c>
      <c r="BE29" s="26"/>
      <c r="BF29" s="26">
        <f>_xlfn.SWITCH(L29,"A",VLOOKUP(M29,附表2!$F$3:$I$14,4,0),"B",VLOOKUP(M29,附表2!$K$3:$N$14,4,0),"C",VLOOKUP(M29,附表2!$P$3:$S$14,4,0))</f>
        <v>5160</v>
      </c>
      <c r="BG29" s="26"/>
      <c r="BH29" s="26">
        <f>_xlfn.SWITCH(N29,"A",VLOOKUP(O29,附表2!$F$3:$I$14,4,0),"B",VLOOKUP(O29,附表2!$K$3:$N$14,4,0),"C",VLOOKUP(O29,附表2!$P$3:$S$14,4,0))</f>
        <v>5160</v>
      </c>
      <c r="BI29" s="26">
        <f>VLOOKUP(P29,附表2!$A$3:$D$14,4,0)</f>
        <v>7430</v>
      </c>
      <c r="BJ29" s="26"/>
      <c r="BK29" s="26">
        <f>_xlfn.SWITCH(Q29,"A",VLOOKUP(R29,附表2!$F$3:$I$14,4,0),"B",VLOOKUP(R29,附表2!$K$3:$N$14,4,0),"C",VLOOKUP(R29,附表2!$P$3:$S$14,4,0))</f>
        <v>5160</v>
      </c>
      <c r="BL29" s="26"/>
      <c r="BM29" s="26">
        <f>_xlfn.SWITCH(S29,"A",VLOOKUP(T29,附表2!$F$3:$I$14,4,0),"B",VLOOKUP(T29,附表2!$K$3:$N$14,4,0),"C",VLOOKUP(T29,附表2!$P$3:$S$14,4,0))</f>
        <v>5160</v>
      </c>
      <c r="BN29" s="26">
        <f>VLOOKUP(U29,附表2!$A$3:$D$14,4,0)</f>
        <v>7430</v>
      </c>
      <c r="BO29" s="26"/>
      <c r="BP29" s="26">
        <f>_xlfn.SWITCH(V29,"A",VLOOKUP(W29,附表2!$F$3:$I$14,4,0),"B",VLOOKUP(W29,附表2!$K$3:$N$14,4,0),"C",VLOOKUP(W29,附表2!$P$3:$S$14,4,0))</f>
        <v>5160</v>
      </c>
      <c r="BQ29" s="26"/>
      <c r="BR29" s="26">
        <f>_xlfn.SWITCH(X29,"A",VLOOKUP(Y29,附表2!$F$3:$I$14,4,0),"B",VLOOKUP(Y29,附表2!$K$3:$N$14,4,0),"C",VLOOKUP(Y29,附表2!$P$3:$S$14,4,0))</f>
        <v>5160</v>
      </c>
      <c r="BS29" s="26">
        <f>VLOOKUP(Z29,附表2!$A$3:$D$14,4,0)</f>
        <v>2246</v>
      </c>
      <c r="BT29" s="26"/>
      <c r="BU29" s="26">
        <f>_xlfn.SWITCH(AA29,"A",VLOOKUP(AB29,附表2!$F$3:$I$14,4,0),"B",VLOOKUP(AB29,附表2!$K$3:$N$14,4,0),"C",VLOOKUP(AB29,附表2!$P$3:$S$14,4,0))</f>
        <v>1560</v>
      </c>
      <c r="BV29" s="26"/>
      <c r="BW29" s="26">
        <f>_xlfn.SWITCH(AC29,"A",VLOOKUP(AD29,附表2!$F$3:$I$14,4,0),"B",VLOOKUP(AD29,附表2!$K$3:$N$14,4,0),"C",VLOOKUP(AD29,附表2!$P$3:$S$14,4,0))</f>
        <v>0</v>
      </c>
      <c r="BX29" s="26">
        <f>VLOOKUP(AE29,附表2!$A$3:$D$14,4,0)</f>
        <v>1382</v>
      </c>
      <c r="BY29" s="26"/>
      <c r="BZ29" s="26">
        <f>_xlfn.SWITCH(AF29,"A",VLOOKUP(AG29,附表2!$F$3:$I$14,4,0),"B",VLOOKUP(AG29,附表2!$K$3:$N$14,4,0),"C",VLOOKUP(AG29,附表2!$P$3:$S$14,4,0))</f>
        <v>960</v>
      </c>
      <c r="CA29" s="26"/>
      <c r="CB29" s="26">
        <f>_xlfn.SWITCH(AH29,"A",VLOOKUP(AI29,附表2!$F$3:$I$14,4,0),"B",VLOOKUP(AI29,附表2!$K$3:$N$14,4,0),"C",VLOOKUP(AI29,附表2!$P$3:$S$14,4,0))</f>
        <v>0</v>
      </c>
      <c r="CC29" s="26">
        <f>VLOOKUP(AJ29,附表2!$A$3:$D$14,4,0)</f>
        <v>1382</v>
      </c>
      <c r="CD29" s="26"/>
      <c r="CE29" s="26">
        <f>_xlfn.SWITCH(AK29,"A",VLOOKUP(AL29,附表2!$F$3:$I$14,4,0),"B",VLOOKUP(AL29,附表2!$K$3:$N$14,4,0),"C",VLOOKUP(AL29,附表2!$P$3:$S$14,4,0))</f>
        <v>960</v>
      </c>
      <c r="CF29" s="26"/>
      <c r="CG29" s="26">
        <f>_xlfn.SWITCH(AM29,"A",VLOOKUP(AN29,附表2!$F$3:$I$14,4,0),"B",VLOOKUP(AN29,附表2!$K$3:$N$14,4,0),"C",VLOOKUP(AN29,附表2!$P$3:$S$14,4,0))</f>
        <v>0</v>
      </c>
      <c r="CH29" s="26">
        <f>VLOOKUP(AO29,附表2!$A$3:$D$14,4,0)</f>
        <v>0</v>
      </c>
      <c r="CI29" s="26"/>
      <c r="CJ29" s="26">
        <f>_xlfn.SWITCH(AP29,"A",VLOOKUP(AQ29,附表2!$F$3:$I$14,4,0),"B",VLOOKUP(AQ29,附表2!$K$3:$N$14,4,0),"C",VLOOKUP(AQ29,附表2!$P$3:$S$14,4,0))</f>
        <v>0</v>
      </c>
      <c r="CK29" s="26"/>
      <c r="CL29" s="26">
        <f>_xlfn.SWITCH(AR29,"A",VLOOKUP(AS29,附表2!$F$3:$I$14,4,0),"B",VLOOKUP(AS29,附表2!$K$3:$N$14,4,0),"C",VLOOKUP(AS29,附表2!$P$3:$S$14,4,0))</f>
        <v>0</v>
      </c>
      <c r="CM29" s="26">
        <f>VLOOKUP(AT29,附表2!$A$3:$D$14,4,0)</f>
        <v>0</v>
      </c>
      <c r="CN29" s="26"/>
      <c r="CO29" s="26">
        <f>_xlfn.SWITCH(AU29,"A",VLOOKUP(AV29,附表2!$F$3:$I$14,4,0),"B",VLOOKUP(AV29,附表2!$K$3:$N$14,4,0),"C",VLOOKUP(AV29,附表2!$P$3:$S$14,4,0))</f>
        <v>0</v>
      </c>
      <c r="CP29" s="26"/>
      <c r="CQ29" s="26">
        <f>_xlfn.SWITCH(AW29,"A",VLOOKUP(AX29,附表2!$F$3:$I$14,4,0),"B",VLOOKUP(AX29,附表2!$K$3:$N$14,4,0),"C",VLOOKUP(AX29,附表2!$P$3:$S$14,4,0))</f>
        <v>0</v>
      </c>
      <c r="CR29" s="26">
        <f>VLOOKUP(AY29,附表2!$A$3:$D$14,4,0)</f>
        <v>0</v>
      </c>
      <c r="CS29" s="26"/>
      <c r="CT29" s="26">
        <f>_xlfn.SWITCH(AZ29,"A",VLOOKUP(BA29,附表2!$F$3:$I$14,4,0),"B",VLOOKUP(BA29,附表2!$K$3:$N$14,4,0),"C",VLOOKUP(BA29,附表2!$P$3:$S$14,4,0))</f>
        <v>0</v>
      </c>
      <c r="CU29" s="26"/>
      <c r="CV29" s="26">
        <f>_xlfn.SWITCH(BB29,"A",VLOOKUP(BC29,附表2!$F$3:$I$14,4,0),"B",VLOOKUP(BC29,附表2!$K$3:$N$14,4,0),"C",VLOOKUP(BC29,附表2!$P$3:$S$14,4,0))</f>
        <v>0</v>
      </c>
    </row>
    <row r="30" spans="1:100" x14ac:dyDescent="0.15">
      <c r="A30">
        <v>25</v>
      </c>
      <c r="B30">
        <f>VLOOKUP(A30,CHOOSE({1,2},铜钱产出!A28:A84,铜钱产出!BD28:BD84),2,0)</f>
        <v>5173644</v>
      </c>
      <c r="C30">
        <f t="shared" si="0"/>
        <v>2781144</v>
      </c>
      <c r="D30">
        <f>附表6!I32</f>
        <v>2392500</v>
      </c>
      <c r="E30">
        <f>C30/2850*附表3!$B$3</f>
        <v>56714.891428571435</v>
      </c>
      <c r="F30">
        <f>F29+附表6!$A$6</f>
        <v>5367.6562499999991</v>
      </c>
      <c r="G30">
        <f>4*铜钱系统分析!$H$235*12*1.25+G29</f>
        <v>626.99999999999989</v>
      </c>
      <c r="H30">
        <f t="shared" si="1"/>
        <v>62604</v>
      </c>
      <c r="I30" s="31">
        <f t="shared" si="2"/>
        <v>105.54767857143452</v>
      </c>
      <c r="K30" s="30">
        <v>10</v>
      </c>
      <c r="L30" s="30" t="s">
        <v>103</v>
      </c>
      <c r="M30" s="30">
        <v>10</v>
      </c>
      <c r="N30" s="30" t="s">
        <v>103</v>
      </c>
      <c r="O30" s="30">
        <v>10</v>
      </c>
      <c r="P30" s="30">
        <v>10</v>
      </c>
      <c r="Q30" s="30" t="s">
        <v>103</v>
      </c>
      <c r="R30" s="30">
        <v>10</v>
      </c>
      <c r="S30" s="30" t="s">
        <v>103</v>
      </c>
      <c r="T30" s="30">
        <v>10</v>
      </c>
      <c r="U30" s="30">
        <v>10</v>
      </c>
      <c r="V30" s="30" t="s">
        <v>103</v>
      </c>
      <c r="W30" s="30">
        <v>10</v>
      </c>
      <c r="X30" s="30" t="s">
        <v>103</v>
      </c>
      <c r="Y30" s="30">
        <v>10</v>
      </c>
      <c r="Z30" s="30">
        <v>6</v>
      </c>
      <c r="AA30" s="30" t="s">
        <v>103</v>
      </c>
      <c r="AB30" s="30">
        <v>6</v>
      </c>
      <c r="AC30" s="30" t="s">
        <v>103</v>
      </c>
      <c r="AD30" s="30">
        <v>0</v>
      </c>
      <c r="AE30" s="30">
        <v>6</v>
      </c>
      <c r="AF30" s="30" t="s">
        <v>103</v>
      </c>
      <c r="AG30" s="30">
        <v>5</v>
      </c>
      <c r="AH30" s="30" t="s">
        <v>103</v>
      </c>
      <c r="AI30" s="30">
        <v>0</v>
      </c>
      <c r="AJ30" s="30">
        <v>5</v>
      </c>
      <c r="AK30" s="30" t="s">
        <v>103</v>
      </c>
      <c r="AL30" s="30">
        <v>5</v>
      </c>
      <c r="AM30" s="30" t="s">
        <v>103</v>
      </c>
      <c r="AN30" s="30">
        <v>0</v>
      </c>
      <c r="AO30" s="30">
        <v>0</v>
      </c>
      <c r="AP30" s="30" t="s">
        <v>103</v>
      </c>
      <c r="AQ30" s="30">
        <v>0</v>
      </c>
      <c r="AR30" s="30" t="s">
        <v>103</v>
      </c>
      <c r="AS30" s="30">
        <v>0</v>
      </c>
      <c r="AT30" s="30">
        <v>0</v>
      </c>
      <c r="AU30" s="30" t="s">
        <v>103</v>
      </c>
      <c r="AV30" s="30">
        <v>0</v>
      </c>
      <c r="AW30" s="30" t="s">
        <v>103</v>
      </c>
      <c r="AX30" s="30">
        <v>0</v>
      </c>
      <c r="AY30" s="30">
        <v>0</v>
      </c>
      <c r="AZ30" s="30" t="s">
        <v>103</v>
      </c>
      <c r="BA30" s="30">
        <v>0</v>
      </c>
      <c r="BB30" s="30" t="s">
        <v>103</v>
      </c>
      <c r="BC30" s="30">
        <v>0</v>
      </c>
      <c r="BD30" s="26">
        <f>VLOOKUP(K30,附表2!$A$3:$D$14,4,0)</f>
        <v>7430</v>
      </c>
      <c r="BE30" s="26"/>
      <c r="BF30" s="26">
        <f>_xlfn.SWITCH(L30,"A",VLOOKUP(M30,附表2!$F$3:$I$14,4,0),"B",VLOOKUP(M30,附表2!$K$3:$N$14,4,0),"C",VLOOKUP(M30,附表2!$P$3:$S$14,4,0))</f>
        <v>5160</v>
      </c>
      <c r="BG30" s="26"/>
      <c r="BH30" s="26">
        <f>_xlfn.SWITCH(N30,"A",VLOOKUP(O30,附表2!$F$3:$I$14,4,0),"B",VLOOKUP(O30,附表2!$K$3:$N$14,4,0),"C",VLOOKUP(O30,附表2!$P$3:$S$14,4,0))</f>
        <v>5160</v>
      </c>
      <c r="BI30" s="26">
        <f>VLOOKUP(P30,附表2!$A$3:$D$14,4,0)</f>
        <v>7430</v>
      </c>
      <c r="BJ30" s="26"/>
      <c r="BK30" s="26">
        <f>_xlfn.SWITCH(Q30,"A",VLOOKUP(R30,附表2!$F$3:$I$14,4,0),"B",VLOOKUP(R30,附表2!$K$3:$N$14,4,0),"C",VLOOKUP(R30,附表2!$P$3:$S$14,4,0))</f>
        <v>5160</v>
      </c>
      <c r="BL30" s="26"/>
      <c r="BM30" s="26">
        <f>_xlfn.SWITCH(S30,"A",VLOOKUP(T30,附表2!$F$3:$I$14,4,0),"B",VLOOKUP(T30,附表2!$K$3:$N$14,4,0),"C",VLOOKUP(T30,附表2!$P$3:$S$14,4,0))</f>
        <v>5160</v>
      </c>
      <c r="BN30" s="26">
        <f>VLOOKUP(U30,附表2!$A$3:$D$14,4,0)</f>
        <v>7430</v>
      </c>
      <c r="BO30" s="26"/>
      <c r="BP30" s="26">
        <f>_xlfn.SWITCH(V30,"A",VLOOKUP(W30,附表2!$F$3:$I$14,4,0),"B",VLOOKUP(W30,附表2!$K$3:$N$14,4,0),"C",VLOOKUP(W30,附表2!$P$3:$S$14,4,0))</f>
        <v>5160</v>
      </c>
      <c r="BQ30" s="26"/>
      <c r="BR30" s="26">
        <f>_xlfn.SWITCH(X30,"A",VLOOKUP(Y30,附表2!$F$3:$I$14,4,0),"B",VLOOKUP(Y30,附表2!$K$3:$N$14,4,0),"C",VLOOKUP(Y30,附表2!$P$3:$S$14,4,0))</f>
        <v>5160</v>
      </c>
      <c r="BS30" s="26">
        <f>VLOOKUP(Z30,附表2!$A$3:$D$14,4,0)</f>
        <v>2246</v>
      </c>
      <c r="BT30" s="26"/>
      <c r="BU30" s="26">
        <f>_xlfn.SWITCH(AA30,"A",VLOOKUP(AB30,附表2!$F$3:$I$14,4,0),"B",VLOOKUP(AB30,附表2!$K$3:$N$14,4,0),"C",VLOOKUP(AB30,附表2!$P$3:$S$14,4,0))</f>
        <v>1560</v>
      </c>
      <c r="BV30" s="26"/>
      <c r="BW30" s="26">
        <f>_xlfn.SWITCH(AC30,"A",VLOOKUP(AD30,附表2!$F$3:$I$14,4,0),"B",VLOOKUP(AD30,附表2!$K$3:$N$14,4,0),"C",VLOOKUP(AD30,附表2!$P$3:$S$14,4,0))</f>
        <v>0</v>
      </c>
      <c r="BX30" s="26">
        <f>VLOOKUP(AE30,附表2!$A$3:$D$14,4,0)</f>
        <v>2246</v>
      </c>
      <c r="BY30" s="26"/>
      <c r="BZ30" s="26">
        <f>_xlfn.SWITCH(AF30,"A",VLOOKUP(AG30,附表2!$F$3:$I$14,4,0),"B",VLOOKUP(AG30,附表2!$K$3:$N$14,4,0),"C",VLOOKUP(AG30,附表2!$P$3:$S$14,4,0))</f>
        <v>960</v>
      </c>
      <c r="CA30" s="26"/>
      <c r="CB30" s="26">
        <f>_xlfn.SWITCH(AH30,"A",VLOOKUP(AI30,附表2!$F$3:$I$14,4,0),"B",VLOOKUP(AI30,附表2!$K$3:$N$14,4,0),"C",VLOOKUP(AI30,附表2!$P$3:$S$14,4,0))</f>
        <v>0</v>
      </c>
      <c r="CC30" s="26">
        <f>VLOOKUP(AJ30,附表2!$A$3:$D$14,4,0)</f>
        <v>1382</v>
      </c>
      <c r="CD30" s="26"/>
      <c r="CE30" s="26">
        <f>_xlfn.SWITCH(AK30,"A",VLOOKUP(AL30,附表2!$F$3:$I$14,4,0),"B",VLOOKUP(AL30,附表2!$K$3:$N$14,4,0),"C",VLOOKUP(AL30,附表2!$P$3:$S$14,4,0))</f>
        <v>960</v>
      </c>
      <c r="CF30" s="26"/>
      <c r="CG30" s="26">
        <f>_xlfn.SWITCH(AM30,"A",VLOOKUP(AN30,附表2!$F$3:$I$14,4,0),"B",VLOOKUP(AN30,附表2!$K$3:$N$14,4,0),"C",VLOOKUP(AN30,附表2!$P$3:$S$14,4,0))</f>
        <v>0</v>
      </c>
      <c r="CH30" s="26">
        <f>VLOOKUP(AO30,附表2!$A$3:$D$14,4,0)</f>
        <v>0</v>
      </c>
      <c r="CI30" s="26"/>
      <c r="CJ30" s="26">
        <f>_xlfn.SWITCH(AP30,"A",VLOOKUP(AQ30,附表2!$F$3:$I$14,4,0),"B",VLOOKUP(AQ30,附表2!$K$3:$N$14,4,0),"C",VLOOKUP(AQ30,附表2!$P$3:$S$14,4,0))</f>
        <v>0</v>
      </c>
      <c r="CK30" s="26"/>
      <c r="CL30" s="26">
        <f>_xlfn.SWITCH(AR30,"A",VLOOKUP(AS30,附表2!$F$3:$I$14,4,0),"B",VLOOKUP(AS30,附表2!$K$3:$N$14,4,0),"C",VLOOKUP(AS30,附表2!$P$3:$S$14,4,0))</f>
        <v>0</v>
      </c>
      <c r="CM30" s="26">
        <f>VLOOKUP(AT30,附表2!$A$3:$D$14,4,0)</f>
        <v>0</v>
      </c>
      <c r="CN30" s="26"/>
      <c r="CO30" s="26">
        <f>_xlfn.SWITCH(AU30,"A",VLOOKUP(AV30,附表2!$F$3:$I$14,4,0),"B",VLOOKUP(AV30,附表2!$K$3:$N$14,4,0),"C",VLOOKUP(AV30,附表2!$P$3:$S$14,4,0))</f>
        <v>0</v>
      </c>
      <c r="CP30" s="26"/>
      <c r="CQ30" s="26">
        <f>_xlfn.SWITCH(AW30,"A",VLOOKUP(AX30,附表2!$F$3:$I$14,4,0),"B",VLOOKUP(AX30,附表2!$K$3:$N$14,4,0),"C",VLOOKUP(AX30,附表2!$P$3:$S$14,4,0))</f>
        <v>0</v>
      </c>
      <c r="CR30" s="26">
        <f>VLOOKUP(AY30,附表2!$A$3:$D$14,4,0)</f>
        <v>0</v>
      </c>
      <c r="CS30" s="26"/>
      <c r="CT30" s="26">
        <f>_xlfn.SWITCH(AZ30,"A",VLOOKUP(BA30,附表2!$F$3:$I$14,4,0),"B",VLOOKUP(BA30,附表2!$K$3:$N$14,4,0),"C",VLOOKUP(BA30,附表2!$P$3:$S$14,4,0))</f>
        <v>0</v>
      </c>
      <c r="CU30" s="26"/>
      <c r="CV30" s="26">
        <f>_xlfn.SWITCH(BB30,"A",VLOOKUP(BC30,附表2!$F$3:$I$14,4,0),"B",VLOOKUP(BC30,附表2!$K$3:$N$14,4,0),"C",VLOOKUP(BC30,附表2!$P$3:$S$14,4,0))</f>
        <v>0</v>
      </c>
    </row>
    <row r="31" spans="1:100" x14ac:dyDescent="0.15">
      <c r="A31">
        <v>26</v>
      </c>
      <c r="B31">
        <f>VLOOKUP(A31,CHOOSE({1,2},铜钱产出!A29:A85,铜钱产出!BD29:BD85),2,0)</f>
        <v>5308868</v>
      </c>
      <c r="C31">
        <f t="shared" si="0"/>
        <v>2809868</v>
      </c>
      <c r="D31">
        <f>附表6!I33</f>
        <v>2499000</v>
      </c>
      <c r="E31">
        <f>C31/2850*附表3!$B$3</f>
        <v>57300.649857978278</v>
      </c>
      <c r="F31">
        <f>F30+附表6!$A$6</f>
        <v>5855.6249999999991</v>
      </c>
      <c r="G31">
        <f>4*铜钱系统分析!$H$235*12*1.25+G30</f>
        <v>683.99999999999989</v>
      </c>
      <c r="H31">
        <f t="shared" si="1"/>
        <v>63204</v>
      </c>
      <c r="I31" s="31">
        <f t="shared" si="2"/>
        <v>636.27485797827831</v>
      </c>
      <c r="K31" s="30">
        <v>10</v>
      </c>
      <c r="L31" s="30" t="s">
        <v>103</v>
      </c>
      <c r="M31" s="30">
        <v>10</v>
      </c>
      <c r="N31" s="30" t="s">
        <v>103</v>
      </c>
      <c r="O31" s="30">
        <v>10</v>
      </c>
      <c r="P31" s="30">
        <v>10</v>
      </c>
      <c r="Q31" s="30" t="s">
        <v>103</v>
      </c>
      <c r="R31" s="30">
        <v>10</v>
      </c>
      <c r="S31" s="30" t="s">
        <v>103</v>
      </c>
      <c r="T31" s="30">
        <v>10</v>
      </c>
      <c r="U31" s="30">
        <v>10</v>
      </c>
      <c r="V31" s="30" t="s">
        <v>103</v>
      </c>
      <c r="W31" s="30">
        <v>10</v>
      </c>
      <c r="X31" s="30" t="s">
        <v>103</v>
      </c>
      <c r="Y31" s="30">
        <v>10</v>
      </c>
      <c r="Z31" s="30">
        <v>6</v>
      </c>
      <c r="AA31" s="30" t="s">
        <v>103</v>
      </c>
      <c r="AB31" s="30">
        <v>6</v>
      </c>
      <c r="AC31" s="30" t="s">
        <v>103</v>
      </c>
      <c r="AD31" s="30">
        <v>0</v>
      </c>
      <c r="AE31" s="30">
        <v>6</v>
      </c>
      <c r="AF31" s="30" t="s">
        <v>103</v>
      </c>
      <c r="AG31" s="30">
        <v>6</v>
      </c>
      <c r="AH31" s="30" t="s">
        <v>103</v>
      </c>
      <c r="AI31" s="30">
        <v>0</v>
      </c>
      <c r="AJ31" s="30">
        <v>5</v>
      </c>
      <c r="AK31" s="30" t="s">
        <v>103</v>
      </c>
      <c r="AL31" s="30">
        <v>5</v>
      </c>
      <c r="AM31" s="30" t="s">
        <v>103</v>
      </c>
      <c r="AN31" s="30">
        <v>0</v>
      </c>
      <c r="AO31" s="30">
        <v>0</v>
      </c>
      <c r="AP31" s="30" t="s">
        <v>103</v>
      </c>
      <c r="AQ31" s="30">
        <v>0</v>
      </c>
      <c r="AR31" s="30" t="s">
        <v>103</v>
      </c>
      <c r="AS31" s="30">
        <v>0</v>
      </c>
      <c r="AT31" s="30">
        <v>0</v>
      </c>
      <c r="AU31" s="30" t="s">
        <v>103</v>
      </c>
      <c r="AV31" s="30">
        <v>0</v>
      </c>
      <c r="AW31" s="30" t="s">
        <v>103</v>
      </c>
      <c r="AX31" s="30">
        <v>0</v>
      </c>
      <c r="AY31" s="30">
        <v>0</v>
      </c>
      <c r="AZ31" s="30" t="s">
        <v>103</v>
      </c>
      <c r="BA31" s="30">
        <v>0</v>
      </c>
      <c r="BB31" s="30" t="s">
        <v>103</v>
      </c>
      <c r="BC31" s="30">
        <v>0</v>
      </c>
      <c r="BD31" s="26">
        <f>VLOOKUP(K31,附表2!$A$3:$D$14,4,0)</f>
        <v>7430</v>
      </c>
      <c r="BE31" s="26"/>
      <c r="BF31" s="26">
        <f>_xlfn.SWITCH(L31,"A",VLOOKUP(M31,附表2!$F$3:$I$14,4,0),"B",VLOOKUP(M31,附表2!$K$3:$N$14,4,0),"C",VLOOKUP(M31,附表2!$P$3:$S$14,4,0))</f>
        <v>5160</v>
      </c>
      <c r="BG31" s="26"/>
      <c r="BH31" s="26">
        <f>_xlfn.SWITCH(N31,"A",VLOOKUP(O31,附表2!$F$3:$I$14,4,0),"B",VLOOKUP(O31,附表2!$K$3:$N$14,4,0),"C",VLOOKUP(O31,附表2!$P$3:$S$14,4,0))</f>
        <v>5160</v>
      </c>
      <c r="BI31" s="26">
        <f>VLOOKUP(P31,附表2!$A$3:$D$14,4,0)</f>
        <v>7430</v>
      </c>
      <c r="BJ31" s="26"/>
      <c r="BK31" s="26">
        <f>_xlfn.SWITCH(Q31,"A",VLOOKUP(R31,附表2!$F$3:$I$14,4,0),"B",VLOOKUP(R31,附表2!$K$3:$N$14,4,0),"C",VLOOKUP(R31,附表2!$P$3:$S$14,4,0))</f>
        <v>5160</v>
      </c>
      <c r="BL31" s="26"/>
      <c r="BM31" s="26">
        <f>_xlfn.SWITCH(S31,"A",VLOOKUP(T31,附表2!$F$3:$I$14,4,0),"B",VLOOKUP(T31,附表2!$K$3:$N$14,4,0),"C",VLOOKUP(T31,附表2!$P$3:$S$14,4,0))</f>
        <v>5160</v>
      </c>
      <c r="BN31" s="26">
        <f>VLOOKUP(U31,附表2!$A$3:$D$14,4,0)</f>
        <v>7430</v>
      </c>
      <c r="BO31" s="26"/>
      <c r="BP31" s="26">
        <f>_xlfn.SWITCH(V31,"A",VLOOKUP(W31,附表2!$F$3:$I$14,4,0),"B",VLOOKUP(W31,附表2!$K$3:$N$14,4,0),"C",VLOOKUP(W31,附表2!$P$3:$S$14,4,0))</f>
        <v>5160</v>
      </c>
      <c r="BQ31" s="26"/>
      <c r="BR31" s="26">
        <f>_xlfn.SWITCH(X31,"A",VLOOKUP(Y31,附表2!$F$3:$I$14,4,0),"B",VLOOKUP(Y31,附表2!$K$3:$N$14,4,0),"C",VLOOKUP(Y31,附表2!$P$3:$S$14,4,0))</f>
        <v>5160</v>
      </c>
      <c r="BS31" s="26">
        <f>VLOOKUP(Z31,附表2!$A$3:$D$14,4,0)</f>
        <v>2246</v>
      </c>
      <c r="BT31" s="26"/>
      <c r="BU31" s="26">
        <f>_xlfn.SWITCH(AA31,"A",VLOOKUP(AB31,附表2!$F$3:$I$14,4,0),"B",VLOOKUP(AB31,附表2!$K$3:$N$14,4,0),"C",VLOOKUP(AB31,附表2!$P$3:$S$14,4,0))</f>
        <v>1560</v>
      </c>
      <c r="BV31" s="26"/>
      <c r="BW31" s="26">
        <f>_xlfn.SWITCH(AC31,"A",VLOOKUP(AD31,附表2!$F$3:$I$14,4,0),"B",VLOOKUP(AD31,附表2!$K$3:$N$14,4,0),"C",VLOOKUP(AD31,附表2!$P$3:$S$14,4,0))</f>
        <v>0</v>
      </c>
      <c r="BX31" s="26">
        <f>VLOOKUP(AE31,附表2!$A$3:$D$14,4,0)</f>
        <v>2246</v>
      </c>
      <c r="BY31" s="26"/>
      <c r="BZ31" s="26">
        <f>_xlfn.SWITCH(AF31,"A",VLOOKUP(AG31,附表2!$F$3:$I$14,4,0),"B",VLOOKUP(AG31,附表2!$K$3:$N$14,4,0),"C",VLOOKUP(AG31,附表2!$P$3:$S$14,4,0))</f>
        <v>1560</v>
      </c>
      <c r="CA31" s="26"/>
      <c r="CB31" s="26">
        <f>_xlfn.SWITCH(AH31,"A",VLOOKUP(AI31,附表2!$F$3:$I$14,4,0),"B",VLOOKUP(AI31,附表2!$K$3:$N$14,4,0),"C",VLOOKUP(AI31,附表2!$P$3:$S$14,4,0))</f>
        <v>0</v>
      </c>
      <c r="CC31" s="26">
        <f>VLOOKUP(AJ31,附表2!$A$3:$D$14,4,0)</f>
        <v>1382</v>
      </c>
      <c r="CD31" s="26"/>
      <c r="CE31" s="26">
        <f>_xlfn.SWITCH(AK31,"A",VLOOKUP(AL31,附表2!$F$3:$I$14,4,0),"B",VLOOKUP(AL31,附表2!$K$3:$N$14,4,0),"C",VLOOKUP(AL31,附表2!$P$3:$S$14,4,0))</f>
        <v>960</v>
      </c>
      <c r="CF31" s="26"/>
      <c r="CG31" s="26">
        <f>_xlfn.SWITCH(AM31,"A",VLOOKUP(AN31,附表2!$F$3:$I$14,4,0),"B",VLOOKUP(AN31,附表2!$K$3:$N$14,4,0),"C",VLOOKUP(AN31,附表2!$P$3:$S$14,4,0))</f>
        <v>0</v>
      </c>
      <c r="CH31" s="26">
        <f>VLOOKUP(AO31,附表2!$A$3:$D$14,4,0)</f>
        <v>0</v>
      </c>
      <c r="CI31" s="26"/>
      <c r="CJ31" s="26">
        <f>_xlfn.SWITCH(AP31,"A",VLOOKUP(AQ31,附表2!$F$3:$I$14,4,0),"B",VLOOKUP(AQ31,附表2!$K$3:$N$14,4,0),"C",VLOOKUP(AQ31,附表2!$P$3:$S$14,4,0))</f>
        <v>0</v>
      </c>
      <c r="CK31" s="26"/>
      <c r="CL31" s="26">
        <f>_xlfn.SWITCH(AR31,"A",VLOOKUP(AS31,附表2!$F$3:$I$14,4,0),"B",VLOOKUP(AS31,附表2!$K$3:$N$14,4,0),"C",VLOOKUP(AS31,附表2!$P$3:$S$14,4,0))</f>
        <v>0</v>
      </c>
      <c r="CM31" s="26">
        <f>VLOOKUP(AT31,附表2!$A$3:$D$14,4,0)</f>
        <v>0</v>
      </c>
      <c r="CN31" s="26"/>
      <c r="CO31" s="26">
        <f>_xlfn.SWITCH(AU31,"A",VLOOKUP(AV31,附表2!$F$3:$I$14,4,0),"B",VLOOKUP(AV31,附表2!$K$3:$N$14,4,0),"C",VLOOKUP(AV31,附表2!$P$3:$S$14,4,0))</f>
        <v>0</v>
      </c>
      <c r="CP31" s="26"/>
      <c r="CQ31" s="26">
        <f>_xlfn.SWITCH(AW31,"A",VLOOKUP(AX31,附表2!$F$3:$I$14,4,0),"B",VLOOKUP(AX31,附表2!$K$3:$N$14,4,0),"C",VLOOKUP(AX31,附表2!$P$3:$S$14,4,0))</f>
        <v>0</v>
      </c>
      <c r="CR31" s="26">
        <f>VLOOKUP(AY31,附表2!$A$3:$D$14,4,0)</f>
        <v>0</v>
      </c>
      <c r="CS31" s="26"/>
      <c r="CT31" s="26">
        <f>_xlfn.SWITCH(AZ31,"A",VLOOKUP(BA31,附表2!$F$3:$I$14,4,0),"B",VLOOKUP(BA31,附表2!$K$3:$N$14,4,0),"C",VLOOKUP(BA31,附表2!$P$3:$S$14,4,0))</f>
        <v>0</v>
      </c>
      <c r="CU31" s="26"/>
      <c r="CV31" s="26">
        <f>_xlfn.SWITCH(BB31,"A",VLOOKUP(BC31,附表2!$F$3:$I$14,4,0),"B",VLOOKUP(BC31,附表2!$K$3:$N$14,4,0),"C",VLOOKUP(BC31,附表2!$P$3:$S$14,4,0))</f>
        <v>0</v>
      </c>
    </row>
    <row r="32" spans="1:100" x14ac:dyDescent="0.15">
      <c r="A32">
        <v>27</v>
      </c>
      <c r="B32">
        <f>VLOOKUP(A32,CHOOSE({1,2},铜钱产出!A30:A86,铜钱产出!BD30:BD86),2,0)</f>
        <v>6244788</v>
      </c>
      <c r="C32">
        <f t="shared" si="0"/>
        <v>3639288</v>
      </c>
      <c r="D32">
        <f>附表6!I34</f>
        <v>2605500</v>
      </c>
      <c r="E32">
        <f>C32/2850*附表3!$B$3</f>
        <v>74214.720200501266</v>
      </c>
      <c r="F32">
        <f>F31+附表6!$A$6</f>
        <v>6343.5937499999991</v>
      </c>
      <c r="G32">
        <f>4*铜钱系统分析!$H$235*12*1.25+G31</f>
        <v>740.99999999999989</v>
      </c>
      <c r="H32">
        <f t="shared" si="1"/>
        <v>80772</v>
      </c>
      <c r="I32" s="31">
        <f t="shared" si="2"/>
        <v>527.31395050126594</v>
      </c>
      <c r="K32" s="30">
        <v>10</v>
      </c>
      <c r="L32" s="30" t="s">
        <v>103</v>
      </c>
      <c r="M32" s="30">
        <v>10</v>
      </c>
      <c r="N32" s="30" t="s">
        <v>103</v>
      </c>
      <c r="O32" s="30">
        <v>10</v>
      </c>
      <c r="P32" s="30">
        <v>10</v>
      </c>
      <c r="Q32" s="30" t="s">
        <v>103</v>
      </c>
      <c r="R32" s="30">
        <v>10</v>
      </c>
      <c r="S32" s="30" t="s">
        <v>103</v>
      </c>
      <c r="T32" s="30">
        <v>10</v>
      </c>
      <c r="U32" s="30">
        <v>10</v>
      </c>
      <c r="V32" s="30" t="s">
        <v>103</v>
      </c>
      <c r="W32" s="30">
        <v>10</v>
      </c>
      <c r="X32" s="30" t="s">
        <v>103</v>
      </c>
      <c r="Y32" s="30">
        <v>10</v>
      </c>
      <c r="Z32" s="30">
        <v>9</v>
      </c>
      <c r="AA32" s="30" t="s">
        <v>103</v>
      </c>
      <c r="AB32" s="30">
        <v>9</v>
      </c>
      <c r="AC32" s="30" t="s">
        <v>103</v>
      </c>
      <c r="AD32" s="30">
        <v>0</v>
      </c>
      <c r="AE32" s="30">
        <v>9</v>
      </c>
      <c r="AF32" s="30" t="s">
        <v>103</v>
      </c>
      <c r="AG32" s="30">
        <v>9</v>
      </c>
      <c r="AH32" s="30" t="s">
        <v>103</v>
      </c>
      <c r="AI32" s="30">
        <v>0</v>
      </c>
      <c r="AJ32" s="30">
        <v>8</v>
      </c>
      <c r="AK32" s="30" t="s">
        <v>103</v>
      </c>
      <c r="AL32" s="30">
        <v>8</v>
      </c>
      <c r="AM32" s="30" t="s">
        <v>103</v>
      </c>
      <c r="AN32" s="30">
        <v>0</v>
      </c>
      <c r="AO32" s="30">
        <v>0</v>
      </c>
      <c r="AP32" s="30" t="s">
        <v>103</v>
      </c>
      <c r="AQ32" s="30">
        <v>0</v>
      </c>
      <c r="AR32" s="30" t="s">
        <v>103</v>
      </c>
      <c r="AS32" s="30">
        <v>0</v>
      </c>
      <c r="AT32" s="30">
        <v>0</v>
      </c>
      <c r="AU32" s="30" t="s">
        <v>103</v>
      </c>
      <c r="AV32" s="30">
        <v>0</v>
      </c>
      <c r="AW32" s="30" t="s">
        <v>103</v>
      </c>
      <c r="AX32" s="30">
        <v>0</v>
      </c>
      <c r="AY32" s="30">
        <v>0</v>
      </c>
      <c r="AZ32" s="30" t="s">
        <v>103</v>
      </c>
      <c r="BA32" s="30">
        <v>0</v>
      </c>
      <c r="BB32" s="30" t="s">
        <v>103</v>
      </c>
      <c r="BC32" s="30">
        <v>0</v>
      </c>
      <c r="BD32" s="26">
        <f>VLOOKUP(K32,附表2!$A$3:$D$14,4,0)</f>
        <v>7430</v>
      </c>
      <c r="BE32" s="26"/>
      <c r="BF32" s="26">
        <f>_xlfn.SWITCH(L32,"A",VLOOKUP(M32,附表2!$F$3:$I$14,4,0),"B",VLOOKUP(M32,附表2!$K$3:$N$14,4,0),"C",VLOOKUP(M32,附表2!$P$3:$S$14,4,0))</f>
        <v>5160</v>
      </c>
      <c r="BG32" s="26"/>
      <c r="BH32" s="26">
        <f>_xlfn.SWITCH(N32,"A",VLOOKUP(O32,附表2!$F$3:$I$14,4,0),"B",VLOOKUP(O32,附表2!$K$3:$N$14,4,0),"C",VLOOKUP(O32,附表2!$P$3:$S$14,4,0))</f>
        <v>5160</v>
      </c>
      <c r="BI32" s="26">
        <f>VLOOKUP(P32,附表2!$A$3:$D$14,4,0)</f>
        <v>7430</v>
      </c>
      <c r="BJ32" s="26"/>
      <c r="BK32" s="26">
        <f>_xlfn.SWITCH(Q32,"A",VLOOKUP(R32,附表2!$F$3:$I$14,4,0),"B",VLOOKUP(R32,附表2!$K$3:$N$14,4,0),"C",VLOOKUP(R32,附表2!$P$3:$S$14,4,0))</f>
        <v>5160</v>
      </c>
      <c r="BL32" s="26"/>
      <c r="BM32" s="26">
        <f>_xlfn.SWITCH(S32,"A",VLOOKUP(T32,附表2!$F$3:$I$14,4,0),"B",VLOOKUP(T32,附表2!$K$3:$N$14,4,0),"C",VLOOKUP(T32,附表2!$P$3:$S$14,4,0))</f>
        <v>5160</v>
      </c>
      <c r="BN32" s="26">
        <f>VLOOKUP(U32,附表2!$A$3:$D$14,4,0)</f>
        <v>7430</v>
      </c>
      <c r="BO32" s="26"/>
      <c r="BP32" s="26">
        <f>_xlfn.SWITCH(V32,"A",VLOOKUP(W32,附表2!$F$3:$I$14,4,0),"B",VLOOKUP(W32,附表2!$K$3:$N$14,4,0),"C",VLOOKUP(W32,附表2!$P$3:$S$14,4,0))</f>
        <v>5160</v>
      </c>
      <c r="BQ32" s="26"/>
      <c r="BR32" s="26">
        <f>_xlfn.SWITCH(X32,"A",VLOOKUP(Y32,附表2!$F$3:$I$14,4,0),"B",VLOOKUP(Y32,附表2!$K$3:$N$14,4,0),"C",VLOOKUP(Y32,附表2!$P$3:$S$14,4,0))</f>
        <v>5160</v>
      </c>
      <c r="BS32" s="26">
        <f>VLOOKUP(Z32,附表2!$A$3:$D$14,4,0)</f>
        <v>5875</v>
      </c>
      <c r="BT32" s="26"/>
      <c r="BU32" s="26">
        <f>_xlfn.SWITCH(AA32,"A",VLOOKUP(AB32,附表2!$F$3:$I$14,4,0),"B",VLOOKUP(AB32,附表2!$K$3:$N$14,4,0),"C",VLOOKUP(AB32,附表2!$P$3:$S$14,4,0))</f>
        <v>4080</v>
      </c>
      <c r="BV32" s="26"/>
      <c r="BW32" s="26">
        <f>_xlfn.SWITCH(AC32,"A",VLOOKUP(AD32,附表2!$F$3:$I$14,4,0),"B",VLOOKUP(AD32,附表2!$K$3:$N$14,4,0),"C",VLOOKUP(AD32,附表2!$P$3:$S$14,4,0))</f>
        <v>0</v>
      </c>
      <c r="BX32" s="26">
        <f>VLOOKUP(AE32,附表2!$A$3:$D$14,4,0)</f>
        <v>5875</v>
      </c>
      <c r="BY32" s="26"/>
      <c r="BZ32" s="26">
        <f>_xlfn.SWITCH(AF32,"A",VLOOKUP(AG32,附表2!$F$3:$I$14,4,0),"B",VLOOKUP(AG32,附表2!$K$3:$N$14,4,0),"C",VLOOKUP(AG32,附表2!$P$3:$S$14,4,0))</f>
        <v>4080</v>
      </c>
      <c r="CA32" s="26"/>
      <c r="CB32" s="26">
        <f>_xlfn.SWITCH(AH32,"A",VLOOKUP(AI32,附表2!$F$3:$I$14,4,0),"B",VLOOKUP(AI32,附表2!$K$3:$N$14,4,0),"C",VLOOKUP(AI32,附表2!$P$3:$S$14,4,0))</f>
        <v>0</v>
      </c>
      <c r="CC32" s="26">
        <f>VLOOKUP(AJ32,附表2!$A$3:$D$14,4,0)</f>
        <v>4492</v>
      </c>
      <c r="CD32" s="26"/>
      <c r="CE32" s="26">
        <f>_xlfn.SWITCH(AK32,"A",VLOOKUP(AL32,附表2!$F$3:$I$14,4,0),"B",VLOOKUP(AL32,附表2!$K$3:$N$14,4,0),"C",VLOOKUP(AL32,附表2!$P$3:$S$14,4,0))</f>
        <v>3120</v>
      </c>
      <c r="CF32" s="26"/>
      <c r="CG32" s="26">
        <f>_xlfn.SWITCH(AM32,"A",VLOOKUP(AN32,附表2!$F$3:$I$14,4,0),"B",VLOOKUP(AN32,附表2!$K$3:$N$14,4,0),"C",VLOOKUP(AN32,附表2!$P$3:$S$14,4,0))</f>
        <v>0</v>
      </c>
      <c r="CH32" s="26">
        <f>VLOOKUP(AO32,附表2!$A$3:$D$14,4,0)</f>
        <v>0</v>
      </c>
      <c r="CI32" s="26"/>
      <c r="CJ32" s="26">
        <f>_xlfn.SWITCH(AP32,"A",VLOOKUP(AQ32,附表2!$F$3:$I$14,4,0),"B",VLOOKUP(AQ32,附表2!$K$3:$N$14,4,0),"C",VLOOKUP(AQ32,附表2!$P$3:$S$14,4,0))</f>
        <v>0</v>
      </c>
      <c r="CK32" s="26"/>
      <c r="CL32" s="26">
        <f>_xlfn.SWITCH(AR32,"A",VLOOKUP(AS32,附表2!$F$3:$I$14,4,0),"B",VLOOKUP(AS32,附表2!$K$3:$N$14,4,0),"C",VLOOKUP(AS32,附表2!$P$3:$S$14,4,0))</f>
        <v>0</v>
      </c>
      <c r="CM32" s="26">
        <f>VLOOKUP(AT32,附表2!$A$3:$D$14,4,0)</f>
        <v>0</v>
      </c>
      <c r="CN32" s="26"/>
      <c r="CO32" s="26">
        <f>_xlfn.SWITCH(AU32,"A",VLOOKUP(AV32,附表2!$F$3:$I$14,4,0),"B",VLOOKUP(AV32,附表2!$K$3:$N$14,4,0),"C",VLOOKUP(AV32,附表2!$P$3:$S$14,4,0))</f>
        <v>0</v>
      </c>
      <c r="CP32" s="26"/>
      <c r="CQ32" s="26">
        <f>_xlfn.SWITCH(AW32,"A",VLOOKUP(AX32,附表2!$F$3:$I$14,4,0),"B",VLOOKUP(AX32,附表2!$K$3:$N$14,4,0),"C",VLOOKUP(AX32,附表2!$P$3:$S$14,4,0))</f>
        <v>0</v>
      </c>
      <c r="CR32" s="26">
        <f>VLOOKUP(AY32,附表2!$A$3:$D$14,4,0)</f>
        <v>0</v>
      </c>
      <c r="CS32" s="26"/>
      <c r="CT32" s="26">
        <f>_xlfn.SWITCH(AZ32,"A",VLOOKUP(BA32,附表2!$F$3:$I$14,4,0),"B",VLOOKUP(BA32,附表2!$K$3:$N$14,4,0),"C",VLOOKUP(BA32,附表2!$P$3:$S$14,4,0))</f>
        <v>0</v>
      </c>
      <c r="CU32" s="26"/>
      <c r="CV32" s="26">
        <f>_xlfn.SWITCH(BB32,"A",VLOOKUP(BC32,附表2!$F$3:$I$14,4,0),"B",VLOOKUP(BC32,附表2!$K$3:$N$14,4,0),"C",VLOOKUP(BC32,附表2!$P$3:$S$14,4,0))</f>
        <v>0</v>
      </c>
    </row>
    <row r="33" spans="1:100" x14ac:dyDescent="0.15">
      <c r="A33">
        <v>28</v>
      </c>
      <c r="B33">
        <f>VLOOKUP(A33,CHOOSE({1,2},铜钱产出!A31:A87,铜钱产出!BD31:BD87),2,0)</f>
        <v>7417308</v>
      </c>
      <c r="C33">
        <f t="shared" si="0"/>
        <v>4705308</v>
      </c>
      <c r="D33">
        <f>附表6!I35</f>
        <v>2712000</v>
      </c>
      <c r="E33">
        <f>C33/2850*附表3!$B$3</f>
        <v>95953.691127819548</v>
      </c>
      <c r="F33">
        <f>F32+附表6!$A$6</f>
        <v>6831.5624999999991</v>
      </c>
      <c r="G33">
        <f>4*铜钱系统分析!$H$235*12*1.25+G32</f>
        <v>797.99999999999989</v>
      </c>
      <c r="H33">
        <f t="shared" si="1"/>
        <v>103620</v>
      </c>
      <c r="I33" s="31">
        <f t="shared" si="2"/>
        <v>-36.746372180452454</v>
      </c>
      <c r="K33" s="30">
        <v>10</v>
      </c>
      <c r="L33" s="30" t="s">
        <v>103</v>
      </c>
      <c r="M33" s="30">
        <v>10</v>
      </c>
      <c r="N33" s="30" t="s">
        <v>103</v>
      </c>
      <c r="O33" s="30">
        <v>10</v>
      </c>
      <c r="P33" s="30">
        <v>10</v>
      </c>
      <c r="Q33" s="30" t="s">
        <v>103</v>
      </c>
      <c r="R33" s="30">
        <v>10</v>
      </c>
      <c r="S33" s="30" t="s">
        <v>103</v>
      </c>
      <c r="T33" s="30">
        <v>10</v>
      </c>
      <c r="U33" s="30">
        <v>10</v>
      </c>
      <c r="V33" s="30" t="s">
        <v>103</v>
      </c>
      <c r="W33" s="30">
        <v>10</v>
      </c>
      <c r="X33" s="30" t="s">
        <v>103</v>
      </c>
      <c r="Y33" s="30">
        <v>10</v>
      </c>
      <c r="Z33" s="30">
        <v>10</v>
      </c>
      <c r="AA33" s="30" t="s">
        <v>103</v>
      </c>
      <c r="AB33" s="30">
        <v>10</v>
      </c>
      <c r="AC33" s="30" t="s">
        <v>103</v>
      </c>
      <c r="AD33" s="30">
        <v>10</v>
      </c>
      <c r="AE33" s="30">
        <v>10</v>
      </c>
      <c r="AF33" s="30" t="s">
        <v>103</v>
      </c>
      <c r="AG33" s="30">
        <v>10</v>
      </c>
      <c r="AH33" s="30" t="s">
        <v>103</v>
      </c>
      <c r="AI33" s="30">
        <v>10</v>
      </c>
      <c r="AJ33" s="30">
        <v>10</v>
      </c>
      <c r="AK33" s="30" t="s">
        <v>103</v>
      </c>
      <c r="AL33" s="30">
        <v>10</v>
      </c>
      <c r="AM33" s="30" t="s">
        <v>103</v>
      </c>
      <c r="AN33" s="30">
        <v>7</v>
      </c>
      <c r="AO33" s="30">
        <v>0</v>
      </c>
      <c r="AP33" s="30" t="s">
        <v>103</v>
      </c>
      <c r="AQ33" s="30">
        <v>0</v>
      </c>
      <c r="AR33" s="30" t="s">
        <v>103</v>
      </c>
      <c r="AS33" s="30">
        <v>0</v>
      </c>
      <c r="AT33" s="30">
        <v>0</v>
      </c>
      <c r="AU33" s="30" t="s">
        <v>103</v>
      </c>
      <c r="AV33" s="30">
        <v>0</v>
      </c>
      <c r="AW33" s="30" t="s">
        <v>103</v>
      </c>
      <c r="AX33" s="30">
        <v>0</v>
      </c>
      <c r="AY33" s="30">
        <v>0</v>
      </c>
      <c r="AZ33" s="30" t="s">
        <v>103</v>
      </c>
      <c r="BA33" s="30">
        <v>0</v>
      </c>
      <c r="BB33" s="30" t="s">
        <v>103</v>
      </c>
      <c r="BC33" s="30">
        <v>0</v>
      </c>
      <c r="BD33" s="26">
        <f>VLOOKUP(K33,附表2!$A$3:$D$14,4,0)</f>
        <v>7430</v>
      </c>
      <c r="BE33" s="26"/>
      <c r="BF33" s="26">
        <f>_xlfn.SWITCH(L33,"A",VLOOKUP(M33,附表2!$F$3:$I$14,4,0),"B",VLOOKUP(M33,附表2!$K$3:$N$14,4,0),"C",VLOOKUP(M33,附表2!$P$3:$S$14,4,0))</f>
        <v>5160</v>
      </c>
      <c r="BG33" s="26"/>
      <c r="BH33" s="26">
        <f>_xlfn.SWITCH(N33,"A",VLOOKUP(O33,附表2!$F$3:$I$14,4,0),"B",VLOOKUP(O33,附表2!$K$3:$N$14,4,0),"C",VLOOKUP(O33,附表2!$P$3:$S$14,4,0))</f>
        <v>5160</v>
      </c>
      <c r="BI33" s="26">
        <f>VLOOKUP(P33,附表2!$A$3:$D$14,4,0)</f>
        <v>7430</v>
      </c>
      <c r="BJ33" s="26"/>
      <c r="BK33" s="26">
        <f>_xlfn.SWITCH(Q33,"A",VLOOKUP(R33,附表2!$F$3:$I$14,4,0),"B",VLOOKUP(R33,附表2!$K$3:$N$14,4,0),"C",VLOOKUP(R33,附表2!$P$3:$S$14,4,0))</f>
        <v>5160</v>
      </c>
      <c r="BL33" s="26"/>
      <c r="BM33" s="26">
        <f>_xlfn.SWITCH(S33,"A",VLOOKUP(T33,附表2!$F$3:$I$14,4,0),"B",VLOOKUP(T33,附表2!$K$3:$N$14,4,0),"C",VLOOKUP(T33,附表2!$P$3:$S$14,4,0))</f>
        <v>5160</v>
      </c>
      <c r="BN33" s="26">
        <f>VLOOKUP(U33,附表2!$A$3:$D$14,4,0)</f>
        <v>7430</v>
      </c>
      <c r="BO33" s="26"/>
      <c r="BP33" s="26">
        <f>_xlfn.SWITCH(V33,"A",VLOOKUP(W33,附表2!$F$3:$I$14,4,0),"B",VLOOKUP(W33,附表2!$K$3:$N$14,4,0),"C",VLOOKUP(W33,附表2!$P$3:$S$14,4,0))</f>
        <v>5160</v>
      </c>
      <c r="BQ33" s="26"/>
      <c r="BR33" s="26">
        <f>_xlfn.SWITCH(X33,"A",VLOOKUP(Y33,附表2!$F$3:$I$14,4,0),"B",VLOOKUP(Y33,附表2!$K$3:$N$14,4,0),"C",VLOOKUP(Y33,附表2!$P$3:$S$14,4,0))</f>
        <v>5160</v>
      </c>
      <c r="BS33" s="26">
        <f>VLOOKUP(Z33,附表2!$A$3:$D$14,4,0)</f>
        <v>7430</v>
      </c>
      <c r="BT33" s="26"/>
      <c r="BU33" s="26">
        <f>_xlfn.SWITCH(AA33,"A",VLOOKUP(AB33,附表2!$F$3:$I$14,4,0),"B",VLOOKUP(AB33,附表2!$K$3:$N$14,4,0),"C",VLOOKUP(AB33,附表2!$P$3:$S$14,4,0))</f>
        <v>5160</v>
      </c>
      <c r="BV33" s="26"/>
      <c r="BW33" s="26">
        <f>_xlfn.SWITCH(AC33,"A",VLOOKUP(AD33,附表2!$F$3:$I$14,4,0),"B",VLOOKUP(AD33,附表2!$K$3:$N$14,4,0),"C",VLOOKUP(AD33,附表2!$P$3:$S$14,4,0))</f>
        <v>5160</v>
      </c>
      <c r="BX33" s="26">
        <f>VLOOKUP(AE33,附表2!$A$3:$D$14,4,0)</f>
        <v>7430</v>
      </c>
      <c r="BY33" s="26"/>
      <c r="BZ33" s="26">
        <f>_xlfn.SWITCH(AF33,"A",VLOOKUP(AG33,附表2!$F$3:$I$14,4,0),"B",VLOOKUP(AG33,附表2!$K$3:$N$14,4,0),"C",VLOOKUP(AG33,附表2!$P$3:$S$14,4,0))</f>
        <v>5160</v>
      </c>
      <c r="CA33" s="26"/>
      <c r="CB33" s="26">
        <f>_xlfn.SWITCH(AH33,"A",VLOOKUP(AI33,附表2!$F$3:$I$14,4,0),"B",VLOOKUP(AI33,附表2!$K$3:$N$14,4,0),"C",VLOOKUP(AI33,附表2!$P$3:$S$14,4,0))</f>
        <v>5160</v>
      </c>
      <c r="CC33" s="26">
        <f>VLOOKUP(AJ33,附表2!$A$3:$D$14,4,0)</f>
        <v>7430</v>
      </c>
      <c r="CD33" s="26"/>
      <c r="CE33" s="26">
        <f>_xlfn.SWITCH(AK33,"A",VLOOKUP(AL33,附表2!$F$3:$I$14,4,0),"B",VLOOKUP(AL33,附表2!$K$3:$N$14,4,0),"C",VLOOKUP(AL33,附表2!$P$3:$S$14,4,0))</f>
        <v>5160</v>
      </c>
      <c r="CF33" s="26"/>
      <c r="CG33" s="26">
        <f>_xlfn.SWITCH(AM33,"A",VLOOKUP(AN33,附表2!$F$3:$I$14,4,0),"B",VLOOKUP(AN33,附表2!$K$3:$N$14,4,0),"C",VLOOKUP(AN33,附表2!$P$3:$S$14,4,0))</f>
        <v>2280</v>
      </c>
      <c r="CH33" s="26">
        <f>VLOOKUP(AO33,附表2!$A$3:$D$14,4,0)</f>
        <v>0</v>
      </c>
      <c r="CI33" s="26"/>
      <c r="CJ33" s="26">
        <f>_xlfn.SWITCH(AP33,"A",VLOOKUP(AQ33,附表2!$F$3:$I$14,4,0),"B",VLOOKUP(AQ33,附表2!$K$3:$N$14,4,0),"C",VLOOKUP(AQ33,附表2!$P$3:$S$14,4,0))</f>
        <v>0</v>
      </c>
      <c r="CK33" s="26"/>
      <c r="CL33" s="26">
        <f>_xlfn.SWITCH(AR33,"A",VLOOKUP(AS33,附表2!$F$3:$I$14,4,0),"B",VLOOKUP(AS33,附表2!$K$3:$N$14,4,0),"C",VLOOKUP(AS33,附表2!$P$3:$S$14,4,0))</f>
        <v>0</v>
      </c>
      <c r="CM33" s="26">
        <f>VLOOKUP(AT33,附表2!$A$3:$D$14,4,0)</f>
        <v>0</v>
      </c>
      <c r="CN33" s="26"/>
      <c r="CO33" s="26">
        <f>_xlfn.SWITCH(AU33,"A",VLOOKUP(AV33,附表2!$F$3:$I$14,4,0),"B",VLOOKUP(AV33,附表2!$K$3:$N$14,4,0),"C",VLOOKUP(AV33,附表2!$P$3:$S$14,4,0))</f>
        <v>0</v>
      </c>
      <c r="CP33" s="26"/>
      <c r="CQ33" s="26">
        <f>_xlfn.SWITCH(AW33,"A",VLOOKUP(AX33,附表2!$F$3:$I$14,4,0),"B",VLOOKUP(AX33,附表2!$K$3:$N$14,4,0),"C",VLOOKUP(AX33,附表2!$P$3:$S$14,4,0))</f>
        <v>0</v>
      </c>
      <c r="CR33" s="26">
        <f>VLOOKUP(AY33,附表2!$A$3:$D$14,4,0)</f>
        <v>0</v>
      </c>
      <c r="CS33" s="26"/>
      <c r="CT33" s="26">
        <f>_xlfn.SWITCH(AZ33,"A",VLOOKUP(BA33,附表2!$F$3:$I$14,4,0),"B",VLOOKUP(BA33,附表2!$K$3:$N$14,4,0),"C",VLOOKUP(BA33,附表2!$P$3:$S$14,4,0))</f>
        <v>0</v>
      </c>
      <c r="CU33" s="26"/>
      <c r="CV33" s="26">
        <f>_xlfn.SWITCH(BB33,"A",VLOOKUP(BC33,附表2!$F$3:$I$14,4,0),"B",VLOOKUP(BC33,附表2!$K$3:$N$14,4,0),"C",VLOOKUP(BC33,附表2!$P$3:$S$14,4,0))</f>
        <v>0</v>
      </c>
    </row>
    <row r="34" spans="1:100" x14ac:dyDescent="0.15">
      <c r="A34">
        <v>29</v>
      </c>
      <c r="B34">
        <f>VLOOKUP(A34,CHOOSE({1,2},铜钱产出!A32:A88,铜钱产出!BD32:BD88),2,0)</f>
        <v>7579828</v>
      </c>
      <c r="C34">
        <f t="shared" si="0"/>
        <v>4761328</v>
      </c>
      <c r="D34">
        <f>附表6!I36</f>
        <v>2818500</v>
      </c>
      <c r="E34">
        <f>C34/2850*附表3!$B$3</f>
        <v>97096.087284878857</v>
      </c>
      <c r="F34">
        <f>F33+附表6!$A$6</f>
        <v>7319.5312499999991</v>
      </c>
      <c r="G34">
        <f>4*铜钱系统分析!$H$235*12*1.25+G33</f>
        <v>854.99999999999989</v>
      </c>
      <c r="H34">
        <f t="shared" si="1"/>
        <v>104460</v>
      </c>
      <c r="I34" s="31">
        <f t="shared" si="2"/>
        <v>810.61853487885674</v>
      </c>
      <c r="K34" s="30">
        <v>10</v>
      </c>
      <c r="L34" s="30" t="s">
        <v>103</v>
      </c>
      <c r="M34" s="30">
        <v>10</v>
      </c>
      <c r="N34" s="30" t="s">
        <v>103</v>
      </c>
      <c r="O34" s="30">
        <v>10</v>
      </c>
      <c r="P34" s="30">
        <v>10</v>
      </c>
      <c r="Q34" s="30" t="s">
        <v>103</v>
      </c>
      <c r="R34" s="30">
        <v>10</v>
      </c>
      <c r="S34" s="30" t="s">
        <v>103</v>
      </c>
      <c r="T34" s="30">
        <v>10</v>
      </c>
      <c r="U34" s="30">
        <v>10</v>
      </c>
      <c r="V34" s="30" t="s">
        <v>103</v>
      </c>
      <c r="W34" s="30">
        <v>10</v>
      </c>
      <c r="X34" s="30" t="s">
        <v>103</v>
      </c>
      <c r="Y34" s="30">
        <v>10</v>
      </c>
      <c r="Z34" s="30">
        <v>10</v>
      </c>
      <c r="AA34" s="30" t="s">
        <v>103</v>
      </c>
      <c r="AB34" s="30">
        <v>10</v>
      </c>
      <c r="AC34" s="30" t="s">
        <v>103</v>
      </c>
      <c r="AD34" s="30">
        <v>10</v>
      </c>
      <c r="AE34" s="30">
        <v>10</v>
      </c>
      <c r="AF34" s="30" t="s">
        <v>103</v>
      </c>
      <c r="AG34" s="30">
        <v>10</v>
      </c>
      <c r="AH34" s="30" t="s">
        <v>103</v>
      </c>
      <c r="AI34" s="30">
        <v>10</v>
      </c>
      <c r="AJ34" s="30">
        <v>10</v>
      </c>
      <c r="AK34" s="30" t="s">
        <v>103</v>
      </c>
      <c r="AL34" s="30">
        <v>10</v>
      </c>
      <c r="AM34" s="30" t="s">
        <v>103</v>
      </c>
      <c r="AN34" s="30">
        <v>8</v>
      </c>
      <c r="AO34" s="30">
        <v>0</v>
      </c>
      <c r="AP34" s="30" t="s">
        <v>103</v>
      </c>
      <c r="AQ34" s="30">
        <v>0</v>
      </c>
      <c r="AR34" s="30" t="s">
        <v>103</v>
      </c>
      <c r="AS34" s="30">
        <v>0</v>
      </c>
      <c r="AT34" s="30">
        <v>0</v>
      </c>
      <c r="AU34" s="30" t="s">
        <v>103</v>
      </c>
      <c r="AV34" s="30">
        <v>0</v>
      </c>
      <c r="AW34" s="30" t="s">
        <v>103</v>
      </c>
      <c r="AX34" s="30">
        <v>0</v>
      </c>
      <c r="AY34" s="30">
        <v>0</v>
      </c>
      <c r="AZ34" s="30" t="s">
        <v>103</v>
      </c>
      <c r="BA34" s="30">
        <v>0</v>
      </c>
      <c r="BB34" s="30" t="s">
        <v>103</v>
      </c>
      <c r="BC34" s="30">
        <v>0</v>
      </c>
      <c r="BD34" s="26">
        <f>VLOOKUP(K34,附表2!$A$3:$D$14,4,0)</f>
        <v>7430</v>
      </c>
      <c r="BE34" s="26"/>
      <c r="BF34" s="26">
        <f>_xlfn.SWITCH(L34,"A",VLOOKUP(M34,附表2!$F$3:$I$14,4,0),"B",VLOOKUP(M34,附表2!$K$3:$N$14,4,0),"C",VLOOKUP(M34,附表2!$P$3:$S$14,4,0))</f>
        <v>5160</v>
      </c>
      <c r="BG34" s="26"/>
      <c r="BH34" s="26">
        <f>_xlfn.SWITCH(N34,"A",VLOOKUP(O34,附表2!$F$3:$I$14,4,0),"B",VLOOKUP(O34,附表2!$K$3:$N$14,4,0),"C",VLOOKUP(O34,附表2!$P$3:$S$14,4,0))</f>
        <v>5160</v>
      </c>
      <c r="BI34" s="26">
        <f>VLOOKUP(P34,附表2!$A$3:$D$14,4,0)</f>
        <v>7430</v>
      </c>
      <c r="BJ34" s="26"/>
      <c r="BK34" s="26">
        <f>_xlfn.SWITCH(Q34,"A",VLOOKUP(R34,附表2!$F$3:$I$14,4,0),"B",VLOOKUP(R34,附表2!$K$3:$N$14,4,0),"C",VLOOKUP(R34,附表2!$P$3:$S$14,4,0))</f>
        <v>5160</v>
      </c>
      <c r="BL34" s="26"/>
      <c r="BM34" s="26">
        <f>_xlfn.SWITCH(S34,"A",VLOOKUP(T34,附表2!$F$3:$I$14,4,0),"B",VLOOKUP(T34,附表2!$K$3:$N$14,4,0),"C",VLOOKUP(T34,附表2!$P$3:$S$14,4,0))</f>
        <v>5160</v>
      </c>
      <c r="BN34" s="26">
        <f>VLOOKUP(U34,附表2!$A$3:$D$14,4,0)</f>
        <v>7430</v>
      </c>
      <c r="BO34" s="26"/>
      <c r="BP34" s="26">
        <f>_xlfn.SWITCH(V34,"A",VLOOKUP(W34,附表2!$F$3:$I$14,4,0),"B",VLOOKUP(W34,附表2!$K$3:$N$14,4,0),"C",VLOOKUP(W34,附表2!$P$3:$S$14,4,0))</f>
        <v>5160</v>
      </c>
      <c r="BQ34" s="26"/>
      <c r="BR34" s="26">
        <f>_xlfn.SWITCH(X34,"A",VLOOKUP(Y34,附表2!$F$3:$I$14,4,0),"B",VLOOKUP(Y34,附表2!$K$3:$N$14,4,0),"C",VLOOKUP(Y34,附表2!$P$3:$S$14,4,0))</f>
        <v>5160</v>
      </c>
      <c r="BS34" s="26">
        <f>VLOOKUP(Z34,附表2!$A$3:$D$14,4,0)</f>
        <v>7430</v>
      </c>
      <c r="BT34" s="26"/>
      <c r="BU34" s="26">
        <f>_xlfn.SWITCH(AA34,"A",VLOOKUP(AB34,附表2!$F$3:$I$14,4,0),"B",VLOOKUP(AB34,附表2!$K$3:$N$14,4,0),"C",VLOOKUP(AB34,附表2!$P$3:$S$14,4,0))</f>
        <v>5160</v>
      </c>
      <c r="BV34" s="26"/>
      <c r="BW34" s="26">
        <f>_xlfn.SWITCH(AC34,"A",VLOOKUP(AD34,附表2!$F$3:$I$14,4,0),"B",VLOOKUP(AD34,附表2!$K$3:$N$14,4,0),"C",VLOOKUP(AD34,附表2!$P$3:$S$14,4,0))</f>
        <v>5160</v>
      </c>
      <c r="BX34" s="26">
        <f>VLOOKUP(AE34,附表2!$A$3:$D$14,4,0)</f>
        <v>7430</v>
      </c>
      <c r="BY34" s="26"/>
      <c r="BZ34" s="26">
        <f>_xlfn.SWITCH(AF34,"A",VLOOKUP(AG34,附表2!$F$3:$I$14,4,0),"B",VLOOKUP(AG34,附表2!$K$3:$N$14,4,0),"C",VLOOKUP(AG34,附表2!$P$3:$S$14,4,0))</f>
        <v>5160</v>
      </c>
      <c r="CA34" s="26"/>
      <c r="CB34" s="26">
        <f>_xlfn.SWITCH(AH34,"A",VLOOKUP(AI34,附表2!$F$3:$I$14,4,0),"B",VLOOKUP(AI34,附表2!$K$3:$N$14,4,0),"C",VLOOKUP(AI34,附表2!$P$3:$S$14,4,0))</f>
        <v>5160</v>
      </c>
      <c r="CC34" s="26">
        <f>VLOOKUP(AJ34,附表2!$A$3:$D$14,4,0)</f>
        <v>7430</v>
      </c>
      <c r="CD34" s="26"/>
      <c r="CE34" s="26">
        <f>_xlfn.SWITCH(AK34,"A",VLOOKUP(AL34,附表2!$F$3:$I$14,4,0),"B",VLOOKUP(AL34,附表2!$K$3:$N$14,4,0),"C",VLOOKUP(AL34,附表2!$P$3:$S$14,4,0))</f>
        <v>5160</v>
      </c>
      <c r="CF34" s="26"/>
      <c r="CG34" s="26">
        <f>_xlfn.SWITCH(AM34,"A",VLOOKUP(AN34,附表2!$F$3:$I$14,4,0),"B",VLOOKUP(AN34,附表2!$K$3:$N$14,4,0),"C",VLOOKUP(AN34,附表2!$P$3:$S$14,4,0))</f>
        <v>3120</v>
      </c>
      <c r="CH34" s="26">
        <f>VLOOKUP(AO34,附表2!$A$3:$D$14,4,0)</f>
        <v>0</v>
      </c>
      <c r="CI34" s="26"/>
      <c r="CJ34" s="26">
        <f>_xlfn.SWITCH(AP34,"A",VLOOKUP(AQ34,附表2!$F$3:$I$14,4,0),"B",VLOOKUP(AQ34,附表2!$K$3:$N$14,4,0),"C",VLOOKUP(AQ34,附表2!$P$3:$S$14,4,0))</f>
        <v>0</v>
      </c>
      <c r="CK34" s="26"/>
      <c r="CL34" s="26">
        <f>_xlfn.SWITCH(AR34,"A",VLOOKUP(AS34,附表2!$F$3:$I$14,4,0),"B",VLOOKUP(AS34,附表2!$K$3:$N$14,4,0),"C",VLOOKUP(AS34,附表2!$P$3:$S$14,4,0))</f>
        <v>0</v>
      </c>
      <c r="CM34" s="26">
        <f>VLOOKUP(AT34,附表2!$A$3:$D$14,4,0)</f>
        <v>0</v>
      </c>
      <c r="CN34" s="26"/>
      <c r="CO34" s="26">
        <f>_xlfn.SWITCH(AU34,"A",VLOOKUP(AV34,附表2!$F$3:$I$14,4,0),"B",VLOOKUP(AV34,附表2!$K$3:$N$14,4,0),"C",VLOOKUP(AV34,附表2!$P$3:$S$14,4,0))</f>
        <v>0</v>
      </c>
      <c r="CP34" s="26"/>
      <c r="CQ34" s="26">
        <f>_xlfn.SWITCH(AW34,"A",VLOOKUP(AX34,附表2!$F$3:$I$14,4,0),"B",VLOOKUP(AX34,附表2!$K$3:$N$14,4,0),"C",VLOOKUP(AX34,附表2!$P$3:$S$14,4,0))</f>
        <v>0</v>
      </c>
      <c r="CR34" s="26">
        <f>VLOOKUP(AY34,附表2!$A$3:$D$14,4,0)</f>
        <v>0</v>
      </c>
      <c r="CS34" s="26"/>
      <c r="CT34" s="26">
        <f>_xlfn.SWITCH(AZ34,"A",VLOOKUP(BA34,附表2!$F$3:$I$14,4,0),"B",VLOOKUP(BA34,附表2!$K$3:$N$14,4,0),"C",VLOOKUP(BA34,附表2!$P$3:$S$14,4,0))</f>
        <v>0</v>
      </c>
      <c r="CU34" s="26"/>
      <c r="CV34" s="26">
        <f>_xlfn.SWITCH(BB34,"A",VLOOKUP(BC34,附表2!$F$3:$I$14,4,0),"B",VLOOKUP(BC34,附表2!$K$3:$N$14,4,0),"C",VLOOKUP(BC34,附表2!$P$3:$S$14,4,0))</f>
        <v>0</v>
      </c>
    </row>
    <row r="35" spans="1:100" x14ac:dyDescent="0.15">
      <c r="A35">
        <v>30</v>
      </c>
      <c r="B35">
        <f>VLOOKUP(A35,CHOOSE({1,2},铜钱产出!A33:A89,铜钱产出!BD33:BD89),2,0)</f>
        <v>7732348</v>
      </c>
      <c r="C35">
        <f t="shared" si="0"/>
        <v>4807348</v>
      </c>
      <c r="D35">
        <f>附表6!I37</f>
        <v>2925000</v>
      </c>
      <c r="E35">
        <f>C35/2850*附表3!$B$3</f>
        <v>98034.556959064328</v>
      </c>
      <c r="F35">
        <f>F34+附表6!$A$6</f>
        <v>7807.4999999999991</v>
      </c>
      <c r="G35">
        <f>4*铜钱系统分析!$H$235*12*1.25+G34</f>
        <v>911.99999999999989</v>
      </c>
      <c r="H35">
        <f t="shared" si="1"/>
        <v>107671</v>
      </c>
      <c r="I35" s="31">
        <f t="shared" si="2"/>
        <v>-916.94304093567189</v>
      </c>
      <c r="K35" s="30">
        <v>10</v>
      </c>
      <c r="L35" s="30" t="s">
        <v>103</v>
      </c>
      <c r="M35" s="30">
        <v>10</v>
      </c>
      <c r="N35" s="30" t="s">
        <v>103</v>
      </c>
      <c r="O35" s="30">
        <v>10</v>
      </c>
      <c r="P35" s="30">
        <v>10</v>
      </c>
      <c r="Q35" s="30" t="s">
        <v>103</v>
      </c>
      <c r="R35" s="30">
        <v>10</v>
      </c>
      <c r="S35" s="30" t="s">
        <v>103</v>
      </c>
      <c r="T35" s="30">
        <v>10</v>
      </c>
      <c r="U35" s="30">
        <v>10</v>
      </c>
      <c r="V35" s="30" t="s">
        <v>103</v>
      </c>
      <c r="W35" s="30">
        <v>10</v>
      </c>
      <c r="X35" s="30" t="s">
        <v>103</v>
      </c>
      <c r="Y35" s="30">
        <v>10</v>
      </c>
      <c r="Z35" s="30">
        <v>10</v>
      </c>
      <c r="AA35" s="30" t="s">
        <v>103</v>
      </c>
      <c r="AB35" s="30">
        <v>10</v>
      </c>
      <c r="AC35" s="30" t="s">
        <v>103</v>
      </c>
      <c r="AD35" s="30">
        <v>10</v>
      </c>
      <c r="AE35" s="30">
        <v>10</v>
      </c>
      <c r="AF35" s="30" t="s">
        <v>103</v>
      </c>
      <c r="AG35" s="30">
        <v>10</v>
      </c>
      <c r="AH35" s="30" t="s">
        <v>103</v>
      </c>
      <c r="AI35" s="30">
        <v>10</v>
      </c>
      <c r="AJ35" s="30">
        <v>10</v>
      </c>
      <c r="AK35" s="30" t="s">
        <v>103</v>
      </c>
      <c r="AL35" s="30">
        <v>10</v>
      </c>
      <c r="AM35" s="30" t="s">
        <v>103</v>
      </c>
      <c r="AN35" s="30">
        <v>10</v>
      </c>
      <c r="AO35" s="30">
        <v>4</v>
      </c>
      <c r="AP35" s="30" t="s">
        <v>103</v>
      </c>
      <c r="AQ35" s="30">
        <v>4</v>
      </c>
      <c r="AR35" s="30" t="s">
        <v>103</v>
      </c>
      <c r="AS35" s="30">
        <v>0</v>
      </c>
      <c r="AT35" s="30">
        <v>0</v>
      </c>
      <c r="AU35" s="30" t="s">
        <v>103</v>
      </c>
      <c r="AV35" s="30">
        <v>0</v>
      </c>
      <c r="AW35" s="30" t="s">
        <v>103</v>
      </c>
      <c r="AX35" s="30">
        <v>0</v>
      </c>
      <c r="AY35" s="30">
        <v>0</v>
      </c>
      <c r="AZ35" s="30" t="s">
        <v>103</v>
      </c>
      <c r="BA35" s="30">
        <v>0</v>
      </c>
      <c r="BB35" s="30" t="s">
        <v>103</v>
      </c>
      <c r="BC35" s="30">
        <v>0</v>
      </c>
      <c r="BD35" s="26">
        <f>VLOOKUP(K35,附表2!$A$3:$D$14,4,0)</f>
        <v>7430</v>
      </c>
      <c r="BE35" s="26"/>
      <c r="BF35" s="26">
        <f>_xlfn.SWITCH(L35,"A",VLOOKUP(M35,附表2!$F$3:$I$14,4,0),"B",VLOOKUP(M35,附表2!$K$3:$N$14,4,0),"C",VLOOKUP(M35,附表2!$P$3:$S$14,4,0))</f>
        <v>5160</v>
      </c>
      <c r="BG35" s="26"/>
      <c r="BH35" s="26">
        <f>_xlfn.SWITCH(N35,"A",VLOOKUP(O35,附表2!$F$3:$I$14,4,0),"B",VLOOKUP(O35,附表2!$K$3:$N$14,4,0),"C",VLOOKUP(O35,附表2!$P$3:$S$14,4,0))</f>
        <v>5160</v>
      </c>
      <c r="BI35" s="26">
        <f>VLOOKUP(P35,附表2!$A$3:$D$14,4,0)</f>
        <v>7430</v>
      </c>
      <c r="BJ35" s="26"/>
      <c r="BK35" s="26">
        <f>_xlfn.SWITCH(Q35,"A",VLOOKUP(R35,附表2!$F$3:$I$14,4,0),"B",VLOOKUP(R35,附表2!$K$3:$N$14,4,0),"C",VLOOKUP(R35,附表2!$P$3:$S$14,4,0))</f>
        <v>5160</v>
      </c>
      <c r="BL35" s="26"/>
      <c r="BM35" s="26">
        <f>_xlfn.SWITCH(S35,"A",VLOOKUP(T35,附表2!$F$3:$I$14,4,0),"B",VLOOKUP(T35,附表2!$K$3:$N$14,4,0),"C",VLOOKUP(T35,附表2!$P$3:$S$14,4,0))</f>
        <v>5160</v>
      </c>
      <c r="BN35" s="26">
        <f>VLOOKUP(U35,附表2!$A$3:$D$14,4,0)</f>
        <v>7430</v>
      </c>
      <c r="BO35" s="26"/>
      <c r="BP35" s="26">
        <f>_xlfn.SWITCH(V35,"A",VLOOKUP(W35,附表2!$F$3:$I$14,4,0),"B",VLOOKUP(W35,附表2!$K$3:$N$14,4,0),"C",VLOOKUP(W35,附表2!$P$3:$S$14,4,0))</f>
        <v>5160</v>
      </c>
      <c r="BQ35" s="26"/>
      <c r="BR35" s="26">
        <f>_xlfn.SWITCH(X35,"A",VLOOKUP(Y35,附表2!$F$3:$I$14,4,0),"B",VLOOKUP(Y35,附表2!$K$3:$N$14,4,0),"C",VLOOKUP(Y35,附表2!$P$3:$S$14,4,0))</f>
        <v>5160</v>
      </c>
      <c r="BS35" s="26">
        <f>VLOOKUP(Z35,附表2!$A$3:$D$14,4,0)</f>
        <v>7430</v>
      </c>
      <c r="BT35" s="26"/>
      <c r="BU35" s="26">
        <f>_xlfn.SWITCH(AA35,"A",VLOOKUP(AB35,附表2!$F$3:$I$14,4,0),"B",VLOOKUP(AB35,附表2!$K$3:$N$14,4,0),"C",VLOOKUP(AB35,附表2!$P$3:$S$14,4,0))</f>
        <v>5160</v>
      </c>
      <c r="BV35" s="26"/>
      <c r="BW35" s="26">
        <f>_xlfn.SWITCH(AC35,"A",VLOOKUP(AD35,附表2!$F$3:$I$14,4,0),"B",VLOOKUP(AD35,附表2!$K$3:$N$14,4,0),"C",VLOOKUP(AD35,附表2!$P$3:$S$14,4,0))</f>
        <v>5160</v>
      </c>
      <c r="BX35" s="26">
        <f>VLOOKUP(AE35,附表2!$A$3:$D$14,4,0)</f>
        <v>7430</v>
      </c>
      <c r="BY35" s="26"/>
      <c r="BZ35" s="26">
        <f>_xlfn.SWITCH(AF35,"A",VLOOKUP(AG35,附表2!$F$3:$I$14,4,0),"B",VLOOKUP(AG35,附表2!$K$3:$N$14,4,0),"C",VLOOKUP(AG35,附表2!$P$3:$S$14,4,0))</f>
        <v>5160</v>
      </c>
      <c r="CA35" s="26"/>
      <c r="CB35" s="26">
        <f>_xlfn.SWITCH(AH35,"A",VLOOKUP(AI35,附表2!$F$3:$I$14,4,0),"B",VLOOKUP(AI35,附表2!$K$3:$N$14,4,0),"C",VLOOKUP(AI35,附表2!$P$3:$S$14,4,0))</f>
        <v>5160</v>
      </c>
      <c r="CC35" s="26">
        <f>VLOOKUP(AJ35,附表2!$A$3:$D$14,4,0)</f>
        <v>7430</v>
      </c>
      <c r="CD35" s="26"/>
      <c r="CE35" s="26">
        <f>_xlfn.SWITCH(AK35,"A",VLOOKUP(AL35,附表2!$F$3:$I$14,4,0),"B",VLOOKUP(AL35,附表2!$K$3:$N$14,4,0),"C",VLOOKUP(AL35,附表2!$P$3:$S$14,4,0))</f>
        <v>5160</v>
      </c>
      <c r="CF35" s="26"/>
      <c r="CG35" s="26">
        <f>_xlfn.SWITCH(AM35,"A",VLOOKUP(AN35,附表2!$F$3:$I$14,4,0),"B",VLOOKUP(AN35,附表2!$K$3:$N$14,4,0),"C",VLOOKUP(AN35,附表2!$P$3:$S$14,4,0))</f>
        <v>5160</v>
      </c>
      <c r="CH35" s="26">
        <f>VLOOKUP(AO35,附表2!$A$3:$D$14,4,0)</f>
        <v>691</v>
      </c>
      <c r="CI35" s="26"/>
      <c r="CJ35" s="26">
        <f>_xlfn.SWITCH(AP35,"A",VLOOKUP(AQ35,附表2!$F$3:$I$14,4,0),"B",VLOOKUP(AQ35,附表2!$K$3:$N$14,4,0),"C",VLOOKUP(AQ35,附表2!$P$3:$S$14,4,0))</f>
        <v>480</v>
      </c>
      <c r="CK35" s="26"/>
      <c r="CL35" s="26">
        <f>_xlfn.SWITCH(AR35,"A",VLOOKUP(AS35,附表2!$F$3:$I$14,4,0),"B",VLOOKUP(AS35,附表2!$K$3:$N$14,4,0),"C",VLOOKUP(AS35,附表2!$P$3:$S$14,4,0))</f>
        <v>0</v>
      </c>
      <c r="CM35" s="26">
        <f>VLOOKUP(AT35,附表2!$A$3:$D$14,4,0)</f>
        <v>0</v>
      </c>
      <c r="CN35" s="26"/>
      <c r="CO35" s="26">
        <f>_xlfn.SWITCH(AU35,"A",VLOOKUP(AV35,附表2!$F$3:$I$14,4,0),"B",VLOOKUP(AV35,附表2!$K$3:$N$14,4,0),"C",VLOOKUP(AV35,附表2!$P$3:$S$14,4,0))</f>
        <v>0</v>
      </c>
      <c r="CP35" s="26"/>
      <c r="CQ35" s="26">
        <f>_xlfn.SWITCH(AW35,"A",VLOOKUP(AX35,附表2!$F$3:$I$14,4,0),"B",VLOOKUP(AX35,附表2!$K$3:$N$14,4,0),"C",VLOOKUP(AX35,附表2!$P$3:$S$14,4,0))</f>
        <v>0</v>
      </c>
      <c r="CR35" s="26">
        <f>VLOOKUP(AY35,附表2!$A$3:$D$14,4,0)</f>
        <v>0</v>
      </c>
      <c r="CS35" s="26"/>
      <c r="CT35" s="26">
        <f>_xlfn.SWITCH(AZ35,"A",VLOOKUP(BA35,附表2!$F$3:$I$14,4,0),"B",VLOOKUP(BA35,附表2!$K$3:$N$14,4,0),"C",VLOOKUP(BA35,附表2!$P$3:$S$14,4,0))</f>
        <v>0</v>
      </c>
      <c r="CU35" s="26"/>
      <c r="CV35" s="26">
        <f>_xlfn.SWITCH(BB35,"A",VLOOKUP(BC35,附表2!$F$3:$I$14,4,0),"B",VLOOKUP(BC35,附表2!$K$3:$N$14,4,0),"C",VLOOKUP(BC35,附表2!$P$3:$S$14,4,0))</f>
        <v>0</v>
      </c>
    </row>
    <row r="36" spans="1:100" x14ac:dyDescent="0.15">
      <c r="A36">
        <v>31</v>
      </c>
      <c r="B36">
        <f>VLOOKUP(A36,CHOOSE({1,2},铜钱产出!A34:A90,铜钱产出!BD34:BD90),2,0)</f>
        <v>7884868</v>
      </c>
      <c r="C36">
        <f t="shared" si="0"/>
        <v>4853368</v>
      </c>
      <c r="D36">
        <f>附表6!I38</f>
        <v>3031500</v>
      </c>
      <c r="E36">
        <f>C36/2850*附表3!$B$3</f>
        <v>98973.026633249785</v>
      </c>
      <c r="F36">
        <f>F35+附表6!$A$6</f>
        <v>8295.4687499999982</v>
      </c>
      <c r="G36">
        <f>4*铜钱系统分析!$H$235*12*1.25+G35</f>
        <v>968.99999999999989</v>
      </c>
      <c r="H36">
        <f t="shared" si="1"/>
        <v>108362</v>
      </c>
      <c r="I36" s="31">
        <f t="shared" si="2"/>
        <v>-124.50461675021506</v>
      </c>
      <c r="K36" s="30">
        <v>10</v>
      </c>
      <c r="L36" s="30" t="s">
        <v>103</v>
      </c>
      <c r="M36" s="30">
        <v>10</v>
      </c>
      <c r="N36" s="30" t="s">
        <v>103</v>
      </c>
      <c r="O36" s="30">
        <v>10</v>
      </c>
      <c r="P36" s="30">
        <v>10</v>
      </c>
      <c r="Q36" s="30" t="s">
        <v>103</v>
      </c>
      <c r="R36" s="30">
        <v>10</v>
      </c>
      <c r="S36" s="30" t="s">
        <v>103</v>
      </c>
      <c r="T36" s="30">
        <v>10</v>
      </c>
      <c r="U36" s="30">
        <v>10</v>
      </c>
      <c r="V36" s="30" t="s">
        <v>103</v>
      </c>
      <c r="W36" s="30">
        <v>10</v>
      </c>
      <c r="X36" s="30" t="s">
        <v>103</v>
      </c>
      <c r="Y36" s="30">
        <v>10</v>
      </c>
      <c r="Z36" s="30">
        <v>10</v>
      </c>
      <c r="AA36" s="30" t="s">
        <v>103</v>
      </c>
      <c r="AB36" s="30">
        <v>10</v>
      </c>
      <c r="AC36" s="30" t="s">
        <v>103</v>
      </c>
      <c r="AD36" s="30">
        <v>10</v>
      </c>
      <c r="AE36" s="30">
        <v>10</v>
      </c>
      <c r="AF36" s="30" t="s">
        <v>103</v>
      </c>
      <c r="AG36" s="30">
        <v>10</v>
      </c>
      <c r="AH36" s="30" t="s">
        <v>103</v>
      </c>
      <c r="AI36" s="30">
        <v>10</v>
      </c>
      <c r="AJ36" s="30">
        <v>10</v>
      </c>
      <c r="AK36" s="30" t="s">
        <v>103</v>
      </c>
      <c r="AL36" s="30">
        <v>10</v>
      </c>
      <c r="AM36" s="30" t="s">
        <v>103</v>
      </c>
      <c r="AN36" s="30">
        <v>10</v>
      </c>
      <c r="AO36" s="30">
        <v>5</v>
      </c>
      <c r="AP36" s="30" t="s">
        <v>103</v>
      </c>
      <c r="AQ36" s="30">
        <v>4</v>
      </c>
      <c r="AR36" s="30" t="s">
        <v>103</v>
      </c>
      <c r="AS36" s="30">
        <v>0</v>
      </c>
      <c r="AT36" s="30">
        <v>0</v>
      </c>
      <c r="AU36" s="30" t="s">
        <v>103</v>
      </c>
      <c r="AV36" s="30">
        <v>0</v>
      </c>
      <c r="AW36" s="30" t="s">
        <v>103</v>
      </c>
      <c r="AX36" s="30">
        <v>0</v>
      </c>
      <c r="AY36" s="30">
        <v>0</v>
      </c>
      <c r="AZ36" s="30" t="s">
        <v>103</v>
      </c>
      <c r="BA36" s="30">
        <v>0</v>
      </c>
      <c r="BB36" s="30" t="s">
        <v>103</v>
      </c>
      <c r="BC36" s="30">
        <v>0</v>
      </c>
      <c r="BD36" s="26">
        <f>VLOOKUP(K36,附表2!$A$3:$D$14,4,0)</f>
        <v>7430</v>
      </c>
      <c r="BE36" s="26"/>
      <c r="BF36" s="26">
        <f>_xlfn.SWITCH(L36,"A",VLOOKUP(M36,附表2!$F$3:$I$14,4,0),"B",VLOOKUP(M36,附表2!$K$3:$N$14,4,0),"C",VLOOKUP(M36,附表2!$P$3:$S$14,4,0))</f>
        <v>5160</v>
      </c>
      <c r="BG36" s="26"/>
      <c r="BH36" s="26">
        <f>_xlfn.SWITCH(N36,"A",VLOOKUP(O36,附表2!$F$3:$I$14,4,0),"B",VLOOKUP(O36,附表2!$K$3:$N$14,4,0),"C",VLOOKUP(O36,附表2!$P$3:$S$14,4,0))</f>
        <v>5160</v>
      </c>
      <c r="BI36" s="26">
        <f>VLOOKUP(P36,附表2!$A$3:$D$14,4,0)</f>
        <v>7430</v>
      </c>
      <c r="BJ36" s="26"/>
      <c r="BK36" s="26">
        <f>_xlfn.SWITCH(Q36,"A",VLOOKUP(R36,附表2!$F$3:$I$14,4,0),"B",VLOOKUP(R36,附表2!$K$3:$N$14,4,0),"C",VLOOKUP(R36,附表2!$P$3:$S$14,4,0))</f>
        <v>5160</v>
      </c>
      <c r="BL36" s="26"/>
      <c r="BM36" s="26">
        <f>_xlfn.SWITCH(S36,"A",VLOOKUP(T36,附表2!$F$3:$I$14,4,0),"B",VLOOKUP(T36,附表2!$K$3:$N$14,4,0),"C",VLOOKUP(T36,附表2!$P$3:$S$14,4,0))</f>
        <v>5160</v>
      </c>
      <c r="BN36" s="26">
        <f>VLOOKUP(U36,附表2!$A$3:$D$14,4,0)</f>
        <v>7430</v>
      </c>
      <c r="BO36" s="26"/>
      <c r="BP36" s="26">
        <f>_xlfn.SWITCH(V36,"A",VLOOKUP(W36,附表2!$F$3:$I$14,4,0),"B",VLOOKUP(W36,附表2!$K$3:$N$14,4,0),"C",VLOOKUP(W36,附表2!$P$3:$S$14,4,0))</f>
        <v>5160</v>
      </c>
      <c r="BQ36" s="26"/>
      <c r="BR36" s="26">
        <f>_xlfn.SWITCH(X36,"A",VLOOKUP(Y36,附表2!$F$3:$I$14,4,0),"B",VLOOKUP(Y36,附表2!$K$3:$N$14,4,0),"C",VLOOKUP(Y36,附表2!$P$3:$S$14,4,0))</f>
        <v>5160</v>
      </c>
      <c r="BS36" s="26">
        <f>VLOOKUP(Z36,附表2!$A$3:$D$14,4,0)</f>
        <v>7430</v>
      </c>
      <c r="BT36" s="26"/>
      <c r="BU36" s="26">
        <f>_xlfn.SWITCH(AA36,"A",VLOOKUP(AB36,附表2!$F$3:$I$14,4,0),"B",VLOOKUP(AB36,附表2!$K$3:$N$14,4,0),"C",VLOOKUP(AB36,附表2!$P$3:$S$14,4,0))</f>
        <v>5160</v>
      </c>
      <c r="BV36" s="26"/>
      <c r="BW36" s="26">
        <f>_xlfn.SWITCH(AC36,"A",VLOOKUP(AD36,附表2!$F$3:$I$14,4,0),"B",VLOOKUP(AD36,附表2!$K$3:$N$14,4,0),"C",VLOOKUP(AD36,附表2!$P$3:$S$14,4,0))</f>
        <v>5160</v>
      </c>
      <c r="BX36" s="26">
        <f>VLOOKUP(AE36,附表2!$A$3:$D$14,4,0)</f>
        <v>7430</v>
      </c>
      <c r="BY36" s="26"/>
      <c r="BZ36" s="26">
        <f>_xlfn.SWITCH(AF36,"A",VLOOKUP(AG36,附表2!$F$3:$I$14,4,0),"B",VLOOKUP(AG36,附表2!$K$3:$N$14,4,0),"C",VLOOKUP(AG36,附表2!$P$3:$S$14,4,0))</f>
        <v>5160</v>
      </c>
      <c r="CA36" s="26"/>
      <c r="CB36" s="26">
        <f>_xlfn.SWITCH(AH36,"A",VLOOKUP(AI36,附表2!$F$3:$I$14,4,0),"B",VLOOKUP(AI36,附表2!$K$3:$N$14,4,0),"C",VLOOKUP(AI36,附表2!$P$3:$S$14,4,0))</f>
        <v>5160</v>
      </c>
      <c r="CC36" s="26">
        <f>VLOOKUP(AJ36,附表2!$A$3:$D$14,4,0)</f>
        <v>7430</v>
      </c>
      <c r="CD36" s="26"/>
      <c r="CE36" s="26">
        <f>_xlfn.SWITCH(AK36,"A",VLOOKUP(AL36,附表2!$F$3:$I$14,4,0),"B",VLOOKUP(AL36,附表2!$K$3:$N$14,4,0),"C",VLOOKUP(AL36,附表2!$P$3:$S$14,4,0))</f>
        <v>5160</v>
      </c>
      <c r="CF36" s="26"/>
      <c r="CG36" s="26">
        <f>_xlfn.SWITCH(AM36,"A",VLOOKUP(AN36,附表2!$F$3:$I$14,4,0),"B",VLOOKUP(AN36,附表2!$K$3:$N$14,4,0),"C",VLOOKUP(AN36,附表2!$P$3:$S$14,4,0))</f>
        <v>5160</v>
      </c>
      <c r="CH36" s="26">
        <f>VLOOKUP(AO36,附表2!$A$3:$D$14,4,0)</f>
        <v>1382</v>
      </c>
      <c r="CI36" s="26"/>
      <c r="CJ36" s="26">
        <f>_xlfn.SWITCH(AP36,"A",VLOOKUP(AQ36,附表2!$F$3:$I$14,4,0),"B",VLOOKUP(AQ36,附表2!$K$3:$N$14,4,0),"C",VLOOKUP(AQ36,附表2!$P$3:$S$14,4,0))</f>
        <v>480</v>
      </c>
      <c r="CK36" s="26"/>
      <c r="CL36" s="26">
        <f>_xlfn.SWITCH(AR36,"A",VLOOKUP(AS36,附表2!$F$3:$I$14,4,0),"B",VLOOKUP(AS36,附表2!$K$3:$N$14,4,0),"C",VLOOKUP(AS36,附表2!$P$3:$S$14,4,0))</f>
        <v>0</v>
      </c>
      <c r="CM36" s="26">
        <f>VLOOKUP(AT36,附表2!$A$3:$D$14,4,0)</f>
        <v>0</v>
      </c>
      <c r="CN36" s="26"/>
      <c r="CO36" s="26">
        <f>_xlfn.SWITCH(AU36,"A",VLOOKUP(AV36,附表2!$F$3:$I$14,4,0),"B",VLOOKUP(AV36,附表2!$K$3:$N$14,4,0),"C",VLOOKUP(AV36,附表2!$P$3:$S$14,4,0))</f>
        <v>0</v>
      </c>
      <c r="CP36" s="26"/>
      <c r="CQ36" s="26">
        <f>_xlfn.SWITCH(AW36,"A",VLOOKUP(AX36,附表2!$F$3:$I$14,4,0),"B",VLOOKUP(AX36,附表2!$K$3:$N$14,4,0),"C",VLOOKUP(AX36,附表2!$P$3:$S$14,4,0))</f>
        <v>0</v>
      </c>
      <c r="CR36" s="26">
        <f>VLOOKUP(AY36,附表2!$A$3:$D$14,4,0)</f>
        <v>0</v>
      </c>
      <c r="CS36" s="26"/>
      <c r="CT36" s="26">
        <f>_xlfn.SWITCH(AZ36,"A",VLOOKUP(BA36,附表2!$F$3:$I$14,4,0),"B",VLOOKUP(BA36,附表2!$K$3:$N$14,4,0),"C",VLOOKUP(BA36,附表2!$P$3:$S$14,4,0))</f>
        <v>0</v>
      </c>
      <c r="CU36" s="26"/>
      <c r="CV36" s="26">
        <f>_xlfn.SWITCH(BB36,"A",VLOOKUP(BC36,附表2!$F$3:$I$14,4,0),"B",VLOOKUP(BC36,附表2!$K$3:$N$14,4,0),"C",VLOOKUP(BC36,附表2!$P$3:$S$14,4,0))</f>
        <v>0</v>
      </c>
    </row>
    <row r="37" spans="1:100" x14ac:dyDescent="0.15">
      <c r="A37" s="31">
        <v>32</v>
      </c>
      <c r="B37" s="31">
        <f>VLOOKUP(A37,CHOOSE({1,2},铜钱产出!A35:A91,铜钱产出!BD35:BD91),2,0)</f>
        <v>8061452</v>
      </c>
      <c r="C37">
        <f t="shared" si="0"/>
        <v>4923452</v>
      </c>
      <c r="D37">
        <f>附表6!I39</f>
        <v>3138000</v>
      </c>
      <c r="E37">
        <f>C37/2850*附表3!$B$3</f>
        <v>100402.22499582289</v>
      </c>
      <c r="F37">
        <f>F36+附表6!$A$6</f>
        <v>8783.4374999999982</v>
      </c>
      <c r="G37">
        <f>4*铜钱系统分析!$H$235*12*1.25+G36</f>
        <v>1025.9999999999998</v>
      </c>
      <c r="H37" s="31">
        <f t="shared" si="1"/>
        <v>110224</v>
      </c>
      <c r="I37" s="31">
        <f t="shared" si="2"/>
        <v>-12.337504177106894</v>
      </c>
      <c r="K37" s="30">
        <v>10</v>
      </c>
      <c r="L37" s="30" t="s">
        <v>103</v>
      </c>
      <c r="M37" s="30">
        <v>10</v>
      </c>
      <c r="N37" s="30" t="s">
        <v>103</v>
      </c>
      <c r="O37" s="30">
        <v>10</v>
      </c>
      <c r="P37" s="30">
        <v>10</v>
      </c>
      <c r="Q37" s="30" t="s">
        <v>103</v>
      </c>
      <c r="R37" s="30">
        <v>10</v>
      </c>
      <c r="S37" s="30" t="s">
        <v>103</v>
      </c>
      <c r="T37" s="30">
        <v>10</v>
      </c>
      <c r="U37" s="30">
        <v>10</v>
      </c>
      <c r="V37" s="30" t="s">
        <v>103</v>
      </c>
      <c r="W37" s="30">
        <v>10</v>
      </c>
      <c r="X37" s="30" t="s">
        <v>103</v>
      </c>
      <c r="Y37" s="30">
        <v>10</v>
      </c>
      <c r="Z37" s="30">
        <v>10</v>
      </c>
      <c r="AA37" s="30" t="s">
        <v>103</v>
      </c>
      <c r="AB37" s="30">
        <v>10</v>
      </c>
      <c r="AC37" s="30" t="s">
        <v>103</v>
      </c>
      <c r="AD37" s="30">
        <v>10</v>
      </c>
      <c r="AE37" s="30">
        <v>10</v>
      </c>
      <c r="AF37" s="30" t="s">
        <v>103</v>
      </c>
      <c r="AG37" s="30">
        <v>10</v>
      </c>
      <c r="AH37" s="30" t="s">
        <v>103</v>
      </c>
      <c r="AI37" s="30">
        <v>10</v>
      </c>
      <c r="AJ37" s="30">
        <v>10</v>
      </c>
      <c r="AK37" s="30" t="s">
        <v>103</v>
      </c>
      <c r="AL37" s="30">
        <v>10</v>
      </c>
      <c r="AM37" s="30" t="s">
        <v>103</v>
      </c>
      <c r="AN37" s="30">
        <v>10</v>
      </c>
      <c r="AO37" s="30">
        <v>5</v>
      </c>
      <c r="AP37" s="30" t="s">
        <v>103</v>
      </c>
      <c r="AQ37" s="30">
        <v>5</v>
      </c>
      <c r="AR37" s="30" t="s">
        <v>103</v>
      </c>
      <c r="AS37" s="30">
        <v>0</v>
      </c>
      <c r="AT37" s="30">
        <v>5</v>
      </c>
      <c r="AU37" s="30" t="s">
        <v>103</v>
      </c>
      <c r="AV37" s="30">
        <v>0</v>
      </c>
      <c r="AW37" s="30" t="s">
        <v>103</v>
      </c>
      <c r="AX37" s="30">
        <v>0</v>
      </c>
      <c r="AY37" s="30">
        <v>0</v>
      </c>
      <c r="AZ37" s="30" t="s">
        <v>103</v>
      </c>
      <c r="BA37" s="30">
        <v>0</v>
      </c>
      <c r="BB37" s="30" t="s">
        <v>103</v>
      </c>
      <c r="BC37" s="30">
        <v>0</v>
      </c>
      <c r="BD37" s="26">
        <f>VLOOKUP(K37,附表2!$A$3:$D$14,4,0)</f>
        <v>7430</v>
      </c>
      <c r="BE37" s="26"/>
      <c r="BF37" s="26">
        <f>_xlfn.SWITCH(L37,"A",VLOOKUP(M37,附表2!$F$3:$I$14,4,0),"B",VLOOKUP(M37,附表2!$K$3:$N$14,4,0),"C",VLOOKUP(M37,附表2!$P$3:$S$14,4,0))</f>
        <v>5160</v>
      </c>
      <c r="BG37" s="26"/>
      <c r="BH37" s="26">
        <f>_xlfn.SWITCH(N37,"A",VLOOKUP(O37,附表2!$F$3:$I$14,4,0),"B",VLOOKUP(O37,附表2!$K$3:$N$14,4,0),"C",VLOOKUP(O37,附表2!$P$3:$S$14,4,0))</f>
        <v>5160</v>
      </c>
      <c r="BI37" s="26">
        <f>VLOOKUP(P37,附表2!$A$3:$D$14,4,0)</f>
        <v>7430</v>
      </c>
      <c r="BJ37" s="26"/>
      <c r="BK37" s="26">
        <f>_xlfn.SWITCH(Q37,"A",VLOOKUP(R37,附表2!$F$3:$I$14,4,0),"B",VLOOKUP(R37,附表2!$K$3:$N$14,4,0),"C",VLOOKUP(R37,附表2!$P$3:$S$14,4,0))</f>
        <v>5160</v>
      </c>
      <c r="BL37" s="26"/>
      <c r="BM37" s="26">
        <f>_xlfn.SWITCH(S37,"A",VLOOKUP(T37,附表2!$F$3:$I$14,4,0),"B",VLOOKUP(T37,附表2!$K$3:$N$14,4,0),"C",VLOOKUP(T37,附表2!$P$3:$S$14,4,0))</f>
        <v>5160</v>
      </c>
      <c r="BN37" s="26">
        <f>VLOOKUP(U37,附表2!$A$3:$D$14,4,0)</f>
        <v>7430</v>
      </c>
      <c r="BO37" s="26"/>
      <c r="BP37" s="26">
        <f>_xlfn.SWITCH(V37,"A",VLOOKUP(W37,附表2!$F$3:$I$14,4,0),"B",VLOOKUP(W37,附表2!$K$3:$N$14,4,0),"C",VLOOKUP(W37,附表2!$P$3:$S$14,4,0))</f>
        <v>5160</v>
      </c>
      <c r="BQ37" s="26"/>
      <c r="BR37" s="26">
        <f>_xlfn.SWITCH(X37,"A",VLOOKUP(Y37,附表2!$F$3:$I$14,4,0),"B",VLOOKUP(Y37,附表2!$K$3:$N$14,4,0),"C",VLOOKUP(Y37,附表2!$P$3:$S$14,4,0))</f>
        <v>5160</v>
      </c>
      <c r="BS37" s="26">
        <f>VLOOKUP(Z37,附表2!$A$3:$D$14,4,0)</f>
        <v>7430</v>
      </c>
      <c r="BT37" s="26"/>
      <c r="BU37" s="26">
        <f>_xlfn.SWITCH(AA37,"A",VLOOKUP(AB37,附表2!$F$3:$I$14,4,0),"B",VLOOKUP(AB37,附表2!$K$3:$N$14,4,0),"C",VLOOKUP(AB37,附表2!$P$3:$S$14,4,0))</f>
        <v>5160</v>
      </c>
      <c r="BV37" s="26"/>
      <c r="BW37" s="26">
        <f>_xlfn.SWITCH(AC37,"A",VLOOKUP(AD37,附表2!$F$3:$I$14,4,0),"B",VLOOKUP(AD37,附表2!$K$3:$N$14,4,0),"C",VLOOKUP(AD37,附表2!$P$3:$S$14,4,0))</f>
        <v>5160</v>
      </c>
      <c r="BX37" s="26">
        <f>VLOOKUP(AE37,附表2!$A$3:$D$14,4,0)</f>
        <v>7430</v>
      </c>
      <c r="BY37" s="26"/>
      <c r="BZ37" s="26">
        <f>_xlfn.SWITCH(AF37,"A",VLOOKUP(AG37,附表2!$F$3:$I$14,4,0),"B",VLOOKUP(AG37,附表2!$K$3:$N$14,4,0),"C",VLOOKUP(AG37,附表2!$P$3:$S$14,4,0))</f>
        <v>5160</v>
      </c>
      <c r="CA37" s="26"/>
      <c r="CB37" s="26">
        <f>_xlfn.SWITCH(AH37,"A",VLOOKUP(AI37,附表2!$F$3:$I$14,4,0),"B",VLOOKUP(AI37,附表2!$K$3:$N$14,4,0),"C",VLOOKUP(AI37,附表2!$P$3:$S$14,4,0))</f>
        <v>5160</v>
      </c>
      <c r="CC37" s="26">
        <f>VLOOKUP(AJ37,附表2!$A$3:$D$14,4,0)</f>
        <v>7430</v>
      </c>
      <c r="CD37" s="26"/>
      <c r="CE37" s="26">
        <f>_xlfn.SWITCH(AK37,"A",VLOOKUP(AL37,附表2!$F$3:$I$14,4,0),"B",VLOOKUP(AL37,附表2!$K$3:$N$14,4,0),"C",VLOOKUP(AL37,附表2!$P$3:$S$14,4,0))</f>
        <v>5160</v>
      </c>
      <c r="CF37" s="26"/>
      <c r="CG37" s="26">
        <f>_xlfn.SWITCH(AM37,"A",VLOOKUP(AN37,附表2!$F$3:$I$14,4,0),"B",VLOOKUP(AN37,附表2!$K$3:$N$14,4,0),"C",VLOOKUP(AN37,附表2!$P$3:$S$14,4,0))</f>
        <v>5160</v>
      </c>
      <c r="CH37" s="26">
        <f>VLOOKUP(AO37,附表2!$A$3:$D$14,4,0)</f>
        <v>1382</v>
      </c>
      <c r="CI37" s="26"/>
      <c r="CJ37" s="26">
        <f>_xlfn.SWITCH(AP37,"A",VLOOKUP(AQ37,附表2!$F$3:$I$14,4,0),"B",VLOOKUP(AQ37,附表2!$K$3:$N$14,4,0),"C",VLOOKUP(AQ37,附表2!$P$3:$S$14,4,0))</f>
        <v>960</v>
      </c>
      <c r="CK37" s="26"/>
      <c r="CL37" s="26">
        <f>_xlfn.SWITCH(AR37,"A",VLOOKUP(AS37,附表2!$F$3:$I$14,4,0),"B",VLOOKUP(AS37,附表2!$K$3:$N$14,4,0),"C",VLOOKUP(AS37,附表2!$P$3:$S$14,4,0))</f>
        <v>0</v>
      </c>
      <c r="CM37" s="26">
        <f>VLOOKUP(AT37,附表2!$A$3:$D$14,4,0)</f>
        <v>1382</v>
      </c>
      <c r="CN37" s="26"/>
      <c r="CO37" s="26">
        <f>_xlfn.SWITCH(AU37,"A",VLOOKUP(AV37,附表2!$F$3:$I$14,4,0),"B",VLOOKUP(AV37,附表2!$K$3:$N$14,4,0),"C",VLOOKUP(AV37,附表2!$P$3:$S$14,4,0))</f>
        <v>0</v>
      </c>
      <c r="CP37" s="26"/>
      <c r="CQ37" s="26">
        <f>_xlfn.SWITCH(AW37,"A",VLOOKUP(AX37,附表2!$F$3:$I$14,4,0),"B",VLOOKUP(AX37,附表2!$K$3:$N$14,4,0),"C",VLOOKUP(AX37,附表2!$P$3:$S$14,4,0))</f>
        <v>0</v>
      </c>
      <c r="CR37" s="26">
        <f>VLOOKUP(AY37,附表2!$A$3:$D$14,4,0)</f>
        <v>0</v>
      </c>
      <c r="CS37" s="26"/>
      <c r="CT37" s="26">
        <f>_xlfn.SWITCH(AZ37,"A",VLOOKUP(BA37,附表2!$F$3:$I$14,4,0),"B",VLOOKUP(BA37,附表2!$K$3:$N$14,4,0),"C",VLOOKUP(BA37,附表2!$P$3:$S$14,4,0))</f>
        <v>0</v>
      </c>
      <c r="CU37" s="26"/>
      <c r="CV37" s="26">
        <f>_xlfn.SWITCH(BB37,"A",VLOOKUP(BC37,附表2!$F$3:$I$14,4,0),"B",VLOOKUP(BC37,附表2!$K$3:$N$14,4,0),"C",VLOOKUP(BC37,附表2!$P$3:$S$14,4,0))</f>
        <v>0</v>
      </c>
    </row>
    <row r="38" spans="1:100" x14ac:dyDescent="0.15">
      <c r="A38" s="33">
        <v>33</v>
      </c>
      <c r="B38" s="33">
        <f>VLOOKUP(A38,CHOOSE({1,2},铜钱产出!A36:A92,铜钱产出!BD36:BD92),2,0)</f>
        <v>8248732</v>
      </c>
      <c r="C38">
        <f t="shared" si="0"/>
        <v>5004232</v>
      </c>
      <c r="D38">
        <f>附表6!I40</f>
        <v>3244500</v>
      </c>
      <c r="E38">
        <f>C38/2850*附表3!$B$3</f>
        <v>102049.54312447787</v>
      </c>
      <c r="F38">
        <f>F37+附表6!$A$6</f>
        <v>9271.4062499999982</v>
      </c>
      <c r="G38">
        <f>4*铜钱系统分析!$H$235*12*1.25+G37</f>
        <v>1082.9999999999998</v>
      </c>
      <c r="H38" s="33">
        <f t="shared" si="1"/>
        <v>111184</v>
      </c>
      <c r="I38" s="31">
        <f t="shared" si="2"/>
        <v>1219.9493744778738</v>
      </c>
      <c r="K38" s="30">
        <v>10</v>
      </c>
      <c r="L38" s="30" t="s">
        <v>103</v>
      </c>
      <c r="M38" s="30">
        <v>10</v>
      </c>
      <c r="N38" s="30" t="s">
        <v>103</v>
      </c>
      <c r="O38" s="30">
        <v>10</v>
      </c>
      <c r="P38" s="30">
        <v>10</v>
      </c>
      <c r="Q38" s="30" t="s">
        <v>103</v>
      </c>
      <c r="R38" s="30">
        <v>10</v>
      </c>
      <c r="S38" s="30" t="s">
        <v>103</v>
      </c>
      <c r="T38" s="30">
        <v>10</v>
      </c>
      <c r="U38" s="30">
        <v>10</v>
      </c>
      <c r="V38" s="30" t="s">
        <v>103</v>
      </c>
      <c r="W38" s="30">
        <v>10</v>
      </c>
      <c r="X38" s="30" t="s">
        <v>103</v>
      </c>
      <c r="Y38" s="30">
        <v>10</v>
      </c>
      <c r="Z38" s="30">
        <v>10</v>
      </c>
      <c r="AA38" s="30" t="s">
        <v>103</v>
      </c>
      <c r="AB38" s="30">
        <v>10</v>
      </c>
      <c r="AC38" s="30" t="s">
        <v>103</v>
      </c>
      <c r="AD38" s="30">
        <v>10</v>
      </c>
      <c r="AE38" s="30">
        <v>10</v>
      </c>
      <c r="AF38" s="30" t="s">
        <v>103</v>
      </c>
      <c r="AG38" s="30">
        <v>10</v>
      </c>
      <c r="AH38" s="30" t="s">
        <v>103</v>
      </c>
      <c r="AI38" s="30">
        <v>10</v>
      </c>
      <c r="AJ38" s="30">
        <v>10</v>
      </c>
      <c r="AK38" s="30" t="s">
        <v>103</v>
      </c>
      <c r="AL38" s="30">
        <v>10</v>
      </c>
      <c r="AM38" s="30" t="s">
        <v>103</v>
      </c>
      <c r="AN38" s="30">
        <v>10</v>
      </c>
      <c r="AO38" s="30">
        <v>5</v>
      </c>
      <c r="AP38" s="30" t="s">
        <v>103</v>
      </c>
      <c r="AQ38" s="30">
        <v>5</v>
      </c>
      <c r="AR38" s="30" t="s">
        <v>103</v>
      </c>
      <c r="AS38" s="30">
        <v>0</v>
      </c>
      <c r="AT38" s="30">
        <v>5</v>
      </c>
      <c r="AU38" s="30" t="s">
        <v>103</v>
      </c>
      <c r="AV38" s="30">
        <v>5</v>
      </c>
      <c r="AW38" s="30" t="s">
        <v>103</v>
      </c>
      <c r="AX38" s="30">
        <v>0</v>
      </c>
      <c r="AY38" s="30">
        <v>0</v>
      </c>
      <c r="AZ38" s="30" t="s">
        <v>103</v>
      </c>
      <c r="BA38" s="30">
        <v>0</v>
      </c>
      <c r="BB38" s="30" t="s">
        <v>103</v>
      </c>
      <c r="BC38" s="30">
        <v>0</v>
      </c>
      <c r="BD38" s="26">
        <f>VLOOKUP(K38,附表2!$A$3:$D$14,4,0)</f>
        <v>7430</v>
      </c>
      <c r="BE38" s="26"/>
      <c r="BF38" s="26">
        <f>_xlfn.SWITCH(L38,"A",VLOOKUP(M38,附表2!$F$3:$I$14,4,0),"B",VLOOKUP(M38,附表2!$K$3:$N$14,4,0),"C",VLOOKUP(M38,附表2!$P$3:$S$14,4,0))</f>
        <v>5160</v>
      </c>
      <c r="BG38" s="26"/>
      <c r="BH38" s="26">
        <f>_xlfn.SWITCH(N38,"A",VLOOKUP(O38,附表2!$F$3:$I$14,4,0),"B",VLOOKUP(O38,附表2!$K$3:$N$14,4,0),"C",VLOOKUP(O38,附表2!$P$3:$S$14,4,0))</f>
        <v>5160</v>
      </c>
      <c r="BI38" s="26">
        <f>VLOOKUP(P38,附表2!$A$3:$D$14,4,0)</f>
        <v>7430</v>
      </c>
      <c r="BJ38" s="26"/>
      <c r="BK38" s="26">
        <f>_xlfn.SWITCH(Q38,"A",VLOOKUP(R38,附表2!$F$3:$I$14,4,0),"B",VLOOKUP(R38,附表2!$K$3:$N$14,4,0),"C",VLOOKUP(R38,附表2!$P$3:$S$14,4,0))</f>
        <v>5160</v>
      </c>
      <c r="BL38" s="26"/>
      <c r="BM38" s="26">
        <f>_xlfn.SWITCH(S38,"A",VLOOKUP(T38,附表2!$F$3:$I$14,4,0),"B",VLOOKUP(T38,附表2!$K$3:$N$14,4,0),"C",VLOOKUP(T38,附表2!$P$3:$S$14,4,0))</f>
        <v>5160</v>
      </c>
      <c r="BN38" s="26">
        <f>VLOOKUP(U38,附表2!$A$3:$D$14,4,0)</f>
        <v>7430</v>
      </c>
      <c r="BO38" s="26"/>
      <c r="BP38" s="26">
        <f>_xlfn.SWITCH(V38,"A",VLOOKUP(W38,附表2!$F$3:$I$14,4,0),"B",VLOOKUP(W38,附表2!$K$3:$N$14,4,0),"C",VLOOKUP(W38,附表2!$P$3:$S$14,4,0))</f>
        <v>5160</v>
      </c>
      <c r="BQ38" s="26"/>
      <c r="BR38" s="26">
        <f>_xlfn.SWITCH(X38,"A",VLOOKUP(Y38,附表2!$F$3:$I$14,4,0),"B",VLOOKUP(Y38,附表2!$K$3:$N$14,4,0),"C",VLOOKUP(Y38,附表2!$P$3:$S$14,4,0))</f>
        <v>5160</v>
      </c>
      <c r="BS38" s="26">
        <f>VLOOKUP(Z38,附表2!$A$3:$D$14,4,0)</f>
        <v>7430</v>
      </c>
      <c r="BT38" s="26"/>
      <c r="BU38" s="26">
        <f>_xlfn.SWITCH(AA38,"A",VLOOKUP(AB38,附表2!$F$3:$I$14,4,0),"B",VLOOKUP(AB38,附表2!$K$3:$N$14,4,0),"C",VLOOKUP(AB38,附表2!$P$3:$S$14,4,0))</f>
        <v>5160</v>
      </c>
      <c r="BV38" s="26"/>
      <c r="BW38" s="26">
        <f>_xlfn.SWITCH(AC38,"A",VLOOKUP(AD38,附表2!$F$3:$I$14,4,0),"B",VLOOKUP(AD38,附表2!$K$3:$N$14,4,0),"C",VLOOKUP(AD38,附表2!$P$3:$S$14,4,0))</f>
        <v>5160</v>
      </c>
      <c r="BX38" s="26">
        <f>VLOOKUP(AE38,附表2!$A$3:$D$14,4,0)</f>
        <v>7430</v>
      </c>
      <c r="BY38" s="26"/>
      <c r="BZ38" s="26">
        <f>_xlfn.SWITCH(AF38,"A",VLOOKUP(AG38,附表2!$F$3:$I$14,4,0),"B",VLOOKUP(AG38,附表2!$K$3:$N$14,4,0),"C",VLOOKUP(AG38,附表2!$P$3:$S$14,4,0))</f>
        <v>5160</v>
      </c>
      <c r="CA38" s="26"/>
      <c r="CB38" s="26">
        <f>_xlfn.SWITCH(AH38,"A",VLOOKUP(AI38,附表2!$F$3:$I$14,4,0),"B",VLOOKUP(AI38,附表2!$K$3:$N$14,4,0),"C",VLOOKUP(AI38,附表2!$P$3:$S$14,4,0))</f>
        <v>5160</v>
      </c>
      <c r="CC38" s="26">
        <f>VLOOKUP(AJ38,附表2!$A$3:$D$14,4,0)</f>
        <v>7430</v>
      </c>
      <c r="CD38" s="26"/>
      <c r="CE38" s="26">
        <f>_xlfn.SWITCH(AK38,"A",VLOOKUP(AL38,附表2!$F$3:$I$14,4,0),"B",VLOOKUP(AL38,附表2!$K$3:$N$14,4,0),"C",VLOOKUP(AL38,附表2!$P$3:$S$14,4,0))</f>
        <v>5160</v>
      </c>
      <c r="CF38" s="26"/>
      <c r="CG38" s="26">
        <f>_xlfn.SWITCH(AM38,"A",VLOOKUP(AN38,附表2!$F$3:$I$14,4,0),"B",VLOOKUP(AN38,附表2!$K$3:$N$14,4,0),"C",VLOOKUP(AN38,附表2!$P$3:$S$14,4,0))</f>
        <v>5160</v>
      </c>
      <c r="CH38" s="26">
        <f>VLOOKUP(AO38,附表2!$A$3:$D$14,4,0)</f>
        <v>1382</v>
      </c>
      <c r="CI38" s="26"/>
      <c r="CJ38" s="26">
        <f>_xlfn.SWITCH(AP38,"A",VLOOKUP(AQ38,附表2!$F$3:$I$14,4,0),"B",VLOOKUP(AQ38,附表2!$K$3:$N$14,4,0),"C",VLOOKUP(AQ38,附表2!$P$3:$S$14,4,0))</f>
        <v>960</v>
      </c>
      <c r="CK38" s="26"/>
      <c r="CL38" s="26">
        <f>_xlfn.SWITCH(AR38,"A",VLOOKUP(AS38,附表2!$F$3:$I$14,4,0),"B",VLOOKUP(AS38,附表2!$K$3:$N$14,4,0),"C",VLOOKUP(AS38,附表2!$P$3:$S$14,4,0))</f>
        <v>0</v>
      </c>
      <c r="CM38" s="26">
        <f>VLOOKUP(AT38,附表2!$A$3:$D$14,4,0)</f>
        <v>1382</v>
      </c>
      <c r="CN38" s="26"/>
      <c r="CO38" s="26">
        <f>_xlfn.SWITCH(AU38,"A",VLOOKUP(AV38,附表2!$F$3:$I$14,4,0),"B",VLOOKUP(AV38,附表2!$K$3:$N$14,4,0),"C",VLOOKUP(AV38,附表2!$P$3:$S$14,4,0))</f>
        <v>960</v>
      </c>
      <c r="CP38" s="26"/>
      <c r="CQ38" s="26">
        <f>_xlfn.SWITCH(AW38,"A",VLOOKUP(AX38,附表2!$F$3:$I$14,4,0),"B",VLOOKUP(AX38,附表2!$K$3:$N$14,4,0),"C",VLOOKUP(AX38,附表2!$P$3:$S$14,4,0))</f>
        <v>0</v>
      </c>
      <c r="CR38" s="26">
        <f>VLOOKUP(AY38,附表2!$A$3:$D$14,4,0)</f>
        <v>0</v>
      </c>
      <c r="CS38" s="26"/>
      <c r="CT38" s="26">
        <f>_xlfn.SWITCH(AZ38,"A",VLOOKUP(BA38,附表2!$F$3:$I$14,4,0),"B",VLOOKUP(BA38,附表2!$K$3:$N$14,4,0),"C",VLOOKUP(BA38,附表2!$P$3:$S$14,4,0))</f>
        <v>0</v>
      </c>
      <c r="CU38" s="26"/>
      <c r="CV38" s="26">
        <f>_xlfn.SWITCH(BB38,"A",VLOOKUP(BC38,附表2!$F$3:$I$14,4,0),"B",VLOOKUP(BC38,附表2!$K$3:$N$14,4,0),"C",VLOOKUP(BC38,附表2!$P$3:$S$14,4,0))</f>
        <v>0</v>
      </c>
    </row>
    <row r="39" spans="1:100" x14ac:dyDescent="0.15">
      <c r="A39">
        <v>34</v>
      </c>
      <c r="B39">
        <f>VLOOKUP(A39,CHOOSE({1,2},铜钱产出!A37:A93,铜钱产出!BD37:BD93),2,0)</f>
        <v>9472612</v>
      </c>
      <c r="C39">
        <f t="shared" si="0"/>
        <v>6121612</v>
      </c>
      <c r="D39">
        <f>附表6!I41</f>
        <v>3351000</v>
      </c>
      <c r="E39">
        <f>C39/2850*附表3!$B$3</f>
        <v>124835.88046783625</v>
      </c>
      <c r="F39">
        <f>F38+附表6!$A$6</f>
        <v>9759.3749999999982</v>
      </c>
      <c r="G39">
        <f>4*铜钱系统分析!$H$235*12*1.25+G38</f>
        <v>1139.9999999999998</v>
      </c>
      <c r="H39">
        <f t="shared" si="1"/>
        <v>135405</v>
      </c>
      <c r="I39" s="31">
        <f t="shared" si="2"/>
        <v>330.25546783625032</v>
      </c>
      <c r="K39" s="30">
        <v>10</v>
      </c>
      <c r="L39" s="30" t="s">
        <v>103</v>
      </c>
      <c r="M39" s="30">
        <v>10</v>
      </c>
      <c r="N39" s="30" t="s">
        <v>103</v>
      </c>
      <c r="O39" s="30">
        <v>10</v>
      </c>
      <c r="P39" s="30">
        <v>10</v>
      </c>
      <c r="Q39" s="30" t="s">
        <v>103</v>
      </c>
      <c r="R39" s="30">
        <v>10</v>
      </c>
      <c r="S39" s="30" t="s">
        <v>103</v>
      </c>
      <c r="T39" s="30">
        <v>10</v>
      </c>
      <c r="U39" s="30">
        <v>10</v>
      </c>
      <c r="V39" s="30" t="s">
        <v>103</v>
      </c>
      <c r="W39" s="30">
        <v>10</v>
      </c>
      <c r="X39" s="30" t="s">
        <v>103</v>
      </c>
      <c r="Y39" s="30">
        <v>10</v>
      </c>
      <c r="Z39" s="30">
        <v>10</v>
      </c>
      <c r="AA39" s="30" t="s">
        <v>103</v>
      </c>
      <c r="AB39" s="30">
        <v>10</v>
      </c>
      <c r="AC39" s="30" t="s">
        <v>103</v>
      </c>
      <c r="AD39" s="30">
        <v>10</v>
      </c>
      <c r="AE39" s="30">
        <v>10</v>
      </c>
      <c r="AF39" s="30" t="s">
        <v>103</v>
      </c>
      <c r="AG39" s="30">
        <v>10</v>
      </c>
      <c r="AH39" s="30" t="s">
        <v>103</v>
      </c>
      <c r="AI39" s="30">
        <v>10</v>
      </c>
      <c r="AJ39" s="30">
        <v>10</v>
      </c>
      <c r="AK39" s="30" t="s">
        <v>103</v>
      </c>
      <c r="AL39" s="30">
        <v>10</v>
      </c>
      <c r="AM39" s="30" t="s">
        <v>103</v>
      </c>
      <c r="AN39" s="30">
        <v>10</v>
      </c>
      <c r="AO39" s="30">
        <v>9</v>
      </c>
      <c r="AP39" s="30" t="s">
        <v>103</v>
      </c>
      <c r="AQ39" s="30">
        <v>9</v>
      </c>
      <c r="AR39" s="30" t="s">
        <v>103</v>
      </c>
      <c r="AS39" s="30">
        <v>0</v>
      </c>
      <c r="AT39" s="30">
        <v>9</v>
      </c>
      <c r="AU39" s="30" t="s">
        <v>103</v>
      </c>
      <c r="AV39" s="30">
        <v>9</v>
      </c>
      <c r="AW39" s="30" t="s">
        <v>103</v>
      </c>
      <c r="AX39" s="30">
        <v>0</v>
      </c>
      <c r="AY39" s="30">
        <v>9</v>
      </c>
      <c r="AZ39" s="30" t="s">
        <v>103</v>
      </c>
      <c r="BA39" s="30">
        <v>8</v>
      </c>
      <c r="BB39" s="30" t="s">
        <v>103</v>
      </c>
      <c r="BC39" s="30">
        <v>0</v>
      </c>
      <c r="BD39" s="26">
        <f>VLOOKUP(K39,附表2!$A$3:$D$14,4,0)</f>
        <v>7430</v>
      </c>
      <c r="BE39" s="26"/>
      <c r="BF39" s="26">
        <f>_xlfn.SWITCH(L39,"A",VLOOKUP(M39,附表2!$F$3:$I$14,4,0),"B",VLOOKUP(M39,附表2!$K$3:$N$14,4,0),"C",VLOOKUP(M39,附表2!$P$3:$S$14,4,0))</f>
        <v>5160</v>
      </c>
      <c r="BG39" s="26"/>
      <c r="BH39" s="26">
        <f>_xlfn.SWITCH(N39,"A",VLOOKUP(O39,附表2!$F$3:$I$14,4,0),"B",VLOOKUP(O39,附表2!$K$3:$N$14,4,0),"C",VLOOKUP(O39,附表2!$P$3:$S$14,4,0))</f>
        <v>5160</v>
      </c>
      <c r="BI39" s="26">
        <f>VLOOKUP(P39,附表2!$A$3:$D$14,4,0)</f>
        <v>7430</v>
      </c>
      <c r="BJ39" s="26"/>
      <c r="BK39" s="26">
        <f>_xlfn.SWITCH(Q39,"A",VLOOKUP(R39,附表2!$F$3:$I$14,4,0),"B",VLOOKUP(R39,附表2!$K$3:$N$14,4,0),"C",VLOOKUP(R39,附表2!$P$3:$S$14,4,0))</f>
        <v>5160</v>
      </c>
      <c r="BL39" s="26"/>
      <c r="BM39" s="26">
        <f>_xlfn.SWITCH(S39,"A",VLOOKUP(T39,附表2!$F$3:$I$14,4,0),"B",VLOOKUP(T39,附表2!$K$3:$N$14,4,0),"C",VLOOKUP(T39,附表2!$P$3:$S$14,4,0))</f>
        <v>5160</v>
      </c>
      <c r="BN39" s="26">
        <f>VLOOKUP(U39,附表2!$A$3:$D$14,4,0)</f>
        <v>7430</v>
      </c>
      <c r="BO39" s="26"/>
      <c r="BP39" s="26">
        <f>_xlfn.SWITCH(V39,"A",VLOOKUP(W39,附表2!$F$3:$I$14,4,0),"B",VLOOKUP(W39,附表2!$K$3:$N$14,4,0),"C",VLOOKUP(W39,附表2!$P$3:$S$14,4,0))</f>
        <v>5160</v>
      </c>
      <c r="BQ39" s="26"/>
      <c r="BR39" s="26">
        <f>_xlfn.SWITCH(X39,"A",VLOOKUP(Y39,附表2!$F$3:$I$14,4,0),"B",VLOOKUP(Y39,附表2!$K$3:$N$14,4,0),"C",VLOOKUP(Y39,附表2!$P$3:$S$14,4,0))</f>
        <v>5160</v>
      </c>
      <c r="BS39" s="26">
        <f>VLOOKUP(Z39,附表2!$A$3:$D$14,4,0)</f>
        <v>7430</v>
      </c>
      <c r="BT39" s="26"/>
      <c r="BU39" s="26">
        <f>_xlfn.SWITCH(AA39,"A",VLOOKUP(AB39,附表2!$F$3:$I$14,4,0),"B",VLOOKUP(AB39,附表2!$K$3:$N$14,4,0),"C",VLOOKUP(AB39,附表2!$P$3:$S$14,4,0))</f>
        <v>5160</v>
      </c>
      <c r="BV39" s="26"/>
      <c r="BW39" s="26">
        <f>_xlfn.SWITCH(AC39,"A",VLOOKUP(AD39,附表2!$F$3:$I$14,4,0),"B",VLOOKUP(AD39,附表2!$K$3:$N$14,4,0),"C",VLOOKUP(AD39,附表2!$P$3:$S$14,4,0))</f>
        <v>5160</v>
      </c>
      <c r="BX39" s="26">
        <f>VLOOKUP(AE39,附表2!$A$3:$D$14,4,0)</f>
        <v>7430</v>
      </c>
      <c r="BY39" s="26"/>
      <c r="BZ39" s="26">
        <f>_xlfn.SWITCH(AF39,"A",VLOOKUP(AG39,附表2!$F$3:$I$14,4,0),"B",VLOOKUP(AG39,附表2!$K$3:$N$14,4,0),"C",VLOOKUP(AG39,附表2!$P$3:$S$14,4,0))</f>
        <v>5160</v>
      </c>
      <c r="CA39" s="26"/>
      <c r="CB39" s="26">
        <f>_xlfn.SWITCH(AH39,"A",VLOOKUP(AI39,附表2!$F$3:$I$14,4,0),"B",VLOOKUP(AI39,附表2!$K$3:$N$14,4,0),"C",VLOOKUP(AI39,附表2!$P$3:$S$14,4,0))</f>
        <v>5160</v>
      </c>
      <c r="CC39" s="26">
        <f>VLOOKUP(AJ39,附表2!$A$3:$D$14,4,0)</f>
        <v>7430</v>
      </c>
      <c r="CD39" s="26"/>
      <c r="CE39" s="26">
        <f>_xlfn.SWITCH(AK39,"A",VLOOKUP(AL39,附表2!$F$3:$I$14,4,0),"B",VLOOKUP(AL39,附表2!$K$3:$N$14,4,0),"C",VLOOKUP(AL39,附表2!$P$3:$S$14,4,0))</f>
        <v>5160</v>
      </c>
      <c r="CF39" s="26"/>
      <c r="CG39" s="26">
        <f>_xlfn.SWITCH(AM39,"A",VLOOKUP(AN39,附表2!$F$3:$I$14,4,0),"B",VLOOKUP(AN39,附表2!$K$3:$N$14,4,0),"C",VLOOKUP(AN39,附表2!$P$3:$S$14,4,0))</f>
        <v>5160</v>
      </c>
      <c r="CH39" s="26">
        <f>VLOOKUP(AO39,附表2!$A$3:$D$14,4,0)</f>
        <v>5875</v>
      </c>
      <c r="CI39" s="26"/>
      <c r="CJ39" s="26">
        <f>_xlfn.SWITCH(AP39,"A",VLOOKUP(AQ39,附表2!$F$3:$I$14,4,0),"B",VLOOKUP(AQ39,附表2!$K$3:$N$14,4,0),"C",VLOOKUP(AQ39,附表2!$P$3:$S$14,4,0))</f>
        <v>4080</v>
      </c>
      <c r="CK39" s="26"/>
      <c r="CL39" s="26">
        <f>_xlfn.SWITCH(AR39,"A",VLOOKUP(AS39,附表2!$F$3:$I$14,4,0),"B",VLOOKUP(AS39,附表2!$K$3:$N$14,4,0),"C",VLOOKUP(AS39,附表2!$P$3:$S$14,4,0))</f>
        <v>0</v>
      </c>
      <c r="CM39" s="26">
        <f>VLOOKUP(AT39,附表2!$A$3:$D$14,4,0)</f>
        <v>5875</v>
      </c>
      <c r="CN39" s="26"/>
      <c r="CO39" s="26">
        <f>_xlfn.SWITCH(AU39,"A",VLOOKUP(AV39,附表2!$F$3:$I$14,4,0),"B",VLOOKUP(AV39,附表2!$K$3:$N$14,4,0),"C",VLOOKUP(AV39,附表2!$P$3:$S$14,4,0))</f>
        <v>4080</v>
      </c>
      <c r="CP39" s="26"/>
      <c r="CQ39" s="26">
        <f>_xlfn.SWITCH(AW39,"A",VLOOKUP(AX39,附表2!$F$3:$I$14,4,0),"B",VLOOKUP(AX39,附表2!$K$3:$N$14,4,0),"C",VLOOKUP(AX39,附表2!$P$3:$S$14,4,0))</f>
        <v>0</v>
      </c>
      <c r="CR39" s="26">
        <f>VLOOKUP(AY39,附表2!$A$3:$D$14,4,0)</f>
        <v>5875</v>
      </c>
      <c r="CS39" s="26"/>
      <c r="CT39" s="26">
        <f>_xlfn.SWITCH(AZ39,"A",VLOOKUP(BA39,附表2!$F$3:$I$14,4,0),"B",VLOOKUP(BA39,附表2!$K$3:$N$14,4,0),"C",VLOOKUP(BA39,附表2!$P$3:$S$14,4,0))</f>
        <v>3120</v>
      </c>
      <c r="CU39" s="26"/>
      <c r="CV39" s="26">
        <f>_xlfn.SWITCH(BB39,"A",VLOOKUP(BC39,附表2!$F$3:$I$14,4,0),"B",VLOOKUP(BC39,附表2!$K$3:$N$14,4,0),"C",VLOOKUP(BC39,附表2!$P$3:$S$14,4,0))</f>
        <v>0</v>
      </c>
    </row>
    <row r="40" spans="1:100" x14ac:dyDescent="0.15">
      <c r="A40">
        <v>35</v>
      </c>
      <c r="B40">
        <f>VLOOKUP(A40,CHOOSE({1,2},铜钱产出!A38:A94,铜钱产出!BD38:BD94),2,0)</f>
        <v>10686492</v>
      </c>
      <c r="C40">
        <f t="shared" si="0"/>
        <v>7228992</v>
      </c>
      <c r="D40">
        <f>附表6!I42</f>
        <v>3457500</v>
      </c>
      <c r="E40">
        <f>C40/2850*附表3!$B$3</f>
        <v>147418.2913283208</v>
      </c>
      <c r="F40">
        <f>F39+附表6!$A$6</f>
        <v>10247.343749999998</v>
      </c>
      <c r="G40">
        <f>4*铜钱系统分析!$H$235*12*1.25+G39</f>
        <v>1196.9999999999998</v>
      </c>
      <c r="H40">
        <f t="shared" si="1"/>
        <v>159750</v>
      </c>
      <c r="I40" s="31">
        <f t="shared" si="2"/>
        <v>-887.36492167919641</v>
      </c>
      <c r="K40" s="30">
        <v>10</v>
      </c>
      <c r="L40" s="30" t="s">
        <v>103</v>
      </c>
      <c r="M40" s="30">
        <v>10</v>
      </c>
      <c r="N40" s="30" t="s">
        <v>103</v>
      </c>
      <c r="O40" s="30">
        <v>10</v>
      </c>
      <c r="P40" s="30">
        <v>10</v>
      </c>
      <c r="Q40" s="30" t="s">
        <v>103</v>
      </c>
      <c r="R40" s="30">
        <v>10</v>
      </c>
      <c r="S40" s="30" t="s">
        <v>103</v>
      </c>
      <c r="T40" s="30">
        <v>10</v>
      </c>
      <c r="U40" s="30">
        <v>10</v>
      </c>
      <c r="V40" s="30" t="s">
        <v>103</v>
      </c>
      <c r="W40" s="30">
        <v>10</v>
      </c>
      <c r="X40" s="30" t="s">
        <v>103</v>
      </c>
      <c r="Y40" s="30">
        <v>10</v>
      </c>
      <c r="Z40" s="30">
        <v>10</v>
      </c>
      <c r="AA40" s="30" t="s">
        <v>103</v>
      </c>
      <c r="AB40" s="30">
        <v>10</v>
      </c>
      <c r="AC40" s="30" t="s">
        <v>103</v>
      </c>
      <c r="AD40" s="30">
        <v>10</v>
      </c>
      <c r="AE40" s="30">
        <v>10</v>
      </c>
      <c r="AF40" s="30" t="s">
        <v>103</v>
      </c>
      <c r="AG40" s="30">
        <v>10</v>
      </c>
      <c r="AH40" s="30" t="s">
        <v>103</v>
      </c>
      <c r="AI40" s="30">
        <v>10</v>
      </c>
      <c r="AJ40" s="30">
        <v>10</v>
      </c>
      <c r="AK40" s="30" t="s">
        <v>103</v>
      </c>
      <c r="AL40" s="30">
        <v>10</v>
      </c>
      <c r="AM40" s="30" t="s">
        <v>103</v>
      </c>
      <c r="AN40" s="30">
        <v>10</v>
      </c>
      <c r="AO40" s="30">
        <v>10</v>
      </c>
      <c r="AP40" s="30" t="s">
        <v>103</v>
      </c>
      <c r="AQ40" s="30">
        <v>10</v>
      </c>
      <c r="AR40" s="30" t="s">
        <v>103</v>
      </c>
      <c r="AS40" s="30">
        <v>10</v>
      </c>
      <c r="AT40" s="30">
        <v>10</v>
      </c>
      <c r="AU40" s="30" t="s">
        <v>103</v>
      </c>
      <c r="AV40" s="30">
        <v>10</v>
      </c>
      <c r="AW40" s="30" t="s">
        <v>103</v>
      </c>
      <c r="AX40" s="30">
        <v>10</v>
      </c>
      <c r="AY40" s="30">
        <v>10</v>
      </c>
      <c r="AZ40" s="30" t="s">
        <v>103</v>
      </c>
      <c r="BA40" s="30">
        <v>10</v>
      </c>
      <c r="BB40" s="30" t="s">
        <v>103</v>
      </c>
      <c r="BC40" s="30">
        <v>10</v>
      </c>
      <c r="BD40" s="26">
        <f>VLOOKUP(K40,附表2!$A$3:$D$14,4,0)</f>
        <v>7430</v>
      </c>
      <c r="BE40" s="26"/>
      <c r="BF40" s="26">
        <f>_xlfn.SWITCH(L40,"A",VLOOKUP(M40,附表2!$F$3:$I$14,4,0),"B",VLOOKUP(M40,附表2!$K$3:$N$14,4,0),"C",VLOOKUP(M40,附表2!$P$3:$S$14,4,0))</f>
        <v>5160</v>
      </c>
      <c r="BG40" s="26"/>
      <c r="BH40" s="26">
        <f>_xlfn.SWITCH(N40,"A",VLOOKUP(O40,附表2!$F$3:$I$14,4,0),"B",VLOOKUP(O40,附表2!$K$3:$N$14,4,0),"C",VLOOKUP(O40,附表2!$P$3:$S$14,4,0))</f>
        <v>5160</v>
      </c>
      <c r="BI40" s="26">
        <f>VLOOKUP(P40,附表2!$A$3:$D$14,4,0)</f>
        <v>7430</v>
      </c>
      <c r="BJ40" s="26"/>
      <c r="BK40" s="26">
        <f>_xlfn.SWITCH(Q40,"A",VLOOKUP(R40,附表2!$F$3:$I$14,4,0),"B",VLOOKUP(R40,附表2!$K$3:$N$14,4,0),"C",VLOOKUP(R40,附表2!$P$3:$S$14,4,0))</f>
        <v>5160</v>
      </c>
      <c r="BL40" s="26"/>
      <c r="BM40" s="26">
        <f>_xlfn.SWITCH(S40,"A",VLOOKUP(T40,附表2!$F$3:$I$14,4,0),"B",VLOOKUP(T40,附表2!$K$3:$N$14,4,0),"C",VLOOKUP(T40,附表2!$P$3:$S$14,4,0))</f>
        <v>5160</v>
      </c>
      <c r="BN40" s="26">
        <f>VLOOKUP(U40,附表2!$A$3:$D$14,4,0)</f>
        <v>7430</v>
      </c>
      <c r="BO40" s="26"/>
      <c r="BP40" s="26">
        <f>_xlfn.SWITCH(V40,"A",VLOOKUP(W40,附表2!$F$3:$I$14,4,0),"B",VLOOKUP(W40,附表2!$K$3:$N$14,4,0),"C",VLOOKUP(W40,附表2!$P$3:$S$14,4,0))</f>
        <v>5160</v>
      </c>
      <c r="BQ40" s="26"/>
      <c r="BR40" s="26">
        <f>_xlfn.SWITCH(X40,"A",VLOOKUP(Y40,附表2!$F$3:$I$14,4,0),"B",VLOOKUP(Y40,附表2!$K$3:$N$14,4,0),"C",VLOOKUP(Y40,附表2!$P$3:$S$14,4,0))</f>
        <v>5160</v>
      </c>
      <c r="BS40" s="26">
        <f>VLOOKUP(Z40,附表2!$A$3:$D$14,4,0)</f>
        <v>7430</v>
      </c>
      <c r="BT40" s="26"/>
      <c r="BU40" s="26">
        <f>_xlfn.SWITCH(AA40,"A",VLOOKUP(AB40,附表2!$F$3:$I$14,4,0),"B",VLOOKUP(AB40,附表2!$K$3:$N$14,4,0),"C",VLOOKUP(AB40,附表2!$P$3:$S$14,4,0))</f>
        <v>5160</v>
      </c>
      <c r="BV40" s="26"/>
      <c r="BW40" s="26">
        <f>_xlfn.SWITCH(AC40,"A",VLOOKUP(AD40,附表2!$F$3:$I$14,4,0),"B",VLOOKUP(AD40,附表2!$K$3:$N$14,4,0),"C",VLOOKUP(AD40,附表2!$P$3:$S$14,4,0))</f>
        <v>5160</v>
      </c>
      <c r="BX40" s="26">
        <f>VLOOKUP(AE40,附表2!$A$3:$D$14,4,0)</f>
        <v>7430</v>
      </c>
      <c r="BY40" s="26"/>
      <c r="BZ40" s="26">
        <f>_xlfn.SWITCH(AF40,"A",VLOOKUP(AG40,附表2!$F$3:$I$14,4,0),"B",VLOOKUP(AG40,附表2!$K$3:$N$14,4,0),"C",VLOOKUP(AG40,附表2!$P$3:$S$14,4,0))</f>
        <v>5160</v>
      </c>
      <c r="CA40" s="26"/>
      <c r="CB40" s="26">
        <f>_xlfn.SWITCH(AH40,"A",VLOOKUP(AI40,附表2!$F$3:$I$14,4,0),"B",VLOOKUP(AI40,附表2!$K$3:$N$14,4,0),"C",VLOOKUP(AI40,附表2!$P$3:$S$14,4,0))</f>
        <v>5160</v>
      </c>
      <c r="CC40" s="26">
        <f>VLOOKUP(AJ40,附表2!$A$3:$D$14,4,0)</f>
        <v>7430</v>
      </c>
      <c r="CD40" s="26"/>
      <c r="CE40" s="26">
        <f>_xlfn.SWITCH(AK40,"A",VLOOKUP(AL40,附表2!$F$3:$I$14,4,0),"B",VLOOKUP(AL40,附表2!$K$3:$N$14,4,0),"C",VLOOKUP(AL40,附表2!$P$3:$S$14,4,0))</f>
        <v>5160</v>
      </c>
      <c r="CF40" s="26"/>
      <c r="CG40" s="26">
        <f>_xlfn.SWITCH(AM40,"A",VLOOKUP(AN40,附表2!$F$3:$I$14,4,0),"B",VLOOKUP(AN40,附表2!$K$3:$N$14,4,0),"C",VLOOKUP(AN40,附表2!$P$3:$S$14,4,0))</f>
        <v>5160</v>
      </c>
      <c r="CH40" s="26">
        <f>VLOOKUP(AO40,附表2!$A$3:$D$14,4,0)</f>
        <v>7430</v>
      </c>
      <c r="CI40" s="26"/>
      <c r="CJ40" s="26">
        <f>_xlfn.SWITCH(AP40,"A",VLOOKUP(AQ40,附表2!$F$3:$I$14,4,0),"B",VLOOKUP(AQ40,附表2!$K$3:$N$14,4,0),"C",VLOOKUP(AQ40,附表2!$P$3:$S$14,4,0))</f>
        <v>5160</v>
      </c>
      <c r="CK40" s="26"/>
      <c r="CL40" s="26">
        <f>_xlfn.SWITCH(AR40,"A",VLOOKUP(AS40,附表2!$F$3:$I$14,4,0),"B",VLOOKUP(AS40,附表2!$K$3:$N$14,4,0),"C",VLOOKUP(AS40,附表2!$P$3:$S$14,4,0))</f>
        <v>5160</v>
      </c>
      <c r="CM40" s="26">
        <f>VLOOKUP(AT40,附表2!$A$3:$D$14,4,0)</f>
        <v>7430</v>
      </c>
      <c r="CN40" s="26"/>
      <c r="CO40" s="26">
        <f>_xlfn.SWITCH(AU40,"A",VLOOKUP(AV40,附表2!$F$3:$I$14,4,0),"B",VLOOKUP(AV40,附表2!$K$3:$N$14,4,0),"C",VLOOKUP(AV40,附表2!$P$3:$S$14,4,0))</f>
        <v>5160</v>
      </c>
      <c r="CP40" s="26"/>
      <c r="CQ40" s="26">
        <f>_xlfn.SWITCH(AW40,"A",VLOOKUP(AX40,附表2!$F$3:$I$14,4,0),"B",VLOOKUP(AX40,附表2!$K$3:$N$14,4,0),"C",VLOOKUP(AX40,附表2!$P$3:$S$14,4,0))</f>
        <v>5160</v>
      </c>
      <c r="CR40" s="26">
        <f>VLOOKUP(AY40,附表2!$A$3:$D$14,4,0)</f>
        <v>7430</v>
      </c>
      <c r="CS40" s="26"/>
      <c r="CT40" s="26">
        <f>_xlfn.SWITCH(AZ40,"A",VLOOKUP(BA40,附表2!$F$3:$I$14,4,0),"B",VLOOKUP(BA40,附表2!$K$3:$N$14,4,0),"C",VLOOKUP(BA40,附表2!$P$3:$S$14,4,0))</f>
        <v>5160</v>
      </c>
      <c r="CU40" s="26"/>
      <c r="CV40" s="26">
        <f>_xlfn.SWITCH(BB40,"A",VLOOKUP(BC40,附表2!$F$3:$I$14,4,0),"B",VLOOKUP(BC40,附表2!$K$3:$N$14,4,0),"C",VLOOKUP(BC40,附表2!$P$3:$S$14,4,0))</f>
        <v>5160</v>
      </c>
    </row>
    <row r="41" spans="1:100" x14ac:dyDescent="0.15">
      <c r="A41">
        <v>36</v>
      </c>
      <c r="B41">
        <f>VLOOKUP(A41,CHOOSE({1,2},铜钱产出!A39:A95,铜钱产出!BD39:BD95),2,0)</f>
        <v>10890372</v>
      </c>
      <c r="C41">
        <f t="shared" si="0"/>
        <v>7326372</v>
      </c>
      <c r="D41">
        <f>附表6!I43</f>
        <v>3564000</v>
      </c>
      <c r="E41">
        <f>C41/2850*附表3!$B$3</f>
        <v>149404.12741854636</v>
      </c>
      <c r="F41">
        <f>F40+附表6!$A$6</f>
        <v>10735.312499999998</v>
      </c>
      <c r="G41">
        <f>4*铜钱系统分析!$H$235*12*1.25+G40</f>
        <v>1253.9999999999998</v>
      </c>
      <c r="H41">
        <f t="shared" si="1"/>
        <v>159750</v>
      </c>
      <c r="I41" s="31">
        <f t="shared" si="2"/>
        <v>1643.4399185463553</v>
      </c>
      <c r="J41" s="32">
        <f t="shared" ref="J40:J65" si="3">I41/(H41/9)</f>
        <v>9.2588164425146779E-2</v>
      </c>
      <c r="K41" s="30">
        <v>10</v>
      </c>
      <c r="L41" s="30" t="s">
        <v>103</v>
      </c>
      <c r="M41" s="30">
        <v>10</v>
      </c>
      <c r="N41" s="30" t="s">
        <v>103</v>
      </c>
      <c r="O41" s="30">
        <v>10</v>
      </c>
      <c r="P41" s="30">
        <v>10</v>
      </c>
      <c r="Q41" s="30" t="s">
        <v>103</v>
      </c>
      <c r="R41" s="30">
        <v>10</v>
      </c>
      <c r="S41" s="30" t="s">
        <v>103</v>
      </c>
      <c r="T41" s="30">
        <v>10</v>
      </c>
      <c r="U41" s="30">
        <v>10</v>
      </c>
      <c r="V41" s="30" t="s">
        <v>103</v>
      </c>
      <c r="W41" s="30">
        <v>10</v>
      </c>
      <c r="X41" s="30" t="s">
        <v>103</v>
      </c>
      <c r="Y41" s="30">
        <v>10</v>
      </c>
      <c r="Z41" s="30">
        <v>10</v>
      </c>
      <c r="AA41" s="30" t="s">
        <v>103</v>
      </c>
      <c r="AB41" s="30">
        <v>10</v>
      </c>
      <c r="AC41" s="30" t="s">
        <v>103</v>
      </c>
      <c r="AD41" s="30">
        <v>10</v>
      </c>
      <c r="AE41" s="30">
        <v>10</v>
      </c>
      <c r="AF41" s="30" t="s">
        <v>103</v>
      </c>
      <c r="AG41" s="30">
        <v>10</v>
      </c>
      <c r="AH41" s="30" t="s">
        <v>103</v>
      </c>
      <c r="AI41" s="30">
        <v>10</v>
      </c>
      <c r="AJ41" s="30">
        <v>10</v>
      </c>
      <c r="AK41" s="30" t="s">
        <v>103</v>
      </c>
      <c r="AL41" s="30">
        <v>10</v>
      </c>
      <c r="AM41" s="30" t="s">
        <v>103</v>
      </c>
      <c r="AN41" s="30">
        <v>10</v>
      </c>
      <c r="AO41" s="30">
        <v>10</v>
      </c>
      <c r="AP41" s="30" t="s">
        <v>103</v>
      </c>
      <c r="AQ41" s="30">
        <v>10</v>
      </c>
      <c r="AR41" s="30" t="s">
        <v>103</v>
      </c>
      <c r="AS41" s="30">
        <v>10</v>
      </c>
      <c r="AT41" s="30">
        <v>10</v>
      </c>
      <c r="AU41" s="30" t="s">
        <v>103</v>
      </c>
      <c r="AV41" s="30">
        <v>10</v>
      </c>
      <c r="AW41" s="30" t="s">
        <v>103</v>
      </c>
      <c r="AX41" s="30">
        <v>10</v>
      </c>
      <c r="AY41" s="30">
        <v>10</v>
      </c>
      <c r="AZ41" s="30" t="s">
        <v>103</v>
      </c>
      <c r="BA41" s="30">
        <v>10</v>
      </c>
      <c r="BB41" s="30" t="s">
        <v>103</v>
      </c>
      <c r="BC41" s="30">
        <v>10</v>
      </c>
      <c r="BD41" s="26">
        <f>VLOOKUP(K41,附表2!$A$3:$D$14,4,0)</f>
        <v>7430</v>
      </c>
      <c r="BE41" s="26"/>
      <c r="BF41" s="26">
        <f>_xlfn.SWITCH(L41,"A",VLOOKUP(M41,附表2!$F$3:$I$14,4,0),"B",VLOOKUP(M41,附表2!$K$3:$N$14,4,0),"C",VLOOKUP(M41,附表2!$P$3:$S$14,4,0))</f>
        <v>5160</v>
      </c>
      <c r="BG41" s="26"/>
      <c r="BH41" s="26">
        <f>_xlfn.SWITCH(N41,"A",VLOOKUP(O41,附表2!$F$3:$I$14,4,0),"B",VLOOKUP(O41,附表2!$K$3:$N$14,4,0),"C",VLOOKUP(O41,附表2!$P$3:$S$14,4,0))</f>
        <v>5160</v>
      </c>
      <c r="BI41" s="26">
        <f>VLOOKUP(P41,附表2!$A$3:$D$14,4,0)</f>
        <v>7430</v>
      </c>
      <c r="BJ41" s="26"/>
      <c r="BK41" s="26">
        <f>_xlfn.SWITCH(Q41,"A",VLOOKUP(R41,附表2!$F$3:$I$14,4,0),"B",VLOOKUP(R41,附表2!$K$3:$N$14,4,0),"C",VLOOKUP(R41,附表2!$P$3:$S$14,4,0))</f>
        <v>5160</v>
      </c>
      <c r="BL41" s="26"/>
      <c r="BM41" s="26">
        <f>_xlfn.SWITCH(S41,"A",VLOOKUP(T41,附表2!$F$3:$I$14,4,0),"B",VLOOKUP(T41,附表2!$K$3:$N$14,4,0),"C",VLOOKUP(T41,附表2!$P$3:$S$14,4,0))</f>
        <v>5160</v>
      </c>
      <c r="BN41" s="26">
        <f>VLOOKUP(U41,附表2!$A$3:$D$14,4,0)</f>
        <v>7430</v>
      </c>
      <c r="BO41" s="26"/>
      <c r="BP41" s="26">
        <f>_xlfn.SWITCH(V41,"A",VLOOKUP(W41,附表2!$F$3:$I$14,4,0),"B",VLOOKUP(W41,附表2!$K$3:$N$14,4,0),"C",VLOOKUP(W41,附表2!$P$3:$S$14,4,0))</f>
        <v>5160</v>
      </c>
      <c r="BQ41" s="26"/>
      <c r="BR41" s="26">
        <f>_xlfn.SWITCH(X41,"A",VLOOKUP(Y41,附表2!$F$3:$I$14,4,0),"B",VLOOKUP(Y41,附表2!$K$3:$N$14,4,0),"C",VLOOKUP(Y41,附表2!$P$3:$S$14,4,0))</f>
        <v>5160</v>
      </c>
      <c r="BS41" s="26">
        <f>VLOOKUP(Z41,附表2!$A$3:$D$14,4,0)</f>
        <v>7430</v>
      </c>
      <c r="BT41" s="26"/>
      <c r="BU41" s="26">
        <f>_xlfn.SWITCH(AA41,"A",VLOOKUP(AB41,附表2!$F$3:$I$14,4,0),"B",VLOOKUP(AB41,附表2!$K$3:$N$14,4,0),"C",VLOOKUP(AB41,附表2!$P$3:$S$14,4,0))</f>
        <v>5160</v>
      </c>
      <c r="BV41" s="26"/>
      <c r="BW41" s="26">
        <f>_xlfn.SWITCH(AC41,"A",VLOOKUP(AD41,附表2!$F$3:$I$14,4,0),"B",VLOOKUP(AD41,附表2!$K$3:$N$14,4,0),"C",VLOOKUP(AD41,附表2!$P$3:$S$14,4,0))</f>
        <v>5160</v>
      </c>
      <c r="BX41" s="26">
        <f>VLOOKUP(AE41,附表2!$A$3:$D$14,4,0)</f>
        <v>7430</v>
      </c>
      <c r="BY41" s="26"/>
      <c r="BZ41" s="26">
        <f>_xlfn.SWITCH(AF41,"A",VLOOKUP(AG41,附表2!$F$3:$I$14,4,0),"B",VLOOKUP(AG41,附表2!$K$3:$N$14,4,0),"C",VLOOKUP(AG41,附表2!$P$3:$S$14,4,0))</f>
        <v>5160</v>
      </c>
      <c r="CA41" s="26"/>
      <c r="CB41" s="26">
        <f>_xlfn.SWITCH(AH41,"A",VLOOKUP(AI41,附表2!$F$3:$I$14,4,0),"B",VLOOKUP(AI41,附表2!$K$3:$N$14,4,0),"C",VLOOKUP(AI41,附表2!$P$3:$S$14,4,0))</f>
        <v>5160</v>
      </c>
      <c r="CC41" s="26">
        <f>VLOOKUP(AJ41,附表2!$A$3:$D$14,4,0)</f>
        <v>7430</v>
      </c>
      <c r="CD41" s="26"/>
      <c r="CE41" s="26">
        <f>_xlfn.SWITCH(AK41,"A",VLOOKUP(AL41,附表2!$F$3:$I$14,4,0),"B",VLOOKUP(AL41,附表2!$K$3:$N$14,4,0),"C",VLOOKUP(AL41,附表2!$P$3:$S$14,4,0))</f>
        <v>5160</v>
      </c>
      <c r="CF41" s="26"/>
      <c r="CG41" s="26">
        <f>_xlfn.SWITCH(AM41,"A",VLOOKUP(AN41,附表2!$F$3:$I$14,4,0),"B",VLOOKUP(AN41,附表2!$K$3:$N$14,4,0),"C",VLOOKUP(AN41,附表2!$P$3:$S$14,4,0))</f>
        <v>5160</v>
      </c>
      <c r="CH41" s="26">
        <f>VLOOKUP(AO41,附表2!$A$3:$D$14,4,0)</f>
        <v>7430</v>
      </c>
      <c r="CI41" s="26"/>
      <c r="CJ41" s="26">
        <f>_xlfn.SWITCH(AP41,"A",VLOOKUP(AQ41,附表2!$F$3:$I$14,4,0),"B",VLOOKUP(AQ41,附表2!$K$3:$N$14,4,0),"C",VLOOKUP(AQ41,附表2!$P$3:$S$14,4,0))</f>
        <v>5160</v>
      </c>
      <c r="CK41" s="26"/>
      <c r="CL41" s="26">
        <f>_xlfn.SWITCH(AR41,"A",VLOOKUP(AS41,附表2!$F$3:$I$14,4,0),"B",VLOOKUP(AS41,附表2!$K$3:$N$14,4,0),"C",VLOOKUP(AS41,附表2!$P$3:$S$14,4,0))</f>
        <v>5160</v>
      </c>
      <c r="CM41" s="26">
        <f>VLOOKUP(AT41,附表2!$A$3:$D$14,4,0)</f>
        <v>7430</v>
      </c>
      <c r="CN41" s="26"/>
      <c r="CO41" s="26">
        <f>_xlfn.SWITCH(AU41,"A",VLOOKUP(AV41,附表2!$F$3:$I$14,4,0),"B",VLOOKUP(AV41,附表2!$K$3:$N$14,4,0),"C",VLOOKUP(AV41,附表2!$P$3:$S$14,4,0))</f>
        <v>5160</v>
      </c>
      <c r="CP41" s="26"/>
      <c r="CQ41" s="26">
        <f>_xlfn.SWITCH(AW41,"A",VLOOKUP(AX41,附表2!$F$3:$I$14,4,0),"B",VLOOKUP(AX41,附表2!$K$3:$N$14,4,0),"C",VLOOKUP(AX41,附表2!$P$3:$S$14,4,0))</f>
        <v>5160</v>
      </c>
      <c r="CR41" s="26">
        <f>VLOOKUP(AY41,附表2!$A$3:$D$14,4,0)</f>
        <v>7430</v>
      </c>
      <c r="CS41" s="26"/>
      <c r="CT41" s="26">
        <f>_xlfn.SWITCH(AZ41,"A",VLOOKUP(BA41,附表2!$F$3:$I$14,4,0),"B",VLOOKUP(BA41,附表2!$K$3:$N$14,4,0),"C",VLOOKUP(BA41,附表2!$P$3:$S$14,4,0))</f>
        <v>5160</v>
      </c>
      <c r="CU41" s="26"/>
      <c r="CV41" s="26">
        <f>_xlfn.SWITCH(BB41,"A",VLOOKUP(BC41,附表2!$F$3:$I$14,4,0),"B",VLOOKUP(BC41,附表2!$K$3:$N$14,4,0),"C",VLOOKUP(BC41,附表2!$P$3:$S$14,4,0))</f>
        <v>5160</v>
      </c>
    </row>
    <row r="42" spans="1:100" x14ac:dyDescent="0.15">
      <c r="A42">
        <v>37</v>
      </c>
      <c r="B42">
        <f>VLOOKUP(A42,CHOOSE({1,2},铜钱产出!A40:A96,铜钱产出!BD40:BD96),2,0)</f>
        <v>11118316</v>
      </c>
      <c r="C42">
        <f t="shared" si="0"/>
        <v>7447816</v>
      </c>
      <c r="D42">
        <f>附表6!I44</f>
        <v>3670500</v>
      </c>
      <c r="E42">
        <f>C42/2850*附表3!$B$3</f>
        <v>151880.69219715957</v>
      </c>
      <c r="F42">
        <f>F41+附表6!$A$6</f>
        <v>11223.281249999998</v>
      </c>
      <c r="G42">
        <f>4*铜钱系统分析!$H$235*12*1.25+G41</f>
        <v>1310.9999999999998</v>
      </c>
      <c r="H42">
        <f t="shared" si="1"/>
        <v>159750</v>
      </c>
      <c r="I42" s="31">
        <f t="shared" si="2"/>
        <v>4664.973447159573</v>
      </c>
      <c r="J42" s="32">
        <f t="shared" si="3"/>
        <v>0.26281540547377874</v>
      </c>
      <c r="K42" s="30">
        <v>10</v>
      </c>
      <c r="L42" s="30" t="s">
        <v>103</v>
      </c>
      <c r="M42" s="30">
        <v>10</v>
      </c>
      <c r="N42" s="30" t="s">
        <v>103</v>
      </c>
      <c r="O42" s="30">
        <v>10</v>
      </c>
      <c r="P42" s="30">
        <v>10</v>
      </c>
      <c r="Q42" s="30" t="s">
        <v>103</v>
      </c>
      <c r="R42" s="30">
        <v>10</v>
      </c>
      <c r="S42" s="30" t="s">
        <v>103</v>
      </c>
      <c r="T42" s="30">
        <v>10</v>
      </c>
      <c r="U42" s="30">
        <v>10</v>
      </c>
      <c r="V42" s="30" t="s">
        <v>103</v>
      </c>
      <c r="W42" s="30">
        <v>10</v>
      </c>
      <c r="X42" s="30" t="s">
        <v>103</v>
      </c>
      <c r="Y42" s="30">
        <v>10</v>
      </c>
      <c r="Z42" s="30">
        <v>10</v>
      </c>
      <c r="AA42" s="30" t="s">
        <v>103</v>
      </c>
      <c r="AB42" s="30">
        <v>10</v>
      </c>
      <c r="AC42" s="30" t="s">
        <v>103</v>
      </c>
      <c r="AD42" s="30">
        <v>10</v>
      </c>
      <c r="AE42" s="30">
        <v>10</v>
      </c>
      <c r="AF42" s="30" t="s">
        <v>103</v>
      </c>
      <c r="AG42" s="30">
        <v>10</v>
      </c>
      <c r="AH42" s="30" t="s">
        <v>103</v>
      </c>
      <c r="AI42" s="30">
        <v>10</v>
      </c>
      <c r="AJ42" s="30">
        <v>10</v>
      </c>
      <c r="AK42" s="30" t="s">
        <v>103</v>
      </c>
      <c r="AL42" s="30">
        <v>10</v>
      </c>
      <c r="AM42" s="30" t="s">
        <v>103</v>
      </c>
      <c r="AN42" s="30">
        <v>10</v>
      </c>
      <c r="AO42" s="30">
        <v>10</v>
      </c>
      <c r="AP42" s="30" t="s">
        <v>103</v>
      </c>
      <c r="AQ42" s="30">
        <v>10</v>
      </c>
      <c r="AR42" s="30" t="s">
        <v>103</v>
      </c>
      <c r="AS42" s="30">
        <v>10</v>
      </c>
      <c r="AT42" s="30">
        <v>10</v>
      </c>
      <c r="AU42" s="30" t="s">
        <v>103</v>
      </c>
      <c r="AV42" s="30">
        <v>10</v>
      </c>
      <c r="AW42" s="30" t="s">
        <v>103</v>
      </c>
      <c r="AX42" s="30">
        <v>10</v>
      </c>
      <c r="AY42" s="30">
        <v>10</v>
      </c>
      <c r="AZ42" s="30" t="s">
        <v>103</v>
      </c>
      <c r="BA42" s="30">
        <v>10</v>
      </c>
      <c r="BB42" s="30" t="s">
        <v>103</v>
      </c>
      <c r="BC42" s="30">
        <v>10</v>
      </c>
      <c r="BD42" s="26">
        <f>VLOOKUP(K42,附表2!$A$3:$D$14,4,0)</f>
        <v>7430</v>
      </c>
      <c r="BE42" s="26"/>
      <c r="BF42" s="26">
        <f>_xlfn.SWITCH(L42,"A",VLOOKUP(M42,附表2!$F$3:$I$14,4,0),"B",VLOOKUP(M42,附表2!$K$3:$N$14,4,0),"C",VLOOKUP(M42,附表2!$P$3:$S$14,4,0))</f>
        <v>5160</v>
      </c>
      <c r="BG42" s="26"/>
      <c r="BH42" s="26">
        <f>_xlfn.SWITCH(N42,"A",VLOOKUP(O42,附表2!$F$3:$I$14,4,0),"B",VLOOKUP(O42,附表2!$K$3:$N$14,4,0),"C",VLOOKUP(O42,附表2!$P$3:$S$14,4,0))</f>
        <v>5160</v>
      </c>
      <c r="BI42" s="26">
        <f>VLOOKUP(P42,附表2!$A$3:$D$14,4,0)</f>
        <v>7430</v>
      </c>
      <c r="BJ42" s="26"/>
      <c r="BK42" s="26">
        <f>_xlfn.SWITCH(Q42,"A",VLOOKUP(R42,附表2!$F$3:$I$14,4,0),"B",VLOOKUP(R42,附表2!$K$3:$N$14,4,0),"C",VLOOKUP(R42,附表2!$P$3:$S$14,4,0))</f>
        <v>5160</v>
      </c>
      <c r="BL42" s="26"/>
      <c r="BM42" s="26">
        <f>_xlfn.SWITCH(S42,"A",VLOOKUP(T42,附表2!$F$3:$I$14,4,0),"B",VLOOKUP(T42,附表2!$K$3:$N$14,4,0),"C",VLOOKUP(T42,附表2!$P$3:$S$14,4,0))</f>
        <v>5160</v>
      </c>
      <c r="BN42" s="26">
        <f>VLOOKUP(U42,附表2!$A$3:$D$14,4,0)</f>
        <v>7430</v>
      </c>
      <c r="BO42" s="26"/>
      <c r="BP42" s="26">
        <f>_xlfn.SWITCH(V42,"A",VLOOKUP(W42,附表2!$F$3:$I$14,4,0),"B",VLOOKUP(W42,附表2!$K$3:$N$14,4,0),"C",VLOOKUP(W42,附表2!$P$3:$S$14,4,0))</f>
        <v>5160</v>
      </c>
      <c r="BQ42" s="26"/>
      <c r="BR42" s="26">
        <f>_xlfn.SWITCH(X42,"A",VLOOKUP(Y42,附表2!$F$3:$I$14,4,0),"B",VLOOKUP(Y42,附表2!$K$3:$N$14,4,0),"C",VLOOKUP(Y42,附表2!$P$3:$S$14,4,0))</f>
        <v>5160</v>
      </c>
      <c r="BS42" s="26">
        <f>VLOOKUP(Z42,附表2!$A$3:$D$14,4,0)</f>
        <v>7430</v>
      </c>
      <c r="BT42" s="26"/>
      <c r="BU42" s="26">
        <f>_xlfn.SWITCH(AA42,"A",VLOOKUP(AB42,附表2!$F$3:$I$14,4,0),"B",VLOOKUP(AB42,附表2!$K$3:$N$14,4,0),"C",VLOOKUP(AB42,附表2!$P$3:$S$14,4,0))</f>
        <v>5160</v>
      </c>
      <c r="BV42" s="26"/>
      <c r="BW42" s="26">
        <f>_xlfn.SWITCH(AC42,"A",VLOOKUP(AD42,附表2!$F$3:$I$14,4,0),"B",VLOOKUP(AD42,附表2!$K$3:$N$14,4,0),"C",VLOOKUP(AD42,附表2!$P$3:$S$14,4,0))</f>
        <v>5160</v>
      </c>
      <c r="BX42" s="26">
        <f>VLOOKUP(AE42,附表2!$A$3:$D$14,4,0)</f>
        <v>7430</v>
      </c>
      <c r="BY42" s="26"/>
      <c r="BZ42" s="26">
        <f>_xlfn.SWITCH(AF42,"A",VLOOKUP(AG42,附表2!$F$3:$I$14,4,0),"B",VLOOKUP(AG42,附表2!$K$3:$N$14,4,0),"C",VLOOKUP(AG42,附表2!$P$3:$S$14,4,0))</f>
        <v>5160</v>
      </c>
      <c r="CA42" s="26"/>
      <c r="CB42" s="26">
        <f>_xlfn.SWITCH(AH42,"A",VLOOKUP(AI42,附表2!$F$3:$I$14,4,0),"B",VLOOKUP(AI42,附表2!$K$3:$N$14,4,0),"C",VLOOKUP(AI42,附表2!$P$3:$S$14,4,0))</f>
        <v>5160</v>
      </c>
      <c r="CC42" s="26">
        <f>VLOOKUP(AJ42,附表2!$A$3:$D$14,4,0)</f>
        <v>7430</v>
      </c>
      <c r="CD42" s="26"/>
      <c r="CE42" s="26">
        <f>_xlfn.SWITCH(AK42,"A",VLOOKUP(AL42,附表2!$F$3:$I$14,4,0),"B",VLOOKUP(AL42,附表2!$K$3:$N$14,4,0),"C",VLOOKUP(AL42,附表2!$P$3:$S$14,4,0))</f>
        <v>5160</v>
      </c>
      <c r="CF42" s="26"/>
      <c r="CG42" s="26">
        <f>_xlfn.SWITCH(AM42,"A",VLOOKUP(AN42,附表2!$F$3:$I$14,4,0),"B",VLOOKUP(AN42,附表2!$K$3:$N$14,4,0),"C",VLOOKUP(AN42,附表2!$P$3:$S$14,4,0))</f>
        <v>5160</v>
      </c>
      <c r="CH42" s="26">
        <f>VLOOKUP(AO42,附表2!$A$3:$D$14,4,0)</f>
        <v>7430</v>
      </c>
      <c r="CI42" s="26"/>
      <c r="CJ42" s="26">
        <f>_xlfn.SWITCH(AP42,"A",VLOOKUP(AQ42,附表2!$F$3:$I$14,4,0),"B",VLOOKUP(AQ42,附表2!$K$3:$N$14,4,0),"C",VLOOKUP(AQ42,附表2!$P$3:$S$14,4,0))</f>
        <v>5160</v>
      </c>
      <c r="CK42" s="26"/>
      <c r="CL42" s="26">
        <f>_xlfn.SWITCH(AR42,"A",VLOOKUP(AS42,附表2!$F$3:$I$14,4,0),"B",VLOOKUP(AS42,附表2!$K$3:$N$14,4,0),"C",VLOOKUP(AS42,附表2!$P$3:$S$14,4,0))</f>
        <v>5160</v>
      </c>
      <c r="CM42" s="26">
        <f>VLOOKUP(AT42,附表2!$A$3:$D$14,4,0)</f>
        <v>7430</v>
      </c>
      <c r="CN42" s="26"/>
      <c r="CO42" s="26">
        <f>_xlfn.SWITCH(AU42,"A",VLOOKUP(AV42,附表2!$F$3:$I$14,4,0),"B",VLOOKUP(AV42,附表2!$K$3:$N$14,4,0),"C",VLOOKUP(AV42,附表2!$P$3:$S$14,4,0))</f>
        <v>5160</v>
      </c>
      <c r="CP42" s="26"/>
      <c r="CQ42" s="26">
        <f>_xlfn.SWITCH(AW42,"A",VLOOKUP(AX42,附表2!$F$3:$I$14,4,0),"B",VLOOKUP(AX42,附表2!$K$3:$N$14,4,0),"C",VLOOKUP(AX42,附表2!$P$3:$S$14,4,0))</f>
        <v>5160</v>
      </c>
      <c r="CR42" s="26">
        <f>VLOOKUP(AY42,附表2!$A$3:$D$14,4,0)</f>
        <v>7430</v>
      </c>
      <c r="CS42" s="26"/>
      <c r="CT42" s="26">
        <f>_xlfn.SWITCH(AZ42,"A",VLOOKUP(BA42,附表2!$F$3:$I$14,4,0),"B",VLOOKUP(BA42,附表2!$K$3:$N$14,4,0),"C",VLOOKUP(BA42,附表2!$P$3:$S$14,4,0))</f>
        <v>5160</v>
      </c>
      <c r="CU42" s="26"/>
      <c r="CV42" s="26">
        <f>_xlfn.SWITCH(BB42,"A",VLOOKUP(BC42,附表2!$F$3:$I$14,4,0),"B",VLOOKUP(BC42,附表2!$K$3:$N$14,4,0),"C",VLOOKUP(BC42,附表2!$P$3:$S$14,4,0))</f>
        <v>5160</v>
      </c>
    </row>
    <row r="43" spans="1:100" x14ac:dyDescent="0.15">
      <c r="A43">
        <v>38</v>
      </c>
      <c r="B43">
        <f>VLOOKUP(A43,CHOOSE({1,2},铜钱产出!A41:A97,铜钱产出!BD41:BD97),2,0)</f>
        <v>11346956</v>
      </c>
      <c r="C43">
        <f t="shared" si="0"/>
        <v>7569956</v>
      </c>
      <c r="D43">
        <f>附表6!I45</f>
        <v>3777000</v>
      </c>
      <c r="E43">
        <f>C43/2850*附表3!$B$3</f>
        <v>154371.4502589808</v>
      </c>
      <c r="F43">
        <f>F42+附表6!$A$6</f>
        <v>11711.249999999998</v>
      </c>
      <c r="G43">
        <f>4*铜钱系统分析!$H$235*12*1.25+G42</f>
        <v>1367.9999999999998</v>
      </c>
      <c r="H43">
        <f t="shared" si="1"/>
        <v>159750</v>
      </c>
      <c r="I43" s="31">
        <f t="shared" si="2"/>
        <v>7700.7002589807962</v>
      </c>
      <c r="J43" s="32">
        <f t="shared" si="3"/>
        <v>0.43384226811159415</v>
      </c>
      <c r="K43" s="30">
        <v>10</v>
      </c>
      <c r="L43" s="30" t="s">
        <v>103</v>
      </c>
      <c r="M43" s="30">
        <v>10</v>
      </c>
      <c r="N43" s="30" t="s">
        <v>103</v>
      </c>
      <c r="O43" s="30">
        <v>10</v>
      </c>
      <c r="P43" s="30">
        <v>10</v>
      </c>
      <c r="Q43" s="30" t="s">
        <v>103</v>
      </c>
      <c r="R43" s="30">
        <v>10</v>
      </c>
      <c r="S43" s="30" t="s">
        <v>103</v>
      </c>
      <c r="T43" s="30">
        <v>10</v>
      </c>
      <c r="U43" s="30">
        <v>10</v>
      </c>
      <c r="V43" s="30" t="s">
        <v>103</v>
      </c>
      <c r="W43" s="30">
        <v>10</v>
      </c>
      <c r="X43" s="30" t="s">
        <v>103</v>
      </c>
      <c r="Y43" s="30">
        <v>10</v>
      </c>
      <c r="Z43" s="30">
        <v>10</v>
      </c>
      <c r="AA43" s="30" t="s">
        <v>103</v>
      </c>
      <c r="AB43" s="30">
        <v>10</v>
      </c>
      <c r="AC43" s="30" t="s">
        <v>103</v>
      </c>
      <c r="AD43" s="30">
        <v>10</v>
      </c>
      <c r="AE43" s="30">
        <v>10</v>
      </c>
      <c r="AF43" s="30" t="s">
        <v>103</v>
      </c>
      <c r="AG43" s="30">
        <v>10</v>
      </c>
      <c r="AH43" s="30" t="s">
        <v>103</v>
      </c>
      <c r="AI43" s="30">
        <v>10</v>
      </c>
      <c r="AJ43" s="30">
        <v>10</v>
      </c>
      <c r="AK43" s="30" t="s">
        <v>103</v>
      </c>
      <c r="AL43" s="30">
        <v>10</v>
      </c>
      <c r="AM43" s="30" t="s">
        <v>103</v>
      </c>
      <c r="AN43" s="30">
        <v>10</v>
      </c>
      <c r="AO43" s="30">
        <v>10</v>
      </c>
      <c r="AP43" s="30" t="s">
        <v>103</v>
      </c>
      <c r="AQ43" s="30">
        <v>10</v>
      </c>
      <c r="AR43" s="30" t="s">
        <v>103</v>
      </c>
      <c r="AS43" s="30">
        <v>10</v>
      </c>
      <c r="AT43" s="30">
        <v>10</v>
      </c>
      <c r="AU43" s="30" t="s">
        <v>103</v>
      </c>
      <c r="AV43" s="30">
        <v>10</v>
      </c>
      <c r="AW43" s="30" t="s">
        <v>103</v>
      </c>
      <c r="AX43" s="30">
        <v>10</v>
      </c>
      <c r="AY43" s="30">
        <v>10</v>
      </c>
      <c r="AZ43" s="30" t="s">
        <v>103</v>
      </c>
      <c r="BA43" s="30">
        <v>10</v>
      </c>
      <c r="BB43" s="30" t="s">
        <v>103</v>
      </c>
      <c r="BC43" s="30">
        <v>10</v>
      </c>
      <c r="BD43" s="26">
        <f>VLOOKUP(K43,附表2!$A$3:$D$14,4,0)</f>
        <v>7430</v>
      </c>
      <c r="BE43" s="26"/>
      <c r="BF43" s="26">
        <f>_xlfn.SWITCH(L43,"A",VLOOKUP(M43,附表2!$F$3:$I$14,4,0),"B",VLOOKUP(M43,附表2!$K$3:$N$14,4,0),"C",VLOOKUP(M43,附表2!$P$3:$S$14,4,0))</f>
        <v>5160</v>
      </c>
      <c r="BG43" s="26"/>
      <c r="BH43" s="26">
        <f>_xlfn.SWITCH(N43,"A",VLOOKUP(O43,附表2!$F$3:$I$14,4,0),"B",VLOOKUP(O43,附表2!$K$3:$N$14,4,0),"C",VLOOKUP(O43,附表2!$P$3:$S$14,4,0))</f>
        <v>5160</v>
      </c>
      <c r="BI43" s="26">
        <f>VLOOKUP(P43,附表2!$A$3:$D$14,4,0)</f>
        <v>7430</v>
      </c>
      <c r="BJ43" s="26"/>
      <c r="BK43" s="26">
        <f>_xlfn.SWITCH(Q43,"A",VLOOKUP(R43,附表2!$F$3:$I$14,4,0),"B",VLOOKUP(R43,附表2!$K$3:$N$14,4,0),"C",VLOOKUP(R43,附表2!$P$3:$S$14,4,0))</f>
        <v>5160</v>
      </c>
      <c r="BL43" s="26"/>
      <c r="BM43" s="26">
        <f>_xlfn.SWITCH(S43,"A",VLOOKUP(T43,附表2!$F$3:$I$14,4,0),"B",VLOOKUP(T43,附表2!$K$3:$N$14,4,0),"C",VLOOKUP(T43,附表2!$P$3:$S$14,4,0))</f>
        <v>5160</v>
      </c>
      <c r="BN43" s="26">
        <f>VLOOKUP(U43,附表2!$A$3:$D$14,4,0)</f>
        <v>7430</v>
      </c>
      <c r="BO43" s="26"/>
      <c r="BP43" s="26">
        <f>_xlfn.SWITCH(V43,"A",VLOOKUP(W43,附表2!$F$3:$I$14,4,0),"B",VLOOKUP(W43,附表2!$K$3:$N$14,4,0),"C",VLOOKUP(W43,附表2!$P$3:$S$14,4,0))</f>
        <v>5160</v>
      </c>
      <c r="BQ43" s="26"/>
      <c r="BR43" s="26">
        <f>_xlfn.SWITCH(X43,"A",VLOOKUP(Y43,附表2!$F$3:$I$14,4,0),"B",VLOOKUP(Y43,附表2!$K$3:$N$14,4,0),"C",VLOOKUP(Y43,附表2!$P$3:$S$14,4,0))</f>
        <v>5160</v>
      </c>
      <c r="BS43" s="26">
        <f>VLOOKUP(Z43,附表2!$A$3:$D$14,4,0)</f>
        <v>7430</v>
      </c>
      <c r="BT43" s="26"/>
      <c r="BU43" s="26">
        <f>_xlfn.SWITCH(AA43,"A",VLOOKUP(AB43,附表2!$F$3:$I$14,4,0),"B",VLOOKUP(AB43,附表2!$K$3:$N$14,4,0),"C",VLOOKUP(AB43,附表2!$P$3:$S$14,4,0))</f>
        <v>5160</v>
      </c>
      <c r="BV43" s="26"/>
      <c r="BW43" s="26">
        <f>_xlfn.SWITCH(AC43,"A",VLOOKUP(AD43,附表2!$F$3:$I$14,4,0),"B",VLOOKUP(AD43,附表2!$K$3:$N$14,4,0),"C",VLOOKUP(AD43,附表2!$P$3:$S$14,4,0))</f>
        <v>5160</v>
      </c>
      <c r="BX43" s="26">
        <f>VLOOKUP(AE43,附表2!$A$3:$D$14,4,0)</f>
        <v>7430</v>
      </c>
      <c r="BY43" s="26"/>
      <c r="BZ43" s="26">
        <f>_xlfn.SWITCH(AF43,"A",VLOOKUP(AG43,附表2!$F$3:$I$14,4,0),"B",VLOOKUP(AG43,附表2!$K$3:$N$14,4,0),"C",VLOOKUP(AG43,附表2!$P$3:$S$14,4,0))</f>
        <v>5160</v>
      </c>
      <c r="CA43" s="26"/>
      <c r="CB43" s="26">
        <f>_xlfn.SWITCH(AH43,"A",VLOOKUP(AI43,附表2!$F$3:$I$14,4,0),"B",VLOOKUP(AI43,附表2!$K$3:$N$14,4,0),"C",VLOOKUP(AI43,附表2!$P$3:$S$14,4,0))</f>
        <v>5160</v>
      </c>
      <c r="CC43" s="26">
        <f>VLOOKUP(AJ43,附表2!$A$3:$D$14,4,0)</f>
        <v>7430</v>
      </c>
      <c r="CD43" s="26"/>
      <c r="CE43" s="26">
        <f>_xlfn.SWITCH(AK43,"A",VLOOKUP(AL43,附表2!$F$3:$I$14,4,0),"B",VLOOKUP(AL43,附表2!$K$3:$N$14,4,0),"C",VLOOKUP(AL43,附表2!$P$3:$S$14,4,0))</f>
        <v>5160</v>
      </c>
      <c r="CF43" s="26"/>
      <c r="CG43" s="26">
        <f>_xlfn.SWITCH(AM43,"A",VLOOKUP(AN43,附表2!$F$3:$I$14,4,0),"B",VLOOKUP(AN43,附表2!$K$3:$N$14,4,0),"C",VLOOKUP(AN43,附表2!$P$3:$S$14,4,0))</f>
        <v>5160</v>
      </c>
      <c r="CH43" s="26">
        <f>VLOOKUP(AO43,附表2!$A$3:$D$14,4,0)</f>
        <v>7430</v>
      </c>
      <c r="CI43" s="26"/>
      <c r="CJ43" s="26">
        <f>_xlfn.SWITCH(AP43,"A",VLOOKUP(AQ43,附表2!$F$3:$I$14,4,0),"B",VLOOKUP(AQ43,附表2!$K$3:$N$14,4,0),"C",VLOOKUP(AQ43,附表2!$P$3:$S$14,4,0))</f>
        <v>5160</v>
      </c>
      <c r="CK43" s="26"/>
      <c r="CL43" s="26">
        <f>_xlfn.SWITCH(AR43,"A",VLOOKUP(AS43,附表2!$F$3:$I$14,4,0),"B",VLOOKUP(AS43,附表2!$K$3:$N$14,4,0),"C",VLOOKUP(AS43,附表2!$P$3:$S$14,4,0))</f>
        <v>5160</v>
      </c>
      <c r="CM43" s="26">
        <f>VLOOKUP(AT43,附表2!$A$3:$D$14,4,0)</f>
        <v>7430</v>
      </c>
      <c r="CN43" s="26"/>
      <c r="CO43" s="26">
        <f>_xlfn.SWITCH(AU43,"A",VLOOKUP(AV43,附表2!$F$3:$I$14,4,0),"B",VLOOKUP(AV43,附表2!$K$3:$N$14,4,0),"C",VLOOKUP(AV43,附表2!$P$3:$S$14,4,0))</f>
        <v>5160</v>
      </c>
      <c r="CP43" s="26"/>
      <c r="CQ43" s="26">
        <f>_xlfn.SWITCH(AW43,"A",VLOOKUP(AX43,附表2!$F$3:$I$14,4,0),"B",VLOOKUP(AX43,附表2!$K$3:$N$14,4,0),"C",VLOOKUP(AX43,附表2!$P$3:$S$14,4,0))</f>
        <v>5160</v>
      </c>
      <c r="CR43" s="26">
        <f>VLOOKUP(AY43,附表2!$A$3:$D$14,4,0)</f>
        <v>7430</v>
      </c>
      <c r="CS43" s="26"/>
      <c r="CT43" s="26">
        <f>_xlfn.SWITCH(AZ43,"A",VLOOKUP(BA43,附表2!$F$3:$I$14,4,0),"B",VLOOKUP(BA43,附表2!$K$3:$N$14,4,0),"C",VLOOKUP(BA43,附表2!$P$3:$S$14,4,0))</f>
        <v>5160</v>
      </c>
      <c r="CU43" s="26"/>
      <c r="CV43" s="26">
        <f>_xlfn.SWITCH(BB43,"A",VLOOKUP(BC43,附表2!$F$3:$I$14,4,0),"B",VLOOKUP(BC43,附表2!$K$3:$N$14,4,0),"C",VLOOKUP(BC43,附表2!$P$3:$S$14,4,0))</f>
        <v>5160</v>
      </c>
    </row>
    <row r="44" spans="1:100" x14ac:dyDescent="0.15">
      <c r="A44">
        <v>39</v>
      </c>
      <c r="B44">
        <f>VLOOKUP(A44,CHOOSE({1,2},铜钱产出!A42:A98,铜钱产出!BD42:BD98),2,0)</f>
        <v>11592196</v>
      </c>
      <c r="C44">
        <f t="shared" si="0"/>
        <v>7708696</v>
      </c>
      <c r="D44">
        <f>附表6!I46</f>
        <v>3883500</v>
      </c>
      <c r="E44">
        <f>C44/2850*附表3!$B$3</f>
        <v>157200.72628237261</v>
      </c>
      <c r="F44">
        <f>F43+附表6!$A$6</f>
        <v>12199.218749999998</v>
      </c>
      <c r="G44">
        <f>4*铜钱系统分析!$H$235*12*1.25+G43</f>
        <v>1424.9999999999998</v>
      </c>
      <c r="H44">
        <f t="shared" si="1"/>
        <v>159750</v>
      </c>
      <c r="I44" s="31">
        <f t="shared" si="2"/>
        <v>11074.945032372605</v>
      </c>
      <c r="J44" s="32">
        <f t="shared" si="3"/>
        <v>0.62394056520409047</v>
      </c>
      <c r="K44" s="30">
        <v>10</v>
      </c>
      <c r="L44" s="30" t="s">
        <v>103</v>
      </c>
      <c r="M44" s="30">
        <v>10</v>
      </c>
      <c r="N44" s="30" t="s">
        <v>103</v>
      </c>
      <c r="O44" s="30">
        <v>10</v>
      </c>
      <c r="P44" s="30">
        <v>10</v>
      </c>
      <c r="Q44" s="30" t="s">
        <v>103</v>
      </c>
      <c r="R44" s="30">
        <v>10</v>
      </c>
      <c r="S44" s="30" t="s">
        <v>103</v>
      </c>
      <c r="T44" s="30">
        <v>10</v>
      </c>
      <c r="U44" s="30">
        <v>10</v>
      </c>
      <c r="V44" s="30" t="s">
        <v>103</v>
      </c>
      <c r="W44" s="30">
        <v>10</v>
      </c>
      <c r="X44" s="30" t="s">
        <v>103</v>
      </c>
      <c r="Y44" s="30">
        <v>10</v>
      </c>
      <c r="Z44" s="30">
        <v>10</v>
      </c>
      <c r="AA44" s="30" t="s">
        <v>103</v>
      </c>
      <c r="AB44" s="30">
        <v>10</v>
      </c>
      <c r="AC44" s="30" t="s">
        <v>103</v>
      </c>
      <c r="AD44" s="30">
        <v>10</v>
      </c>
      <c r="AE44" s="30">
        <v>10</v>
      </c>
      <c r="AF44" s="30" t="s">
        <v>103</v>
      </c>
      <c r="AG44" s="30">
        <v>10</v>
      </c>
      <c r="AH44" s="30" t="s">
        <v>103</v>
      </c>
      <c r="AI44" s="30">
        <v>10</v>
      </c>
      <c r="AJ44" s="30">
        <v>10</v>
      </c>
      <c r="AK44" s="30" t="s">
        <v>103</v>
      </c>
      <c r="AL44" s="30">
        <v>10</v>
      </c>
      <c r="AM44" s="30" t="s">
        <v>103</v>
      </c>
      <c r="AN44" s="30">
        <v>10</v>
      </c>
      <c r="AO44" s="30">
        <v>10</v>
      </c>
      <c r="AP44" s="30" t="s">
        <v>103</v>
      </c>
      <c r="AQ44" s="30">
        <v>10</v>
      </c>
      <c r="AR44" s="30" t="s">
        <v>103</v>
      </c>
      <c r="AS44" s="30">
        <v>10</v>
      </c>
      <c r="AT44" s="30">
        <v>10</v>
      </c>
      <c r="AU44" s="30" t="s">
        <v>103</v>
      </c>
      <c r="AV44" s="30">
        <v>10</v>
      </c>
      <c r="AW44" s="30" t="s">
        <v>103</v>
      </c>
      <c r="AX44" s="30">
        <v>10</v>
      </c>
      <c r="AY44" s="30">
        <v>10</v>
      </c>
      <c r="AZ44" s="30" t="s">
        <v>103</v>
      </c>
      <c r="BA44" s="30">
        <v>10</v>
      </c>
      <c r="BB44" s="30" t="s">
        <v>103</v>
      </c>
      <c r="BC44" s="30">
        <v>10</v>
      </c>
      <c r="BD44" s="26">
        <f>VLOOKUP(K44,附表2!$A$3:$D$14,4,0)</f>
        <v>7430</v>
      </c>
      <c r="BE44" s="26"/>
      <c r="BF44" s="26">
        <f>_xlfn.SWITCH(L44,"A",VLOOKUP(M44,附表2!$F$3:$I$14,4,0),"B",VLOOKUP(M44,附表2!$K$3:$N$14,4,0),"C",VLOOKUP(M44,附表2!$P$3:$S$14,4,0))</f>
        <v>5160</v>
      </c>
      <c r="BG44" s="26"/>
      <c r="BH44" s="26">
        <f>_xlfn.SWITCH(N44,"A",VLOOKUP(O44,附表2!$F$3:$I$14,4,0),"B",VLOOKUP(O44,附表2!$K$3:$N$14,4,0),"C",VLOOKUP(O44,附表2!$P$3:$S$14,4,0))</f>
        <v>5160</v>
      </c>
      <c r="BI44" s="26">
        <f>VLOOKUP(P44,附表2!$A$3:$D$14,4,0)</f>
        <v>7430</v>
      </c>
      <c r="BJ44" s="26"/>
      <c r="BK44" s="26">
        <f>_xlfn.SWITCH(Q44,"A",VLOOKUP(R44,附表2!$F$3:$I$14,4,0),"B",VLOOKUP(R44,附表2!$K$3:$N$14,4,0),"C",VLOOKUP(R44,附表2!$P$3:$S$14,4,0))</f>
        <v>5160</v>
      </c>
      <c r="BL44" s="26"/>
      <c r="BM44" s="26">
        <f>_xlfn.SWITCH(S44,"A",VLOOKUP(T44,附表2!$F$3:$I$14,4,0),"B",VLOOKUP(T44,附表2!$K$3:$N$14,4,0),"C",VLOOKUP(T44,附表2!$P$3:$S$14,4,0))</f>
        <v>5160</v>
      </c>
      <c r="BN44" s="26">
        <f>VLOOKUP(U44,附表2!$A$3:$D$14,4,0)</f>
        <v>7430</v>
      </c>
      <c r="BO44" s="26"/>
      <c r="BP44" s="26">
        <f>_xlfn.SWITCH(V44,"A",VLOOKUP(W44,附表2!$F$3:$I$14,4,0),"B",VLOOKUP(W44,附表2!$K$3:$N$14,4,0),"C",VLOOKUP(W44,附表2!$P$3:$S$14,4,0))</f>
        <v>5160</v>
      </c>
      <c r="BQ44" s="26"/>
      <c r="BR44" s="26">
        <f>_xlfn.SWITCH(X44,"A",VLOOKUP(Y44,附表2!$F$3:$I$14,4,0),"B",VLOOKUP(Y44,附表2!$K$3:$N$14,4,0),"C",VLOOKUP(Y44,附表2!$P$3:$S$14,4,0))</f>
        <v>5160</v>
      </c>
      <c r="BS44" s="26">
        <f>VLOOKUP(Z44,附表2!$A$3:$D$14,4,0)</f>
        <v>7430</v>
      </c>
      <c r="BT44" s="26"/>
      <c r="BU44" s="26">
        <f>_xlfn.SWITCH(AA44,"A",VLOOKUP(AB44,附表2!$F$3:$I$14,4,0),"B",VLOOKUP(AB44,附表2!$K$3:$N$14,4,0),"C",VLOOKUP(AB44,附表2!$P$3:$S$14,4,0))</f>
        <v>5160</v>
      </c>
      <c r="BV44" s="26"/>
      <c r="BW44" s="26">
        <f>_xlfn.SWITCH(AC44,"A",VLOOKUP(AD44,附表2!$F$3:$I$14,4,0),"B",VLOOKUP(AD44,附表2!$K$3:$N$14,4,0),"C",VLOOKUP(AD44,附表2!$P$3:$S$14,4,0))</f>
        <v>5160</v>
      </c>
      <c r="BX44" s="26">
        <f>VLOOKUP(AE44,附表2!$A$3:$D$14,4,0)</f>
        <v>7430</v>
      </c>
      <c r="BY44" s="26"/>
      <c r="BZ44" s="26">
        <f>_xlfn.SWITCH(AF44,"A",VLOOKUP(AG44,附表2!$F$3:$I$14,4,0),"B",VLOOKUP(AG44,附表2!$K$3:$N$14,4,0),"C",VLOOKUP(AG44,附表2!$P$3:$S$14,4,0))</f>
        <v>5160</v>
      </c>
      <c r="CA44" s="26"/>
      <c r="CB44" s="26">
        <f>_xlfn.SWITCH(AH44,"A",VLOOKUP(AI44,附表2!$F$3:$I$14,4,0),"B",VLOOKUP(AI44,附表2!$K$3:$N$14,4,0),"C",VLOOKUP(AI44,附表2!$P$3:$S$14,4,0))</f>
        <v>5160</v>
      </c>
      <c r="CC44" s="26">
        <f>VLOOKUP(AJ44,附表2!$A$3:$D$14,4,0)</f>
        <v>7430</v>
      </c>
      <c r="CD44" s="26"/>
      <c r="CE44" s="26">
        <f>_xlfn.SWITCH(AK44,"A",VLOOKUP(AL44,附表2!$F$3:$I$14,4,0),"B",VLOOKUP(AL44,附表2!$K$3:$N$14,4,0),"C",VLOOKUP(AL44,附表2!$P$3:$S$14,4,0))</f>
        <v>5160</v>
      </c>
      <c r="CF44" s="26"/>
      <c r="CG44" s="26">
        <f>_xlfn.SWITCH(AM44,"A",VLOOKUP(AN44,附表2!$F$3:$I$14,4,0),"B",VLOOKUP(AN44,附表2!$K$3:$N$14,4,0),"C",VLOOKUP(AN44,附表2!$P$3:$S$14,4,0))</f>
        <v>5160</v>
      </c>
      <c r="CH44" s="26">
        <f>VLOOKUP(AO44,附表2!$A$3:$D$14,4,0)</f>
        <v>7430</v>
      </c>
      <c r="CI44" s="26"/>
      <c r="CJ44" s="26">
        <f>_xlfn.SWITCH(AP44,"A",VLOOKUP(AQ44,附表2!$F$3:$I$14,4,0),"B",VLOOKUP(AQ44,附表2!$K$3:$N$14,4,0),"C",VLOOKUP(AQ44,附表2!$P$3:$S$14,4,0))</f>
        <v>5160</v>
      </c>
      <c r="CK44" s="26"/>
      <c r="CL44" s="26">
        <f>_xlfn.SWITCH(AR44,"A",VLOOKUP(AS44,附表2!$F$3:$I$14,4,0),"B",VLOOKUP(AS44,附表2!$K$3:$N$14,4,0),"C",VLOOKUP(AS44,附表2!$P$3:$S$14,4,0))</f>
        <v>5160</v>
      </c>
      <c r="CM44" s="26">
        <f>VLOOKUP(AT44,附表2!$A$3:$D$14,4,0)</f>
        <v>7430</v>
      </c>
      <c r="CN44" s="26"/>
      <c r="CO44" s="26">
        <f>_xlfn.SWITCH(AU44,"A",VLOOKUP(AV44,附表2!$F$3:$I$14,4,0),"B",VLOOKUP(AV44,附表2!$K$3:$N$14,4,0),"C",VLOOKUP(AV44,附表2!$P$3:$S$14,4,0))</f>
        <v>5160</v>
      </c>
      <c r="CP44" s="26"/>
      <c r="CQ44" s="26">
        <f>_xlfn.SWITCH(AW44,"A",VLOOKUP(AX44,附表2!$F$3:$I$14,4,0),"B",VLOOKUP(AX44,附表2!$K$3:$N$14,4,0),"C",VLOOKUP(AX44,附表2!$P$3:$S$14,4,0))</f>
        <v>5160</v>
      </c>
      <c r="CR44" s="26">
        <f>VLOOKUP(AY44,附表2!$A$3:$D$14,4,0)</f>
        <v>7430</v>
      </c>
      <c r="CS44" s="26"/>
      <c r="CT44" s="26">
        <f>_xlfn.SWITCH(AZ44,"A",VLOOKUP(BA44,附表2!$F$3:$I$14,4,0),"B",VLOOKUP(BA44,附表2!$K$3:$N$14,4,0),"C",VLOOKUP(BA44,附表2!$P$3:$S$14,4,0))</f>
        <v>5160</v>
      </c>
      <c r="CU44" s="26"/>
      <c r="CV44" s="26">
        <f>_xlfn.SWITCH(BB44,"A",VLOOKUP(BC44,附表2!$F$3:$I$14,4,0),"B",VLOOKUP(BC44,附表2!$K$3:$N$14,4,0),"C",VLOOKUP(BC44,附表2!$P$3:$S$14,4,0))</f>
        <v>5160</v>
      </c>
    </row>
    <row r="45" spans="1:100" x14ac:dyDescent="0.15">
      <c r="A45">
        <v>40</v>
      </c>
      <c r="B45">
        <f>VLOOKUP(A45,CHOOSE({1,2},铜钱产出!A43:A99,铜钱产出!BD43:BD99),2,0)</f>
        <v>11827436</v>
      </c>
      <c r="C45">
        <f t="shared" si="0"/>
        <v>7837436</v>
      </c>
      <c r="D45">
        <f>附表6!I47</f>
        <v>3990000</v>
      </c>
      <c r="E45">
        <f>C45/2850*附表3!$B$3</f>
        <v>159826.07582289056</v>
      </c>
      <c r="F45">
        <f>F44+附表6!$A$6</f>
        <v>12687.187499999998</v>
      </c>
      <c r="G45">
        <f>4*铜钱系统分析!$H$235*12*1.25+G44</f>
        <v>1481.9999999999998</v>
      </c>
      <c r="H45">
        <f t="shared" si="1"/>
        <v>159750</v>
      </c>
      <c r="I45" s="31">
        <f t="shared" si="2"/>
        <v>14245.263322890562</v>
      </c>
      <c r="J45" s="32">
        <f t="shared" si="3"/>
        <v>0.80255004636003169</v>
      </c>
      <c r="K45" s="30">
        <v>10</v>
      </c>
      <c r="L45" s="30" t="s">
        <v>103</v>
      </c>
      <c r="M45" s="30">
        <v>10</v>
      </c>
      <c r="N45" s="30" t="s">
        <v>103</v>
      </c>
      <c r="O45" s="30">
        <v>10</v>
      </c>
      <c r="P45" s="30">
        <v>10</v>
      </c>
      <c r="Q45" s="30" t="s">
        <v>103</v>
      </c>
      <c r="R45" s="30">
        <v>10</v>
      </c>
      <c r="S45" s="30" t="s">
        <v>103</v>
      </c>
      <c r="T45" s="30">
        <v>10</v>
      </c>
      <c r="U45" s="30">
        <v>10</v>
      </c>
      <c r="V45" s="30" t="s">
        <v>103</v>
      </c>
      <c r="W45" s="30">
        <v>10</v>
      </c>
      <c r="X45" s="30" t="s">
        <v>103</v>
      </c>
      <c r="Y45" s="30">
        <v>10</v>
      </c>
      <c r="Z45" s="30">
        <v>10</v>
      </c>
      <c r="AA45" s="30" t="s">
        <v>103</v>
      </c>
      <c r="AB45" s="30">
        <v>10</v>
      </c>
      <c r="AC45" s="30" t="s">
        <v>103</v>
      </c>
      <c r="AD45" s="30">
        <v>10</v>
      </c>
      <c r="AE45" s="30">
        <v>10</v>
      </c>
      <c r="AF45" s="30" t="s">
        <v>103</v>
      </c>
      <c r="AG45" s="30">
        <v>10</v>
      </c>
      <c r="AH45" s="30" t="s">
        <v>103</v>
      </c>
      <c r="AI45" s="30">
        <v>10</v>
      </c>
      <c r="AJ45" s="30">
        <v>10</v>
      </c>
      <c r="AK45" s="30" t="s">
        <v>103</v>
      </c>
      <c r="AL45" s="30">
        <v>10</v>
      </c>
      <c r="AM45" s="30" t="s">
        <v>103</v>
      </c>
      <c r="AN45" s="30">
        <v>10</v>
      </c>
      <c r="AO45" s="30">
        <v>10</v>
      </c>
      <c r="AP45" s="30" t="s">
        <v>103</v>
      </c>
      <c r="AQ45" s="30">
        <v>10</v>
      </c>
      <c r="AR45" s="30" t="s">
        <v>103</v>
      </c>
      <c r="AS45" s="30">
        <v>10</v>
      </c>
      <c r="AT45" s="30">
        <v>10</v>
      </c>
      <c r="AU45" s="30" t="s">
        <v>103</v>
      </c>
      <c r="AV45" s="30">
        <v>10</v>
      </c>
      <c r="AW45" s="30" t="s">
        <v>103</v>
      </c>
      <c r="AX45" s="30">
        <v>10</v>
      </c>
      <c r="AY45" s="30">
        <v>10</v>
      </c>
      <c r="AZ45" s="30" t="s">
        <v>103</v>
      </c>
      <c r="BA45" s="30">
        <v>10</v>
      </c>
      <c r="BB45" s="30" t="s">
        <v>103</v>
      </c>
      <c r="BC45" s="30">
        <v>10</v>
      </c>
      <c r="BD45" s="26">
        <f>VLOOKUP(K45,附表2!$A$3:$D$14,4,0)</f>
        <v>7430</v>
      </c>
      <c r="BE45" s="26"/>
      <c r="BF45" s="26">
        <f>_xlfn.SWITCH(L45,"A",VLOOKUP(M45,附表2!$F$3:$I$14,4,0),"B",VLOOKUP(M45,附表2!$K$3:$N$14,4,0),"C",VLOOKUP(M45,附表2!$P$3:$S$14,4,0))</f>
        <v>5160</v>
      </c>
      <c r="BG45" s="26"/>
      <c r="BH45" s="26">
        <f>_xlfn.SWITCH(N45,"A",VLOOKUP(O45,附表2!$F$3:$I$14,4,0),"B",VLOOKUP(O45,附表2!$K$3:$N$14,4,0),"C",VLOOKUP(O45,附表2!$P$3:$S$14,4,0))</f>
        <v>5160</v>
      </c>
      <c r="BI45" s="26">
        <f>VLOOKUP(P45,附表2!$A$3:$D$14,4,0)</f>
        <v>7430</v>
      </c>
      <c r="BJ45" s="26"/>
      <c r="BK45" s="26">
        <f>_xlfn.SWITCH(Q45,"A",VLOOKUP(R45,附表2!$F$3:$I$14,4,0),"B",VLOOKUP(R45,附表2!$K$3:$N$14,4,0),"C",VLOOKUP(R45,附表2!$P$3:$S$14,4,0))</f>
        <v>5160</v>
      </c>
      <c r="BL45" s="26"/>
      <c r="BM45" s="26">
        <f>_xlfn.SWITCH(S45,"A",VLOOKUP(T45,附表2!$F$3:$I$14,4,0),"B",VLOOKUP(T45,附表2!$K$3:$N$14,4,0),"C",VLOOKUP(T45,附表2!$P$3:$S$14,4,0))</f>
        <v>5160</v>
      </c>
      <c r="BN45" s="26">
        <f>VLOOKUP(U45,附表2!$A$3:$D$14,4,0)</f>
        <v>7430</v>
      </c>
      <c r="BO45" s="26"/>
      <c r="BP45" s="26">
        <f>_xlfn.SWITCH(V45,"A",VLOOKUP(W45,附表2!$F$3:$I$14,4,0),"B",VLOOKUP(W45,附表2!$K$3:$N$14,4,0),"C",VLOOKUP(W45,附表2!$P$3:$S$14,4,0))</f>
        <v>5160</v>
      </c>
      <c r="BQ45" s="26"/>
      <c r="BR45" s="26">
        <f>_xlfn.SWITCH(X45,"A",VLOOKUP(Y45,附表2!$F$3:$I$14,4,0),"B",VLOOKUP(Y45,附表2!$K$3:$N$14,4,0),"C",VLOOKUP(Y45,附表2!$P$3:$S$14,4,0))</f>
        <v>5160</v>
      </c>
      <c r="BS45" s="26">
        <f>VLOOKUP(Z45,附表2!$A$3:$D$14,4,0)</f>
        <v>7430</v>
      </c>
      <c r="BT45" s="26"/>
      <c r="BU45" s="26">
        <f>_xlfn.SWITCH(AA45,"A",VLOOKUP(AB45,附表2!$F$3:$I$14,4,0),"B",VLOOKUP(AB45,附表2!$K$3:$N$14,4,0),"C",VLOOKUP(AB45,附表2!$P$3:$S$14,4,0))</f>
        <v>5160</v>
      </c>
      <c r="BV45" s="26"/>
      <c r="BW45" s="26">
        <f>_xlfn.SWITCH(AC45,"A",VLOOKUP(AD45,附表2!$F$3:$I$14,4,0),"B",VLOOKUP(AD45,附表2!$K$3:$N$14,4,0),"C",VLOOKUP(AD45,附表2!$P$3:$S$14,4,0))</f>
        <v>5160</v>
      </c>
      <c r="BX45" s="26">
        <f>VLOOKUP(AE45,附表2!$A$3:$D$14,4,0)</f>
        <v>7430</v>
      </c>
      <c r="BY45" s="26"/>
      <c r="BZ45" s="26">
        <f>_xlfn.SWITCH(AF45,"A",VLOOKUP(AG45,附表2!$F$3:$I$14,4,0),"B",VLOOKUP(AG45,附表2!$K$3:$N$14,4,0),"C",VLOOKUP(AG45,附表2!$P$3:$S$14,4,0))</f>
        <v>5160</v>
      </c>
      <c r="CA45" s="26"/>
      <c r="CB45" s="26">
        <f>_xlfn.SWITCH(AH45,"A",VLOOKUP(AI45,附表2!$F$3:$I$14,4,0),"B",VLOOKUP(AI45,附表2!$K$3:$N$14,4,0),"C",VLOOKUP(AI45,附表2!$P$3:$S$14,4,0))</f>
        <v>5160</v>
      </c>
      <c r="CC45" s="26">
        <f>VLOOKUP(AJ45,附表2!$A$3:$D$14,4,0)</f>
        <v>7430</v>
      </c>
      <c r="CD45" s="26"/>
      <c r="CE45" s="26">
        <f>_xlfn.SWITCH(AK45,"A",VLOOKUP(AL45,附表2!$F$3:$I$14,4,0),"B",VLOOKUP(AL45,附表2!$K$3:$N$14,4,0),"C",VLOOKUP(AL45,附表2!$P$3:$S$14,4,0))</f>
        <v>5160</v>
      </c>
      <c r="CF45" s="26"/>
      <c r="CG45" s="26">
        <f>_xlfn.SWITCH(AM45,"A",VLOOKUP(AN45,附表2!$F$3:$I$14,4,0),"B",VLOOKUP(AN45,附表2!$K$3:$N$14,4,0),"C",VLOOKUP(AN45,附表2!$P$3:$S$14,4,0))</f>
        <v>5160</v>
      </c>
      <c r="CH45" s="26">
        <f>VLOOKUP(AO45,附表2!$A$3:$D$14,4,0)</f>
        <v>7430</v>
      </c>
      <c r="CI45" s="26"/>
      <c r="CJ45" s="26">
        <f>_xlfn.SWITCH(AP45,"A",VLOOKUP(AQ45,附表2!$F$3:$I$14,4,0),"B",VLOOKUP(AQ45,附表2!$K$3:$N$14,4,0),"C",VLOOKUP(AQ45,附表2!$P$3:$S$14,4,0))</f>
        <v>5160</v>
      </c>
      <c r="CK45" s="26"/>
      <c r="CL45" s="26">
        <f>_xlfn.SWITCH(AR45,"A",VLOOKUP(AS45,附表2!$F$3:$I$14,4,0),"B",VLOOKUP(AS45,附表2!$K$3:$N$14,4,0),"C",VLOOKUP(AS45,附表2!$P$3:$S$14,4,0))</f>
        <v>5160</v>
      </c>
      <c r="CM45" s="26">
        <f>VLOOKUP(AT45,附表2!$A$3:$D$14,4,0)</f>
        <v>7430</v>
      </c>
      <c r="CN45" s="26"/>
      <c r="CO45" s="26">
        <f>_xlfn.SWITCH(AU45,"A",VLOOKUP(AV45,附表2!$F$3:$I$14,4,0),"B",VLOOKUP(AV45,附表2!$K$3:$N$14,4,0),"C",VLOOKUP(AV45,附表2!$P$3:$S$14,4,0))</f>
        <v>5160</v>
      </c>
      <c r="CP45" s="26"/>
      <c r="CQ45" s="26">
        <f>_xlfn.SWITCH(AW45,"A",VLOOKUP(AX45,附表2!$F$3:$I$14,4,0),"B",VLOOKUP(AX45,附表2!$K$3:$N$14,4,0),"C",VLOOKUP(AX45,附表2!$P$3:$S$14,4,0))</f>
        <v>5160</v>
      </c>
      <c r="CR45" s="26">
        <f>VLOOKUP(AY45,附表2!$A$3:$D$14,4,0)</f>
        <v>7430</v>
      </c>
      <c r="CS45" s="26"/>
      <c r="CT45" s="26">
        <f>_xlfn.SWITCH(AZ45,"A",VLOOKUP(BA45,附表2!$F$3:$I$14,4,0),"B",VLOOKUP(BA45,附表2!$K$3:$N$14,4,0),"C",VLOOKUP(BA45,附表2!$P$3:$S$14,4,0))</f>
        <v>5160</v>
      </c>
      <c r="CU45" s="26"/>
      <c r="CV45" s="26">
        <f>_xlfn.SWITCH(BB45,"A",VLOOKUP(BC45,附表2!$F$3:$I$14,4,0),"B",VLOOKUP(BC45,附表2!$K$3:$N$14,4,0),"C",VLOOKUP(BC45,附表2!$P$3:$S$14,4,0))</f>
        <v>5160</v>
      </c>
    </row>
    <row r="46" spans="1:100" x14ac:dyDescent="0.15">
      <c r="A46">
        <v>41</v>
      </c>
      <c r="B46">
        <f>VLOOKUP(A46,CHOOSE({1,2},铜钱产出!A44:A100,铜钱产出!BD44:BD100),2,0)</f>
        <v>13082676</v>
      </c>
      <c r="C46">
        <f t="shared" si="0"/>
        <v>8986176</v>
      </c>
      <c r="D46">
        <f>附表6!I48</f>
        <v>4096500</v>
      </c>
      <c r="E46">
        <f>C46/2850*附表3!$B$3</f>
        <v>183251.92661654137</v>
      </c>
      <c r="F46">
        <f>F45+附表6!$A$6</f>
        <v>13175.156249999998</v>
      </c>
      <c r="G46">
        <f>4*铜钱系统分析!$H$235*12*1.25+G45</f>
        <v>1538.9999999999998</v>
      </c>
      <c r="H46">
        <f t="shared" si="1"/>
        <v>159750</v>
      </c>
      <c r="I46" s="31">
        <f t="shared" si="2"/>
        <v>38216.082866541372</v>
      </c>
      <c r="J46" s="32">
        <f t="shared" si="3"/>
        <v>2.1530187530445843</v>
      </c>
      <c r="K46" s="30">
        <v>10</v>
      </c>
      <c r="L46" s="30" t="s">
        <v>103</v>
      </c>
      <c r="M46" s="30">
        <v>10</v>
      </c>
      <c r="N46" s="30" t="s">
        <v>103</v>
      </c>
      <c r="O46" s="30">
        <v>10</v>
      </c>
      <c r="P46" s="30">
        <v>10</v>
      </c>
      <c r="Q46" s="30" t="s">
        <v>103</v>
      </c>
      <c r="R46" s="30">
        <v>10</v>
      </c>
      <c r="S46" s="30" t="s">
        <v>103</v>
      </c>
      <c r="T46" s="30">
        <v>10</v>
      </c>
      <c r="U46" s="30">
        <v>10</v>
      </c>
      <c r="V46" s="30" t="s">
        <v>103</v>
      </c>
      <c r="W46" s="30">
        <v>10</v>
      </c>
      <c r="X46" s="30" t="s">
        <v>103</v>
      </c>
      <c r="Y46" s="30">
        <v>10</v>
      </c>
      <c r="Z46" s="30">
        <v>10</v>
      </c>
      <c r="AA46" s="30" t="s">
        <v>103</v>
      </c>
      <c r="AB46" s="30">
        <v>10</v>
      </c>
      <c r="AC46" s="30" t="s">
        <v>103</v>
      </c>
      <c r="AD46" s="30">
        <v>10</v>
      </c>
      <c r="AE46" s="30">
        <v>10</v>
      </c>
      <c r="AF46" s="30" t="s">
        <v>103</v>
      </c>
      <c r="AG46" s="30">
        <v>10</v>
      </c>
      <c r="AH46" s="30" t="s">
        <v>103</v>
      </c>
      <c r="AI46" s="30">
        <v>10</v>
      </c>
      <c r="AJ46" s="30">
        <v>10</v>
      </c>
      <c r="AK46" s="30" t="s">
        <v>103</v>
      </c>
      <c r="AL46" s="30">
        <v>10</v>
      </c>
      <c r="AM46" s="30" t="s">
        <v>103</v>
      </c>
      <c r="AN46" s="30">
        <v>10</v>
      </c>
      <c r="AO46" s="30">
        <v>10</v>
      </c>
      <c r="AP46" s="30" t="s">
        <v>103</v>
      </c>
      <c r="AQ46" s="30">
        <v>10</v>
      </c>
      <c r="AR46" s="30" t="s">
        <v>103</v>
      </c>
      <c r="AS46" s="30">
        <v>10</v>
      </c>
      <c r="AT46" s="30">
        <v>10</v>
      </c>
      <c r="AU46" s="30" t="s">
        <v>103</v>
      </c>
      <c r="AV46" s="30">
        <v>10</v>
      </c>
      <c r="AW46" s="30" t="s">
        <v>103</v>
      </c>
      <c r="AX46" s="30">
        <v>10</v>
      </c>
      <c r="AY46" s="30">
        <v>10</v>
      </c>
      <c r="AZ46" s="30" t="s">
        <v>103</v>
      </c>
      <c r="BA46" s="30">
        <v>10</v>
      </c>
      <c r="BB46" s="30" t="s">
        <v>103</v>
      </c>
      <c r="BC46" s="30">
        <v>10</v>
      </c>
      <c r="BD46" s="26">
        <f>VLOOKUP(K46,附表2!$A$3:$D$14,4,0)</f>
        <v>7430</v>
      </c>
      <c r="BE46" s="26"/>
      <c r="BF46" s="26">
        <f>_xlfn.SWITCH(L46,"A",VLOOKUP(M46,附表2!$F$3:$I$14,4,0),"B",VLOOKUP(M46,附表2!$K$3:$N$14,4,0),"C",VLOOKUP(M46,附表2!$P$3:$S$14,4,0))</f>
        <v>5160</v>
      </c>
      <c r="BG46" s="26"/>
      <c r="BH46" s="26">
        <f>_xlfn.SWITCH(N46,"A",VLOOKUP(O46,附表2!$F$3:$I$14,4,0),"B",VLOOKUP(O46,附表2!$K$3:$N$14,4,0),"C",VLOOKUP(O46,附表2!$P$3:$S$14,4,0))</f>
        <v>5160</v>
      </c>
      <c r="BI46" s="26">
        <f>VLOOKUP(P46,附表2!$A$3:$D$14,4,0)</f>
        <v>7430</v>
      </c>
      <c r="BJ46" s="26"/>
      <c r="BK46" s="26">
        <f>_xlfn.SWITCH(Q46,"A",VLOOKUP(R46,附表2!$F$3:$I$14,4,0),"B",VLOOKUP(R46,附表2!$K$3:$N$14,4,0),"C",VLOOKUP(R46,附表2!$P$3:$S$14,4,0))</f>
        <v>5160</v>
      </c>
      <c r="BL46" s="26"/>
      <c r="BM46" s="26">
        <f>_xlfn.SWITCH(S46,"A",VLOOKUP(T46,附表2!$F$3:$I$14,4,0),"B",VLOOKUP(T46,附表2!$K$3:$N$14,4,0),"C",VLOOKUP(T46,附表2!$P$3:$S$14,4,0))</f>
        <v>5160</v>
      </c>
      <c r="BN46" s="26">
        <f>VLOOKUP(U46,附表2!$A$3:$D$14,4,0)</f>
        <v>7430</v>
      </c>
      <c r="BO46" s="26"/>
      <c r="BP46" s="26">
        <f>_xlfn.SWITCH(V46,"A",VLOOKUP(W46,附表2!$F$3:$I$14,4,0),"B",VLOOKUP(W46,附表2!$K$3:$N$14,4,0),"C",VLOOKUP(W46,附表2!$P$3:$S$14,4,0))</f>
        <v>5160</v>
      </c>
      <c r="BQ46" s="26"/>
      <c r="BR46" s="26">
        <f>_xlfn.SWITCH(X46,"A",VLOOKUP(Y46,附表2!$F$3:$I$14,4,0),"B",VLOOKUP(Y46,附表2!$K$3:$N$14,4,0),"C",VLOOKUP(Y46,附表2!$P$3:$S$14,4,0))</f>
        <v>5160</v>
      </c>
      <c r="BS46" s="26">
        <f>VLOOKUP(Z46,附表2!$A$3:$D$14,4,0)</f>
        <v>7430</v>
      </c>
      <c r="BT46" s="26"/>
      <c r="BU46" s="26">
        <f>_xlfn.SWITCH(AA46,"A",VLOOKUP(AB46,附表2!$F$3:$I$14,4,0),"B",VLOOKUP(AB46,附表2!$K$3:$N$14,4,0),"C",VLOOKUP(AB46,附表2!$P$3:$S$14,4,0))</f>
        <v>5160</v>
      </c>
      <c r="BV46" s="26"/>
      <c r="BW46" s="26">
        <f>_xlfn.SWITCH(AC46,"A",VLOOKUP(AD46,附表2!$F$3:$I$14,4,0),"B",VLOOKUP(AD46,附表2!$K$3:$N$14,4,0),"C",VLOOKUP(AD46,附表2!$P$3:$S$14,4,0))</f>
        <v>5160</v>
      </c>
      <c r="BX46" s="26">
        <f>VLOOKUP(AE46,附表2!$A$3:$D$14,4,0)</f>
        <v>7430</v>
      </c>
      <c r="BY46" s="26"/>
      <c r="BZ46" s="26">
        <f>_xlfn.SWITCH(AF46,"A",VLOOKUP(AG46,附表2!$F$3:$I$14,4,0),"B",VLOOKUP(AG46,附表2!$K$3:$N$14,4,0),"C",VLOOKUP(AG46,附表2!$P$3:$S$14,4,0))</f>
        <v>5160</v>
      </c>
      <c r="CA46" s="26"/>
      <c r="CB46" s="26">
        <f>_xlfn.SWITCH(AH46,"A",VLOOKUP(AI46,附表2!$F$3:$I$14,4,0),"B",VLOOKUP(AI46,附表2!$K$3:$N$14,4,0),"C",VLOOKUP(AI46,附表2!$P$3:$S$14,4,0))</f>
        <v>5160</v>
      </c>
      <c r="CC46" s="26">
        <f>VLOOKUP(AJ46,附表2!$A$3:$D$14,4,0)</f>
        <v>7430</v>
      </c>
      <c r="CD46" s="26"/>
      <c r="CE46" s="26">
        <f>_xlfn.SWITCH(AK46,"A",VLOOKUP(AL46,附表2!$F$3:$I$14,4,0),"B",VLOOKUP(AL46,附表2!$K$3:$N$14,4,0),"C",VLOOKUP(AL46,附表2!$P$3:$S$14,4,0))</f>
        <v>5160</v>
      </c>
      <c r="CF46" s="26"/>
      <c r="CG46" s="26">
        <f>_xlfn.SWITCH(AM46,"A",VLOOKUP(AN46,附表2!$F$3:$I$14,4,0),"B",VLOOKUP(AN46,附表2!$K$3:$N$14,4,0),"C",VLOOKUP(AN46,附表2!$P$3:$S$14,4,0))</f>
        <v>5160</v>
      </c>
      <c r="CH46" s="26">
        <f>VLOOKUP(AO46,附表2!$A$3:$D$14,4,0)</f>
        <v>7430</v>
      </c>
      <c r="CI46" s="26"/>
      <c r="CJ46" s="26">
        <f>_xlfn.SWITCH(AP46,"A",VLOOKUP(AQ46,附表2!$F$3:$I$14,4,0),"B",VLOOKUP(AQ46,附表2!$K$3:$N$14,4,0),"C",VLOOKUP(AQ46,附表2!$P$3:$S$14,4,0))</f>
        <v>5160</v>
      </c>
      <c r="CK46" s="26"/>
      <c r="CL46" s="26">
        <f>_xlfn.SWITCH(AR46,"A",VLOOKUP(AS46,附表2!$F$3:$I$14,4,0),"B",VLOOKUP(AS46,附表2!$K$3:$N$14,4,0),"C",VLOOKUP(AS46,附表2!$P$3:$S$14,4,0))</f>
        <v>5160</v>
      </c>
      <c r="CM46" s="26">
        <f>VLOOKUP(AT46,附表2!$A$3:$D$14,4,0)</f>
        <v>7430</v>
      </c>
      <c r="CN46" s="26"/>
      <c r="CO46" s="26">
        <f>_xlfn.SWITCH(AU46,"A",VLOOKUP(AV46,附表2!$F$3:$I$14,4,0),"B",VLOOKUP(AV46,附表2!$K$3:$N$14,4,0),"C",VLOOKUP(AV46,附表2!$P$3:$S$14,4,0))</f>
        <v>5160</v>
      </c>
      <c r="CP46" s="26"/>
      <c r="CQ46" s="26">
        <f>_xlfn.SWITCH(AW46,"A",VLOOKUP(AX46,附表2!$F$3:$I$14,4,0),"B",VLOOKUP(AX46,附表2!$K$3:$N$14,4,0),"C",VLOOKUP(AX46,附表2!$P$3:$S$14,4,0))</f>
        <v>5160</v>
      </c>
      <c r="CR46" s="26">
        <f>VLOOKUP(AY46,附表2!$A$3:$D$14,4,0)</f>
        <v>7430</v>
      </c>
      <c r="CS46" s="26"/>
      <c r="CT46" s="26">
        <f>_xlfn.SWITCH(AZ46,"A",VLOOKUP(BA46,附表2!$F$3:$I$14,4,0),"B",VLOOKUP(BA46,附表2!$K$3:$N$14,4,0),"C",VLOOKUP(BA46,附表2!$P$3:$S$14,4,0))</f>
        <v>5160</v>
      </c>
      <c r="CU46" s="26"/>
      <c r="CV46" s="26">
        <f>_xlfn.SWITCH(BB46,"A",VLOOKUP(BC46,附表2!$F$3:$I$14,4,0),"B",VLOOKUP(BC46,附表2!$K$3:$N$14,4,0),"C",VLOOKUP(BC46,附表2!$P$3:$S$14,4,0))</f>
        <v>5160</v>
      </c>
    </row>
    <row r="47" spans="1:100" x14ac:dyDescent="0.15">
      <c r="A47">
        <v>42</v>
      </c>
      <c r="B47">
        <f>VLOOKUP(A47,CHOOSE({1,2},铜钱产出!A45:A101,铜钱产出!BD45:BD101),2,0)</f>
        <v>14361980</v>
      </c>
      <c r="C47">
        <f t="shared" si="0"/>
        <v>10158980</v>
      </c>
      <c r="D47">
        <f>附表6!I49</f>
        <v>4203000</v>
      </c>
      <c r="E47">
        <f>C47/2850*附表3!$B$3</f>
        <v>207168.50609857979</v>
      </c>
      <c r="F47">
        <f>F46+附表6!$A$6</f>
        <v>13663.124999999998</v>
      </c>
      <c r="G47">
        <f>4*铜钱系统分析!$H$235*12*1.25+G46</f>
        <v>1595.9999999999998</v>
      </c>
      <c r="H47">
        <f t="shared" si="1"/>
        <v>159750</v>
      </c>
      <c r="I47" s="31">
        <f t="shared" si="2"/>
        <v>62677.63109857979</v>
      </c>
      <c r="J47" s="32">
        <f t="shared" si="3"/>
        <v>3.5311341463988613</v>
      </c>
      <c r="K47" s="30">
        <v>10</v>
      </c>
      <c r="L47" s="30" t="s">
        <v>103</v>
      </c>
      <c r="M47" s="30">
        <v>10</v>
      </c>
      <c r="N47" s="30" t="s">
        <v>103</v>
      </c>
      <c r="O47" s="30">
        <v>10</v>
      </c>
      <c r="P47" s="30">
        <v>10</v>
      </c>
      <c r="Q47" s="30" t="s">
        <v>103</v>
      </c>
      <c r="R47" s="30">
        <v>10</v>
      </c>
      <c r="S47" s="30" t="s">
        <v>103</v>
      </c>
      <c r="T47" s="30">
        <v>10</v>
      </c>
      <c r="U47" s="30">
        <v>10</v>
      </c>
      <c r="V47" s="30" t="s">
        <v>103</v>
      </c>
      <c r="W47" s="30">
        <v>10</v>
      </c>
      <c r="X47" s="30" t="s">
        <v>103</v>
      </c>
      <c r="Y47" s="30">
        <v>10</v>
      </c>
      <c r="Z47" s="30">
        <v>10</v>
      </c>
      <c r="AA47" s="30" t="s">
        <v>103</v>
      </c>
      <c r="AB47" s="30">
        <v>10</v>
      </c>
      <c r="AC47" s="30" t="s">
        <v>103</v>
      </c>
      <c r="AD47" s="30">
        <v>10</v>
      </c>
      <c r="AE47" s="30">
        <v>10</v>
      </c>
      <c r="AF47" s="30" t="s">
        <v>103</v>
      </c>
      <c r="AG47" s="30">
        <v>10</v>
      </c>
      <c r="AH47" s="30" t="s">
        <v>103</v>
      </c>
      <c r="AI47" s="30">
        <v>10</v>
      </c>
      <c r="AJ47" s="30">
        <v>10</v>
      </c>
      <c r="AK47" s="30" t="s">
        <v>103</v>
      </c>
      <c r="AL47" s="30">
        <v>10</v>
      </c>
      <c r="AM47" s="30" t="s">
        <v>103</v>
      </c>
      <c r="AN47" s="30">
        <v>10</v>
      </c>
      <c r="AO47" s="30">
        <v>10</v>
      </c>
      <c r="AP47" s="30" t="s">
        <v>103</v>
      </c>
      <c r="AQ47" s="30">
        <v>10</v>
      </c>
      <c r="AR47" s="30" t="s">
        <v>103</v>
      </c>
      <c r="AS47" s="30">
        <v>10</v>
      </c>
      <c r="AT47" s="30">
        <v>10</v>
      </c>
      <c r="AU47" s="30" t="s">
        <v>103</v>
      </c>
      <c r="AV47" s="30">
        <v>10</v>
      </c>
      <c r="AW47" s="30" t="s">
        <v>103</v>
      </c>
      <c r="AX47" s="30">
        <v>10</v>
      </c>
      <c r="AY47" s="30">
        <v>10</v>
      </c>
      <c r="AZ47" s="30" t="s">
        <v>103</v>
      </c>
      <c r="BA47" s="30">
        <v>10</v>
      </c>
      <c r="BB47" s="30" t="s">
        <v>103</v>
      </c>
      <c r="BC47" s="30">
        <v>10</v>
      </c>
      <c r="BD47" s="26">
        <f>VLOOKUP(K47,附表2!$A$3:$D$14,4,0)</f>
        <v>7430</v>
      </c>
      <c r="BE47" s="26"/>
      <c r="BF47" s="26">
        <f>_xlfn.SWITCH(L47,"A",VLOOKUP(M47,附表2!$F$3:$I$14,4,0),"B",VLOOKUP(M47,附表2!$K$3:$N$14,4,0),"C",VLOOKUP(M47,附表2!$P$3:$S$14,4,0))</f>
        <v>5160</v>
      </c>
      <c r="BG47" s="26"/>
      <c r="BH47" s="26">
        <f>_xlfn.SWITCH(N47,"A",VLOOKUP(O47,附表2!$F$3:$I$14,4,0),"B",VLOOKUP(O47,附表2!$K$3:$N$14,4,0),"C",VLOOKUP(O47,附表2!$P$3:$S$14,4,0))</f>
        <v>5160</v>
      </c>
      <c r="BI47" s="26">
        <f>VLOOKUP(P47,附表2!$A$3:$D$14,4,0)</f>
        <v>7430</v>
      </c>
      <c r="BJ47" s="26"/>
      <c r="BK47" s="26">
        <f>_xlfn.SWITCH(Q47,"A",VLOOKUP(R47,附表2!$F$3:$I$14,4,0),"B",VLOOKUP(R47,附表2!$K$3:$N$14,4,0),"C",VLOOKUP(R47,附表2!$P$3:$S$14,4,0))</f>
        <v>5160</v>
      </c>
      <c r="BL47" s="26"/>
      <c r="BM47" s="26">
        <f>_xlfn.SWITCH(S47,"A",VLOOKUP(T47,附表2!$F$3:$I$14,4,0),"B",VLOOKUP(T47,附表2!$K$3:$N$14,4,0),"C",VLOOKUP(T47,附表2!$P$3:$S$14,4,0))</f>
        <v>5160</v>
      </c>
      <c r="BN47" s="26">
        <f>VLOOKUP(U47,附表2!$A$3:$D$14,4,0)</f>
        <v>7430</v>
      </c>
      <c r="BO47" s="26"/>
      <c r="BP47" s="26">
        <f>_xlfn.SWITCH(V47,"A",VLOOKUP(W47,附表2!$F$3:$I$14,4,0),"B",VLOOKUP(W47,附表2!$K$3:$N$14,4,0),"C",VLOOKUP(W47,附表2!$P$3:$S$14,4,0))</f>
        <v>5160</v>
      </c>
      <c r="BQ47" s="26"/>
      <c r="BR47" s="26">
        <f>_xlfn.SWITCH(X47,"A",VLOOKUP(Y47,附表2!$F$3:$I$14,4,0),"B",VLOOKUP(Y47,附表2!$K$3:$N$14,4,0),"C",VLOOKUP(Y47,附表2!$P$3:$S$14,4,0))</f>
        <v>5160</v>
      </c>
      <c r="BS47" s="26">
        <f>VLOOKUP(Z47,附表2!$A$3:$D$14,4,0)</f>
        <v>7430</v>
      </c>
      <c r="BT47" s="26"/>
      <c r="BU47" s="26">
        <f>_xlfn.SWITCH(AA47,"A",VLOOKUP(AB47,附表2!$F$3:$I$14,4,0),"B",VLOOKUP(AB47,附表2!$K$3:$N$14,4,0),"C",VLOOKUP(AB47,附表2!$P$3:$S$14,4,0))</f>
        <v>5160</v>
      </c>
      <c r="BV47" s="26"/>
      <c r="BW47" s="26">
        <f>_xlfn.SWITCH(AC47,"A",VLOOKUP(AD47,附表2!$F$3:$I$14,4,0),"B",VLOOKUP(AD47,附表2!$K$3:$N$14,4,0),"C",VLOOKUP(AD47,附表2!$P$3:$S$14,4,0))</f>
        <v>5160</v>
      </c>
      <c r="BX47" s="26">
        <f>VLOOKUP(AE47,附表2!$A$3:$D$14,4,0)</f>
        <v>7430</v>
      </c>
      <c r="BY47" s="26"/>
      <c r="BZ47" s="26">
        <f>_xlfn.SWITCH(AF47,"A",VLOOKUP(AG47,附表2!$F$3:$I$14,4,0),"B",VLOOKUP(AG47,附表2!$K$3:$N$14,4,0),"C",VLOOKUP(AG47,附表2!$P$3:$S$14,4,0))</f>
        <v>5160</v>
      </c>
      <c r="CA47" s="26"/>
      <c r="CB47" s="26">
        <f>_xlfn.SWITCH(AH47,"A",VLOOKUP(AI47,附表2!$F$3:$I$14,4,0),"B",VLOOKUP(AI47,附表2!$K$3:$N$14,4,0),"C",VLOOKUP(AI47,附表2!$P$3:$S$14,4,0))</f>
        <v>5160</v>
      </c>
      <c r="CC47" s="26">
        <f>VLOOKUP(AJ47,附表2!$A$3:$D$14,4,0)</f>
        <v>7430</v>
      </c>
      <c r="CD47" s="26"/>
      <c r="CE47" s="26">
        <f>_xlfn.SWITCH(AK47,"A",VLOOKUP(AL47,附表2!$F$3:$I$14,4,0),"B",VLOOKUP(AL47,附表2!$K$3:$N$14,4,0),"C",VLOOKUP(AL47,附表2!$P$3:$S$14,4,0))</f>
        <v>5160</v>
      </c>
      <c r="CF47" s="26"/>
      <c r="CG47" s="26">
        <f>_xlfn.SWITCH(AM47,"A",VLOOKUP(AN47,附表2!$F$3:$I$14,4,0),"B",VLOOKUP(AN47,附表2!$K$3:$N$14,4,0),"C",VLOOKUP(AN47,附表2!$P$3:$S$14,4,0))</f>
        <v>5160</v>
      </c>
      <c r="CH47" s="26">
        <f>VLOOKUP(AO47,附表2!$A$3:$D$14,4,0)</f>
        <v>7430</v>
      </c>
      <c r="CI47" s="26"/>
      <c r="CJ47" s="26">
        <f>_xlfn.SWITCH(AP47,"A",VLOOKUP(AQ47,附表2!$F$3:$I$14,4,0),"B",VLOOKUP(AQ47,附表2!$K$3:$N$14,4,0),"C",VLOOKUP(AQ47,附表2!$P$3:$S$14,4,0))</f>
        <v>5160</v>
      </c>
      <c r="CK47" s="26"/>
      <c r="CL47" s="26">
        <f>_xlfn.SWITCH(AR47,"A",VLOOKUP(AS47,附表2!$F$3:$I$14,4,0),"B",VLOOKUP(AS47,附表2!$K$3:$N$14,4,0),"C",VLOOKUP(AS47,附表2!$P$3:$S$14,4,0))</f>
        <v>5160</v>
      </c>
      <c r="CM47" s="26">
        <f>VLOOKUP(AT47,附表2!$A$3:$D$14,4,0)</f>
        <v>7430</v>
      </c>
      <c r="CN47" s="26"/>
      <c r="CO47" s="26">
        <f>_xlfn.SWITCH(AU47,"A",VLOOKUP(AV47,附表2!$F$3:$I$14,4,0),"B",VLOOKUP(AV47,附表2!$K$3:$N$14,4,0),"C",VLOOKUP(AV47,附表2!$P$3:$S$14,4,0))</f>
        <v>5160</v>
      </c>
      <c r="CP47" s="26"/>
      <c r="CQ47" s="26">
        <f>_xlfn.SWITCH(AW47,"A",VLOOKUP(AX47,附表2!$F$3:$I$14,4,0),"B",VLOOKUP(AX47,附表2!$K$3:$N$14,4,0),"C",VLOOKUP(AX47,附表2!$P$3:$S$14,4,0))</f>
        <v>5160</v>
      </c>
      <c r="CR47" s="26">
        <f>VLOOKUP(AY47,附表2!$A$3:$D$14,4,0)</f>
        <v>7430</v>
      </c>
      <c r="CS47" s="26"/>
      <c r="CT47" s="26">
        <f>_xlfn.SWITCH(AZ47,"A",VLOOKUP(BA47,附表2!$F$3:$I$14,4,0),"B",VLOOKUP(BA47,附表2!$K$3:$N$14,4,0),"C",VLOOKUP(BA47,附表2!$P$3:$S$14,4,0))</f>
        <v>5160</v>
      </c>
      <c r="CU47" s="26"/>
      <c r="CV47" s="26">
        <f>_xlfn.SWITCH(BB47,"A",VLOOKUP(BC47,附表2!$F$3:$I$14,4,0),"B",VLOOKUP(BC47,附表2!$K$3:$N$14,4,0),"C",VLOOKUP(BC47,附表2!$P$3:$S$14,4,0))</f>
        <v>5160</v>
      </c>
    </row>
    <row r="48" spans="1:100" x14ac:dyDescent="0.15">
      <c r="A48">
        <v>43</v>
      </c>
      <c r="B48">
        <f>VLOOKUP(A48,CHOOSE({1,2},铜钱产出!A46:A102,铜钱产出!BD46:BD102),2,0)</f>
        <v>14631980</v>
      </c>
      <c r="C48">
        <f t="shared" si="0"/>
        <v>10322480</v>
      </c>
      <c r="D48">
        <f>附表6!I50</f>
        <v>4309500</v>
      </c>
      <c r="E48">
        <f>C48/2850*附表3!$B$3</f>
        <v>210502.70409356727</v>
      </c>
      <c r="F48">
        <f>F47+附表6!$A$6</f>
        <v>14151.093749999998</v>
      </c>
      <c r="G48">
        <f>4*铜钱系统分析!$H$235*12*1.25+G47</f>
        <v>1652.9999999999998</v>
      </c>
      <c r="H48">
        <f t="shared" si="1"/>
        <v>159750</v>
      </c>
      <c r="I48" s="31">
        <f t="shared" si="2"/>
        <v>66556.79784356727</v>
      </c>
      <c r="J48" s="32">
        <f t="shared" si="3"/>
        <v>3.7496787517502685</v>
      </c>
      <c r="K48" s="30">
        <v>10</v>
      </c>
      <c r="L48" s="30" t="s">
        <v>103</v>
      </c>
      <c r="M48" s="30">
        <v>10</v>
      </c>
      <c r="N48" s="30" t="s">
        <v>103</v>
      </c>
      <c r="O48" s="30">
        <v>10</v>
      </c>
      <c r="P48" s="30">
        <v>10</v>
      </c>
      <c r="Q48" s="30" t="s">
        <v>103</v>
      </c>
      <c r="R48" s="30">
        <v>10</v>
      </c>
      <c r="S48" s="30" t="s">
        <v>103</v>
      </c>
      <c r="T48" s="30">
        <v>10</v>
      </c>
      <c r="U48" s="30">
        <v>10</v>
      </c>
      <c r="V48" s="30" t="s">
        <v>103</v>
      </c>
      <c r="W48" s="30">
        <v>10</v>
      </c>
      <c r="X48" s="30" t="s">
        <v>103</v>
      </c>
      <c r="Y48" s="30">
        <v>10</v>
      </c>
      <c r="Z48" s="30">
        <v>10</v>
      </c>
      <c r="AA48" s="30" t="s">
        <v>103</v>
      </c>
      <c r="AB48" s="30">
        <v>10</v>
      </c>
      <c r="AC48" s="30" t="s">
        <v>103</v>
      </c>
      <c r="AD48" s="30">
        <v>10</v>
      </c>
      <c r="AE48" s="30">
        <v>10</v>
      </c>
      <c r="AF48" s="30" t="s">
        <v>103</v>
      </c>
      <c r="AG48" s="30">
        <v>10</v>
      </c>
      <c r="AH48" s="30" t="s">
        <v>103</v>
      </c>
      <c r="AI48" s="30">
        <v>10</v>
      </c>
      <c r="AJ48" s="30">
        <v>10</v>
      </c>
      <c r="AK48" s="30" t="s">
        <v>103</v>
      </c>
      <c r="AL48" s="30">
        <v>10</v>
      </c>
      <c r="AM48" s="30" t="s">
        <v>103</v>
      </c>
      <c r="AN48" s="30">
        <v>10</v>
      </c>
      <c r="AO48" s="30">
        <v>10</v>
      </c>
      <c r="AP48" s="30" t="s">
        <v>103</v>
      </c>
      <c r="AQ48" s="30">
        <v>10</v>
      </c>
      <c r="AR48" s="30" t="s">
        <v>103</v>
      </c>
      <c r="AS48" s="30">
        <v>10</v>
      </c>
      <c r="AT48" s="30">
        <v>10</v>
      </c>
      <c r="AU48" s="30" t="s">
        <v>103</v>
      </c>
      <c r="AV48" s="30">
        <v>10</v>
      </c>
      <c r="AW48" s="30" t="s">
        <v>103</v>
      </c>
      <c r="AX48" s="30">
        <v>10</v>
      </c>
      <c r="AY48" s="30">
        <v>10</v>
      </c>
      <c r="AZ48" s="30" t="s">
        <v>103</v>
      </c>
      <c r="BA48" s="30">
        <v>10</v>
      </c>
      <c r="BB48" s="30" t="s">
        <v>103</v>
      </c>
      <c r="BC48" s="30">
        <v>10</v>
      </c>
      <c r="BD48" s="26">
        <f>VLOOKUP(K48,附表2!$A$3:$D$14,4,0)</f>
        <v>7430</v>
      </c>
      <c r="BE48" s="26"/>
      <c r="BF48" s="26">
        <f>_xlfn.SWITCH(L48,"A",VLOOKUP(M48,附表2!$F$3:$I$14,4,0),"B",VLOOKUP(M48,附表2!$K$3:$N$14,4,0),"C",VLOOKUP(M48,附表2!$P$3:$S$14,4,0))</f>
        <v>5160</v>
      </c>
      <c r="BG48" s="26"/>
      <c r="BH48" s="26">
        <f>_xlfn.SWITCH(N48,"A",VLOOKUP(O48,附表2!$F$3:$I$14,4,0),"B",VLOOKUP(O48,附表2!$K$3:$N$14,4,0),"C",VLOOKUP(O48,附表2!$P$3:$S$14,4,0))</f>
        <v>5160</v>
      </c>
      <c r="BI48" s="26">
        <f>VLOOKUP(P48,附表2!$A$3:$D$14,4,0)</f>
        <v>7430</v>
      </c>
      <c r="BJ48" s="26"/>
      <c r="BK48" s="26">
        <f>_xlfn.SWITCH(Q48,"A",VLOOKUP(R48,附表2!$F$3:$I$14,4,0),"B",VLOOKUP(R48,附表2!$K$3:$N$14,4,0),"C",VLOOKUP(R48,附表2!$P$3:$S$14,4,0))</f>
        <v>5160</v>
      </c>
      <c r="BL48" s="26"/>
      <c r="BM48" s="26">
        <f>_xlfn.SWITCH(S48,"A",VLOOKUP(T48,附表2!$F$3:$I$14,4,0),"B",VLOOKUP(T48,附表2!$K$3:$N$14,4,0),"C",VLOOKUP(T48,附表2!$P$3:$S$14,4,0))</f>
        <v>5160</v>
      </c>
      <c r="BN48" s="26">
        <f>VLOOKUP(U48,附表2!$A$3:$D$14,4,0)</f>
        <v>7430</v>
      </c>
      <c r="BO48" s="26"/>
      <c r="BP48" s="26">
        <f>_xlfn.SWITCH(V48,"A",VLOOKUP(W48,附表2!$F$3:$I$14,4,0),"B",VLOOKUP(W48,附表2!$K$3:$N$14,4,0),"C",VLOOKUP(W48,附表2!$P$3:$S$14,4,0))</f>
        <v>5160</v>
      </c>
      <c r="BQ48" s="26"/>
      <c r="BR48" s="26">
        <f>_xlfn.SWITCH(X48,"A",VLOOKUP(Y48,附表2!$F$3:$I$14,4,0),"B",VLOOKUP(Y48,附表2!$K$3:$N$14,4,0),"C",VLOOKUP(Y48,附表2!$P$3:$S$14,4,0))</f>
        <v>5160</v>
      </c>
      <c r="BS48" s="26">
        <f>VLOOKUP(Z48,附表2!$A$3:$D$14,4,0)</f>
        <v>7430</v>
      </c>
      <c r="BT48" s="26"/>
      <c r="BU48" s="26">
        <f>_xlfn.SWITCH(AA48,"A",VLOOKUP(AB48,附表2!$F$3:$I$14,4,0),"B",VLOOKUP(AB48,附表2!$K$3:$N$14,4,0),"C",VLOOKUP(AB48,附表2!$P$3:$S$14,4,0))</f>
        <v>5160</v>
      </c>
      <c r="BV48" s="26"/>
      <c r="BW48" s="26">
        <f>_xlfn.SWITCH(AC48,"A",VLOOKUP(AD48,附表2!$F$3:$I$14,4,0),"B",VLOOKUP(AD48,附表2!$K$3:$N$14,4,0),"C",VLOOKUP(AD48,附表2!$P$3:$S$14,4,0))</f>
        <v>5160</v>
      </c>
      <c r="BX48" s="26">
        <f>VLOOKUP(AE48,附表2!$A$3:$D$14,4,0)</f>
        <v>7430</v>
      </c>
      <c r="BY48" s="26"/>
      <c r="BZ48" s="26">
        <f>_xlfn.SWITCH(AF48,"A",VLOOKUP(AG48,附表2!$F$3:$I$14,4,0),"B",VLOOKUP(AG48,附表2!$K$3:$N$14,4,0),"C",VLOOKUP(AG48,附表2!$P$3:$S$14,4,0))</f>
        <v>5160</v>
      </c>
      <c r="CA48" s="26"/>
      <c r="CB48" s="26">
        <f>_xlfn.SWITCH(AH48,"A",VLOOKUP(AI48,附表2!$F$3:$I$14,4,0),"B",VLOOKUP(AI48,附表2!$K$3:$N$14,4,0),"C",VLOOKUP(AI48,附表2!$P$3:$S$14,4,0))</f>
        <v>5160</v>
      </c>
      <c r="CC48" s="26">
        <f>VLOOKUP(AJ48,附表2!$A$3:$D$14,4,0)</f>
        <v>7430</v>
      </c>
      <c r="CD48" s="26"/>
      <c r="CE48" s="26">
        <f>_xlfn.SWITCH(AK48,"A",VLOOKUP(AL48,附表2!$F$3:$I$14,4,0),"B",VLOOKUP(AL48,附表2!$K$3:$N$14,4,0),"C",VLOOKUP(AL48,附表2!$P$3:$S$14,4,0))</f>
        <v>5160</v>
      </c>
      <c r="CF48" s="26"/>
      <c r="CG48" s="26">
        <f>_xlfn.SWITCH(AM48,"A",VLOOKUP(AN48,附表2!$F$3:$I$14,4,0),"B",VLOOKUP(AN48,附表2!$K$3:$N$14,4,0),"C",VLOOKUP(AN48,附表2!$P$3:$S$14,4,0))</f>
        <v>5160</v>
      </c>
      <c r="CH48" s="26">
        <f>VLOOKUP(AO48,附表2!$A$3:$D$14,4,0)</f>
        <v>7430</v>
      </c>
      <c r="CI48" s="26"/>
      <c r="CJ48" s="26">
        <f>_xlfn.SWITCH(AP48,"A",VLOOKUP(AQ48,附表2!$F$3:$I$14,4,0),"B",VLOOKUP(AQ48,附表2!$K$3:$N$14,4,0),"C",VLOOKUP(AQ48,附表2!$P$3:$S$14,4,0))</f>
        <v>5160</v>
      </c>
      <c r="CK48" s="26"/>
      <c r="CL48" s="26">
        <f>_xlfn.SWITCH(AR48,"A",VLOOKUP(AS48,附表2!$F$3:$I$14,4,0),"B",VLOOKUP(AS48,附表2!$K$3:$N$14,4,0),"C",VLOOKUP(AS48,附表2!$P$3:$S$14,4,0))</f>
        <v>5160</v>
      </c>
      <c r="CM48" s="26">
        <f>VLOOKUP(AT48,附表2!$A$3:$D$14,4,0)</f>
        <v>7430</v>
      </c>
      <c r="CN48" s="26"/>
      <c r="CO48" s="26">
        <f>_xlfn.SWITCH(AU48,"A",VLOOKUP(AV48,附表2!$F$3:$I$14,4,0),"B",VLOOKUP(AV48,附表2!$K$3:$N$14,4,0),"C",VLOOKUP(AV48,附表2!$P$3:$S$14,4,0))</f>
        <v>5160</v>
      </c>
      <c r="CP48" s="26"/>
      <c r="CQ48" s="26">
        <f>_xlfn.SWITCH(AW48,"A",VLOOKUP(AX48,附表2!$F$3:$I$14,4,0),"B",VLOOKUP(AX48,附表2!$K$3:$N$14,4,0),"C",VLOOKUP(AX48,附表2!$P$3:$S$14,4,0))</f>
        <v>5160</v>
      </c>
      <c r="CR48" s="26">
        <f>VLOOKUP(AY48,附表2!$A$3:$D$14,4,0)</f>
        <v>7430</v>
      </c>
      <c r="CS48" s="26"/>
      <c r="CT48" s="26">
        <f>_xlfn.SWITCH(AZ48,"A",VLOOKUP(BA48,附表2!$F$3:$I$14,4,0),"B",VLOOKUP(BA48,附表2!$K$3:$N$14,4,0),"C",VLOOKUP(BA48,附表2!$P$3:$S$14,4,0))</f>
        <v>5160</v>
      </c>
      <c r="CU48" s="26"/>
      <c r="CV48" s="26">
        <f>_xlfn.SWITCH(BB48,"A",VLOOKUP(BC48,附表2!$F$3:$I$14,4,0),"B",VLOOKUP(BC48,附表2!$K$3:$N$14,4,0),"C",VLOOKUP(BC48,附表2!$P$3:$S$14,4,0))</f>
        <v>5160</v>
      </c>
    </row>
    <row r="49" spans="1:100" x14ac:dyDescent="0.15">
      <c r="A49">
        <v>44</v>
      </c>
      <c r="B49">
        <f>VLOOKUP(A49,CHOOSE({1,2},铜钱产出!A47:A103,铜钱产出!BD47:BD103),2,0)</f>
        <v>14918580</v>
      </c>
      <c r="C49">
        <f t="shared" si="0"/>
        <v>10502580</v>
      </c>
      <c r="D49">
        <f>附表6!I51</f>
        <v>4416000</v>
      </c>
      <c r="E49">
        <f>C49/2850*附表3!$B$3</f>
        <v>214175.42005012534</v>
      </c>
      <c r="F49">
        <f>F48+附表6!$A$6</f>
        <v>14639.062499999998</v>
      </c>
      <c r="G49">
        <f>4*铜钱系统分析!$H$235*12*1.25+G48</f>
        <v>1709.9999999999998</v>
      </c>
      <c r="H49">
        <f t="shared" si="1"/>
        <v>159750</v>
      </c>
      <c r="I49" s="31">
        <f t="shared" si="2"/>
        <v>70774.482550125336</v>
      </c>
      <c r="J49" s="32">
        <f t="shared" si="3"/>
        <v>3.9872947915563568</v>
      </c>
      <c r="K49" s="30">
        <v>10</v>
      </c>
      <c r="L49" s="30" t="s">
        <v>103</v>
      </c>
      <c r="M49" s="30">
        <v>10</v>
      </c>
      <c r="N49" s="30" t="s">
        <v>103</v>
      </c>
      <c r="O49" s="30">
        <v>10</v>
      </c>
      <c r="P49" s="30">
        <v>10</v>
      </c>
      <c r="Q49" s="30" t="s">
        <v>103</v>
      </c>
      <c r="R49" s="30">
        <v>10</v>
      </c>
      <c r="S49" s="30" t="s">
        <v>103</v>
      </c>
      <c r="T49" s="30">
        <v>10</v>
      </c>
      <c r="U49" s="30">
        <v>10</v>
      </c>
      <c r="V49" s="30" t="s">
        <v>103</v>
      </c>
      <c r="W49" s="30">
        <v>10</v>
      </c>
      <c r="X49" s="30" t="s">
        <v>103</v>
      </c>
      <c r="Y49" s="30">
        <v>10</v>
      </c>
      <c r="Z49" s="30">
        <v>10</v>
      </c>
      <c r="AA49" s="30" t="s">
        <v>103</v>
      </c>
      <c r="AB49" s="30">
        <v>10</v>
      </c>
      <c r="AC49" s="30" t="s">
        <v>103</v>
      </c>
      <c r="AD49" s="30">
        <v>10</v>
      </c>
      <c r="AE49" s="30">
        <v>10</v>
      </c>
      <c r="AF49" s="30" t="s">
        <v>103</v>
      </c>
      <c r="AG49" s="30">
        <v>10</v>
      </c>
      <c r="AH49" s="30" t="s">
        <v>103</v>
      </c>
      <c r="AI49" s="30">
        <v>10</v>
      </c>
      <c r="AJ49" s="30">
        <v>10</v>
      </c>
      <c r="AK49" s="30" t="s">
        <v>103</v>
      </c>
      <c r="AL49" s="30">
        <v>10</v>
      </c>
      <c r="AM49" s="30" t="s">
        <v>103</v>
      </c>
      <c r="AN49" s="30">
        <v>10</v>
      </c>
      <c r="AO49" s="30">
        <v>10</v>
      </c>
      <c r="AP49" s="30" t="s">
        <v>103</v>
      </c>
      <c r="AQ49" s="30">
        <v>10</v>
      </c>
      <c r="AR49" s="30" t="s">
        <v>103</v>
      </c>
      <c r="AS49" s="30">
        <v>10</v>
      </c>
      <c r="AT49" s="30">
        <v>10</v>
      </c>
      <c r="AU49" s="30" t="s">
        <v>103</v>
      </c>
      <c r="AV49" s="30">
        <v>10</v>
      </c>
      <c r="AW49" s="30" t="s">
        <v>103</v>
      </c>
      <c r="AX49" s="30">
        <v>10</v>
      </c>
      <c r="AY49" s="30">
        <v>10</v>
      </c>
      <c r="AZ49" s="30" t="s">
        <v>103</v>
      </c>
      <c r="BA49" s="30">
        <v>10</v>
      </c>
      <c r="BB49" s="30" t="s">
        <v>103</v>
      </c>
      <c r="BC49" s="30">
        <v>10</v>
      </c>
      <c r="BD49" s="26">
        <f>VLOOKUP(K49,附表2!$A$3:$D$14,4,0)</f>
        <v>7430</v>
      </c>
      <c r="BE49" s="26"/>
      <c r="BF49" s="26">
        <f>_xlfn.SWITCH(L49,"A",VLOOKUP(M49,附表2!$F$3:$I$14,4,0),"B",VLOOKUP(M49,附表2!$K$3:$N$14,4,0),"C",VLOOKUP(M49,附表2!$P$3:$S$14,4,0))</f>
        <v>5160</v>
      </c>
      <c r="BG49" s="26"/>
      <c r="BH49" s="26">
        <f>_xlfn.SWITCH(N49,"A",VLOOKUP(O49,附表2!$F$3:$I$14,4,0),"B",VLOOKUP(O49,附表2!$K$3:$N$14,4,0),"C",VLOOKUP(O49,附表2!$P$3:$S$14,4,0))</f>
        <v>5160</v>
      </c>
      <c r="BI49" s="26">
        <f>VLOOKUP(P49,附表2!$A$3:$D$14,4,0)</f>
        <v>7430</v>
      </c>
      <c r="BJ49" s="26"/>
      <c r="BK49" s="26">
        <f>_xlfn.SWITCH(Q49,"A",VLOOKUP(R49,附表2!$F$3:$I$14,4,0),"B",VLOOKUP(R49,附表2!$K$3:$N$14,4,0),"C",VLOOKUP(R49,附表2!$P$3:$S$14,4,0))</f>
        <v>5160</v>
      </c>
      <c r="BL49" s="26"/>
      <c r="BM49" s="26">
        <f>_xlfn.SWITCH(S49,"A",VLOOKUP(T49,附表2!$F$3:$I$14,4,0),"B",VLOOKUP(T49,附表2!$K$3:$N$14,4,0),"C",VLOOKUP(T49,附表2!$P$3:$S$14,4,0))</f>
        <v>5160</v>
      </c>
      <c r="BN49" s="26">
        <f>VLOOKUP(U49,附表2!$A$3:$D$14,4,0)</f>
        <v>7430</v>
      </c>
      <c r="BO49" s="26"/>
      <c r="BP49" s="26">
        <f>_xlfn.SWITCH(V49,"A",VLOOKUP(W49,附表2!$F$3:$I$14,4,0),"B",VLOOKUP(W49,附表2!$K$3:$N$14,4,0),"C",VLOOKUP(W49,附表2!$P$3:$S$14,4,0))</f>
        <v>5160</v>
      </c>
      <c r="BQ49" s="26"/>
      <c r="BR49" s="26">
        <f>_xlfn.SWITCH(X49,"A",VLOOKUP(Y49,附表2!$F$3:$I$14,4,0),"B",VLOOKUP(Y49,附表2!$K$3:$N$14,4,0),"C",VLOOKUP(Y49,附表2!$P$3:$S$14,4,0))</f>
        <v>5160</v>
      </c>
      <c r="BS49" s="26">
        <f>VLOOKUP(Z49,附表2!$A$3:$D$14,4,0)</f>
        <v>7430</v>
      </c>
      <c r="BT49" s="26"/>
      <c r="BU49" s="26">
        <f>_xlfn.SWITCH(AA49,"A",VLOOKUP(AB49,附表2!$F$3:$I$14,4,0),"B",VLOOKUP(AB49,附表2!$K$3:$N$14,4,0),"C",VLOOKUP(AB49,附表2!$P$3:$S$14,4,0))</f>
        <v>5160</v>
      </c>
      <c r="BV49" s="26"/>
      <c r="BW49" s="26">
        <f>_xlfn.SWITCH(AC49,"A",VLOOKUP(AD49,附表2!$F$3:$I$14,4,0),"B",VLOOKUP(AD49,附表2!$K$3:$N$14,4,0),"C",VLOOKUP(AD49,附表2!$P$3:$S$14,4,0))</f>
        <v>5160</v>
      </c>
      <c r="BX49" s="26">
        <f>VLOOKUP(AE49,附表2!$A$3:$D$14,4,0)</f>
        <v>7430</v>
      </c>
      <c r="BY49" s="26"/>
      <c r="BZ49" s="26">
        <f>_xlfn.SWITCH(AF49,"A",VLOOKUP(AG49,附表2!$F$3:$I$14,4,0),"B",VLOOKUP(AG49,附表2!$K$3:$N$14,4,0),"C",VLOOKUP(AG49,附表2!$P$3:$S$14,4,0))</f>
        <v>5160</v>
      </c>
      <c r="CA49" s="26"/>
      <c r="CB49" s="26">
        <f>_xlfn.SWITCH(AH49,"A",VLOOKUP(AI49,附表2!$F$3:$I$14,4,0),"B",VLOOKUP(AI49,附表2!$K$3:$N$14,4,0),"C",VLOOKUP(AI49,附表2!$P$3:$S$14,4,0))</f>
        <v>5160</v>
      </c>
      <c r="CC49" s="26">
        <f>VLOOKUP(AJ49,附表2!$A$3:$D$14,4,0)</f>
        <v>7430</v>
      </c>
      <c r="CD49" s="26"/>
      <c r="CE49" s="26">
        <f>_xlfn.SWITCH(AK49,"A",VLOOKUP(AL49,附表2!$F$3:$I$14,4,0),"B",VLOOKUP(AL49,附表2!$K$3:$N$14,4,0),"C",VLOOKUP(AL49,附表2!$P$3:$S$14,4,0))</f>
        <v>5160</v>
      </c>
      <c r="CF49" s="26"/>
      <c r="CG49" s="26">
        <f>_xlfn.SWITCH(AM49,"A",VLOOKUP(AN49,附表2!$F$3:$I$14,4,0),"B",VLOOKUP(AN49,附表2!$K$3:$N$14,4,0),"C",VLOOKUP(AN49,附表2!$P$3:$S$14,4,0))</f>
        <v>5160</v>
      </c>
      <c r="CH49" s="26">
        <f>VLOOKUP(AO49,附表2!$A$3:$D$14,4,0)</f>
        <v>7430</v>
      </c>
      <c r="CI49" s="26"/>
      <c r="CJ49" s="26">
        <f>_xlfn.SWITCH(AP49,"A",VLOOKUP(AQ49,附表2!$F$3:$I$14,4,0),"B",VLOOKUP(AQ49,附表2!$K$3:$N$14,4,0),"C",VLOOKUP(AQ49,附表2!$P$3:$S$14,4,0))</f>
        <v>5160</v>
      </c>
      <c r="CK49" s="26"/>
      <c r="CL49" s="26">
        <f>_xlfn.SWITCH(AR49,"A",VLOOKUP(AS49,附表2!$F$3:$I$14,4,0),"B",VLOOKUP(AS49,附表2!$K$3:$N$14,4,0),"C",VLOOKUP(AS49,附表2!$P$3:$S$14,4,0))</f>
        <v>5160</v>
      </c>
      <c r="CM49" s="26">
        <f>VLOOKUP(AT49,附表2!$A$3:$D$14,4,0)</f>
        <v>7430</v>
      </c>
      <c r="CN49" s="26"/>
      <c r="CO49" s="26">
        <f>_xlfn.SWITCH(AU49,"A",VLOOKUP(AV49,附表2!$F$3:$I$14,4,0),"B",VLOOKUP(AV49,附表2!$K$3:$N$14,4,0),"C",VLOOKUP(AV49,附表2!$P$3:$S$14,4,0))</f>
        <v>5160</v>
      </c>
      <c r="CP49" s="26"/>
      <c r="CQ49" s="26">
        <f>_xlfn.SWITCH(AW49,"A",VLOOKUP(AX49,附表2!$F$3:$I$14,4,0),"B",VLOOKUP(AX49,附表2!$K$3:$N$14,4,0),"C",VLOOKUP(AX49,附表2!$P$3:$S$14,4,0))</f>
        <v>5160</v>
      </c>
      <c r="CR49" s="26">
        <f>VLOOKUP(AY49,附表2!$A$3:$D$14,4,0)</f>
        <v>7430</v>
      </c>
      <c r="CS49" s="26"/>
      <c r="CT49" s="26">
        <f>_xlfn.SWITCH(AZ49,"A",VLOOKUP(BA49,附表2!$F$3:$I$14,4,0),"B",VLOOKUP(BA49,附表2!$K$3:$N$14,4,0),"C",VLOOKUP(BA49,附表2!$P$3:$S$14,4,0))</f>
        <v>5160</v>
      </c>
      <c r="CU49" s="26"/>
      <c r="CV49" s="26">
        <f>_xlfn.SWITCH(BB49,"A",VLOOKUP(BC49,附表2!$F$3:$I$14,4,0),"B",VLOOKUP(BC49,附表2!$K$3:$N$14,4,0),"C",VLOOKUP(BC49,附表2!$P$3:$S$14,4,0))</f>
        <v>5160</v>
      </c>
    </row>
    <row r="50" spans="1:100" x14ac:dyDescent="0.15">
      <c r="A50">
        <v>45</v>
      </c>
      <c r="B50">
        <f>VLOOKUP(A50,CHOOSE({1,2},铜钱产出!A48:A104,铜钱产出!BD48:BD104),2,0)</f>
        <v>15195180</v>
      </c>
      <c r="C50">
        <f t="shared" si="0"/>
        <v>10672680</v>
      </c>
      <c r="D50">
        <f>附表6!I52</f>
        <v>4522500</v>
      </c>
      <c r="E50">
        <f>C50/2850*附表3!$B$3</f>
        <v>217644.20952380955</v>
      </c>
      <c r="F50">
        <f>F49+附表6!$A$6</f>
        <v>15127.031249999998</v>
      </c>
      <c r="G50">
        <f>4*铜钱系统分析!$H$235*12*1.25+G49</f>
        <v>1766.9999999999998</v>
      </c>
      <c r="H50">
        <f t="shared" si="1"/>
        <v>159750</v>
      </c>
      <c r="I50" s="31">
        <f t="shared" si="2"/>
        <v>74788.24077380955</v>
      </c>
      <c r="J50" s="32">
        <f t="shared" si="3"/>
        <v>4.2134220154258903</v>
      </c>
      <c r="K50" s="30">
        <v>10</v>
      </c>
      <c r="L50" s="30" t="s">
        <v>103</v>
      </c>
      <c r="M50" s="30">
        <v>10</v>
      </c>
      <c r="N50" s="30" t="s">
        <v>103</v>
      </c>
      <c r="O50" s="30">
        <v>10</v>
      </c>
      <c r="P50" s="30">
        <v>10</v>
      </c>
      <c r="Q50" s="30" t="s">
        <v>103</v>
      </c>
      <c r="R50" s="30">
        <v>10</v>
      </c>
      <c r="S50" s="30" t="s">
        <v>103</v>
      </c>
      <c r="T50" s="30">
        <v>10</v>
      </c>
      <c r="U50" s="30">
        <v>10</v>
      </c>
      <c r="V50" s="30" t="s">
        <v>103</v>
      </c>
      <c r="W50" s="30">
        <v>10</v>
      </c>
      <c r="X50" s="30" t="s">
        <v>103</v>
      </c>
      <c r="Y50" s="30">
        <v>10</v>
      </c>
      <c r="Z50" s="30">
        <v>10</v>
      </c>
      <c r="AA50" s="30" t="s">
        <v>103</v>
      </c>
      <c r="AB50" s="30">
        <v>10</v>
      </c>
      <c r="AC50" s="30" t="s">
        <v>103</v>
      </c>
      <c r="AD50" s="30">
        <v>10</v>
      </c>
      <c r="AE50" s="30">
        <v>10</v>
      </c>
      <c r="AF50" s="30" t="s">
        <v>103</v>
      </c>
      <c r="AG50" s="30">
        <v>10</v>
      </c>
      <c r="AH50" s="30" t="s">
        <v>103</v>
      </c>
      <c r="AI50" s="30">
        <v>10</v>
      </c>
      <c r="AJ50" s="30">
        <v>10</v>
      </c>
      <c r="AK50" s="30" t="s">
        <v>103</v>
      </c>
      <c r="AL50" s="30">
        <v>10</v>
      </c>
      <c r="AM50" s="30" t="s">
        <v>103</v>
      </c>
      <c r="AN50" s="30">
        <v>10</v>
      </c>
      <c r="AO50" s="30">
        <v>10</v>
      </c>
      <c r="AP50" s="30" t="s">
        <v>103</v>
      </c>
      <c r="AQ50" s="30">
        <v>10</v>
      </c>
      <c r="AR50" s="30" t="s">
        <v>103</v>
      </c>
      <c r="AS50" s="30">
        <v>10</v>
      </c>
      <c r="AT50" s="30">
        <v>10</v>
      </c>
      <c r="AU50" s="30" t="s">
        <v>103</v>
      </c>
      <c r="AV50" s="30">
        <v>10</v>
      </c>
      <c r="AW50" s="30" t="s">
        <v>103</v>
      </c>
      <c r="AX50" s="30">
        <v>10</v>
      </c>
      <c r="AY50" s="30">
        <v>10</v>
      </c>
      <c r="AZ50" s="30" t="s">
        <v>103</v>
      </c>
      <c r="BA50" s="30">
        <v>10</v>
      </c>
      <c r="BB50" s="30" t="s">
        <v>103</v>
      </c>
      <c r="BC50" s="30">
        <v>10</v>
      </c>
      <c r="BD50" s="26">
        <f>VLOOKUP(K50,附表2!$A$3:$D$14,4,0)</f>
        <v>7430</v>
      </c>
      <c r="BE50" s="26"/>
      <c r="BF50" s="26">
        <f>_xlfn.SWITCH(L50,"A",VLOOKUP(M50,附表2!$F$3:$I$14,4,0),"B",VLOOKUP(M50,附表2!$K$3:$N$14,4,0),"C",VLOOKUP(M50,附表2!$P$3:$S$14,4,0))</f>
        <v>5160</v>
      </c>
      <c r="BG50" s="26"/>
      <c r="BH50" s="26">
        <f>_xlfn.SWITCH(N50,"A",VLOOKUP(O50,附表2!$F$3:$I$14,4,0),"B",VLOOKUP(O50,附表2!$K$3:$N$14,4,0),"C",VLOOKUP(O50,附表2!$P$3:$S$14,4,0))</f>
        <v>5160</v>
      </c>
      <c r="BI50" s="26">
        <f>VLOOKUP(P50,附表2!$A$3:$D$14,4,0)</f>
        <v>7430</v>
      </c>
      <c r="BJ50" s="26"/>
      <c r="BK50" s="26">
        <f>_xlfn.SWITCH(Q50,"A",VLOOKUP(R50,附表2!$F$3:$I$14,4,0),"B",VLOOKUP(R50,附表2!$K$3:$N$14,4,0),"C",VLOOKUP(R50,附表2!$P$3:$S$14,4,0))</f>
        <v>5160</v>
      </c>
      <c r="BL50" s="26"/>
      <c r="BM50" s="26">
        <f>_xlfn.SWITCH(S50,"A",VLOOKUP(T50,附表2!$F$3:$I$14,4,0),"B",VLOOKUP(T50,附表2!$K$3:$N$14,4,0),"C",VLOOKUP(T50,附表2!$P$3:$S$14,4,0))</f>
        <v>5160</v>
      </c>
      <c r="BN50" s="26">
        <f>VLOOKUP(U50,附表2!$A$3:$D$14,4,0)</f>
        <v>7430</v>
      </c>
      <c r="BO50" s="26"/>
      <c r="BP50" s="26">
        <f>_xlfn.SWITCH(V50,"A",VLOOKUP(W50,附表2!$F$3:$I$14,4,0),"B",VLOOKUP(W50,附表2!$K$3:$N$14,4,0),"C",VLOOKUP(W50,附表2!$P$3:$S$14,4,0))</f>
        <v>5160</v>
      </c>
      <c r="BQ50" s="26"/>
      <c r="BR50" s="26">
        <f>_xlfn.SWITCH(X50,"A",VLOOKUP(Y50,附表2!$F$3:$I$14,4,0),"B",VLOOKUP(Y50,附表2!$K$3:$N$14,4,0),"C",VLOOKUP(Y50,附表2!$P$3:$S$14,4,0))</f>
        <v>5160</v>
      </c>
      <c r="BS50" s="26">
        <f>VLOOKUP(Z50,附表2!$A$3:$D$14,4,0)</f>
        <v>7430</v>
      </c>
      <c r="BT50" s="26"/>
      <c r="BU50" s="26">
        <f>_xlfn.SWITCH(AA50,"A",VLOOKUP(AB50,附表2!$F$3:$I$14,4,0),"B",VLOOKUP(AB50,附表2!$K$3:$N$14,4,0),"C",VLOOKUP(AB50,附表2!$P$3:$S$14,4,0))</f>
        <v>5160</v>
      </c>
      <c r="BV50" s="26"/>
      <c r="BW50" s="26">
        <f>_xlfn.SWITCH(AC50,"A",VLOOKUP(AD50,附表2!$F$3:$I$14,4,0),"B",VLOOKUP(AD50,附表2!$K$3:$N$14,4,0),"C",VLOOKUP(AD50,附表2!$P$3:$S$14,4,0))</f>
        <v>5160</v>
      </c>
      <c r="BX50" s="26">
        <f>VLOOKUP(AE50,附表2!$A$3:$D$14,4,0)</f>
        <v>7430</v>
      </c>
      <c r="BY50" s="26"/>
      <c r="BZ50" s="26">
        <f>_xlfn.SWITCH(AF50,"A",VLOOKUP(AG50,附表2!$F$3:$I$14,4,0),"B",VLOOKUP(AG50,附表2!$K$3:$N$14,4,0),"C",VLOOKUP(AG50,附表2!$P$3:$S$14,4,0))</f>
        <v>5160</v>
      </c>
      <c r="CA50" s="26"/>
      <c r="CB50" s="26">
        <f>_xlfn.SWITCH(AH50,"A",VLOOKUP(AI50,附表2!$F$3:$I$14,4,0),"B",VLOOKUP(AI50,附表2!$K$3:$N$14,4,0),"C",VLOOKUP(AI50,附表2!$P$3:$S$14,4,0))</f>
        <v>5160</v>
      </c>
      <c r="CC50" s="26">
        <f>VLOOKUP(AJ50,附表2!$A$3:$D$14,4,0)</f>
        <v>7430</v>
      </c>
      <c r="CD50" s="26"/>
      <c r="CE50" s="26">
        <f>_xlfn.SWITCH(AK50,"A",VLOOKUP(AL50,附表2!$F$3:$I$14,4,0),"B",VLOOKUP(AL50,附表2!$K$3:$N$14,4,0),"C",VLOOKUP(AL50,附表2!$P$3:$S$14,4,0))</f>
        <v>5160</v>
      </c>
      <c r="CF50" s="26"/>
      <c r="CG50" s="26">
        <f>_xlfn.SWITCH(AM50,"A",VLOOKUP(AN50,附表2!$F$3:$I$14,4,0),"B",VLOOKUP(AN50,附表2!$K$3:$N$14,4,0),"C",VLOOKUP(AN50,附表2!$P$3:$S$14,4,0))</f>
        <v>5160</v>
      </c>
      <c r="CH50" s="26">
        <f>VLOOKUP(AO50,附表2!$A$3:$D$14,4,0)</f>
        <v>7430</v>
      </c>
      <c r="CI50" s="26"/>
      <c r="CJ50" s="26">
        <f>_xlfn.SWITCH(AP50,"A",VLOOKUP(AQ50,附表2!$F$3:$I$14,4,0),"B",VLOOKUP(AQ50,附表2!$K$3:$N$14,4,0),"C",VLOOKUP(AQ50,附表2!$P$3:$S$14,4,0))</f>
        <v>5160</v>
      </c>
      <c r="CK50" s="26"/>
      <c r="CL50" s="26">
        <f>_xlfn.SWITCH(AR50,"A",VLOOKUP(AS50,附表2!$F$3:$I$14,4,0),"B",VLOOKUP(AS50,附表2!$K$3:$N$14,4,0),"C",VLOOKUP(AS50,附表2!$P$3:$S$14,4,0))</f>
        <v>5160</v>
      </c>
      <c r="CM50" s="26">
        <f>VLOOKUP(AT50,附表2!$A$3:$D$14,4,0)</f>
        <v>7430</v>
      </c>
      <c r="CN50" s="26"/>
      <c r="CO50" s="26">
        <f>_xlfn.SWITCH(AU50,"A",VLOOKUP(AV50,附表2!$F$3:$I$14,4,0),"B",VLOOKUP(AV50,附表2!$K$3:$N$14,4,0),"C",VLOOKUP(AV50,附表2!$P$3:$S$14,4,0))</f>
        <v>5160</v>
      </c>
      <c r="CP50" s="26"/>
      <c r="CQ50" s="26">
        <f>_xlfn.SWITCH(AW50,"A",VLOOKUP(AX50,附表2!$F$3:$I$14,4,0),"B",VLOOKUP(AX50,附表2!$K$3:$N$14,4,0),"C",VLOOKUP(AX50,附表2!$P$3:$S$14,4,0))</f>
        <v>5160</v>
      </c>
      <c r="CR50" s="26">
        <f>VLOOKUP(AY50,附表2!$A$3:$D$14,4,0)</f>
        <v>7430</v>
      </c>
      <c r="CS50" s="26"/>
      <c r="CT50" s="26">
        <f>_xlfn.SWITCH(AZ50,"A",VLOOKUP(BA50,附表2!$F$3:$I$14,4,0),"B",VLOOKUP(BA50,附表2!$K$3:$N$14,4,0),"C",VLOOKUP(BA50,附表2!$P$3:$S$14,4,0))</f>
        <v>5160</v>
      </c>
      <c r="CU50" s="26"/>
      <c r="CV50" s="26">
        <f>_xlfn.SWITCH(BB50,"A",VLOOKUP(BC50,附表2!$F$3:$I$14,4,0),"B",VLOOKUP(BC50,附表2!$K$3:$N$14,4,0),"C",VLOOKUP(BC50,附表2!$P$3:$S$14,4,0))</f>
        <v>5160</v>
      </c>
    </row>
    <row r="51" spans="1:100" x14ac:dyDescent="0.15">
      <c r="A51">
        <v>46</v>
      </c>
      <c r="B51">
        <f>VLOOKUP(A51,CHOOSE({1,2},铜钱产出!A49:A105,铜钱产出!BD49:BD105),2,0)</f>
        <v>15505844</v>
      </c>
      <c r="C51">
        <f t="shared" si="0"/>
        <v>10876844</v>
      </c>
      <c r="D51">
        <f>附表6!I53</f>
        <v>4629000</v>
      </c>
      <c r="E51">
        <f>C51/2850*附表3!$B$3</f>
        <v>221807.65416875522</v>
      </c>
      <c r="F51">
        <f>F50+附表6!$A$6</f>
        <v>15614.999999999998</v>
      </c>
      <c r="G51">
        <f>4*铜钱系统分析!$H$235*12*1.25+G50</f>
        <v>1823.9999999999998</v>
      </c>
      <c r="H51">
        <f t="shared" si="1"/>
        <v>159750</v>
      </c>
      <c r="I51" s="31">
        <f t="shared" si="2"/>
        <v>79496.654168755224</v>
      </c>
      <c r="J51" s="32">
        <f t="shared" si="3"/>
        <v>4.4786847419017031</v>
      </c>
      <c r="K51" s="30">
        <v>10</v>
      </c>
      <c r="L51" s="30" t="s">
        <v>103</v>
      </c>
      <c r="M51" s="30">
        <v>10</v>
      </c>
      <c r="N51" s="30" t="s">
        <v>103</v>
      </c>
      <c r="O51" s="30">
        <v>10</v>
      </c>
      <c r="P51" s="30">
        <v>10</v>
      </c>
      <c r="Q51" s="30" t="s">
        <v>103</v>
      </c>
      <c r="R51" s="30">
        <v>10</v>
      </c>
      <c r="S51" s="30" t="s">
        <v>103</v>
      </c>
      <c r="T51" s="30">
        <v>10</v>
      </c>
      <c r="U51" s="30">
        <v>10</v>
      </c>
      <c r="V51" s="30" t="s">
        <v>103</v>
      </c>
      <c r="W51" s="30">
        <v>10</v>
      </c>
      <c r="X51" s="30" t="s">
        <v>103</v>
      </c>
      <c r="Y51" s="30">
        <v>10</v>
      </c>
      <c r="Z51" s="30">
        <v>10</v>
      </c>
      <c r="AA51" s="30" t="s">
        <v>103</v>
      </c>
      <c r="AB51" s="30">
        <v>10</v>
      </c>
      <c r="AC51" s="30" t="s">
        <v>103</v>
      </c>
      <c r="AD51" s="30">
        <v>10</v>
      </c>
      <c r="AE51" s="30">
        <v>10</v>
      </c>
      <c r="AF51" s="30" t="s">
        <v>103</v>
      </c>
      <c r="AG51" s="30">
        <v>10</v>
      </c>
      <c r="AH51" s="30" t="s">
        <v>103</v>
      </c>
      <c r="AI51" s="30">
        <v>10</v>
      </c>
      <c r="AJ51" s="30">
        <v>10</v>
      </c>
      <c r="AK51" s="30" t="s">
        <v>103</v>
      </c>
      <c r="AL51" s="30">
        <v>10</v>
      </c>
      <c r="AM51" s="30" t="s">
        <v>103</v>
      </c>
      <c r="AN51" s="30">
        <v>10</v>
      </c>
      <c r="AO51" s="30">
        <v>10</v>
      </c>
      <c r="AP51" s="30" t="s">
        <v>103</v>
      </c>
      <c r="AQ51" s="30">
        <v>10</v>
      </c>
      <c r="AR51" s="30" t="s">
        <v>103</v>
      </c>
      <c r="AS51" s="30">
        <v>10</v>
      </c>
      <c r="AT51" s="30">
        <v>10</v>
      </c>
      <c r="AU51" s="30" t="s">
        <v>103</v>
      </c>
      <c r="AV51" s="30">
        <v>10</v>
      </c>
      <c r="AW51" s="30" t="s">
        <v>103</v>
      </c>
      <c r="AX51" s="30">
        <v>10</v>
      </c>
      <c r="AY51" s="30">
        <v>10</v>
      </c>
      <c r="AZ51" s="30" t="s">
        <v>103</v>
      </c>
      <c r="BA51" s="30">
        <v>10</v>
      </c>
      <c r="BB51" s="30" t="s">
        <v>103</v>
      </c>
      <c r="BC51" s="30">
        <v>10</v>
      </c>
      <c r="BD51" s="26">
        <f>VLOOKUP(K51,附表2!$A$3:$D$14,4,0)</f>
        <v>7430</v>
      </c>
      <c r="BE51" s="26"/>
      <c r="BF51" s="26">
        <f>_xlfn.SWITCH(L51,"A",VLOOKUP(M51,附表2!$F$3:$I$14,4,0),"B",VLOOKUP(M51,附表2!$K$3:$N$14,4,0),"C",VLOOKUP(M51,附表2!$P$3:$S$14,4,0))</f>
        <v>5160</v>
      </c>
      <c r="BG51" s="26"/>
      <c r="BH51" s="26">
        <f>_xlfn.SWITCH(N51,"A",VLOOKUP(O51,附表2!$F$3:$I$14,4,0),"B",VLOOKUP(O51,附表2!$K$3:$N$14,4,0),"C",VLOOKUP(O51,附表2!$P$3:$S$14,4,0))</f>
        <v>5160</v>
      </c>
      <c r="BI51" s="26">
        <f>VLOOKUP(P51,附表2!$A$3:$D$14,4,0)</f>
        <v>7430</v>
      </c>
      <c r="BJ51" s="26"/>
      <c r="BK51" s="26">
        <f>_xlfn.SWITCH(Q51,"A",VLOOKUP(R51,附表2!$F$3:$I$14,4,0),"B",VLOOKUP(R51,附表2!$K$3:$N$14,4,0),"C",VLOOKUP(R51,附表2!$P$3:$S$14,4,0))</f>
        <v>5160</v>
      </c>
      <c r="BL51" s="26"/>
      <c r="BM51" s="26">
        <f>_xlfn.SWITCH(S51,"A",VLOOKUP(T51,附表2!$F$3:$I$14,4,0),"B",VLOOKUP(T51,附表2!$K$3:$N$14,4,0),"C",VLOOKUP(T51,附表2!$P$3:$S$14,4,0))</f>
        <v>5160</v>
      </c>
      <c r="BN51" s="26">
        <f>VLOOKUP(U51,附表2!$A$3:$D$14,4,0)</f>
        <v>7430</v>
      </c>
      <c r="BO51" s="26"/>
      <c r="BP51" s="26">
        <f>_xlfn.SWITCH(V51,"A",VLOOKUP(W51,附表2!$F$3:$I$14,4,0),"B",VLOOKUP(W51,附表2!$K$3:$N$14,4,0),"C",VLOOKUP(W51,附表2!$P$3:$S$14,4,0))</f>
        <v>5160</v>
      </c>
      <c r="BQ51" s="26"/>
      <c r="BR51" s="26">
        <f>_xlfn.SWITCH(X51,"A",VLOOKUP(Y51,附表2!$F$3:$I$14,4,0),"B",VLOOKUP(Y51,附表2!$K$3:$N$14,4,0),"C",VLOOKUP(Y51,附表2!$P$3:$S$14,4,0))</f>
        <v>5160</v>
      </c>
      <c r="BS51" s="26">
        <f>VLOOKUP(Z51,附表2!$A$3:$D$14,4,0)</f>
        <v>7430</v>
      </c>
      <c r="BT51" s="26"/>
      <c r="BU51" s="26">
        <f>_xlfn.SWITCH(AA51,"A",VLOOKUP(AB51,附表2!$F$3:$I$14,4,0),"B",VLOOKUP(AB51,附表2!$K$3:$N$14,4,0),"C",VLOOKUP(AB51,附表2!$P$3:$S$14,4,0))</f>
        <v>5160</v>
      </c>
      <c r="BV51" s="26"/>
      <c r="BW51" s="26">
        <f>_xlfn.SWITCH(AC51,"A",VLOOKUP(AD51,附表2!$F$3:$I$14,4,0),"B",VLOOKUP(AD51,附表2!$K$3:$N$14,4,0),"C",VLOOKUP(AD51,附表2!$P$3:$S$14,4,0))</f>
        <v>5160</v>
      </c>
      <c r="BX51" s="26">
        <f>VLOOKUP(AE51,附表2!$A$3:$D$14,4,0)</f>
        <v>7430</v>
      </c>
      <c r="BY51" s="26"/>
      <c r="BZ51" s="26">
        <f>_xlfn.SWITCH(AF51,"A",VLOOKUP(AG51,附表2!$F$3:$I$14,4,0),"B",VLOOKUP(AG51,附表2!$K$3:$N$14,4,0),"C",VLOOKUP(AG51,附表2!$P$3:$S$14,4,0))</f>
        <v>5160</v>
      </c>
      <c r="CA51" s="26"/>
      <c r="CB51" s="26">
        <f>_xlfn.SWITCH(AH51,"A",VLOOKUP(AI51,附表2!$F$3:$I$14,4,0),"B",VLOOKUP(AI51,附表2!$K$3:$N$14,4,0),"C",VLOOKUP(AI51,附表2!$P$3:$S$14,4,0))</f>
        <v>5160</v>
      </c>
      <c r="CC51" s="26">
        <f>VLOOKUP(AJ51,附表2!$A$3:$D$14,4,0)</f>
        <v>7430</v>
      </c>
      <c r="CD51" s="26"/>
      <c r="CE51" s="26">
        <f>_xlfn.SWITCH(AK51,"A",VLOOKUP(AL51,附表2!$F$3:$I$14,4,0),"B",VLOOKUP(AL51,附表2!$K$3:$N$14,4,0),"C",VLOOKUP(AL51,附表2!$P$3:$S$14,4,0))</f>
        <v>5160</v>
      </c>
      <c r="CF51" s="26"/>
      <c r="CG51" s="26">
        <f>_xlfn.SWITCH(AM51,"A",VLOOKUP(AN51,附表2!$F$3:$I$14,4,0),"B",VLOOKUP(AN51,附表2!$K$3:$N$14,4,0),"C",VLOOKUP(AN51,附表2!$P$3:$S$14,4,0))</f>
        <v>5160</v>
      </c>
      <c r="CH51" s="26">
        <f>VLOOKUP(AO51,附表2!$A$3:$D$14,4,0)</f>
        <v>7430</v>
      </c>
      <c r="CI51" s="26"/>
      <c r="CJ51" s="26">
        <f>_xlfn.SWITCH(AP51,"A",VLOOKUP(AQ51,附表2!$F$3:$I$14,4,0),"B",VLOOKUP(AQ51,附表2!$K$3:$N$14,4,0),"C",VLOOKUP(AQ51,附表2!$P$3:$S$14,4,0))</f>
        <v>5160</v>
      </c>
      <c r="CK51" s="26"/>
      <c r="CL51" s="26">
        <f>_xlfn.SWITCH(AR51,"A",VLOOKUP(AS51,附表2!$F$3:$I$14,4,0),"B",VLOOKUP(AS51,附表2!$K$3:$N$14,4,0),"C",VLOOKUP(AS51,附表2!$P$3:$S$14,4,0))</f>
        <v>5160</v>
      </c>
      <c r="CM51" s="26">
        <f>VLOOKUP(AT51,附表2!$A$3:$D$14,4,0)</f>
        <v>7430</v>
      </c>
      <c r="CN51" s="26"/>
      <c r="CO51" s="26">
        <f>_xlfn.SWITCH(AU51,"A",VLOOKUP(AV51,附表2!$F$3:$I$14,4,0),"B",VLOOKUP(AV51,附表2!$K$3:$N$14,4,0),"C",VLOOKUP(AV51,附表2!$P$3:$S$14,4,0))</f>
        <v>5160</v>
      </c>
      <c r="CP51" s="26"/>
      <c r="CQ51" s="26">
        <f>_xlfn.SWITCH(AW51,"A",VLOOKUP(AX51,附表2!$F$3:$I$14,4,0),"B",VLOOKUP(AX51,附表2!$K$3:$N$14,4,0),"C",VLOOKUP(AX51,附表2!$P$3:$S$14,4,0))</f>
        <v>5160</v>
      </c>
      <c r="CR51" s="26">
        <f>VLOOKUP(AY51,附表2!$A$3:$D$14,4,0)</f>
        <v>7430</v>
      </c>
      <c r="CS51" s="26"/>
      <c r="CT51" s="26">
        <f>_xlfn.SWITCH(AZ51,"A",VLOOKUP(BA51,附表2!$F$3:$I$14,4,0),"B",VLOOKUP(BA51,附表2!$K$3:$N$14,4,0),"C",VLOOKUP(BA51,附表2!$P$3:$S$14,4,0))</f>
        <v>5160</v>
      </c>
      <c r="CU51" s="26"/>
      <c r="CV51" s="26">
        <f>_xlfn.SWITCH(BB51,"A",VLOOKUP(BC51,附表2!$F$3:$I$14,4,0),"B",VLOOKUP(BC51,附表2!$K$3:$N$14,4,0),"C",VLOOKUP(BC51,附表2!$P$3:$S$14,4,0))</f>
        <v>5160</v>
      </c>
    </row>
    <row r="52" spans="1:100" x14ac:dyDescent="0.15">
      <c r="A52">
        <v>47</v>
      </c>
      <c r="B52">
        <f>VLOOKUP(A52,CHOOSE({1,2},铜钱产出!A50:A106,铜钱产出!BD50:BD106),2,0)</f>
        <v>15817204</v>
      </c>
      <c r="C52">
        <f t="shared" si="0"/>
        <v>11081704</v>
      </c>
      <c r="D52">
        <f>附表6!I54</f>
        <v>4735500</v>
      </c>
      <c r="E52">
        <f>C52/2850*附表3!$B$3</f>
        <v>225985.29209690893</v>
      </c>
      <c r="F52">
        <f>F51+附表6!$A$6</f>
        <v>16102.968749999998</v>
      </c>
      <c r="G52">
        <f>4*铜钱系统分析!$H$235*12*1.25+G51</f>
        <v>1880.9999999999998</v>
      </c>
      <c r="H52">
        <f t="shared" si="1"/>
        <v>159750</v>
      </c>
      <c r="I52" s="31">
        <f t="shared" si="2"/>
        <v>84219.260846908932</v>
      </c>
      <c r="J52" s="32">
        <f t="shared" si="3"/>
        <v>4.7447470899667001</v>
      </c>
      <c r="K52" s="30">
        <v>10</v>
      </c>
      <c r="L52" s="30" t="s">
        <v>103</v>
      </c>
      <c r="M52" s="30">
        <v>10</v>
      </c>
      <c r="N52" s="30" t="s">
        <v>103</v>
      </c>
      <c r="O52" s="30">
        <v>10</v>
      </c>
      <c r="P52" s="30">
        <v>10</v>
      </c>
      <c r="Q52" s="30" t="s">
        <v>103</v>
      </c>
      <c r="R52" s="30">
        <v>10</v>
      </c>
      <c r="S52" s="30" t="s">
        <v>103</v>
      </c>
      <c r="T52" s="30">
        <v>10</v>
      </c>
      <c r="U52" s="30">
        <v>10</v>
      </c>
      <c r="V52" s="30" t="s">
        <v>103</v>
      </c>
      <c r="W52" s="30">
        <v>10</v>
      </c>
      <c r="X52" s="30" t="s">
        <v>103</v>
      </c>
      <c r="Y52" s="30">
        <v>10</v>
      </c>
      <c r="Z52" s="30">
        <v>10</v>
      </c>
      <c r="AA52" s="30" t="s">
        <v>103</v>
      </c>
      <c r="AB52" s="30">
        <v>10</v>
      </c>
      <c r="AC52" s="30" t="s">
        <v>103</v>
      </c>
      <c r="AD52" s="30">
        <v>10</v>
      </c>
      <c r="AE52" s="30">
        <v>10</v>
      </c>
      <c r="AF52" s="30" t="s">
        <v>103</v>
      </c>
      <c r="AG52" s="30">
        <v>10</v>
      </c>
      <c r="AH52" s="30" t="s">
        <v>103</v>
      </c>
      <c r="AI52" s="30">
        <v>10</v>
      </c>
      <c r="AJ52" s="30">
        <v>10</v>
      </c>
      <c r="AK52" s="30" t="s">
        <v>103</v>
      </c>
      <c r="AL52" s="30">
        <v>10</v>
      </c>
      <c r="AM52" s="30" t="s">
        <v>103</v>
      </c>
      <c r="AN52" s="30">
        <v>10</v>
      </c>
      <c r="AO52" s="30">
        <v>10</v>
      </c>
      <c r="AP52" s="30" t="s">
        <v>103</v>
      </c>
      <c r="AQ52" s="30">
        <v>10</v>
      </c>
      <c r="AR52" s="30" t="s">
        <v>103</v>
      </c>
      <c r="AS52" s="30">
        <v>10</v>
      </c>
      <c r="AT52" s="30">
        <v>10</v>
      </c>
      <c r="AU52" s="30" t="s">
        <v>103</v>
      </c>
      <c r="AV52" s="30">
        <v>10</v>
      </c>
      <c r="AW52" s="30" t="s">
        <v>103</v>
      </c>
      <c r="AX52" s="30">
        <v>10</v>
      </c>
      <c r="AY52" s="30">
        <v>10</v>
      </c>
      <c r="AZ52" s="30" t="s">
        <v>103</v>
      </c>
      <c r="BA52" s="30">
        <v>10</v>
      </c>
      <c r="BB52" s="30" t="s">
        <v>103</v>
      </c>
      <c r="BC52" s="30">
        <v>10</v>
      </c>
      <c r="BD52" s="26">
        <f>VLOOKUP(K52,附表2!$A$3:$D$14,4,0)</f>
        <v>7430</v>
      </c>
      <c r="BE52" s="26"/>
      <c r="BF52" s="26">
        <f>_xlfn.SWITCH(L52,"A",VLOOKUP(M52,附表2!$F$3:$I$14,4,0),"B",VLOOKUP(M52,附表2!$K$3:$N$14,4,0),"C",VLOOKUP(M52,附表2!$P$3:$S$14,4,0))</f>
        <v>5160</v>
      </c>
      <c r="BG52" s="26"/>
      <c r="BH52" s="26">
        <f>_xlfn.SWITCH(N52,"A",VLOOKUP(O52,附表2!$F$3:$I$14,4,0),"B",VLOOKUP(O52,附表2!$K$3:$N$14,4,0),"C",VLOOKUP(O52,附表2!$P$3:$S$14,4,0))</f>
        <v>5160</v>
      </c>
      <c r="BI52" s="26">
        <f>VLOOKUP(P52,附表2!$A$3:$D$14,4,0)</f>
        <v>7430</v>
      </c>
      <c r="BJ52" s="26"/>
      <c r="BK52" s="26">
        <f>_xlfn.SWITCH(Q52,"A",VLOOKUP(R52,附表2!$F$3:$I$14,4,0),"B",VLOOKUP(R52,附表2!$K$3:$N$14,4,0),"C",VLOOKUP(R52,附表2!$P$3:$S$14,4,0))</f>
        <v>5160</v>
      </c>
      <c r="BL52" s="26"/>
      <c r="BM52" s="26">
        <f>_xlfn.SWITCH(S52,"A",VLOOKUP(T52,附表2!$F$3:$I$14,4,0),"B",VLOOKUP(T52,附表2!$K$3:$N$14,4,0),"C",VLOOKUP(T52,附表2!$P$3:$S$14,4,0))</f>
        <v>5160</v>
      </c>
      <c r="BN52" s="26">
        <f>VLOOKUP(U52,附表2!$A$3:$D$14,4,0)</f>
        <v>7430</v>
      </c>
      <c r="BO52" s="26"/>
      <c r="BP52" s="26">
        <f>_xlfn.SWITCH(V52,"A",VLOOKUP(W52,附表2!$F$3:$I$14,4,0),"B",VLOOKUP(W52,附表2!$K$3:$N$14,4,0),"C",VLOOKUP(W52,附表2!$P$3:$S$14,4,0))</f>
        <v>5160</v>
      </c>
      <c r="BQ52" s="26"/>
      <c r="BR52" s="26">
        <f>_xlfn.SWITCH(X52,"A",VLOOKUP(Y52,附表2!$F$3:$I$14,4,0),"B",VLOOKUP(Y52,附表2!$K$3:$N$14,4,0),"C",VLOOKUP(Y52,附表2!$P$3:$S$14,4,0))</f>
        <v>5160</v>
      </c>
      <c r="BS52" s="26">
        <f>VLOOKUP(Z52,附表2!$A$3:$D$14,4,0)</f>
        <v>7430</v>
      </c>
      <c r="BT52" s="26"/>
      <c r="BU52" s="26">
        <f>_xlfn.SWITCH(AA52,"A",VLOOKUP(AB52,附表2!$F$3:$I$14,4,0),"B",VLOOKUP(AB52,附表2!$K$3:$N$14,4,0),"C",VLOOKUP(AB52,附表2!$P$3:$S$14,4,0))</f>
        <v>5160</v>
      </c>
      <c r="BV52" s="26"/>
      <c r="BW52" s="26">
        <f>_xlfn.SWITCH(AC52,"A",VLOOKUP(AD52,附表2!$F$3:$I$14,4,0),"B",VLOOKUP(AD52,附表2!$K$3:$N$14,4,0),"C",VLOOKUP(AD52,附表2!$P$3:$S$14,4,0))</f>
        <v>5160</v>
      </c>
      <c r="BX52" s="26">
        <f>VLOOKUP(AE52,附表2!$A$3:$D$14,4,0)</f>
        <v>7430</v>
      </c>
      <c r="BY52" s="26"/>
      <c r="BZ52" s="26">
        <f>_xlfn.SWITCH(AF52,"A",VLOOKUP(AG52,附表2!$F$3:$I$14,4,0),"B",VLOOKUP(AG52,附表2!$K$3:$N$14,4,0),"C",VLOOKUP(AG52,附表2!$P$3:$S$14,4,0))</f>
        <v>5160</v>
      </c>
      <c r="CA52" s="26"/>
      <c r="CB52" s="26">
        <f>_xlfn.SWITCH(AH52,"A",VLOOKUP(AI52,附表2!$F$3:$I$14,4,0),"B",VLOOKUP(AI52,附表2!$K$3:$N$14,4,0),"C",VLOOKUP(AI52,附表2!$P$3:$S$14,4,0))</f>
        <v>5160</v>
      </c>
      <c r="CC52" s="26">
        <f>VLOOKUP(AJ52,附表2!$A$3:$D$14,4,0)</f>
        <v>7430</v>
      </c>
      <c r="CD52" s="26"/>
      <c r="CE52" s="26">
        <f>_xlfn.SWITCH(AK52,"A",VLOOKUP(AL52,附表2!$F$3:$I$14,4,0),"B",VLOOKUP(AL52,附表2!$K$3:$N$14,4,0),"C",VLOOKUP(AL52,附表2!$P$3:$S$14,4,0))</f>
        <v>5160</v>
      </c>
      <c r="CF52" s="26"/>
      <c r="CG52" s="26">
        <f>_xlfn.SWITCH(AM52,"A",VLOOKUP(AN52,附表2!$F$3:$I$14,4,0),"B",VLOOKUP(AN52,附表2!$K$3:$N$14,4,0),"C",VLOOKUP(AN52,附表2!$P$3:$S$14,4,0))</f>
        <v>5160</v>
      </c>
      <c r="CH52" s="26">
        <f>VLOOKUP(AO52,附表2!$A$3:$D$14,4,0)</f>
        <v>7430</v>
      </c>
      <c r="CI52" s="26"/>
      <c r="CJ52" s="26">
        <f>_xlfn.SWITCH(AP52,"A",VLOOKUP(AQ52,附表2!$F$3:$I$14,4,0),"B",VLOOKUP(AQ52,附表2!$K$3:$N$14,4,0),"C",VLOOKUP(AQ52,附表2!$P$3:$S$14,4,0))</f>
        <v>5160</v>
      </c>
      <c r="CK52" s="26"/>
      <c r="CL52" s="26">
        <f>_xlfn.SWITCH(AR52,"A",VLOOKUP(AS52,附表2!$F$3:$I$14,4,0),"B",VLOOKUP(AS52,附表2!$K$3:$N$14,4,0),"C",VLOOKUP(AS52,附表2!$P$3:$S$14,4,0))</f>
        <v>5160</v>
      </c>
      <c r="CM52" s="26">
        <f>VLOOKUP(AT52,附表2!$A$3:$D$14,4,0)</f>
        <v>7430</v>
      </c>
      <c r="CN52" s="26"/>
      <c r="CO52" s="26">
        <f>_xlfn.SWITCH(AU52,"A",VLOOKUP(AV52,附表2!$F$3:$I$14,4,0),"B",VLOOKUP(AV52,附表2!$K$3:$N$14,4,0),"C",VLOOKUP(AV52,附表2!$P$3:$S$14,4,0))</f>
        <v>5160</v>
      </c>
      <c r="CP52" s="26"/>
      <c r="CQ52" s="26">
        <f>_xlfn.SWITCH(AW52,"A",VLOOKUP(AX52,附表2!$F$3:$I$14,4,0),"B",VLOOKUP(AX52,附表2!$K$3:$N$14,4,0),"C",VLOOKUP(AX52,附表2!$P$3:$S$14,4,0))</f>
        <v>5160</v>
      </c>
      <c r="CR52" s="26">
        <f>VLOOKUP(AY52,附表2!$A$3:$D$14,4,0)</f>
        <v>7430</v>
      </c>
      <c r="CS52" s="26"/>
      <c r="CT52" s="26">
        <f>_xlfn.SWITCH(AZ52,"A",VLOOKUP(BA52,附表2!$F$3:$I$14,4,0),"B",VLOOKUP(BA52,附表2!$K$3:$N$14,4,0),"C",VLOOKUP(BA52,附表2!$P$3:$S$14,4,0))</f>
        <v>5160</v>
      </c>
      <c r="CU52" s="26"/>
      <c r="CV52" s="26">
        <f>_xlfn.SWITCH(BB52,"A",VLOOKUP(BC52,附表2!$F$3:$I$14,4,0),"B",VLOOKUP(BC52,附表2!$K$3:$N$14,4,0),"C",VLOOKUP(BC52,附表2!$P$3:$S$14,4,0))</f>
        <v>5160</v>
      </c>
    </row>
    <row r="53" spans="1:100" x14ac:dyDescent="0.15">
      <c r="A53">
        <v>48</v>
      </c>
      <c r="B53">
        <f>VLOOKUP(A53,CHOOSE({1,2},铜钱产出!A51:A107,铜钱产出!BD51:BD107),2,0)</f>
        <v>17165164</v>
      </c>
      <c r="C53">
        <f t="shared" si="0"/>
        <v>12323164</v>
      </c>
      <c r="D53">
        <f>附表6!I55</f>
        <v>4842000</v>
      </c>
      <c r="E53">
        <f>C53/2850*附表3!$B$3</f>
        <v>251301.94923976608</v>
      </c>
      <c r="F53">
        <f>F52+附表6!$A$6</f>
        <v>16590.937499999996</v>
      </c>
      <c r="G53">
        <f>4*铜钱系统分析!$H$235*12*1.25+G52</f>
        <v>1937.9999999999998</v>
      </c>
      <c r="H53">
        <f t="shared" si="1"/>
        <v>159750</v>
      </c>
      <c r="I53" s="31">
        <f t="shared" si="2"/>
        <v>110080.88673976605</v>
      </c>
      <c r="J53" s="32">
        <f t="shared" si="3"/>
        <v>6.201740098014989</v>
      </c>
      <c r="K53" s="30">
        <v>10</v>
      </c>
      <c r="L53" s="30" t="s">
        <v>103</v>
      </c>
      <c r="M53" s="30">
        <v>10</v>
      </c>
      <c r="N53" s="30" t="s">
        <v>103</v>
      </c>
      <c r="O53" s="30">
        <v>10</v>
      </c>
      <c r="P53" s="30">
        <v>10</v>
      </c>
      <c r="Q53" s="30" t="s">
        <v>103</v>
      </c>
      <c r="R53" s="30">
        <v>10</v>
      </c>
      <c r="S53" s="30" t="s">
        <v>103</v>
      </c>
      <c r="T53" s="30">
        <v>10</v>
      </c>
      <c r="U53" s="30">
        <v>10</v>
      </c>
      <c r="V53" s="30" t="s">
        <v>103</v>
      </c>
      <c r="W53" s="30">
        <v>10</v>
      </c>
      <c r="X53" s="30" t="s">
        <v>103</v>
      </c>
      <c r="Y53" s="30">
        <v>10</v>
      </c>
      <c r="Z53" s="30">
        <v>10</v>
      </c>
      <c r="AA53" s="30" t="s">
        <v>103</v>
      </c>
      <c r="AB53" s="30">
        <v>10</v>
      </c>
      <c r="AC53" s="30" t="s">
        <v>103</v>
      </c>
      <c r="AD53" s="30">
        <v>10</v>
      </c>
      <c r="AE53" s="30">
        <v>10</v>
      </c>
      <c r="AF53" s="30" t="s">
        <v>103</v>
      </c>
      <c r="AG53" s="30">
        <v>10</v>
      </c>
      <c r="AH53" s="30" t="s">
        <v>103</v>
      </c>
      <c r="AI53" s="30">
        <v>10</v>
      </c>
      <c r="AJ53" s="30">
        <v>10</v>
      </c>
      <c r="AK53" s="30" t="s">
        <v>103</v>
      </c>
      <c r="AL53" s="30">
        <v>10</v>
      </c>
      <c r="AM53" s="30" t="s">
        <v>103</v>
      </c>
      <c r="AN53" s="30">
        <v>10</v>
      </c>
      <c r="AO53" s="30">
        <v>10</v>
      </c>
      <c r="AP53" s="30" t="s">
        <v>103</v>
      </c>
      <c r="AQ53" s="30">
        <v>10</v>
      </c>
      <c r="AR53" s="30" t="s">
        <v>103</v>
      </c>
      <c r="AS53" s="30">
        <v>10</v>
      </c>
      <c r="AT53" s="30">
        <v>10</v>
      </c>
      <c r="AU53" s="30" t="s">
        <v>103</v>
      </c>
      <c r="AV53" s="30">
        <v>10</v>
      </c>
      <c r="AW53" s="30" t="s">
        <v>103</v>
      </c>
      <c r="AX53" s="30">
        <v>10</v>
      </c>
      <c r="AY53" s="30">
        <v>10</v>
      </c>
      <c r="AZ53" s="30" t="s">
        <v>103</v>
      </c>
      <c r="BA53" s="30">
        <v>10</v>
      </c>
      <c r="BB53" s="30" t="s">
        <v>103</v>
      </c>
      <c r="BC53" s="30">
        <v>10</v>
      </c>
      <c r="BD53" s="26">
        <f>VLOOKUP(K53,附表2!$A$3:$D$14,4,0)</f>
        <v>7430</v>
      </c>
      <c r="BE53" s="26"/>
      <c r="BF53" s="26">
        <f>_xlfn.SWITCH(L53,"A",VLOOKUP(M53,附表2!$F$3:$I$14,4,0),"B",VLOOKUP(M53,附表2!$K$3:$N$14,4,0),"C",VLOOKUP(M53,附表2!$P$3:$S$14,4,0))</f>
        <v>5160</v>
      </c>
      <c r="BG53" s="26"/>
      <c r="BH53" s="26">
        <f>_xlfn.SWITCH(N53,"A",VLOOKUP(O53,附表2!$F$3:$I$14,4,0),"B",VLOOKUP(O53,附表2!$K$3:$N$14,4,0),"C",VLOOKUP(O53,附表2!$P$3:$S$14,4,0))</f>
        <v>5160</v>
      </c>
      <c r="BI53" s="26">
        <f>VLOOKUP(P53,附表2!$A$3:$D$14,4,0)</f>
        <v>7430</v>
      </c>
      <c r="BJ53" s="26"/>
      <c r="BK53" s="26">
        <f>_xlfn.SWITCH(Q53,"A",VLOOKUP(R53,附表2!$F$3:$I$14,4,0),"B",VLOOKUP(R53,附表2!$K$3:$N$14,4,0),"C",VLOOKUP(R53,附表2!$P$3:$S$14,4,0))</f>
        <v>5160</v>
      </c>
      <c r="BL53" s="26"/>
      <c r="BM53" s="26">
        <f>_xlfn.SWITCH(S53,"A",VLOOKUP(T53,附表2!$F$3:$I$14,4,0),"B",VLOOKUP(T53,附表2!$K$3:$N$14,4,0),"C",VLOOKUP(T53,附表2!$P$3:$S$14,4,0))</f>
        <v>5160</v>
      </c>
      <c r="BN53" s="26">
        <f>VLOOKUP(U53,附表2!$A$3:$D$14,4,0)</f>
        <v>7430</v>
      </c>
      <c r="BO53" s="26"/>
      <c r="BP53" s="26">
        <f>_xlfn.SWITCH(V53,"A",VLOOKUP(W53,附表2!$F$3:$I$14,4,0),"B",VLOOKUP(W53,附表2!$K$3:$N$14,4,0),"C",VLOOKUP(W53,附表2!$P$3:$S$14,4,0))</f>
        <v>5160</v>
      </c>
      <c r="BQ53" s="26"/>
      <c r="BR53" s="26">
        <f>_xlfn.SWITCH(X53,"A",VLOOKUP(Y53,附表2!$F$3:$I$14,4,0),"B",VLOOKUP(Y53,附表2!$K$3:$N$14,4,0),"C",VLOOKUP(Y53,附表2!$P$3:$S$14,4,0))</f>
        <v>5160</v>
      </c>
      <c r="BS53" s="26">
        <f>VLOOKUP(Z53,附表2!$A$3:$D$14,4,0)</f>
        <v>7430</v>
      </c>
      <c r="BT53" s="26"/>
      <c r="BU53" s="26">
        <f>_xlfn.SWITCH(AA53,"A",VLOOKUP(AB53,附表2!$F$3:$I$14,4,0),"B",VLOOKUP(AB53,附表2!$K$3:$N$14,4,0),"C",VLOOKUP(AB53,附表2!$P$3:$S$14,4,0))</f>
        <v>5160</v>
      </c>
      <c r="BV53" s="26"/>
      <c r="BW53" s="26">
        <f>_xlfn.SWITCH(AC53,"A",VLOOKUP(AD53,附表2!$F$3:$I$14,4,0),"B",VLOOKUP(AD53,附表2!$K$3:$N$14,4,0),"C",VLOOKUP(AD53,附表2!$P$3:$S$14,4,0))</f>
        <v>5160</v>
      </c>
      <c r="BX53" s="26">
        <f>VLOOKUP(AE53,附表2!$A$3:$D$14,4,0)</f>
        <v>7430</v>
      </c>
      <c r="BY53" s="26"/>
      <c r="BZ53" s="26">
        <f>_xlfn.SWITCH(AF53,"A",VLOOKUP(AG53,附表2!$F$3:$I$14,4,0),"B",VLOOKUP(AG53,附表2!$K$3:$N$14,4,0),"C",VLOOKUP(AG53,附表2!$P$3:$S$14,4,0))</f>
        <v>5160</v>
      </c>
      <c r="CA53" s="26"/>
      <c r="CB53" s="26">
        <f>_xlfn.SWITCH(AH53,"A",VLOOKUP(AI53,附表2!$F$3:$I$14,4,0),"B",VLOOKUP(AI53,附表2!$K$3:$N$14,4,0),"C",VLOOKUP(AI53,附表2!$P$3:$S$14,4,0))</f>
        <v>5160</v>
      </c>
      <c r="CC53" s="26">
        <f>VLOOKUP(AJ53,附表2!$A$3:$D$14,4,0)</f>
        <v>7430</v>
      </c>
      <c r="CD53" s="26"/>
      <c r="CE53" s="26">
        <f>_xlfn.SWITCH(AK53,"A",VLOOKUP(AL53,附表2!$F$3:$I$14,4,0),"B",VLOOKUP(AL53,附表2!$K$3:$N$14,4,0),"C",VLOOKUP(AL53,附表2!$P$3:$S$14,4,0))</f>
        <v>5160</v>
      </c>
      <c r="CF53" s="26"/>
      <c r="CG53" s="26">
        <f>_xlfn.SWITCH(AM53,"A",VLOOKUP(AN53,附表2!$F$3:$I$14,4,0),"B",VLOOKUP(AN53,附表2!$K$3:$N$14,4,0),"C",VLOOKUP(AN53,附表2!$P$3:$S$14,4,0))</f>
        <v>5160</v>
      </c>
      <c r="CH53" s="26">
        <f>VLOOKUP(AO53,附表2!$A$3:$D$14,4,0)</f>
        <v>7430</v>
      </c>
      <c r="CI53" s="26"/>
      <c r="CJ53" s="26">
        <f>_xlfn.SWITCH(AP53,"A",VLOOKUP(AQ53,附表2!$F$3:$I$14,4,0),"B",VLOOKUP(AQ53,附表2!$K$3:$N$14,4,0),"C",VLOOKUP(AQ53,附表2!$P$3:$S$14,4,0))</f>
        <v>5160</v>
      </c>
      <c r="CK53" s="26"/>
      <c r="CL53" s="26">
        <f>_xlfn.SWITCH(AR53,"A",VLOOKUP(AS53,附表2!$F$3:$I$14,4,0),"B",VLOOKUP(AS53,附表2!$K$3:$N$14,4,0),"C",VLOOKUP(AS53,附表2!$P$3:$S$14,4,0))</f>
        <v>5160</v>
      </c>
      <c r="CM53" s="26">
        <f>VLOOKUP(AT53,附表2!$A$3:$D$14,4,0)</f>
        <v>7430</v>
      </c>
      <c r="CN53" s="26"/>
      <c r="CO53" s="26">
        <f>_xlfn.SWITCH(AU53,"A",VLOOKUP(AV53,附表2!$F$3:$I$14,4,0),"B",VLOOKUP(AV53,附表2!$K$3:$N$14,4,0),"C",VLOOKUP(AV53,附表2!$P$3:$S$14,4,0))</f>
        <v>5160</v>
      </c>
      <c r="CP53" s="26"/>
      <c r="CQ53" s="26">
        <f>_xlfn.SWITCH(AW53,"A",VLOOKUP(AX53,附表2!$F$3:$I$14,4,0),"B",VLOOKUP(AX53,附表2!$K$3:$N$14,4,0),"C",VLOOKUP(AX53,附表2!$P$3:$S$14,4,0))</f>
        <v>5160</v>
      </c>
      <c r="CR53" s="26">
        <f>VLOOKUP(AY53,附表2!$A$3:$D$14,4,0)</f>
        <v>7430</v>
      </c>
      <c r="CS53" s="26"/>
      <c r="CT53" s="26">
        <f>_xlfn.SWITCH(AZ53,"A",VLOOKUP(BA53,附表2!$F$3:$I$14,4,0),"B",VLOOKUP(BA53,附表2!$K$3:$N$14,4,0),"C",VLOOKUP(BA53,附表2!$P$3:$S$14,4,0))</f>
        <v>5160</v>
      </c>
      <c r="CU53" s="26"/>
      <c r="CV53" s="26">
        <f>_xlfn.SWITCH(BB53,"A",VLOOKUP(BC53,附表2!$F$3:$I$14,4,0),"B",VLOOKUP(BC53,附表2!$K$3:$N$14,4,0),"C",VLOOKUP(BC53,附表2!$P$3:$S$14,4,0))</f>
        <v>5160</v>
      </c>
    </row>
    <row r="54" spans="1:100" x14ac:dyDescent="0.15">
      <c r="A54">
        <v>49</v>
      </c>
      <c r="B54">
        <f>VLOOKUP(A54,CHOOSE({1,2},铜钱产出!A52:A108,铜钱产出!BD52:BD108),2,0)</f>
        <v>18503124</v>
      </c>
      <c r="C54">
        <f t="shared" si="0"/>
        <v>13554624</v>
      </c>
      <c r="D54">
        <f>附表6!I56</f>
        <v>4948500</v>
      </c>
      <c r="E54">
        <f>C54/2850*附表3!$B$3</f>
        <v>276414.6798997494</v>
      </c>
      <c r="F54">
        <f>F53+附表6!$A$6</f>
        <v>17078.906249999996</v>
      </c>
      <c r="G54">
        <f>4*铜钱系统分析!$H$235*12*1.25+G53</f>
        <v>1994.9999999999998</v>
      </c>
      <c r="H54">
        <f t="shared" si="1"/>
        <v>159750</v>
      </c>
      <c r="I54" s="31">
        <f t="shared" si="2"/>
        <v>135738.5861497494</v>
      </c>
      <c r="J54" s="32">
        <f t="shared" si="3"/>
        <v>7.6472442901267268</v>
      </c>
      <c r="K54" s="30">
        <v>10</v>
      </c>
      <c r="L54" s="30" t="s">
        <v>103</v>
      </c>
      <c r="M54" s="30">
        <v>10</v>
      </c>
      <c r="N54" s="30" t="s">
        <v>103</v>
      </c>
      <c r="O54" s="30">
        <v>10</v>
      </c>
      <c r="P54" s="30">
        <v>10</v>
      </c>
      <c r="Q54" s="30" t="s">
        <v>103</v>
      </c>
      <c r="R54" s="30">
        <v>10</v>
      </c>
      <c r="S54" s="30" t="s">
        <v>103</v>
      </c>
      <c r="T54" s="30">
        <v>10</v>
      </c>
      <c r="U54" s="30">
        <v>10</v>
      </c>
      <c r="V54" s="30" t="s">
        <v>103</v>
      </c>
      <c r="W54" s="30">
        <v>10</v>
      </c>
      <c r="X54" s="30" t="s">
        <v>103</v>
      </c>
      <c r="Y54" s="30">
        <v>10</v>
      </c>
      <c r="Z54" s="30">
        <v>10</v>
      </c>
      <c r="AA54" s="30" t="s">
        <v>103</v>
      </c>
      <c r="AB54" s="30">
        <v>10</v>
      </c>
      <c r="AC54" s="30" t="s">
        <v>103</v>
      </c>
      <c r="AD54" s="30">
        <v>10</v>
      </c>
      <c r="AE54" s="30">
        <v>10</v>
      </c>
      <c r="AF54" s="30" t="s">
        <v>103</v>
      </c>
      <c r="AG54" s="30">
        <v>10</v>
      </c>
      <c r="AH54" s="30" t="s">
        <v>103</v>
      </c>
      <c r="AI54" s="30">
        <v>10</v>
      </c>
      <c r="AJ54" s="30">
        <v>10</v>
      </c>
      <c r="AK54" s="30" t="s">
        <v>103</v>
      </c>
      <c r="AL54" s="30">
        <v>10</v>
      </c>
      <c r="AM54" s="30" t="s">
        <v>103</v>
      </c>
      <c r="AN54" s="30">
        <v>10</v>
      </c>
      <c r="AO54" s="30">
        <v>10</v>
      </c>
      <c r="AP54" s="30" t="s">
        <v>103</v>
      </c>
      <c r="AQ54" s="30">
        <v>10</v>
      </c>
      <c r="AR54" s="30" t="s">
        <v>103</v>
      </c>
      <c r="AS54" s="30">
        <v>10</v>
      </c>
      <c r="AT54" s="30">
        <v>10</v>
      </c>
      <c r="AU54" s="30" t="s">
        <v>103</v>
      </c>
      <c r="AV54" s="30">
        <v>10</v>
      </c>
      <c r="AW54" s="30" t="s">
        <v>103</v>
      </c>
      <c r="AX54" s="30">
        <v>10</v>
      </c>
      <c r="AY54" s="30">
        <v>10</v>
      </c>
      <c r="AZ54" s="30" t="s">
        <v>103</v>
      </c>
      <c r="BA54" s="30">
        <v>10</v>
      </c>
      <c r="BB54" s="30" t="s">
        <v>103</v>
      </c>
      <c r="BC54" s="30">
        <v>10</v>
      </c>
      <c r="BD54" s="26">
        <f>VLOOKUP(K54,附表2!$A$3:$D$14,4,0)</f>
        <v>7430</v>
      </c>
      <c r="BE54" s="26"/>
      <c r="BF54" s="26">
        <f>_xlfn.SWITCH(L54,"A",VLOOKUP(M54,附表2!$F$3:$I$14,4,0),"B",VLOOKUP(M54,附表2!$K$3:$N$14,4,0),"C",VLOOKUP(M54,附表2!$P$3:$S$14,4,0))</f>
        <v>5160</v>
      </c>
      <c r="BG54" s="26"/>
      <c r="BH54" s="26">
        <f>_xlfn.SWITCH(N54,"A",VLOOKUP(O54,附表2!$F$3:$I$14,4,0),"B",VLOOKUP(O54,附表2!$K$3:$N$14,4,0),"C",VLOOKUP(O54,附表2!$P$3:$S$14,4,0))</f>
        <v>5160</v>
      </c>
      <c r="BI54" s="26">
        <f>VLOOKUP(P54,附表2!$A$3:$D$14,4,0)</f>
        <v>7430</v>
      </c>
      <c r="BJ54" s="26"/>
      <c r="BK54" s="26">
        <f>_xlfn.SWITCH(Q54,"A",VLOOKUP(R54,附表2!$F$3:$I$14,4,0),"B",VLOOKUP(R54,附表2!$K$3:$N$14,4,0),"C",VLOOKUP(R54,附表2!$P$3:$S$14,4,0))</f>
        <v>5160</v>
      </c>
      <c r="BL54" s="26"/>
      <c r="BM54" s="26">
        <f>_xlfn.SWITCH(S54,"A",VLOOKUP(T54,附表2!$F$3:$I$14,4,0),"B",VLOOKUP(T54,附表2!$K$3:$N$14,4,0),"C",VLOOKUP(T54,附表2!$P$3:$S$14,4,0))</f>
        <v>5160</v>
      </c>
      <c r="BN54" s="26">
        <f>VLOOKUP(U54,附表2!$A$3:$D$14,4,0)</f>
        <v>7430</v>
      </c>
      <c r="BO54" s="26"/>
      <c r="BP54" s="26">
        <f>_xlfn.SWITCH(V54,"A",VLOOKUP(W54,附表2!$F$3:$I$14,4,0),"B",VLOOKUP(W54,附表2!$K$3:$N$14,4,0),"C",VLOOKUP(W54,附表2!$P$3:$S$14,4,0))</f>
        <v>5160</v>
      </c>
      <c r="BQ54" s="26"/>
      <c r="BR54" s="26">
        <f>_xlfn.SWITCH(X54,"A",VLOOKUP(Y54,附表2!$F$3:$I$14,4,0),"B",VLOOKUP(Y54,附表2!$K$3:$N$14,4,0),"C",VLOOKUP(Y54,附表2!$P$3:$S$14,4,0))</f>
        <v>5160</v>
      </c>
      <c r="BS54" s="26">
        <f>VLOOKUP(Z54,附表2!$A$3:$D$14,4,0)</f>
        <v>7430</v>
      </c>
      <c r="BT54" s="26"/>
      <c r="BU54" s="26">
        <f>_xlfn.SWITCH(AA54,"A",VLOOKUP(AB54,附表2!$F$3:$I$14,4,0),"B",VLOOKUP(AB54,附表2!$K$3:$N$14,4,0),"C",VLOOKUP(AB54,附表2!$P$3:$S$14,4,0))</f>
        <v>5160</v>
      </c>
      <c r="BV54" s="26"/>
      <c r="BW54" s="26">
        <f>_xlfn.SWITCH(AC54,"A",VLOOKUP(AD54,附表2!$F$3:$I$14,4,0),"B",VLOOKUP(AD54,附表2!$K$3:$N$14,4,0),"C",VLOOKUP(AD54,附表2!$P$3:$S$14,4,0))</f>
        <v>5160</v>
      </c>
      <c r="BX54" s="26">
        <f>VLOOKUP(AE54,附表2!$A$3:$D$14,4,0)</f>
        <v>7430</v>
      </c>
      <c r="BY54" s="26"/>
      <c r="BZ54" s="26">
        <f>_xlfn.SWITCH(AF54,"A",VLOOKUP(AG54,附表2!$F$3:$I$14,4,0),"B",VLOOKUP(AG54,附表2!$K$3:$N$14,4,0),"C",VLOOKUP(AG54,附表2!$P$3:$S$14,4,0))</f>
        <v>5160</v>
      </c>
      <c r="CA54" s="26"/>
      <c r="CB54" s="26">
        <f>_xlfn.SWITCH(AH54,"A",VLOOKUP(AI54,附表2!$F$3:$I$14,4,0),"B",VLOOKUP(AI54,附表2!$K$3:$N$14,4,0),"C",VLOOKUP(AI54,附表2!$P$3:$S$14,4,0))</f>
        <v>5160</v>
      </c>
      <c r="CC54" s="26">
        <f>VLOOKUP(AJ54,附表2!$A$3:$D$14,4,0)</f>
        <v>7430</v>
      </c>
      <c r="CD54" s="26"/>
      <c r="CE54" s="26">
        <f>_xlfn.SWITCH(AK54,"A",VLOOKUP(AL54,附表2!$F$3:$I$14,4,0),"B",VLOOKUP(AL54,附表2!$K$3:$N$14,4,0),"C",VLOOKUP(AL54,附表2!$P$3:$S$14,4,0))</f>
        <v>5160</v>
      </c>
      <c r="CF54" s="26"/>
      <c r="CG54" s="26">
        <f>_xlfn.SWITCH(AM54,"A",VLOOKUP(AN54,附表2!$F$3:$I$14,4,0),"B",VLOOKUP(AN54,附表2!$K$3:$N$14,4,0),"C",VLOOKUP(AN54,附表2!$P$3:$S$14,4,0))</f>
        <v>5160</v>
      </c>
      <c r="CH54" s="26">
        <f>VLOOKUP(AO54,附表2!$A$3:$D$14,4,0)</f>
        <v>7430</v>
      </c>
      <c r="CI54" s="26"/>
      <c r="CJ54" s="26">
        <f>_xlfn.SWITCH(AP54,"A",VLOOKUP(AQ54,附表2!$F$3:$I$14,4,0),"B",VLOOKUP(AQ54,附表2!$K$3:$N$14,4,0),"C",VLOOKUP(AQ54,附表2!$P$3:$S$14,4,0))</f>
        <v>5160</v>
      </c>
      <c r="CK54" s="26"/>
      <c r="CL54" s="26">
        <f>_xlfn.SWITCH(AR54,"A",VLOOKUP(AS54,附表2!$F$3:$I$14,4,0),"B",VLOOKUP(AS54,附表2!$K$3:$N$14,4,0),"C",VLOOKUP(AS54,附表2!$P$3:$S$14,4,0))</f>
        <v>5160</v>
      </c>
      <c r="CM54" s="26">
        <f>VLOOKUP(AT54,附表2!$A$3:$D$14,4,0)</f>
        <v>7430</v>
      </c>
      <c r="CN54" s="26"/>
      <c r="CO54" s="26">
        <f>_xlfn.SWITCH(AU54,"A",VLOOKUP(AV54,附表2!$F$3:$I$14,4,0),"B",VLOOKUP(AV54,附表2!$K$3:$N$14,4,0),"C",VLOOKUP(AV54,附表2!$P$3:$S$14,4,0))</f>
        <v>5160</v>
      </c>
      <c r="CP54" s="26"/>
      <c r="CQ54" s="26">
        <f>_xlfn.SWITCH(AW54,"A",VLOOKUP(AX54,附表2!$F$3:$I$14,4,0),"B",VLOOKUP(AX54,附表2!$K$3:$N$14,4,0),"C",VLOOKUP(AX54,附表2!$P$3:$S$14,4,0))</f>
        <v>5160</v>
      </c>
      <c r="CR54" s="26">
        <f>VLOOKUP(AY54,附表2!$A$3:$D$14,4,0)</f>
        <v>7430</v>
      </c>
      <c r="CS54" s="26"/>
      <c r="CT54" s="26">
        <f>_xlfn.SWITCH(AZ54,"A",VLOOKUP(BA54,附表2!$F$3:$I$14,4,0),"B",VLOOKUP(BA54,附表2!$K$3:$N$14,4,0),"C",VLOOKUP(BA54,附表2!$P$3:$S$14,4,0))</f>
        <v>5160</v>
      </c>
      <c r="CU54" s="26"/>
      <c r="CV54" s="26">
        <f>_xlfn.SWITCH(BB54,"A",VLOOKUP(BC54,附表2!$F$3:$I$14,4,0),"B",VLOOKUP(BC54,附表2!$K$3:$N$14,4,0),"C",VLOOKUP(BC54,附表2!$P$3:$S$14,4,0))</f>
        <v>5160</v>
      </c>
    </row>
    <row r="55" spans="1:100" x14ac:dyDescent="0.15">
      <c r="A55">
        <v>50</v>
      </c>
      <c r="B55">
        <f>VLOOKUP(A55,CHOOSE({1,2},铜钱产出!A53:A109,铜钱产出!BD53:BD109),2,0)</f>
        <v>18855148</v>
      </c>
      <c r="C55">
        <f t="shared" si="0"/>
        <v>13800148</v>
      </c>
      <c r="D55">
        <f>附表6!I57</f>
        <v>5055000</v>
      </c>
      <c r="E55">
        <f>C55/2850*附表3!$B$3</f>
        <v>281421.56447786134</v>
      </c>
      <c r="F55">
        <f>F54+附表6!$A$6</f>
        <v>17566.874999999996</v>
      </c>
      <c r="G55">
        <f>4*铜钱系统分析!$H$235*12*1.25+G54</f>
        <v>2051.9999999999995</v>
      </c>
      <c r="H55">
        <f t="shared" si="1"/>
        <v>159750</v>
      </c>
      <c r="I55" s="31">
        <f t="shared" si="2"/>
        <v>141290.43947786134</v>
      </c>
      <c r="J55" s="32">
        <f t="shared" si="3"/>
        <v>7.9600247593161315</v>
      </c>
      <c r="K55" s="30">
        <v>10</v>
      </c>
      <c r="L55" s="30" t="s">
        <v>103</v>
      </c>
      <c r="M55" s="30">
        <v>10</v>
      </c>
      <c r="N55" s="30" t="s">
        <v>103</v>
      </c>
      <c r="O55" s="30">
        <v>10</v>
      </c>
      <c r="P55" s="30">
        <v>10</v>
      </c>
      <c r="Q55" s="30" t="s">
        <v>103</v>
      </c>
      <c r="R55" s="30">
        <v>10</v>
      </c>
      <c r="S55" s="30" t="s">
        <v>103</v>
      </c>
      <c r="T55" s="30">
        <v>10</v>
      </c>
      <c r="U55" s="30">
        <v>10</v>
      </c>
      <c r="V55" s="30" t="s">
        <v>103</v>
      </c>
      <c r="W55" s="30">
        <v>10</v>
      </c>
      <c r="X55" s="30" t="s">
        <v>103</v>
      </c>
      <c r="Y55" s="30">
        <v>10</v>
      </c>
      <c r="Z55" s="30">
        <v>10</v>
      </c>
      <c r="AA55" s="30" t="s">
        <v>103</v>
      </c>
      <c r="AB55" s="30">
        <v>10</v>
      </c>
      <c r="AC55" s="30" t="s">
        <v>103</v>
      </c>
      <c r="AD55" s="30">
        <v>10</v>
      </c>
      <c r="AE55" s="30">
        <v>10</v>
      </c>
      <c r="AF55" s="30" t="s">
        <v>103</v>
      </c>
      <c r="AG55" s="30">
        <v>10</v>
      </c>
      <c r="AH55" s="30" t="s">
        <v>103</v>
      </c>
      <c r="AI55" s="30">
        <v>10</v>
      </c>
      <c r="AJ55" s="30">
        <v>10</v>
      </c>
      <c r="AK55" s="30" t="s">
        <v>103</v>
      </c>
      <c r="AL55" s="30">
        <v>10</v>
      </c>
      <c r="AM55" s="30" t="s">
        <v>103</v>
      </c>
      <c r="AN55" s="30">
        <v>10</v>
      </c>
      <c r="AO55" s="30">
        <v>10</v>
      </c>
      <c r="AP55" s="30" t="s">
        <v>103</v>
      </c>
      <c r="AQ55" s="30">
        <v>10</v>
      </c>
      <c r="AR55" s="30" t="s">
        <v>103</v>
      </c>
      <c r="AS55" s="30">
        <v>10</v>
      </c>
      <c r="AT55" s="30">
        <v>10</v>
      </c>
      <c r="AU55" s="30" t="s">
        <v>103</v>
      </c>
      <c r="AV55" s="30">
        <v>10</v>
      </c>
      <c r="AW55" s="30" t="s">
        <v>103</v>
      </c>
      <c r="AX55" s="30">
        <v>10</v>
      </c>
      <c r="AY55" s="30">
        <v>10</v>
      </c>
      <c r="AZ55" s="30" t="s">
        <v>103</v>
      </c>
      <c r="BA55" s="30">
        <v>10</v>
      </c>
      <c r="BB55" s="30" t="s">
        <v>103</v>
      </c>
      <c r="BC55" s="30">
        <v>10</v>
      </c>
      <c r="BD55" s="26">
        <f>VLOOKUP(K55,附表2!$A$3:$D$14,4,0)</f>
        <v>7430</v>
      </c>
      <c r="BE55" s="26"/>
      <c r="BF55" s="26">
        <f>_xlfn.SWITCH(L55,"A",VLOOKUP(M55,附表2!$F$3:$I$14,4,0),"B",VLOOKUP(M55,附表2!$K$3:$N$14,4,0),"C",VLOOKUP(M55,附表2!$P$3:$S$14,4,0))</f>
        <v>5160</v>
      </c>
      <c r="BG55" s="26"/>
      <c r="BH55" s="26">
        <f>_xlfn.SWITCH(N55,"A",VLOOKUP(O55,附表2!$F$3:$I$14,4,0),"B",VLOOKUP(O55,附表2!$K$3:$N$14,4,0),"C",VLOOKUP(O55,附表2!$P$3:$S$14,4,0))</f>
        <v>5160</v>
      </c>
      <c r="BI55" s="26">
        <f>VLOOKUP(P55,附表2!$A$3:$D$14,4,0)</f>
        <v>7430</v>
      </c>
      <c r="BJ55" s="26"/>
      <c r="BK55" s="26">
        <f>_xlfn.SWITCH(Q55,"A",VLOOKUP(R55,附表2!$F$3:$I$14,4,0),"B",VLOOKUP(R55,附表2!$K$3:$N$14,4,0),"C",VLOOKUP(R55,附表2!$P$3:$S$14,4,0))</f>
        <v>5160</v>
      </c>
      <c r="BL55" s="26"/>
      <c r="BM55" s="26">
        <f>_xlfn.SWITCH(S55,"A",VLOOKUP(T55,附表2!$F$3:$I$14,4,0),"B",VLOOKUP(T55,附表2!$K$3:$N$14,4,0),"C",VLOOKUP(T55,附表2!$P$3:$S$14,4,0))</f>
        <v>5160</v>
      </c>
      <c r="BN55" s="26">
        <f>VLOOKUP(U55,附表2!$A$3:$D$14,4,0)</f>
        <v>7430</v>
      </c>
      <c r="BO55" s="26"/>
      <c r="BP55" s="26">
        <f>_xlfn.SWITCH(V55,"A",VLOOKUP(W55,附表2!$F$3:$I$14,4,0),"B",VLOOKUP(W55,附表2!$K$3:$N$14,4,0),"C",VLOOKUP(W55,附表2!$P$3:$S$14,4,0))</f>
        <v>5160</v>
      </c>
      <c r="BQ55" s="26"/>
      <c r="BR55" s="26">
        <f>_xlfn.SWITCH(X55,"A",VLOOKUP(Y55,附表2!$F$3:$I$14,4,0),"B",VLOOKUP(Y55,附表2!$K$3:$N$14,4,0),"C",VLOOKUP(Y55,附表2!$P$3:$S$14,4,0))</f>
        <v>5160</v>
      </c>
      <c r="BS55" s="26">
        <f>VLOOKUP(Z55,附表2!$A$3:$D$14,4,0)</f>
        <v>7430</v>
      </c>
      <c r="BT55" s="26"/>
      <c r="BU55" s="26">
        <f>_xlfn.SWITCH(AA55,"A",VLOOKUP(AB55,附表2!$F$3:$I$14,4,0),"B",VLOOKUP(AB55,附表2!$K$3:$N$14,4,0),"C",VLOOKUP(AB55,附表2!$P$3:$S$14,4,0))</f>
        <v>5160</v>
      </c>
      <c r="BV55" s="26"/>
      <c r="BW55" s="26">
        <f>_xlfn.SWITCH(AC55,"A",VLOOKUP(AD55,附表2!$F$3:$I$14,4,0),"B",VLOOKUP(AD55,附表2!$K$3:$N$14,4,0),"C",VLOOKUP(AD55,附表2!$P$3:$S$14,4,0))</f>
        <v>5160</v>
      </c>
      <c r="BX55" s="26">
        <f>VLOOKUP(AE55,附表2!$A$3:$D$14,4,0)</f>
        <v>7430</v>
      </c>
      <c r="BY55" s="26"/>
      <c r="BZ55" s="26">
        <f>_xlfn.SWITCH(AF55,"A",VLOOKUP(AG55,附表2!$F$3:$I$14,4,0),"B",VLOOKUP(AG55,附表2!$K$3:$N$14,4,0),"C",VLOOKUP(AG55,附表2!$P$3:$S$14,4,0))</f>
        <v>5160</v>
      </c>
      <c r="CA55" s="26"/>
      <c r="CB55" s="26">
        <f>_xlfn.SWITCH(AH55,"A",VLOOKUP(AI55,附表2!$F$3:$I$14,4,0),"B",VLOOKUP(AI55,附表2!$K$3:$N$14,4,0),"C",VLOOKUP(AI55,附表2!$P$3:$S$14,4,0))</f>
        <v>5160</v>
      </c>
      <c r="CC55" s="26">
        <f>VLOOKUP(AJ55,附表2!$A$3:$D$14,4,0)</f>
        <v>7430</v>
      </c>
      <c r="CD55" s="26"/>
      <c r="CE55" s="26">
        <f>_xlfn.SWITCH(AK55,"A",VLOOKUP(AL55,附表2!$F$3:$I$14,4,0),"B",VLOOKUP(AL55,附表2!$K$3:$N$14,4,0),"C",VLOOKUP(AL55,附表2!$P$3:$S$14,4,0))</f>
        <v>5160</v>
      </c>
      <c r="CF55" s="26"/>
      <c r="CG55" s="26">
        <f>_xlfn.SWITCH(AM55,"A",VLOOKUP(AN55,附表2!$F$3:$I$14,4,0),"B",VLOOKUP(AN55,附表2!$K$3:$N$14,4,0),"C",VLOOKUP(AN55,附表2!$P$3:$S$14,4,0))</f>
        <v>5160</v>
      </c>
      <c r="CH55" s="26">
        <f>VLOOKUP(AO55,附表2!$A$3:$D$14,4,0)</f>
        <v>7430</v>
      </c>
      <c r="CI55" s="26"/>
      <c r="CJ55" s="26">
        <f>_xlfn.SWITCH(AP55,"A",VLOOKUP(AQ55,附表2!$F$3:$I$14,4,0),"B",VLOOKUP(AQ55,附表2!$K$3:$N$14,4,0),"C",VLOOKUP(AQ55,附表2!$P$3:$S$14,4,0))</f>
        <v>5160</v>
      </c>
      <c r="CK55" s="26"/>
      <c r="CL55" s="26">
        <f>_xlfn.SWITCH(AR55,"A",VLOOKUP(AS55,附表2!$F$3:$I$14,4,0),"B",VLOOKUP(AS55,附表2!$K$3:$N$14,4,0),"C",VLOOKUP(AS55,附表2!$P$3:$S$14,4,0))</f>
        <v>5160</v>
      </c>
      <c r="CM55" s="26">
        <f>VLOOKUP(AT55,附表2!$A$3:$D$14,4,0)</f>
        <v>7430</v>
      </c>
      <c r="CN55" s="26"/>
      <c r="CO55" s="26">
        <f>_xlfn.SWITCH(AU55,"A",VLOOKUP(AV55,附表2!$F$3:$I$14,4,0),"B",VLOOKUP(AV55,附表2!$K$3:$N$14,4,0),"C",VLOOKUP(AV55,附表2!$P$3:$S$14,4,0))</f>
        <v>5160</v>
      </c>
      <c r="CP55" s="26"/>
      <c r="CQ55" s="26">
        <f>_xlfn.SWITCH(AW55,"A",VLOOKUP(AX55,附表2!$F$3:$I$14,4,0),"B",VLOOKUP(AX55,附表2!$K$3:$N$14,4,0),"C",VLOOKUP(AX55,附表2!$P$3:$S$14,4,0))</f>
        <v>5160</v>
      </c>
      <c r="CR55" s="26">
        <f>VLOOKUP(AY55,附表2!$A$3:$D$14,4,0)</f>
        <v>7430</v>
      </c>
      <c r="CS55" s="26"/>
      <c r="CT55" s="26">
        <f>_xlfn.SWITCH(AZ55,"A",VLOOKUP(BA55,附表2!$F$3:$I$14,4,0),"B",VLOOKUP(BA55,附表2!$K$3:$N$14,4,0),"C",VLOOKUP(BA55,附表2!$P$3:$S$14,4,0))</f>
        <v>5160</v>
      </c>
      <c r="CU55" s="26"/>
      <c r="CV55" s="26">
        <f>_xlfn.SWITCH(BB55,"A",VLOOKUP(BC55,附表2!$F$3:$I$14,4,0),"B",VLOOKUP(BC55,附表2!$K$3:$N$14,4,0),"C",VLOOKUP(BC55,附表2!$P$3:$S$14,4,0))</f>
        <v>5160</v>
      </c>
    </row>
    <row r="56" spans="1:100" x14ac:dyDescent="0.15">
      <c r="A56">
        <v>51</v>
      </c>
      <c r="B56">
        <f>VLOOKUP(A56,CHOOSE({1,2},铜钱产出!A54:A110,铜钱产出!BD54:BD110),2,0)</f>
        <v>19217868</v>
      </c>
      <c r="C56">
        <f t="shared" si="0"/>
        <v>14056368</v>
      </c>
      <c r="D56">
        <f>附表6!I58</f>
        <v>5161500</v>
      </c>
      <c r="E56">
        <f>C56/2850*附表3!$B$3</f>
        <v>286646.56882205518</v>
      </c>
      <c r="F56">
        <f>F55+附表6!$A$6</f>
        <v>18054.843749999996</v>
      </c>
      <c r="G56">
        <f>4*铜钱系统分析!$H$235*12*1.25+G55</f>
        <v>2108.9999999999995</v>
      </c>
      <c r="H56">
        <f t="shared" si="1"/>
        <v>159750</v>
      </c>
      <c r="I56" s="31">
        <f t="shared" si="2"/>
        <v>147060.41257205518</v>
      </c>
      <c r="J56" s="32">
        <f t="shared" si="3"/>
        <v>8.2850936660312779</v>
      </c>
      <c r="K56" s="30">
        <v>10</v>
      </c>
      <c r="L56" s="30" t="s">
        <v>103</v>
      </c>
      <c r="M56" s="30">
        <v>10</v>
      </c>
      <c r="N56" s="30" t="s">
        <v>103</v>
      </c>
      <c r="O56" s="30">
        <v>10</v>
      </c>
      <c r="P56" s="30">
        <v>10</v>
      </c>
      <c r="Q56" s="30" t="s">
        <v>103</v>
      </c>
      <c r="R56" s="30">
        <v>10</v>
      </c>
      <c r="S56" s="30" t="s">
        <v>103</v>
      </c>
      <c r="T56" s="30">
        <v>10</v>
      </c>
      <c r="U56" s="30">
        <v>10</v>
      </c>
      <c r="V56" s="30" t="s">
        <v>103</v>
      </c>
      <c r="W56" s="30">
        <v>10</v>
      </c>
      <c r="X56" s="30" t="s">
        <v>103</v>
      </c>
      <c r="Y56" s="30">
        <v>10</v>
      </c>
      <c r="Z56" s="30">
        <v>10</v>
      </c>
      <c r="AA56" s="30" t="s">
        <v>103</v>
      </c>
      <c r="AB56" s="30">
        <v>10</v>
      </c>
      <c r="AC56" s="30" t="s">
        <v>103</v>
      </c>
      <c r="AD56" s="30">
        <v>10</v>
      </c>
      <c r="AE56" s="30">
        <v>10</v>
      </c>
      <c r="AF56" s="30" t="s">
        <v>103</v>
      </c>
      <c r="AG56" s="30">
        <v>10</v>
      </c>
      <c r="AH56" s="30" t="s">
        <v>103</v>
      </c>
      <c r="AI56" s="30">
        <v>10</v>
      </c>
      <c r="AJ56" s="30">
        <v>10</v>
      </c>
      <c r="AK56" s="30" t="s">
        <v>103</v>
      </c>
      <c r="AL56" s="30">
        <v>10</v>
      </c>
      <c r="AM56" s="30" t="s">
        <v>103</v>
      </c>
      <c r="AN56" s="30">
        <v>10</v>
      </c>
      <c r="AO56" s="30">
        <v>10</v>
      </c>
      <c r="AP56" s="30" t="s">
        <v>103</v>
      </c>
      <c r="AQ56" s="30">
        <v>10</v>
      </c>
      <c r="AR56" s="30" t="s">
        <v>103</v>
      </c>
      <c r="AS56" s="30">
        <v>10</v>
      </c>
      <c r="AT56" s="30">
        <v>10</v>
      </c>
      <c r="AU56" s="30" t="s">
        <v>103</v>
      </c>
      <c r="AV56" s="30">
        <v>10</v>
      </c>
      <c r="AW56" s="30" t="s">
        <v>103</v>
      </c>
      <c r="AX56" s="30">
        <v>10</v>
      </c>
      <c r="AY56" s="30">
        <v>10</v>
      </c>
      <c r="AZ56" s="30" t="s">
        <v>103</v>
      </c>
      <c r="BA56" s="30">
        <v>10</v>
      </c>
      <c r="BB56" s="30" t="s">
        <v>103</v>
      </c>
      <c r="BC56" s="30">
        <v>10</v>
      </c>
      <c r="BD56" s="26">
        <f>VLOOKUP(K56,附表2!$A$3:$D$14,4,0)</f>
        <v>7430</v>
      </c>
      <c r="BE56" s="26"/>
      <c r="BF56" s="26">
        <f>_xlfn.SWITCH(L56,"A",VLOOKUP(M56,附表2!$F$3:$I$14,4,0),"B",VLOOKUP(M56,附表2!$K$3:$N$14,4,0),"C",VLOOKUP(M56,附表2!$P$3:$S$14,4,0))</f>
        <v>5160</v>
      </c>
      <c r="BG56" s="26"/>
      <c r="BH56" s="26">
        <f>_xlfn.SWITCH(N56,"A",VLOOKUP(O56,附表2!$F$3:$I$14,4,0),"B",VLOOKUP(O56,附表2!$K$3:$N$14,4,0),"C",VLOOKUP(O56,附表2!$P$3:$S$14,4,0))</f>
        <v>5160</v>
      </c>
      <c r="BI56" s="26">
        <f>VLOOKUP(P56,附表2!$A$3:$D$14,4,0)</f>
        <v>7430</v>
      </c>
      <c r="BJ56" s="26"/>
      <c r="BK56" s="26">
        <f>_xlfn.SWITCH(Q56,"A",VLOOKUP(R56,附表2!$F$3:$I$14,4,0),"B",VLOOKUP(R56,附表2!$K$3:$N$14,4,0),"C",VLOOKUP(R56,附表2!$P$3:$S$14,4,0))</f>
        <v>5160</v>
      </c>
      <c r="BL56" s="26"/>
      <c r="BM56" s="26">
        <f>_xlfn.SWITCH(S56,"A",VLOOKUP(T56,附表2!$F$3:$I$14,4,0),"B",VLOOKUP(T56,附表2!$K$3:$N$14,4,0),"C",VLOOKUP(T56,附表2!$P$3:$S$14,4,0))</f>
        <v>5160</v>
      </c>
      <c r="BN56" s="26">
        <f>VLOOKUP(U56,附表2!$A$3:$D$14,4,0)</f>
        <v>7430</v>
      </c>
      <c r="BO56" s="26"/>
      <c r="BP56" s="26">
        <f>_xlfn.SWITCH(V56,"A",VLOOKUP(W56,附表2!$F$3:$I$14,4,0),"B",VLOOKUP(W56,附表2!$K$3:$N$14,4,0),"C",VLOOKUP(W56,附表2!$P$3:$S$14,4,0))</f>
        <v>5160</v>
      </c>
      <c r="BQ56" s="26"/>
      <c r="BR56" s="26">
        <f>_xlfn.SWITCH(X56,"A",VLOOKUP(Y56,附表2!$F$3:$I$14,4,0),"B",VLOOKUP(Y56,附表2!$K$3:$N$14,4,0),"C",VLOOKUP(Y56,附表2!$P$3:$S$14,4,0))</f>
        <v>5160</v>
      </c>
      <c r="BS56" s="26">
        <f>VLOOKUP(Z56,附表2!$A$3:$D$14,4,0)</f>
        <v>7430</v>
      </c>
      <c r="BT56" s="26"/>
      <c r="BU56" s="26">
        <f>_xlfn.SWITCH(AA56,"A",VLOOKUP(AB56,附表2!$F$3:$I$14,4,0),"B",VLOOKUP(AB56,附表2!$K$3:$N$14,4,0),"C",VLOOKUP(AB56,附表2!$P$3:$S$14,4,0))</f>
        <v>5160</v>
      </c>
      <c r="BV56" s="26"/>
      <c r="BW56" s="26">
        <f>_xlfn.SWITCH(AC56,"A",VLOOKUP(AD56,附表2!$F$3:$I$14,4,0),"B",VLOOKUP(AD56,附表2!$K$3:$N$14,4,0),"C",VLOOKUP(AD56,附表2!$P$3:$S$14,4,0))</f>
        <v>5160</v>
      </c>
      <c r="BX56" s="26">
        <f>VLOOKUP(AE56,附表2!$A$3:$D$14,4,0)</f>
        <v>7430</v>
      </c>
      <c r="BY56" s="26"/>
      <c r="BZ56" s="26">
        <f>_xlfn.SWITCH(AF56,"A",VLOOKUP(AG56,附表2!$F$3:$I$14,4,0),"B",VLOOKUP(AG56,附表2!$K$3:$N$14,4,0),"C",VLOOKUP(AG56,附表2!$P$3:$S$14,4,0))</f>
        <v>5160</v>
      </c>
      <c r="CA56" s="26"/>
      <c r="CB56" s="26">
        <f>_xlfn.SWITCH(AH56,"A",VLOOKUP(AI56,附表2!$F$3:$I$14,4,0),"B",VLOOKUP(AI56,附表2!$K$3:$N$14,4,0),"C",VLOOKUP(AI56,附表2!$P$3:$S$14,4,0))</f>
        <v>5160</v>
      </c>
      <c r="CC56" s="26">
        <f>VLOOKUP(AJ56,附表2!$A$3:$D$14,4,0)</f>
        <v>7430</v>
      </c>
      <c r="CD56" s="26"/>
      <c r="CE56" s="26">
        <f>_xlfn.SWITCH(AK56,"A",VLOOKUP(AL56,附表2!$F$3:$I$14,4,0),"B",VLOOKUP(AL56,附表2!$K$3:$N$14,4,0),"C",VLOOKUP(AL56,附表2!$P$3:$S$14,4,0))</f>
        <v>5160</v>
      </c>
      <c r="CF56" s="26"/>
      <c r="CG56" s="26">
        <f>_xlfn.SWITCH(AM56,"A",VLOOKUP(AN56,附表2!$F$3:$I$14,4,0),"B",VLOOKUP(AN56,附表2!$K$3:$N$14,4,0),"C",VLOOKUP(AN56,附表2!$P$3:$S$14,4,0))</f>
        <v>5160</v>
      </c>
      <c r="CH56" s="26">
        <f>VLOOKUP(AO56,附表2!$A$3:$D$14,4,0)</f>
        <v>7430</v>
      </c>
      <c r="CI56" s="26"/>
      <c r="CJ56" s="26">
        <f>_xlfn.SWITCH(AP56,"A",VLOOKUP(AQ56,附表2!$F$3:$I$14,4,0),"B",VLOOKUP(AQ56,附表2!$K$3:$N$14,4,0),"C",VLOOKUP(AQ56,附表2!$P$3:$S$14,4,0))</f>
        <v>5160</v>
      </c>
      <c r="CK56" s="26"/>
      <c r="CL56" s="26">
        <f>_xlfn.SWITCH(AR56,"A",VLOOKUP(AS56,附表2!$F$3:$I$14,4,0),"B",VLOOKUP(AS56,附表2!$K$3:$N$14,4,0),"C",VLOOKUP(AS56,附表2!$P$3:$S$14,4,0))</f>
        <v>5160</v>
      </c>
      <c r="CM56" s="26">
        <f>VLOOKUP(AT56,附表2!$A$3:$D$14,4,0)</f>
        <v>7430</v>
      </c>
      <c r="CN56" s="26"/>
      <c r="CO56" s="26">
        <f>_xlfn.SWITCH(AU56,"A",VLOOKUP(AV56,附表2!$F$3:$I$14,4,0),"B",VLOOKUP(AV56,附表2!$K$3:$N$14,4,0),"C",VLOOKUP(AV56,附表2!$P$3:$S$14,4,0))</f>
        <v>5160</v>
      </c>
      <c r="CP56" s="26"/>
      <c r="CQ56" s="26">
        <f>_xlfn.SWITCH(AW56,"A",VLOOKUP(AX56,附表2!$F$3:$I$14,4,0),"B",VLOOKUP(AX56,附表2!$K$3:$N$14,4,0),"C",VLOOKUP(AX56,附表2!$P$3:$S$14,4,0))</f>
        <v>5160</v>
      </c>
      <c r="CR56" s="26">
        <f>VLOOKUP(AY56,附表2!$A$3:$D$14,4,0)</f>
        <v>7430</v>
      </c>
      <c r="CS56" s="26"/>
      <c r="CT56" s="26">
        <f>_xlfn.SWITCH(AZ56,"A",VLOOKUP(BA56,附表2!$F$3:$I$14,4,0),"B",VLOOKUP(BA56,附表2!$K$3:$N$14,4,0),"C",VLOOKUP(BA56,附表2!$P$3:$S$14,4,0))</f>
        <v>5160</v>
      </c>
      <c r="CU56" s="26"/>
      <c r="CV56" s="26">
        <f>_xlfn.SWITCH(BB56,"A",VLOOKUP(BC56,附表2!$F$3:$I$14,4,0),"B",VLOOKUP(BC56,附表2!$K$3:$N$14,4,0),"C",VLOOKUP(BC56,附表2!$P$3:$S$14,4,0))</f>
        <v>5160</v>
      </c>
    </row>
    <row r="57" spans="1:100" x14ac:dyDescent="0.15">
      <c r="A57">
        <v>52</v>
      </c>
      <c r="B57">
        <f>VLOOKUP(A57,CHOOSE({1,2},铜钱产出!A55:A111,铜钱产出!BD55:BD111),2,0)</f>
        <v>19577188</v>
      </c>
      <c r="C57">
        <f t="shared" si="0"/>
        <v>14309188</v>
      </c>
      <c r="D57">
        <f>附表6!I59</f>
        <v>5268000</v>
      </c>
      <c r="E57">
        <f>C57/2850*附表3!$B$3</f>
        <v>291802.23816207185</v>
      </c>
      <c r="F57">
        <f>F56+附表6!$A$6</f>
        <v>18542.812499999996</v>
      </c>
      <c r="G57">
        <f>4*铜钱系统分析!$H$235*12*1.25+G56</f>
        <v>2165.9999999999995</v>
      </c>
      <c r="H57">
        <f t="shared" si="1"/>
        <v>159750</v>
      </c>
      <c r="I57" s="31">
        <f t="shared" si="2"/>
        <v>152761.05066207185</v>
      </c>
      <c r="J57" s="32">
        <f t="shared" si="3"/>
        <v>8.606256375327991</v>
      </c>
      <c r="K57" s="30">
        <v>10</v>
      </c>
      <c r="L57" s="30" t="s">
        <v>103</v>
      </c>
      <c r="M57" s="30">
        <v>10</v>
      </c>
      <c r="N57" s="30" t="s">
        <v>103</v>
      </c>
      <c r="O57" s="30">
        <v>10</v>
      </c>
      <c r="P57" s="30">
        <v>10</v>
      </c>
      <c r="Q57" s="30" t="s">
        <v>103</v>
      </c>
      <c r="R57" s="30">
        <v>10</v>
      </c>
      <c r="S57" s="30" t="s">
        <v>103</v>
      </c>
      <c r="T57" s="30">
        <v>10</v>
      </c>
      <c r="U57" s="30">
        <v>10</v>
      </c>
      <c r="V57" s="30" t="s">
        <v>103</v>
      </c>
      <c r="W57" s="30">
        <v>10</v>
      </c>
      <c r="X57" s="30" t="s">
        <v>103</v>
      </c>
      <c r="Y57" s="30">
        <v>10</v>
      </c>
      <c r="Z57" s="30">
        <v>10</v>
      </c>
      <c r="AA57" s="30" t="s">
        <v>103</v>
      </c>
      <c r="AB57" s="30">
        <v>10</v>
      </c>
      <c r="AC57" s="30" t="s">
        <v>103</v>
      </c>
      <c r="AD57" s="30">
        <v>10</v>
      </c>
      <c r="AE57" s="30">
        <v>10</v>
      </c>
      <c r="AF57" s="30" t="s">
        <v>103</v>
      </c>
      <c r="AG57" s="30">
        <v>10</v>
      </c>
      <c r="AH57" s="30" t="s">
        <v>103</v>
      </c>
      <c r="AI57" s="30">
        <v>10</v>
      </c>
      <c r="AJ57" s="30">
        <v>10</v>
      </c>
      <c r="AK57" s="30" t="s">
        <v>103</v>
      </c>
      <c r="AL57" s="30">
        <v>10</v>
      </c>
      <c r="AM57" s="30" t="s">
        <v>103</v>
      </c>
      <c r="AN57" s="30">
        <v>10</v>
      </c>
      <c r="AO57" s="30">
        <v>10</v>
      </c>
      <c r="AP57" s="30" t="s">
        <v>103</v>
      </c>
      <c r="AQ57" s="30">
        <v>10</v>
      </c>
      <c r="AR57" s="30" t="s">
        <v>103</v>
      </c>
      <c r="AS57" s="30">
        <v>10</v>
      </c>
      <c r="AT57" s="30">
        <v>10</v>
      </c>
      <c r="AU57" s="30" t="s">
        <v>103</v>
      </c>
      <c r="AV57" s="30">
        <v>10</v>
      </c>
      <c r="AW57" s="30" t="s">
        <v>103</v>
      </c>
      <c r="AX57" s="30">
        <v>10</v>
      </c>
      <c r="AY57" s="30">
        <v>10</v>
      </c>
      <c r="AZ57" s="30" t="s">
        <v>103</v>
      </c>
      <c r="BA57" s="30">
        <v>10</v>
      </c>
      <c r="BB57" s="30" t="s">
        <v>103</v>
      </c>
      <c r="BC57" s="30">
        <v>10</v>
      </c>
      <c r="BD57" s="26">
        <f>VLOOKUP(K57,附表2!$A$3:$D$14,4,0)</f>
        <v>7430</v>
      </c>
      <c r="BE57" s="26"/>
      <c r="BF57" s="26">
        <f>_xlfn.SWITCH(L57,"A",VLOOKUP(M57,附表2!$F$3:$I$14,4,0),"B",VLOOKUP(M57,附表2!$K$3:$N$14,4,0),"C",VLOOKUP(M57,附表2!$P$3:$S$14,4,0))</f>
        <v>5160</v>
      </c>
      <c r="BG57" s="26"/>
      <c r="BH57" s="26">
        <f>_xlfn.SWITCH(N57,"A",VLOOKUP(O57,附表2!$F$3:$I$14,4,0),"B",VLOOKUP(O57,附表2!$K$3:$N$14,4,0),"C",VLOOKUP(O57,附表2!$P$3:$S$14,4,0))</f>
        <v>5160</v>
      </c>
      <c r="BI57" s="26">
        <f>VLOOKUP(P57,附表2!$A$3:$D$14,4,0)</f>
        <v>7430</v>
      </c>
      <c r="BJ57" s="26"/>
      <c r="BK57" s="26">
        <f>_xlfn.SWITCH(Q57,"A",VLOOKUP(R57,附表2!$F$3:$I$14,4,0),"B",VLOOKUP(R57,附表2!$K$3:$N$14,4,0),"C",VLOOKUP(R57,附表2!$P$3:$S$14,4,0))</f>
        <v>5160</v>
      </c>
      <c r="BL57" s="26"/>
      <c r="BM57" s="26">
        <f>_xlfn.SWITCH(S57,"A",VLOOKUP(T57,附表2!$F$3:$I$14,4,0),"B",VLOOKUP(T57,附表2!$K$3:$N$14,4,0),"C",VLOOKUP(T57,附表2!$P$3:$S$14,4,0))</f>
        <v>5160</v>
      </c>
      <c r="BN57" s="26">
        <f>VLOOKUP(U57,附表2!$A$3:$D$14,4,0)</f>
        <v>7430</v>
      </c>
      <c r="BO57" s="26"/>
      <c r="BP57" s="26">
        <f>_xlfn.SWITCH(V57,"A",VLOOKUP(W57,附表2!$F$3:$I$14,4,0),"B",VLOOKUP(W57,附表2!$K$3:$N$14,4,0),"C",VLOOKUP(W57,附表2!$P$3:$S$14,4,0))</f>
        <v>5160</v>
      </c>
      <c r="BQ57" s="26"/>
      <c r="BR57" s="26">
        <f>_xlfn.SWITCH(X57,"A",VLOOKUP(Y57,附表2!$F$3:$I$14,4,0),"B",VLOOKUP(Y57,附表2!$K$3:$N$14,4,0),"C",VLOOKUP(Y57,附表2!$P$3:$S$14,4,0))</f>
        <v>5160</v>
      </c>
      <c r="BS57" s="26">
        <f>VLOOKUP(Z57,附表2!$A$3:$D$14,4,0)</f>
        <v>7430</v>
      </c>
      <c r="BT57" s="26"/>
      <c r="BU57" s="26">
        <f>_xlfn.SWITCH(AA57,"A",VLOOKUP(AB57,附表2!$F$3:$I$14,4,0),"B",VLOOKUP(AB57,附表2!$K$3:$N$14,4,0),"C",VLOOKUP(AB57,附表2!$P$3:$S$14,4,0))</f>
        <v>5160</v>
      </c>
      <c r="BV57" s="26"/>
      <c r="BW57" s="26">
        <f>_xlfn.SWITCH(AC57,"A",VLOOKUP(AD57,附表2!$F$3:$I$14,4,0),"B",VLOOKUP(AD57,附表2!$K$3:$N$14,4,0),"C",VLOOKUP(AD57,附表2!$P$3:$S$14,4,0))</f>
        <v>5160</v>
      </c>
      <c r="BX57" s="26">
        <f>VLOOKUP(AE57,附表2!$A$3:$D$14,4,0)</f>
        <v>7430</v>
      </c>
      <c r="BY57" s="26"/>
      <c r="BZ57" s="26">
        <f>_xlfn.SWITCH(AF57,"A",VLOOKUP(AG57,附表2!$F$3:$I$14,4,0),"B",VLOOKUP(AG57,附表2!$K$3:$N$14,4,0),"C",VLOOKUP(AG57,附表2!$P$3:$S$14,4,0))</f>
        <v>5160</v>
      </c>
      <c r="CA57" s="26"/>
      <c r="CB57" s="26">
        <f>_xlfn.SWITCH(AH57,"A",VLOOKUP(AI57,附表2!$F$3:$I$14,4,0),"B",VLOOKUP(AI57,附表2!$K$3:$N$14,4,0),"C",VLOOKUP(AI57,附表2!$P$3:$S$14,4,0))</f>
        <v>5160</v>
      </c>
      <c r="CC57" s="26">
        <f>VLOOKUP(AJ57,附表2!$A$3:$D$14,4,0)</f>
        <v>7430</v>
      </c>
      <c r="CD57" s="26"/>
      <c r="CE57" s="26">
        <f>_xlfn.SWITCH(AK57,"A",VLOOKUP(AL57,附表2!$F$3:$I$14,4,0),"B",VLOOKUP(AL57,附表2!$K$3:$N$14,4,0),"C",VLOOKUP(AL57,附表2!$P$3:$S$14,4,0))</f>
        <v>5160</v>
      </c>
      <c r="CF57" s="26"/>
      <c r="CG57" s="26">
        <f>_xlfn.SWITCH(AM57,"A",VLOOKUP(AN57,附表2!$F$3:$I$14,4,0),"B",VLOOKUP(AN57,附表2!$K$3:$N$14,4,0),"C",VLOOKUP(AN57,附表2!$P$3:$S$14,4,0))</f>
        <v>5160</v>
      </c>
      <c r="CH57" s="26">
        <f>VLOOKUP(AO57,附表2!$A$3:$D$14,4,0)</f>
        <v>7430</v>
      </c>
      <c r="CI57" s="26"/>
      <c r="CJ57" s="26">
        <f>_xlfn.SWITCH(AP57,"A",VLOOKUP(AQ57,附表2!$F$3:$I$14,4,0),"B",VLOOKUP(AQ57,附表2!$K$3:$N$14,4,0),"C",VLOOKUP(AQ57,附表2!$P$3:$S$14,4,0))</f>
        <v>5160</v>
      </c>
      <c r="CK57" s="26"/>
      <c r="CL57" s="26">
        <f>_xlfn.SWITCH(AR57,"A",VLOOKUP(AS57,附表2!$F$3:$I$14,4,0),"B",VLOOKUP(AS57,附表2!$K$3:$N$14,4,0),"C",VLOOKUP(AS57,附表2!$P$3:$S$14,4,0))</f>
        <v>5160</v>
      </c>
      <c r="CM57" s="26">
        <f>VLOOKUP(AT57,附表2!$A$3:$D$14,4,0)</f>
        <v>7430</v>
      </c>
      <c r="CN57" s="26"/>
      <c r="CO57" s="26">
        <f>_xlfn.SWITCH(AU57,"A",VLOOKUP(AV57,附表2!$F$3:$I$14,4,0),"B",VLOOKUP(AV57,附表2!$K$3:$N$14,4,0),"C",VLOOKUP(AV57,附表2!$P$3:$S$14,4,0))</f>
        <v>5160</v>
      </c>
      <c r="CP57" s="26"/>
      <c r="CQ57" s="26">
        <f>_xlfn.SWITCH(AW57,"A",VLOOKUP(AX57,附表2!$F$3:$I$14,4,0),"B",VLOOKUP(AX57,附表2!$K$3:$N$14,4,0),"C",VLOOKUP(AX57,附表2!$P$3:$S$14,4,0))</f>
        <v>5160</v>
      </c>
      <c r="CR57" s="26">
        <f>VLOOKUP(AY57,附表2!$A$3:$D$14,4,0)</f>
        <v>7430</v>
      </c>
      <c r="CS57" s="26"/>
      <c r="CT57" s="26">
        <f>_xlfn.SWITCH(AZ57,"A",VLOOKUP(BA57,附表2!$F$3:$I$14,4,0),"B",VLOOKUP(BA57,附表2!$K$3:$N$14,4,0),"C",VLOOKUP(BA57,附表2!$P$3:$S$14,4,0))</f>
        <v>5160</v>
      </c>
      <c r="CU57" s="26"/>
      <c r="CV57" s="26">
        <f>_xlfn.SWITCH(BB57,"A",VLOOKUP(BC57,附表2!$F$3:$I$14,4,0),"B",VLOOKUP(BC57,附表2!$K$3:$N$14,4,0),"C",VLOOKUP(BC57,附表2!$P$3:$S$14,4,0))</f>
        <v>5160</v>
      </c>
    </row>
    <row r="58" spans="1:100" x14ac:dyDescent="0.15">
      <c r="A58">
        <v>53</v>
      </c>
      <c r="B58">
        <f>VLOOKUP(A58,CHOOSE({1,2},铜钱产出!A56:A112,铜钱产出!BD56:BD112),2,0)</f>
        <v>19946508</v>
      </c>
      <c r="C58">
        <f t="shared" si="0"/>
        <v>14572008</v>
      </c>
      <c r="D58">
        <f>附表6!I60</f>
        <v>5374500</v>
      </c>
      <c r="E58">
        <f>C58/2850*附表3!$B$3</f>
        <v>297161.83398496243</v>
      </c>
      <c r="F58">
        <f>F57+附表6!$A$6</f>
        <v>19030.781249999996</v>
      </c>
      <c r="G58">
        <f>4*铜钱系统分析!$H$235*12*1.25+G57</f>
        <v>2222.9999999999995</v>
      </c>
      <c r="H58">
        <f t="shared" si="1"/>
        <v>159750</v>
      </c>
      <c r="I58" s="31">
        <f t="shared" si="2"/>
        <v>158665.61523496243</v>
      </c>
      <c r="J58" s="32">
        <f t="shared" si="3"/>
        <v>8.9389079005612633</v>
      </c>
      <c r="K58" s="30">
        <v>10</v>
      </c>
      <c r="L58" s="30" t="s">
        <v>103</v>
      </c>
      <c r="M58" s="30">
        <v>10</v>
      </c>
      <c r="N58" s="30" t="s">
        <v>103</v>
      </c>
      <c r="O58" s="30">
        <v>10</v>
      </c>
      <c r="P58" s="30">
        <v>10</v>
      </c>
      <c r="Q58" s="30" t="s">
        <v>103</v>
      </c>
      <c r="R58" s="30">
        <v>10</v>
      </c>
      <c r="S58" s="30" t="s">
        <v>103</v>
      </c>
      <c r="T58" s="30">
        <v>10</v>
      </c>
      <c r="U58" s="30">
        <v>10</v>
      </c>
      <c r="V58" s="30" t="s">
        <v>103</v>
      </c>
      <c r="W58" s="30">
        <v>10</v>
      </c>
      <c r="X58" s="30" t="s">
        <v>103</v>
      </c>
      <c r="Y58" s="30">
        <v>10</v>
      </c>
      <c r="Z58" s="30">
        <v>10</v>
      </c>
      <c r="AA58" s="30" t="s">
        <v>103</v>
      </c>
      <c r="AB58" s="30">
        <v>10</v>
      </c>
      <c r="AC58" s="30" t="s">
        <v>103</v>
      </c>
      <c r="AD58" s="30">
        <v>10</v>
      </c>
      <c r="AE58" s="30">
        <v>10</v>
      </c>
      <c r="AF58" s="30" t="s">
        <v>103</v>
      </c>
      <c r="AG58" s="30">
        <v>10</v>
      </c>
      <c r="AH58" s="30" t="s">
        <v>103</v>
      </c>
      <c r="AI58" s="30">
        <v>10</v>
      </c>
      <c r="AJ58" s="30">
        <v>10</v>
      </c>
      <c r="AK58" s="30" t="s">
        <v>103</v>
      </c>
      <c r="AL58" s="30">
        <v>10</v>
      </c>
      <c r="AM58" s="30" t="s">
        <v>103</v>
      </c>
      <c r="AN58" s="30">
        <v>10</v>
      </c>
      <c r="AO58" s="30">
        <v>10</v>
      </c>
      <c r="AP58" s="30" t="s">
        <v>103</v>
      </c>
      <c r="AQ58" s="30">
        <v>10</v>
      </c>
      <c r="AR58" s="30" t="s">
        <v>103</v>
      </c>
      <c r="AS58" s="30">
        <v>10</v>
      </c>
      <c r="AT58" s="30">
        <v>10</v>
      </c>
      <c r="AU58" s="30" t="s">
        <v>103</v>
      </c>
      <c r="AV58" s="30">
        <v>10</v>
      </c>
      <c r="AW58" s="30" t="s">
        <v>103</v>
      </c>
      <c r="AX58" s="30">
        <v>10</v>
      </c>
      <c r="AY58" s="30">
        <v>10</v>
      </c>
      <c r="AZ58" s="30" t="s">
        <v>103</v>
      </c>
      <c r="BA58" s="30">
        <v>10</v>
      </c>
      <c r="BB58" s="30" t="s">
        <v>103</v>
      </c>
      <c r="BC58" s="30">
        <v>10</v>
      </c>
      <c r="BD58" s="26">
        <f>VLOOKUP(K58,附表2!$A$3:$D$14,4,0)</f>
        <v>7430</v>
      </c>
      <c r="BE58" s="26"/>
      <c r="BF58" s="26">
        <f>_xlfn.SWITCH(L58,"A",VLOOKUP(M58,附表2!$F$3:$I$14,4,0),"B",VLOOKUP(M58,附表2!$K$3:$N$14,4,0),"C",VLOOKUP(M58,附表2!$P$3:$S$14,4,0))</f>
        <v>5160</v>
      </c>
      <c r="BG58" s="26"/>
      <c r="BH58" s="26">
        <f>_xlfn.SWITCH(N58,"A",VLOOKUP(O58,附表2!$F$3:$I$14,4,0),"B",VLOOKUP(O58,附表2!$K$3:$N$14,4,0),"C",VLOOKUP(O58,附表2!$P$3:$S$14,4,0))</f>
        <v>5160</v>
      </c>
      <c r="BI58" s="26">
        <f>VLOOKUP(P58,附表2!$A$3:$D$14,4,0)</f>
        <v>7430</v>
      </c>
      <c r="BJ58" s="26"/>
      <c r="BK58" s="26">
        <f>_xlfn.SWITCH(Q58,"A",VLOOKUP(R58,附表2!$F$3:$I$14,4,0),"B",VLOOKUP(R58,附表2!$K$3:$N$14,4,0),"C",VLOOKUP(R58,附表2!$P$3:$S$14,4,0))</f>
        <v>5160</v>
      </c>
      <c r="BL58" s="26"/>
      <c r="BM58" s="26">
        <f>_xlfn.SWITCH(S58,"A",VLOOKUP(T58,附表2!$F$3:$I$14,4,0),"B",VLOOKUP(T58,附表2!$K$3:$N$14,4,0),"C",VLOOKUP(T58,附表2!$P$3:$S$14,4,0))</f>
        <v>5160</v>
      </c>
      <c r="BN58" s="26">
        <f>VLOOKUP(U58,附表2!$A$3:$D$14,4,0)</f>
        <v>7430</v>
      </c>
      <c r="BO58" s="26"/>
      <c r="BP58" s="26">
        <f>_xlfn.SWITCH(V58,"A",VLOOKUP(W58,附表2!$F$3:$I$14,4,0),"B",VLOOKUP(W58,附表2!$K$3:$N$14,4,0),"C",VLOOKUP(W58,附表2!$P$3:$S$14,4,0))</f>
        <v>5160</v>
      </c>
      <c r="BQ58" s="26"/>
      <c r="BR58" s="26">
        <f>_xlfn.SWITCH(X58,"A",VLOOKUP(Y58,附表2!$F$3:$I$14,4,0),"B",VLOOKUP(Y58,附表2!$K$3:$N$14,4,0),"C",VLOOKUP(Y58,附表2!$P$3:$S$14,4,0))</f>
        <v>5160</v>
      </c>
      <c r="BS58" s="26">
        <f>VLOOKUP(Z58,附表2!$A$3:$D$14,4,0)</f>
        <v>7430</v>
      </c>
      <c r="BT58" s="26"/>
      <c r="BU58" s="26">
        <f>_xlfn.SWITCH(AA58,"A",VLOOKUP(AB58,附表2!$F$3:$I$14,4,0),"B",VLOOKUP(AB58,附表2!$K$3:$N$14,4,0),"C",VLOOKUP(AB58,附表2!$P$3:$S$14,4,0))</f>
        <v>5160</v>
      </c>
      <c r="BV58" s="26"/>
      <c r="BW58" s="26">
        <f>_xlfn.SWITCH(AC58,"A",VLOOKUP(AD58,附表2!$F$3:$I$14,4,0),"B",VLOOKUP(AD58,附表2!$K$3:$N$14,4,0),"C",VLOOKUP(AD58,附表2!$P$3:$S$14,4,0))</f>
        <v>5160</v>
      </c>
      <c r="BX58" s="26">
        <f>VLOOKUP(AE58,附表2!$A$3:$D$14,4,0)</f>
        <v>7430</v>
      </c>
      <c r="BY58" s="26"/>
      <c r="BZ58" s="26">
        <f>_xlfn.SWITCH(AF58,"A",VLOOKUP(AG58,附表2!$F$3:$I$14,4,0),"B",VLOOKUP(AG58,附表2!$K$3:$N$14,4,0),"C",VLOOKUP(AG58,附表2!$P$3:$S$14,4,0))</f>
        <v>5160</v>
      </c>
      <c r="CA58" s="26"/>
      <c r="CB58" s="26">
        <f>_xlfn.SWITCH(AH58,"A",VLOOKUP(AI58,附表2!$F$3:$I$14,4,0),"B",VLOOKUP(AI58,附表2!$K$3:$N$14,4,0),"C",VLOOKUP(AI58,附表2!$P$3:$S$14,4,0))</f>
        <v>5160</v>
      </c>
      <c r="CC58" s="26">
        <f>VLOOKUP(AJ58,附表2!$A$3:$D$14,4,0)</f>
        <v>7430</v>
      </c>
      <c r="CD58" s="26"/>
      <c r="CE58" s="26">
        <f>_xlfn.SWITCH(AK58,"A",VLOOKUP(AL58,附表2!$F$3:$I$14,4,0),"B",VLOOKUP(AL58,附表2!$K$3:$N$14,4,0),"C",VLOOKUP(AL58,附表2!$P$3:$S$14,4,0))</f>
        <v>5160</v>
      </c>
      <c r="CF58" s="26"/>
      <c r="CG58" s="26">
        <f>_xlfn.SWITCH(AM58,"A",VLOOKUP(AN58,附表2!$F$3:$I$14,4,0),"B",VLOOKUP(AN58,附表2!$K$3:$N$14,4,0),"C",VLOOKUP(AN58,附表2!$P$3:$S$14,4,0))</f>
        <v>5160</v>
      </c>
      <c r="CH58" s="26">
        <f>VLOOKUP(AO58,附表2!$A$3:$D$14,4,0)</f>
        <v>7430</v>
      </c>
      <c r="CI58" s="26"/>
      <c r="CJ58" s="26">
        <f>_xlfn.SWITCH(AP58,"A",VLOOKUP(AQ58,附表2!$F$3:$I$14,4,0),"B",VLOOKUP(AQ58,附表2!$K$3:$N$14,4,0),"C",VLOOKUP(AQ58,附表2!$P$3:$S$14,4,0))</f>
        <v>5160</v>
      </c>
      <c r="CK58" s="26"/>
      <c r="CL58" s="26">
        <f>_xlfn.SWITCH(AR58,"A",VLOOKUP(AS58,附表2!$F$3:$I$14,4,0),"B",VLOOKUP(AS58,附表2!$K$3:$N$14,4,0),"C",VLOOKUP(AS58,附表2!$P$3:$S$14,4,0))</f>
        <v>5160</v>
      </c>
      <c r="CM58" s="26">
        <f>VLOOKUP(AT58,附表2!$A$3:$D$14,4,0)</f>
        <v>7430</v>
      </c>
      <c r="CN58" s="26"/>
      <c r="CO58" s="26">
        <f>_xlfn.SWITCH(AU58,"A",VLOOKUP(AV58,附表2!$F$3:$I$14,4,0),"B",VLOOKUP(AV58,附表2!$K$3:$N$14,4,0),"C",VLOOKUP(AV58,附表2!$P$3:$S$14,4,0))</f>
        <v>5160</v>
      </c>
      <c r="CP58" s="26"/>
      <c r="CQ58" s="26">
        <f>_xlfn.SWITCH(AW58,"A",VLOOKUP(AX58,附表2!$F$3:$I$14,4,0),"B",VLOOKUP(AX58,附表2!$K$3:$N$14,4,0),"C",VLOOKUP(AX58,附表2!$P$3:$S$14,4,0))</f>
        <v>5160</v>
      </c>
      <c r="CR58" s="26">
        <f>VLOOKUP(AY58,附表2!$A$3:$D$14,4,0)</f>
        <v>7430</v>
      </c>
      <c r="CS58" s="26"/>
      <c r="CT58" s="26">
        <f>_xlfn.SWITCH(AZ58,"A",VLOOKUP(BA58,附表2!$F$3:$I$14,4,0),"B",VLOOKUP(BA58,附表2!$K$3:$N$14,4,0),"C",VLOOKUP(BA58,附表2!$P$3:$S$14,4,0))</f>
        <v>5160</v>
      </c>
      <c r="CU58" s="26"/>
      <c r="CV58" s="26">
        <f>_xlfn.SWITCH(BB58,"A",VLOOKUP(BC58,附表2!$F$3:$I$14,4,0),"B",VLOOKUP(BC58,附表2!$K$3:$N$14,4,0),"C",VLOOKUP(BC58,附表2!$P$3:$S$14,4,0))</f>
        <v>5160</v>
      </c>
    </row>
    <row r="59" spans="1:100" x14ac:dyDescent="0.15">
      <c r="A59">
        <v>54</v>
      </c>
      <c r="B59">
        <f>VLOOKUP(A59,CHOOSE({1,2},铜钱产出!A57:A113,铜钱产出!BD57:BD113),2,0)</f>
        <v>20329892</v>
      </c>
      <c r="C59">
        <f t="shared" si="0"/>
        <v>14848892</v>
      </c>
      <c r="D59">
        <f>附表6!I61</f>
        <v>5481000</v>
      </c>
      <c r="E59">
        <f>C59/2850*附表3!$B$3</f>
        <v>302808.23201336671</v>
      </c>
      <c r="F59">
        <f>F58+附表6!$A$6</f>
        <v>19518.749999999996</v>
      </c>
      <c r="G59">
        <f>4*铜钱系统分析!$H$235*12*1.25+G58</f>
        <v>2279.9999999999995</v>
      </c>
      <c r="H59">
        <f t="shared" si="1"/>
        <v>159750</v>
      </c>
      <c r="I59" s="31">
        <f t="shared" si="2"/>
        <v>164856.98201336671</v>
      </c>
      <c r="J59" s="32">
        <f t="shared" si="3"/>
        <v>9.2877172965277026</v>
      </c>
      <c r="K59" s="30">
        <v>10</v>
      </c>
      <c r="L59" s="30" t="s">
        <v>103</v>
      </c>
      <c r="M59" s="30">
        <v>10</v>
      </c>
      <c r="N59" s="30" t="s">
        <v>103</v>
      </c>
      <c r="O59" s="30">
        <v>10</v>
      </c>
      <c r="P59" s="30">
        <v>10</v>
      </c>
      <c r="Q59" s="30" t="s">
        <v>103</v>
      </c>
      <c r="R59" s="30">
        <v>10</v>
      </c>
      <c r="S59" s="30" t="s">
        <v>103</v>
      </c>
      <c r="T59" s="30">
        <v>10</v>
      </c>
      <c r="U59" s="30">
        <v>10</v>
      </c>
      <c r="V59" s="30" t="s">
        <v>103</v>
      </c>
      <c r="W59" s="30">
        <v>10</v>
      </c>
      <c r="X59" s="30" t="s">
        <v>103</v>
      </c>
      <c r="Y59" s="30">
        <v>10</v>
      </c>
      <c r="Z59" s="30">
        <v>10</v>
      </c>
      <c r="AA59" s="30" t="s">
        <v>103</v>
      </c>
      <c r="AB59" s="30">
        <v>10</v>
      </c>
      <c r="AC59" s="30" t="s">
        <v>103</v>
      </c>
      <c r="AD59" s="30">
        <v>10</v>
      </c>
      <c r="AE59" s="30">
        <v>10</v>
      </c>
      <c r="AF59" s="30" t="s">
        <v>103</v>
      </c>
      <c r="AG59" s="30">
        <v>10</v>
      </c>
      <c r="AH59" s="30" t="s">
        <v>103</v>
      </c>
      <c r="AI59" s="30">
        <v>10</v>
      </c>
      <c r="AJ59" s="30">
        <v>10</v>
      </c>
      <c r="AK59" s="30" t="s">
        <v>103</v>
      </c>
      <c r="AL59" s="30">
        <v>10</v>
      </c>
      <c r="AM59" s="30" t="s">
        <v>103</v>
      </c>
      <c r="AN59" s="30">
        <v>10</v>
      </c>
      <c r="AO59" s="30">
        <v>10</v>
      </c>
      <c r="AP59" s="30" t="s">
        <v>103</v>
      </c>
      <c r="AQ59" s="30">
        <v>10</v>
      </c>
      <c r="AR59" s="30" t="s">
        <v>103</v>
      </c>
      <c r="AS59" s="30">
        <v>10</v>
      </c>
      <c r="AT59" s="30">
        <v>10</v>
      </c>
      <c r="AU59" s="30" t="s">
        <v>103</v>
      </c>
      <c r="AV59" s="30">
        <v>10</v>
      </c>
      <c r="AW59" s="30" t="s">
        <v>103</v>
      </c>
      <c r="AX59" s="30">
        <v>10</v>
      </c>
      <c r="AY59" s="30">
        <v>10</v>
      </c>
      <c r="AZ59" s="30" t="s">
        <v>103</v>
      </c>
      <c r="BA59" s="30">
        <v>10</v>
      </c>
      <c r="BB59" s="30" t="s">
        <v>103</v>
      </c>
      <c r="BC59" s="30">
        <v>10</v>
      </c>
      <c r="BD59" s="26">
        <f>VLOOKUP(K59,附表2!$A$3:$D$14,4,0)</f>
        <v>7430</v>
      </c>
      <c r="BE59" s="26"/>
      <c r="BF59" s="26">
        <f>_xlfn.SWITCH(L59,"A",VLOOKUP(M59,附表2!$F$3:$I$14,4,0),"B",VLOOKUP(M59,附表2!$K$3:$N$14,4,0),"C",VLOOKUP(M59,附表2!$P$3:$S$14,4,0))</f>
        <v>5160</v>
      </c>
      <c r="BG59" s="26"/>
      <c r="BH59" s="26">
        <f>_xlfn.SWITCH(N59,"A",VLOOKUP(O59,附表2!$F$3:$I$14,4,0),"B",VLOOKUP(O59,附表2!$K$3:$N$14,4,0),"C",VLOOKUP(O59,附表2!$P$3:$S$14,4,0))</f>
        <v>5160</v>
      </c>
      <c r="BI59" s="26">
        <f>VLOOKUP(P59,附表2!$A$3:$D$14,4,0)</f>
        <v>7430</v>
      </c>
      <c r="BJ59" s="26"/>
      <c r="BK59" s="26">
        <f>_xlfn.SWITCH(Q59,"A",VLOOKUP(R59,附表2!$F$3:$I$14,4,0),"B",VLOOKUP(R59,附表2!$K$3:$N$14,4,0),"C",VLOOKUP(R59,附表2!$P$3:$S$14,4,0))</f>
        <v>5160</v>
      </c>
      <c r="BL59" s="26"/>
      <c r="BM59" s="26">
        <f>_xlfn.SWITCH(S59,"A",VLOOKUP(T59,附表2!$F$3:$I$14,4,0),"B",VLOOKUP(T59,附表2!$K$3:$N$14,4,0),"C",VLOOKUP(T59,附表2!$P$3:$S$14,4,0))</f>
        <v>5160</v>
      </c>
      <c r="BN59" s="26">
        <f>VLOOKUP(U59,附表2!$A$3:$D$14,4,0)</f>
        <v>7430</v>
      </c>
      <c r="BO59" s="26"/>
      <c r="BP59" s="26">
        <f>_xlfn.SWITCH(V59,"A",VLOOKUP(W59,附表2!$F$3:$I$14,4,0),"B",VLOOKUP(W59,附表2!$K$3:$N$14,4,0),"C",VLOOKUP(W59,附表2!$P$3:$S$14,4,0))</f>
        <v>5160</v>
      </c>
      <c r="BQ59" s="26"/>
      <c r="BR59" s="26">
        <f>_xlfn.SWITCH(X59,"A",VLOOKUP(Y59,附表2!$F$3:$I$14,4,0),"B",VLOOKUP(Y59,附表2!$K$3:$N$14,4,0),"C",VLOOKUP(Y59,附表2!$P$3:$S$14,4,0))</f>
        <v>5160</v>
      </c>
      <c r="BS59" s="26">
        <f>VLOOKUP(Z59,附表2!$A$3:$D$14,4,0)</f>
        <v>7430</v>
      </c>
      <c r="BT59" s="26"/>
      <c r="BU59" s="26">
        <f>_xlfn.SWITCH(AA59,"A",VLOOKUP(AB59,附表2!$F$3:$I$14,4,0),"B",VLOOKUP(AB59,附表2!$K$3:$N$14,4,0),"C",VLOOKUP(AB59,附表2!$P$3:$S$14,4,0))</f>
        <v>5160</v>
      </c>
      <c r="BV59" s="26"/>
      <c r="BW59" s="26">
        <f>_xlfn.SWITCH(AC59,"A",VLOOKUP(AD59,附表2!$F$3:$I$14,4,0),"B",VLOOKUP(AD59,附表2!$K$3:$N$14,4,0),"C",VLOOKUP(AD59,附表2!$P$3:$S$14,4,0))</f>
        <v>5160</v>
      </c>
      <c r="BX59" s="26">
        <f>VLOOKUP(AE59,附表2!$A$3:$D$14,4,0)</f>
        <v>7430</v>
      </c>
      <c r="BY59" s="26"/>
      <c r="BZ59" s="26">
        <f>_xlfn.SWITCH(AF59,"A",VLOOKUP(AG59,附表2!$F$3:$I$14,4,0),"B",VLOOKUP(AG59,附表2!$K$3:$N$14,4,0),"C",VLOOKUP(AG59,附表2!$P$3:$S$14,4,0))</f>
        <v>5160</v>
      </c>
      <c r="CA59" s="26"/>
      <c r="CB59" s="26">
        <f>_xlfn.SWITCH(AH59,"A",VLOOKUP(AI59,附表2!$F$3:$I$14,4,0),"B",VLOOKUP(AI59,附表2!$K$3:$N$14,4,0),"C",VLOOKUP(AI59,附表2!$P$3:$S$14,4,0))</f>
        <v>5160</v>
      </c>
      <c r="CC59" s="26">
        <f>VLOOKUP(AJ59,附表2!$A$3:$D$14,4,0)</f>
        <v>7430</v>
      </c>
      <c r="CD59" s="26"/>
      <c r="CE59" s="26">
        <f>_xlfn.SWITCH(AK59,"A",VLOOKUP(AL59,附表2!$F$3:$I$14,4,0),"B",VLOOKUP(AL59,附表2!$K$3:$N$14,4,0),"C",VLOOKUP(AL59,附表2!$P$3:$S$14,4,0))</f>
        <v>5160</v>
      </c>
      <c r="CF59" s="26"/>
      <c r="CG59" s="26">
        <f>_xlfn.SWITCH(AM59,"A",VLOOKUP(AN59,附表2!$F$3:$I$14,4,0),"B",VLOOKUP(AN59,附表2!$K$3:$N$14,4,0),"C",VLOOKUP(AN59,附表2!$P$3:$S$14,4,0))</f>
        <v>5160</v>
      </c>
      <c r="CH59" s="26">
        <f>VLOOKUP(AO59,附表2!$A$3:$D$14,4,0)</f>
        <v>7430</v>
      </c>
      <c r="CI59" s="26"/>
      <c r="CJ59" s="26">
        <f>_xlfn.SWITCH(AP59,"A",VLOOKUP(AQ59,附表2!$F$3:$I$14,4,0),"B",VLOOKUP(AQ59,附表2!$K$3:$N$14,4,0),"C",VLOOKUP(AQ59,附表2!$P$3:$S$14,4,0))</f>
        <v>5160</v>
      </c>
      <c r="CK59" s="26"/>
      <c r="CL59" s="26">
        <f>_xlfn.SWITCH(AR59,"A",VLOOKUP(AS59,附表2!$F$3:$I$14,4,0),"B",VLOOKUP(AS59,附表2!$K$3:$N$14,4,0),"C",VLOOKUP(AS59,附表2!$P$3:$S$14,4,0))</f>
        <v>5160</v>
      </c>
      <c r="CM59" s="26">
        <f>VLOOKUP(AT59,附表2!$A$3:$D$14,4,0)</f>
        <v>7430</v>
      </c>
      <c r="CN59" s="26"/>
      <c r="CO59" s="26">
        <f>_xlfn.SWITCH(AU59,"A",VLOOKUP(AV59,附表2!$F$3:$I$14,4,0),"B",VLOOKUP(AV59,附表2!$K$3:$N$14,4,0),"C",VLOOKUP(AV59,附表2!$P$3:$S$14,4,0))</f>
        <v>5160</v>
      </c>
      <c r="CP59" s="26"/>
      <c r="CQ59" s="26">
        <f>_xlfn.SWITCH(AW59,"A",VLOOKUP(AX59,附表2!$F$3:$I$14,4,0),"B",VLOOKUP(AX59,附表2!$K$3:$N$14,4,0),"C",VLOOKUP(AX59,附表2!$P$3:$S$14,4,0))</f>
        <v>5160</v>
      </c>
      <c r="CR59" s="26">
        <f>VLOOKUP(AY59,附表2!$A$3:$D$14,4,0)</f>
        <v>7430</v>
      </c>
      <c r="CS59" s="26"/>
      <c r="CT59" s="26">
        <f>_xlfn.SWITCH(AZ59,"A",VLOOKUP(BA59,附表2!$F$3:$I$14,4,0),"B",VLOOKUP(BA59,附表2!$K$3:$N$14,4,0),"C",VLOOKUP(BA59,附表2!$P$3:$S$14,4,0))</f>
        <v>5160</v>
      </c>
      <c r="CU59" s="26"/>
      <c r="CV59" s="26">
        <f>_xlfn.SWITCH(BB59,"A",VLOOKUP(BC59,附表2!$F$3:$I$14,4,0),"B",VLOOKUP(BC59,附表2!$K$3:$N$14,4,0),"C",VLOOKUP(BC59,附表2!$P$3:$S$14,4,0))</f>
        <v>5160</v>
      </c>
    </row>
    <row r="60" spans="1:100" x14ac:dyDescent="0.15">
      <c r="A60">
        <v>55</v>
      </c>
      <c r="B60">
        <f>VLOOKUP(A60,CHOOSE({1,2},铜钱产出!A58:A114,铜钱产出!BD58:BD114),2,0)</f>
        <v>21753972</v>
      </c>
      <c r="C60">
        <f t="shared" si="0"/>
        <v>16166472</v>
      </c>
      <c r="D60">
        <f>附表6!I62</f>
        <v>5587500</v>
      </c>
      <c r="E60">
        <f>C60/2850*附表3!$B$3</f>
        <v>329677.17754385964</v>
      </c>
      <c r="F60">
        <f>F59+附表6!$A$6</f>
        <v>20006.718749999996</v>
      </c>
      <c r="G60">
        <f>4*铜钱系统分析!$H$235*12*1.25+G59</f>
        <v>2336.9999999999995</v>
      </c>
      <c r="H60">
        <f t="shared" si="1"/>
        <v>159750</v>
      </c>
      <c r="I60" s="31">
        <f t="shared" si="2"/>
        <v>192270.89629385964</v>
      </c>
      <c r="J60" s="32">
        <f t="shared" si="3"/>
        <v>10.83216317148505</v>
      </c>
      <c r="K60" s="30">
        <v>10</v>
      </c>
      <c r="L60" s="30" t="s">
        <v>103</v>
      </c>
      <c r="M60" s="30">
        <v>10</v>
      </c>
      <c r="N60" s="30" t="s">
        <v>103</v>
      </c>
      <c r="O60" s="30">
        <v>10</v>
      </c>
      <c r="P60" s="30">
        <v>10</v>
      </c>
      <c r="Q60" s="30" t="s">
        <v>103</v>
      </c>
      <c r="R60" s="30">
        <v>10</v>
      </c>
      <c r="S60" s="30" t="s">
        <v>103</v>
      </c>
      <c r="T60" s="30">
        <v>10</v>
      </c>
      <c r="U60" s="30">
        <v>10</v>
      </c>
      <c r="V60" s="30" t="s">
        <v>103</v>
      </c>
      <c r="W60" s="30">
        <v>10</v>
      </c>
      <c r="X60" s="30" t="s">
        <v>103</v>
      </c>
      <c r="Y60" s="30">
        <v>10</v>
      </c>
      <c r="Z60" s="30">
        <v>10</v>
      </c>
      <c r="AA60" s="30" t="s">
        <v>103</v>
      </c>
      <c r="AB60" s="30">
        <v>10</v>
      </c>
      <c r="AC60" s="30" t="s">
        <v>103</v>
      </c>
      <c r="AD60" s="30">
        <v>10</v>
      </c>
      <c r="AE60" s="30">
        <v>10</v>
      </c>
      <c r="AF60" s="30" t="s">
        <v>103</v>
      </c>
      <c r="AG60" s="30">
        <v>10</v>
      </c>
      <c r="AH60" s="30" t="s">
        <v>103</v>
      </c>
      <c r="AI60" s="30">
        <v>10</v>
      </c>
      <c r="AJ60" s="30">
        <v>10</v>
      </c>
      <c r="AK60" s="30" t="s">
        <v>103</v>
      </c>
      <c r="AL60" s="30">
        <v>10</v>
      </c>
      <c r="AM60" s="30" t="s">
        <v>103</v>
      </c>
      <c r="AN60" s="30">
        <v>10</v>
      </c>
      <c r="AO60" s="30">
        <v>10</v>
      </c>
      <c r="AP60" s="30" t="s">
        <v>103</v>
      </c>
      <c r="AQ60" s="30">
        <v>10</v>
      </c>
      <c r="AR60" s="30" t="s">
        <v>103</v>
      </c>
      <c r="AS60" s="30">
        <v>10</v>
      </c>
      <c r="AT60" s="30">
        <v>10</v>
      </c>
      <c r="AU60" s="30" t="s">
        <v>103</v>
      </c>
      <c r="AV60" s="30">
        <v>10</v>
      </c>
      <c r="AW60" s="30" t="s">
        <v>103</v>
      </c>
      <c r="AX60" s="30">
        <v>10</v>
      </c>
      <c r="AY60" s="30">
        <v>10</v>
      </c>
      <c r="AZ60" s="30" t="s">
        <v>103</v>
      </c>
      <c r="BA60" s="30">
        <v>10</v>
      </c>
      <c r="BB60" s="30" t="s">
        <v>103</v>
      </c>
      <c r="BC60" s="30">
        <v>10</v>
      </c>
      <c r="BD60" s="26">
        <f>VLOOKUP(K60,附表2!$A$3:$D$14,4,0)</f>
        <v>7430</v>
      </c>
      <c r="BE60" s="26"/>
      <c r="BF60" s="26">
        <f>_xlfn.SWITCH(L60,"A",VLOOKUP(M60,附表2!$F$3:$I$14,4,0),"B",VLOOKUP(M60,附表2!$K$3:$N$14,4,0),"C",VLOOKUP(M60,附表2!$P$3:$S$14,4,0))</f>
        <v>5160</v>
      </c>
      <c r="BG60" s="26"/>
      <c r="BH60" s="26">
        <f>_xlfn.SWITCH(N60,"A",VLOOKUP(O60,附表2!$F$3:$I$14,4,0),"B",VLOOKUP(O60,附表2!$K$3:$N$14,4,0),"C",VLOOKUP(O60,附表2!$P$3:$S$14,4,0))</f>
        <v>5160</v>
      </c>
      <c r="BI60" s="26">
        <f>VLOOKUP(P60,附表2!$A$3:$D$14,4,0)</f>
        <v>7430</v>
      </c>
      <c r="BJ60" s="26"/>
      <c r="BK60" s="26">
        <f>_xlfn.SWITCH(Q60,"A",VLOOKUP(R60,附表2!$F$3:$I$14,4,0),"B",VLOOKUP(R60,附表2!$K$3:$N$14,4,0),"C",VLOOKUP(R60,附表2!$P$3:$S$14,4,0))</f>
        <v>5160</v>
      </c>
      <c r="BL60" s="26"/>
      <c r="BM60" s="26">
        <f>_xlfn.SWITCH(S60,"A",VLOOKUP(T60,附表2!$F$3:$I$14,4,0),"B",VLOOKUP(T60,附表2!$K$3:$N$14,4,0),"C",VLOOKUP(T60,附表2!$P$3:$S$14,4,0))</f>
        <v>5160</v>
      </c>
      <c r="BN60" s="26">
        <f>VLOOKUP(U60,附表2!$A$3:$D$14,4,0)</f>
        <v>7430</v>
      </c>
      <c r="BO60" s="26"/>
      <c r="BP60" s="26">
        <f>_xlfn.SWITCH(V60,"A",VLOOKUP(W60,附表2!$F$3:$I$14,4,0),"B",VLOOKUP(W60,附表2!$K$3:$N$14,4,0),"C",VLOOKUP(W60,附表2!$P$3:$S$14,4,0))</f>
        <v>5160</v>
      </c>
      <c r="BQ60" s="26"/>
      <c r="BR60" s="26">
        <f>_xlfn.SWITCH(X60,"A",VLOOKUP(Y60,附表2!$F$3:$I$14,4,0),"B",VLOOKUP(Y60,附表2!$K$3:$N$14,4,0),"C",VLOOKUP(Y60,附表2!$P$3:$S$14,4,0))</f>
        <v>5160</v>
      </c>
      <c r="BS60" s="26">
        <f>VLOOKUP(Z60,附表2!$A$3:$D$14,4,0)</f>
        <v>7430</v>
      </c>
      <c r="BT60" s="26"/>
      <c r="BU60" s="26">
        <f>_xlfn.SWITCH(AA60,"A",VLOOKUP(AB60,附表2!$F$3:$I$14,4,0),"B",VLOOKUP(AB60,附表2!$K$3:$N$14,4,0),"C",VLOOKUP(AB60,附表2!$P$3:$S$14,4,0))</f>
        <v>5160</v>
      </c>
      <c r="BV60" s="26"/>
      <c r="BW60" s="26">
        <f>_xlfn.SWITCH(AC60,"A",VLOOKUP(AD60,附表2!$F$3:$I$14,4,0),"B",VLOOKUP(AD60,附表2!$K$3:$N$14,4,0),"C",VLOOKUP(AD60,附表2!$P$3:$S$14,4,0))</f>
        <v>5160</v>
      </c>
      <c r="BX60" s="26">
        <f>VLOOKUP(AE60,附表2!$A$3:$D$14,4,0)</f>
        <v>7430</v>
      </c>
      <c r="BY60" s="26"/>
      <c r="BZ60" s="26">
        <f>_xlfn.SWITCH(AF60,"A",VLOOKUP(AG60,附表2!$F$3:$I$14,4,0),"B",VLOOKUP(AG60,附表2!$K$3:$N$14,4,0),"C",VLOOKUP(AG60,附表2!$P$3:$S$14,4,0))</f>
        <v>5160</v>
      </c>
      <c r="CA60" s="26"/>
      <c r="CB60" s="26">
        <f>_xlfn.SWITCH(AH60,"A",VLOOKUP(AI60,附表2!$F$3:$I$14,4,0),"B",VLOOKUP(AI60,附表2!$K$3:$N$14,4,0),"C",VLOOKUP(AI60,附表2!$P$3:$S$14,4,0))</f>
        <v>5160</v>
      </c>
      <c r="CC60" s="26">
        <f>VLOOKUP(AJ60,附表2!$A$3:$D$14,4,0)</f>
        <v>7430</v>
      </c>
      <c r="CD60" s="26"/>
      <c r="CE60" s="26">
        <f>_xlfn.SWITCH(AK60,"A",VLOOKUP(AL60,附表2!$F$3:$I$14,4,0),"B",VLOOKUP(AL60,附表2!$K$3:$N$14,4,0),"C",VLOOKUP(AL60,附表2!$P$3:$S$14,4,0))</f>
        <v>5160</v>
      </c>
      <c r="CF60" s="26"/>
      <c r="CG60" s="26">
        <f>_xlfn.SWITCH(AM60,"A",VLOOKUP(AN60,附表2!$F$3:$I$14,4,0),"B",VLOOKUP(AN60,附表2!$K$3:$N$14,4,0),"C",VLOOKUP(AN60,附表2!$P$3:$S$14,4,0))</f>
        <v>5160</v>
      </c>
      <c r="CH60" s="26">
        <f>VLOOKUP(AO60,附表2!$A$3:$D$14,4,0)</f>
        <v>7430</v>
      </c>
      <c r="CI60" s="26"/>
      <c r="CJ60" s="26">
        <f>_xlfn.SWITCH(AP60,"A",VLOOKUP(AQ60,附表2!$F$3:$I$14,4,0),"B",VLOOKUP(AQ60,附表2!$K$3:$N$14,4,0),"C",VLOOKUP(AQ60,附表2!$P$3:$S$14,4,0))</f>
        <v>5160</v>
      </c>
      <c r="CK60" s="26"/>
      <c r="CL60" s="26">
        <f>_xlfn.SWITCH(AR60,"A",VLOOKUP(AS60,附表2!$F$3:$I$14,4,0),"B",VLOOKUP(AS60,附表2!$K$3:$N$14,4,0),"C",VLOOKUP(AS60,附表2!$P$3:$S$14,4,0))</f>
        <v>5160</v>
      </c>
      <c r="CM60" s="26">
        <f>VLOOKUP(AT60,附表2!$A$3:$D$14,4,0)</f>
        <v>7430</v>
      </c>
      <c r="CN60" s="26"/>
      <c r="CO60" s="26">
        <f>_xlfn.SWITCH(AU60,"A",VLOOKUP(AV60,附表2!$F$3:$I$14,4,0),"B",VLOOKUP(AV60,附表2!$K$3:$N$14,4,0),"C",VLOOKUP(AV60,附表2!$P$3:$S$14,4,0))</f>
        <v>5160</v>
      </c>
      <c r="CP60" s="26"/>
      <c r="CQ60" s="26">
        <f>_xlfn.SWITCH(AW60,"A",VLOOKUP(AX60,附表2!$F$3:$I$14,4,0),"B",VLOOKUP(AX60,附表2!$K$3:$N$14,4,0),"C",VLOOKUP(AX60,附表2!$P$3:$S$14,4,0))</f>
        <v>5160</v>
      </c>
      <c r="CR60" s="26">
        <f>VLOOKUP(AY60,附表2!$A$3:$D$14,4,0)</f>
        <v>7430</v>
      </c>
      <c r="CS60" s="26"/>
      <c r="CT60" s="26">
        <f>_xlfn.SWITCH(AZ60,"A",VLOOKUP(BA60,附表2!$F$3:$I$14,4,0),"B",VLOOKUP(BA60,附表2!$K$3:$N$14,4,0),"C",VLOOKUP(BA60,附表2!$P$3:$S$14,4,0))</f>
        <v>5160</v>
      </c>
      <c r="CU60" s="26"/>
      <c r="CV60" s="26">
        <f>_xlfn.SWITCH(BB60,"A",VLOOKUP(BC60,附表2!$F$3:$I$14,4,0),"B",VLOOKUP(BC60,附表2!$K$3:$N$14,4,0),"C",VLOOKUP(BC60,附表2!$P$3:$S$14,4,0))</f>
        <v>5160</v>
      </c>
    </row>
    <row r="61" spans="1:100" x14ac:dyDescent="0.15">
      <c r="A61">
        <v>56</v>
      </c>
      <c r="B61">
        <f>VLOOKUP(A61,CHOOSE({1,2},铜钱产出!A59:A115,铜钱产出!BD59:BD115),2,0)</f>
        <v>23174652</v>
      </c>
      <c r="C61">
        <f t="shared" si="0"/>
        <v>17480652</v>
      </c>
      <c r="D61">
        <f>附表6!I63</f>
        <v>5694000</v>
      </c>
      <c r="E61">
        <f>C61/2850*附表3!$B$3</f>
        <v>356476.78807017545</v>
      </c>
      <c r="F61">
        <f>F60+附表6!$A$6</f>
        <v>20494.687499999996</v>
      </c>
      <c r="G61">
        <f>4*铜钱系统分析!$H$235*12*1.25+G60</f>
        <v>2393.9999999999995</v>
      </c>
      <c r="H61">
        <f t="shared" si="1"/>
        <v>159750</v>
      </c>
      <c r="I61" s="31">
        <f t="shared" si="2"/>
        <v>219615.47557017545</v>
      </c>
      <c r="J61" s="32">
        <f t="shared" si="3"/>
        <v>12.37270284902397</v>
      </c>
      <c r="K61" s="30">
        <v>10</v>
      </c>
      <c r="L61" s="30" t="s">
        <v>103</v>
      </c>
      <c r="M61" s="30">
        <v>10</v>
      </c>
      <c r="N61" s="30" t="s">
        <v>103</v>
      </c>
      <c r="O61" s="30">
        <v>10</v>
      </c>
      <c r="P61" s="30">
        <v>10</v>
      </c>
      <c r="Q61" s="30" t="s">
        <v>103</v>
      </c>
      <c r="R61" s="30">
        <v>10</v>
      </c>
      <c r="S61" s="30" t="s">
        <v>103</v>
      </c>
      <c r="T61" s="30">
        <v>10</v>
      </c>
      <c r="U61" s="30">
        <v>10</v>
      </c>
      <c r="V61" s="30" t="s">
        <v>103</v>
      </c>
      <c r="W61" s="30">
        <v>10</v>
      </c>
      <c r="X61" s="30" t="s">
        <v>103</v>
      </c>
      <c r="Y61" s="30">
        <v>10</v>
      </c>
      <c r="Z61" s="30">
        <v>10</v>
      </c>
      <c r="AA61" s="30" t="s">
        <v>103</v>
      </c>
      <c r="AB61" s="30">
        <v>10</v>
      </c>
      <c r="AC61" s="30" t="s">
        <v>103</v>
      </c>
      <c r="AD61" s="30">
        <v>10</v>
      </c>
      <c r="AE61" s="30">
        <v>10</v>
      </c>
      <c r="AF61" s="30" t="s">
        <v>103</v>
      </c>
      <c r="AG61" s="30">
        <v>10</v>
      </c>
      <c r="AH61" s="30" t="s">
        <v>103</v>
      </c>
      <c r="AI61" s="30">
        <v>10</v>
      </c>
      <c r="AJ61" s="30">
        <v>10</v>
      </c>
      <c r="AK61" s="30" t="s">
        <v>103</v>
      </c>
      <c r="AL61" s="30">
        <v>10</v>
      </c>
      <c r="AM61" s="30" t="s">
        <v>103</v>
      </c>
      <c r="AN61" s="30">
        <v>10</v>
      </c>
      <c r="AO61" s="30">
        <v>10</v>
      </c>
      <c r="AP61" s="30" t="s">
        <v>103</v>
      </c>
      <c r="AQ61" s="30">
        <v>10</v>
      </c>
      <c r="AR61" s="30" t="s">
        <v>103</v>
      </c>
      <c r="AS61" s="30">
        <v>10</v>
      </c>
      <c r="AT61" s="30">
        <v>10</v>
      </c>
      <c r="AU61" s="30" t="s">
        <v>103</v>
      </c>
      <c r="AV61" s="30">
        <v>10</v>
      </c>
      <c r="AW61" s="30" t="s">
        <v>103</v>
      </c>
      <c r="AX61" s="30">
        <v>10</v>
      </c>
      <c r="AY61" s="30">
        <v>10</v>
      </c>
      <c r="AZ61" s="30" t="s">
        <v>103</v>
      </c>
      <c r="BA61" s="30">
        <v>10</v>
      </c>
      <c r="BB61" s="30" t="s">
        <v>103</v>
      </c>
      <c r="BC61" s="30">
        <v>10</v>
      </c>
      <c r="BD61" s="26">
        <f>VLOOKUP(K61,附表2!$A$3:$D$14,4,0)</f>
        <v>7430</v>
      </c>
      <c r="BE61" s="26"/>
      <c r="BF61" s="26">
        <f>_xlfn.SWITCH(L61,"A",VLOOKUP(M61,附表2!$F$3:$I$14,4,0),"B",VLOOKUP(M61,附表2!$K$3:$N$14,4,0),"C",VLOOKUP(M61,附表2!$P$3:$S$14,4,0))</f>
        <v>5160</v>
      </c>
      <c r="BG61" s="26"/>
      <c r="BH61" s="26">
        <f>_xlfn.SWITCH(N61,"A",VLOOKUP(O61,附表2!$F$3:$I$14,4,0),"B",VLOOKUP(O61,附表2!$K$3:$N$14,4,0),"C",VLOOKUP(O61,附表2!$P$3:$S$14,4,0))</f>
        <v>5160</v>
      </c>
      <c r="BI61" s="26">
        <f>VLOOKUP(P61,附表2!$A$3:$D$14,4,0)</f>
        <v>7430</v>
      </c>
      <c r="BJ61" s="26"/>
      <c r="BK61" s="26">
        <f>_xlfn.SWITCH(Q61,"A",VLOOKUP(R61,附表2!$F$3:$I$14,4,0),"B",VLOOKUP(R61,附表2!$K$3:$N$14,4,0),"C",VLOOKUP(R61,附表2!$P$3:$S$14,4,0))</f>
        <v>5160</v>
      </c>
      <c r="BL61" s="26"/>
      <c r="BM61" s="26">
        <f>_xlfn.SWITCH(S61,"A",VLOOKUP(T61,附表2!$F$3:$I$14,4,0),"B",VLOOKUP(T61,附表2!$K$3:$N$14,4,0),"C",VLOOKUP(T61,附表2!$P$3:$S$14,4,0))</f>
        <v>5160</v>
      </c>
      <c r="BN61" s="26">
        <f>VLOOKUP(U61,附表2!$A$3:$D$14,4,0)</f>
        <v>7430</v>
      </c>
      <c r="BO61" s="26"/>
      <c r="BP61" s="26">
        <f>_xlfn.SWITCH(V61,"A",VLOOKUP(W61,附表2!$F$3:$I$14,4,0),"B",VLOOKUP(W61,附表2!$K$3:$N$14,4,0),"C",VLOOKUP(W61,附表2!$P$3:$S$14,4,0))</f>
        <v>5160</v>
      </c>
      <c r="BQ61" s="26"/>
      <c r="BR61" s="26">
        <f>_xlfn.SWITCH(X61,"A",VLOOKUP(Y61,附表2!$F$3:$I$14,4,0),"B",VLOOKUP(Y61,附表2!$K$3:$N$14,4,0),"C",VLOOKUP(Y61,附表2!$P$3:$S$14,4,0))</f>
        <v>5160</v>
      </c>
      <c r="BS61" s="26">
        <f>VLOOKUP(Z61,附表2!$A$3:$D$14,4,0)</f>
        <v>7430</v>
      </c>
      <c r="BT61" s="26"/>
      <c r="BU61" s="26">
        <f>_xlfn.SWITCH(AA61,"A",VLOOKUP(AB61,附表2!$F$3:$I$14,4,0),"B",VLOOKUP(AB61,附表2!$K$3:$N$14,4,0),"C",VLOOKUP(AB61,附表2!$P$3:$S$14,4,0))</f>
        <v>5160</v>
      </c>
      <c r="BV61" s="26"/>
      <c r="BW61" s="26">
        <f>_xlfn.SWITCH(AC61,"A",VLOOKUP(AD61,附表2!$F$3:$I$14,4,0),"B",VLOOKUP(AD61,附表2!$K$3:$N$14,4,0),"C",VLOOKUP(AD61,附表2!$P$3:$S$14,4,0))</f>
        <v>5160</v>
      </c>
      <c r="BX61" s="26">
        <f>VLOOKUP(AE61,附表2!$A$3:$D$14,4,0)</f>
        <v>7430</v>
      </c>
      <c r="BY61" s="26"/>
      <c r="BZ61" s="26">
        <f>_xlfn.SWITCH(AF61,"A",VLOOKUP(AG61,附表2!$F$3:$I$14,4,0),"B",VLOOKUP(AG61,附表2!$K$3:$N$14,4,0),"C",VLOOKUP(AG61,附表2!$P$3:$S$14,4,0))</f>
        <v>5160</v>
      </c>
      <c r="CA61" s="26"/>
      <c r="CB61" s="26">
        <f>_xlfn.SWITCH(AH61,"A",VLOOKUP(AI61,附表2!$F$3:$I$14,4,0),"B",VLOOKUP(AI61,附表2!$K$3:$N$14,4,0),"C",VLOOKUP(AI61,附表2!$P$3:$S$14,4,0))</f>
        <v>5160</v>
      </c>
      <c r="CC61" s="26">
        <f>VLOOKUP(AJ61,附表2!$A$3:$D$14,4,0)</f>
        <v>7430</v>
      </c>
      <c r="CD61" s="26"/>
      <c r="CE61" s="26">
        <f>_xlfn.SWITCH(AK61,"A",VLOOKUP(AL61,附表2!$F$3:$I$14,4,0),"B",VLOOKUP(AL61,附表2!$K$3:$N$14,4,0),"C",VLOOKUP(AL61,附表2!$P$3:$S$14,4,0))</f>
        <v>5160</v>
      </c>
      <c r="CF61" s="26"/>
      <c r="CG61" s="26">
        <f>_xlfn.SWITCH(AM61,"A",VLOOKUP(AN61,附表2!$F$3:$I$14,4,0),"B",VLOOKUP(AN61,附表2!$K$3:$N$14,4,0),"C",VLOOKUP(AN61,附表2!$P$3:$S$14,4,0))</f>
        <v>5160</v>
      </c>
      <c r="CH61" s="26">
        <f>VLOOKUP(AO61,附表2!$A$3:$D$14,4,0)</f>
        <v>7430</v>
      </c>
      <c r="CI61" s="26"/>
      <c r="CJ61" s="26">
        <f>_xlfn.SWITCH(AP61,"A",VLOOKUP(AQ61,附表2!$F$3:$I$14,4,0),"B",VLOOKUP(AQ61,附表2!$K$3:$N$14,4,0),"C",VLOOKUP(AQ61,附表2!$P$3:$S$14,4,0))</f>
        <v>5160</v>
      </c>
      <c r="CK61" s="26"/>
      <c r="CL61" s="26">
        <f>_xlfn.SWITCH(AR61,"A",VLOOKUP(AS61,附表2!$F$3:$I$14,4,0),"B",VLOOKUP(AS61,附表2!$K$3:$N$14,4,0),"C",VLOOKUP(AS61,附表2!$P$3:$S$14,4,0))</f>
        <v>5160</v>
      </c>
      <c r="CM61" s="26">
        <f>VLOOKUP(AT61,附表2!$A$3:$D$14,4,0)</f>
        <v>7430</v>
      </c>
      <c r="CN61" s="26"/>
      <c r="CO61" s="26">
        <f>_xlfn.SWITCH(AU61,"A",VLOOKUP(AV61,附表2!$F$3:$I$14,4,0),"B",VLOOKUP(AV61,附表2!$K$3:$N$14,4,0),"C",VLOOKUP(AV61,附表2!$P$3:$S$14,4,0))</f>
        <v>5160</v>
      </c>
      <c r="CP61" s="26"/>
      <c r="CQ61" s="26">
        <f>_xlfn.SWITCH(AW61,"A",VLOOKUP(AX61,附表2!$F$3:$I$14,4,0),"B",VLOOKUP(AX61,附表2!$K$3:$N$14,4,0),"C",VLOOKUP(AX61,附表2!$P$3:$S$14,4,0))</f>
        <v>5160</v>
      </c>
      <c r="CR61" s="26">
        <f>VLOOKUP(AY61,附表2!$A$3:$D$14,4,0)</f>
        <v>7430</v>
      </c>
      <c r="CS61" s="26"/>
      <c r="CT61" s="26">
        <f>_xlfn.SWITCH(AZ61,"A",VLOOKUP(BA61,附表2!$F$3:$I$14,4,0),"B",VLOOKUP(BA61,附表2!$K$3:$N$14,4,0),"C",VLOOKUP(BA61,附表2!$P$3:$S$14,4,0))</f>
        <v>5160</v>
      </c>
      <c r="CU61" s="26"/>
      <c r="CV61" s="26">
        <f>_xlfn.SWITCH(BB61,"A",VLOOKUP(BC61,附表2!$F$3:$I$14,4,0),"B",VLOOKUP(BC61,附表2!$K$3:$N$14,4,0),"C",VLOOKUP(BC61,附表2!$P$3:$S$14,4,0))</f>
        <v>5160</v>
      </c>
    </row>
    <row r="62" spans="1:100" x14ac:dyDescent="0.15">
      <c r="A62">
        <v>57</v>
      </c>
      <c r="B62">
        <f>VLOOKUP(A62,CHOOSE({1,2},铜钱产出!A60:A116,铜钱产出!BD60:BD116),2,0)</f>
        <v>23585332</v>
      </c>
      <c r="C62">
        <f t="shared" si="0"/>
        <v>17784832</v>
      </c>
      <c r="D62">
        <f>附表6!I64</f>
        <v>5800500</v>
      </c>
      <c r="E62">
        <f>C62/2850*附表3!$B$3</f>
        <v>362679.82382623228</v>
      </c>
      <c r="F62">
        <f>F61+附表6!$A$6</f>
        <v>20982.656249999996</v>
      </c>
      <c r="G62">
        <f>4*铜钱系统分析!$H$235*12*1.25+G61</f>
        <v>2450.9999999999995</v>
      </c>
      <c r="H62">
        <f t="shared" si="1"/>
        <v>159750</v>
      </c>
      <c r="I62" s="31">
        <f t="shared" si="2"/>
        <v>226363.48007623228</v>
      </c>
      <c r="J62" s="32">
        <f t="shared" si="3"/>
        <v>12.752872116970833</v>
      </c>
      <c r="K62" s="30">
        <v>10</v>
      </c>
      <c r="L62" s="30" t="s">
        <v>103</v>
      </c>
      <c r="M62" s="30">
        <v>10</v>
      </c>
      <c r="N62" s="30" t="s">
        <v>103</v>
      </c>
      <c r="O62" s="30">
        <v>10</v>
      </c>
      <c r="P62" s="30">
        <v>10</v>
      </c>
      <c r="Q62" s="30" t="s">
        <v>103</v>
      </c>
      <c r="R62" s="30">
        <v>10</v>
      </c>
      <c r="S62" s="30" t="s">
        <v>103</v>
      </c>
      <c r="T62" s="30">
        <v>10</v>
      </c>
      <c r="U62" s="30">
        <v>10</v>
      </c>
      <c r="V62" s="30" t="s">
        <v>103</v>
      </c>
      <c r="W62" s="30">
        <v>10</v>
      </c>
      <c r="X62" s="30" t="s">
        <v>103</v>
      </c>
      <c r="Y62" s="30">
        <v>10</v>
      </c>
      <c r="Z62" s="30">
        <v>10</v>
      </c>
      <c r="AA62" s="30" t="s">
        <v>103</v>
      </c>
      <c r="AB62" s="30">
        <v>10</v>
      </c>
      <c r="AC62" s="30" t="s">
        <v>103</v>
      </c>
      <c r="AD62" s="30">
        <v>10</v>
      </c>
      <c r="AE62" s="30">
        <v>10</v>
      </c>
      <c r="AF62" s="30" t="s">
        <v>103</v>
      </c>
      <c r="AG62" s="30">
        <v>10</v>
      </c>
      <c r="AH62" s="30" t="s">
        <v>103</v>
      </c>
      <c r="AI62" s="30">
        <v>10</v>
      </c>
      <c r="AJ62" s="30">
        <v>10</v>
      </c>
      <c r="AK62" s="30" t="s">
        <v>103</v>
      </c>
      <c r="AL62" s="30">
        <v>10</v>
      </c>
      <c r="AM62" s="30" t="s">
        <v>103</v>
      </c>
      <c r="AN62" s="30">
        <v>10</v>
      </c>
      <c r="AO62" s="30">
        <v>10</v>
      </c>
      <c r="AP62" s="30" t="s">
        <v>103</v>
      </c>
      <c r="AQ62" s="30">
        <v>10</v>
      </c>
      <c r="AR62" s="30" t="s">
        <v>103</v>
      </c>
      <c r="AS62" s="30">
        <v>10</v>
      </c>
      <c r="AT62" s="30">
        <v>10</v>
      </c>
      <c r="AU62" s="30" t="s">
        <v>103</v>
      </c>
      <c r="AV62" s="30">
        <v>10</v>
      </c>
      <c r="AW62" s="30" t="s">
        <v>103</v>
      </c>
      <c r="AX62" s="30">
        <v>10</v>
      </c>
      <c r="AY62" s="30">
        <v>10</v>
      </c>
      <c r="AZ62" s="30" t="s">
        <v>103</v>
      </c>
      <c r="BA62" s="30">
        <v>10</v>
      </c>
      <c r="BB62" s="30" t="s">
        <v>103</v>
      </c>
      <c r="BC62" s="30">
        <v>10</v>
      </c>
      <c r="BD62" s="26">
        <f>VLOOKUP(K62,附表2!$A$3:$D$14,4,0)</f>
        <v>7430</v>
      </c>
      <c r="BE62" s="26"/>
      <c r="BF62" s="26">
        <f>_xlfn.SWITCH(L62,"A",VLOOKUP(M62,附表2!$F$3:$I$14,4,0),"B",VLOOKUP(M62,附表2!$K$3:$N$14,4,0),"C",VLOOKUP(M62,附表2!$P$3:$S$14,4,0))</f>
        <v>5160</v>
      </c>
      <c r="BG62" s="26"/>
      <c r="BH62" s="26">
        <f>_xlfn.SWITCH(N62,"A",VLOOKUP(O62,附表2!$F$3:$I$14,4,0),"B",VLOOKUP(O62,附表2!$K$3:$N$14,4,0),"C",VLOOKUP(O62,附表2!$P$3:$S$14,4,0))</f>
        <v>5160</v>
      </c>
      <c r="BI62" s="26">
        <f>VLOOKUP(P62,附表2!$A$3:$D$14,4,0)</f>
        <v>7430</v>
      </c>
      <c r="BJ62" s="26"/>
      <c r="BK62" s="26">
        <f>_xlfn.SWITCH(Q62,"A",VLOOKUP(R62,附表2!$F$3:$I$14,4,0),"B",VLOOKUP(R62,附表2!$K$3:$N$14,4,0),"C",VLOOKUP(R62,附表2!$P$3:$S$14,4,0))</f>
        <v>5160</v>
      </c>
      <c r="BL62" s="26"/>
      <c r="BM62" s="26">
        <f>_xlfn.SWITCH(S62,"A",VLOOKUP(T62,附表2!$F$3:$I$14,4,0),"B",VLOOKUP(T62,附表2!$K$3:$N$14,4,0),"C",VLOOKUP(T62,附表2!$P$3:$S$14,4,0))</f>
        <v>5160</v>
      </c>
      <c r="BN62" s="26">
        <f>VLOOKUP(U62,附表2!$A$3:$D$14,4,0)</f>
        <v>7430</v>
      </c>
      <c r="BO62" s="26"/>
      <c r="BP62" s="26">
        <f>_xlfn.SWITCH(V62,"A",VLOOKUP(W62,附表2!$F$3:$I$14,4,0),"B",VLOOKUP(W62,附表2!$K$3:$N$14,4,0),"C",VLOOKUP(W62,附表2!$P$3:$S$14,4,0))</f>
        <v>5160</v>
      </c>
      <c r="BQ62" s="26"/>
      <c r="BR62" s="26">
        <f>_xlfn.SWITCH(X62,"A",VLOOKUP(Y62,附表2!$F$3:$I$14,4,0),"B",VLOOKUP(Y62,附表2!$K$3:$N$14,4,0),"C",VLOOKUP(Y62,附表2!$P$3:$S$14,4,0))</f>
        <v>5160</v>
      </c>
      <c r="BS62" s="26">
        <f>VLOOKUP(Z62,附表2!$A$3:$D$14,4,0)</f>
        <v>7430</v>
      </c>
      <c r="BT62" s="26"/>
      <c r="BU62" s="26">
        <f>_xlfn.SWITCH(AA62,"A",VLOOKUP(AB62,附表2!$F$3:$I$14,4,0),"B",VLOOKUP(AB62,附表2!$K$3:$N$14,4,0),"C",VLOOKUP(AB62,附表2!$P$3:$S$14,4,0))</f>
        <v>5160</v>
      </c>
      <c r="BV62" s="26"/>
      <c r="BW62" s="26">
        <f>_xlfn.SWITCH(AC62,"A",VLOOKUP(AD62,附表2!$F$3:$I$14,4,0),"B",VLOOKUP(AD62,附表2!$K$3:$N$14,4,0),"C",VLOOKUP(AD62,附表2!$P$3:$S$14,4,0))</f>
        <v>5160</v>
      </c>
      <c r="BX62" s="26">
        <f>VLOOKUP(AE62,附表2!$A$3:$D$14,4,0)</f>
        <v>7430</v>
      </c>
      <c r="BY62" s="26"/>
      <c r="BZ62" s="26">
        <f>_xlfn.SWITCH(AF62,"A",VLOOKUP(AG62,附表2!$F$3:$I$14,4,0),"B",VLOOKUP(AG62,附表2!$K$3:$N$14,4,0),"C",VLOOKUP(AG62,附表2!$P$3:$S$14,4,0))</f>
        <v>5160</v>
      </c>
      <c r="CA62" s="26"/>
      <c r="CB62" s="26">
        <f>_xlfn.SWITCH(AH62,"A",VLOOKUP(AI62,附表2!$F$3:$I$14,4,0),"B",VLOOKUP(AI62,附表2!$K$3:$N$14,4,0),"C",VLOOKUP(AI62,附表2!$P$3:$S$14,4,0))</f>
        <v>5160</v>
      </c>
      <c r="CC62" s="26">
        <f>VLOOKUP(AJ62,附表2!$A$3:$D$14,4,0)</f>
        <v>7430</v>
      </c>
      <c r="CD62" s="26"/>
      <c r="CE62" s="26">
        <f>_xlfn.SWITCH(AK62,"A",VLOOKUP(AL62,附表2!$F$3:$I$14,4,0),"B",VLOOKUP(AL62,附表2!$K$3:$N$14,4,0),"C",VLOOKUP(AL62,附表2!$P$3:$S$14,4,0))</f>
        <v>5160</v>
      </c>
      <c r="CF62" s="26"/>
      <c r="CG62" s="26">
        <f>_xlfn.SWITCH(AM62,"A",VLOOKUP(AN62,附表2!$F$3:$I$14,4,0),"B",VLOOKUP(AN62,附表2!$K$3:$N$14,4,0),"C",VLOOKUP(AN62,附表2!$P$3:$S$14,4,0))</f>
        <v>5160</v>
      </c>
      <c r="CH62" s="26">
        <f>VLOOKUP(AO62,附表2!$A$3:$D$14,4,0)</f>
        <v>7430</v>
      </c>
      <c r="CI62" s="26"/>
      <c r="CJ62" s="26">
        <f>_xlfn.SWITCH(AP62,"A",VLOOKUP(AQ62,附表2!$F$3:$I$14,4,0),"B",VLOOKUP(AQ62,附表2!$K$3:$N$14,4,0),"C",VLOOKUP(AQ62,附表2!$P$3:$S$14,4,0))</f>
        <v>5160</v>
      </c>
      <c r="CK62" s="26"/>
      <c r="CL62" s="26">
        <f>_xlfn.SWITCH(AR62,"A",VLOOKUP(AS62,附表2!$F$3:$I$14,4,0),"B",VLOOKUP(AS62,附表2!$K$3:$N$14,4,0),"C",VLOOKUP(AS62,附表2!$P$3:$S$14,4,0))</f>
        <v>5160</v>
      </c>
      <c r="CM62" s="26">
        <f>VLOOKUP(AT62,附表2!$A$3:$D$14,4,0)</f>
        <v>7430</v>
      </c>
      <c r="CN62" s="26"/>
      <c r="CO62" s="26">
        <f>_xlfn.SWITCH(AU62,"A",VLOOKUP(AV62,附表2!$F$3:$I$14,4,0),"B",VLOOKUP(AV62,附表2!$K$3:$N$14,4,0),"C",VLOOKUP(AV62,附表2!$P$3:$S$14,4,0))</f>
        <v>5160</v>
      </c>
      <c r="CP62" s="26"/>
      <c r="CQ62" s="26">
        <f>_xlfn.SWITCH(AW62,"A",VLOOKUP(AX62,附表2!$F$3:$I$14,4,0),"B",VLOOKUP(AX62,附表2!$K$3:$N$14,4,0),"C",VLOOKUP(AX62,附表2!$P$3:$S$14,4,0))</f>
        <v>5160</v>
      </c>
      <c r="CR62" s="26">
        <f>VLOOKUP(AY62,附表2!$A$3:$D$14,4,0)</f>
        <v>7430</v>
      </c>
      <c r="CS62" s="26"/>
      <c r="CT62" s="26">
        <f>_xlfn.SWITCH(AZ62,"A",VLOOKUP(BA62,附表2!$F$3:$I$14,4,0),"B",VLOOKUP(BA62,附表2!$K$3:$N$14,4,0),"C",VLOOKUP(BA62,附表2!$P$3:$S$14,4,0))</f>
        <v>5160</v>
      </c>
      <c r="CU62" s="26"/>
      <c r="CV62" s="26">
        <f>_xlfn.SWITCH(BB62,"A",VLOOKUP(BC62,附表2!$F$3:$I$14,4,0),"B",VLOOKUP(BC62,附表2!$K$3:$N$14,4,0),"C",VLOOKUP(BC62,附表2!$P$3:$S$14,4,0))</f>
        <v>5160</v>
      </c>
    </row>
    <row r="63" spans="1:100" x14ac:dyDescent="0.15">
      <c r="A63">
        <v>58</v>
      </c>
      <c r="B63">
        <f>VLOOKUP(A63,CHOOSE({1,2},铜钱产出!A61:A117,铜钱产出!BD61:BD117),2,0)</f>
        <v>24010076</v>
      </c>
      <c r="C63">
        <f t="shared" si="0"/>
        <v>18103076</v>
      </c>
      <c r="D63">
        <f>附表6!I65</f>
        <v>5907000</v>
      </c>
      <c r="E63">
        <f>C63/2850*附表3!$B$3</f>
        <v>369169.66178780288</v>
      </c>
      <c r="F63">
        <f>F62+附表6!$A$6</f>
        <v>21470.624999999996</v>
      </c>
      <c r="G63">
        <f>4*铜钱系统分析!$H$235*12*1.25+G62</f>
        <v>2507.9999999999995</v>
      </c>
      <c r="H63">
        <f t="shared" si="1"/>
        <v>159750</v>
      </c>
      <c r="I63" s="31">
        <f t="shared" si="2"/>
        <v>233398.28678780288</v>
      </c>
      <c r="J63" s="32">
        <f t="shared" si="3"/>
        <v>13.149199255650867</v>
      </c>
      <c r="K63" s="30">
        <v>10</v>
      </c>
      <c r="L63" s="30" t="s">
        <v>103</v>
      </c>
      <c r="M63" s="30">
        <v>10</v>
      </c>
      <c r="N63" s="30" t="s">
        <v>103</v>
      </c>
      <c r="O63" s="30">
        <v>10</v>
      </c>
      <c r="P63" s="30">
        <v>10</v>
      </c>
      <c r="Q63" s="30" t="s">
        <v>103</v>
      </c>
      <c r="R63" s="30">
        <v>10</v>
      </c>
      <c r="S63" s="30" t="s">
        <v>103</v>
      </c>
      <c r="T63" s="30">
        <v>10</v>
      </c>
      <c r="U63" s="30">
        <v>10</v>
      </c>
      <c r="V63" s="30" t="s">
        <v>103</v>
      </c>
      <c r="W63" s="30">
        <v>10</v>
      </c>
      <c r="X63" s="30" t="s">
        <v>103</v>
      </c>
      <c r="Y63" s="30">
        <v>10</v>
      </c>
      <c r="Z63" s="30">
        <v>10</v>
      </c>
      <c r="AA63" s="30" t="s">
        <v>103</v>
      </c>
      <c r="AB63" s="30">
        <v>10</v>
      </c>
      <c r="AC63" s="30" t="s">
        <v>103</v>
      </c>
      <c r="AD63" s="30">
        <v>10</v>
      </c>
      <c r="AE63" s="30">
        <v>10</v>
      </c>
      <c r="AF63" s="30" t="s">
        <v>103</v>
      </c>
      <c r="AG63" s="30">
        <v>10</v>
      </c>
      <c r="AH63" s="30" t="s">
        <v>103</v>
      </c>
      <c r="AI63" s="30">
        <v>10</v>
      </c>
      <c r="AJ63" s="30">
        <v>10</v>
      </c>
      <c r="AK63" s="30" t="s">
        <v>103</v>
      </c>
      <c r="AL63" s="30">
        <v>10</v>
      </c>
      <c r="AM63" s="30" t="s">
        <v>103</v>
      </c>
      <c r="AN63" s="30">
        <v>10</v>
      </c>
      <c r="AO63" s="30">
        <v>10</v>
      </c>
      <c r="AP63" s="30" t="s">
        <v>103</v>
      </c>
      <c r="AQ63" s="30">
        <v>10</v>
      </c>
      <c r="AR63" s="30" t="s">
        <v>103</v>
      </c>
      <c r="AS63" s="30">
        <v>10</v>
      </c>
      <c r="AT63" s="30">
        <v>10</v>
      </c>
      <c r="AU63" s="30" t="s">
        <v>103</v>
      </c>
      <c r="AV63" s="30">
        <v>10</v>
      </c>
      <c r="AW63" s="30" t="s">
        <v>103</v>
      </c>
      <c r="AX63" s="30">
        <v>10</v>
      </c>
      <c r="AY63" s="30">
        <v>10</v>
      </c>
      <c r="AZ63" s="30" t="s">
        <v>103</v>
      </c>
      <c r="BA63" s="30">
        <v>10</v>
      </c>
      <c r="BB63" s="30" t="s">
        <v>103</v>
      </c>
      <c r="BC63" s="30">
        <v>10</v>
      </c>
      <c r="BD63" s="26">
        <f>VLOOKUP(K63,附表2!$A$3:$D$14,4,0)</f>
        <v>7430</v>
      </c>
      <c r="BE63" s="26"/>
      <c r="BF63" s="26">
        <f>_xlfn.SWITCH(L63,"A",VLOOKUP(M63,附表2!$F$3:$I$14,4,0),"B",VLOOKUP(M63,附表2!$K$3:$N$14,4,0),"C",VLOOKUP(M63,附表2!$P$3:$S$14,4,0))</f>
        <v>5160</v>
      </c>
      <c r="BG63" s="26"/>
      <c r="BH63" s="26">
        <f>_xlfn.SWITCH(N63,"A",VLOOKUP(O63,附表2!$F$3:$I$14,4,0),"B",VLOOKUP(O63,附表2!$K$3:$N$14,4,0),"C",VLOOKUP(O63,附表2!$P$3:$S$14,4,0))</f>
        <v>5160</v>
      </c>
      <c r="BI63" s="26">
        <f>VLOOKUP(P63,附表2!$A$3:$D$14,4,0)</f>
        <v>7430</v>
      </c>
      <c r="BJ63" s="26"/>
      <c r="BK63" s="26">
        <f>_xlfn.SWITCH(Q63,"A",VLOOKUP(R63,附表2!$F$3:$I$14,4,0),"B",VLOOKUP(R63,附表2!$K$3:$N$14,4,0),"C",VLOOKUP(R63,附表2!$P$3:$S$14,4,0))</f>
        <v>5160</v>
      </c>
      <c r="BL63" s="26"/>
      <c r="BM63" s="26">
        <f>_xlfn.SWITCH(S63,"A",VLOOKUP(T63,附表2!$F$3:$I$14,4,0),"B",VLOOKUP(T63,附表2!$K$3:$N$14,4,0),"C",VLOOKUP(T63,附表2!$P$3:$S$14,4,0))</f>
        <v>5160</v>
      </c>
      <c r="BN63" s="26">
        <f>VLOOKUP(U63,附表2!$A$3:$D$14,4,0)</f>
        <v>7430</v>
      </c>
      <c r="BO63" s="26"/>
      <c r="BP63" s="26">
        <f>_xlfn.SWITCH(V63,"A",VLOOKUP(W63,附表2!$F$3:$I$14,4,0),"B",VLOOKUP(W63,附表2!$K$3:$N$14,4,0),"C",VLOOKUP(W63,附表2!$P$3:$S$14,4,0))</f>
        <v>5160</v>
      </c>
      <c r="BQ63" s="26"/>
      <c r="BR63" s="26">
        <f>_xlfn.SWITCH(X63,"A",VLOOKUP(Y63,附表2!$F$3:$I$14,4,0),"B",VLOOKUP(Y63,附表2!$K$3:$N$14,4,0),"C",VLOOKUP(Y63,附表2!$P$3:$S$14,4,0))</f>
        <v>5160</v>
      </c>
      <c r="BS63" s="26">
        <f>VLOOKUP(Z63,附表2!$A$3:$D$14,4,0)</f>
        <v>7430</v>
      </c>
      <c r="BT63" s="26"/>
      <c r="BU63" s="26">
        <f>_xlfn.SWITCH(AA63,"A",VLOOKUP(AB63,附表2!$F$3:$I$14,4,0),"B",VLOOKUP(AB63,附表2!$K$3:$N$14,4,0),"C",VLOOKUP(AB63,附表2!$P$3:$S$14,4,0))</f>
        <v>5160</v>
      </c>
      <c r="BV63" s="26"/>
      <c r="BW63" s="26">
        <f>_xlfn.SWITCH(AC63,"A",VLOOKUP(AD63,附表2!$F$3:$I$14,4,0),"B",VLOOKUP(AD63,附表2!$K$3:$N$14,4,0),"C",VLOOKUP(AD63,附表2!$P$3:$S$14,4,0))</f>
        <v>5160</v>
      </c>
      <c r="BX63" s="26">
        <f>VLOOKUP(AE63,附表2!$A$3:$D$14,4,0)</f>
        <v>7430</v>
      </c>
      <c r="BY63" s="26"/>
      <c r="BZ63" s="26">
        <f>_xlfn.SWITCH(AF63,"A",VLOOKUP(AG63,附表2!$F$3:$I$14,4,0),"B",VLOOKUP(AG63,附表2!$K$3:$N$14,4,0),"C",VLOOKUP(AG63,附表2!$P$3:$S$14,4,0))</f>
        <v>5160</v>
      </c>
      <c r="CA63" s="26"/>
      <c r="CB63" s="26">
        <f>_xlfn.SWITCH(AH63,"A",VLOOKUP(AI63,附表2!$F$3:$I$14,4,0),"B",VLOOKUP(AI63,附表2!$K$3:$N$14,4,0),"C",VLOOKUP(AI63,附表2!$P$3:$S$14,4,0))</f>
        <v>5160</v>
      </c>
      <c r="CC63" s="26">
        <f>VLOOKUP(AJ63,附表2!$A$3:$D$14,4,0)</f>
        <v>7430</v>
      </c>
      <c r="CD63" s="26"/>
      <c r="CE63" s="26">
        <f>_xlfn.SWITCH(AK63,"A",VLOOKUP(AL63,附表2!$F$3:$I$14,4,0),"B",VLOOKUP(AL63,附表2!$K$3:$N$14,4,0),"C",VLOOKUP(AL63,附表2!$P$3:$S$14,4,0))</f>
        <v>5160</v>
      </c>
      <c r="CF63" s="26"/>
      <c r="CG63" s="26">
        <f>_xlfn.SWITCH(AM63,"A",VLOOKUP(AN63,附表2!$F$3:$I$14,4,0),"B",VLOOKUP(AN63,附表2!$K$3:$N$14,4,0),"C",VLOOKUP(AN63,附表2!$P$3:$S$14,4,0))</f>
        <v>5160</v>
      </c>
      <c r="CH63" s="26">
        <f>VLOOKUP(AO63,附表2!$A$3:$D$14,4,0)</f>
        <v>7430</v>
      </c>
      <c r="CI63" s="26"/>
      <c r="CJ63" s="26">
        <f>_xlfn.SWITCH(AP63,"A",VLOOKUP(AQ63,附表2!$F$3:$I$14,4,0),"B",VLOOKUP(AQ63,附表2!$K$3:$N$14,4,0),"C",VLOOKUP(AQ63,附表2!$P$3:$S$14,4,0))</f>
        <v>5160</v>
      </c>
      <c r="CK63" s="26"/>
      <c r="CL63" s="26">
        <f>_xlfn.SWITCH(AR63,"A",VLOOKUP(AS63,附表2!$F$3:$I$14,4,0),"B",VLOOKUP(AS63,附表2!$K$3:$N$14,4,0),"C",VLOOKUP(AS63,附表2!$P$3:$S$14,4,0))</f>
        <v>5160</v>
      </c>
      <c r="CM63" s="26">
        <f>VLOOKUP(AT63,附表2!$A$3:$D$14,4,0)</f>
        <v>7430</v>
      </c>
      <c r="CN63" s="26"/>
      <c r="CO63" s="26">
        <f>_xlfn.SWITCH(AU63,"A",VLOOKUP(AV63,附表2!$F$3:$I$14,4,0),"B",VLOOKUP(AV63,附表2!$K$3:$N$14,4,0),"C",VLOOKUP(AV63,附表2!$P$3:$S$14,4,0))</f>
        <v>5160</v>
      </c>
      <c r="CP63" s="26"/>
      <c r="CQ63" s="26">
        <f>_xlfn.SWITCH(AW63,"A",VLOOKUP(AX63,附表2!$F$3:$I$14,4,0),"B",VLOOKUP(AX63,附表2!$K$3:$N$14,4,0),"C",VLOOKUP(AX63,附表2!$P$3:$S$14,4,0))</f>
        <v>5160</v>
      </c>
      <c r="CR63" s="26">
        <f>VLOOKUP(AY63,附表2!$A$3:$D$14,4,0)</f>
        <v>7430</v>
      </c>
      <c r="CS63" s="26"/>
      <c r="CT63" s="26">
        <f>_xlfn.SWITCH(AZ63,"A",VLOOKUP(BA63,附表2!$F$3:$I$14,4,0),"B",VLOOKUP(BA63,附表2!$K$3:$N$14,4,0),"C",VLOOKUP(BA63,附表2!$P$3:$S$14,4,0))</f>
        <v>5160</v>
      </c>
      <c r="CU63" s="26"/>
      <c r="CV63" s="26">
        <f>_xlfn.SWITCH(BB63,"A",VLOOKUP(BC63,附表2!$F$3:$I$14,4,0),"B",VLOOKUP(BC63,附表2!$K$3:$N$14,4,0),"C",VLOOKUP(BC63,附表2!$P$3:$S$14,4,0))</f>
        <v>5160</v>
      </c>
    </row>
    <row r="64" spans="1:100" x14ac:dyDescent="0.15">
      <c r="A64">
        <v>59</v>
      </c>
      <c r="B64">
        <f>VLOOKUP(A64,CHOOSE({1,2},铜钱产出!A62:A118,铜钱产出!BD62:BD118),2,0)</f>
        <v>24452116</v>
      </c>
      <c r="C64">
        <f t="shared" si="0"/>
        <v>18438616</v>
      </c>
      <c r="D64">
        <f>附表6!I66</f>
        <v>6013500</v>
      </c>
      <c r="E64">
        <f>C64/2850*附表3!$B$3</f>
        <v>376012.21099415206</v>
      </c>
      <c r="F64">
        <f>F63+附表6!$A$6</f>
        <v>21958.593749999996</v>
      </c>
      <c r="G64">
        <f>4*铜钱系统分析!$H$235*12*1.25+G63</f>
        <v>2564.9999999999995</v>
      </c>
      <c r="H64">
        <f t="shared" si="1"/>
        <v>159750</v>
      </c>
      <c r="I64" s="31">
        <f t="shared" si="2"/>
        <v>240785.80474415206</v>
      </c>
      <c r="J64" s="32">
        <f t="shared" si="3"/>
        <v>13.565397450374764</v>
      </c>
      <c r="K64" s="30">
        <v>10</v>
      </c>
      <c r="L64" s="30" t="s">
        <v>103</v>
      </c>
      <c r="M64" s="30">
        <v>10</v>
      </c>
      <c r="N64" s="30" t="s">
        <v>103</v>
      </c>
      <c r="O64" s="30">
        <v>10</v>
      </c>
      <c r="P64" s="30">
        <v>10</v>
      </c>
      <c r="Q64" s="30" t="s">
        <v>103</v>
      </c>
      <c r="R64" s="30">
        <v>10</v>
      </c>
      <c r="S64" s="30" t="s">
        <v>103</v>
      </c>
      <c r="T64" s="30">
        <v>10</v>
      </c>
      <c r="U64" s="30">
        <v>10</v>
      </c>
      <c r="V64" s="30" t="s">
        <v>103</v>
      </c>
      <c r="W64" s="30">
        <v>10</v>
      </c>
      <c r="X64" s="30" t="s">
        <v>103</v>
      </c>
      <c r="Y64" s="30">
        <v>10</v>
      </c>
      <c r="Z64" s="30">
        <v>10</v>
      </c>
      <c r="AA64" s="30" t="s">
        <v>103</v>
      </c>
      <c r="AB64" s="30">
        <v>10</v>
      </c>
      <c r="AC64" s="30" t="s">
        <v>103</v>
      </c>
      <c r="AD64" s="30">
        <v>10</v>
      </c>
      <c r="AE64" s="30">
        <v>10</v>
      </c>
      <c r="AF64" s="30" t="s">
        <v>103</v>
      </c>
      <c r="AG64" s="30">
        <v>10</v>
      </c>
      <c r="AH64" s="30" t="s">
        <v>103</v>
      </c>
      <c r="AI64" s="30">
        <v>10</v>
      </c>
      <c r="AJ64" s="30">
        <v>10</v>
      </c>
      <c r="AK64" s="30" t="s">
        <v>103</v>
      </c>
      <c r="AL64" s="30">
        <v>10</v>
      </c>
      <c r="AM64" s="30" t="s">
        <v>103</v>
      </c>
      <c r="AN64" s="30">
        <v>10</v>
      </c>
      <c r="AO64" s="30">
        <v>10</v>
      </c>
      <c r="AP64" s="30" t="s">
        <v>103</v>
      </c>
      <c r="AQ64" s="30">
        <v>10</v>
      </c>
      <c r="AR64" s="30" t="s">
        <v>103</v>
      </c>
      <c r="AS64" s="30">
        <v>10</v>
      </c>
      <c r="AT64" s="30">
        <v>10</v>
      </c>
      <c r="AU64" s="30" t="s">
        <v>103</v>
      </c>
      <c r="AV64" s="30">
        <v>10</v>
      </c>
      <c r="AW64" s="30" t="s">
        <v>103</v>
      </c>
      <c r="AX64" s="30">
        <v>10</v>
      </c>
      <c r="AY64" s="30">
        <v>10</v>
      </c>
      <c r="AZ64" s="30" t="s">
        <v>103</v>
      </c>
      <c r="BA64" s="30">
        <v>10</v>
      </c>
      <c r="BB64" s="30" t="s">
        <v>103</v>
      </c>
      <c r="BC64" s="30">
        <v>10</v>
      </c>
      <c r="BD64" s="26">
        <f>VLOOKUP(K64,附表2!$A$3:$D$14,4,0)</f>
        <v>7430</v>
      </c>
      <c r="BE64" s="26"/>
      <c r="BF64" s="26">
        <f>_xlfn.SWITCH(L64,"A",VLOOKUP(M64,附表2!$F$3:$I$14,4,0),"B",VLOOKUP(M64,附表2!$K$3:$N$14,4,0),"C",VLOOKUP(M64,附表2!$P$3:$S$14,4,0))</f>
        <v>5160</v>
      </c>
      <c r="BG64" s="26"/>
      <c r="BH64" s="26">
        <f>_xlfn.SWITCH(N64,"A",VLOOKUP(O64,附表2!$F$3:$I$14,4,0),"B",VLOOKUP(O64,附表2!$K$3:$N$14,4,0),"C",VLOOKUP(O64,附表2!$P$3:$S$14,4,0))</f>
        <v>5160</v>
      </c>
      <c r="BI64" s="26">
        <f>VLOOKUP(P64,附表2!$A$3:$D$14,4,0)</f>
        <v>7430</v>
      </c>
      <c r="BJ64" s="26"/>
      <c r="BK64" s="26">
        <f>_xlfn.SWITCH(Q64,"A",VLOOKUP(R64,附表2!$F$3:$I$14,4,0),"B",VLOOKUP(R64,附表2!$K$3:$N$14,4,0),"C",VLOOKUP(R64,附表2!$P$3:$S$14,4,0))</f>
        <v>5160</v>
      </c>
      <c r="BL64" s="26"/>
      <c r="BM64" s="26">
        <f>_xlfn.SWITCH(S64,"A",VLOOKUP(T64,附表2!$F$3:$I$14,4,0),"B",VLOOKUP(T64,附表2!$K$3:$N$14,4,0),"C",VLOOKUP(T64,附表2!$P$3:$S$14,4,0))</f>
        <v>5160</v>
      </c>
      <c r="BN64" s="26">
        <f>VLOOKUP(U64,附表2!$A$3:$D$14,4,0)</f>
        <v>7430</v>
      </c>
      <c r="BO64" s="26"/>
      <c r="BP64" s="26">
        <f>_xlfn.SWITCH(V64,"A",VLOOKUP(W64,附表2!$F$3:$I$14,4,0),"B",VLOOKUP(W64,附表2!$K$3:$N$14,4,0),"C",VLOOKUP(W64,附表2!$P$3:$S$14,4,0))</f>
        <v>5160</v>
      </c>
      <c r="BQ64" s="26"/>
      <c r="BR64" s="26">
        <f>_xlfn.SWITCH(X64,"A",VLOOKUP(Y64,附表2!$F$3:$I$14,4,0),"B",VLOOKUP(Y64,附表2!$K$3:$N$14,4,0),"C",VLOOKUP(Y64,附表2!$P$3:$S$14,4,0))</f>
        <v>5160</v>
      </c>
      <c r="BS64" s="26">
        <f>VLOOKUP(Z64,附表2!$A$3:$D$14,4,0)</f>
        <v>7430</v>
      </c>
      <c r="BT64" s="26"/>
      <c r="BU64" s="26">
        <f>_xlfn.SWITCH(AA64,"A",VLOOKUP(AB64,附表2!$F$3:$I$14,4,0),"B",VLOOKUP(AB64,附表2!$K$3:$N$14,4,0),"C",VLOOKUP(AB64,附表2!$P$3:$S$14,4,0))</f>
        <v>5160</v>
      </c>
      <c r="BV64" s="26"/>
      <c r="BW64" s="26">
        <f>_xlfn.SWITCH(AC64,"A",VLOOKUP(AD64,附表2!$F$3:$I$14,4,0),"B",VLOOKUP(AD64,附表2!$K$3:$N$14,4,0),"C",VLOOKUP(AD64,附表2!$P$3:$S$14,4,0))</f>
        <v>5160</v>
      </c>
      <c r="BX64" s="26">
        <f>VLOOKUP(AE64,附表2!$A$3:$D$14,4,0)</f>
        <v>7430</v>
      </c>
      <c r="BY64" s="26"/>
      <c r="BZ64" s="26">
        <f>_xlfn.SWITCH(AF64,"A",VLOOKUP(AG64,附表2!$F$3:$I$14,4,0),"B",VLOOKUP(AG64,附表2!$K$3:$N$14,4,0),"C",VLOOKUP(AG64,附表2!$P$3:$S$14,4,0))</f>
        <v>5160</v>
      </c>
      <c r="CA64" s="26"/>
      <c r="CB64" s="26">
        <f>_xlfn.SWITCH(AH64,"A",VLOOKUP(AI64,附表2!$F$3:$I$14,4,0),"B",VLOOKUP(AI64,附表2!$K$3:$N$14,4,0),"C",VLOOKUP(AI64,附表2!$P$3:$S$14,4,0))</f>
        <v>5160</v>
      </c>
      <c r="CC64" s="26">
        <f>VLOOKUP(AJ64,附表2!$A$3:$D$14,4,0)</f>
        <v>7430</v>
      </c>
      <c r="CD64" s="26"/>
      <c r="CE64" s="26">
        <f>_xlfn.SWITCH(AK64,"A",VLOOKUP(AL64,附表2!$F$3:$I$14,4,0),"B",VLOOKUP(AL64,附表2!$K$3:$N$14,4,0),"C",VLOOKUP(AL64,附表2!$P$3:$S$14,4,0))</f>
        <v>5160</v>
      </c>
      <c r="CF64" s="26"/>
      <c r="CG64" s="26">
        <f>_xlfn.SWITCH(AM64,"A",VLOOKUP(AN64,附表2!$F$3:$I$14,4,0),"B",VLOOKUP(AN64,附表2!$K$3:$N$14,4,0),"C",VLOOKUP(AN64,附表2!$P$3:$S$14,4,0))</f>
        <v>5160</v>
      </c>
      <c r="CH64" s="26">
        <f>VLOOKUP(AO64,附表2!$A$3:$D$14,4,0)</f>
        <v>7430</v>
      </c>
      <c r="CI64" s="26"/>
      <c r="CJ64" s="26">
        <f>_xlfn.SWITCH(AP64,"A",VLOOKUP(AQ64,附表2!$F$3:$I$14,4,0),"B",VLOOKUP(AQ64,附表2!$K$3:$N$14,4,0),"C",VLOOKUP(AQ64,附表2!$P$3:$S$14,4,0))</f>
        <v>5160</v>
      </c>
      <c r="CK64" s="26"/>
      <c r="CL64" s="26">
        <f>_xlfn.SWITCH(AR64,"A",VLOOKUP(AS64,附表2!$F$3:$I$14,4,0),"B",VLOOKUP(AS64,附表2!$K$3:$N$14,4,0),"C",VLOOKUP(AS64,附表2!$P$3:$S$14,4,0))</f>
        <v>5160</v>
      </c>
      <c r="CM64" s="26">
        <f>VLOOKUP(AT64,附表2!$A$3:$D$14,4,0)</f>
        <v>7430</v>
      </c>
      <c r="CN64" s="26"/>
      <c r="CO64" s="26">
        <f>_xlfn.SWITCH(AU64,"A",VLOOKUP(AV64,附表2!$F$3:$I$14,4,0),"B",VLOOKUP(AV64,附表2!$K$3:$N$14,4,0),"C",VLOOKUP(AV64,附表2!$P$3:$S$14,4,0))</f>
        <v>5160</v>
      </c>
      <c r="CP64" s="26"/>
      <c r="CQ64" s="26">
        <f>_xlfn.SWITCH(AW64,"A",VLOOKUP(AX64,附表2!$F$3:$I$14,4,0),"B",VLOOKUP(AX64,附表2!$K$3:$N$14,4,0),"C",VLOOKUP(AX64,附表2!$P$3:$S$14,4,0))</f>
        <v>5160</v>
      </c>
      <c r="CR64" s="26">
        <f>VLOOKUP(AY64,附表2!$A$3:$D$14,4,0)</f>
        <v>7430</v>
      </c>
      <c r="CS64" s="26"/>
      <c r="CT64" s="26">
        <f>_xlfn.SWITCH(AZ64,"A",VLOOKUP(BA64,附表2!$F$3:$I$14,4,0),"B",VLOOKUP(BA64,附表2!$K$3:$N$14,4,0),"C",VLOOKUP(BA64,附表2!$P$3:$S$14,4,0))</f>
        <v>5160</v>
      </c>
      <c r="CU64" s="26"/>
      <c r="CV64" s="26">
        <f>_xlfn.SWITCH(BB64,"A",VLOOKUP(BC64,附表2!$F$3:$I$14,4,0),"B",VLOOKUP(BC64,附表2!$K$3:$N$14,4,0),"C",VLOOKUP(BC64,附表2!$P$3:$S$14,4,0))</f>
        <v>5160</v>
      </c>
    </row>
    <row r="65" spans="1:100" x14ac:dyDescent="0.15">
      <c r="A65">
        <v>60</v>
      </c>
      <c r="B65">
        <f>VLOOKUP(A65,CHOOSE({1,2},铜钱产出!A63:A119,铜钱产出!BD63:BD119),2,0)</f>
        <v>24894156</v>
      </c>
      <c r="C65">
        <f t="shared" si="0"/>
        <v>18774156</v>
      </c>
      <c r="D65">
        <f>附表6!I67</f>
        <v>6120000</v>
      </c>
      <c r="E65">
        <f>C65/2850*附表3!$B$3</f>
        <v>382854.76020050124</v>
      </c>
      <c r="F65">
        <f>F64+附表6!$A$6</f>
        <v>22446.562499999996</v>
      </c>
      <c r="G65">
        <f>4*铜钱系统分析!$H$235*12*1.25+G64</f>
        <v>2621.9999999999995</v>
      </c>
      <c r="H65">
        <f t="shared" si="1"/>
        <v>159750</v>
      </c>
      <c r="I65" s="31">
        <f t="shared" si="2"/>
        <v>248173.32270050124</v>
      </c>
      <c r="J65" s="32">
        <f t="shared" si="3"/>
        <v>13.981595645098661</v>
      </c>
      <c r="K65" s="30">
        <v>10</v>
      </c>
      <c r="L65" s="30" t="s">
        <v>103</v>
      </c>
      <c r="M65" s="30">
        <v>10</v>
      </c>
      <c r="N65" s="30" t="s">
        <v>103</v>
      </c>
      <c r="O65" s="30">
        <v>10</v>
      </c>
      <c r="P65" s="30">
        <v>10</v>
      </c>
      <c r="Q65" s="30" t="s">
        <v>103</v>
      </c>
      <c r="R65" s="30">
        <v>10</v>
      </c>
      <c r="S65" s="30" t="s">
        <v>103</v>
      </c>
      <c r="T65" s="30">
        <v>10</v>
      </c>
      <c r="U65" s="30">
        <v>10</v>
      </c>
      <c r="V65" s="30" t="s">
        <v>103</v>
      </c>
      <c r="W65" s="30">
        <v>10</v>
      </c>
      <c r="X65" s="30" t="s">
        <v>103</v>
      </c>
      <c r="Y65" s="30">
        <v>10</v>
      </c>
      <c r="Z65" s="30">
        <v>10</v>
      </c>
      <c r="AA65" s="30" t="s">
        <v>103</v>
      </c>
      <c r="AB65" s="30">
        <v>10</v>
      </c>
      <c r="AC65" s="30" t="s">
        <v>103</v>
      </c>
      <c r="AD65" s="30">
        <v>10</v>
      </c>
      <c r="AE65" s="30">
        <v>10</v>
      </c>
      <c r="AF65" s="30" t="s">
        <v>103</v>
      </c>
      <c r="AG65" s="30">
        <v>10</v>
      </c>
      <c r="AH65" s="30" t="s">
        <v>103</v>
      </c>
      <c r="AI65" s="30">
        <v>10</v>
      </c>
      <c r="AJ65" s="30">
        <v>10</v>
      </c>
      <c r="AK65" s="30" t="s">
        <v>103</v>
      </c>
      <c r="AL65" s="30">
        <v>10</v>
      </c>
      <c r="AM65" s="30" t="s">
        <v>103</v>
      </c>
      <c r="AN65" s="30">
        <v>10</v>
      </c>
      <c r="AO65" s="30">
        <v>10</v>
      </c>
      <c r="AP65" s="30" t="s">
        <v>103</v>
      </c>
      <c r="AQ65" s="30">
        <v>10</v>
      </c>
      <c r="AR65" s="30" t="s">
        <v>103</v>
      </c>
      <c r="AS65" s="30">
        <v>10</v>
      </c>
      <c r="AT65" s="30">
        <v>10</v>
      </c>
      <c r="AU65" s="30" t="s">
        <v>103</v>
      </c>
      <c r="AV65" s="30">
        <v>10</v>
      </c>
      <c r="AW65" s="30" t="s">
        <v>103</v>
      </c>
      <c r="AX65" s="30">
        <v>10</v>
      </c>
      <c r="AY65" s="30">
        <v>10</v>
      </c>
      <c r="AZ65" s="30" t="s">
        <v>103</v>
      </c>
      <c r="BA65" s="30">
        <v>10</v>
      </c>
      <c r="BB65" s="30" t="s">
        <v>103</v>
      </c>
      <c r="BC65" s="30">
        <v>10</v>
      </c>
      <c r="BD65" s="26">
        <f>VLOOKUP(K65,附表2!$A$3:$D$14,4,0)</f>
        <v>7430</v>
      </c>
      <c r="BE65" s="26"/>
      <c r="BF65" s="26">
        <f>_xlfn.SWITCH(L65,"A",VLOOKUP(M65,附表2!$F$3:$I$14,4,0),"B",VLOOKUP(M65,附表2!$K$3:$N$14,4,0),"C",VLOOKUP(M65,附表2!$P$3:$S$14,4,0))</f>
        <v>5160</v>
      </c>
      <c r="BG65" s="26"/>
      <c r="BH65" s="26">
        <f>_xlfn.SWITCH(N65,"A",VLOOKUP(O65,附表2!$F$3:$I$14,4,0),"B",VLOOKUP(O65,附表2!$K$3:$N$14,4,0),"C",VLOOKUP(O65,附表2!$P$3:$S$14,4,0))</f>
        <v>5160</v>
      </c>
      <c r="BI65" s="26">
        <f>VLOOKUP(P65,附表2!$A$3:$D$14,4,0)</f>
        <v>7430</v>
      </c>
      <c r="BJ65" s="26"/>
      <c r="BK65" s="26">
        <f>_xlfn.SWITCH(Q65,"A",VLOOKUP(R65,附表2!$F$3:$I$14,4,0),"B",VLOOKUP(R65,附表2!$K$3:$N$14,4,0),"C",VLOOKUP(R65,附表2!$P$3:$S$14,4,0))</f>
        <v>5160</v>
      </c>
      <c r="BL65" s="26"/>
      <c r="BM65" s="26">
        <f>_xlfn.SWITCH(S65,"A",VLOOKUP(T65,附表2!$F$3:$I$14,4,0),"B",VLOOKUP(T65,附表2!$K$3:$N$14,4,0),"C",VLOOKUP(T65,附表2!$P$3:$S$14,4,0))</f>
        <v>5160</v>
      </c>
      <c r="BN65" s="26">
        <f>VLOOKUP(U65,附表2!$A$3:$D$14,4,0)</f>
        <v>7430</v>
      </c>
      <c r="BO65" s="26"/>
      <c r="BP65" s="26">
        <f>_xlfn.SWITCH(V65,"A",VLOOKUP(W65,附表2!$F$3:$I$14,4,0),"B",VLOOKUP(W65,附表2!$K$3:$N$14,4,0),"C",VLOOKUP(W65,附表2!$P$3:$S$14,4,0))</f>
        <v>5160</v>
      </c>
      <c r="BQ65" s="26"/>
      <c r="BR65" s="26">
        <f>_xlfn.SWITCH(X65,"A",VLOOKUP(Y65,附表2!$F$3:$I$14,4,0),"B",VLOOKUP(Y65,附表2!$K$3:$N$14,4,0),"C",VLOOKUP(Y65,附表2!$P$3:$S$14,4,0))</f>
        <v>5160</v>
      </c>
      <c r="BS65" s="26">
        <f>VLOOKUP(Z65,附表2!$A$3:$D$14,4,0)</f>
        <v>7430</v>
      </c>
      <c r="BT65" s="26"/>
      <c r="BU65" s="26">
        <f>_xlfn.SWITCH(AA65,"A",VLOOKUP(AB65,附表2!$F$3:$I$14,4,0),"B",VLOOKUP(AB65,附表2!$K$3:$N$14,4,0),"C",VLOOKUP(AB65,附表2!$P$3:$S$14,4,0))</f>
        <v>5160</v>
      </c>
      <c r="BV65" s="26"/>
      <c r="BW65" s="26">
        <f>_xlfn.SWITCH(AC65,"A",VLOOKUP(AD65,附表2!$F$3:$I$14,4,0),"B",VLOOKUP(AD65,附表2!$K$3:$N$14,4,0),"C",VLOOKUP(AD65,附表2!$P$3:$S$14,4,0))</f>
        <v>5160</v>
      </c>
      <c r="BX65" s="26">
        <f>VLOOKUP(AE65,附表2!$A$3:$D$14,4,0)</f>
        <v>7430</v>
      </c>
      <c r="BY65" s="26"/>
      <c r="BZ65" s="26">
        <f>_xlfn.SWITCH(AF65,"A",VLOOKUP(AG65,附表2!$F$3:$I$14,4,0),"B",VLOOKUP(AG65,附表2!$K$3:$N$14,4,0),"C",VLOOKUP(AG65,附表2!$P$3:$S$14,4,0))</f>
        <v>5160</v>
      </c>
      <c r="CA65" s="26"/>
      <c r="CB65" s="26">
        <f>_xlfn.SWITCH(AH65,"A",VLOOKUP(AI65,附表2!$F$3:$I$14,4,0),"B",VLOOKUP(AI65,附表2!$K$3:$N$14,4,0),"C",VLOOKUP(AI65,附表2!$P$3:$S$14,4,0))</f>
        <v>5160</v>
      </c>
      <c r="CC65" s="26">
        <f>VLOOKUP(AJ65,附表2!$A$3:$D$14,4,0)</f>
        <v>7430</v>
      </c>
      <c r="CD65" s="26"/>
      <c r="CE65" s="26">
        <f>_xlfn.SWITCH(AK65,"A",VLOOKUP(AL65,附表2!$F$3:$I$14,4,0),"B",VLOOKUP(AL65,附表2!$K$3:$N$14,4,0),"C",VLOOKUP(AL65,附表2!$P$3:$S$14,4,0))</f>
        <v>5160</v>
      </c>
      <c r="CF65" s="26"/>
      <c r="CG65" s="26">
        <f>_xlfn.SWITCH(AM65,"A",VLOOKUP(AN65,附表2!$F$3:$I$14,4,0),"B",VLOOKUP(AN65,附表2!$K$3:$N$14,4,0),"C",VLOOKUP(AN65,附表2!$P$3:$S$14,4,0))</f>
        <v>5160</v>
      </c>
      <c r="CH65" s="26">
        <f>VLOOKUP(AO65,附表2!$A$3:$D$14,4,0)</f>
        <v>7430</v>
      </c>
      <c r="CI65" s="26"/>
      <c r="CJ65" s="26">
        <f>_xlfn.SWITCH(AP65,"A",VLOOKUP(AQ65,附表2!$F$3:$I$14,4,0),"B",VLOOKUP(AQ65,附表2!$K$3:$N$14,4,0),"C",VLOOKUP(AQ65,附表2!$P$3:$S$14,4,0))</f>
        <v>5160</v>
      </c>
      <c r="CK65" s="26"/>
      <c r="CL65" s="26">
        <f>_xlfn.SWITCH(AR65,"A",VLOOKUP(AS65,附表2!$F$3:$I$14,4,0),"B",VLOOKUP(AS65,附表2!$K$3:$N$14,4,0),"C",VLOOKUP(AS65,附表2!$P$3:$S$14,4,0))</f>
        <v>5160</v>
      </c>
      <c r="CM65" s="26">
        <f>VLOOKUP(AT65,附表2!$A$3:$D$14,4,0)</f>
        <v>7430</v>
      </c>
      <c r="CN65" s="26"/>
      <c r="CO65" s="26">
        <f>_xlfn.SWITCH(AU65,"A",VLOOKUP(AV65,附表2!$F$3:$I$14,4,0),"B",VLOOKUP(AV65,附表2!$K$3:$N$14,4,0),"C",VLOOKUP(AV65,附表2!$P$3:$S$14,4,0))</f>
        <v>5160</v>
      </c>
      <c r="CP65" s="26"/>
      <c r="CQ65" s="26">
        <f>_xlfn.SWITCH(AW65,"A",VLOOKUP(AX65,附表2!$F$3:$I$14,4,0),"B",VLOOKUP(AX65,附表2!$K$3:$N$14,4,0),"C",VLOOKUP(AX65,附表2!$P$3:$S$14,4,0))</f>
        <v>5160</v>
      </c>
      <c r="CR65" s="26">
        <f>VLOOKUP(AY65,附表2!$A$3:$D$14,4,0)</f>
        <v>7430</v>
      </c>
      <c r="CS65" s="26"/>
      <c r="CT65" s="26">
        <f>_xlfn.SWITCH(AZ65,"A",VLOOKUP(BA65,附表2!$F$3:$I$14,4,0),"B",VLOOKUP(BA65,附表2!$K$3:$N$14,4,0),"C",VLOOKUP(BA65,附表2!$P$3:$S$14,4,0))</f>
        <v>5160</v>
      </c>
      <c r="CU65" s="26"/>
      <c r="CV65" s="26">
        <f>_xlfn.SWITCH(BB65,"A",VLOOKUP(BC65,附表2!$F$3:$I$14,4,0),"B",VLOOKUP(BC65,附表2!$K$3:$N$14,4,0),"C",VLOOKUP(BC65,附表2!$P$3:$S$14,4,0))</f>
        <v>5160</v>
      </c>
    </row>
  </sheetData>
  <mergeCells count="36">
    <mergeCell ref="CU4:CV4"/>
    <mergeCell ref="BT4:BU4"/>
    <mergeCell ref="BV4:BW4"/>
    <mergeCell ref="BY4:BZ4"/>
    <mergeCell ref="CA4:CB4"/>
    <mergeCell ref="CD4:CE4"/>
    <mergeCell ref="CF4:CG4"/>
    <mergeCell ref="CI4:CJ4"/>
    <mergeCell ref="CK4:CL4"/>
    <mergeCell ref="CN4:CO4"/>
    <mergeCell ref="CP4:CQ4"/>
    <mergeCell ref="CS4:CT4"/>
    <mergeCell ref="BQ4:BR4"/>
    <mergeCell ref="AP4:AQ4"/>
    <mergeCell ref="AR4:AS4"/>
    <mergeCell ref="AU4:AV4"/>
    <mergeCell ref="AW4:AX4"/>
    <mergeCell ref="AZ4:BA4"/>
    <mergeCell ref="BB4:BC4"/>
    <mergeCell ref="BE4:BF4"/>
    <mergeCell ref="BG4:BH4"/>
    <mergeCell ref="BJ4:BK4"/>
    <mergeCell ref="BL4:BM4"/>
    <mergeCell ref="BO4:BP4"/>
    <mergeCell ref="AM4:AN4"/>
    <mergeCell ref="L4:M4"/>
    <mergeCell ref="N4:O4"/>
    <mergeCell ref="Q4:R4"/>
    <mergeCell ref="S4:T4"/>
    <mergeCell ref="V4:W4"/>
    <mergeCell ref="X4:Y4"/>
    <mergeCell ref="AA4:AB4"/>
    <mergeCell ref="AC4:AD4"/>
    <mergeCell ref="AF4:AG4"/>
    <mergeCell ref="AH4:AI4"/>
    <mergeCell ref="AK4:AL4"/>
  </mergeCells>
  <phoneticPr fontId="1" type="noConversion"/>
  <conditionalFormatting sqref="K6:BC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65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65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O65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65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:R65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65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:U65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W65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:Y65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6:Z65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:AB65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:AD65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6:AE65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:AG65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65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6:AJ6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6:AL65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6:AN65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6:AO65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6:AQ65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6:AQ65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6:AS65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6:AT65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6:AV65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6:AX6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6:AY6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6:BA6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6:BC6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6:AJ25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65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65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65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65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65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65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65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65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65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65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65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65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65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6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65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65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6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65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6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6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6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6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6:AQ65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6:AS6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6:AS6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6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6:AS6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6:AT6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6:AT6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6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6:AT6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6:AV6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6:AV6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6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6:AV6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6:AY6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6:AY6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6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6:AY6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6:BA6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6:BA6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6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6:BA6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6:BC6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6:BC6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6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6:BC6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4:AO6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6:AO6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disablePrompts="1" count="3">
    <dataValidation allowBlank="1" showInputMessage="1" showErrorMessage="1" prompt="3支队伍溢出后可培养武将数" sqref="J5" xr:uid="{00000000-0002-0000-0200-000000000000}"/>
    <dataValidation allowBlank="1" showInputMessage="1" showErrorMessage="1" prompt="抽进度卡包前14天不会分解3星以下武将_x000a_后14天后将所抽出的3星以下武将进行分解" sqref="F5" xr:uid="{C943FCE2-7860-4A09-AF7E-0AE7B700B6A7}"/>
    <dataValidation allowBlank="1" showInputMessage="1" showErrorMessage="1" prompt="抽名将获得3星卡分解" sqref="G5" xr:uid="{74944D4B-6B52-41E0-8057-F7B740EA63C6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63"/>
  <sheetViews>
    <sheetView topLeftCell="A13" workbookViewId="0">
      <selection activeCell="D42" sqref="D42"/>
    </sheetView>
    <sheetView workbookViewId="1"/>
  </sheetViews>
  <sheetFormatPr defaultRowHeight="13.5" x14ac:dyDescent="0.15"/>
  <sheetData>
    <row r="1" spans="1:6" ht="22.5" x14ac:dyDescent="0.15">
      <c r="A1" s="2" t="s">
        <v>119</v>
      </c>
      <c r="F1" s="32"/>
    </row>
    <row r="3" spans="1:6" x14ac:dyDescent="0.15">
      <c r="A3" t="s">
        <v>9</v>
      </c>
      <c r="B3" t="s">
        <v>91</v>
      </c>
      <c r="C3" t="s">
        <v>120</v>
      </c>
      <c r="D3" t="s">
        <v>121</v>
      </c>
    </row>
    <row r="4" spans="1:6" x14ac:dyDescent="0.15">
      <c r="A4">
        <v>1</v>
      </c>
      <c r="B4">
        <f>VLOOKUP(A4,CHOOSE({1,2},铜钱产出!A2:A58,铜钱产出!BD2:BD58),2,0)</f>
        <v>135300</v>
      </c>
      <c r="C4">
        <f>B4/2850</f>
        <v>47.473684210526315</v>
      </c>
      <c r="D4">
        <f>C4*附表3!$K$3</f>
        <v>0.67819548872180446</v>
      </c>
    </row>
    <row r="5" spans="1:6" x14ac:dyDescent="0.15">
      <c r="A5">
        <v>2</v>
      </c>
      <c r="B5">
        <f>VLOOKUP(A5,CHOOSE({1,2},铜钱产出!A3:A59,铜钱产出!BD3:BD59),2,0)</f>
        <v>235060</v>
      </c>
      <c r="C5">
        <f t="shared" ref="C5:C63" si="0">B5/2850</f>
        <v>82.477192982456145</v>
      </c>
      <c r="D5">
        <f>C5*附表3!$K$3</f>
        <v>1.1782456140350877</v>
      </c>
    </row>
    <row r="6" spans="1:6" x14ac:dyDescent="0.15">
      <c r="A6">
        <v>3</v>
      </c>
      <c r="B6">
        <f>VLOOKUP(A6,CHOOSE({1,2},铜钱产出!A4:A60,铜钱产出!BD4:BD60),2,0)</f>
        <v>318860</v>
      </c>
      <c r="C6">
        <f t="shared" si="0"/>
        <v>111.88070175438597</v>
      </c>
      <c r="D6">
        <f>C6*附表3!$K$3</f>
        <v>1.598295739348371</v>
      </c>
    </row>
    <row r="7" spans="1:6" x14ac:dyDescent="0.15">
      <c r="A7">
        <v>4</v>
      </c>
      <c r="B7">
        <f>VLOOKUP(A7,CHOOSE({1,2},铜钱产出!A5:A61,铜钱产出!BD5:BD61),2,0)</f>
        <v>406940</v>
      </c>
      <c r="C7">
        <f t="shared" si="0"/>
        <v>142.78596491228069</v>
      </c>
      <c r="D7">
        <f>C7*附表3!$K$3</f>
        <v>2.0397994987468668</v>
      </c>
    </row>
    <row r="8" spans="1:6" x14ac:dyDescent="0.15">
      <c r="A8">
        <v>5</v>
      </c>
      <c r="B8">
        <f>VLOOKUP(A8,CHOOSE({1,2},铜钱产出!A6:A62,铜钱产出!BD6:BD62),2,0)</f>
        <v>456700</v>
      </c>
      <c r="C8">
        <f t="shared" si="0"/>
        <v>160.24561403508773</v>
      </c>
      <c r="D8">
        <f>C8*附表3!$K$3</f>
        <v>2.2892230576441102</v>
      </c>
    </row>
    <row r="9" spans="1:6" x14ac:dyDescent="0.15">
      <c r="A9">
        <v>6</v>
      </c>
      <c r="B9">
        <f>VLOOKUP(A9,CHOOSE({1,2},铜钱产出!A7:A63,铜钱产出!BD7:BD63),2,0)</f>
        <v>861100</v>
      </c>
      <c r="C9">
        <f t="shared" si="0"/>
        <v>302.14035087719299</v>
      </c>
      <c r="D9">
        <f>C9*附表3!$K$3</f>
        <v>4.3162907268170425</v>
      </c>
    </row>
    <row r="10" spans="1:6" x14ac:dyDescent="0.15">
      <c r="A10">
        <v>7</v>
      </c>
      <c r="B10">
        <f>VLOOKUP(A10,CHOOSE({1,2},铜钱产出!A8:A64,铜钱产出!BD8:BD64),2,0)</f>
        <v>1226780</v>
      </c>
      <c r="C10">
        <f t="shared" si="0"/>
        <v>430.44912280701755</v>
      </c>
      <c r="D10">
        <f>C10*附表3!$K$3</f>
        <v>6.1492731829573932</v>
      </c>
    </row>
    <row r="11" spans="1:6" x14ac:dyDescent="0.15">
      <c r="A11">
        <v>8</v>
      </c>
      <c r="B11">
        <f>VLOOKUP(A11,CHOOSE({1,2},铜钱产出!A9:A65,铜钱产出!BD9:BD65),2,0)</f>
        <v>1344380</v>
      </c>
      <c r="C11">
        <f t="shared" si="0"/>
        <v>471.71228070175437</v>
      </c>
      <c r="D11">
        <f>C11*附表3!$K$3</f>
        <v>6.7387468671679196</v>
      </c>
    </row>
    <row r="12" spans="1:6" x14ac:dyDescent="0.15">
      <c r="A12">
        <v>9</v>
      </c>
      <c r="B12">
        <f>VLOOKUP(A12,CHOOSE({1,2},铜钱产出!A10:A66,铜钱产出!BD10:BD66),2,0)</f>
        <v>1421980</v>
      </c>
      <c r="C12">
        <f t="shared" si="0"/>
        <v>498.940350877193</v>
      </c>
      <c r="D12">
        <f>C12*附表3!$K$3</f>
        <v>7.1277192982456139</v>
      </c>
    </row>
    <row r="13" spans="1:6" x14ac:dyDescent="0.15">
      <c r="A13">
        <v>10</v>
      </c>
      <c r="B13">
        <f>VLOOKUP(A13,CHOOSE({1,2},铜钱产出!A11:A67,铜钱产出!BD11:BD67),2,0)</f>
        <v>1533180</v>
      </c>
      <c r="C13">
        <f t="shared" si="0"/>
        <v>537.95789473684215</v>
      </c>
      <c r="D13">
        <f>C13*附表3!$K$3</f>
        <v>7.6851127819548877</v>
      </c>
    </row>
    <row r="14" spans="1:6" x14ac:dyDescent="0.15">
      <c r="A14">
        <v>11</v>
      </c>
      <c r="B14">
        <f>VLOOKUP(A14,CHOOSE({1,2},铜钱产出!A12:A68,铜钱产出!BD12:BD68),2,0)</f>
        <v>1654380</v>
      </c>
      <c r="C14">
        <f t="shared" si="0"/>
        <v>580.48421052631579</v>
      </c>
      <c r="D14">
        <f>C14*附表3!$K$3</f>
        <v>8.2926315789473684</v>
      </c>
    </row>
    <row r="15" spans="1:6" x14ac:dyDescent="0.15">
      <c r="A15">
        <v>12</v>
      </c>
      <c r="B15">
        <f>VLOOKUP(A15,CHOOSE({1,2},铜钱产出!A13:A69,铜钱产出!BD13:BD69),2,0)</f>
        <v>1765580</v>
      </c>
      <c r="C15">
        <f t="shared" si="0"/>
        <v>619.50175438596489</v>
      </c>
      <c r="D15">
        <f>C15*附表3!$K$3</f>
        <v>8.8500250626566412</v>
      </c>
    </row>
    <row r="16" spans="1:6" x14ac:dyDescent="0.15">
      <c r="A16">
        <v>13</v>
      </c>
      <c r="B16">
        <f>VLOOKUP(A16,CHOOSE({1,2},铜钱产出!A14:A70,铜钱产出!BD14:BD70),2,0)</f>
        <v>2311780</v>
      </c>
      <c r="C16">
        <f t="shared" si="0"/>
        <v>811.15087719298242</v>
      </c>
      <c r="D16">
        <f>C16*附表3!$K$3</f>
        <v>11.587869674185463</v>
      </c>
    </row>
    <row r="17" spans="1:4" x14ac:dyDescent="0.15">
      <c r="A17">
        <v>14</v>
      </c>
      <c r="B17">
        <f>VLOOKUP(A17,CHOOSE({1,2},铜钱产出!A15:A71,铜钱产出!BD15:BD71),2,0)</f>
        <v>2861580</v>
      </c>
      <c r="C17">
        <f t="shared" si="0"/>
        <v>1004.0631578947368</v>
      </c>
      <c r="D17">
        <f>C17*附表3!$K$3</f>
        <v>14.343759398496241</v>
      </c>
    </row>
    <row r="18" spans="1:4" x14ac:dyDescent="0.15">
      <c r="A18">
        <v>15</v>
      </c>
      <c r="B18">
        <f>VLOOKUP(A18,CHOOSE({1,2},铜钱产出!A16:A72,铜钱产出!BD16:BD72),2,0)</f>
        <v>2931380</v>
      </c>
      <c r="C18">
        <f t="shared" si="0"/>
        <v>1028.5543859649122</v>
      </c>
      <c r="D18">
        <f>C18*附表3!$K$3</f>
        <v>14.693634085213031</v>
      </c>
    </row>
    <row r="19" spans="1:4" x14ac:dyDescent="0.15">
      <c r="A19">
        <v>16</v>
      </c>
      <c r="B19">
        <f>VLOOKUP(A19,CHOOSE({1,2},铜钱产出!A17:A73,铜钱产出!BD17:BD73),2,0)</f>
        <v>3011180</v>
      </c>
      <c r="C19">
        <f t="shared" si="0"/>
        <v>1056.5543859649122</v>
      </c>
      <c r="D19">
        <f>C19*附表3!$K$3</f>
        <v>15.093634085213031</v>
      </c>
    </row>
    <row r="20" spans="1:4" x14ac:dyDescent="0.15">
      <c r="A20">
        <v>17</v>
      </c>
      <c r="B20">
        <f>VLOOKUP(A20,CHOOSE({1,2},铜钱产出!A18:A74,铜钱产出!BD18:BD74),2,0)</f>
        <v>3080980</v>
      </c>
      <c r="C20">
        <f t="shared" si="0"/>
        <v>1081.0456140350877</v>
      </c>
      <c r="D20">
        <f>C20*附表3!$K$3</f>
        <v>15.443508771929825</v>
      </c>
    </row>
    <row r="21" spans="1:4" x14ac:dyDescent="0.15">
      <c r="A21">
        <v>18</v>
      </c>
      <c r="B21">
        <f>VLOOKUP(A21,CHOOSE({1,2},铜钱产出!A19:A75,铜钱产出!BD19:BD75),2,0)</f>
        <v>3160780</v>
      </c>
      <c r="C21">
        <f t="shared" si="0"/>
        <v>1109.0456140350877</v>
      </c>
      <c r="D21">
        <f>C21*附表3!$K$3</f>
        <v>15.843508771929825</v>
      </c>
    </row>
    <row r="22" spans="1:4" x14ac:dyDescent="0.15">
      <c r="A22">
        <v>19</v>
      </c>
      <c r="B22">
        <f>VLOOKUP(A22,CHOOSE({1,2},铜钱产出!A20:A76,铜钱产出!BD20:BD76),2,0)</f>
        <v>3230580</v>
      </c>
      <c r="C22">
        <f t="shared" si="0"/>
        <v>1133.5368421052631</v>
      </c>
      <c r="D22">
        <f>C22*附表3!$K$3</f>
        <v>16.193383458646615</v>
      </c>
    </row>
    <row r="23" spans="1:4" x14ac:dyDescent="0.15">
      <c r="A23">
        <v>20</v>
      </c>
      <c r="B23">
        <f>VLOOKUP(A23,CHOOSE({1,2},铜钱产出!A21:A77,铜钱产出!BD21:BD77),2,0)</f>
        <v>3814444</v>
      </c>
      <c r="C23">
        <f t="shared" si="0"/>
        <v>1338.4014035087719</v>
      </c>
      <c r="D23">
        <f>C23*附表3!$K$3</f>
        <v>19.120020050125312</v>
      </c>
    </row>
    <row r="24" spans="1:4" x14ac:dyDescent="0.15">
      <c r="A24">
        <v>21</v>
      </c>
      <c r="B24">
        <f>VLOOKUP(A24,CHOOSE({1,2},铜钱产出!A22:A78,铜钱产出!BD22:BD78),2,0)</f>
        <v>4699004</v>
      </c>
      <c r="C24">
        <f t="shared" si="0"/>
        <v>1648.7733333333333</v>
      </c>
      <c r="D24">
        <f>C24*附表3!$K$3</f>
        <v>23.553904761904761</v>
      </c>
    </row>
    <row r="25" spans="1:4" x14ac:dyDescent="0.15">
      <c r="A25">
        <v>22</v>
      </c>
      <c r="B25">
        <f>VLOOKUP(A25,CHOOSE({1,2},铜钱产出!A23:A79,铜钱产出!BD23:BD79),2,0)</f>
        <v>4820164</v>
      </c>
      <c r="C25">
        <f t="shared" si="0"/>
        <v>1691.2856140350877</v>
      </c>
      <c r="D25">
        <f>C25*附表3!$K$3</f>
        <v>24.161223057644111</v>
      </c>
    </row>
    <row r="26" spans="1:4" x14ac:dyDescent="0.15">
      <c r="A26">
        <v>23</v>
      </c>
      <c r="B26">
        <f>VLOOKUP(A26,CHOOSE({1,2},铜钱产出!A24:A80,铜钱产出!BD24:BD80),2,0)</f>
        <v>4941324</v>
      </c>
      <c r="C26">
        <f t="shared" si="0"/>
        <v>1733.7978947368422</v>
      </c>
      <c r="D26">
        <f>C26*附表3!$K$3</f>
        <v>24.768541353383458</v>
      </c>
    </row>
    <row r="27" spans="1:4" x14ac:dyDescent="0.15">
      <c r="A27">
        <v>24</v>
      </c>
      <c r="B27">
        <f>VLOOKUP(A27,CHOOSE({1,2},铜钱产出!A25:A81,铜钱产出!BD25:BD81),2,0)</f>
        <v>5052484</v>
      </c>
      <c r="C27">
        <f t="shared" si="0"/>
        <v>1772.801403508772</v>
      </c>
      <c r="D27">
        <f>C27*附表3!$K$3</f>
        <v>25.325734335839599</v>
      </c>
    </row>
    <row r="28" spans="1:4" x14ac:dyDescent="0.15">
      <c r="A28">
        <v>25</v>
      </c>
      <c r="B28">
        <f>VLOOKUP(A28,CHOOSE({1,2},铜钱产出!A26:A82,铜钱产出!BD26:BD82),2,0)</f>
        <v>5173644</v>
      </c>
      <c r="C28">
        <f t="shared" si="0"/>
        <v>1815.3136842105264</v>
      </c>
      <c r="D28">
        <f>C28*附表3!$K$3</f>
        <v>25.933052631578949</v>
      </c>
    </row>
    <row r="29" spans="1:4" x14ac:dyDescent="0.15">
      <c r="A29">
        <v>26</v>
      </c>
      <c r="B29">
        <f>VLOOKUP(A29,CHOOSE({1,2},铜钱产出!A27:A83,铜钱产出!BD27:BD83),2,0)</f>
        <v>5308868</v>
      </c>
      <c r="C29">
        <f t="shared" si="0"/>
        <v>1862.760701754386</v>
      </c>
      <c r="D29">
        <f>C29*附表3!$K$3</f>
        <v>26.6108671679198</v>
      </c>
    </row>
    <row r="30" spans="1:4" x14ac:dyDescent="0.15">
      <c r="A30">
        <v>27</v>
      </c>
      <c r="B30">
        <f>VLOOKUP(A30,CHOOSE({1,2},铜钱产出!A28:A84,铜钱产出!BD28:BD84),2,0)</f>
        <v>6244788</v>
      </c>
      <c r="C30">
        <f t="shared" si="0"/>
        <v>2191.1536842105265</v>
      </c>
      <c r="D30">
        <f>C30*附表3!$K$3</f>
        <v>31.302195488721807</v>
      </c>
    </row>
    <row r="31" spans="1:4" x14ac:dyDescent="0.15">
      <c r="A31">
        <v>28</v>
      </c>
      <c r="B31">
        <f>VLOOKUP(A31,CHOOSE({1,2},铜钱产出!A29:A85,铜钱产出!BD29:BD85),2,0)</f>
        <v>7417308</v>
      </c>
      <c r="C31">
        <f t="shared" si="0"/>
        <v>2602.5642105263159</v>
      </c>
      <c r="D31">
        <f>C31*附表3!$K$3</f>
        <v>37.17948872180451</v>
      </c>
    </row>
    <row r="32" spans="1:4" x14ac:dyDescent="0.15">
      <c r="A32">
        <v>29</v>
      </c>
      <c r="B32">
        <f>VLOOKUP(A32,CHOOSE({1,2},铜钱产出!A30:A86,铜钱产出!BD30:BD86),2,0)</f>
        <v>7579828</v>
      </c>
      <c r="C32">
        <f t="shared" si="0"/>
        <v>2659.5887719298244</v>
      </c>
      <c r="D32">
        <f>C32*附表3!$K$3</f>
        <v>37.994125313283206</v>
      </c>
    </row>
    <row r="33" spans="1:4" x14ac:dyDescent="0.15">
      <c r="A33">
        <v>30</v>
      </c>
      <c r="B33">
        <f>VLOOKUP(A33,CHOOSE({1,2},铜钱产出!A31:A87,铜钱产出!BD31:BD87),2,0)</f>
        <v>7732348</v>
      </c>
      <c r="C33">
        <f t="shared" si="0"/>
        <v>2713.1045614035088</v>
      </c>
      <c r="D33">
        <f>C33*附表3!$K$3</f>
        <v>38.758636591478698</v>
      </c>
    </row>
    <row r="34" spans="1:4" x14ac:dyDescent="0.15">
      <c r="A34">
        <v>31</v>
      </c>
      <c r="B34">
        <f>VLOOKUP(A34,CHOOSE({1,2},铜钱产出!A32:A88,铜钱产出!BD32:BD88),2,0)</f>
        <v>7884868</v>
      </c>
      <c r="C34">
        <f t="shared" si="0"/>
        <v>2766.6203508771928</v>
      </c>
      <c r="D34">
        <f>C34*附表3!$K$3</f>
        <v>39.523147869674183</v>
      </c>
    </row>
    <row r="35" spans="1:4" x14ac:dyDescent="0.15">
      <c r="A35" s="31">
        <v>32</v>
      </c>
      <c r="B35" s="31">
        <f>VLOOKUP(A35,CHOOSE({1,2},铜钱产出!A33:A89,铜钱产出!BD33:BD89),2,0)</f>
        <v>8061452</v>
      </c>
      <c r="C35">
        <f t="shared" si="0"/>
        <v>2828.579649122807</v>
      </c>
      <c r="D35">
        <f>C35*附表3!$K$3</f>
        <v>40.408280701754386</v>
      </c>
    </row>
    <row r="36" spans="1:4" x14ac:dyDescent="0.15">
      <c r="A36" s="33">
        <v>33</v>
      </c>
      <c r="B36" s="33">
        <f>VLOOKUP(A36,CHOOSE({1,2},铜钱产出!A34:A90,铜钱产出!BD34:BD90),2,0)</f>
        <v>8248732</v>
      </c>
      <c r="C36">
        <f t="shared" si="0"/>
        <v>2894.2919298245615</v>
      </c>
      <c r="D36">
        <f>C36*附表3!$K$3</f>
        <v>41.347027568922307</v>
      </c>
    </row>
    <row r="37" spans="1:4" x14ac:dyDescent="0.15">
      <c r="A37">
        <v>34</v>
      </c>
      <c r="B37">
        <f>VLOOKUP(A37,CHOOSE({1,2},铜钱产出!A35:A91,铜钱产出!BD35:BD91),2,0)</f>
        <v>9472612</v>
      </c>
      <c r="C37">
        <f t="shared" si="0"/>
        <v>3323.72350877193</v>
      </c>
      <c r="D37">
        <f>C37*附表3!$K$3</f>
        <v>47.481764411027569</v>
      </c>
    </row>
    <row r="38" spans="1:4" x14ac:dyDescent="0.15">
      <c r="A38">
        <v>35</v>
      </c>
      <c r="B38">
        <f>VLOOKUP(A38,CHOOSE({1,2},铜钱产出!A36:A92,铜钱产出!BD36:BD92),2,0)</f>
        <v>10686492</v>
      </c>
      <c r="C38">
        <f t="shared" si="0"/>
        <v>3749.6463157894736</v>
      </c>
      <c r="D38">
        <f>C38*附表3!$K$3</f>
        <v>53.566375939849621</v>
      </c>
    </row>
    <row r="39" spans="1:4" x14ac:dyDescent="0.15">
      <c r="A39">
        <v>36</v>
      </c>
      <c r="B39">
        <f>VLOOKUP(A39,CHOOSE({1,2},铜钱产出!A37:A93,铜钱产出!BD37:BD93),2,0)</f>
        <v>10890372</v>
      </c>
      <c r="C39">
        <f t="shared" si="0"/>
        <v>3821.1831578947367</v>
      </c>
      <c r="D39">
        <f>C39*附表3!$K$3</f>
        <v>54.588330827067665</v>
      </c>
    </row>
    <row r="40" spans="1:4" x14ac:dyDescent="0.15">
      <c r="A40">
        <v>37</v>
      </c>
      <c r="B40">
        <f>VLOOKUP(A40,CHOOSE({1,2},铜钱产出!A38:A94,铜钱产出!BD38:BD94),2,0)</f>
        <v>11118316</v>
      </c>
      <c r="C40">
        <f t="shared" si="0"/>
        <v>3901.1635087719296</v>
      </c>
      <c r="D40">
        <f>C40*附表3!$K$3</f>
        <v>55.730907268170419</v>
      </c>
    </row>
    <row r="41" spans="1:4" x14ac:dyDescent="0.15">
      <c r="A41">
        <v>38</v>
      </c>
      <c r="B41">
        <f>VLOOKUP(A41,CHOOSE({1,2},铜钱产出!A39:A95,铜钱产出!BD39:BD95),2,0)</f>
        <v>11346956</v>
      </c>
      <c r="C41">
        <f t="shared" si="0"/>
        <v>3981.3880701754388</v>
      </c>
      <c r="D41">
        <f>C41*附表3!$K$3</f>
        <v>56.876972431077697</v>
      </c>
    </row>
    <row r="42" spans="1:4" x14ac:dyDescent="0.15">
      <c r="A42">
        <v>39</v>
      </c>
      <c r="B42">
        <f>VLOOKUP(A42,CHOOSE({1,2},铜钱产出!A40:A96,铜钱产出!BD40:BD96),2,0)</f>
        <v>11592196</v>
      </c>
      <c r="C42">
        <f t="shared" si="0"/>
        <v>4067.4371929824561</v>
      </c>
      <c r="D42">
        <f>C42*附表3!$K$3</f>
        <v>58.106245614035082</v>
      </c>
    </row>
    <row r="43" spans="1:4" x14ac:dyDescent="0.15">
      <c r="A43">
        <v>40</v>
      </c>
      <c r="B43">
        <f>VLOOKUP(A43,CHOOSE({1,2},铜钱产出!A41:A97,铜钱产出!BD41:BD97),2,0)</f>
        <v>11827436</v>
      </c>
      <c r="C43">
        <f t="shared" si="0"/>
        <v>4149.9775438596489</v>
      </c>
      <c r="D43">
        <f>C43*附表3!$K$3</f>
        <v>59.285393483709271</v>
      </c>
    </row>
    <row r="44" spans="1:4" x14ac:dyDescent="0.15">
      <c r="A44">
        <v>41</v>
      </c>
      <c r="B44">
        <f>VLOOKUP(A44,CHOOSE({1,2},铜钱产出!A42:A98,铜钱产出!BD42:BD98),2,0)</f>
        <v>13082676</v>
      </c>
      <c r="C44">
        <f t="shared" si="0"/>
        <v>4590.4126315789472</v>
      </c>
      <c r="D44">
        <f>C44*附表3!$K$3</f>
        <v>65.577323308270678</v>
      </c>
    </row>
    <row r="45" spans="1:4" x14ac:dyDescent="0.15">
      <c r="A45">
        <v>42</v>
      </c>
      <c r="B45">
        <f>VLOOKUP(A45,CHOOSE({1,2},铜钱产出!A43:A99,铜钱产出!BD43:BD99),2,0)</f>
        <v>14361980</v>
      </c>
      <c r="C45">
        <f t="shared" si="0"/>
        <v>5039.2912280701757</v>
      </c>
      <c r="D45">
        <f>C45*附表3!$K$3</f>
        <v>71.989874686716789</v>
      </c>
    </row>
    <row r="46" spans="1:4" x14ac:dyDescent="0.15">
      <c r="A46">
        <v>43</v>
      </c>
      <c r="B46">
        <f>VLOOKUP(A46,CHOOSE({1,2},铜钱产出!A44:A100,铜钱产出!BD44:BD100),2,0)</f>
        <v>14631980</v>
      </c>
      <c r="C46">
        <f t="shared" si="0"/>
        <v>5134.0280701754382</v>
      </c>
      <c r="D46">
        <f>C46*附表3!$K$3</f>
        <v>73.343258145363407</v>
      </c>
    </row>
    <row r="47" spans="1:4" x14ac:dyDescent="0.15">
      <c r="A47">
        <v>44</v>
      </c>
      <c r="B47">
        <f>VLOOKUP(A47,CHOOSE({1,2},铜钱产出!A45:A101,铜钱产出!BD45:BD101),2,0)</f>
        <v>14918580</v>
      </c>
      <c r="C47">
        <f t="shared" si="0"/>
        <v>5234.5894736842101</v>
      </c>
      <c r="D47">
        <f>C47*附表3!$K$3</f>
        <v>74.779849624060148</v>
      </c>
    </row>
    <row r="48" spans="1:4" x14ac:dyDescent="0.15">
      <c r="A48">
        <v>45</v>
      </c>
      <c r="B48">
        <f>VLOOKUP(A48,CHOOSE({1,2},铜钱产出!A46:A102,铜钱产出!BD46:BD102),2,0)</f>
        <v>15195180</v>
      </c>
      <c r="C48">
        <f t="shared" si="0"/>
        <v>5331.6421052631576</v>
      </c>
      <c r="D48">
        <f>C48*附表3!$K$3</f>
        <v>76.166315789473671</v>
      </c>
    </row>
    <row r="49" spans="1:4" x14ac:dyDescent="0.15">
      <c r="A49">
        <v>46</v>
      </c>
      <c r="B49">
        <f>VLOOKUP(A49,CHOOSE({1,2},铜钱产出!A47:A103,铜钱产出!BD47:BD103),2,0)</f>
        <v>15505844</v>
      </c>
      <c r="C49">
        <f t="shared" si="0"/>
        <v>5440.6470175438599</v>
      </c>
      <c r="D49">
        <f>C49*附表3!$K$3</f>
        <v>77.723528822055144</v>
      </c>
    </row>
    <row r="50" spans="1:4" x14ac:dyDescent="0.15">
      <c r="A50">
        <v>47</v>
      </c>
      <c r="B50">
        <f>VLOOKUP(A50,CHOOSE({1,2},铜钱产出!A48:A104,铜钱产出!BD48:BD104),2,0)</f>
        <v>15817204</v>
      </c>
      <c r="C50">
        <f t="shared" si="0"/>
        <v>5549.8961403508774</v>
      </c>
      <c r="D50">
        <f>C50*附表3!$K$3</f>
        <v>79.284230576441104</v>
      </c>
    </row>
    <row r="51" spans="1:4" x14ac:dyDescent="0.15">
      <c r="A51">
        <v>48</v>
      </c>
      <c r="B51">
        <f>VLOOKUP(A51,CHOOSE({1,2},铜钱产出!A49:A105,铜钱产出!BD49:BD105),2,0)</f>
        <v>17165164</v>
      </c>
      <c r="C51">
        <f t="shared" si="0"/>
        <v>6022.8645614035086</v>
      </c>
      <c r="D51">
        <f>C51*附表3!$K$3</f>
        <v>86.040922305764411</v>
      </c>
    </row>
    <row r="52" spans="1:4" x14ac:dyDescent="0.15">
      <c r="A52">
        <v>49</v>
      </c>
      <c r="B52">
        <f>VLOOKUP(A52,CHOOSE({1,2},铜钱产出!A50:A106,铜钱产出!BD50:BD106),2,0)</f>
        <v>18503124</v>
      </c>
      <c r="C52">
        <f t="shared" si="0"/>
        <v>6492.3242105263162</v>
      </c>
      <c r="D52">
        <f>C52*附表3!$K$3</f>
        <v>92.747488721804515</v>
      </c>
    </row>
    <row r="53" spans="1:4" x14ac:dyDescent="0.15">
      <c r="A53">
        <v>50</v>
      </c>
      <c r="B53">
        <f>VLOOKUP(A53,CHOOSE({1,2},铜钱产出!A51:A107,铜钱产出!BD51:BD107),2,0)</f>
        <v>18855148</v>
      </c>
      <c r="C53">
        <f t="shared" si="0"/>
        <v>6615.8414035087717</v>
      </c>
      <c r="D53">
        <f>C53*附表3!$K$3</f>
        <v>94.512020050125301</v>
      </c>
    </row>
    <row r="54" spans="1:4" x14ac:dyDescent="0.15">
      <c r="A54">
        <v>51</v>
      </c>
      <c r="B54">
        <f>VLOOKUP(A54,CHOOSE({1,2},铜钱产出!A52:A108,铜钱产出!BD52:BD108),2,0)</f>
        <v>19217868</v>
      </c>
      <c r="C54">
        <f t="shared" si="0"/>
        <v>6743.1115789473688</v>
      </c>
      <c r="D54">
        <f>C54*附表3!$K$3</f>
        <v>96.330165413533834</v>
      </c>
    </row>
    <row r="55" spans="1:4" x14ac:dyDescent="0.15">
      <c r="A55">
        <v>52</v>
      </c>
      <c r="B55">
        <f>VLOOKUP(A55,CHOOSE({1,2},铜钱产出!A53:A109,铜钱产出!BD53:BD109),2,0)</f>
        <v>19577188</v>
      </c>
      <c r="C55">
        <f t="shared" si="0"/>
        <v>6869.1887719298247</v>
      </c>
      <c r="D55">
        <f>C55*附表3!$K$3</f>
        <v>98.131268170426068</v>
      </c>
    </row>
    <row r="56" spans="1:4" x14ac:dyDescent="0.15">
      <c r="A56">
        <v>53</v>
      </c>
      <c r="B56">
        <f>VLOOKUP(A56,CHOOSE({1,2},铜钱产出!A54:A110,铜钱产出!BD54:BD110),2,0)</f>
        <v>19946508</v>
      </c>
      <c r="C56">
        <f t="shared" si="0"/>
        <v>6998.7747368421051</v>
      </c>
      <c r="D56">
        <f>C56*附表3!$K$3</f>
        <v>99.982496240601492</v>
      </c>
    </row>
    <row r="57" spans="1:4" x14ac:dyDescent="0.15">
      <c r="A57">
        <v>54</v>
      </c>
      <c r="B57">
        <f>VLOOKUP(A57,CHOOSE({1,2},铜钱产出!A55:A111,铜钱产出!BD55:BD111),2,0)</f>
        <v>20329892</v>
      </c>
      <c r="C57">
        <f t="shared" si="0"/>
        <v>7133.2954385964913</v>
      </c>
      <c r="D57">
        <f>C57*附表3!$K$3</f>
        <v>101.90422055137844</v>
      </c>
    </row>
    <row r="58" spans="1:4" x14ac:dyDescent="0.15">
      <c r="A58">
        <v>55</v>
      </c>
      <c r="B58">
        <f>VLOOKUP(A58,CHOOSE({1,2},铜钱产出!A56:A112,铜钱产出!BD56:BD112),2,0)</f>
        <v>21753972</v>
      </c>
      <c r="C58">
        <f t="shared" si="0"/>
        <v>7632.9726315789476</v>
      </c>
      <c r="D58">
        <f>C58*附表3!$K$3</f>
        <v>109.04246616541353</v>
      </c>
    </row>
    <row r="59" spans="1:4" x14ac:dyDescent="0.15">
      <c r="A59">
        <v>56</v>
      </c>
      <c r="B59">
        <f>VLOOKUP(A59,CHOOSE({1,2},铜钱产出!A57:A113,铜钱产出!BD57:BD113),2,0)</f>
        <v>23174652</v>
      </c>
      <c r="C59">
        <f t="shared" si="0"/>
        <v>8131.4568421052636</v>
      </c>
      <c r="D59">
        <f>C59*附表3!$K$3</f>
        <v>116.16366917293233</v>
      </c>
    </row>
    <row r="60" spans="1:4" x14ac:dyDescent="0.15">
      <c r="A60">
        <v>57</v>
      </c>
      <c r="B60">
        <f>VLOOKUP(A60,CHOOSE({1,2},铜钱产出!A58:A114,铜钱产出!BD58:BD114),2,0)</f>
        <v>23585332</v>
      </c>
      <c r="C60">
        <f t="shared" si="0"/>
        <v>8275.5550877192982</v>
      </c>
      <c r="D60">
        <f>C60*附表3!$K$3</f>
        <v>118.22221553884711</v>
      </c>
    </row>
    <row r="61" spans="1:4" x14ac:dyDescent="0.15">
      <c r="A61">
        <v>58</v>
      </c>
      <c r="B61">
        <f>VLOOKUP(A61,CHOOSE({1,2},铜钱产出!A59:A115,铜钱产出!BD59:BD115),2,0)</f>
        <v>24010076</v>
      </c>
      <c r="C61">
        <f t="shared" si="0"/>
        <v>8424.5880701754395</v>
      </c>
      <c r="D61">
        <f>C61*附表3!$K$3</f>
        <v>120.35125814536342</v>
      </c>
    </row>
    <row r="62" spans="1:4" x14ac:dyDescent="0.15">
      <c r="A62">
        <v>59</v>
      </c>
      <c r="B62">
        <f>VLOOKUP(A62,CHOOSE({1,2},铜钱产出!A60:A116,铜钱产出!BD60:BD116),2,0)</f>
        <v>24452116</v>
      </c>
      <c r="C62">
        <f t="shared" si="0"/>
        <v>8579.6898245614029</v>
      </c>
      <c r="D62">
        <f>C62*附表3!$K$3</f>
        <v>122.56699749373432</v>
      </c>
    </row>
    <row r="63" spans="1:4" x14ac:dyDescent="0.15">
      <c r="A63">
        <v>60</v>
      </c>
      <c r="B63">
        <f>VLOOKUP(A63,CHOOSE({1,2},铜钱产出!A61:A117,铜钱产出!BD61:BD117),2,0)</f>
        <v>24894156</v>
      </c>
      <c r="C63">
        <f t="shared" si="0"/>
        <v>8734.7915789473682</v>
      </c>
      <c r="D63">
        <f>C63*附表3!$K$3</f>
        <v>124.78273684210525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Q24"/>
  <sheetViews>
    <sheetView workbookViewId="0">
      <selection activeCell="G10" sqref="G10"/>
    </sheetView>
    <sheetView workbookViewId="1"/>
  </sheetViews>
  <sheetFormatPr defaultRowHeight="13.5" x14ac:dyDescent="0.15"/>
  <sheetData>
    <row r="1" spans="1:17" ht="22.5" x14ac:dyDescent="0.15">
      <c r="A1" s="2">
        <f>VLOOKUP(E5,附表2!$A$5:$D$14,4,0)</f>
        <v>259</v>
      </c>
    </row>
    <row r="2" spans="1:17" ht="22.5" x14ac:dyDescent="0.15">
      <c r="A2" s="2"/>
    </row>
    <row r="3" spans="1:17" x14ac:dyDescent="0.15">
      <c r="A3" s="9" t="s">
        <v>74</v>
      </c>
      <c r="B3" s="10"/>
      <c r="C3" s="10"/>
      <c r="D3" s="10"/>
      <c r="E3" s="10"/>
      <c r="F3" s="10"/>
      <c r="G3" s="10"/>
      <c r="H3" s="10"/>
      <c r="I3" s="10"/>
      <c r="J3" s="11"/>
      <c r="K3" s="11"/>
      <c r="L3" s="12" t="s">
        <v>8</v>
      </c>
      <c r="M3" s="13"/>
      <c r="N3" s="14" t="s">
        <v>10</v>
      </c>
      <c r="O3" s="15"/>
      <c r="P3" s="16" t="s">
        <v>18</v>
      </c>
      <c r="Q3" s="17"/>
    </row>
    <row r="4" spans="1:17" x14ac:dyDescent="0.15">
      <c r="A4" s="5" t="s">
        <v>63</v>
      </c>
      <c r="B4" s="5" t="s">
        <v>64</v>
      </c>
      <c r="C4" s="5" t="s">
        <v>2</v>
      </c>
      <c r="D4" s="5" t="s">
        <v>14</v>
      </c>
      <c r="E4" s="5" t="s">
        <v>6</v>
      </c>
      <c r="F4" s="5" t="s">
        <v>5</v>
      </c>
      <c r="G4" s="5" t="s">
        <v>14</v>
      </c>
      <c r="H4" s="5" t="s">
        <v>4</v>
      </c>
      <c r="I4" s="5" t="s">
        <v>15</v>
      </c>
      <c r="J4" s="5" t="s">
        <v>3</v>
      </c>
      <c r="K4" s="5" t="s">
        <v>16</v>
      </c>
      <c r="L4" s="5" t="s">
        <v>11</v>
      </c>
      <c r="M4" s="5" t="s">
        <v>17</v>
      </c>
      <c r="N4" s="5" t="s">
        <v>12</v>
      </c>
      <c r="O4" s="5" t="s">
        <v>13</v>
      </c>
      <c r="P4" s="5" t="s">
        <v>9</v>
      </c>
      <c r="Q4" s="5" t="s">
        <v>13</v>
      </c>
    </row>
    <row r="5" spans="1:17" x14ac:dyDescent="0.15">
      <c r="A5" s="4">
        <v>5000</v>
      </c>
      <c r="B5" s="4">
        <v>1700</v>
      </c>
      <c r="C5" s="4">
        <v>1</v>
      </c>
      <c r="D5" s="4">
        <v>150</v>
      </c>
      <c r="E5" s="4">
        <v>3</v>
      </c>
      <c r="F5" s="4">
        <f>3*3-1</f>
        <v>8</v>
      </c>
      <c r="G5" s="4">
        <v>150</v>
      </c>
      <c r="H5" s="4">
        <v>1</v>
      </c>
      <c r="I5" s="6">
        <v>0.1</v>
      </c>
      <c r="J5" s="4">
        <v>1</v>
      </c>
      <c r="K5" s="6">
        <v>0.12</v>
      </c>
      <c r="L5" s="4">
        <v>1</v>
      </c>
      <c r="M5" s="7">
        <v>10000</v>
      </c>
      <c r="N5" s="4">
        <v>1</v>
      </c>
      <c r="O5" s="8">
        <v>5000</v>
      </c>
      <c r="P5" s="4">
        <v>1</v>
      </c>
      <c r="Q5" s="8"/>
    </row>
    <row r="6" spans="1:17" x14ac:dyDescent="0.15">
      <c r="A6" s="4"/>
      <c r="B6" s="4"/>
      <c r="C6" s="4">
        <v>2</v>
      </c>
      <c r="D6" s="4">
        <f t="shared" ref="D6:D24" si="0">D5+150</f>
        <v>300</v>
      </c>
      <c r="E6" s="4">
        <v>4</v>
      </c>
      <c r="F6" s="4">
        <f>3*3-1</f>
        <v>8</v>
      </c>
      <c r="G6" s="4">
        <v>200</v>
      </c>
      <c r="H6" s="4">
        <v>2</v>
      </c>
      <c r="I6" s="6">
        <v>0.2</v>
      </c>
      <c r="J6" s="4">
        <v>2</v>
      </c>
      <c r="K6" s="6">
        <v>0.24</v>
      </c>
      <c r="L6" s="4">
        <v>6</v>
      </c>
      <c r="M6" s="7">
        <v>10000</v>
      </c>
      <c r="N6" s="4">
        <v>2</v>
      </c>
      <c r="O6" s="4">
        <v>7500</v>
      </c>
      <c r="P6" s="4">
        <v>2</v>
      </c>
      <c r="Q6" s="4"/>
    </row>
    <row r="7" spans="1:17" x14ac:dyDescent="0.15">
      <c r="A7" s="4"/>
      <c r="B7" s="4"/>
      <c r="C7" s="4">
        <v>3</v>
      </c>
      <c r="D7" s="4">
        <f t="shared" si="0"/>
        <v>450</v>
      </c>
      <c r="E7" s="4">
        <v>5</v>
      </c>
      <c r="F7" s="4">
        <f>3*3-1</f>
        <v>8</v>
      </c>
      <c r="G7" s="4">
        <v>250</v>
      </c>
      <c r="H7" s="4">
        <v>3</v>
      </c>
      <c r="I7" s="6">
        <v>0.3</v>
      </c>
      <c r="J7" s="4">
        <v>3</v>
      </c>
      <c r="K7" s="6">
        <v>0.36</v>
      </c>
      <c r="L7" s="4">
        <v>8</v>
      </c>
      <c r="M7" s="7">
        <v>10000</v>
      </c>
      <c r="N7" s="4">
        <v>3</v>
      </c>
      <c r="O7" s="4">
        <v>10000</v>
      </c>
      <c r="P7" s="4">
        <v>3</v>
      </c>
      <c r="Q7" s="4"/>
    </row>
    <row r="8" spans="1:17" x14ac:dyDescent="0.15">
      <c r="A8" s="4"/>
      <c r="B8" s="4"/>
      <c r="C8" s="4">
        <v>4</v>
      </c>
      <c r="D8" s="4">
        <f t="shared" si="0"/>
        <v>600</v>
      </c>
      <c r="E8" s="4">
        <v>6</v>
      </c>
      <c r="F8" s="4">
        <f>3*3-1</f>
        <v>8</v>
      </c>
      <c r="G8" s="4">
        <v>300</v>
      </c>
      <c r="H8" s="4">
        <v>4</v>
      </c>
      <c r="I8" s="6">
        <v>0.4</v>
      </c>
      <c r="J8" s="4">
        <v>4</v>
      </c>
      <c r="K8" s="6">
        <v>0.48</v>
      </c>
      <c r="L8" s="4">
        <v>9</v>
      </c>
      <c r="M8" s="7">
        <v>10000</v>
      </c>
      <c r="N8" s="4">
        <v>4</v>
      </c>
      <c r="O8" s="4">
        <v>15000</v>
      </c>
      <c r="P8" s="4">
        <v>4</v>
      </c>
      <c r="Q8" s="4"/>
    </row>
    <row r="9" spans="1:17" x14ac:dyDescent="0.15">
      <c r="A9" s="4"/>
      <c r="B9" s="4"/>
      <c r="C9" s="4">
        <v>5</v>
      </c>
      <c r="D9" s="4">
        <f t="shared" si="0"/>
        <v>750</v>
      </c>
      <c r="E9" s="4">
        <v>7</v>
      </c>
      <c r="F9" s="4">
        <f>5*5-1</f>
        <v>24</v>
      </c>
      <c r="G9" s="4">
        <v>400</v>
      </c>
      <c r="H9" s="4">
        <v>5</v>
      </c>
      <c r="I9" s="6">
        <v>0.5</v>
      </c>
      <c r="J9" s="4">
        <v>5</v>
      </c>
      <c r="K9" s="6">
        <v>0.6</v>
      </c>
      <c r="L9" s="4">
        <v>11</v>
      </c>
      <c r="M9" s="7">
        <v>10000</v>
      </c>
      <c r="N9" s="4">
        <v>5</v>
      </c>
      <c r="O9" s="4">
        <v>25000</v>
      </c>
      <c r="P9" s="4">
        <v>5</v>
      </c>
      <c r="Q9" s="4"/>
    </row>
    <row r="10" spans="1:17" x14ac:dyDescent="0.15">
      <c r="A10" s="4"/>
      <c r="B10" s="4"/>
      <c r="C10" s="4">
        <v>6</v>
      </c>
      <c r="D10" s="4">
        <f t="shared" si="0"/>
        <v>900</v>
      </c>
      <c r="E10" s="4">
        <v>8</v>
      </c>
      <c r="F10" s="4">
        <f>5*5-1</f>
        <v>24</v>
      </c>
      <c r="G10" s="4">
        <v>600</v>
      </c>
      <c r="H10" s="4">
        <v>6</v>
      </c>
      <c r="I10" s="6">
        <v>0.6</v>
      </c>
      <c r="J10" s="4"/>
      <c r="K10" s="4"/>
      <c r="L10" s="4">
        <v>16</v>
      </c>
      <c r="M10" s="7">
        <v>10000</v>
      </c>
      <c r="N10" s="4">
        <v>6</v>
      </c>
      <c r="O10" s="4">
        <v>30000</v>
      </c>
      <c r="P10" s="4">
        <v>6</v>
      </c>
      <c r="Q10" s="4"/>
    </row>
    <row r="11" spans="1:17" x14ac:dyDescent="0.15">
      <c r="A11" s="4"/>
      <c r="B11" s="4"/>
      <c r="C11" s="4">
        <v>7</v>
      </c>
      <c r="D11" s="4">
        <f t="shared" si="0"/>
        <v>1050</v>
      </c>
      <c r="E11" s="4">
        <v>9</v>
      </c>
      <c r="F11" s="4">
        <f>5*5-1</f>
        <v>24</v>
      </c>
      <c r="G11" s="4">
        <v>1000</v>
      </c>
      <c r="H11" s="4">
        <v>7</v>
      </c>
      <c r="I11" s="6">
        <v>0.7</v>
      </c>
      <c r="J11" s="4"/>
      <c r="K11" s="4"/>
      <c r="L11" s="4">
        <v>18</v>
      </c>
      <c r="M11" s="7">
        <v>10000</v>
      </c>
      <c r="N11" s="4"/>
      <c r="O11" s="4"/>
      <c r="P11" s="4">
        <v>7</v>
      </c>
      <c r="Q11" s="4"/>
    </row>
    <row r="12" spans="1:17" x14ac:dyDescent="0.15">
      <c r="A12" s="4"/>
      <c r="B12" s="4"/>
      <c r="C12" s="4">
        <v>8</v>
      </c>
      <c r="D12" s="4">
        <f t="shared" si="0"/>
        <v>1200</v>
      </c>
      <c r="E12" s="4">
        <v>10</v>
      </c>
      <c r="F12" s="4">
        <f>5*5-1</f>
        <v>24</v>
      </c>
      <c r="G12" s="4">
        <v>1500</v>
      </c>
      <c r="H12" s="4">
        <v>8</v>
      </c>
      <c r="I12" s="6">
        <v>0.8</v>
      </c>
      <c r="J12" s="4"/>
      <c r="K12" s="4"/>
      <c r="L12" s="4">
        <v>20</v>
      </c>
      <c r="M12" s="7">
        <v>10000</v>
      </c>
      <c r="N12" s="4"/>
      <c r="O12" s="4"/>
      <c r="P12" s="4">
        <v>8</v>
      </c>
      <c r="Q12" s="4"/>
    </row>
    <row r="13" spans="1:17" x14ac:dyDescent="0.15">
      <c r="A13" s="4"/>
      <c r="B13" s="4"/>
      <c r="C13" s="4">
        <v>9</v>
      </c>
      <c r="D13" s="4">
        <f t="shared" si="0"/>
        <v>1350</v>
      </c>
      <c r="E13" s="4"/>
      <c r="F13" s="4"/>
      <c r="G13" s="4"/>
      <c r="H13" s="4"/>
      <c r="I13" s="4"/>
      <c r="J13" s="4"/>
      <c r="K13" s="4"/>
      <c r="L13" s="4">
        <v>22</v>
      </c>
      <c r="M13" s="7">
        <v>10000</v>
      </c>
      <c r="N13" s="4"/>
      <c r="O13" s="4"/>
      <c r="P13" s="4">
        <v>9</v>
      </c>
      <c r="Q13" s="4"/>
    </row>
    <row r="14" spans="1:17" x14ac:dyDescent="0.15">
      <c r="A14" s="4"/>
      <c r="B14" s="4"/>
      <c r="C14" s="4">
        <v>10</v>
      </c>
      <c r="D14" s="4">
        <f t="shared" si="0"/>
        <v>1500</v>
      </c>
      <c r="E14" s="4"/>
      <c r="F14" s="4"/>
      <c r="G14" s="4"/>
      <c r="H14" s="4"/>
      <c r="I14" s="4"/>
      <c r="J14" s="4"/>
      <c r="K14" s="4"/>
      <c r="L14" s="4">
        <v>23</v>
      </c>
      <c r="M14" s="7">
        <v>10000</v>
      </c>
      <c r="N14" s="4"/>
      <c r="O14" s="4"/>
      <c r="P14" s="4">
        <v>10</v>
      </c>
      <c r="Q14" s="4"/>
    </row>
    <row r="15" spans="1:17" x14ac:dyDescent="0.15">
      <c r="A15" s="4"/>
      <c r="B15" s="4"/>
      <c r="C15" s="4">
        <v>11</v>
      </c>
      <c r="D15" s="4">
        <f t="shared" si="0"/>
        <v>1650</v>
      </c>
      <c r="E15" s="4"/>
      <c r="F15" s="4"/>
      <c r="G15" s="4"/>
      <c r="H15" s="4"/>
      <c r="I15" s="4"/>
      <c r="J15" s="4"/>
      <c r="K15" s="4"/>
      <c r="L15" s="4">
        <v>25</v>
      </c>
      <c r="M15" s="7">
        <v>10000</v>
      </c>
      <c r="N15" s="4"/>
      <c r="O15" s="4"/>
      <c r="P15" s="4">
        <v>11</v>
      </c>
      <c r="Q15" s="4"/>
    </row>
    <row r="16" spans="1:17" x14ac:dyDescent="0.15">
      <c r="A16" s="4"/>
      <c r="B16" s="4"/>
      <c r="C16" s="4">
        <v>12</v>
      </c>
      <c r="D16" s="4">
        <f t="shared" si="0"/>
        <v>1800</v>
      </c>
      <c r="E16" s="4"/>
      <c r="F16" s="4"/>
      <c r="G16" s="4"/>
      <c r="H16" s="4"/>
      <c r="I16" s="4"/>
      <c r="J16" s="4"/>
      <c r="K16" s="4"/>
      <c r="L16" s="4">
        <v>27</v>
      </c>
      <c r="M16" s="7">
        <v>10000</v>
      </c>
      <c r="N16" s="4"/>
      <c r="O16" s="4"/>
      <c r="P16" s="4">
        <v>12</v>
      </c>
      <c r="Q16" s="4"/>
    </row>
    <row r="17" spans="1:17" x14ac:dyDescent="0.15">
      <c r="A17" s="4"/>
      <c r="B17" s="4"/>
      <c r="C17" s="4">
        <v>13</v>
      </c>
      <c r="D17" s="4">
        <f t="shared" si="0"/>
        <v>1950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>
        <v>13</v>
      </c>
      <c r="Q17" s="4"/>
    </row>
    <row r="18" spans="1:17" x14ac:dyDescent="0.15">
      <c r="A18" s="4"/>
      <c r="B18" s="4"/>
      <c r="C18" s="4">
        <v>14</v>
      </c>
      <c r="D18" s="4">
        <f t="shared" si="0"/>
        <v>2100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>
        <v>14</v>
      </c>
      <c r="Q18" s="4"/>
    </row>
    <row r="19" spans="1:17" x14ac:dyDescent="0.15">
      <c r="A19" s="4"/>
      <c r="B19" s="4"/>
      <c r="C19" s="4">
        <v>15</v>
      </c>
      <c r="D19" s="4">
        <f t="shared" si="0"/>
        <v>2250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>
        <v>15</v>
      </c>
      <c r="Q19" s="4"/>
    </row>
    <row r="20" spans="1:17" x14ac:dyDescent="0.15">
      <c r="A20" s="4"/>
      <c r="B20" s="4"/>
      <c r="C20" s="4">
        <v>16</v>
      </c>
      <c r="D20" s="4">
        <f t="shared" si="0"/>
        <v>2400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>
        <v>16</v>
      </c>
      <c r="Q20" s="4"/>
    </row>
    <row r="21" spans="1:17" x14ac:dyDescent="0.15">
      <c r="A21" s="4"/>
      <c r="B21" s="4"/>
      <c r="C21" s="4">
        <v>17</v>
      </c>
      <c r="D21" s="4">
        <f t="shared" si="0"/>
        <v>2550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>
        <v>17</v>
      </c>
      <c r="Q21" s="4"/>
    </row>
    <row r="22" spans="1:17" x14ac:dyDescent="0.15">
      <c r="A22" s="4"/>
      <c r="B22" s="4"/>
      <c r="C22" s="4">
        <v>18</v>
      </c>
      <c r="D22" s="4">
        <f t="shared" si="0"/>
        <v>2700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>
        <v>18</v>
      </c>
      <c r="Q22" s="4"/>
    </row>
    <row r="23" spans="1:17" x14ac:dyDescent="0.15">
      <c r="A23" s="4"/>
      <c r="B23" s="4"/>
      <c r="C23" s="4">
        <v>19</v>
      </c>
      <c r="D23" s="4">
        <f t="shared" si="0"/>
        <v>2850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>
        <v>19</v>
      </c>
      <c r="Q23" s="4"/>
    </row>
    <row r="24" spans="1:17" x14ac:dyDescent="0.15">
      <c r="A24" s="4"/>
      <c r="B24" s="4"/>
      <c r="C24" s="4">
        <v>20</v>
      </c>
      <c r="D24" s="4">
        <f t="shared" si="0"/>
        <v>3000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>
        <v>20</v>
      </c>
      <c r="Q24" s="4"/>
    </row>
  </sheetData>
  <phoneticPr fontId="1" type="noConversion"/>
  <dataValidations count="1">
    <dataValidation allowBlank="1" showInputMessage="1" showErrorMessage="1" prompt="1个城池的城皮数量" sqref="F4" xr:uid="{00000000-0002-0000-0400-000000000000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F19"/>
  <sheetViews>
    <sheetView workbookViewId="0"/>
    <sheetView workbookViewId="1"/>
  </sheetViews>
  <sheetFormatPr defaultRowHeight="13.5" x14ac:dyDescent="0.15"/>
  <sheetData>
    <row r="1" spans="1:32" ht="22.5" x14ac:dyDescent="0.15">
      <c r="A1" s="2" t="s">
        <v>90</v>
      </c>
    </row>
    <row r="2" spans="1:32" ht="22.5" x14ac:dyDescent="0.15">
      <c r="A2" s="2"/>
    </row>
    <row r="3" spans="1:32" x14ac:dyDescent="0.15">
      <c r="A3" s="5" t="s">
        <v>20</v>
      </c>
      <c r="B3" s="5" t="s">
        <v>30</v>
      </c>
      <c r="C3" s="5"/>
      <c r="D3" s="5" t="s">
        <v>31</v>
      </c>
      <c r="E3" s="3"/>
      <c r="F3" s="5" t="s">
        <v>21</v>
      </c>
      <c r="G3" s="5" t="s">
        <v>30</v>
      </c>
      <c r="H3" s="5"/>
      <c r="I3" s="5" t="s">
        <v>31</v>
      </c>
      <c r="J3" s="3"/>
      <c r="K3" s="5" t="s">
        <v>22</v>
      </c>
      <c r="L3" s="5" t="s">
        <v>30</v>
      </c>
      <c r="M3" s="5"/>
      <c r="N3" s="5" t="s">
        <v>31</v>
      </c>
      <c r="O3" s="3"/>
      <c r="P3" s="5" t="s">
        <v>23</v>
      </c>
      <c r="Q3" s="5" t="s">
        <v>30</v>
      </c>
      <c r="R3" s="5"/>
      <c r="S3" s="5" t="s">
        <v>31</v>
      </c>
    </row>
    <row r="4" spans="1:32" x14ac:dyDescent="0.15">
      <c r="A4" s="25">
        <v>0</v>
      </c>
      <c r="B4" s="25">
        <v>0</v>
      </c>
      <c r="C4" s="5"/>
      <c r="D4" s="25">
        <v>0</v>
      </c>
      <c r="E4" s="3"/>
      <c r="F4" s="25">
        <v>0</v>
      </c>
      <c r="G4" s="25">
        <v>0</v>
      </c>
      <c r="H4" s="5"/>
      <c r="I4" s="25">
        <v>0</v>
      </c>
      <c r="J4" s="3"/>
      <c r="K4" s="25">
        <v>0</v>
      </c>
      <c r="L4" s="25">
        <v>0</v>
      </c>
      <c r="M4" s="5"/>
      <c r="N4" s="25">
        <v>0</v>
      </c>
      <c r="O4" s="3"/>
      <c r="P4" s="25">
        <v>0</v>
      </c>
      <c r="Q4" s="25">
        <v>0</v>
      </c>
      <c r="R4" s="5"/>
      <c r="S4" s="25">
        <v>0</v>
      </c>
    </row>
    <row r="5" spans="1:32" x14ac:dyDescent="0.15">
      <c r="A5" s="4">
        <v>1</v>
      </c>
      <c r="B5" s="4">
        <v>51</v>
      </c>
      <c r="C5" s="4"/>
      <c r="D5" s="4">
        <v>0</v>
      </c>
      <c r="E5" s="3"/>
      <c r="F5" s="4">
        <v>1</v>
      </c>
      <c r="G5" s="4">
        <v>43</v>
      </c>
      <c r="H5" s="4"/>
      <c r="I5" s="4">
        <v>0</v>
      </c>
      <c r="J5" s="3"/>
      <c r="K5" s="4">
        <v>1</v>
      </c>
      <c r="L5" s="4">
        <v>36</v>
      </c>
      <c r="M5" s="4"/>
      <c r="N5" s="4">
        <v>0</v>
      </c>
      <c r="O5" s="3"/>
      <c r="P5" s="4">
        <v>1</v>
      </c>
      <c r="Q5" s="4">
        <v>30</v>
      </c>
      <c r="R5" s="4"/>
      <c r="S5" s="4">
        <v>0</v>
      </c>
    </row>
    <row r="6" spans="1:32" x14ac:dyDescent="0.15">
      <c r="A6" s="4">
        <v>2</v>
      </c>
      <c r="B6" s="4">
        <v>208</v>
      </c>
      <c r="C6" s="4">
        <f t="shared" ref="C6:C13" si="0">B6/B5</f>
        <v>4.0784313725490193</v>
      </c>
      <c r="D6" s="4">
        <f>B5</f>
        <v>51</v>
      </c>
      <c r="E6" s="3"/>
      <c r="F6" s="4">
        <v>2</v>
      </c>
      <c r="G6" s="4">
        <v>173</v>
      </c>
      <c r="H6" s="4">
        <f t="shared" ref="H6:H13" si="1">G6/G5</f>
        <v>4.0232558139534884</v>
      </c>
      <c r="I6" s="4">
        <f>G5</f>
        <v>43</v>
      </c>
      <c r="J6" s="3"/>
      <c r="K6" s="4">
        <v>2</v>
      </c>
      <c r="L6" s="4">
        <v>144</v>
      </c>
      <c r="M6" s="4">
        <f t="shared" ref="M6:M13" si="2">L6/L5</f>
        <v>4</v>
      </c>
      <c r="N6" s="4">
        <f>L5</f>
        <v>36</v>
      </c>
      <c r="O6" s="3"/>
      <c r="P6" s="4">
        <v>2</v>
      </c>
      <c r="Q6" s="4">
        <v>120</v>
      </c>
      <c r="R6" s="4">
        <f t="shared" ref="R6:R13" si="3">Q6/Q5</f>
        <v>4</v>
      </c>
      <c r="S6" s="4">
        <f>Q5</f>
        <v>30</v>
      </c>
      <c r="W6" t="s">
        <v>33</v>
      </c>
    </row>
    <row r="7" spans="1:32" x14ac:dyDescent="0.15">
      <c r="A7" s="4">
        <v>3</v>
      </c>
      <c r="B7" s="4">
        <v>432</v>
      </c>
      <c r="C7" s="4">
        <f t="shared" si="0"/>
        <v>2.0769230769230771</v>
      </c>
      <c r="D7" s="4">
        <f>D6+B6</f>
        <v>259</v>
      </c>
      <c r="E7" s="3"/>
      <c r="F7" s="4">
        <v>3</v>
      </c>
      <c r="G7" s="4">
        <v>360</v>
      </c>
      <c r="H7" s="4">
        <f t="shared" si="1"/>
        <v>2.0809248554913293</v>
      </c>
      <c r="I7" s="4">
        <f>I6+G6</f>
        <v>216</v>
      </c>
      <c r="J7" s="3"/>
      <c r="K7" s="4">
        <v>3</v>
      </c>
      <c r="L7" s="4">
        <v>300</v>
      </c>
      <c r="M7" s="4">
        <f t="shared" si="2"/>
        <v>2.0833333333333335</v>
      </c>
      <c r="N7" s="4">
        <f>N6+L6</f>
        <v>180</v>
      </c>
      <c r="O7" s="3"/>
      <c r="P7" s="4">
        <v>3</v>
      </c>
      <c r="Q7" s="4">
        <v>250</v>
      </c>
      <c r="R7" s="4">
        <f t="shared" si="3"/>
        <v>2.0833333333333335</v>
      </c>
      <c r="S7" s="4">
        <f>S6+Q6</f>
        <v>150</v>
      </c>
      <c r="W7" t="s">
        <v>24</v>
      </c>
      <c r="X7" t="s">
        <v>25</v>
      </c>
      <c r="Y7" t="s">
        <v>26</v>
      </c>
      <c r="Z7" t="s">
        <v>27</v>
      </c>
      <c r="AA7" t="s">
        <v>28</v>
      </c>
      <c r="AB7" t="s">
        <v>29</v>
      </c>
      <c r="AD7" t="s">
        <v>32</v>
      </c>
      <c r="AE7" t="s">
        <v>36</v>
      </c>
      <c r="AF7" t="s">
        <v>34</v>
      </c>
    </row>
    <row r="8" spans="1:32" x14ac:dyDescent="0.15">
      <c r="A8" s="4">
        <v>4</v>
      </c>
      <c r="B8" s="4">
        <v>691</v>
      </c>
      <c r="C8" s="4">
        <f t="shared" si="0"/>
        <v>1.599537037037037</v>
      </c>
      <c r="D8" s="4">
        <f t="shared" ref="D8:D13" si="4">D7+B7</f>
        <v>691</v>
      </c>
      <c r="E8" s="3"/>
      <c r="F8" s="4">
        <v>4</v>
      </c>
      <c r="G8" s="4">
        <v>576</v>
      </c>
      <c r="H8" s="4">
        <f t="shared" si="1"/>
        <v>1.6</v>
      </c>
      <c r="I8" s="4">
        <f t="shared" ref="I8:I13" si="5">I7+G7</f>
        <v>576</v>
      </c>
      <c r="J8" s="3"/>
      <c r="K8" s="4">
        <v>4</v>
      </c>
      <c r="L8" s="4">
        <v>480</v>
      </c>
      <c r="M8" s="4">
        <f t="shared" si="2"/>
        <v>1.6</v>
      </c>
      <c r="N8" s="4">
        <f t="shared" ref="N8:N13" si="6">N7+L7</f>
        <v>480</v>
      </c>
      <c r="O8" s="3"/>
      <c r="P8" s="4">
        <v>4</v>
      </c>
      <c r="Q8" s="4">
        <f>Q7*M8</f>
        <v>400</v>
      </c>
      <c r="R8" s="4">
        <f t="shared" si="3"/>
        <v>1.6</v>
      </c>
      <c r="S8" s="4">
        <f t="shared" ref="S8:S13" si="7">S7+Q7</f>
        <v>400</v>
      </c>
      <c r="W8">
        <v>3</v>
      </c>
      <c r="X8">
        <v>5</v>
      </c>
      <c r="Y8">
        <v>3</v>
      </c>
      <c r="Z8">
        <v>7</v>
      </c>
      <c r="AA8">
        <v>4</v>
      </c>
      <c r="AB8">
        <v>2</v>
      </c>
      <c r="AD8">
        <f>SUM(W9:AB13)</f>
        <v>5963</v>
      </c>
      <c r="AE8">
        <f>AD8/60</f>
        <v>99.38333333333334</v>
      </c>
      <c r="AF8">
        <f>AE8*2850</f>
        <v>283242.5</v>
      </c>
    </row>
    <row r="9" spans="1:32" x14ac:dyDescent="0.15">
      <c r="A9" s="4">
        <v>5</v>
      </c>
      <c r="B9" s="4">
        <v>864</v>
      </c>
      <c r="C9" s="4">
        <f t="shared" si="0"/>
        <v>1.2503617945007235</v>
      </c>
      <c r="D9" s="4">
        <f t="shared" si="4"/>
        <v>1382</v>
      </c>
      <c r="E9" s="3"/>
      <c r="F9" s="4">
        <v>5</v>
      </c>
      <c r="G9" s="4">
        <v>720</v>
      </c>
      <c r="H9" s="4">
        <f t="shared" si="1"/>
        <v>1.25</v>
      </c>
      <c r="I9" s="4">
        <f t="shared" si="5"/>
        <v>1152</v>
      </c>
      <c r="J9" s="3"/>
      <c r="K9" s="4">
        <v>5</v>
      </c>
      <c r="L9" s="4">
        <v>600</v>
      </c>
      <c r="M9" s="4">
        <f t="shared" si="2"/>
        <v>1.25</v>
      </c>
      <c r="N9" s="4">
        <f t="shared" si="6"/>
        <v>960</v>
      </c>
      <c r="O9" s="3"/>
      <c r="P9" s="4">
        <v>5</v>
      </c>
      <c r="Q9" s="4">
        <f t="shared" ref="Q9" si="8">Q8*M9</f>
        <v>500</v>
      </c>
      <c r="R9" s="4">
        <f t="shared" si="3"/>
        <v>1.25</v>
      </c>
      <c r="S9" s="4">
        <f t="shared" si="7"/>
        <v>800</v>
      </c>
      <c r="Z9">
        <v>2</v>
      </c>
    </row>
    <row r="10" spans="1:32" x14ac:dyDescent="0.15">
      <c r="A10" s="4">
        <v>6</v>
      </c>
      <c r="B10" s="4">
        <v>1037</v>
      </c>
      <c r="C10" s="4">
        <f t="shared" si="0"/>
        <v>1.2002314814814814</v>
      </c>
      <c r="D10" s="4">
        <f t="shared" si="4"/>
        <v>2246</v>
      </c>
      <c r="E10" s="3"/>
      <c r="F10" s="4">
        <v>6</v>
      </c>
      <c r="G10" s="4">
        <v>864</v>
      </c>
      <c r="H10" s="4">
        <f t="shared" si="1"/>
        <v>1.2</v>
      </c>
      <c r="I10" s="4">
        <f t="shared" si="5"/>
        <v>1872</v>
      </c>
      <c r="J10" s="3"/>
      <c r="K10" s="4">
        <v>6</v>
      </c>
      <c r="L10" s="4">
        <v>720</v>
      </c>
      <c r="M10" s="4">
        <f t="shared" si="2"/>
        <v>1.2</v>
      </c>
      <c r="N10" s="4">
        <f t="shared" si="6"/>
        <v>1560</v>
      </c>
      <c r="O10" s="3"/>
      <c r="P10" s="4">
        <v>6</v>
      </c>
      <c r="Q10" s="4">
        <v>600</v>
      </c>
      <c r="R10" s="4">
        <f t="shared" si="3"/>
        <v>1.2</v>
      </c>
      <c r="S10" s="4">
        <f t="shared" si="7"/>
        <v>1300</v>
      </c>
      <c r="W10">
        <f>VLOOKUP(W8,$A$5:$D$14,4,0)</f>
        <v>259</v>
      </c>
      <c r="X10">
        <f t="shared" ref="X10:AB10" si="9">VLOOKUP(X8,$A$5:$D$14,4,0)</f>
        <v>1382</v>
      </c>
      <c r="Y10">
        <f t="shared" si="9"/>
        <v>259</v>
      </c>
      <c r="Z10">
        <f t="shared" si="9"/>
        <v>3283</v>
      </c>
      <c r="AA10">
        <f t="shared" si="9"/>
        <v>691</v>
      </c>
      <c r="AB10">
        <f t="shared" si="9"/>
        <v>51</v>
      </c>
    </row>
    <row r="11" spans="1:32" x14ac:dyDescent="0.15">
      <c r="A11" s="4">
        <v>7</v>
      </c>
      <c r="B11" s="4">
        <v>1209</v>
      </c>
      <c r="C11" s="4">
        <f t="shared" si="0"/>
        <v>1.1658630665380907</v>
      </c>
      <c r="D11" s="4">
        <f t="shared" si="4"/>
        <v>3283</v>
      </c>
      <c r="E11" s="3"/>
      <c r="F11" s="4">
        <v>7</v>
      </c>
      <c r="G11" s="4">
        <v>1008</v>
      </c>
      <c r="H11" s="4">
        <f t="shared" si="1"/>
        <v>1.1666666666666667</v>
      </c>
      <c r="I11" s="4">
        <f t="shared" si="5"/>
        <v>2736</v>
      </c>
      <c r="J11" s="3"/>
      <c r="K11" s="4">
        <v>7</v>
      </c>
      <c r="L11" s="4">
        <v>840</v>
      </c>
      <c r="M11" s="4">
        <f t="shared" si="2"/>
        <v>1.1666666666666667</v>
      </c>
      <c r="N11" s="4">
        <f t="shared" si="6"/>
        <v>2280</v>
      </c>
      <c r="O11" s="3"/>
      <c r="P11" s="4">
        <v>7</v>
      </c>
      <c r="Q11" s="4">
        <v>700</v>
      </c>
      <c r="R11" s="4">
        <f t="shared" si="3"/>
        <v>1.1666666666666667</v>
      </c>
      <c r="S11" s="4">
        <f t="shared" si="7"/>
        <v>1900</v>
      </c>
      <c r="Z11">
        <f>VLOOKUP(Z9,$K$5:$N$14,4,0)</f>
        <v>36</v>
      </c>
    </row>
    <row r="12" spans="1:32" x14ac:dyDescent="0.15">
      <c r="A12" s="4">
        <v>8</v>
      </c>
      <c r="B12" s="4">
        <v>1383</v>
      </c>
      <c r="C12" s="4">
        <f t="shared" si="0"/>
        <v>1.1439205955334988</v>
      </c>
      <c r="D12" s="4">
        <f t="shared" si="4"/>
        <v>4492</v>
      </c>
      <c r="E12" s="3"/>
      <c r="F12" s="4">
        <v>8</v>
      </c>
      <c r="G12" s="4">
        <v>1152</v>
      </c>
      <c r="H12" s="4">
        <f t="shared" si="1"/>
        <v>1.1428571428571428</v>
      </c>
      <c r="I12" s="4">
        <f t="shared" si="5"/>
        <v>3744</v>
      </c>
      <c r="J12" s="3"/>
      <c r="K12" s="4">
        <v>8</v>
      </c>
      <c r="L12" s="4">
        <v>960</v>
      </c>
      <c r="M12" s="4">
        <f t="shared" si="2"/>
        <v>1.1428571428571428</v>
      </c>
      <c r="N12" s="4">
        <f t="shared" si="6"/>
        <v>3120</v>
      </c>
      <c r="O12" s="3"/>
      <c r="P12" s="4">
        <v>8</v>
      </c>
      <c r="Q12" s="4">
        <v>800</v>
      </c>
      <c r="R12" s="4">
        <f t="shared" si="3"/>
        <v>1.1428571428571428</v>
      </c>
      <c r="S12" s="4">
        <f t="shared" si="7"/>
        <v>2600</v>
      </c>
    </row>
    <row r="13" spans="1:32" x14ac:dyDescent="0.15">
      <c r="A13" s="4">
        <v>9</v>
      </c>
      <c r="B13" s="4">
        <v>1555</v>
      </c>
      <c r="C13" s="4">
        <f t="shared" si="0"/>
        <v>1.1243673174258857</v>
      </c>
      <c r="D13" s="4">
        <f t="shared" si="4"/>
        <v>5875</v>
      </c>
      <c r="E13" s="3"/>
      <c r="F13" s="4">
        <v>9</v>
      </c>
      <c r="G13" s="4">
        <v>1296</v>
      </c>
      <c r="H13" s="4">
        <f t="shared" si="1"/>
        <v>1.125</v>
      </c>
      <c r="I13" s="4">
        <f t="shared" si="5"/>
        <v>4896</v>
      </c>
      <c r="J13" s="3"/>
      <c r="K13" s="4">
        <v>9</v>
      </c>
      <c r="L13" s="4">
        <v>1080</v>
      </c>
      <c r="M13" s="4">
        <f t="shared" si="2"/>
        <v>1.125</v>
      </c>
      <c r="N13" s="4">
        <f t="shared" si="6"/>
        <v>4080</v>
      </c>
      <c r="O13" s="3"/>
      <c r="P13" s="4">
        <v>9</v>
      </c>
      <c r="Q13" s="4">
        <v>900</v>
      </c>
      <c r="R13" s="4">
        <f t="shared" si="3"/>
        <v>1.125</v>
      </c>
      <c r="S13" s="4">
        <f t="shared" si="7"/>
        <v>3400</v>
      </c>
    </row>
    <row r="14" spans="1:32" x14ac:dyDescent="0.15">
      <c r="A14" s="4">
        <v>10</v>
      </c>
      <c r="B14" s="4">
        <v>0</v>
      </c>
      <c r="C14" s="4"/>
      <c r="D14" s="4">
        <f>D13+B13</f>
        <v>7430</v>
      </c>
      <c r="E14" s="3"/>
      <c r="F14" s="4">
        <v>10</v>
      </c>
      <c r="G14" s="4"/>
      <c r="H14" s="4"/>
      <c r="I14" s="4">
        <f>I13+G13</f>
        <v>6192</v>
      </c>
      <c r="J14" s="3"/>
      <c r="K14" s="4">
        <v>10</v>
      </c>
      <c r="L14" s="4"/>
      <c r="M14" s="4"/>
      <c r="N14" s="4">
        <f>N13+L13</f>
        <v>5160</v>
      </c>
      <c r="O14" s="3"/>
      <c r="P14" s="4">
        <v>10</v>
      </c>
      <c r="Q14" s="4"/>
      <c r="R14" s="4"/>
      <c r="S14" s="4">
        <f>S13+Q13</f>
        <v>4300</v>
      </c>
    </row>
    <row r="18" spans="32:32" x14ac:dyDescent="0.15">
      <c r="AF18">
        <f>10/33</f>
        <v>0.30303030303030304</v>
      </c>
    </row>
    <row r="19" spans="32:32" x14ac:dyDescent="0.15">
      <c r="AF19">
        <f>5/28</f>
        <v>0.17857142857142858</v>
      </c>
    </row>
  </sheetData>
  <phoneticPr fontId="1" type="noConversion"/>
  <dataValidations count="4">
    <dataValidation allowBlank="1" showInputMessage="1" showErrorMessage="1" prompt="可学习次数为1的技能" sqref="F3" xr:uid="{00000000-0002-0000-0500-000000000000}"/>
    <dataValidation allowBlank="1" showInputMessage="1" showErrorMessage="1" prompt="可学习次数为2的技能" sqref="K3" xr:uid="{00000000-0002-0000-0500-000001000000}"/>
    <dataValidation allowBlank="1" showInputMessage="1" showErrorMessage="1" prompt="可学习次数为3的技能" sqref="P3" xr:uid="{00000000-0002-0000-0500-000002000000}"/>
    <dataValidation allowBlank="1" showInputMessage="1" showErrorMessage="1" prompt="当前升到下一等级的消耗" sqref="B3:B4 L3:L4 G3:G4 Q3:Q4" xr:uid="{00000000-0002-0000-0500-000003000000}"/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A64"/>
  <sheetViews>
    <sheetView workbookViewId="0">
      <selection activeCell="B3" sqref="B3"/>
    </sheetView>
    <sheetView workbookViewId="1"/>
  </sheetViews>
  <sheetFormatPr defaultRowHeight="13.5" x14ac:dyDescent="0.15"/>
  <sheetData>
    <row r="1" spans="1:27" ht="22.5" x14ac:dyDescent="0.15">
      <c r="A1" s="2" t="s">
        <v>89</v>
      </c>
    </row>
    <row r="2" spans="1:27" ht="22.5" x14ac:dyDescent="0.15">
      <c r="A2" s="2"/>
    </row>
    <row r="3" spans="1:27" x14ac:dyDescent="0.15">
      <c r="A3" s="1" t="s">
        <v>88</v>
      </c>
      <c r="B3">
        <f>AVERAGE(B5:B46)</f>
        <v>58.11904761904762</v>
      </c>
      <c r="H3" s="1" t="s">
        <v>88</v>
      </c>
      <c r="I3" s="21">
        <f>SUM(I5:I71)/SUM($I$5:$K$71)</f>
        <v>0.35357142857142859</v>
      </c>
      <c r="J3" s="21">
        <f>SUM(J5:J71)/SUM($I$5:$K$71)</f>
        <v>0.63214285714285712</v>
      </c>
      <c r="K3" s="21">
        <f>SUM(K5:K71)/SUM($I$5:$K$71)</f>
        <v>1.4285714285714285E-2</v>
      </c>
    </row>
    <row r="4" spans="1:27" x14ac:dyDescent="0.15">
      <c r="A4" s="1" t="s">
        <v>7</v>
      </c>
      <c r="B4" s="1" t="s">
        <v>0</v>
      </c>
      <c r="C4" s="1" t="s">
        <v>1</v>
      </c>
      <c r="D4" s="1"/>
      <c r="E4" s="1"/>
      <c r="F4" s="1"/>
      <c r="G4" s="1"/>
      <c r="H4" s="1" t="s">
        <v>81</v>
      </c>
      <c r="I4" s="1" t="s">
        <v>82</v>
      </c>
      <c r="J4" s="1" t="s">
        <v>83</v>
      </c>
      <c r="K4" s="1" t="s">
        <v>84</v>
      </c>
      <c r="L4" s="1" t="s">
        <v>85</v>
      </c>
      <c r="M4" s="1" t="s">
        <v>117</v>
      </c>
      <c r="N4" s="1"/>
      <c r="O4" s="1" t="s">
        <v>86</v>
      </c>
      <c r="P4" s="1" t="s">
        <v>87</v>
      </c>
      <c r="Q4" s="1" t="s">
        <v>0</v>
      </c>
      <c r="R4" s="1" t="s">
        <v>106</v>
      </c>
      <c r="S4" s="1" t="s">
        <v>107</v>
      </c>
      <c r="T4" s="1" t="s">
        <v>113</v>
      </c>
      <c r="U4" s="1" t="s">
        <v>114</v>
      </c>
      <c r="V4" s="1" t="s">
        <v>115</v>
      </c>
      <c r="W4" s="1" t="s">
        <v>116</v>
      </c>
      <c r="Y4" s="1" t="s">
        <v>108</v>
      </c>
      <c r="Z4" s="1" t="s">
        <v>111</v>
      </c>
      <c r="AA4" s="1" t="s">
        <v>112</v>
      </c>
    </row>
    <row r="5" spans="1:27" x14ac:dyDescent="0.15">
      <c r="A5">
        <v>1</v>
      </c>
      <c r="B5">
        <v>54</v>
      </c>
      <c r="C5">
        <v>1</v>
      </c>
      <c r="D5">
        <f t="shared" ref="D5:D51" si="0">B5+C5*12</f>
        <v>66</v>
      </c>
      <c r="H5">
        <v>1</v>
      </c>
      <c r="I5">
        <v>6</v>
      </c>
      <c r="J5">
        <v>4</v>
      </c>
      <c r="M5">
        <f t="shared" ref="M5:M32" si="1">I5*$V$5+J5*$W$5</f>
        <v>50.702670007776717</v>
      </c>
      <c r="O5">
        <v>1</v>
      </c>
      <c r="P5">
        <v>9</v>
      </c>
      <c r="Q5">
        <f t="shared" ref="Q5:Q36" si="2">S5-R5</f>
        <v>30</v>
      </c>
      <c r="R5">
        <v>3144</v>
      </c>
      <c r="S5">
        <v>3174</v>
      </c>
      <c r="T5">
        <f>SUMIF($O$5:$O$46,1,$P$5:$P$46)</f>
        <v>71</v>
      </c>
      <c r="U5">
        <f>SUMIF($O$5:$O$46,2,$P$5:$P$46)</f>
        <v>163</v>
      </c>
      <c r="V5">
        <f>SUMIF($O$5:$O$43,1,$Q$5:$Q$43)/T5</f>
        <v>3.591549295774648</v>
      </c>
      <c r="W5">
        <f>SUMIF($O$5:$O$43,2,$Q$5:$Q$43)/U5</f>
        <v>7.2883435582822083</v>
      </c>
      <c r="Y5">
        <v>0.5</v>
      </c>
      <c r="Z5">
        <v>1.5</v>
      </c>
      <c r="AA5">
        <f>Y5*Z5+Y7*Z7</f>
        <v>1.25</v>
      </c>
    </row>
    <row r="6" spans="1:27" x14ac:dyDescent="0.15">
      <c r="A6">
        <v>2</v>
      </c>
      <c r="B6">
        <v>60</v>
      </c>
      <c r="C6">
        <v>0</v>
      </c>
      <c r="D6">
        <f t="shared" si="0"/>
        <v>60</v>
      </c>
      <c r="H6">
        <v>2</v>
      </c>
      <c r="I6">
        <v>3</v>
      </c>
      <c r="J6">
        <v>7</v>
      </c>
      <c r="M6">
        <f t="shared" si="1"/>
        <v>61.793052795299403</v>
      </c>
      <c r="O6">
        <v>2</v>
      </c>
      <c r="P6">
        <v>10</v>
      </c>
      <c r="Q6">
        <f t="shared" si="2"/>
        <v>72</v>
      </c>
      <c r="R6">
        <f>S5</f>
        <v>3174</v>
      </c>
      <c r="S6">
        <v>3246</v>
      </c>
      <c r="Y6" s="1" t="s">
        <v>109</v>
      </c>
      <c r="Z6" s="1" t="s">
        <v>110</v>
      </c>
    </row>
    <row r="7" spans="1:27" x14ac:dyDescent="0.15">
      <c r="A7">
        <v>3</v>
      </c>
      <c r="B7">
        <v>63</v>
      </c>
      <c r="C7">
        <v>0</v>
      </c>
      <c r="D7">
        <f t="shared" si="0"/>
        <v>63</v>
      </c>
      <c r="H7">
        <v>3</v>
      </c>
      <c r="I7">
        <v>3</v>
      </c>
      <c r="J7">
        <v>6</v>
      </c>
      <c r="K7">
        <v>1</v>
      </c>
      <c r="M7">
        <f t="shared" si="1"/>
        <v>54.504709237017195</v>
      </c>
      <c r="O7">
        <v>2</v>
      </c>
      <c r="P7">
        <v>10</v>
      </c>
      <c r="Q7">
        <f t="shared" si="2"/>
        <v>60</v>
      </c>
      <c r="R7">
        <f>S6</f>
        <v>3246</v>
      </c>
      <c r="S7">
        <v>3306</v>
      </c>
      <c r="Y7">
        <f>1-Y5</f>
        <v>0.5</v>
      </c>
      <c r="Z7">
        <v>1</v>
      </c>
    </row>
    <row r="8" spans="1:27" x14ac:dyDescent="0.15">
      <c r="A8">
        <v>4</v>
      </c>
      <c r="B8">
        <v>60</v>
      </c>
      <c r="C8">
        <v>0</v>
      </c>
      <c r="D8">
        <f t="shared" si="0"/>
        <v>60</v>
      </c>
      <c r="H8">
        <v>4</v>
      </c>
      <c r="I8">
        <v>5</v>
      </c>
      <c r="J8">
        <v>5</v>
      </c>
      <c r="M8">
        <f t="shared" si="1"/>
        <v>54.399464270284284</v>
      </c>
      <c r="O8">
        <v>2</v>
      </c>
      <c r="P8">
        <v>10</v>
      </c>
      <c r="Q8">
        <f t="shared" si="2"/>
        <v>78</v>
      </c>
      <c r="R8">
        <f>S7</f>
        <v>3306</v>
      </c>
      <c r="S8">
        <v>3384</v>
      </c>
    </row>
    <row r="9" spans="1:27" x14ac:dyDescent="0.15">
      <c r="A9">
        <v>5</v>
      </c>
      <c r="B9">
        <v>45</v>
      </c>
      <c r="C9">
        <v>0</v>
      </c>
      <c r="D9">
        <f t="shared" si="0"/>
        <v>45</v>
      </c>
      <c r="H9">
        <v>5</v>
      </c>
      <c r="I9">
        <v>4</v>
      </c>
      <c r="J9">
        <v>6</v>
      </c>
      <c r="M9">
        <f t="shared" si="1"/>
        <v>58.096258532791843</v>
      </c>
      <c r="O9">
        <v>1</v>
      </c>
      <c r="P9">
        <v>10</v>
      </c>
      <c r="Q9">
        <f t="shared" si="2"/>
        <v>33</v>
      </c>
      <c r="R9">
        <f>S8</f>
        <v>3384</v>
      </c>
      <c r="S9">
        <v>3417</v>
      </c>
    </row>
    <row r="10" spans="1:27" x14ac:dyDescent="0.15">
      <c r="A10">
        <v>6</v>
      </c>
      <c r="B10">
        <v>57</v>
      </c>
      <c r="C10">
        <v>1</v>
      </c>
      <c r="D10">
        <f t="shared" si="0"/>
        <v>69</v>
      </c>
      <c r="H10">
        <v>6</v>
      </c>
      <c r="I10">
        <v>5</v>
      </c>
      <c r="J10">
        <v>5</v>
      </c>
      <c r="M10">
        <f t="shared" si="1"/>
        <v>54.399464270284284</v>
      </c>
      <c r="O10">
        <v>2</v>
      </c>
      <c r="P10">
        <v>10</v>
      </c>
      <c r="Q10">
        <f t="shared" si="2"/>
        <v>72</v>
      </c>
      <c r="R10">
        <v>3423</v>
      </c>
      <c r="S10">
        <v>3495</v>
      </c>
    </row>
    <row r="11" spans="1:27" x14ac:dyDescent="0.15">
      <c r="A11">
        <v>7</v>
      </c>
      <c r="B11">
        <v>66</v>
      </c>
      <c r="C11">
        <v>0</v>
      </c>
      <c r="D11">
        <f t="shared" si="0"/>
        <v>66</v>
      </c>
      <c r="H11">
        <v>7</v>
      </c>
      <c r="I11">
        <v>2</v>
      </c>
      <c r="J11">
        <v>8</v>
      </c>
      <c r="M11">
        <f t="shared" si="1"/>
        <v>65.489847057806969</v>
      </c>
      <c r="O11">
        <v>2</v>
      </c>
      <c r="P11">
        <v>10</v>
      </c>
      <c r="Q11">
        <f t="shared" si="2"/>
        <v>72</v>
      </c>
      <c r="R11">
        <f>S10</f>
        <v>3495</v>
      </c>
      <c r="S11">
        <v>3567</v>
      </c>
    </row>
    <row r="12" spans="1:27" x14ac:dyDescent="0.15">
      <c r="A12">
        <v>8</v>
      </c>
      <c r="B12">
        <v>78</v>
      </c>
      <c r="C12">
        <v>0</v>
      </c>
      <c r="D12">
        <f t="shared" si="0"/>
        <v>78</v>
      </c>
      <c r="H12">
        <v>8</v>
      </c>
      <c r="I12">
        <v>2</v>
      </c>
      <c r="J12">
        <v>8</v>
      </c>
      <c r="M12">
        <f t="shared" si="1"/>
        <v>65.489847057806969</v>
      </c>
      <c r="O12">
        <v>2</v>
      </c>
      <c r="P12">
        <v>10</v>
      </c>
      <c r="Q12">
        <f t="shared" si="2"/>
        <v>90</v>
      </c>
      <c r="R12">
        <f>S11</f>
        <v>3567</v>
      </c>
      <c r="S12">
        <v>3657</v>
      </c>
    </row>
    <row r="13" spans="1:27" x14ac:dyDescent="0.15">
      <c r="A13">
        <v>9</v>
      </c>
      <c r="B13">
        <v>60</v>
      </c>
      <c r="C13">
        <v>0</v>
      </c>
      <c r="D13">
        <f t="shared" si="0"/>
        <v>60</v>
      </c>
      <c r="H13">
        <v>9</v>
      </c>
      <c r="I13">
        <v>5</v>
      </c>
      <c r="J13">
        <v>5</v>
      </c>
      <c r="M13">
        <f t="shared" si="1"/>
        <v>54.399464270284284</v>
      </c>
      <c r="O13">
        <v>1</v>
      </c>
      <c r="P13">
        <v>4</v>
      </c>
      <c r="Q13">
        <f t="shared" si="2"/>
        <v>18</v>
      </c>
      <c r="R13">
        <v>1575</v>
      </c>
      <c r="S13">
        <v>1593</v>
      </c>
    </row>
    <row r="14" spans="1:27" x14ac:dyDescent="0.15">
      <c r="A14">
        <v>10</v>
      </c>
      <c r="B14">
        <v>54</v>
      </c>
      <c r="C14">
        <v>0</v>
      </c>
      <c r="D14">
        <f t="shared" si="0"/>
        <v>54</v>
      </c>
      <c r="H14">
        <v>10</v>
      </c>
      <c r="I14">
        <v>4</v>
      </c>
      <c r="J14">
        <v>5</v>
      </c>
      <c r="K14">
        <v>1</v>
      </c>
      <c r="M14">
        <f t="shared" si="1"/>
        <v>50.807914974509636</v>
      </c>
      <c r="O14">
        <v>2</v>
      </c>
      <c r="P14">
        <v>10</v>
      </c>
      <c r="Q14">
        <f t="shared" si="2"/>
        <v>78</v>
      </c>
      <c r="R14">
        <f t="shared" ref="R14:R36" si="3">S13</f>
        <v>1593</v>
      </c>
      <c r="S14">
        <v>1671</v>
      </c>
    </row>
    <row r="15" spans="1:27" x14ac:dyDescent="0.15">
      <c r="A15">
        <v>11</v>
      </c>
      <c r="B15">
        <v>39</v>
      </c>
      <c r="C15">
        <v>0</v>
      </c>
      <c r="D15">
        <f t="shared" si="0"/>
        <v>39</v>
      </c>
      <c r="H15">
        <v>11</v>
      </c>
      <c r="I15">
        <v>2</v>
      </c>
      <c r="J15">
        <v>8</v>
      </c>
      <c r="M15">
        <f t="shared" si="1"/>
        <v>65.489847057806969</v>
      </c>
      <c r="O15">
        <v>2</v>
      </c>
      <c r="P15">
        <v>10</v>
      </c>
      <c r="Q15">
        <f t="shared" si="2"/>
        <v>78</v>
      </c>
      <c r="R15">
        <f t="shared" si="3"/>
        <v>1671</v>
      </c>
      <c r="S15">
        <v>1749</v>
      </c>
    </row>
    <row r="16" spans="1:27" x14ac:dyDescent="0.15">
      <c r="A16">
        <v>12</v>
      </c>
      <c r="B16">
        <v>72</v>
      </c>
      <c r="C16">
        <v>0</v>
      </c>
      <c r="D16">
        <f t="shared" si="0"/>
        <v>72</v>
      </c>
      <c r="H16">
        <v>12</v>
      </c>
      <c r="I16">
        <v>2</v>
      </c>
      <c r="J16">
        <v>7</v>
      </c>
      <c r="K16">
        <v>1</v>
      </c>
      <c r="M16">
        <f t="shared" si="1"/>
        <v>58.201503499524755</v>
      </c>
      <c r="O16">
        <v>1</v>
      </c>
      <c r="P16">
        <v>10</v>
      </c>
      <c r="Q16">
        <f t="shared" si="2"/>
        <v>33</v>
      </c>
      <c r="R16">
        <f t="shared" si="3"/>
        <v>1749</v>
      </c>
      <c r="S16">
        <v>1782</v>
      </c>
    </row>
    <row r="17" spans="1:19" x14ac:dyDescent="0.15">
      <c r="A17">
        <v>13</v>
      </c>
      <c r="B17">
        <v>60</v>
      </c>
      <c r="C17">
        <v>0</v>
      </c>
      <c r="D17">
        <f t="shared" si="0"/>
        <v>60</v>
      </c>
      <c r="H17">
        <v>13</v>
      </c>
      <c r="I17">
        <v>4</v>
      </c>
      <c r="J17">
        <v>6</v>
      </c>
      <c r="M17">
        <f t="shared" si="1"/>
        <v>58.096258532791843</v>
      </c>
      <c r="O17">
        <v>2</v>
      </c>
      <c r="P17">
        <v>10</v>
      </c>
      <c r="Q17">
        <f t="shared" si="2"/>
        <v>66</v>
      </c>
      <c r="R17">
        <f t="shared" si="3"/>
        <v>1782</v>
      </c>
      <c r="S17">
        <v>1848</v>
      </c>
    </row>
    <row r="18" spans="1:19" x14ac:dyDescent="0.15">
      <c r="A18">
        <v>14</v>
      </c>
      <c r="B18">
        <v>69</v>
      </c>
      <c r="C18">
        <v>0</v>
      </c>
      <c r="D18">
        <f t="shared" si="0"/>
        <v>69</v>
      </c>
      <c r="H18">
        <v>14</v>
      </c>
      <c r="I18">
        <v>3</v>
      </c>
      <c r="J18">
        <v>7</v>
      </c>
      <c r="M18">
        <f t="shared" si="1"/>
        <v>61.793052795299403</v>
      </c>
      <c r="O18">
        <v>1</v>
      </c>
      <c r="P18">
        <v>10</v>
      </c>
      <c r="Q18">
        <f t="shared" si="2"/>
        <v>39</v>
      </c>
      <c r="R18">
        <f t="shared" si="3"/>
        <v>1848</v>
      </c>
      <c r="S18">
        <v>1887</v>
      </c>
    </row>
    <row r="19" spans="1:19" x14ac:dyDescent="0.15">
      <c r="A19">
        <v>15</v>
      </c>
      <c r="B19">
        <v>57</v>
      </c>
      <c r="C19">
        <v>0</v>
      </c>
      <c r="D19">
        <f t="shared" si="0"/>
        <v>57</v>
      </c>
      <c r="H19">
        <v>15</v>
      </c>
      <c r="I19">
        <v>1</v>
      </c>
      <c r="J19">
        <v>9</v>
      </c>
      <c r="M19">
        <f t="shared" si="1"/>
        <v>69.186641320314521</v>
      </c>
      <c r="O19">
        <v>1</v>
      </c>
      <c r="P19">
        <v>5</v>
      </c>
      <c r="Q19">
        <f t="shared" si="2"/>
        <v>18</v>
      </c>
      <c r="R19">
        <f t="shared" si="3"/>
        <v>1887</v>
      </c>
      <c r="S19">
        <v>1905</v>
      </c>
    </row>
    <row r="20" spans="1:19" x14ac:dyDescent="0.15">
      <c r="A20">
        <v>16</v>
      </c>
      <c r="B20">
        <v>61</v>
      </c>
      <c r="C20">
        <v>0</v>
      </c>
      <c r="D20">
        <f t="shared" si="0"/>
        <v>61</v>
      </c>
      <c r="H20">
        <v>16</v>
      </c>
      <c r="I20">
        <v>4</v>
      </c>
      <c r="J20">
        <v>6</v>
      </c>
      <c r="M20">
        <f t="shared" si="1"/>
        <v>58.096258532791843</v>
      </c>
      <c r="O20">
        <v>2</v>
      </c>
      <c r="P20">
        <v>10</v>
      </c>
      <c r="Q20">
        <f t="shared" si="2"/>
        <v>66</v>
      </c>
      <c r="R20">
        <f t="shared" si="3"/>
        <v>1905</v>
      </c>
      <c r="S20">
        <v>1971</v>
      </c>
    </row>
    <row r="21" spans="1:19" x14ac:dyDescent="0.15">
      <c r="A21">
        <v>17</v>
      </c>
      <c r="B21">
        <v>60</v>
      </c>
      <c r="C21">
        <v>0</v>
      </c>
      <c r="D21">
        <f t="shared" si="0"/>
        <v>60</v>
      </c>
      <c r="H21">
        <v>17</v>
      </c>
      <c r="I21">
        <v>6</v>
      </c>
      <c r="J21">
        <v>4</v>
      </c>
      <c r="M21">
        <f t="shared" si="1"/>
        <v>50.702670007776717</v>
      </c>
      <c r="O21">
        <v>2</v>
      </c>
      <c r="P21">
        <v>10</v>
      </c>
      <c r="Q21">
        <f t="shared" si="2"/>
        <v>72</v>
      </c>
      <c r="R21">
        <f t="shared" si="3"/>
        <v>1971</v>
      </c>
      <c r="S21">
        <v>2043</v>
      </c>
    </row>
    <row r="22" spans="1:19" x14ac:dyDescent="0.15">
      <c r="A22">
        <v>18</v>
      </c>
      <c r="B22">
        <v>81</v>
      </c>
      <c r="C22">
        <v>0</v>
      </c>
      <c r="D22">
        <f t="shared" si="0"/>
        <v>81</v>
      </c>
      <c r="H22">
        <v>18</v>
      </c>
      <c r="I22">
        <v>3</v>
      </c>
      <c r="J22">
        <v>7</v>
      </c>
      <c r="M22">
        <f t="shared" si="1"/>
        <v>61.793052795299403</v>
      </c>
      <c r="O22">
        <v>1</v>
      </c>
      <c r="P22">
        <v>9</v>
      </c>
      <c r="Q22">
        <f t="shared" si="2"/>
        <v>33</v>
      </c>
      <c r="R22">
        <f t="shared" si="3"/>
        <v>2043</v>
      </c>
      <c r="S22">
        <v>2076</v>
      </c>
    </row>
    <row r="23" spans="1:19" x14ac:dyDescent="0.15">
      <c r="A23">
        <v>19</v>
      </c>
      <c r="B23">
        <v>57</v>
      </c>
      <c r="C23">
        <v>0</v>
      </c>
      <c r="D23">
        <f t="shared" si="0"/>
        <v>57</v>
      </c>
      <c r="H23">
        <v>19</v>
      </c>
      <c r="I23">
        <v>4</v>
      </c>
      <c r="J23">
        <v>6</v>
      </c>
      <c r="M23">
        <f t="shared" si="1"/>
        <v>58.096258532791843</v>
      </c>
      <c r="O23">
        <v>2</v>
      </c>
      <c r="P23">
        <v>10</v>
      </c>
      <c r="Q23">
        <f t="shared" si="2"/>
        <v>84</v>
      </c>
      <c r="R23">
        <f t="shared" si="3"/>
        <v>2076</v>
      </c>
      <c r="S23">
        <v>2160</v>
      </c>
    </row>
    <row r="24" spans="1:19" x14ac:dyDescent="0.15">
      <c r="A24">
        <v>20</v>
      </c>
      <c r="B24">
        <v>48</v>
      </c>
      <c r="C24">
        <v>0</v>
      </c>
      <c r="D24">
        <f t="shared" si="0"/>
        <v>48</v>
      </c>
      <c r="H24">
        <v>20</v>
      </c>
      <c r="I24">
        <v>4</v>
      </c>
      <c r="J24">
        <v>6</v>
      </c>
      <c r="M24">
        <f t="shared" si="1"/>
        <v>58.096258532791843</v>
      </c>
      <c r="O24">
        <v>2</v>
      </c>
      <c r="P24">
        <v>10</v>
      </c>
      <c r="Q24">
        <f t="shared" si="2"/>
        <v>78</v>
      </c>
      <c r="R24">
        <f t="shared" si="3"/>
        <v>2160</v>
      </c>
      <c r="S24">
        <v>2238</v>
      </c>
    </row>
    <row r="25" spans="1:19" x14ac:dyDescent="0.15">
      <c r="A25">
        <v>21</v>
      </c>
      <c r="B25">
        <v>66</v>
      </c>
      <c r="C25">
        <v>0</v>
      </c>
      <c r="D25">
        <f t="shared" si="0"/>
        <v>66</v>
      </c>
      <c r="H25">
        <v>21</v>
      </c>
      <c r="I25">
        <v>4</v>
      </c>
      <c r="J25">
        <v>6</v>
      </c>
      <c r="M25">
        <f t="shared" si="1"/>
        <v>58.096258532791843</v>
      </c>
      <c r="O25">
        <v>2</v>
      </c>
      <c r="P25">
        <v>8</v>
      </c>
      <c r="Q25">
        <f t="shared" si="2"/>
        <v>60</v>
      </c>
      <c r="R25">
        <f t="shared" si="3"/>
        <v>2238</v>
      </c>
      <c r="S25">
        <v>2298</v>
      </c>
    </row>
    <row r="26" spans="1:19" x14ac:dyDescent="0.15">
      <c r="A26">
        <v>22</v>
      </c>
      <c r="B26">
        <v>45</v>
      </c>
      <c r="C26">
        <v>2</v>
      </c>
      <c r="D26">
        <f t="shared" si="0"/>
        <v>69</v>
      </c>
      <c r="H26">
        <v>22</v>
      </c>
      <c r="I26">
        <v>3</v>
      </c>
      <c r="J26">
        <v>7</v>
      </c>
      <c r="M26">
        <f t="shared" si="1"/>
        <v>61.793052795299403</v>
      </c>
      <c r="O26">
        <v>1</v>
      </c>
      <c r="P26">
        <v>10</v>
      </c>
      <c r="Q26">
        <f t="shared" si="2"/>
        <v>36</v>
      </c>
      <c r="R26">
        <f t="shared" si="3"/>
        <v>2298</v>
      </c>
      <c r="S26">
        <v>2334</v>
      </c>
    </row>
    <row r="27" spans="1:19" x14ac:dyDescent="0.15">
      <c r="A27">
        <v>23</v>
      </c>
      <c r="B27">
        <v>51</v>
      </c>
      <c r="C27">
        <v>0</v>
      </c>
      <c r="D27">
        <f t="shared" si="0"/>
        <v>51</v>
      </c>
      <c r="H27">
        <v>23</v>
      </c>
      <c r="I27">
        <v>4</v>
      </c>
      <c r="J27">
        <v>6</v>
      </c>
      <c r="M27">
        <f t="shared" si="1"/>
        <v>58.096258532791843</v>
      </c>
      <c r="O27">
        <v>1</v>
      </c>
      <c r="P27">
        <v>4</v>
      </c>
      <c r="Q27">
        <f t="shared" si="2"/>
        <v>15</v>
      </c>
      <c r="R27">
        <f t="shared" si="3"/>
        <v>2334</v>
      </c>
      <c r="S27">
        <v>2349</v>
      </c>
    </row>
    <row r="28" spans="1:19" x14ac:dyDescent="0.15">
      <c r="A28">
        <v>24</v>
      </c>
      <c r="B28">
        <v>57</v>
      </c>
      <c r="C28">
        <v>0</v>
      </c>
      <c r="D28">
        <f t="shared" si="0"/>
        <v>57</v>
      </c>
      <c r="H28">
        <v>24</v>
      </c>
      <c r="I28">
        <v>2</v>
      </c>
      <c r="J28">
        <v>8</v>
      </c>
      <c r="M28">
        <f t="shared" si="1"/>
        <v>65.489847057806969</v>
      </c>
      <c r="O28">
        <v>2</v>
      </c>
      <c r="P28">
        <v>10</v>
      </c>
      <c r="Q28">
        <f t="shared" si="2"/>
        <v>60</v>
      </c>
      <c r="R28">
        <f t="shared" si="3"/>
        <v>2349</v>
      </c>
      <c r="S28">
        <v>2409</v>
      </c>
    </row>
    <row r="29" spans="1:19" x14ac:dyDescent="0.15">
      <c r="A29">
        <v>25</v>
      </c>
      <c r="B29">
        <v>63</v>
      </c>
      <c r="C29">
        <v>1</v>
      </c>
      <c r="D29">
        <f t="shared" si="0"/>
        <v>75</v>
      </c>
      <c r="H29">
        <v>25</v>
      </c>
      <c r="I29">
        <v>3</v>
      </c>
      <c r="J29">
        <v>6</v>
      </c>
      <c r="K29">
        <v>1</v>
      </c>
      <c r="M29">
        <f t="shared" si="1"/>
        <v>54.504709237017195</v>
      </c>
      <c r="O29">
        <v>2</v>
      </c>
      <c r="P29">
        <v>10</v>
      </c>
      <c r="Q29">
        <f t="shared" si="2"/>
        <v>66</v>
      </c>
      <c r="R29">
        <f t="shared" si="3"/>
        <v>2409</v>
      </c>
      <c r="S29">
        <v>2475</v>
      </c>
    </row>
    <row r="30" spans="1:19" x14ac:dyDescent="0.15">
      <c r="A30">
        <v>26</v>
      </c>
      <c r="B30">
        <v>69</v>
      </c>
      <c r="D30">
        <f t="shared" si="0"/>
        <v>69</v>
      </c>
      <c r="H30">
        <v>26</v>
      </c>
      <c r="I30">
        <v>3</v>
      </c>
      <c r="J30">
        <v>7</v>
      </c>
      <c r="M30">
        <f t="shared" si="1"/>
        <v>61.793052795299403</v>
      </c>
      <c r="O30">
        <v>2</v>
      </c>
      <c r="P30">
        <v>5</v>
      </c>
      <c r="Q30">
        <f t="shared" si="2"/>
        <v>36</v>
      </c>
      <c r="R30">
        <f t="shared" si="3"/>
        <v>2475</v>
      </c>
      <c r="S30">
        <v>2511</v>
      </c>
    </row>
    <row r="31" spans="1:19" x14ac:dyDescent="0.15">
      <c r="A31">
        <v>27</v>
      </c>
      <c r="B31">
        <v>48</v>
      </c>
      <c r="D31">
        <f t="shared" si="0"/>
        <v>48</v>
      </c>
      <c r="H31">
        <v>27</v>
      </c>
      <c r="I31">
        <v>4</v>
      </c>
      <c r="J31">
        <v>6</v>
      </c>
      <c r="M31">
        <f t="shared" si="1"/>
        <v>58.096258532791843</v>
      </c>
      <c r="Q31">
        <f t="shared" si="2"/>
        <v>-2511</v>
      </c>
      <c r="R31">
        <f t="shared" si="3"/>
        <v>2511</v>
      </c>
    </row>
    <row r="32" spans="1:19" x14ac:dyDescent="0.15">
      <c r="A32">
        <v>28</v>
      </c>
      <c r="B32">
        <v>69</v>
      </c>
      <c r="D32">
        <f t="shared" si="0"/>
        <v>69</v>
      </c>
      <c r="H32">
        <v>28</v>
      </c>
      <c r="I32">
        <v>4</v>
      </c>
      <c r="J32">
        <v>6</v>
      </c>
      <c r="M32">
        <f t="shared" si="1"/>
        <v>58.096258532791843</v>
      </c>
      <c r="Q32">
        <f t="shared" si="2"/>
        <v>0</v>
      </c>
      <c r="R32">
        <f t="shared" si="3"/>
        <v>0</v>
      </c>
    </row>
    <row r="33" spans="1:18" x14ac:dyDescent="0.15">
      <c r="A33">
        <v>29</v>
      </c>
      <c r="B33">
        <v>51</v>
      </c>
      <c r="D33">
        <f t="shared" si="0"/>
        <v>51</v>
      </c>
      <c r="H33">
        <v>29</v>
      </c>
      <c r="Q33">
        <f t="shared" si="2"/>
        <v>0</v>
      </c>
      <c r="R33">
        <f t="shared" si="3"/>
        <v>0</v>
      </c>
    </row>
    <row r="34" spans="1:18" x14ac:dyDescent="0.15">
      <c r="A34">
        <v>30</v>
      </c>
      <c r="B34">
        <v>69</v>
      </c>
      <c r="D34">
        <f t="shared" si="0"/>
        <v>69</v>
      </c>
      <c r="H34">
        <v>30</v>
      </c>
      <c r="Q34">
        <f t="shared" si="2"/>
        <v>0</v>
      </c>
      <c r="R34">
        <f t="shared" si="3"/>
        <v>0</v>
      </c>
    </row>
    <row r="35" spans="1:18" x14ac:dyDescent="0.15">
      <c r="A35">
        <v>31</v>
      </c>
      <c r="B35">
        <v>57</v>
      </c>
      <c r="D35">
        <f t="shared" si="0"/>
        <v>57</v>
      </c>
      <c r="H35">
        <v>31</v>
      </c>
      <c r="Q35">
        <f t="shared" si="2"/>
        <v>0</v>
      </c>
      <c r="R35">
        <f t="shared" si="3"/>
        <v>0</v>
      </c>
    </row>
    <row r="36" spans="1:18" x14ac:dyDescent="0.15">
      <c r="A36">
        <v>32</v>
      </c>
      <c r="B36">
        <v>51</v>
      </c>
      <c r="C36">
        <v>1</v>
      </c>
      <c r="D36">
        <f t="shared" si="0"/>
        <v>63</v>
      </c>
      <c r="H36">
        <v>32</v>
      </c>
      <c r="Q36">
        <f t="shared" si="2"/>
        <v>0</v>
      </c>
      <c r="R36">
        <f t="shared" si="3"/>
        <v>0</v>
      </c>
    </row>
    <row r="37" spans="1:18" x14ac:dyDescent="0.15">
      <c r="A37">
        <v>33</v>
      </c>
      <c r="B37">
        <v>51</v>
      </c>
      <c r="D37">
        <f t="shared" si="0"/>
        <v>51</v>
      </c>
      <c r="H37">
        <v>33</v>
      </c>
    </row>
    <row r="38" spans="1:18" x14ac:dyDescent="0.15">
      <c r="A38">
        <v>34</v>
      </c>
      <c r="B38">
        <v>60</v>
      </c>
      <c r="D38">
        <f t="shared" si="0"/>
        <v>60</v>
      </c>
      <c r="H38">
        <v>34</v>
      </c>
    </row>
    <row r="39" spans="1:18" x14ac:dyDescent="0.15">
      <c r="A39">
        <v>35</v>
      </c>
      <c r="B39">
        <v>60</v>
      </c>
      <c r="D39">
        <f t="shared" si="0"/>
        <v>60</v>
      </c>
      <c r="H39">
        <v>35</v>
      </c>
    </row>
    <row r="40" spans="1:18" x14ac:dyDescent="0.15">
      <c r="A40">
        <v>36</v>
      </c>
      <c r="B40">
        <v>57</v>
      </c>
      <c r="D40">
        <f t="shared" si="0"/>
        <v>57</v>
      </c>
      <c r="H40">
        <v>36</v>
      </c>
    </row>
    <row r="41" spans="1:18" x14ac:dyDescent="0.15">
      <c r="A41">
        <v>37</v>
      </c>
      <c r="B41">
        <v>48</v>
      </c>
      <c r="D41">
        <f t="shared" si="0"/>
        <v>48</v>
      </c>
      <c r="H41">
        <v>37</v>
      </c>
    </row>
    <row r="42" spans="1:18" x14ac:dyDescent="0.15">
      <c r="A42">
        <v>38</v>
      </c>
      <c r="B42">
        <v>57</v>
      </c>
      <c r="D42">
        <f t="shared" si="0"/>
        <v>57</v>
      </c>
      <c r="H42">
        <v>38</v>
      </c>
    </row>
    <row r="43" spans="1:18" x14ac:dyDescent="0.15">
      <c r="A43">
        <v>39</v>
      </c>
      <c r="B43">
        <v>51</v>
      </c>
      <c r="D43">
        <f t="shared" si="0"/>
        <v>51</v>
      </c>
      <c r="H43">
        <v>39</v>
      </c>
    </row>
    <row r="44" spans="1:18" x14ac:dyDescent="0.15">
      <c r="A44">
        <v>40</v>
      </c>
      <c r="B44">
        <v>51</v>
      </c>
      <c r="D44">
        <f t="shared" si="0"/>
        <v>51</v>
      </c>
      <c r="H44">
        <v>40</v>
      </c>
    </row>
    <row r="45" spans="1:18" x14ac:dyDescent="0.15">
      <c r="A45">
        <v>41</v>
      </c>
      <c r="B45">
        <v>63</v>
      </c>
      <c r="D45">
        <f t="shared" si="0"/>
        <v>63</v>
      </c>
      <c r="H45">
        <v>41</v>
      </c>
    </row>
    <row r="46" spans="1:18" x14ac:dyDescent="0.15">
      <c r="A46">
        <v>42</v>
      </c>
      <c r="B46">
        <v>46</v>
      </c>
      <c r="C46">
        <v>1</v>
      </c>
      <c r="D46">
        <f t="shared" si="0"/>
        <v>58</v>
      </c>
      <c r="H46">
        <v>42</v>
      </c>
    </row>
    <row r="47" spans="1:18" x14ac:dyDescent="0.15">
      <c r="A47">
        <v>43</v>
      </c>
      <c r="B47">
        <v>51</v>
      </c>
      <c r="C47">
        <v>1</v>
      </c>
      <c r="D47">
        <f t="shared" si="0"/>
        <v>63</v>
      </c>
    </row>
    <row r="48" spans="1:18" x14ac:dyDescent="0.15">
      <c r="A48">
        <v>44</v>
      </c>
      <c r="B48">
        <v>48</v>
      </c>
      <c r="D48">
        <f t="shared" si="0"/>
        <v>48</v>
      </c>
    </row>
    <row r="49" spans="1:4" x14ac:dyDescent="0.15">
      <c r="A49">
        <v>45</v>
      </c>
      <c r="B49">
        <v>69</v>
      </c>
      <c r="D49">
        <f t="shared" si="0"/>
        <v>69</v>
      </c>
    </row>
    <row r="50" spans="1:4" x14ac:dyDescent="0.15">
      <c r="A50">
        <v>46</v>
      </c>
      <c r="B50">
        <v>66</v>
      </c>
      <c r="D50">
        <f t="shared" si="0"/>
        <v>66</v>
      </c>
    </row>
    <row r="51" spans="1:4" x14ac:dyDescent="0.15">
      <c r="A51">
        <v>47</v>
      </c>
      <c r="B51">
        <v>51</v>
      </c>
      <c r="C51">
        <v>1</v>
      </c>
      <c r="D51">
        <f t="shared" si="0"/>
        <v>63</v>
      </c>
    </row>
    <row r="52" spans="1:4" x14ac:dyDescent="0.15">
      <c r="A52">
        <v>48</v>
      </c>
    </row>
    <row r="53" spans="1:4" x14ac:dyDescent="0.15">
      <c r="A53">
        <v>49</v>
      </c>
    </row>
    <row r="54" spans="1:4" x14ac:dyDescent="0.15">
      <c r="A54">
        <v>50</v>
      </c>
    </row>
    <row r="55" spans="1:4" x14ac:dyDescent="0.15">
      <c r="A55">
        <v>51</v>
      </c>
    </row>
    <row r="56" spans="1:4" x14ac:dyDescent="0.15">
      <c r="A56">
        <v>52</v>
      </c>
    </row>
    <row r="57" spans="1:4" x14ac:dyDescent="0.15">
      <c r="A57">
        <v>53</v>
      </c>
    </row>
    <row r="58" spans="1:4" x14ac:dyDescent="0.15">
      <c r="A58">
        <v>54</v>
      </c>
    </row>
    <row r="59" spans="1:4" x14ac:dyDescent="0.15">
      <c r="A59">
        <v>55</v>
      </c>
    </row>
    <row r="60" spans="1:4" x14ac:dyDescent="0.15">
      <c r="A60">
        <v>56</v>
      </c>
    </row>
    <row r="61" spans="1:4" x14ac:dyDescent="0.15">
      <c r="A61">
        <v>57</v>
      </c>
    </row>
    <row r="62" spans="1:4" x14ac:dyDescent="0.15">
      <c r="A62">
        <v>58</v>
      </c>
    </row>
    <row r="63" spans="1:4" x14ac:dyDescent="0.15">
      <c r="A63">
        <v>59</v>
      </c>
    </row>
    <row r="64" spans="1:4" x14ac:dyDescent="0.15">
      <c r="A64">
        <v>60</v>
      </c>
    </row>
  </sheetData>
  <phoneticPr fontId="1" type="noConversion"/>
  <dataValidations count="2">
    <dataValidation allowBlank="1" showInputMessage="1" showErrorMessage="1" prompt="1星概率" sqref="I3:K3" xr:uid="{00000000-0002-0000-0600-000000000000}"/>
    <dataValidation allowBlank="1" showInputMessage="1" showErrorMessage="1" prompt="每次10连平均经验" sqref="B3" xr:uid="{00000000-0002-0000-0600-000001000000}"/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B2:R55"/>
  <sheetViews>
    <sheetView workbookViewId="0"/>
    <sheetView workbookViewId="1"/>
  </sheetViews>
  <sheetFormatPr defaultRowHeight="13.5" x14ac:dyDescent="0.15"/>
  <sheetData>
    <row r="2" spans="2:4" x14ac:dyDescent="0.15">
      <c r="B2" t="s">
        <v>247</v>
      </c>
      <c r="C2" t="s">
        <v>149</v>
      </c>
      <c r="D2" t="s">
        <v>219</v>
      </c>
    </row>
    <row r="3" spans="2:4" x14ac:dyDescent="0.15">
      <c r="B3" s="38" t="s">
        <v>148</v>
      </c>
      <c r="C3">
        <f>SUMIF([1]建筑消耗!$B$296:$B$315,B3,[1]建筑消耗!$F$296:$F$315)</f>
        <v>50</v>
      </c>
      <c r="D3">
        <f>150</f>
        <v>150</v>
      </c>
    </row>
    <row r="4" spans="2:4" x14ac:dyDescent="0.15">
      <c r="B4" s="38" t="s">
        <v>150</v>
      </c>
      <c r="C4">
        <f>SUMIF([1]建筑消耗!$B$296:$B$315,B4,[1]建筑消耗!$F$296:$F$315)</f>
        <v>250</v>
      </c>
      <c r="D4">
        <f t="shared" ref="D4:D22" si="0">D3+150</f>
        <v>300</v>
      </c>
    </row>
    <row r="5" spans="2:4" x14ac:dyDescent="0.15">
      <c r="B5" s="38" t="s">
        <v>151</v>
      </c>
      <c r="C5">
        <f>SUMIF([1]建筑消耗!$B$296:$B$315,B5,[1]建筑消耗!$F$296:$F$315)</f>
        <v>600</v>
      </c>
      <c r="D5">
        <f t="shared" si="0"/>
        <v>450</v>
      </c>
    </row>
    <row r="6" spans="2:4" x14ac:dyDescent="0.15">
      <c r="B6" s="38" t="s">
        <v>152</v>
      </c>
      <c r="C6">
        <f>SUMIF([1]建筑消耗!$B$296:$B$315,B6,[1]建筑消耗!$F$296:$F$315)</f>
        <v>1400</v>
      </c>
      <c r="D6">
        <f t="shared" si="0"/>
        <v>600</v>
      </c>
    </row>
    <row r="7" spans="2:4" x14ac:dyDescent="0.15">
      <c r="B7" s="38" t="s">
        <v>153</v>
      </c>
      <c r="C7">
        <f>SUMIF([1]建筑消耗!$B$296:$B$315,B7,[1]建筑消耗!$F$296:$F$315)</f>
        <v>2550</v>
      </c>
      <c r="D7">
        <f t="shared" si="0"/>
        <v>750</v>
      </c>
    </row>
    <row r="8" spans="2:4" x14ac:dyDescent="0.15">
      <c r="B8" s="38" t="s">
        <v>154</v>
      </c>
      <c r="C8">
        <f>SUMIF([1]建筑消耗!$B$296:$B$315,B8,[1]建筑消耗!$F$296:$F$315)</f>
        <v>4350</v>
      </c>
      <c r="D8">
        <f t="shared" si="0"/>
        <v>900</v>
      </c>
    </row>
    <row r="9" spans="2:4" x14ac:dyDescent="0.15">
      <c r="B9" s="38" t="s">
        <v>155</v>
      </c>
      <c r="C9">
        <f>SUMIF([1]建筑消耗!$B$296:$B$315,B9,[1]建筑消耗!$F$296:$F$315)</f>
        <v>7250</v>
      </c>
      <c r="D9">
        <f t="shared" si="0"/>
        <v>1050</v>
      </c>
    </row>
    <row r="10" spans="2:4" x14ac:dyDescent="0.15">
      <c r="B10" s="38" t="s">
        <v>156</v>
      </c>
      <c r="C10">
        <f>SUMIF([1]建筑消耗!$B$296:$B$315,B10,[1]建筑消耗!$F$296:$F$315)</f>
        <v>11850</v>
      </c>
      <c r="D10">
        <f t="shared" si="0"/>
        <v>1200</v>
      </c>
    </row>
    <row r="11" spans="2:4" x14ac:dyDescent="0.15">
      <c r="B11" s="38" t="s">
        <v>157</v>
      </c>
      <c r="C11">
        <f>SUMIF([1]建筑消耗!$B$296:$B$315,B11,[1]建筑消耗!$F$296:$F$315)</f>
        <v>18950</v>
      </c>
      <c r="D11">
        <f t="shared" si="0"/>
        <v>1350</v>
      </c>
    </row>
    <row r="12" spans="2:4" x14ac:dyDescent="0.15">
      <c r="B12" s="38" t="s">
        <v>158</v>
      </c>
      <c r="C12">
        <f>SUMIF([1]建筑消耗!$B$296:$B$315,B12,[1]建筑消耗!$F$296:$F$315)</f>
        <v>30150</v>
      </c>
      <c r="D12">
        <f t="shared" si="0"/>
        <v>1500</v>
      </c>
    </row>
    <row r="13" spans="2:4" x14ac:dyDescent="0.15">
      <c r="B13" s="38" t="s">
        <v>159</v>
      </c>
      <c r="C13" s="33">
        <f>SUMIF([1]建筑消耗!$B$296:$B$315,B13,[1]建筑消耗!$F$296:$F$315)</f>
        <v>47550</v>
      </c>
      <c r="D13">
        <f t="shared" si="0"/>
        <v>1650</v>
      </c>
    </row>
    <row r="14" spans="2:4" x14ac:dyDescent="0.15">
      <c r="B14" s="38" t="s">
        <v>160</v>
      </c>
      <c r="C14">
        <f>SUMIF([1]建筑消耗!$B$296:$B$315,B14,[1]建筑消耗!$F$296:$F$315)</f>
        <v>74950</v>
      </c>
      <c r="D14">
        <f t="shared" si="0"/>
        <v>1800</v>
      </c>
    </row>
    <row r="15" spans="2:4" x14ac:dyDescent="0.15">
      <c r="B15" s="38" t="s">
        <v>161</v>
      </c>
      <c r="C15">
        <f>SUMIF([1]建筑消耗!$B$296:$B$315,B15,[1]建筑消耗!$F$296:$F$315)</f>
        <v>117650</v>
      </c>
      <c r="D15">
        <f t="shared" si="0"/>
        <v>1950</v>
      </c>
    </row>
    <row r="16" spans="2:4" x14ac:dyDescent="0.15">
      <c r="B16" s="38" t="s">
        <v>162</v>
      </c>
      <c r="C16" s="33">
        <f>SUMIF([1]建筑消耗!$B$296:$B$315,B16,[1]建筑消耗!$F$296:$F$315)</f>
        <v>184150</v>
      </c>
      <c r="D16">
        <f t="shared" si="0"/>
        <v>2100</v>
      </c>
    </row>
    <row r="17" spans="2:18" x14ac:dyDescent="0.15">
      <c r="B17" s="38" t="s">
        <v>163</v>
      </c>
      <c r="C17">
        <f>SUMIF([1]建筑消耗!$B$296:$B$315,B17,[1]建筑消耗!$F$296:$F$315)</f>
        <v>287850</v>
      </c>
      <c r="D17">
        <f t="shared" si="0"/>
        <v>2250</v>
      </c>
    </row>
    <row r="18" spans="2:18" x14ac:dyDescent="0.15">
      <c r="B18" s="38" t="s">
        <v>164</v>
      </c>
      <c r="C18">
        <f>SUMIF([1]建筑消耗!$B$296:$B$315,B18,[1]建筑消耗!$F$296:$F$315)</f>
        <v>449150</v>
      </c>
      <c r="D18">
        <f t="shared" si="0"/>
        <v>2400</v>
      </c>
    </row>
    <row r="19" spans="2:18" x14ac:dyDescent="0.15">
      <c r="B19" s="38" t="s">
        <v>165</v>
      </c>
      <c r="C19">
        <f>SUMIF([1]建筑消耗!$B$296:$B$315,B19,[1]建筑消耗!$F$296:$F$315)</f>
        <v>700450</v>
      </c>
      <c r="D19">
        <f t="shared" si="0"/>
        <v>2550</v>
      </c>
    </row>
    <row r="20" spans="2:18" x14ac:dyDescent="0.15">
      <c r="B20" s="38" t="s">
        <v>166</v>
      </c>
      <c r="C20">
        <f>SUMIF([1]建筑消耗!$B$296:$B$315,B20,[1]建筑消耗!$F$296:$F$315)</f>
        <v>1091950</v>
      </c>
      <c r="D20">
        <f t="shared" si="0"/>
        <v>2700</v>
      </c>
    </row>
    <row r="21" spans="2:18" x14ac:dyDescent="0.15">
      <c r="B21" s="38" t="s">
        <v>167</v>
      </c>
      <c r="C21">
        <f>SUMIF([1]建筑消耗!$B$296:$B$315,B21,[1]建筑消耗!$F$296:$F$315)</f>
        <v>1701650</v>
      </c>
      <c r="D21">
        <f t="shared" si="0"/>
        <v>2850</v>
      </c>
    </row>
    <row r="22" spans="2:18" x14ac:dyDescent="0.15">
      <c r="B22" s="38" t="s">
        <v>168</v>
      </c>
      <c r="C22">
        <f>SUMIF([1]建筑消耗!$B$296:$B$315,B22,[1]建筑消耗!$F$296:$F$315)</f>
        <v>2651650</v>
      </c>
      <c r="D22">
        <f t="shared" si="0"/>
        <v>3000</v>
      </c>
    </row>
    <row r="24" spans="2:18" x14ac:dyDescent="0.15">
      <c r="C24" t="s">
        <v>249</v>
      </c>
      <c r="I24" t="s">
        <v>250</v>
      </c>
    </row>
    <row r="25" spans="2:18" x14ac:dyDescent="0.15">
      <c r="B25" t="s">
        <v>248</v>
      </c>
      <c r="C25" t="s">
        <v>197</v>
      </c>
      <c r="D25" t="s">
        <v>198</v>
      </c>
      <c r="E25" t="s">
        <v>210</v>
      </c>
      <c r="F25" t="s">
        <v>199</v>
      </c>
      <c r="G25" t="s">
        <v>251</v>
      </c>
      <c r="H25" t="s">
        <v>252</v>
      </c>
      <c r="I25" t="s">
        <v>197</v>
      </c>
      <c r="J25" t="s">
        <v>198</v>
      </c>
      <c r="K25" t="s">
        <v>210</v>
      </c>
      <c r="L25" t="s">
        <v>199</v>
      </c>
      <c r="M25" t="s">
        <v>251</v>
      </c>
      <c r="N25" t="s">
        <v>252</v>
      </c>
      <c r="O25" t="s">
        <v>213</v>
      </c>
      <c r="P25" t="s">
        <v>196</v>
      </c>
      <c r="Q25" t="s">
        <v>256</v>
      </c>
      <c r="R25" t="s">
        <v>246</v>
      </c>
    </row>
    <row r="26" spans="2:18" x14ac:dyDescent="0.15">
      <c r="B26" t="s">
        <v>188</v>
      </c>
      <c r="C26" t="s">
        <v>200</v>
      </c>
      <c r="I26">
        <f>SUMIF([1]建筑消耗!$B:$B,C26,[1]建筑消耗!$F:$F)</f>
        <v>0</v>
      </c>
      <c r="O26">
        <v>25000</v>
      </c>
      <c r="P26">
        <f t="shared" ref="P26:P33" si="1">SUM(I26:N26)+O26</f>
        <v>25000</v>
      </c>
      <c r="Q26" s="39">
        <v>0.1</v>
      </c>
      <c r="R26">
        <f>Q26*铜钱系统分析!$E$77</f>
        <v>500</v>
      </c>
    </row>
    <row r="27" spans="2:18" x14ac:dyDescent="0.15">
      <c r="B27" t="s">
        <v>189</v>
      </c>
      <c r="C27" t="s">
        <v>201</v>
      </c>
      <c r="I27">
        <f>SUMIF([1]建筑消耗!$B:$B,C27,[1]建筑消耗!$F:$F)</f>
        <v>10000</v>
      </c>
      <c r="O27">
        <f t="shared" ref="O27:O33" si="2">O26+25000</f>
        <v>50000</v>
      </c>
      <c r="P27">
        <f t="shared" si="1"/>
        <v>60000</v>
      </c>
      <c r="Q27" s="39">
        <v>0.2</v>
      </c>
      <c r="R27">
        <f>Q27*铜钱系统分析!$E$77</f>
        <v>1000</v>
      </c>
    </row>
    <row r="28" spans="2:18" x14ac:dyDescent="0.15">
      <c r="B28" s="33" t="s">
        <v>190</v>
      </c>
      <c r="C28" s="33" t="s">
        <v>202</v>
      </c>
      <c r="D28" s="33"/>
      <c r="E28" s="33"/>
      <c r="F28" s="33"/>
      <c r="G28" s="33"/>
      <c r="H28" s="33"/>
      <c r="I28" s="33">
        <f>SUMIF([1]建筑消耗!$B:$B,C28,[1]建筑消耗!$F:$F)</f>
        <v>37000</v>
      </c>
      <c r="J28" s="33"/>
      <c r="K28" s="33"/>
      <c r="L28" s="33"/>
      <c r="M28" s="33"/>
      <c r="N28" s="33"/>
      <c r="O28" s="33">
        <f t="shared" si="2"/>
        <v>75000</v>
      </c>
      <c r="P28" s="33">
        <f t="shared" si="1"/>
        <v>112000</v>
      </c>
      <c r="Q28" s="40">
        <v>0.3</v>
      </c>
      <c r="R28">
        <f>Q28*铜钱系统分析!$E$77</f>
        <v>1500</v>
      </c>
    </row>
    <row r="29" spans="2:18" x14ac:dyDescent="0.15">
      <c r="B29" s="33" t="s">
        <v>191</v>
      </c>
      <c r="C29" s="33" t="s">
        <v>203</v>
      </c>
      <c r="D29" s="33"/>
      <c r="E29" s="33"/>
      <c r="F29" s="33"/>
      <c r="G29" s="33"/>
      <c r="H29" s="33"/>
      <c r="I29" s="33">
        <f>SUMIF([1]建筑消耗!$B:$B,C29,[1]建筑消耗!$F:$F)</f>
        <v>101000</v>
      </c>
      <c r="J29" s="33"/>
      <c r="K29" s="33"/>
      <c r="L29" s="33"/>
      <c r="M29" s="33"/>
      <c r="N29" s="33"/>
      <c r="O29" s="33">
        <f t="shared" si="2"/>
        <v>100000</v>
      </c>
      <c r="P29" s="33">
        <f t="shared" si="1"/>
        <v>201000</v>
      </c>
      <c r="Q29" s="40">
        <v>0.4</v>
      </c>
      <c r="R29">
        <f>Q29*铜钱系统分析!$E$77</f>
        <v>2000</v>
      </c>
    </row>
    <row r="30" spans="2:18" x14ac:dyDescent="0.15">
      <c r="B30" t="s">
        <v>192</v>
      </c>
      <c r="C30" t="s">
        <v>204</v>
      </c>
      <c r="I30">
        <f>SUMIF([1]建筑消耗!$B:$B,C30,[1]建筑消耗!$F:$F)</f>
        <v>223000</v>
      </c>
      <c r="O30">
        <f t="shared" si="2"/>
        <v>125000</v>
      </c>
      <c r="P30">
        <f t="shared" si="1"/>
        <v>348000</v>
      </c>
      <c r="Q30" s="39">
        <v>0.5</v>
      </c>
      <c r="R30">
        <f>Q30*铜钱系统分析!$E$77</f>
        <v>2500</v>
      </c>
    </row>
    <row r="31" spans="2:18" x14ac:dyDescent="0.15">
      <c r="B31" t="s">
        <v>193</v>
      </c>
      <c r="C31" t="s">
        <v>205</v>
      </c>
      <c r="I31">
        <f>SUMIF([1]建筑消耗!$B:$B,C31,[1]建筑消耗!$F:$F)</f>
        <v>461000</v>
      </c>
      <c r="O31">
        <f t="shared" si="2"/>
        <v>150000</v>
      </c>
      <c r="P31">
        <f t="shared" si="1"/>
        <v>611000</v>
      </c>
      <c r="Q31" s="39">
        <v>0.6</v>
      </c>
      <c r="R31">
        <f>Q31*铜钱系统分析!$E$77</f>
        <v>3000</v>
      </c>
    </row>
    <row r="32" spans="2:18" x14ac:dyDescent="0.15">
      <c r="B32" t="s">
        <v>194</v>
      </c>
      <c r="C32" t="s">
        <v>207</v>
      </c>
      <c r="D32" t="s">
        <v>208</v>
      </c>
      <c r="E32" t="s">
        <v>214</v>
      </c>
      <c r="I32">
        <f>SUMIF([1]建筑消耗!$B:$B,C32,[1]建筑消耗!$F:$F)</f>
        <v>1952000</v>
      </c>
      <c r="J32">
        <f>SUMIF([1]建筑消耗!$B:$B,D32,[1]建筑消耗!$F:$F)</f>
        <v>246000</v>
      </c>
      <c r="K32">
        <f>SUMIF([1]建筑消耗!$B:$B,E32,[1]建筑消耗!$F:$F)</f>
        <v>1324000</v>
      </c>
      <c r="O32">
        <f t="shared" si="2"/>
        <v>175000</v>
      </c>
      <c r="P32">
        <f t="shared" si="1"/>
        <v>3697000</v>
      </c>
      <c r="Q32" s="39">
        <v>0.7</v>
      </c>
      <c r="R32">
        <f>Q32*铜钱系统分析!$E$77</f>
        <v>3500</v>
      </c>
    </row>
    <row r="33" spans="2:18" x14ac:dyDescent="0.15">
      <c r="B33" t="s">
        <v>195</v>
      </c>
      <c r="C33" t="s">
        <v>206</v>
      </c>
      <c r="D33" t="s">
        <v>208</v>
      </c>
      <c r="E33" t="s">
        <v>214</v>
      </c>
      <c r="F33" t="s">
        <v>209</v>
      </c>
      <c r="G33" t="s">
        <v>211</v>
      </c>
      <c r="H33" t="s">
        <v>212</v>
      </c>
      <c r="I33">
        <f>SUMIF([1]建筑消耗!$B:$B,C33,[1]建筑消耗!$F:$F)</f>
        <v>1952000</v>
      </c>
      <c r="J33">
        <f>SUMIF([1]建筑消耗!$B:$B,D33,[1]建筑消耗!$F:$F)</f>
        <v>246000</v>
      </c>
      <c r="K33">
        <f>SUMIF([1]建筑消耗!$B:$B,E33,[1]建筑消耗!$F:$F)</f>
        <v>1324000</v>
      </c>
      <c r="L33">
        <f>SUMIF([1]建筑消耗!$B:$B,F33,[1]建筑消耗!$F:$F)</f>
        <v>94500</v>
      </c>
      <c r="M33">
        <f>SUMIF([1]建筑消耗!$B:$B,G33,[1]建筑消耗!$F:$F)</f>
        <v>708000</v>
      </c>
      <c r="N33">
        <f>SUMIF([1]建筑消耗!$B:$B,H33,[1]建筑消耗!$F:$F)</f>
        <v>708000</v>
      </c>
      <c r="O33">
        <f t="shared" si="2"/>
        <v>200000</v>
      </c>
      <c r="P33">
        <f t="shared" si="1"/>
        <v>5232500</v>
      </c>
      <c r="Q33" s="39">
        <v>0.8</v>
      </c>
      <c r="R33">
        <f>Q33*铜钱系统分析!$E$77</f>
        <v>4000</v>
      </c>
    </row>
    <row r="34" spans="2:18" x14ac:dyDescent="0.15">
      <c r="B34" s="38"/>
    </row>
    <row r="35" spans="2:18" x14ac:dyDescent="0.15">
      <c r="B35" t="s">
        <v>258</v>
      </c>
      <c r="C35" t="s">
        <v>257</v>
      </c>
      <c r="D35" t="s">
        <v>260</v>
      </c>
    </row>
    <row r="36" spans="2:18" x14ac:dyDescent="0.15">
      <c r="B36" s="38" t="s">
        <v>259</v>
      </c>
      <c r="C36">
        <f>SUMIF([1]建筑消耗!$B$319:$B$338,B36,[1]建筑消耗!$F$319:$F$338)</f>
        <v>200</v>
      </c>
      <c r="D36">
        <v>0</v>
      </c>
    </row>
    <row r="37" spans="2:18" x14ac:dyDescent="0.15">
      <c r="B37" s="38" t="s">
        <v>169</v>
      </c>
      <c r="C37">
        <f>SUMIF([1]建筑消耗!$B$319:$B$338,B37,[1]建筑消耗!$F$319:$F$338)</f>
        <v>580</v>
      </c>
      <c r="D37">
        <v>0</v>
      </c>
    </row>
    <row r="38" spans="2:18" x14ac:dyDescent="0.15">
      <c r="B38" s="38" t="s">
        <v>170</v>
      </c>
      <c r="C38">
        <f>SUMIF([1]建筑消耗!$B$319:$B$338,B38,[1]建筑消耗!$F$319:$F$338)</f>
        <v>1150</v>
      </c>
      <c r="D38">
        <v>0</v>
      </c>
    </row>
    <row r="39" spans="2:18" x14ac:dyDescent="0.15">
      <c r="B39" s="38" t="s">
        <v>171</v>
      </c>
      <c r="C39">
        <f>SUMIF([1]建筑消耗!$B$319:$B$338,B39,[1]建筑消耗!$F$319:$F$338)</f>
        <v>1900</v>
      </c>
      <c r="D39">
        <v>0</v>
      </c>
    </row>
    <row r="40" spans="2:18" x14ac:dyDescent="0.15">
      <c r="B40" s="38" t="s">
        <v>172</v>
      </c>
      <c r="C40">
        <f>SUMIF([1]建筑消耗!$B$319:$B$338,B40,[1]建筑消耗!$F$319:$F$338)</f>
        <v>3000</v>
      </c>
      <c r="D40">
        <v>0</v>
      </c>
    </row>
    <row r="41" spans="2:18" x14ac:dyDescent="0.15">
      <c r="B41" s="38" t="s">
        <v>173</v>
      </c>
      <c r="C41">
        <f>SUMIF([1]建筑消耗!$B$319:$B$338,B41,[1]建筑消耗!$F$319:$F$338)</f>
        <v>4800</v>
      </c>
      <c r="D41">
        <v>0</v>
      </c>
    </row>
    <row r="42" spans="2:18" x14ac:dyDescent="0.15">
      <c r="B42" s="38" t="s">
        <v>174</v>
      </c>
      <c r="C42">
        <f>SUMIF([1]建筑消耗!$B$319:$B$338,B42,[1]建筑消耗!$F$319:$F$338)</f>
        <v>7700</v>
      </c>
      <c r="D42">
        <v>0</v>
      </c>
    </row>
    <row r="43" spans="2:18" x14ac:dyDescent="0.15">
      <c r="B43" s="38" t="s">
        <v>175</v>
      </c>
      <c r="C43">
        <f>SUMIF([1]建筑消耗!$B$319:$B$338,B43,[1]建筑消耗!$F$319:$F$338)</f>
        <v>12000</v>
      </c>
      <c r="D43">
        <v>0</v>
      </c>
    </row>
    <row r="44" spans="2:18" x14ac:dyDescent="0.15">
      <c r="B44" s="38" t="s">
        <v>176</v>
      </c>
      <c r="C44">
        <f>SUMIF([1]建筑消耗!$B$319:$B$338,B44,[1]建筑消耗!$F$319:$F$338)</f>
        <v>18700</v>
      </c>
      <c r="D44">
        <v>0</v>
      </c>
    </row>
    <row r="45" spans="2:18" x14ac:dyDescent="0.15">
      <c r="B45" s="38" t="s">
        <v>177</v>
      </c>
      <c r="C45">
        <f>SUMIF([1]建筑消耗!$B$319:$B$338,B45,[1]建筑消耗!$F$319:$F$338)</f>
        <v>28700</v>
      </c>
      <c r="D45">
        <v>0</v>
      </c>
    </row>
    <row r="46" spans="2:18" x14ac:dyDescent="0.15">
      <c r="B46" s="38" t="s">
        <v>178</v>
      </c>
      <c r="C46">
        <f>SUMIF([1]建筑消耗!$B$319:$B$338,B46,[1]建筑消耗!$F$319:$F$338)</f>
        <v>43800</v>
      </c>
      <c r="D46">
        <v>0</v>
      </c>
    </row>
    <row r="47" spans="2:18" x14ac:dyDescent="0.15">
      <c r="B47" s="38" t="s">
        <v>179</v>
      </c>
      <c r="C47">
        <f>SUMIF([1]建筑消耗!$B$319:$B$338,B47,[1]建筑消耗!$F$319:$F$338)</f>
        <v>66500</v>
      </c>
      <c r="D47">
        <v>0</v>
      </c>
    </row>
    <row r="48" spans="2:18" x14ac:dyDescent="0.15">
      <c r="B48" s="38" t="s">
        <v>180</v>
      </c>
      <c r="C48">
        <f>SUMIF([1]建筑消耗!$B$319:$B$338,B48,[1]建筑消耗!$F$319:$F$338)</f>
        <v>100700</v>
      </c>
      <c r="D48">
        <v>0</v>
      </c>
    </row>
    <row r="49" spans="2:4" x14ac:dyDescent="0.15">
      <c r="B49" s="38" t="s">
        <v>181</v>
      </c>
      <c r="C49">
        <f>SUMIF([1]建筑消耗!$B$319:$B$338,B49,[1]建筑消耗!$F$319:$F$338)</f>
        <v>152100</v>
      </c>
      <c r="D49">
        <v>0</v>
      </c>
    </row>
    <row r="50" spans="2:4" x14ac:dyDescent="0.15">
      <c r="B50" s="38" t="s">
        <v>182</v>
      </c>
      <c r="C50">
        <f>SUMIF([1]建筑消耗!$B$319:$B$338,B50,[1]建筑消耗!$F$319:$F$338)</f>
        <v>229100</v>
      </c>
      <c r="D50">
        <v>0</v>
      </c>
    </row>
    <row r="51" spans="2:4" x14ac:dyDescent="0.15">
      <c r="B51" s="38" t="s">
        <v>183</v>
      </c>
      <c r="C51">
        <f>SUMIF([1]建筑消耗!$B$319:$B$338,B51,[1]建筑消耗!$F$319:$F$338)</f>
        <v>344600</v>
      </c>
      <c r="D51">
        <v>0</v>
      </c>
    </row>
    <row r="52" spans="2:4" x14ac:dyDescent="0.15">
      <c r="B52" s="38" t="s">
        <v>184</v>
      </c>
      <c r="C52">
        <f>SUMIF([1]建筑消耗!$B$319:$B$338,B52,[1]建筑消耗!$F$319:$F$338)</f>
        <v>518000</v>
      </c>
      <c r="D52">
        <v>0</v>
      </c>
    </row>
    <row r="53" spans="2:4" x14ac:dyDescent="0.15">
      <c r="B53" s="38" t="s">
        <v>185</v>
      </c>
      <c r="C53">
        <f>SUMIF([1]建筑消耗!$B$319:$B$338,B53,[1]建筑消耗!$F$319:$F$338)</f>
        <v>743300</v>
      </c>
      <c r="D53">
        <v>0</v>
      </c>
    </row>
    <row r="54" spans="2:4" x14ac:dyDescent="0.15">
      <c r="B54" s="38" t="s">
        <v>186</v>
      </c>
      <c r="C54">
        <f>SUMIF([1]建筑消耗!$B$319:$B$338,B54,[1]建筑消耗!$F$319:$F$338)</f>
        <v>1036100</v>
      </c>
      <c r="D54">
        <v>0</v>
      </c>
    </row>
    <row r="55" spans="2:4" x14ac:dyDescent="0.15">
      <c r="B55" s="38" t="s">
        <v>187</v>
      </c>
      <c r="C55">
        <f>SUMIF([1]建筑消耗!$B$319:$B$338,B55,[1]建筑消耗!$F$319:$F$338)</f>
        <v>1416600</v>
      </c>
      <c r="D55">
        <v>1000</v>
      </c>
    </row>
  </sheetData>
  <phoneticPr fontId="1" type="noConversion"/>
  <dataValidations count="1">
    <dataValidation allowBlank="1" showInputMessage="1" showErrorMessage="1" prompt="前置建筑+扩建消耗" sqref="P25" xr:uid="{00000000-0002-0000-0700-000000000000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1010"/>
  <sheetViews>
    <sheetView workbookViewId="0">
      <selection activeCell="D26" sqref="D26"/>
    </sheetView>
    <sheetView workbookViewId="1"/>
  </sheetViews>
  <sheetFormatPr defaultRowHeight="13.5" x14ac:dyDescent="0.15"/>
  <sheetData>
    <row r="1" spans="1:29" x14ac:dyDescent="0.15">
      <c r="A1" s="1" t="s">
        <v>346</v>
      </c>
    </row>
    <row r="2" spans="1:29" x14ac:dyDescent="0.15">
      <c r="A2" s="1"/>
    </row>
    <row r="3" spans="1:29" x14ac:dyDescent="0.15">
      <c r="A3" t="s">
        <v>347</v>
      </c>
    </row>
    <row r="4" spans="1:29" x14ac:dyDescent="0.15">
      <c r="A4" t="s">
        <v>348</v>
      </c>
      <c r="C4" t="s">
        <v>336</v>
      </c>
      <c r="D4" t="s">
        <v>337</v>
      </c>
      <c r="E4" t="s">
        <v>338</v>
      </c>
      <c r="F4" t="s">
        <v>339</v>
      </c>
      <c r="G4" t="s">
        <v>340</v>
      </c>
      <c r="H4" t="s">
        <v>341</v>
      </c>
      <c r="I4" t="s">
        <v>342</v>
      </c>
      <c r="J4" t="s">
        <v>343</v>
      </c>
      <c r="K4" t="s">
        <v>344</v>
      </c>
      <c r="L4" t="s">
        <v>345</v>
      </c>
    </row>
    <row r="5" spans="1:29" x14ac:dyDescent="0.15">
      <c r="A5">
        <f ca="1">SUM(C5:L5)</f>
        <v>46</v>
      </c>
      <c r="C5">
        <f ca="1">COUNTIF(附表5!$B:$B,铜钱系统分析!$B233)</f>
        <v>2</v>
      </c>
      <c r="D5">
        <f ca="1">COUNTIF(附表5!$E:$E,铜钱系统分析!$B233)</f>
        <v>4</v>
      </c>
      <c r="E5">
        <f ca="1">COUNTIF(附表5!$H:$H,铜钱系统分析!$B233)</f>
        <v>6</v>
      </c>
      <c r="F5">
        <f ca="1">COUNTIF(附表5!$K:$K,铜钱系统分析!$B233)</f>
        <v>5</v>
      </c>
      <c r="G5">
        <f ca="1">COUNTIF(附表5!$N:$N,铜钱系统分析!$B233)</f>
        <v>5</v>
      </c>
      <c r="H5">
        <f ca="1">COUNTIF(附表5!$Q:$Q,铜钱系统分析!$B233)</f>
        <v>4</v>
      </c>
      <c r="I5">
        <f ca="1">COUNTIF(附表5!$T:$T,铜钱系统分析!$B233)</f>
        <v>8</v>
      </c>
      <c r="J5">
        <f ca="1">COUNTIF(附表5!$W:$W,铜钱系统分析!$B233)</f>
        <v>6</v>
      </c>
      <c r="K5">
        <f ca="1">COUNTIF(附表5!$Z:$Z,铜钱系统分析!$B233)</f>
        <v>4</v>
      </c>
      <c r="L5">
        <f ca="1">COUNTIF(附表5!$AC:$AC,铜钱系统分析!$B233)</f>
        <v>2</v>
      </c>
    </row>
    <row r="6" spans="1:29" x14ac:dyDescent="0.15">
      <c r="A6">
        <f ca="1">SUM(C6:L6)</f>
        <v>222</v>
      </c>
      <c r="C6">
        <f ca="1">COUNTIF(附表5!$B:$B,铜钱系统分析!$B234)</f>
        <v>19</v>
      </c>
      <c r="D6">
        <f ca="1">COUNTIF(附表5!$E:$E,铜钱系统分析!$B234)</f>
        <v>30</v>
      </c>
      <c r="E6">
        <f ca="1">COUNTIF(附表5!$H:$H,铜钱系统分析!$B234)</f>
        <v>14</v>
      </c>
      <c r="F6">
        <f ca="1">COUNTIF(附表5!$K:$K,铜钱系统分析!$B234)</f>
        <v>17</v>
      </c>
      <c r="G6">
        <f ca="1">COUNTIF(附表5!$N:$N,铜钱系统分析!$B234)</f>
        <v>17</v>
      </c>
      <c r="H6">
        <f ca="1">COUNTIF(附表5!$Q:$Q,铜钱系统分析!$B234)</f>
        <v>18</v>
      </c>
      <c r="I6">
        <f ca="1">COUNTIF(附表5!$T:$T,铜钱系统分析!$B234)</f>
        <v>31</v>
      </c>
      <c r="J6">
        <f ca="1">COUNTIF(附表5!$W:$W,铜钱系统分析!$B234)</f>
        <v>34</v>
      </c>
      <c r="K6">
        <f ca="1">COUNTIF(附表5!$Z:$Z,铜钱系统分析!$B234)</f>
        <v>24</v>
      </c>
      <c r="L6">
        <f ca="1">COUNTIF(附表5!$AC:$AC,铜钱系统分析!$B234)</f>
        <v>18</v>
      </c>
    </row>
    <row r="7" spans="1:29" x14ac:dyDescent="0.15">
      <c r="A7">
        <f ca="1">SUM(C7:L7)</f>
        <v>7099</v>
      </c>
      <c r="C7">
        <f ca="1">COUNTIF(附表5!$B:$B,铜钱系统分析!$B235)</f>
        <v>716</v>
      </c>
      <c r="D7">
        <f ca="1">COUNTIF(附表5!$E:$E,铜钱系统分析!$B235)</f>
        <v>690</v>
      </c>
      <c r="E7">
        <f ca="1">COUNTIF(附表5!$H:$H,铜钱系统分析!$B235)</f>
        <v>719</v>
      </c>
      <c r="F7">
        <f ca="1">COUNTIF(附表5!$K:$K,铜钱系统分析!$B235)</f>
        <v>711</v>
      </c>
      <c r="G7">
        <f ca="1">COUNTIF(附表5!$N:$N,铜钱系统分析!$B235)</f>
        <v>707</v>
      </c>
      <c r="H7">
        <f ca="1">COUNTIF(附表5!$Q:$Q,铜钱系统分析!$B235)</f>
        <v>724</v>
      </c>
      <c r="I7">
        <f ca="1">COUNTIF(附表5!$T:$T,铜钱系统分析!$B235)</f>
        <v>724</v>
      </c>
      <c r="J7">
        <f ca="1">COUNTIF(附表5!$W:$W,铜钱系统分析!$B235)</f>
        <v>711</v>
      </c>
      <c r="K7">
        <f ca="1">COUNTIF(附表5!$Z:$Z,铜钱系统分析!$B235)</f>
        <v>699</v>
      </c>
      <c r="L7">
        <f ca="1">COUNTIF(附表5!$AC:$AC,铜钱系统分析!$B235)</f>
        <v>698</v>
      </c>
    </row>
    <row r="8" spans="1:29" x14ac:dyDescent="0.15">
      <c r="A8">
        <f ca="1">SUM(C8:L8)</f>
        <v>2635</v>
      </c>
      <c r="C8">
        <f ca="1">COUNTIF(附表5!$B:$B,铜钱系统分析!$B236)</f>
        <v>263</v>
      </c>
      <c r="D8">
        <f ca="1">COUNTIF(附表5!$E:$E,铜钱系统分析!$B236)</f>
        <v>276</v>
      </c>
      <c r="E8">
        <f ca="1">COUNTIF(附表5!$H:$H,铜钱系统分析!$B236)</f>
        <v>262</v>
      </c>
      <c r="F8">
        <f ca="1">COUNTIF(附表5!$K:$K,铜钱系统分析!$B236)</f>
        <v>268</v>
      </c>
      <c r="G8">
        <f ca="1">COUNTIF(附表5!$N:$N,铜钱系统分析!$B236)</f>
        <v>271</v>
      </c>
      <c r="H8">
        <f ca="1">COUNTIF(附表5!$Q:$Q,铜钱系统分析!$B236)</f>
        <v>254</v>
      </c>
      <c r="I8">
        <f ca="1">COUNTIF(附表5!$T:$T,铜钱系统分析!$B236)</f>
        <v>237</v>
      </c>
      <c r="J8">
        <f ca="1">COUNTIF(附表5!$W:$W,铜钱系统分析!$B236)</f>
        <v>249</v>
      </c>
      <c r="K8">
        <f ca="1">COUNTIF(附表5!$Z:$Z,铜钱系统分析!$B236)</f>
        <v>273</v>
      </c>
      <c r="L8">
        <f ca="1">COUNTIF(附表5!$AC:$AC,铜钱系统分析!$B236)</f>
        <v>282</v>
      </c>
    </row>
    <row r="10" spans="1:29" x14ac:dyDescent="0.15">
      <c r="A10" s="1">
        <v>1</v>
      </c>
      <c r="D10" s="1">
        <f>A10+1</f>
        <v>2</v>
      </c>
      <c r="G10" s="1">
        <f>D10+1</f>
        <v>3</v>
      </c>
      <c r="J10" s="1">
        <f>G10+1</f>
        <v>4</v>
      </c>
      <c r="M10" s="1">
        <f>J10+1</f>
        <v>5</v>
      </c>
      <c r="P10" s="1">
        <f>M10+1</f>
        <v>6</v>
      </c>
      <c r="S10" s="1">
        <f>P10+1</f>
        <v>7</v>
      </c>
      <c r="V10" s="1">
        <f>S10+1</f>
        <v>8</v>
      </c>
      <c r="Y10" s="1">
        <f>V10+1</f>
        <v>9</v>
      </c>
      <c r="AB10" s="1">
        <f>Y10+1</f>
        <v>10</v>
      </c>
    </row>
    <row r="11" spans="1:29" x14ac:dyDescent="0.15">
      <c r="A11" s="48">
        <f ca="1">RAND()*100</f>
        <v>84.716779622618006</v>
      </c>
      <c r="B11">
        <f ca="1">_xlfn.IFS(AND(A11&gt;铜钱系统分析!$D$233,A11&lt;=铜钱系统分析!$E$233),5,AND(A11&gt;铜钱系统分析!$D$234,A11&lt;=铜钱系统分析!$E$234),4,AND(A11&gt;铜钱系统分析!$D$235,A11&lt;=铜钱系统分析!$E$235),3,AND(A11&gt;铜钱系统分析!$D$236,A11&lt;=铜钱系统分析!$E$236),2)</f>
        <v>2</v>
      </c>
      <c r="D11" s="48">
        <f ca="1">RAND()*100</f>
        <v>87.623075895044536</v>
      </c>
      <c r="E11">
        <f ca="1">_xlfn.IFS(AND(D11&gt;铜钱系统分析!$D$233,D11&lt;=铜钱系统分析!$E$233),5,AND(D11&gt;铜钱系统分析!$D$234,D11&lt;=铜钱系统分析!$E$234),4,AND(D11&gt;铜钱系统分析!$D$235,D11&lt;=铜钱系统分析!$E$235),3,AND(D11&gt;铜钱系统分析!$D$236,D11&lt;=铜钱系统分析!$E$236),2)</f>
        <v>2</v>
      </c>
      <c r="G11" s="48">
        <f ca="1">RAND()*100</f>
        <v>27.11243192072882</v>
      </c>
      <c r="H11">
        <f ca="1">_xlfn.IFS(AND(G11&gt;铜钱系统分析!$D$233,G11&lt;=铜钱系统分析!$E$233),5,AND(G11&gt;铜钱系统分析!$D$234,G11&lt;=铜钱系统分析!$E$234),4,AND(G11&gt;铜钱系统分析!$D$235,G11&lt;=铜钱系统分析!$E$235),3,AND(G11&gt;铜钱系统分析!$D$236,G11&lt;=铜钱系统分析!$E$236),2)</f>
        <v>3</v>
      </c>
      <c r="J11" s="48">
        <f ca="1">RAND()*100</f>
        <v>81.316161210396757</v>
      </c>
      <c r="K11">
        <f ca="1">_xlfn.IFS(AND(J11&gt;铜钱系统分析!$D$233,J11&lt;=铜钱系统分析!$E$233),5,AND(J11&gt;铜钱系统分析!$D$234,J11&lt;=铜钱系统分析!$E$234),4,AND(J11&gt;铜钱系统分析!$D$235,J11&lt;=铜钱系统分析!$E$235),3,AND(J11&gt;铜钱系统分析!$D$236,J11&lt;=铜钱系统分析!$E$236),2)</f>
        <v>2</v>
      </c>
      <c r="M11" s="48">
        <f ca="1">RAND()*100</f>
        <v>76.726476989437828</v>
      </c>
      <c r="N11">
        <f ca="1">_xlfn.IFS(AND(M11&gt;铜钱系统分析!$D$233,M11&lt;=铜钱系统分析!$E$233),5,AND(M11&gt;铜钱系统分析!$D$234,M11&lt;=铜钱系统分析!$E$234),4,AND(M11&gt;铜钱系统分析!$D$235,M11&lt;=铜钱系统分析!$E$235),3,AND(M11&gt;铜钱系统分析!$D$236,M11&lt;=铜钱系统分析!$E$236),2)</f>
        <v>2</v>
      </c>
      <c r="P11" s="48">
        <f ca="1">RAND()*100</f>
        <v>71.318247531543435</v>
      </c>
      <c r="Q11">
        <f ca="1">_xlfn.IFS(AND(P11&gt;铜钱系统分析!$D$233,P11&lt;=铜钱系统分析!$E$233),5,AND(P11&gt;铜钱系统分析!$D$234,P11&lt;=铜钱系统分析!$E$234),4,AND(P11&gt;铜钱系统分析!$D$235,P11&lt;=铜钱系统分析!$E$235),3,AND(P11&gt;铜钱系统分析!$D$236,P11&lt;=铜钱系统分析!$E$236),2)</f>
        <v>3</v>
      </c>
      <c r="S11" s="48">
        <f ca="1">RAND()*100</f>
        <v>41.552871853780729</v>
      </c>
      <c r="T11">
        <f ca="1">_xlfn.IFS(AND(S11&gt;铜钱系统分析!$D$233,S11&lt;=铜钱系统分析!$E$233),5,AND(S11&gt;铜钱系统分析!$D$234,S11&lt;=铜钱系统分析!$E$234),4,AND(S11&gt;铜钱系统分析!$D$235,S11&lt;=铜钱系统分析!$E$235),3,AND(S11&gt;铜钱系统分析!$D$236,S11&lt;=铜钱系统分析!$E$236),2)</f>
        <v>3</v>
      </c>
      <c r="V11" s="48">
        <f ca="1">RAND()*100</f>
        <v>26.689654267467777</v>
      </c>
      <c r="W11">
        <f ca="1">_xlfn.IFS(AND(V11&gt;铜钱系统分析!$D$233,V11&lt;=铜钱系统分析!$E$233),5,AND(V11&gt;铜钱系统分析!$D$234,V11&lt;=铜钱系统分析!$E$234),4,AND(V11&gt;铜钱系统分析!$D$235,V11&lt;=铜钱系统分析!$E$235),3,AND(V11&gt;铜钱系统分析!$D$236,V11&lt;=铜钱系统分析!$E$236),2)</f>
        <v>3</v>
      </c>
      <c r="Y11" s="48">
        <f ca="1">RAND()*100</f>
        <v>15.108702759831615</v>
      </c>
      <c r="Z11">
        <f ca="1">_xlfn.IFS(AND(Y11&gt;铜钱系统分析!$D$233,Y11&lt;=铜钱系统分析!$E$233),5,AND(Y11&gt;铜钱系统分析!$D$234,Y11&lt;=铜钱系统分析!$E$234),4,AND(Y11&gt;铜钱系统分析!$D$235,Y11&lt;=铜钱系统分析!$E$235),3,AND(Y11&gt;铜钱系统分析!$D$236,Y11&lt;=铜钱系统分析!$E$236),2)</f>
        <v>3</v>
      </c>
      <c r="AB11" s="48">
        <f ca="1">RAND()*100</f>
        <v>67.829035175925441</v>
      </c>
      <c r="AC11">
        <f ca="1">_xlfn.IFS(AND(AB11&gt;铜钱系统分析!$D$233,AB11&lt;=铜钱系统分析!$E$233),5,AND(AB11&gt;铜钱系统分析!$D$234,AB11&lt;=铜钱系统分析!$E$234),4,AND(AB11&gt;铜钱系统分析!$D$235,AB11&lt;=铜钱系统分析!$E$235),3,AND(AB11&gt;铜钱系统分析!$D$236,AB11&lt;=铜钱系统分析!$E$236),2)</f>
        <v>3</v>
      </c>
    </row>
    <row r="12" spans="1:29" x14ac:dyDescent="0.15">
      <c r="A12" s="48">
        <f t="shared" ref="A12:A75" ca="1" si="0">RAND()*100</f>
        <v>29.294145086833133</v>
      </c>
      <c r="B12">
        <f ca="1">_xlfn.IFS(AND(A12&gt;铜钱系统分析!$D$233,A12&lt;=铜钱系统分析!$E$233),5,AND(A12&gt;铜钱系统分析!$D$234,A12&lt;=铜钱系统分析!$E$234),4,AND(A12&gt;铜钱系统分析!$D$235,A12&lt;=铜钱系统分析!$E$235),3,AND(A12&gt;铜钱系统分析!$D$236,A12&lt;=铜钱系统分析!$E$236),2)</f>
        <v>3</v>
      </c>
      <c r="D12" s="48">
        <f t="shared" ref="D12:D75" ca="1" si="1">RAND()*100</f>
        <v>19.236362460976508</v>
      </c>
      <c r="E12">
        <f ca="1">_xlfn.IFS(AND(D12&gt;铜钱系统分析!$D$233,D12&lt;=铜钱系统分析!$E$233),5,AND(D12&gt;铜钱系统分析!$D$234,D12&lt;=铜钱系统分析!$E$234),4,AND(D12&gt;铜钱系统分析!$D$235,D12&lt;=铜钱系统分析!$E$235),3,AND(D12&gt;铜钱系统分析!$D$236,D12&lt;=铜钱系统分析!$E$236),2)</f>
        <v>3</v>
      </c>
      <c r="G12" s="48">
        <f t="shared" ref="G12:G75" ca="1" si="2">RAND()*100</f>
        <v>95.122616729750177</v>
      </c>
      <c r="H12">
        <f ca="1">_xlfn.IFS(AND(G12&gt;铜钱系统分析!$D$233,G12&lt;=铜钱系统分析!$E$233),5,AND(G12&gt;铜钱系统分析!$D$234,G12&lt;=铜钱系统分析!$E$234),4,AND(G12&gt;铜钱系统分析!$D$235,G12&lt;=铜钱系统分析!$E$235),3,AND(G12&gt;铜钱系统分析!$D$236,G12&lt;=铜钱系统分析!$E$236),2)</f>
        <v>2</v>
      </c>
      <c r="J12" s="48">
        <f t="shared" ref="J12:J75" ca="1" si="3">RAND()*100</f>
        <v>94.919294708387355</v>
      </c>
      <c r="K12">
        <f ca="1">_xlfn.IFS(AND(J12&gt;铜钱系统分析!$D$233,J12&lt;=铜钱系统分析!$E$233),5,AND(J12&gt;铜钱系统分析!$D$234,J12&lt;=铜钱系统分析!$E$234),4,AND(J12&gt;铜钱系统分析!$D$235,J12&lt;=铜钱系统分析!$E$235),3,AND(J12&gt;铜钱系统分析!$D$236,J12&lt;=铜钱系统分析!$E$236),2)</f>
        <v>2</v>
      </c>
      <c r="M12" s="48">
        <f t="shared" ref="M12:M75" ca="1" si="4">RAND()*100</f>
        <v>28.04502996012851</v>
      </c>
      <c r="N12">
        <f ca="1">_xlfn.IFS(AND(M12&gt;铜钱系统分析!$D$233,M12&lt;=铜钱系统分析!$E$233),5,AND(M12&gt;铜钱系统分析!$D$234,M12&lt;=铜钱系统分析!$E$234),4,AND(M12&gt;铜钱系统分析!$D$235,M12&lt;=铜钱系统分析!$E$235),3,AND(M12&gt;铜钱系统分析!$D$236,M12&lt;=铜钱系统分析!$E$236),2)</f>
        <v>3</v>
      </c>
      <c r="P12" s="48">
        <f t="shared" ref="P12:P75" ca="1" si="5">RAND()*100</f>
        <v>92.422169937846078</v>
      </c>
      <c r="Q12">
        <f ca="1">_xlfn.IFS(AND(P12&gt;铜钱系统分析!$D$233,P12&lt;=铜钱系统分析!$E$233),5,AND(P12&gt;铜钱系统分析!$D$234,P12&lt;=铜钱系统分析!$E$234),4,AND(P12&gt;铜钱系统分析!$D$235,P12&lt;=铜钱系统分析!$E$235),3,AND(P12&gt;铜钱系统分析!$D$236,P12&lt;=铜钱系统分析!$E$236),2)</f>
        <v>2</v>
      </c>
      <c r="S12" s="48">
        <f t="shared" ref="S12:S75" ca="1" si="6">RAND()*100</f>
        <v>81.221980624940315</v>
      </c>
      <c r="T12">
        <f ca="1">_xlfn.IFS(AND(S12&gt;铜钱系统分析!$D$233,S12&lt;=铜钱系统分析!$E$233),5,AND(S12&gt;铜钱系统分析!$D$234,S12&lt;=铜钱系统分析!$E$234),4,AND(S12&gt;铜钱系统分析!$D$235,S12&lt;=铜钱系统分析!$E$235),3,AND(S12&gt;铜钱系统分析!$D$236,S12&lt;=铜钱系统分析!$E$236),2)</f>
        <v>2</v>
      </c>
      <c r="V12" s="48">
        <f t="shared" ref="V12:V75" ca="1" si="7">RAND()*100</f>
        <v>66.359348173659171</v>
      </c>
      <c r="W12">
        <f ca="1">_xlfn.IFS(AND(V12&gt;铜钱系统分析!$D$233,V12&lt;=铜钱系统分析!$E$233),5,AND(V12&gt;铜钱系统分析!$D$234,V12&lt;=铜钱系统分析!$E$234),4,AND(V12&gt;铜钱系统分析!$D$235,V12&lt;=铜钱系统分析!$E$235),3,AND(V12&gt;铜钱系统分析!$D$236,V12&lt;=铜钱系统分析!$E$236),2)</f>
        <v>3</v>
      </c>
      <c r="Y12" s="48">
        <f t="shared" ref="Y12:Y75" ca="1" si="8">RAND()*100</f>
        <v>23.546387623634757</v>
      </c>
      <c r="Z12">
        <f ca="1">_xlfn.IFS(AND(Y12&gt;铜钱系统分析!$D$233,Y12&lt;=铜钱系统分析!$E$233),5,AND(Y12&gt;铜钱系统分析!$D$234,Y12&lt;=铜钱系统分析!$E$234),4,AND(Y12&gt;铜钱系统分析!$D$235,Y12&lt;=铜钱系统分析!$E$235),3,AND(Y12&gt;铜钱系统分析!$D$236,Y12&lt;=铜钱系统分析!$E$236),2)</f>
        <v>3</v>
      </c>
      <c r="AB12" s="48">
        <f t="shared" ref="AB12:AB75" ca="1" si="9">RAND()*100</f>
        <v>64.801345616130078</v>
      </c>
      <c r="AC12">
        <f ca="1">_xlfn.IFS(AND(AB12&gt;铜钱系统分析!$D$233,AB12&lt;=铜钱系统分析!$E$233),5,AND(AB12&gt;铜钱系统分析!$D$234,AB12&lt;=铜钱系统分析!$E$234),4,AND(AB12&gt;铜钱系统分析!$D$235,AB12&lt;=铜钱系统分析!$E$235),3,AND(AB12&gt;铜钱系统分析!$D$236,AB12&lt;=铜钱系统分析!$E$236),2)</f>
        <v>3</v>
      </c>
    </row>
    <row r="13" spans="1:29" x14ac:dyDescent="0.15">
      <c r="A13" s="48">
        <f t="shared" ca="1" si="0"/>
        <v>47.727597761056295</v>
      </c>
      <c r="B13">
        <f ca="1">_xlfn.IFS(AND(A13&gt;铜钱系统分析!$D$233,A13&lt;=铜钱系统分析!$E$233),5,AND(A13&gt;铜钱系统分析!$D$234,A13&lt;=铜钱系统分析!$E$234),4,AND(A13&gt;铜钱系统分析!$D$235,A13&lt;=铜钱系统分析!$E$235),3,AND(A13&gt;铜钱系统分析!$D$236,A13&lt;=铜钱系统分析!$E$236),2)</f>
        <v>3</v>
      </c>
      <c r="D13" s="48">
        <f t="shared" ca="1" si="1"/>
        <v>10.440201627591172</v>
      </c>
      <c r="E13">
        <f ca="1">_xlfn.IFS(AND(D13&gt;铜钱系统分析!$D$233,D13&lt;=铜钱系统分析!$E$233),5,AND(D13&gt;铜钱系统分析!$D$234,D13&lt;=铜钱系统分析!$E$234),4,AND(D13&gt;铜钱系统分析!$D$235,D13&lt;=铜钱系统分析!$E$235),3,AND(D13&gt;铜钱系统分析!$D$236,D13&lt;=铜钱系统分析!$E$236),2)</f>
        <v>3</v>
      </c>
      <c r="G13" s="48">
        <f t="shared" ca="1" si="2"/>
        <v>41.42505178222563</v>
      </c>
      <c r="H13">
        <f ca="1">_xlfn.IFS(AND(G13&gt;铜钱系统分析!$D$233,G13&lt;=铜钱系统分析!$E$233),5,AND(G13&gt;铜钱系统分析!$D$234,G13&lt;=铜钱系统分析!$E$234),4,AND(G13&gt;铜钱系统分析!$D$235,G13&lt;=铜钱系统分析!$E$235),3,AND(G13&gt;铜钱系统分析!$D$236,G13&lt;=铜钱系统分析!$E$236),2)</f>
        <v>3</v>
      </c>
      <c r="J13" s="48">
        <f t="shared" ca="1" si="3"/>
        <v>80.508522938344754</v>
      </c>
      <c r="K13">
        <f ca="1">_xlfn.IFS(AND(J13&gt;铜钱系统分析!$D$233,J13&lt;=铜钱系统分析!$E$233),5,AND(J13&gt;铜钱系统分析!$D$234,J13&lt;=铜钱系统分析!$E$234),4,AND(J13&gt;铜钱系统分析!$D$235,J13&lt;=铜钱系统分析!$E$235),3,AND(J13&gt;铜钱系统分析!$D$236,J13&lt;=铜钱系统分析!$E$236),2)</f>
        <v>2</v>
      </c>
      <c r="M13" s="48">
        <f t="shared" ca="1" si="4"/>
        <v>76.777737164451281</v>
      </c>
      <c r="N13">
        <f ca="1">_xlfn.IFS(AND(M13&gt;铜钱系统分析!$D$233,M13&lt;=铜钱系统分析!$E$233),5,AND(M13&gt;铜钱系统分析!$D$234,M13&lt;=铜钱系统分析!$E$234),4,AND(M13&gt;铜钱系统分析!$D$235,M13&lt;=铜钱系统分析!$E$235),3,AND(M13&gt;铜钱系统分析!$D$236,M13&lt;=铜钱系统分析!$E$236),2)</f>
        <v>2</v>
      </c>
      <c r="P13" s="48">
        <f t="shared" ca="1" si="5"/>
        <v>33.288689979619868</v>
      </c>
      <c r="Q13">
        <f ca="1">_xlfn.IFS(AND(P13&gt;铜钱系统分析!$D$233,P13&lt;=铜钱系统分析!$E$233),5,AND(P13&gt;铜钱系统分析!$D$234,P13&lt;=铜钱系统分析!$E$234),4,AND(P13&gt;铜钱系统分析!$D$235,P13&lt;=铜钱系统分析!$E$235),3,AND(P13&gt;铜钱系统分析!$D$236,P13&lt;=铜钱系统分析!$E$236),2)</f>
        <v>3</v>
      </c>
      <c r="S13" s="48">
        <f t="shared" ca="1" si="6"/>
        <v>34.213106841941986</v>
      </c>
      <c r="T13">
        <f ca="1">_xlfn.IFS(AND(S13&gt;铜钱系统分析!$D$233,S13&lt;=铜钱系统分析!$E$233),5,AND(S13&gt;铜钱系统分析!$D$234,S13&lt;=铜钱系统分析!$E$234),4,AND(S13&gt;铜钱系统分析!$D$235,S13&lt;=铜钱系统分析!$E$235),3,AND(S13&gt;铜钱系统分析!$D$236,S13&lt;=铜钱系统分析!$E$236),2)</f>
        <v>3</v>
      </c>
      <c r="V13" s="48">
        <f t="shared" ca="1" si="7"/>
        <v>16.408487790033831</v>
      </c>
      <c r="W13">
        <f ca="1">_xlfn.IFS(AND(V13&gt;铜钱系统分析!$D$233,V13&lt;=铜钱系统分析!$E$233),5,AND(V13&gt;铜钱系统分析!$D$234,V13&lt;=铜钱系统分析!$E$234),4,AND(V13&gt;铜钱系统分析!$D$235,V13&lt;=铜钱系统分析!$E$235),3,AND(V13&gt;铜钱系统分析!$D$236,V13&lt;=铜钱系统分析!$E$236),2)</f>
        <v>3</v>
      </c>
      <c r="Y13" s="48">
        <f t="shared" ca="1" si="8"/>
        <v>41.826432085099476</v>
      </c>
      <c r="Z13">
        <f ca="1">_xlfn.IFS(AND(Y13&gt;铜钱系统分析!$D$233,Y13&lt;=铜钱系统分析!$E$233),5,AND(Y13&gt;铜钱系统分析!$D$234,Y13&lt;=铜钱系统分析!$E$234),4,AND(Y13&gt;铜钱系统分析!$D$235,Y13&lt;=铜钱系统分析!$E$235),3,AND(Y13&gt;铜钱系统分析!$D$236,Y13&lt;=铜钱系统分析!$E$236),2)</f>
        <v>3</v>
      </c>
      <c r="AB13" s="48">
        <f t="shared" ca="1" si="9"/>
        <v>98.056702676662439</v>
      </c>
      <c r="AC13">
        <f ca="1">_xlfn.IFS(AND(AB13&gt;铜钱系统分析!$D$233,AB13&lt;=铜钱系统分析!$E$233),5,AND(AB13&gt;铜钱系统分析!$D$234,AB13&lt;=铜钱系统分析!$E$234),4,AND(AB13&gt;铜钱系统分析!$D$235,AB13&lt;=铜钱系统分析!$E$235),3,AND(AB13&gt;铜钱系统分析!$D$236,AB13&lt;=铜钱系统分析!$E$236),2)</f>
        <v>2</v>
      </c>
    </row>
    <row r="14" spans="1:29" x14ac:dyDescent="0.15">
      <c r="A14" s="48">
        <f t="shared" ca="1" si="0"/>
        <v>7.4974725992678621</v>
      </c>
      <c r="B14">
        <f ca="1">_xlfn.IFS(AND(A14&gt;铜钱系统分析!$D$233,A14&lt;=铜钱系统分析!$E$233),5,AND(A14&gt;铜钱系统分析!$D$234,A14&lt;=铜钱系统分析!$E$234),4,AND(A14&gt;铜钱系统分析!$D$235,A14&lt;=铜钱系统分析!$E$235),3,AND(A14&gt;铜钱系统分析!$D$236,A14&lt;=铜钱系统分析!$E$236),2)</f>
        <v>3</v>
      </c>
      <c r="D14" s="48">
        <f t="shared" ca="1" si="1"/>
        <v>66.410517110226479</v>
      </c>
      <c r="E14">
        <f ca="1">_xlfn.IFS(AND(D14&gt;铜钱系统分析!$D$233,D14&lt;=铜钱系统分析!$E$233),5,AND(D14&gt;铜钱系统分析!$D$234,D14&lt;=铜钱系统分析!$E$234),4,AND(D14&gt;铜钱系统分析!$D$235,D14&lt;=铜钱系统分析!$E$235),3,AND(D14&gt;铜钱系统分析!$D$236,D14&lt;=铜钱系统分析!$E$236),2)</f>
        <v>3</v>
      </c>
      <c r="G14" s="48">
        <f t="shared" ca="1" si="2"/>
        <v>56.444477955104752</v>
      </c>
      <c r="H14">
        <f ca="1">_xlfn.IFS(AND(G14&gt;铜钱系统分析!$D$233,G14&lt;=铜钱系统分析!$E$233),5,AND(G14&gt;铜钱系统分析!$D$234,G14&lt;=铜钱系统分析!$E$234),4,AND(G14&gt;铜钱系统分析!$D$235,G14&lt;=铜钱系统分析!$E$235),3,AND(G14&gt;铜钱系统分析!$D$236,G14&lt;=铜钱系统分析!$E$236),2)</f>
        <v>3</v>
      </c>
      <c r="J14" s="48">
        <f t="shared" ca="1" si="3"/>
        <v>13.954836112411318</v>
      </c>
      <c r="K14">
        <f ca="1">_xlfn.IFS(AND(J14&gt;铜钱系统分析!$D$233,J14&lt;=铜钱系统分析!$E$233),5,AND(J14&gt;铜钱系统分析!$D$234,J14&lt;=铜钱系统分析!$E$234),4,AND(J14&gt;铜钱系统分析!$D$235,J14&lt;=铜钱系统分析!$E$235),3,AND(J14&gt;铜钱系统分析!$D$236,J14&lt;=铜钱系统分析!$E$236),2)</f>
        <v>3</v>
      </c>
      <c r="M14" s="48">
        <f t="shared" ca="1" si="4"/>
        <v>51.045419444372165</v>
      </c>
      <c r="N14">
        <f ca="1">_xlfn.IFS(AND(M14&gt;铜钱系统分析!$D$233,M14&lt;=铜钱系统分析!$E$233),5,AND(M14&gt;铜钱系统分析!$D$234,M14&lt;=铜钱系统分析!$E$234),4,AND(M14&gt;铜钱系统分析!$D$235,M14&lt;=铜钱系统分析!$E$235),3,AND(M14&gt;铜钱系统分析!$D$236,M14&lt;=铜钱系统分析!$E$236),2)</f>
        <v>3</v>
      </c>
      <c r="P14" s="48">
        <f t="shared" ca="1" si="5"/>
        <v>55.539701854109794</v>
      </c>
      <c r="Q14">
        <f ca="1">_xlfn.IFS(AND(P14&gt;铜钱系统分析!$D$233,P14&lt;=铜钱系统分析!$E$233),5,AND(P14&gt;铜钱系统分析!$D$234,P14&lt;=铜钱系统分析!$E$234),4,AND(P14&gt;铜钱系统分析!$D$235,P14&lt;=铜钱系统分析!$E$235),3,AND(P14&gt;铜钱系统分析!$D$236,P14&lt;=铜钱系统分析!$E$236),2)</f>
        <v>3</v>
      </c>
      <c r="S14" s="48">
        <f t="shared" ca="1" si="6"/>
        <v>91.538625500595359</v>
      </c>
      <c r="T14">
        <f ca="1">_xlfn.IFS(AND(S14&gt;铜钱系统分析!$D$233,S14&lt;=铜钱系统分析!$E$233),5,AND(S14&gt;铜钱系统分析!$D$234,S14&lt;=铜钱系统分析!$E$234),4,AND(S14&gt;铜钱系统分析!$D$235,S14&lt;=铜钱系统分析!$E$235),3,AND(S14&gt;铜钱系统分析!$D$236,S14&lt;=铜钱系统分析!$E$236),2)</f>
        <v>2</v>
      </c>
      <c r="V14" s="48">
        <f t="shared" ca="1" si="7"/>
        <v>75.657836819759254</v>
      </c>
      <c r="W14">
        <f ca="1">_xlfn.IFS(AND(V14&gt;铜钱系统分析!$D$233,V14&lt;=铜钱系统分析!$E$233),5,AND(V14&gt;铜钱系统分析!$D$234,V14&lt;=铜钱系统分析!$E$234),4,AND(V14&gt;铜钱系统分析!$D$235,V14&lt;=铜钱系统分析!$E$235),3,AND(V14&gt;铜钱系统分析!$D$236,V14&lt;=铜钱系统分析!$E$236),2)</f>
        <v>2</v>
      </c>
      <c r="Y14" s="48">
        <f t="shared" ca="1" si="8"/>
        <v>88.188094245013588</v>
      </c>
      <c r="Z14">
        <f ca="1">_xlfn.IFS(AND(Y14&gt;铜钱系统分析!$D$233,Y14&lt;=铜钱系统分析!$E$233),5,AND(Y14&gt;铜钱系统分析!$D$234,Y14&lt;=铜钱系统分析!$E$234),4,AND(Y14&gt;铜钱系统分析!$D$235,Y14&lt;=铜钱系统分析!$E$235),3,AND(Y14&gt;铜钱系统分析!$D$236,Y14&lt;=铜钱系统分析!$E$236),2)</f>
        <v>2</v>
      </c>
      <c r="AB14" s="48">
        <f t="shared" ca="1" si="9"/>
        <v>59.200354996951944</v>
      </c>
      <c r="AC14">
        <f ca="1">_xlfn.IFS(AND(AB14&gt;铜钱系统分析!$D$233,AB14&lt;=铜钱系统分析!$E$233),5,AND(AB14&gt;铜钱系统分析!$D$234,AB14&lt;=铜钱系统分析!$E$234),4,AND(AB14&gt;铜钱系统分析!$D$235,AB14&lt;=铜钱系统分析!$E$235),3,AND(AB14&gt;铜钱系统分析!$D$236,AB14&lt;=铜钱系统分析!$E$236),2)</f>
        <v>3</v>
      </c>
    </row>
    <row r="15" spans="1:29" x14ac:dyDescent="0.15">
      <c r="A15" s="48">
        <f t="shared" ca="1" si="0"/>
        <v>57.189261900008312</v>
      </c>
      <c r="B15">
        <f ca="1">_xlfn.IFS(AND(A15&gt;铜钱系统分析!$D$233,A15&lt;=铜钱系统分析!$E$233),5,AND(A15&gt;铜钱系统分析!$D$234,A15&lt;=铜钱系统分析!$E$234),4,AND(A15&gt;铜钱系统分析!$D$235,A15&lt;=铜钱系统分析!$E$235),3,AND(A15&gt;铜钱系统分析!$D$236,A15&lt;=铜钱系统分析!$E$236),2)</f>
        <v>3</v>
      </c>
      <c r="D15" s="48">
        <f t="shared" ca="1" si="1"/>
        <v>72.844023890060214</v>
      </c>
      <c r="E15">
        <f ca="1">_xlfn.IFS(AND(D15&gt;铜钱系统分析!$D$233,D15&lt;=铜钱系统分析!$E$233),5,AND(D15&gt;铜钱系统分析!$D$234,D15&lt;=铜钱系统分析!$E$234),4,AND(D15&gt;铜钱系统分析!$D$235,D15&lt;=铜钱系统分析!$E$235),3,AND(D15&gt;铜钱系统分析!$D$236,D15&lt;=铜钱系统分析!$E$236),2)</f>
        <v>2</v>
      </c>
      <c r="G15" s="48">
        <f t="shared" ca="1" si="2"/>
        <v>5.236289615769218</v>
      </c>
      <c r="H15">
        <f ca="1">_xlfn.IFS(AND(G15&gt;铜钱系统分析!$D$233,G15&lt;=铜钱系统分析!$E$233),5,AND(G15&gt;铜钱系统分析!$D$234,G15&lt;=铜钱系统分析!$E$234),4,AND(G15&gt;铜钱系统分析!$D$235,G15&lt;=铜钱系统分析!$E$235),3,AND(G15&gt;铜钱系统分析!$D$236,G15&lt;=铜钱系统分析!$E$236),2)</f>
        <v>3</v>
      </c>
      <c r="J15" s="48">
        <f t="shared" ca="1" si="3"/>
        <v>7.2514534389199419</v>
      </c>
      <c r="K15">
        <f ca="1">_xlfn.IFS(AND(J15&gt;铜钱系统分析!$D$233,J15&lt;=铜钱系统分析!$E$233),5,AND(J15&gt;铜钱系统分析!$D$234,J15&lt;=铜钱系统分析!$E$234),4,AND(J15&gt;铜钱系统分析!$D$235,J15&lt;=铜钱系统分析!$E$235),3,AND(J15&gt;铜钱系统分析!$D$236,J15&lt;=铜钱系统分析!$E$236),2)</f>
        <v>3</v>
      </c>
      <c r="M15" s="48">
        <f t="shared" ca="1" si="4"/>
        <v>65.102297085715335</v>
      </c>
      <c r="N15">
        <f ca="1">_xlfn.IFS(AND(M15&gt;铜钱系统分析!$D$233,M15&lt;=铜钱系统分析!$E$233),5,AND(M15&gt;铜钱系统分析!$D$234,M15&lt;=铜钱系统分析!$E$234),4,AND(M15&gt;铜钱系统分析!$D$235,M15&lt;=铜钱系统分析!$E$235),3,AND(M15&gt;铜钱系统分析!$D$236,M15&lt;=铜钱系统分析!$E$236),2)</f>
        <v>3</v>
      </c>
      <c r="P15" s="48">
        <f t="shared" ca="1" si="5"/>
        <v>55.895008059290895</v>
      </c>
      <c r="Q15">
        <f ca="1">_xlfn.IFS(AND(P15&gt;铜钱系统分析!$D$233,P15&lt;=铜钱系统分析!$E$233),5,AND(P15&gt;铜钱系统分析!$D$234,P15&lt;=铜钱系统分析!$E$234),4,AND(P15&gt;铜钱系统分析!$D$235,P15&lt;=铜钱系统分析!$E$235),3,AND(P15&gt;铜钱系统分析!$D$236,P15&lt;=铜钱系统分析!$E$236),2)</f>
        <v>3</v>
      </c>
      <c r="S15" s="48">
        <f t="shared" ca="1" si="6"/>
        <v>53.95126646434575</v>
      </c>
      <c r="T15">
        <f ca="1">_xlfn.IFS(AND(S15&gt;铜钱系统分析!$D$233,S15&lt;=铜钱系统分析!$E$233),5,AND(S15&gt;铜钱系统分析!$D$234,S15&lt;=铜钱系统分析!$E$234),4,AND(S15&gt;铜钱系统分析!$D$235,S15&lt;=铜钱系统分析!$E$235),3,AND(S15&gt;铜钱系统分析!$D$236,S15&lt;=铜钱系统分析!$E$236),2)</f>
        <v>3</v>
      </c>
      <c r="V15" s="48">
        <f t="shared" ca="1" si="7"/>
        <v>71.127948080581319</v>
      </c>
      <c r="W15">
        <f ca="1">_xlfn.IFS(AND(V15&gt;铜钱系统分析!$D$233,V15&lt;=铜钱系统分析!$E$233),5,AND(V15&gt;铜钱系统分析!$D$234,V15&lt;=铜钱系统分析!$E$234),4,AND(V15&gt;铜钱系统分析!$D$235,V15&lt;=铜钱系统分析!$E$235),3,AND(V15&gt;铜钱系统分析!$D$236,V15&lt;=铜钱系统分析!$E$236),2)</f>
        <v>3</v>
      </c>
      <c r="Y15" s="48">
        <f t="shared" ca="1" si="8"/>
        <v>49.062687509670411</v>
      </c>
      <c r="Z15">
        <f ca="1">_xlfn.IFS(AND(Y15&gt;铜钱系统分析!$D$233,Y15&lt;=铜钱系统分析!$E$233),5,AND(Y15&gt;铜钱系统分析!$D$234,Y15&lt;=铜钱系统分析!$E$234),4,AND(Y15&gt;铜钱系统分析!$D$235,Y15&lt;=铜钱系统分析!$E$235),3,AND(Y15&gt;铜钱系统分析!$D$236,Y15&lt;=铜钱系统分析!$E$236),2)</f>
        <v>3</v>
      </c>
      <c r="AB15" s="48">
        <f t="shared" ca="1" si="9"/>
        <v>17.164898609999124</v>
      </c>
      <c r="AC15">
        <f ca="1">_xlfn.IFS(AND(AB15&gt;铜钱系统分析!$D$233,AB15&lt;=铜钱系统分析!$E$233),5,AND(AB15&gt;铜钱系统分析!$D$234,AB15&lt;=铜钱系统分析!$E$234),4,AND(AB15&gt;铜钱系统分析!$D$235,AB15&lt;=铜钱系统分析!$E$235),3,AND(AB15&gt;铜钱系统分析!$D$236,AB15&lt;=铜钱系统分析!$E$236),2)</f>
        <v>3</v>
      </c>
    </row>
    <row r="16" spans="1:29" x14ac:dyDescent="0.15">
      <c r="A16" s="48">
        <f t="shared" ca="1" si="0"/>
        <v>72.826786850512391</v>
      </c>
      <c r="B16">
        <f ca="1">_xlfn.IFS(AND(A16&gt;铜钱系统分析!$D$233,A16&lt;=铜钱系统分析!$E$233),5,AND(A16&gt;铜钱系统分析!$D$234,A16&lt;=铜钱系统分析!$E$234),4,AND(A16&gt;铜钱系统分析!$D$235,A16&lt;=铜钱系统分析!$E$235),3,AND(A16&gt;铜钱系统分析!$D$236,A16&lt;=铜钱系统分析!$E$236),2)</f>
        <v>2</v>
      </c>
      <c r="D16" s="48">
        <f t="shared" ca="1" si="1"/>
        <v>77.182011485026649</v>
      </c>
      <c r="E16">
        <f ca="1">_xlfn.IFS(AND(D16&gt;铜钱系统分析!$D$233,D16&lt;=铜钱系统分析!$E$233),5,AND(D16&gt;铜钱系统分析!$D$234,D16&lt;=铜钱系统分析!$E$234),4,AND(D16&gt;铜钱系统分析!$D$235,D16&lt;=铜钱系统分析!$E$235),3,AND(D16&gt;铜钱系统分析!$D$236,D16&lt;=铜钱系统分析!$E$236),2)</f>
        <v>2</v>
      </c>
      <c r="G16" s="48">
        <f t="shared" ca="1" si="2"/>
        <v>40.713637260294846</v>
      </c>
      <c r="H16">
        <f ca="1">_xlfn.IFS(AND(G16&gt;铜钱系统分析!$D$233,G16&lt;=铜钱系统分析!$E$233),5,AND(G16&gt;铜钱系统分析!$D$234,G16&lt;=铜钱系统分析!$E$234),4,AND(G16&gt;铜钱系统分析!$D$235,G16&lt;=铜钱系统分析!$E$235),3,AND(G16&gt;铜钱系统分析!$D$236,G16&lt;=铜钱系统分析!$E$236),2)</f>
        <v>3</v>
      </c>
      <c r="J16" s="48">
        <f t="shared" ca="1" si="3"/>
        <v>32.877413436371974</v>
      </c>
      <c r="K16">
        <f ca="1">_xlfn.IFS(AND(J16&gt;铜钱系统分析!$D$233,J16&lt;=铜钱系统分析!$E$233),5,AND(J16&gt;铜钱系统分析!$D$234,J16&lt;=铜钱系统分析!$E$234),4,AND(J16&gt;铜钱系统分析!$D$235,J16&lt;=铜钱系统分析!$E$235),3,AND(J16&gt;铜钱系统分析!$D$236,J16&lt;=铜钱系统分析!$E$236),2)</f>
        <v>3</v>
      </c>
      <c r="M16" s="48">
        <f t="shared" ca="1" si="4"/>
        <v>59.250421572687138</v>
      </c>
      <c r="N16">
        <f ca="1">_xlfn.IFS(AND(M16&gt;铜钱系统分析!$D$233,M16&lt;=铜钱系统分析!$E$233),5,AND(M16&gt;铜钱系统分析!$D$234,M16&lt;=铜钱系统分析!$E$234),4,AND(M16&gt;铜钱系统分析!$D$235,M16&lt;=铜钱系统分析!$E$235),3,AND(M16&gt;铜钱系统分析!$D$236,M16&lt;=铜钱系统分析!$E$236),2)</f>
        <v>3</v>
      </c>
      <c r="P16" s="48">
        <f t="shared" ca="1" si="5"/>
        <v>15.216240910916135</v>
      </c>
      <c r="Q16">
        <f ca="1">_xlfn.IFS(AND(P16&gt;铜钱系统分析!$D$233,P16&lt;=铜钱系统分析!$E$233),5,AND(P16&gt;铜钱系统分析!$D$234,P16&lt;=铜钱系统分析!$E$234),4,AND(P16&gt;铜钱系统分析!$D$235,P16&lt;=铜钱系统分析!$E$235),3,AND(P16&gt;铜钱系统分析!$D$236,P16&lt;=铜钱系统分析!$E$236),2)</f>
        <v>3</v>
      </c>
      <c r="S16" s="48">
        <f t="shared" ca="1" si="6"/>
        <v>79.516052523373745</v>
      </c>
      <c r="T16">
        <f ca="1">_xlfn.IFS(AND(S16&gt;铜钱系统分析!$D$233,S16&lt;=铜钱系统分析!$E$233),5,AND(S16&gt;铜钱系统分析!$D$234,S16&lt;=铜钱系统分析!$E$234),4,AND(S16&gt;铜钱系统分析!$D$235,S16&lt;=铜钱系统分析!$E$235),3,AND(S16&gt;铜钱系统分析!$D$236,S16&lt;=铜钱系统分析!$E$236),2)</f>
        <v>2</v>
      </c>
      <c r="V16" s="48">
        <f t="shared" ca="1" si="7"/>
        <v>0.88108934114816684</v>
      </c>
      <c r="W16">
        <f ca="1">_xlfn.IFS(AND(V16&gt;铜钱系统分析!$D$233,V16&lt;=铜钱系统分析!$E$233),5,AND(V16&gt;铜钱系统分析!$D$234,V16&lt;=铜钱系统分析!$E$234),4,AND(V16&gt;铜钱系统分析!$D$235,V16&lt;=铜钱系统分析!$E$235),3,AND(V16&gt;铜钱系统分析!$D$236,V16&lt;=铜钱系统分析!$E$236),2)</f>
        <v>4</v>
      </c>
      <c r="Y16" s="48">
        <f t="shared" ca="1" si="8"/>
        <v>83.199850876642714</v>
      </c>
      <c r="Z16">
        <f ca="1">_xlfn.IFS(AND(Y16&gt;铜钱系统分析!$D$233,Y16&lt;=铜钱系统分析!$E$233),5,AND(Y16&gt;铜钱系统分析!$D$234,Y16&lt;=铜钱系统分析!$E$234),4,AND(Y16&gt;铜钱系统分析!$D$235,Y16&lt;=铜钱系统分析!$E$235),3,AND(Y16&gt;铜钱系统分析!$D$236,Y16&lt;=铜钱系统分析!$E$236),2)</f>
        <v>2</v>
      </c>
      <c r="AB16" s="48">
        <f t="shared" ca="1" si="9"/>
        <v>50.056018282441258</v>
      </c>
      <c r="AC16">
        <f ca="1">_xlfn.IFS(AND(AB16&gt;铜钱系统分析!$D$233,AB16&lt;=铜钱系统分析!$E$233),5,AND(AB16&gt;铜钱系统分析!$D$234,AB16&lt;=铜钱系统分析!$E$234),4,AND(AB16&gt;铜钱系统分析!$D$235,AB16&lt;=铜钱系统分析!$E$235),3,AND(AB16&gt;铜钱系统分析!$D$236,AB16&lt;=铜钱系统分析!$E$236),2)</f>
        <v>3</v>
      </c>
    </row>
    <row r="17" spans="1:29" x14ac:dyDescent="0.15">
      <c r="A17" s="48">
        <f t="shared" ca="1" si="0"/>
        <v>76.819051160888606</v>
      </c>
      <c r="B17">
        <f ca="1">_xlfn.IFS(AND(A17&gt;铜钱系统分析!$D$233,A17&lt;=铜钱系统分析!$E$233),5,AND(A17&gt;铜钱系统分析!$D$234,A17&lt;=铜钱系统分析!$E$234),4,AND(A17&gt;铜钱系统分析!$D$235,A17&lt;=铜钱系统分析!$E$235),3,AND(A17&gt;铜钱系统分析!$D$236,A17&lt;=铜钱系统分析!$E$236),2)</f>
        <v>2</v>
      </c>
      <c r="D17" s="48">
        <f t="shared" ca="1" si="1"/>
        <v>79.601680088132994</v>
      </c>
      <c r="E17">
        <f ca="1">_xlfn.IFS(AND(D17&gt;铜钱系统分析!$D$233,D17&lt;=铜钱系统分析!$E$233),5,AND(D17&gt;铜钱系统分析!$D$234,D17&lt;=铜钱系统分析!$E$234),4,AND(D17&gt;铜钱系统分析!$D$235,D17&lt;=铜钱系统分析!$E$235),3,AND(D17&gt;铜钱系统分析!$D$236,D17&lt;=铜钱系统分析!$E$236),2)</f>
        <v>2</v>
      </c>
      <c r="G17" s="48">
        <f t="shared" ca="1" si="2"/>
        <v>70.677594164926859</v>
      </c>
      <c r="H17">
        <f ca="1">_xlfn.IFS(AND(G17&gt;铜钱系统分析!$D$233,G17&lt;=铜钱系统分析!$E$233),5,AND(G17&gt;铜钱系统分析!$D$234,G17&lt;=铜钱系统分析!$E$234),4,AND(G17&gt;铜钱系统分析!$D$235,G17&lt;=铜钱系统分析!$E$235),3,AND(G17&gt;铜钱系统分析!$D$236,G17&lt;=铜钱系统分析!$E$236),2)</f>
        <v>3</v>
      </c>
      <c r="J17" s="48">
        <f t="shared" ca="1" si="3"/>
        <v>52.455178961715674</v>
      </c>
      <c r="K17">
        <f ca="1">_xlfn.IFS(AND(J17&gt;铜钱系统分析!$D$233,J17&lt;=铜钱系统分析!$E$233),5,AND(J17&gt;铜钱系统分析!$D$234,J17&lt;=铜钱系统分析!$E$234),4,AND(J17&gt;铜钱系统分析!$D$235,J17&lt;=铜钱系统分析!$E$235),3,AND(J17&gt;铜钱系统分析!$D$236,J17&lt;=铜钱系统分析!$E$236),2)</f>
        <v>3</v>
      </c>
      <c r="M17" s="48">
        <f t="shared" ca="1" si="4"/>
        <v>3.4313840218544223</v>
      </c>
      <c r="N17">
        <f ca="1">_xlfn.IFS(AND(M17&gt;铜钱系统分析!$D$233,M17&lt;=铜钱系统分析!$E$233),5,AND(M17&gt;铜钱系统分析!$D$234,M17&lt;=铜钱系统分析!$E$234),4,AND(M17&gt;铜钱系统分析!$D$235,M17&lt;=铜钱系统分析!$E$235),3,AND(M17&gt;铜钱系统分析!$D$236,M17&lt;=铜钱系统分析!$E$236),2)</f>
        <v>3</v>
      </c>
      <c r="P17" s="48">
        <f t="shared" ca="1" si="5"/>
        <v>80.200008487484453</v>
      </c>
      <c r="Q17">
        <f ca="1">_xlfn.IFS(AND(P17&gt;铜钱系统分析!$D$233,P17&lt;=铜钱系统分析!$E$233),5,AND(P17&gt;铜钱系统分析!$D$234,P17&lt;=铜钱系统分析!$E$234),4,AND(P17&gt;铜钱系统分析!$D$235,P17&lt;=铜钱系统分析!$E$235),3,AND(P17&gt;铜钱系统分析!$D$236,P17&lt;=铜钱系统分析!$E$236),2)</f>
        <v>2</v>
      </c>
      <c r="S17" s="48">
        <f t="shared" ca="1" si="6"/>
        <v>86.928823709430148</v>
      </c>
      <c r="T17">
        <f ca="1">_xlfn.IFS(AND(S17&gt;铜钱系统分析!$D$233,S17&lt;=铜钱系统分析!$E$233),5,AND(S17&gt;铜钱系统分析!$D$234,S17&lt;=铜钱系统分析!$E$234),4,AND(S17&gt;铜钱系统分析!$D$235,S17&lt;=铜钱系统分析!$E$235),3,AND(S17&gt;铜钱系统分析!$D$236,S17&lt;=铜钱系统分析!$E$236),2)</f>
        <v>2</v>
      </c>
      <c r="V17" s="48">
        <f t="shared" ca="1" si="7"/>
        <v>58.750466179884938</v>
      </c>
      <c r="W17">
        <f ca="1">_xlfn.IFS(AND(V17&gt;铜钱系统分析!$D$233,V17&lt;=铜钱系统分析!$E$233),5,AND(V17&gt;铜钱系统分析!$D$234,V17&lt;=铜钱系统分析!$E$234),4,AND(V17&gt;铜钱系统分析!$D$235,V17&lt;=铜钱系统分析!$E$235),3,AND(V17&gt;铜钱系统分析!$D$236,V17&lt;=铜钱系统分析!$E$236),2)</f>
        <v>3</v>
      </c>
      <c r="Y17" s="48">
        <f t="shared" ca="1" si="8"/>
        <v>9.5972650762059182</v>
      </c>
      <c r="Z17">
        <f ca="1">_xlfn.IFS(AND(Y17&gt;铜钱系统分析!$D$233,Y17&lt;=铜钱系统分析!$E$233),5,AND(Y17&gt;铜钱系统分析!$D$234,Y17&lt;=铜钱系统分析!$E$234),4,AND(Y17&gt;铜钱系统分析!$D$235,Y17&lt;=铜钱系统分析!$E$235),3,AND(Y17&gt;铜钱系统分析!$D$236,Y17&lt;=铜钱系统分析!$E$236),2)</f>
        <v>3</v>
      </c>
      <c r="AB17" s="48">
        <f t="shared" ca="1" si="9"/>
        <v>5.6936013479471086</v>
      </c>
      <c r="AC17">
        <f ca="1">_xlfn.IFS(AND(AB17&gt;铜钱系统分析!$D$233,AB17&lt;=铜钱系统分析!$E$233),5,AND(AB17&gt;铜钱系统分析!$D$234,AB17&lt;=铜钱系统分析!$E$234),4,AND(AB17&gt;铜钱系统分析!$D$235,AB17&lt;=铜钱系统分析!$E$235),3,AND(AB17&gt;铜钱系统分析!$D$236,AB17&lt;=铜钱系统分析!$E$236),2)</f>
        <v>3</v>
      </c>
    </row>
    <row r="18" spans="1:29" x14ac:dyDescent="0.15">
      <c r="A18" s="48">
        <f t="shared" ca="1" si="0"/>
        <v>65.800925216186755</v>
      </c>
      <c r="B18">
        <f ca="1">_xlfn.IFS(AND(A18&gt;铜钱系统分析!$D$233,A18&lt;=铜钱系统分析!$E$233),5,AND(A18&gt;铜钱系统分析!$D$234,A18&lt;=铜钱系统分析!$E$234),4,AND(A18&gt;铜钱系统分析!$D$235,A18&lt;=铜钱系统分析!$E$235),3,AND(A18&gt;铜钱系统分析!$D$236,A18&lt;=铜钱系统分析!$E$236),2)</f>
        <v>3</v>
      </c>
      <c r="D18" s="48">
        <f t="shared" ca="1" si="1"/>
        <v>95.737814812531468</v>
      </c>
      <c r="E18">
        <f ca="1">_xlfn.IFS(AND(D18&gt;铜钱系统分析!$D$233,D18&lt;=铜钱系统分析!$E$233),5,AND(D18&gt;铜钱系统分析!$D$234,D18&lt;=铜钱系统分析!$E$234),4,AND(D18&gt;铜钱系统分析!$D$235,D18&lt;=铜钱系统分析!$E$235),3,AND(D18&gt;铜钱系统分析!$D$236,D18&lt;=铜钱系统分析!$E$236),2)</f>
        <v>2</v>
      </c>
      <c r="G18" s="48">
        <f t="shared" ca="1" si="2"/>
        <v>11.853670326549093</v>
      </c>
      <c r="H18">
        <f ca="1">_xlfn.IFS(AND(G18&gt;铜钱系统分析!$D$233,G18&lt;=铜钱系统分析!$E$233),5,AND(G18&gt;铜钱系统分析!$D$234,G18&lt;=铜钱系统分析!$E$234),4,AND(G18&gt;铜钱系统分析!$D$235,G18&lt;=铜钱系统分析!$E$235),3,AND(G18&gt;铜钱系统分析!$D$236,G18&lt;=铜钱系统分析!$E$236),2)</f>
        <v>3</v>
      </c>
      <c r="J18" s="48">
        <f t="shared" ca="1" si="3"/>
        <v>3.3146525268911708</v>
      </c>
      <c r="K18">
        <f ca="1">_xlfn.IFS(AND(J18&gt;铜钱系统分析!$D$233,J18&lt;=铜钱系统分析!$E$233),5,AND(J18&gt;铜钱系统分析!$D$234,J18&lt;=铜钱系统分析!$E$234),4,AND(J18&gt;铜钱系统分析!$D$235,J18&lt;=铜钱系统分析!$E$235),3,AND(J18&gt;铜钱系统分析!$D$236,J18&lt;=铜钱系统分析!$E$236),2)</f>
        <v>3</v>
      </c>
      <c r="M18" s="48">
        <f t="shared" ca="1" si="4"/>
        <v>31.042887493045136</v>
      </c>
      <c r="N18">
        <f ca="1">_xlfn.IFS(AND(M18&gt;铜钱系统分析!$D$233,M18&lt;=铜钱系统分析!$E$233),5,AND(M18&gt;铜钱系统分析!$D$234,M18&lt;=铜钱系统分析!$E$234),4,AND(M18&gt;铜钱系统分析!$D$235,M18&lt;=铜钱系统分析!$E$235),3,AND(M18&gt;铜钱系统分析!$D$236,M18&lt;=铜钱系统分析!$E$236),2)</f>
        <v>3</v>
      </c>
      <c r="P18" s="48">
        <f t="shared" ca="1" si="5"/>
        <v>3.3594260174407697</v>
      </c>
      <c r="Q18">
        <f ca="1">_xlfn.IFS(AND(P18&gt;铜钱系统分析!$D$233,P18&lt;=铜钱系统分析!$E$233),5,AND(P18&gt;铜钱系统分析!$D$234,P18&lt;=铜钱系统分析!$E$234),4,AND(P18&gt;铜钱系统分析!$D$235,P18&lt;=铜钱系统分析!$E$235),3,AND(P18&gt;铜钱系统分析!$D$236,P18&lt;=铜钱系统分析!$E$236),2)</f>
        <v>3</v>
      </c>
      <c r="S18" s="48">
        <f t="shared" ca="1" si="6"/>
        <v>47.246721507917613</v>
      </c>
      <c r="T18">
        <f ca="1">_xlfn.IFS(AND(S18&gt;铜钱系统分析!$D$233,S18&lt;=铜钱系统分析!$E$233),5,AND(S18&gt;铜钱系统分析!$D$234,S18&lt;=铜钱系统分析!$E$234),4,AND(S18&gt;铜钱系统分析!$D$235,S18&lt;=铜钱系统分析!$E$235),3,AND(S18&gt;铜钱系统分析!$D$236,S18&lt;=铜钱系统分析!$E$236),2)</f>
        <v>3</v>
      </c>
      <c r="V18" s="48">
        <f t="shared" ca="1" si="7"/>
        <v>90.421399733596047</v>
      </c>
      <c r="W18">
        <f ca="1">_xlfn.IFS(AND(V18&gt;铜钱系统分析!$D$233,V18&lt;=铜钱系统分析!$E$233),5,AND(V18&gt;铜钱系统分析!$D$234,V18&lt;=铜钱系统分析!$E$234),4,AND(V18&gt;铜钱系统分析!$D$235,V18&lt;=铜钱系统分析!$E$235),3,AND(V18&gt;铜钱系统分析!$D$236,V18&lt;=铜钱系统分析!$E$236),2)</f>
        <v>2</v>
      </c>
      <c r="Y18" s="48">
        <f t="shared" ca="1" si="8"/>
        <v>5.039083394115873</v>
      </c>
      <c r="Z18">
        <f ca="1">_xlfn.IFS(AND(Y18&gt;铜钱系统分析!$D$233,Y18&lt;=铜钱系统分析!$E$233),5,AND(Y18&gt;铜钱系统分析!$D$234,Y18&lt;=铜钱系统分析!$E$234),4,AND(Y18&gt;铜钱系统分析!$D$235,Y18&lt;=铜钱系统分析!$E$235),3,AND(Y18&gt;铜钱系统分析!$D$236,Y18&lt;=铜钱系统分析!$E$236),2)</f>
        <v>3</v>
      </c>
      <c r="AB18" s="48">
        <f t="shared" ca="1" si="9"/>
        <v>74.794135995454411</v>
      </c>
      <c r="AC18">
        <f ca="1">_xlfn.IFS(AND(AB18&gt;铜钱系统分析!$D$233,AB18&lt;=铜钱系统分析!$E$233),5,AND(AB18&gt;铜钱系统分析!$D$234,AB18&lt;=铜钱系统分析!$E$234),4,AND(AB18&gt;铜钱系统分析!$D$235,AB18&lt;=铜钱系统分析!$E$235),3,AND(AB18&gt;铜钱系统分析!$D$236,AB18&lt;=铜钱系统分析!$E$236),2)</f>
        <v>2</v>
      </c>
    </row>
    <row r="19" spans="1:29" x14ac:dyDescent="0.15">
      <c r="A19" s="48">
        <f t="shared" ca="1" si="0"/>
        <v>32.391170344866715</v>
      </c>
      <c r="B19">
        <f ca="1">_xlfn.IFS(AND(A19&gt;铜钱系统分析!$D$233,A19&lt;=铜钱系统分析!$E$233),5,AND(A19&gt;铜钱系统分析!$D$234,A19&lt;=铜钱系统分析!$E$234),4,AND(A19&gt;铜钱系统分析!$D$235,A19&lt;=铜钱系统分析!$E$235),3,AND(A19&gt;铜钱系统分析!$D$236,A19&lt;=铜钱系统分析!$E$236),2)</f>
        <v>3</v>
      </c>
      <c r="D19" s="48">
        <f t="shared" ca="1" si="1"/>
        <v>36.154485076693199</v>
      </c>
      <c r="E19">
        <f ca="1">_xlfn.IFS(AND(D19&gt;铜钱系统分析!$D$233,D19&lt;=铜钱系统分析!$E$233),5,AND(D19&gt;铜钱系统分析!$D$234,D19&lt;=铜钱系统分析!$E$234),4,AND(D19&gt;铜钱系统分析!$D$235,D19&lt;=铜钱系统分析!$E$235),3,AND(D19&gt;铜钱系统分析!$D$236,D19&lt;=铜钱系统分析!$E$236),2)</f>
        <v>3</v>
      </c>
      <c r="G19" s="48">
        <f t="shared" ca="1" si="2"/>
        <v>75.915750309464485</v>
      </c>
      <c r="H19">
        <f ca="1">_xlfn.IFS(AND(G19&gt;铜钱系统分析!$D$233,G19&lt;=铜钱系统分析!$E$233),5,AND(G19&gt;铜钱系统分析!$D$234,G19&lt;=铜钱系统分析!$E$234),4,AND(G19&gt;铜钱系统分析!$D$235,G19&lt;=铜钱系统分析!$E$235),3,AND(G19&gt;铜钱系统分析!$D$236,G19&lt;=铜钱系统分析!$E$236),2)</f>
        <v>2</v>
      </c>
      <c r="J19" s="48">
        <f t="shared" ca="1" si="3"/>
        <v>17.32577232498922</v>
      </c>
      <c r="K19">
        <f ca="1">_xlfn.IFS(AND(J19&gt;铜钱系统分析!$D$233,J19&lt;=铜钱系统分析!$E$233),5,AND(J19&gt;铜钱系统分析!$D$234,J19&lt;=铜钱系统分析!$E$234),4,AND(J19&gt;铜钱系统分析!$D$235,J19&lt;=铜钱系统分析!$E$235),3,AND(J19&gt;铜钱系统分析!$D$236,J19&lt;=铜钱系统分析!$E$236),2)</f>
        <v>3</v>
      </c>
      <c r="M19" s="48">
        <f t="shared" ca="1" si="4"/>
        <v>31.357581571957716</v>
      </c>
      <c r="N19">
        <f ca="1">_xlfn.IFS(AND(M19&gt;铜钱系统分析!$D$233,M19&lt;=铜钱系统分析!$E$233),5,AND(M19&gt;铜钱系统分析!$D$234,M19&lt;=铜钱系统分析!$E$234),4,AND(M19&gt;铜钱系统分析!$D$235,M19&lt;=铜钱系统分析!$E$235),3,AND(M19&gt;铜钱系统分析!$D$236,M19&lt;=铜钱系统分析!$E$236),2)</f>
        <v>3</v>
      </c>
      <c r="P19" s="48">
        <f t="shared" ca="1" si="5"/>
        <v>80.431282849660874</v>
      </c>
      <c r="Q19">
        <f ca="1">_xlfn.IFS(AND(P19&gt;铜钱系统分析!$D$233,P19&lt;=铜钱系统分析!$E$233),5,AND(P19&gt;铜钱系统分析!$D$234,P19&lt;=铜钱系统分析!$E$234),4,AND(P19&gt;铜钱系统分析!$D$235,P19&lt;=铜钱系统分析!$E$235),3,AND(P19&gt;铜钱系统分析!$D$236,P19&lt;=铜钱系统分析!$E$236),2)</f>
        <v>2</v>
      </c>
      <c r="S19" s="48">
        <f t="shared" ca="1" si="6"/>
        <v>65.741056637062243</v>
      </c>
      <c r="T19">
        <f ca="1">_xlfn.IFS(AND(S19&gt;铜钱系统分析!$D$233,S19&lt;=铜钱系统分析!$E$233),5,AND(S19&gt;铜钱系统分析!$D$234,S19&lt;=铜钱系统分析!$E$234),4,AND(S19&gt;铜钱系统分析!$D$235,S19&lt;=铜钱系统分析!$E$235),3,AND(S19&gt;铜钱系统分析!$D$236,S19&lt;=铜钱系统分析!$E$236),2)</f>
        <v>3</v>
      </c>
      <c r="V19" s="48">
        <f t="shared" ca="1" si="7"/>
        <v>37.237023913217826</v>
      </c>
      <c r="W19">
        <f ca="1">_xlfn.IFS(AND(V19&gt;铜钱系统分析!$D$233,V19&lt;=铜钱系统分析!$E$233),5,AND(V19&gt;铜钱系统分析!$D$234,V19&lt;=铜钱系统分析!$E$234),4,AND(V19&gt;铜钱系统分析!$D$235,V19&lt;=铜钱系统分析!$E$235),3,AND(V19&gt;铜钱系统分析!$D$236,V19&lt;=铜钱系统分析!$E$236),2)</f>
        <v>3</v>
      </c>
      <c r="Y19" s="48">
        <f t="shared" ca="1" si="8"/>
        <v>22.174751855626717</v>
      </c>
      <c r="Z19">
        <f ca="1">_xlfn.IFS(AND(Y19&gt;铜钱系统分析!$D$233,Y19&lt;=铜钱系统分析!$E$233),5,AND(Y19&gt;铜钱系统分析!$D$234,Y19&lt;=铜钱系统分析!$E$234),4,AND(Y19&gt;铜钱系统分析!$D$235,Y19&lt;=铜钱系统分析!$E$235),3,AND(Y19&gt;铜钱系统分析!$D$236,Y19&lt;=铜钱系统分析!$E$236),2)</f>
        <v>3</v>
      </c>
      <c r="AB19" s="48">
        <f t="shared" ca="1" si="9"/>
        <v>63.696912895474924</v>
      </c>
      <c r="AC19">
        <f ca="1">_xlfn.IFS(AND(AB19&gt;铜钱系统分析!$D$233,AB19&lt;=铜钱系统分析!$E$233),5,AND(AB19&gt;铜钱系统分析!$D$234,AB19&lt;=铜钱系统分析!$E$234),4,AND(AB19&gt;铜钱系统分析!$D$235,AB19&lt;=铜钱系统分析!$E$235),3,AND(AB19&gt;铜钱系统分析!$D$236,AB19&lt;=铜钱系统分析!$E$236),2)</f>
        <v>3</v>
      </c>
    </row>
    <row r="20" spans="1:29" x14ac:dyDescent="0.15">
      <c r="A20" s="48">
        <f t="shared" ca="1" si="0"/>
        <v>60.368527473523947</v>
      </c>
      <c r="B20">
        <f ca="1">_xlfn.IFS(AND(A20&gt;铜钱系统分析!$D$233,A20&lt;=铜钱系统分析!$E$233),5,AND(A20&gt;铜钱系统分析!$D$234,A20&lt;=铜钱系统分析!$E$234),4,AND(A20&gt;铜钱系统分析!$D$235,A20&lt;=铜钱系统分析!$E$235),3,AND(A20&gt;铜钱系统分析!$D$236,A20&lt;=铜钱系统分析!$E$236),2)</f>
        <v>3</v>
      </c>
      <c r="D20" s="48">
        <f t="shared" ca="1" si="1"/>
        <v>57.208129988674663</v>
      </c>
      <c r="E20">
        <f ca="1">_xlfn.IFS(AND(D20&gt;铜钱系统分析!$D$233,D20&lt;=铜钱系统分析!$E$233),5,AND(D20&gt;铜钱系统分析!$D$234,D20&lt;=铜钱系统分析!$E$234),4,AND(D20&gt;铜钱系统分析!$D$235,D20&lt;=铜钱系统分析!$E$235),3,AND(D20&gt;铜钱系统分析!$D$236,D20&lt;=铜钱系统分析!$E$236),2)</f>
        <v>3</v>
      </c>
      <c r="G20" s="48">
        <f t="shared" ca="1" si="2"/>
        <v>94.575297886410041</v>
      </c>
      <c r="H20">
        <f ca="1">_xlfn.IFS(AND(G20&gt;铜钱系统分析!$D$233,G20&lt;=铜钱系统分析!$E$233),5,AND(G20&gt;铜钱系统分析!$D$234,G20&lt;=铜钱系统分析!$E$234),4,AND(G20&gt;铜钱系统分析!$D$235,G20&lt;=铜钱系统分析!$E$235),3,AND(G20&gt;铜钱系统分析!$D$236,G20&lt;=铜钱系统分析!$E$236),2)</f>
        <v>2</v>
      </c>
      <c r="J20" s="48">
        <f t="shared" ca="1" si="3"/>
        <v>66.434437046590617</v>
      </c>
      <c r="K20">
        <f ca="1">_xlfn.IFS(AND(J20&gt;铜钱系统分析!$D$233,J20&lt;=铜钱系统分析!$E$233),5,AND(J20&gt;铜钱系统分析!$D$234,J20&lt;=铜钱系统分析!$E$234),4,AND(J20&gt;铜钱系统分析!$D$235,J20&lt;=铜钱系统分析!$E$235),3,AND(J20&gt;铜钱系统分析!$D$236,J20&lt;=铜钱系统分析!$E$236),2)</f>
        <v>3</v>
      </c>
      <c r="M20" s="48">
        <f t="shared" ca="1" si="4"/>
        <v>38.509812915846133</v>
      </c>
      <c r="N20">
        <f ca="1">_xlfn.IFS(AND(M20&gt;铜钱系统分析!$D$233,M20&lt;=铜钱系统分析!$E$233),5,AND(M20&gt;铜钱系统分析!$D$234,M20&lt;=铜钱系统分析!$E$234),4,AND(M20&gt;铜钱系统分析!$D$235,M20&lt;=铜钱系统分析!$E$235),3,AND(M20&gt;铜钱系统分析!$D$236,M20&lt;=铜钱系统分析!$E$236),2)</f>
        <v>3</v>
      </c>
      <c r="P20" s="48">
        <f t="shared" ca="1" si="5"/>
        <v>50.502936650780669</v>
      </c>
      <c r="Q20">
        <f ca="1">_xlfn.IFS(AND(P20&gt;铜钱系统分析!$D$233,P20&lt;=铜钱系统分析!$E$233),5,AND(P20&gt;铜钱系统分析!$D$234,P20&lt;=铜钱系统分析!$E$234),4,AND(P20&gt;铜钱系统分析!$D$235,P20&lt;=铜钱系统分析!$E$235),3,AND(P20&gt;铜钱系统分析!$D$236,P20&lt;=铜钱系统分析!$E$236),2)</f>
        <v>3</v>
      </c>
      <c r="S20" s="48">
        <f t="shared" ca="1" si="6"/>
        <v>99.865955440560995</v>
      </c>
      <c r="T20">
        <f ca="1">_xlfn.IFS(AND(S20&gt;铜钱系统分析!$D$233,S20&lt;=铜钱系统分析!$E$233),5,AND(S20&gt;铜钱系统分析!$D$234,S20&lt;=铜钱系统分析!$E$234),4,AND(S20&gt;铜钱系统分析!$D$235,S20&lt;=铜钱系统分析!$E$235),3,AND(S20&gt;铜钱系统分析!$D$236,S20&lt;=铜钱系统分析!$E$236),2)</f>
        <v>2</v>
      </c>
      <c r="V20" s="48">
        <f t="shared" ca="1" si="7"/>
        <v>83.189387247211613</v>
      </c>
      <c r="W20">
        <f ca="1">_xlfn.IFS(AND(V20&gt;铜钱系统分析!$D$233,V20&lt;=铜钱系统分析!$E$233),5,AND(V20&gt;铜钱系统分析!$D$234,V20&lt;=铜钱系统分析!$E$234),4,AND(V20&gt;铜钱系统分析!$D$235,V20&lt;=铜钱系统分析!$E$235),3,AND(V20&gt;铜钱系统分析!$D$236,V20&lt;=铜钱系统分析!$E$236),2)</f>
        <v>2</v>
      </c>
      <c r="Y20" s="48">
        <f t="shared" ca="1" si="8"/>
        <v>27.401259395424393</v>
      </c>
      <c r="Z20">
        <f ca="1">_xlfn.IFS(AND(Y20&gt;铜钱系统分析!$D$233,Y20&lt;=铜钱系统分析!$E$233),5,AND(Y20&gt;铜钱系统分析!$D$234,Y20&lt;=铜钱系统分析!$E$234),4,AND(Y20&gt;铜钱系统分析!$D$235,Y20&lt;=铜钱系统分析!$E$235),3,AND(Y20&gt;铜钱系统分析!$D$236,Y20&lt;=铜钱系统分析!$E$236),2)</f>
        <v>3</v>
      </c>
      <c r="AB20" s="48">
        <f t="shared" ca="1" si="9"/>
        <v>76.086268238852568</v>
      </c>
      <c r="AC20">
        <f ca="1">_xlfn.IFS(AND(AB20&gt;铜钱系统分析!$D$233,AB20&lt;=铜钱系统分析!$E$233),5,AND(AB20&gt;铜钱系统分析!$D$234,AB20&lt;=铜钱系统分析!$E$234),4,AND(AB20&gt;铜钱系统分析!$D$235,AB20&lt;=铜钱系统分析!$E$235),3,AND(AB20&gt;铜钱系统分析!$D$236,AB20&lt;=铜钱系统分析!$E$236),2)</f>
        <v>2</v>
      </c>
    </row>
    <row r="21" spans="1:29" x14ac:dyDescent="0.15">
      <c r="A21" s="48">
        <f t="shared" ca="1" si="0"/>
        <v>8.3434360293806122</v>
      </c>
      <c r="B21">
        <f ca="1">_xlfn.IFS(AND(A21&gt;铜钱系统分析!$D$233,A21&lt;=铜钱系统分析!$E$233),5,AND(A21&gt;铜钱系统分析!$D$234,A21&lt;=铜钱系统分析!$E$234),4,AND(A21&gt;铜钱系统分析!$D$235,A21&lt;=铜钱系统分析!$E$235),3,AND(A21&gt;铜钱系统分析!$D$236,A21&lt;=铜钱系统分析!$E$236),2)</f>
        <v>3</v>
      </c>
      <c r="D21" s="48">
        <f t="shared" ca="1" si="1"/>
        <v>82.080834392187271</v>
      </c>
      <c r="E21">
        <f ca="1">_xlfn.IFS(AND(D21&gt;铜钱系统分析!$D$233,D21&lt;=铜钱系统分析!$E$233),5,AND(D21&gt;铜钱系统分析!$D$234,D21&lt;=铜钱系统分析!$E$234),4,AND(D21&gt;铜钱系统分析!$D$235,D21&lt;=铜钱系统分析!$E$235),3,AND(D21&gt;铜钱系统分析!$D$236,D21&lt;=铜钱系统分析!$E$236),2)</f>
        <v>2</v>
      </c>
      <c r="G21" s="48">
        <f t="shared" ca="1" si="2"/>
        <v>52.784670274601588</v>
      </c>
      <c r="H21">
        <f ca="1">_xlfn.IFS(AND(G21&gt;铜钱系统分析!$D$233,G21&lt;=铜钱系统分析!$E$233),5,AND(G21&gt;铜钱系统分析!$D$234,G21&lt;=铜钱系统分析!$E$234),4,AND(G21&gt;铜钱系统分析!$D$235,G21&lt;=铜钱系统分析!$E$235),3,AND(G21&gt;铜钱系统分析!$D$236,G21&lt;=铜钱系统分析!$E$236),2)</f>
        <v>3</v>
      </c>
      <c r="J21" s="48">
        <f t="shared" ca="1" si="3"/>
        <v>59.548317432076416</v>
      </c>
      <c r="K21">
        <f ca="1">_xlfn.IFS(AND(J21&gt;铜钱系统分析!$D$233,J21&lt;=铜钱系统分析!$E$233),5,AND(J21&gt;铜钱系统分析!$D$234,J21&lt;=铜钱系统分析!$E$234),4,AND(J21&gt;铜钱系统分析!$D$235,J21&lt;=铜钱系统分析!$E$235),3,AND(J21&gt;铜钱系统分析!$D$236,J21&lt;=铜钱系统分析!$E$236),2)</f>
        <v>3</v>
      </c>
      <c r="M21" s="48">
        <f t="shared" ca="1" si="4"/>
        <v>37.336396087496645</v>
      </c>
      <c r="N21">
        <f ca="1">_xlfn.IFS(AND(M21&gt;铜钱系统分析!$D$233,M21&lt;=铜钱系统分析!$E$233),5,AND(M21&gt;铜钱系统分析!$D$234,M21&lt;=铜钱系统分析!$E$234),4,AND(M21&gt;铜钱系统分析!$D$235,M21&lt;=铜钱系统分析!$E$235),3,AND(M21&gt;铜钱系统分析!$D$236,M21&lt;=铜钱系统分析!$E$236),2)</f>
        <v>3</v>
      </c>
      <c r="P21" s="48">
        <f t="shared" ca="1" si="5"/>
        <v>3.8864440292241897</v>
      </c>
      <c r="Q21">
        <f ca="1">_xlfn.IFS(AND(P21&gt;铜钱系统分析!$D$233,P21&lt;=铜钱系统分析!$E$233),5,AND(P21&gt;铜钱系统分析!$D$234,P21&lt;=铜钱系统分析!$E$234),4,AND(P21&gt;铜钱系统分析!$D$235,P21&lt;=铜钱系统分析!$E$235),3,AND(P21&gt;铜钱系统分析!$D$236,P21&lt;=铜钱系统分析!$E$236),2)</f>
        <v>3</v>
      </c>
      <c r="S21" s="48">
        <f t="shared" ca="1" si="6"/>
        <v>46.99448071854286</v>
      </c>
      <c r="T21">
        <f ca="1">_xlfn.IFS(AND(S21&gt;铜钱系统分析!$D$233,S21&lt;=铜钱系统分析!$E$233),5,AND(S21&gt;铜钱系统分析!$D$234,S21&lt;=铜钱系统分析!$E$234),4,AND(S21&gt;铜钱系统分析!$D$235,S21&lt;=铜钱系统分析!$E$235),3,AND(S21&gt;铜钱系统分析!$D$236,S21&lt;=铜钱系统分析!$E$236),2)</f>
        <v>3</v>
      </c>
      <c r="V21" s="48">
        <f t="shared" ca="1" si="7"/>
        <v>49.391830813544047</v>
      </c>
      <c r="W21">
        <f ca="1">_xlfn.IFS(AND(V21&gt;铜钱系统分析!$D$233,V21&lt;=铜钱系统分析!$E$233),5,AND(V21&gt;铜钱系统分析!$D$234,V21&lt;=铜钱系统分析!$E$234),4,AND(V21&gt;铜钱系统分析!$D$235,V21&lt;=铜钱系统分析!$E$235),3,AND(V21&gt;铜钱系统分析!$D$236,V21&lt;=铜钱系统分析!$E$236),2)</f>
        <v>3</v>
      </c>
      <c r="Y21" s="48">
        <f t="shared" ca="1" si="8"/>
        <v>63.347361227697228</v>
      </c>
      <c r="Z21">
        <f ca="1">_xlfn.IFS(AND(Y21&gt;铜钱系统分析!$D$233,Y21&lt;=铜钱系统分析!$E$233),5,AND(Y21&gt;铜钱系统分析!$D$234,Y21&lt;=铜钱系统分析!$E$234),4,AND(Y21&gt;铜钱系统分析!$D$235,Y21&lt;=铜钱系统分析!$E$235),3,AND(Y21&gt;铜钱系统分析!$D$236,Y21&lt;=铜钱系统分析!$E$236),2)</f>
        <v>3</v>
      </c>
      <c r="AB21" s="48">
        <f t="shared" ca="1" si="9"/>
        <v>33.448010824771245</v>
      </c>
      <c r="AC21">
        <f ca="1">_xlfn.IFS(AND(AB21&gt;铜钱系统分析!$D$233,AB21&lt;=铜钱系统分析!$E$233),5,AND(AB21&gt;铜钱系统分析!$D$234,AB21&lt;=铜钱系统分析!$E$234),4,AND(AB21&gt;铜钱系统分析!$D$235,AB21&lt;=铜钱系统分析!$E$235),3,AND(AB21&gt;铜钱系统分析!$D$236,AB21&lt;=铜钱系统分析!$E$236),2)</f>
        <v>3</v>
      </c>
    </row>
    <row r="22" spans="1:29" x14ac:dyDescent="0.15">
      <c r="A22" s="48">
        <f t="shared" ca="1" si="0"/>
        <v>36.930693154582507</v>
      </c>
      <c r="B22">
        <f ca="1">_xlfn.IFS(AND(A22&gt;铜钱系统分析!$D$233,A22&lt;=铜钱系统分析!$E$233),5,AND(A22&gt;铜钱系统分析!$D$234,A22&lt;=铜钱系统分析!$E$234),4,AND(A22&gt;铜钱系统分析!$D$235,A22&lt;=铜钱系统分析!$E$235),3,AND(A22&gt;铜钱系统分析!$D$236,A22&lt;=铜钱系统分析!$E$236),2)</f>
        <v>3</v>
      </c>
      <c r="D22" s="48">
        <f t="shared" ca="1" si="1"/>
        <v>59.591014538544094</v>
      </c>
      <c r="E22">
        <f ca="1">_xlfn.IFS(AND(D22&gt;铜钱系统分析!$D$233,D22&lt;=铜钱系统分析!$E$233),5,AND(D22&gt;铜钱系统分析!$D$234,D22&lt;=铜钱系统分析!$E$234),4,AND(D22&gt;铜钱系统分析!$D$235,D22&lt;=铜钱系统分析!$E$235),3,AND(D22&gt;铜钱系统分析!$D$236,D22&lt;=铜钱系统分析!$E$236),2)</f>
        <v>3</v>
      </c>
      <c r="G22" s="48">
        <f t="shared" ca="1" si="2"/>
        <v>54.020966248313748</v>
      </c>
      <c r="H22">
        <f ca="1">_xlfn.IFS(AND(G22&gt;铜钱系统分析!$D$233,G22&lt;=铜钱系统分析!$E$233),5,AND(G22&gt;铜钱系统分析!$D$234,G22&lt;=铜钱系统分析!$E$234),4,AND(G22&gt;铜钱系统分析!$D$235,G22&lt;=铜钱系统分析!$E$235),3,AND(G22&gt;铜钱系统分析!$D$236,G22&lt;=铜钱系统分析!$E$236),2)</f>
        <v>3</v>
      </c>
      <c r="J22" s="48">
        <f t="shared" ca="1" si="3"/>
        <v>60.136612953623271</v>
      </c>
      <c r="K22">
        <f ca="1">_xlfn.IFS(AND(J22&gt;铜钱系统分析!$D$233,J22&lt;=铜钱系统分析!$E$233),5,AND(J22&gt;铜钱系统分析!$D$234,J22&lt;=铜钱系统分析!$E$234),4,AND(J22&gt;铜钱系统分析!$D$235,J22&lt;=铜钱系统分析!$E$235),3,AND(J22&gt;铜钱系统分析!$D$236,J22&lt;=铜钱系统分析!$E$236),2)</f>
        <v>3</v>
      </c>
      <c r="M22" s="48">
        <f t="shared" ca="1" si="4"/>
        <v>92.956819972121934</v>
      </c>
      <c r="N22">
        <f ca="1">_xlfn.IFS(AND(M22&gt;铜钱系统分析!$D$233,M22&lt;=铜钱系统分析!$E$233),5,AND(M22&gt;铜钱系统分析!$D$234,M22&lt;=铜钱系统分析!$E$234),4,AND(M22&gt;铜钱系统分析!$D$235,M22&lt;=铜钱系统分析!$E$235),3,AND(M22&gt;铜钱系统分析!$D$236,M22&lt;=铜钱系统分析!$E$236),2)</f>
        <v>2</v>
      </c>
      <c r="P22" s="48">
        <f t="shared" ca="1" si="5"/>
        <v>9.1397607439857254</v>
      </c>
      <c r="Q22">
        <f ca="1">_xlfn.IFS(AND(P22&gt;铜钱系统分析!$D$233,P22&lt;=铜钱系统分析!$E$233),5,AND(P22&gt;铜钱系统分析!$D$234,P22&lt;=铜钱系统分析!$E$234),4,AND(P22&gt;铜钱系统分析!$D$235,P22&lt;=铜钱系统分析!$E$235),3,AND(P22&gt;铜钱系统分析!$D$236,P22&lt;=铜钱系统分析!$E$236),2)</f>
        <v>3</v>
      </c>
      <c r="S22" s="48">
        <f t="shared" ca="1" si="6"/>
        <v>33.048552961420121</v>
      </c>
      <c r="T22">
        <f ca="1">_xlfn.IFS(AND(S22&gt;铜钱系统分析!$D$233,S22&lt;=铜钱系统分析!$E$233),5,AND(S22&gt;铜钱系统分析!$D$234,S22&lt;=铜钱系统分析!$E$234),4,AND(S22&gt;铜钱系统分析!$D$235,S22&lt;=铜钱系统分析!$E$235),3,AND(S22&gt;铜钱系统分析!$D$236,S22&lt;=铜钱系统分析!$E$236),2)</f>
        <v>3</v>
      </c>
      <c r="V22" s="48">
        <f t="shared" ca="1" si="7"/>
        <v>11.869120873393868</v>
      </c>
      <c r="W22">
        <f ca="1">_xlfn.IFS(AND(V22&gt;铜钱系统分析!$D$233,V22&lt;=铜钱系统分析!$E$233),5,AND(V22&gt;铜钱系统分析!$D$234,V22&lt;=铜钱系统分析!$E$234),4,AND(V22&gt;铜钱系统分析!$D$235,V22&lt;=铜钱系统分析!$E$235),3,AND(V22&gt;铜钱系统分析!$D$236,V22&lt;=铜钱系统分析!$E$236),2)</f>
        <v>3</v>
      </c>
      <c r="Y22" s="48">
        <f t="shared" ca="1" si="8"/>
        <v>16.239961068287624</v>
      </c>
      <c r="Z22">
        <f ca="1">_xlfn.IFS(AND(Y22&gt;铜钱系统分析!$D$233,Y22&lt;=铜钱系统分析!$E$233),5,AND(Y22&gt;铜钱系统分析!$D$234,Y22&lt;=铜钱系统分析!$E$234),4,AND(Y22&gt;铜钱系统分析!$D$235,Y22&lt;=铜钱系统分析!$E$235),3,AND(Y22&gt;铜钱系统分析!$D$236,Y22&lt;=铜钱系统分析!$E$236),2)</f>
        <v>3</v>
      </c>
      <c r="AB22" s="48">
        <f t="shared" ca="1" si="9"/>
        <v>91.361795478664206</v>
      </c>
      <c r="AC22">
        <f ca="1">_xlfn.IFS(AND(AB22&gt;铜钱系统分析!$D$233,AB22&lt;=铜钱系统分析!$E$233),5,AND(AB22&gt;铜钱系统分析!$D$234,AB22&lt;=铜钱系统分析!$E$234),4,AND(AB22&gt;铜钱系统分析!$D$235,AB22&lt;=铜钱系统分析!$E$235),3,AND(AB22&gt;铜钱系统分析!$D$236,AB22&lt;=铜钱系统分析!$E$236),2)</f>
        <v>2</v>
      </c>
    </row>
    <row r="23" spans="1:29" x14ac:dyDescent="0.15">
      <c r="A23" s="48">
        <f t="shared" ca="1" si="0"/>
        <v>51.215945786076709</v>
      </c>
      <c r="B23">
        <f ca="1">_xlfn.IFS(AND(A23&gt;铜钱系统分析!$D$233,A23&lt;=铜钱系统分析!$E$233),5,AND(A23&gt;铜钱系统分析!$D$234,A23&lt;=铜钱系统分析!$E$234),4,AND(A23&gt;铜钱系统分析!$D$235,A23&lt;=铜钱系统分析!$E$235),3,AND(A23&gt;铜钱系统分析!$D$236,A23&lt;=铜钱系统分析!$E$236),2)</f>
        <v>3</v>
      </c>
      <c r="D23" s="48">
        <f t="shared" ca="1" si="1"/>
        <v>52.729537007701119</v>
      </c>
      <c r="E23">
        <f ca="1">_xlfn.IFS(AND(D23&gt;铜钱系统分析!$D$233,D23&lt;=铜钱系统分析!$E$233),5,AND(D23&gt;铜钱系统分析!$D$234,D23&lt;=铜钱系统分析!$E$234),4,AND(D23&gt;铜钱系统分析!$D$235,D23&lt;=铜钱系统分析!$E$235),3,AND(D23&gt;铜钱系统分析!$D$236,D23&lt;=铜钱系统分析!$E$236),2)</f>
        <v>3</v>
      </c>
      <c r="G23" s="48">
        <f t="shared" ca="1" si="2"/>
        <v>78.532716963366184</v>
      </c>
      <c r="H23">
        <f ca="1">_xlfn.IFS(AND(G23&gt;铜钱系统分析!$D$233,G23&lt;=铜钱系统分析!$E$233),5,AND(G23&gt;铜钱系统分析!$D$234,G23&lt;=铜钱系统分析!$E$234),4,AND(G23&gt;铜钱系统分析!$D$235,G23&lt;=铜钱系统分析!$E$235),3,AND(G23&gt;铜钱系统分析!$D$236,G23&lt;=铜钱系统分析!$E$236),2)</f>
        <v>2</v>
      </c>
      <c r="J23" s="48">
        <f t="shared" ca="1" si="3"/>
        <v>91.487541268009863</v>
      </c>
      <c r="K23">
        <f ca="1">_xlfn.IFS(AND(J23&gt;铜钱系统分析!$D$233,J23&lt;=铜钱系统分析!$E$233),5,AND(J23&gt;铜钱系统分析!$D$234,J23&lt;=铜钱系统分析!$E$234),4,AND(J23&gt;铜钱系统分析!$D$235,J23&lt;=铜钱系统分析!$E$235),3,AND(J23&gt;铜钱系统分析!$D$236,J23&lt;=铜钱系统分析!$E$236),2)</f>
        <v>2</v>
      </c>
      <c r="M23" s="48">
        <f t="shared" ca="1" si="4"/>
        <v>74.733129374258212</v>
      </c>
      <c r="N23">
        <f ca="1">_xlfn.IFS(AND(M23&gt;铜钱系统分析!$D$233,M23&lt;=铜钱系统分析!$E$233),5,AND(M23&gt;铜钱系统分析!$D$234,M23&lt;=铜钱系统分析!$E$234),4,AND(M23&gt;铜钱系统分析!$D$235,M23&lt;=铜钱系统分析!$E$235),3,AND(M23&gt;铜钱系统分析!$D$236,M23&lt;=铜钱系统分析!$E$236),2)</f>
        <v>2</v>
      </c>
      <c r="P23" s="48">
        <f t="shared" ca="1" si="5"/>
        <v>4.9799994112773804</v>
      </c>
      <c r="Q23">
        <f ca="1">_xlfn.IFS(AND(P23&gt;铜钱系统分析!$D$233,P23&lt;=铜钱系统分析!$E$233),5,AND(P23&gt;铜钱系统分析!$D$234,P23&lt;=铜钱系统分析!$E$234),4,AND(P23&gt;铜钱系统分析!$D$235,P23&lt;=铜钱系统分析!$E$235),3,AND(P23&gt;铜钱系统分析!$D$236,P23&lt;=铜钱系统分析!$E$236),2)</f>
        <v>3</v>
      </c>
      <c r="S23" s="48">
        <f t="shared" ca="1" si="6"/>
        <v>95.27094562974392</v>
      </c>
      <c r="T23">
        <f ca="1">_xlfn.IFS(AND(S23&gt;铜钱系统分析!$D$233,S23&lt;=铜钱系统分析!$E$233),5,AND(S23&gt;铜钱系统分析!$D$234,S23&lt;=铜钱系统分析!$E$234),4,AND(S23&gt;铜钱系统分析!$D$235,S23&lt;=铜钱系统分析!$E$235),3,AND(S23&gt;铜钱系统分析!$D$236,S23&lt;=铜钱系统分析!$E$236),2)</f>
        <v>2</v>
      </c>
      <c r="V23" s="48">
        <f t="shared" ca="1" si="7"/>
        <v>9.852568271783424</v>
      </c>
      <c r="W23">
        <f ca="1">_xlfn.IFS(AND(V23&gt;铜钱系统分析!$D$233,V23&lt;=铜钱系统分析!$E$233),5,AND(V23&gt;铜钱系统分析!$D$234,V23&lt;=铜钱系统分析!$E$234),4,AND(V23&gt;铜钱系统分析!$D$235,V23&lt;=铜钱系统分析!$E$235),3,AND(V23&gt;铜钱系统分析!$D$236,V23&lt;=铜钱系统分析!$E$236),2)</f>
        <v>3</v>
      </c>
      <c r="Y23" s="48">
        <f t="shared" ca="1" si="8"/>
        <v>68.962541029231346</v>
      </c>
      <c r="Z23">
        <f ca="1">_xlfn.IFS(AND(Y23&gt;铜钱系统分析!$D$233,Y23&lt;=铜钱系统分析!$E$233),5,AND(Y23&gt;铜钱系统分析!$D$234,Y23&lt;=铜钱系统分析!$E$234),4,AND(Y23&gt;铜钱系统分析!$D$235,Y23&lt;=铜钱系统分析!$E$235),3,AND(Y23&gt;铜钱系统分析!$D$236,Y23&lt;=铜钱系统分析!$E$236),2)</f>
        <v>3</v>
      </c>
      <c r="AB23" s="48">
        <f t="shared" ca="1" si="9"/>
        <v>12.337090612476143</v>
      </c>
      <c r="AC23">
        <f ca="1">_xlfn.IFS(AND(AB23&gt;铜钱系统分析!$D$233,AB23&lt;=铜钱系统分析!$E$233),5,AND(AB23&gt;铜钱系统分析!$D$234,AB23&lt;=铜钱系统分析!$E$234),4,AND(AB23&gt;铜钱系统分析!$D$235,AB23&lt;=铜钱系统分析!$E$235),3,AND(AB23&gt;铜钱系统分析!$D$236,AB23&lt;=铜钱系统分析!$E$236),2)</f>
        <v>3</v>
      </c>
    </row>
    <row r="24" spans="1:29" x14ac:dyDescent="0.15">
      <c r="A24" s="48">
        <f t="shared" ca="1" si="0"/>
        <v>86.169001251757521</v>
      </c>
      <c r="B24">
        <f ca="1">_xlfn.IFS(AND(A24&gt;铜钱系统分析!$D$233,A24&lt;=铜钱系统分析!$E$233),5,AND(A24&gt;铜钱系统分析!$D$234,A24&lt;=铜钱系统分析!$E$234),4,AND(A24&gt;铜钱系统分析!$D$235,A24&lt;=铜钱系统分析!$E$235),3,AND(A24&gt;铜钱系统分析!$D$236,A24&lt;=铜钱系统分析!$E$236),2)</f>
        <v>2</v>
      </c>
      <c r="D24" s="48">
        <f t="shared" ca="1" si="1"/>
        <v>42.073531684585795</v>
      </c>
      <c r="E24">
        <f ca="1">_xlfn.IFS(AND(D24&gt;铜钱系统分析!$D$233,D24&lt;=铜钱系统分析!$E$233),5,AND(D24&gt;铜钱系统分析!$D$234,D24&lt;=铜钱系统分析!$E$234),4,AND(D24&gt;铜钱系统分析!$D$235,D24&lt;=铜钱系统分析!$E$235),3,AND(D24&gt;铜钱系统分析!$D$236,D24&lt;=铜钱系统分析!$E$236),2)</f>
        <v>3</v>
      </c>
      <c r="G24" s="48">
        <f t="shared" ca="1" si="2"/>
        <v>1.433523394982994</v>
      </c>
      <c r="H24">
        <f ca="1">_xlfn.IFS(AND(G24&gt;铜钱系统分析!$D$233,G24&lt;=铜钱系统分析!$E$233),5,AND(G24&gt;铜钱系统分析!$D$234,G24&lt;=铜钱系统分析!$E$234),4,AND(G24&gt;铜钱系统分析!$D$235,G24&lt;=铜钱系统分析!$E$235),3,AND(G24&gt;铜钱系统分析!$D$236,G24&lt;=铜钱系统分析!$E$236),2)</f>
        <v>4</v>
      </c>
      <c r="J24" s="48">
        <f t="shared" ca="1" si="3"/>
        <v>98.619482300671706</v>
      </c>
      <c r="K24">
        <f ca="1">_xlfn.IFS(AND(J24&gt;铜钱系统分析!$D$233,J24&lt;=铜钱系统分析!$E$233),5,AND(J24&gt;铜钱系统分析!$D$234,J24&lt;=铜钱系统分析!$E$234),4,AND(J24&gt;铜钱系统分析!$D$235,J24&lt;=铜钱系统分析!$E$235),3,AND(J24&gt;铜钱系统分析!$D$236,J24&lt;=铜钱系统分析!$E$236),2)</f>
        <v>2</v>
      </c>
      <c r="M24" s="48">
        <f t="shared" ca="1" si="4"/>
        <v>87.006921738850423</v>
      </c>
      <c r="N24">
        <f ca="1">_xlfn.IFS(AND(M24&gt;铜钱系统分析!$D$233,M24&lt;=铜钱系统分析!$E$233),5,AND(M24&gt;铜钱系统分析!$D$234,M24&lt;=铜钱系统分析!$E$234),4,AND(M24&gt;铜钱系统分析!$D$235,M24&lt;=铜钱系统分析!$E$235),3,AND(M24&gt;铜钱系统分析!$D$236,M24&lt;=铜钱系统分析!$E$236),2)</f>
        <v>2</v>
      </c>
      <c r="P24" s="48">
        <f t="shared" ca="1" si="5"/>
        <v>70.269481825849198</v>
      </c>
      <c r="Q24">
        <f ca="1">_xlfn.IFS(AND(P24&gt;铜钱系统分析!$D$233,P24&lt;=铜钱系统分析!$E$233),5,AND(P24&gt;铜钱系统分析!$D$234,P24&lt;=铜钱系统分析!$E$234),4,AND(P24&gt;铜钱系统分析!$D$235,P24&lt;=铜钱系统分析!$E$235),3,AND(P24&gt;铜钱系统分析!$D$236,P24&lt;=铜钱系统分析!$E$236),2)</f>
        <v>3</v>
      </c>
      <c r="S24" s="48">
        <f t="shared" ca="1" si="6"/>
        <v>46.869875799932004</v>
      </c>
      <c r="T24">
        <f ca="1">_xlfn.IFS(AND(S24&gt;铜钱系统分析!$D$233,S24&lt;=铜钱系统分析!$E$233),5,AND(S24&gt;铜钱系统分析!$D$234,S24&lt;=铜钱系统分析!$E$234),4,AND(S24&gt;铜钱系统分析!$D$235,S24&lt;=铜钱系统分析!$E$235),3,AND(S24&gt;铜钱系统分析!$D$236,S24&lt;=铜钱系统分析!$E$236),2)</f>
        <v>3</v>
      </c>
      <c r="V24" s="48">
        <f t="shared" ca="1" si="7"/>
        <v>53.779005816244251</v>
      </c>
      <c r="W24">
        <f ca="1">_xlfn.IFS(AND(V24&gt;铜钱系统分析!$D$233,V24&lt;=铜钱系统分析!$E$233),5,AND(V24&gt;铜钱系统分析!$D$234,V24&lt;=铜钱系统分析!$E$234),4,AND(V24&gt;铜钱系统分析!$D$235,V24&lt;=铜钱系统分析!$E$235),3,AND(V24&gt;铜钱系统分析!$D$236,V24&lt;=铜钱系统分析!$E$236),2)</f>
        <v>3</v>
      </c>
      <c r="Y24" s="48">
        <f t="shared" ca="1" si="8"/>
        <v>88.146915607545367</v>
      </c>
      <c r="Z24">
        <f ca="1">_xlfn.IFS(AND(Y24&gt;铜钱系统分析!$D$233,Y24&lt;=铜钱系统分析!$E$233),5,AND(Y24&gt;铜钱系统分析!$D$234,Y24&lt;=铜钱系统分析!$E$234),4,AND(Y24&gt;铜钱系统分析!$D$235,Y24&lt;=铜钱系统分析!$E$235),3,AND(Y24&gt;铜钱系统分析!$D$236,Y24&lt;=铜钱系统分析!$E$236),2)</f>
        <v>2</v>
      </c>
      <c r="AB24" s="48">
        <f t="shared" ca="1" si="9"/>
        <v>34.82634535399319</v>
      </c>
      <c r="AC24">
        <f ca="1">_xlfn.IFS(AND(AB24&gt;铜钱系统分析!$D$233,AB24&lt;=铜钱系统分析!$E$233),5,AND(AB24&gt;铜钱系统分析!$D$234,AB24&lt;=铜钱系统分析!$E$234),4,AND(AB24&gt;铜钱系统分析!$D$235,AB24&lt;=铜钱系统分析!$E$235),3,AND(AB24&gt;铜钱系统分析!$D$236,AB24&lt;=铜钱系统分析!$E$236),2)</f>
        <v>3</v>
      </c>
    </row>
    <row r="25" spans="1:29" x14ac:dyDescent="0.15">
      <c r="A25" s="48">
        <f t="shared" ca="1" si="0"/>
        <v>11.042533793531472</v>
      </c>
      <c r="B25">
        <f ca="1">_xlfn.IFS(AND(A25&gt;铜钱系统分析!$D$233,A25&lt;=铜钱系统分析!$E$233),5,AND(A25&gt;铜钱系统分析!$D$234,A25&lt;=铜钱系统分析!$E$234),4,AND(A25&gt;铜钱系统分析!$D$235,A25&lt;=铜钱系统分析!$E$235),3,AND(A25&gt;铜钱系统分析!$D$236,A25&lt;=铜钱系统分析!$E$236),2)</f>
        <v>3</v>
      </c>
      <c r="D25" s="48">
        <f t="shared" ca="1" si="1"/>
        <v>83.213334035863824</v>
      </c>
      <c r="E25">
        <f ca="1">_xlfn.IFS(AND(D25&gt;铜钱系统分析!$D$233,D25&lt;=铜钱系统分析!$E$233),5,AND(D25&gt;铜钱系统分析!$D$234,D25&lt;=铜钱系统分析!$E$234),4,AND(D25&gt;铜钱系统分析!$D$235,D25&lt;=铜钱系统分析!$E$235),3,AND(D25&gt;铜钱系统分析!$D$236,D25&lt;=铜钱系统分析!$E$236),2)</f>
        <v>2</v>
      </c>
      <c r="G25" s="48">
        <f t="shared" ca="1" si="2"/>
        <v>48.851467436830077</v>
      </c>
      <c r="H25">
        <f ca="1">_xlfn.IFS(AND(G25&gt;铜钱系统分析!$D$233,G25&lt;=铜钱系统分析!$E$233),5,AND(G25&gt;铜钱系统分析!$D$234,G25&lt;=铜钱系统分析!$E$234),4,AND(G25&gt;铜钱系统分析!$D$235,G25&lt;=铜钱系统分析!$E$235),3,AND(G25&gt;铜钱系统分析!$D$236,G25&lt;=铜钱系统分析!$E$236),2)</f>
        <v>3</v>
      </c>
      <c r="J25" s="48">
        <f t="shared" ca="1" si="3"/>
        <v>46.477093298182503</v>
      </c>
      <c r="K25">
        <f ca="1">_xlfn.IFS(AND(J25&gt;铜钱系统分析!$D$233,J25&lt;=铜钱系统分析!$E$233),5,AND(J25&gt;铜钱系统分析!$D$234,J25&lt;=铜钱系统分析!$E$234),4,AND(J25&gt;铜钱系统分析!$D$235,J25&lt;=铜钱系统分析!$E$235),3,AND(J25&gt;铜钱系统分析!$D$236,J25&lt;=铜钱系统分析!$E$236),2)</f>
        <v>3</v>
      </c>
      <c r="M25" s="48">
        <f t="shared" ca="1" si="4"/>
        <v>9.0584580059368864</v>
      </c>
      <c r="N25">
        <f ca="1">_xlfn.IFS(AND(M25&gt;铜钱系统分析!$D$233,M25&lt;=铜钱系统分析!$E$233),5,AND(M25&gt;铜钱系统分析!$D$234,M25&lt;=铜钱系统分析!$E$234),4,AND(M25&gt;铜钱系统分析!$D$235,M25&lt;=铜钱系统分析!$E$235),3,AND(M25&gt;铜钱系统分析!$D$236,M25&lt;=铜钱系统分析!$E$236),2)</f>
        <v>3</v>
      </c>
      <c r="P25" s="48">
        <f t="shared" ca="1" si="5"/>
        <v>59.11287340989697</v>
      </c>
      <c r="Q25">
        <f ca="1">_xlfn.IFS(AND(P25&gt;铜钱系统分析!$D$233,P25&lt;=铜钱系统分析!$E$233),5,AND(P25&gt;铜钱系统分析!$D$234,P25&lt;=铜钱系统分析!$E$234),4,AND(P25&gt;铜钱系统分析!$D$235,P25&lt;=铜钱系统分析!$E$235),3,AND(P25&gt;铜钱系统分析!$D$236,P25&lt;=铜钱系统分析!$E$236),2)</f>
        <v>3</v>
      </c>
      <c r="S25" s="48">
        <f t="shared" ca="1" si="6"/>
        <v>57.16024371373868</v>
      </c>
      <c r="T25">
        <f ca="1">_xlfn.IFS(AND(S25&gt;铜钱系统分析!$D$233,S25&lt;=铜钱系统分析!$E$233),5,AND(S25&gt;铜钱系统分析!$D$234,S25&lt;=铜钱系统分析!$E$234),4,AND(S25&gt;铜钱系统分析!$D$235,S25&lt;=铜钱系统分析!$E$235),3,AND(S25&gt;铜钱系统分析!$D$236,S25&lt;=铜钱系统分析!$E$236),2)</f>
        <v>3</v>
      </c>
      <c r="V25" s="48">
        <f t="shared" ca="1" si="7"/>
        <v>23.361474980297359</v>
      </c>
      <c r="W25">
        <f ca="1">_xlfn.IFS(AND(V25&gt;铜钱系统分析!$D$233,V25&lt;=铜钱系统分析!$E$233),5,AND(V25&gt;铜钱系统分析!$D$234,V25&lt;=铜钱系统分析!$E$234),4,AND(V25&gt;铜钱系统分析!$D$235,V25&lt;=铜钱系统分析!$E$235),3,AND(V25&gt;铜钱系统分析!$D$236,V25&lt;=铜钱系统分析!$E$236),2)</f>
        <v>3</v>
      </c>
      <c r="Y25" s="48">
        <f t="shared" ca="1" si="8"/>
        <v>80.360617215031709</v>
      </c>
      <c r="Z25">
        <f ca="1">_xlfn.IFS(AND(Y25&gt;铜钱系统分析!$D$233,Y25&lt;=铜钱系统分析!$E$233),5,AND(Y25&gt;铜钱系统分析!$D$234,Y25&lt;=铜钱系统分析!$E$234),4,AND(Y25&gt;铜钱系统分析!$D$235,Y25&lt;=铜钱系统分析!$E$235),3,AND(Y25&gt;铜钱系统分析!$D$236,Y25&lt;=铜钱系统分析!$E$236),2)</f>
        <v>2</v>
      </c>
      <c r="AB25" s="48">
        <f t="shared" ca="1" si="9"/>
        <v>60.192517583966151</v>
      </c>
      <c r="AC25">
        <f ca="1">_xlfn.IFS(AND(AB25&gt;铜钱系统分析!$D$233,AB25&lt;=铜钱系统分析!$E$233),5,AND(AB25&gt;铜钱系统分析!$D$234,AB25&lt;=铜钱系统分析!$E$234),4,AND(AB25&gt;铜钱系统分析!$D$235,AB25&lt;=铜钱系统分析!$E$235),3,AND(AB25&gt;铜钱系统分析!$D$236,AB25&lt;=铜钱系统分析!$E$236),2)</f>
        <v>3</v>
      </c>
    </row>
    <row r="26" spans="1:29" x14ac:dyDescent="0.15">
      <c r="A26" s="48">
        <f t="shared" ca="1" si="0"/>
        <v>66.806436314715938</v>
      </c>
      <c r="B26">
        <f ca="1">_xlfn.IFS(AND(A26&gt;铜钱系统分析!$D$233,A26&lt;=铜钱系统分析!$E$233),5,AND(A26&gt;铜钱系统分析!$D$234,A26&lt;=铜钱系统分析!$E$234),4,AND(A26&gt;铜钱系统分析!$D$235,A26&lt;=铜钱系统分析!$E$235),3,AND(A26&gt;铜钱系统分析!$D$236,A26&lt;=铜钱系统分析!$E$236),2)</f>
        <v>3</v>
      </c>
      <c r="D26" s="48">
        <f t="shared" ca="1" si="1"/>
        <v>43.245805923642479</v>
      </c>
      <c r="E26">
        <f ca="1">_xlfn.IFS(AND(D26&gt;铜钱系统分析!$D$233,D26&lt;=铜钱系统分析!$E$233),5,AND(D26&gt;铜钱系统分析!$D$234,D26&lt;=铜钱系统分析!$E$234),4,AND(D26&gt;铜钱系统分析!$D$235,D26&lt;=铜钱系统分析!$E$235),3,AND(D26&gt;铜钱系统分析!$D$236,D26&lt;=铜钱系统分析!$E$236),2)</f>
        <v>3</v>
      </c>
      <c r="G26" s="48">
        <f t="shared" ca="1" si="2"/>
        <v>49.081801833835002</v>
      </c>
      <c r="H26">
        <f ca="1">_xlfn.IFS(AND(G26&gt;铜钱系统分析!$D$233,G26&lt;=铜钱系统分析!$E$233),5,AND(G26&gt;铜钱系统分析!$D$234,G26&lt;=铜钱系统分析!$E$234),4,AND(G26&gt;铜钱系统分析!$D$235,G26&lt;=铜钱系统分析!$E$235),3,AND(G26&gt;铜钱系统分析!$D$236,G26&lt;=铜钱系统分析!$E$236),2)</f>
        <v>3</v>
      </c>
      <c r="J26" s="48">
        <f t="shared" ca="1" si="3"/>
        <v>18.240978210890002</v>
      </c>
      <c r="K26">
        <f ca="1">_xlfn.IFS(AND(J26&gt;铜钱系统分析!$D$233,J26&lt;=铜钱系统分析!$E$233),5,AND(J26&gt;铜钱系统分析!$D$234,J26&lt;=铜钱系统分析!$E$234),4,AND(J26&gt;铜钱系统分析!$D$235,J26&lt;=铜钱系统分析!$E$235),3,AND(J26&gt;铜钱系统分析!$D$236,J26&lt;=铜钱系统分析!$E$236),2)</f>
        <v>3</v>
      </c>
      <c r="M26" s="48">
        <f t="shared" ca="1" si="4"/>
        <v>31.128779399476201</v>
      </c>
      <c r="N26">
        <f ca="1">_xlfn.IFS(AND(M26&gt;铜钱系统分析!$D$233,M26&lt;=铜钱系统分析!$E$233),5,AND(M26&gt;铜钱系统分析!$D$234,M26&lt;=铜钱系统分析!$E$234),4,AND(M26&gt;铜钱系统分析!$D$235,M26&lt;=铜钱系统分析!$E$235),3,AND(M26&gt;铜钱系统分析!$D$236,M26&lt;=铜钱系统分析!$E$236),2)</f>
        <v>3</v>
      </c>
      <c r="P26" s="48">
        <f t="shared" ca="1" si="5"/>
        <v>54.121266614756237</v>
      </c>
      <c r="Q26">
        <f ca="1">_xlfn.IFS(AND(P26&gt;铜钱系统分析!$D$233,P26&lt;=铜钱系统分析!$E$233),5,AND(P26&gt;铜钱系统分析!$D$234,P26&lt;=铜钱系统分析!$E$234),4,AND(P26&gt;铜钱系统分析!$D$235,P26&lt;=铜钱系统分析!$E$235),3,AND(P26&gt;铜钱系统分析!$D$236,P26&lt;=铜钱系统分析!$E$236),2)</f>
        <v>3</v>
      </c>
      <c r="S26" s="48">
        <f t="shared" ca="1" si="6"/>
        <v>89.64217195211927</v>
      </c>
      <c r="T26">
        <f ca="1">_xlfn.IFS(AND(S26&gt;铜钱系统分析!$D$233,S26&lt;=铜钱系统分析!$E$233),5,AND(S26&gt;铜钱系统分析!$D$234,S26&lt;=铜钱系统分析!$E$234),4,AND(S26&gt;铜钱系统分析!$D$235,S26&lt;=铜钱系统分析!$E$235),3,AND(S26&gt;铜钱系统分析!$D$236,S26&lt;=铜钱系统分析!$E$236),2)</f>
        <v>2</v>
      </c>
      <c r="V26" s="48">
        <f t="shared" ca="1" si="7"/>
        <v>31.139053670497308</v>
      </c>
      <c r="W26">
        <f ca="1">_xlfn.IFS(AND(V26&gt;铜钱系统分析!$D$233,V26&lt;=铜钱系统分析!$E$233),5,AND(V26&gt;铜钱系统分析!$D$234,V26&lt;=铜钱系统分析!$E$234),4,AND(V26&gt;铜钱系统分析!$D$235,V26&lt;=铜钱系统分析!$E$235),3,AND(V26&gt;铜钱系统分析!$D$236,V26&lt;=铜钱系统分析!$E$236),2)</f>
        <v>3</v>
      </c>
      <c r="Y26" s="48">
        <f t="shared" ca="1" si="8"/>
        <v>3.6811339640703378</v>
      </c>
      <c r="Z26">
        <f ca="1">_xlfn.IFS(AND(Y26&gt;铜钱系统分析!$D$233,Y26&lt;=铜钱系统分析!$E$233),5,AND(Y26&gt;铜钱系统分析!$D$234,Y26&lt;=铜钱系统分析!$E$234),4,AND(Y26&gt;铜钱系统分析!$D$235,Y26&lt;=铜钱系统分析!$E$235),3,AND(Y26&gt;铜钱系统分析!$D$236,Y26&lt;=铜钱系统分析!$E$236),2)</f>
        <v>3</v>
      </c>
      <c r="AB26" s="48">
        <f t="shared" ca="1" si="9"/>
        <v>63.011687123183002</v>
      </c>
      <c r="AC26">
        <f ca="1">_xlfn.IFS(AND(AB26&gt;铜钱系统分析!$D$233,AB26&lt;=铜钱系统分析!$E$233),5,AND(AB26&gt;铜钱系统分析!$D$234,AB26&lt;=铜钱系统分析!$E$234),4,AND(AB26&gt;铜钱系统分析!$D$235,AB26&lt;=铜钱系统分析!$E$235),3,AND(AB26&gt;铜钱系统分析!$D$236,AB26&lt;=铜钱系统分析!$E$236),2)</f>
        <v>3</v>
      </c>
    </row>
    <row r="27" spans="1:29" x14ac:dyDescent="0.15">
      <c r="A27" s="48">
        <f t="shared" ca="1" si="0"/>
        <v>24.54240783927596</v>
      </c>
      <c r="B27">
        <f ca="1">_xlfn.IFS(AND(A27&gt;铜钱系统分析!$D$233,A27&lt;=铜钱系统分析!$E$233),5,AND(A27&gt;铜钱系统分析!$D$234,A27&lt;=铜钱系统分析!$E$234),4,AND(A27&gt;铜钱系统分析!$D$235,A27&lt;=铜钱系统分析!$E$235),3,AND(A27&gt;铜钱系统分析!$D$236,A27&lt;=铜钱系统分析!$E$236),2)</f>
        <v>3</v>
      </c>
      <c r="D27" s="48">
        <f t="shared" ca="1" si="1"/>
        <v>18.89121146143491</v>
      </c>
      <c r="E27">
        <f ca="1">_xlfn.IFS(AND(D27&gt;铜钱系统分析!$D$233,D27&lt;=铜钱系统分析!$E$233),5,AND(D27&gt;铜钱系统分析!$D$234,D27&lt;=铜钱系统分析!$E$234),4,AND(D27&gt;铜钱系统分析!$D$235,D27&lt;=铜钱系统分析!$E$235),3,AND(D27&gt;铜钱系统分析!$D$236,D27&lt;=铜钱系统分析!$E$236),2)</f>
        <v>3</v>
      </c>
      <c r="G27" s="48">
        <f t="shared" ca="1" si="2"/>
        <v>20.760170972899029</v>
      </c>
      <c r="H27">
        <f ca="1">_xlfn.IFS(AND(G27&gt;铜钱系统分析!$D$233,G27&lt;=铜钱系统分析!$E$233),5,AND(G27&gt;铜钱系统分析!$D$234,G27&lt;=铜钱系统分析!$E$234),4,AND(G27&gt;铜钱系统分析!$D$235,G27&lt;=铜钱系统分析!$E$235),3,AND(G27&gt;铜钱系统分析!$D$236,G27&lt;=铜钱系统分析!$E$236),2)</f>
        <v>3</v>
      </c>
      <c r="J27" s="48">
        <f t="shared" ca="1" si="3"/>
        <v>73.149491323790727</v>
      </c>
      <c r="K27">
        <f ca="1">_xlfn.IFS(AND(J27&gt;铜钱系统分析!$D$233,J27&lt;=铜钱系统分析!$E$233),5,AND(J27&gt;铜钱系统分析!$D$234,J27&lt;=铜钱系统分析!$E$234),4,AND(J27&gt;铜钱系统分析!$D$235,J27&lt;=铜钱系统分析!$E$235),3,AND(J27&gt;铜钱系统分析!$D$236,J27&lt;=铜钱系统分析!$E$236),2)</f>
        <v>2</v>
      </c>
      <c r="M27" s="48">
        <f t="shared" ca="1" si="4"/>
        <v>76.670854328439731</v>
      </c>
      <c r="N27">
        <f ca="1">_xlfn.IFS(AND(M27&gt;铜钱系统分析!$D$233,M27&lt;=铜钱系统分析!$E$233),5,AND(M27&gt;铜钱系统分析!$D$234,M27&lt;=铜钱系统分析!$E$234),4,AND(M27&gt;铜钱系统分析!$D$235,M27&lt;=铜钱系统分析!$E$235),3,AND(M27&gt;铜钱系统分析!$D$236,M27&lt;=铜钱系统分析!$E$236),2)</f>
        <v>2</v>
      </c>
      <c r="P27" s="48">
        <f t="shared" ca="1" si="5"/>
        <v>61.854843448995901</v>
      </c>
      <c r="Q27">
        <f ca="1">_xlfn.IFS(AND(P27&gt;铜钱系统分析!$D$233,P27&lt;=铜钱系统分析!$E$233),5,AND(P27&gt;铜钱系统分析!$D$234,P27&lt;=铜钱系统分析!$E$234),4,AND(P27&gt;铜钱系统分析!$D$235,P27&lt;=铜钱系统分析!$E$235),3,AND(P27&gt;铜钱系统分析!$D$236,P27&lt;=铜钱系统分析!$E$236),2)</f>
        <v>3</v>
      </c>
      <c r="S27" s="48">
        <f t="shared" ca="1" si="6"/>
        <v>82.762519204828109</v>
      </c>
      <c r="T27">
        <f ca="1">_xlfn.IFS(AND(S27&gt;铜钱系统分析!$D$233,S27&lt;=铜钱系统分析!$E$233),5,AND(S27&gt;铜钱系统分析!$D$234,S27&lt;=铜钱系统分析!$E$234),4,AND(S27&gt;铜钱系统分析!$D$235,S27&lt;=铜钱系统分析!$E$235),3,AND(S27&gt;铜钱系统分析!$D$236,S27&lt;=铜钱系统分析!$E$236),2)</f>
        <v>2</v>
      </c>
      <c r="V27" s="48">
        <f t="shared" ca="1" si="7"/>
        <v>71.265120299784456</v>
      </c>
      <c r="W27">
        <f ca="1">_xlfn.IFS(AND(V27&gt;铜钱系统分析!$D$233,V27&lt;=铜钱系统分析!$E$233),5,AND(V27&gt;铜钱系统分析!$D$234,V27&lt;=铜钱系统分析!$E$234),4,AND(V27&gt;铜钱系统分析!$D$235,V27&lt;=铜钱系统分析!$E$235),3,AND(V27&gt;铜钱系统分析!$D$236,V27&lt;=铜钱系统分析!$E$236),2)</f>
        <v>3</v>
      </c>
      <c r="Y27" s="48">
        <f t="shared" ca="1" si="8"/>
        <v>64.460633704739934</v>
      </c>
      <c r="Z27">
        <f ca="1">_xlfn.IFS(AND(Y27&gt;铜钱系统分析!$D$233,Y27&lt;=铜钱系统分析!$E$233),5,AND(Y27&gt;铜钱系统分析!$D$234,Y27&lt;=铜钱系统分析!$E$234),4,AND(Y27&gt;铜钱系统分析!$D$235,Y27&lt;=铜钱系统分析!$E$235),3,AND(Y27&gt;铜钱系统分析!$D$236,Y27&lt;=铜钱系统分析!$E$236),2)</f>
        <v>3</v>
      </c>
      <c r="AB27" s="48">
        <f t="shared" ca="1" si="9"/>
        <v>4.6531403843053765</v>
      </c>
      <c r="AC27">
        <f ca="1">_xlfn.IFS(AND(AB27&gt;铜钱系统分析!$D$233,AB27&lt;=铜钱系统分析!$E$233),5,AND(AB27&gt;铜钱系统分析!$D$234,AB27&lt;=铜钱系统分析!$E$234),4,AND(AB27&gt;铜钱系统分析!$D$235,AB27&lt;=铜钱系统分析!$E$235),3,AND(AB27&gt;铜钱系统分析!$D$236,AB27&lt;=铜钱系统分析!$E$236),2)</f>
        <v>3</v>
      </c>
    </row>
    <row r="28" spans="1:29" x14ac:dyDescent="0.15">
      <c r="A28" s="48">
        <f t="shared" ca="1" si="0"/>
        <v>32.405479948582148</v>
      </c>
      <c r="B28">
        <f ca="1">_xlfn.IFS(AND(A28&gt;铜钱系统分析!$D$233,A28&lt;=铜钱系统分析!$E$233),5,AND(A28&gt;铜钱系统分析!$D$234,A28&lt;=铜钱系统分析!$E$234),4,AND(A28&gt;铜钱系统分析!$D$235,A28&lt;=铜钱系统分析!$E$235),3,AND(A28&gt;铜钱系统分析!$D$236,A28&lt;=铜钱系统分析!$E$236),2)</f>
        <v>3</v>
      </c>
      <c r="D28" s="48">
        <f t="shared" ca="1" si="1"/>
        <v>97.82083496903509</v>
      </c>
      <c r="E28">
        <f ca="1">_xlfn.IFS(AND(D28&gt;铜钱系统分析!$D$233,D28&lt;=铜钱系统分析!$E$233),5,AND(D28&gt;铜钱系统分析!$D$234,D28&lt;=铜钱系统分析!$E$234),4,AND(D28&gt;铜钱系统分析!$D$235,D28&lt;=铜钱系统分析!$E$235),3,AND(D28&gt;铜钱系统分析!$D$236,D28&lt;=铜钱系统分析!$E$236),2)</f>
        <v>2</v>
      </c>
      <c r="G28" s="48">
        <f t="shared" ca="1" si="2"/>
        <v>7.4642509712974263</v>
      </c>
      <c r="H28">
        <f ca="1">_xlfn.IFS(AND(G28&gt;铜钱系统分析!$D$233,G28&lt;=铜钱系统分析!$E$233),5,AND(G28&gt;铜钱系统分析!$D$234,G28&lt;=铜钱系统分析!$E$234),4,AND(G28&gt;铜钱系统分析!$D$235,G28&lt;=铜钱系统分析!$E$235),3,AND(G28&gt;铜钱系统分析!$D$236,G28&lt;=铜钱系统分析!$E$236),2)</f>
        <v>3</v>
      </c>
      <c r="J28" s="48">
        <f t="shared" ca="1" si="3"/>
        <v>64.12006962611764</v>
      </c>
      <c r="K28">
        <f ca="1">_xlfn.IFS(AND(J28&gt;铜钱系统分析!$D$233,J28&lt;=铜钱系统分析!$E$233),5,AND(J28&gt;铜钱系统分析!$D$234,J28&lt;=铜钱系统分析!$E$234),4,AND(J28&gt;铜钱系统分析!$D$235,J28&lt;=铜钱系统分析!$E$235),3,AND(J28&gt;铜钱系统分析!$D$236,J28&lt;=铜钱系统分析!$E$236),2)</f>
        <v>3</v>
      </c>
      <c r="M28" s="48">
        <f t="shared" ca="1" si="4"/>
        <v>56.865269371167003</v>
      </c>
      <c r="N28">
        <f ca="1">_xlfn.IFS(AND(M28&gt;铜钱系统分析!$D$233,M28&lt;=铜钱系统分析!$E$233),5,AND(M28&gt;铜钱系统分析!$D$234,M28&lt;=铜钱系统分析!$E$234),4,AND(M28&gt;铜钱系统分析!$D$235,M28&lt;=铜钱系统分析!$E$235),3,AND(M28&gt;铜钱系统分析!$D$236,M28&lt;=铜钱系统分析!$E$236),2)</f>
        <v>3</v>
      </c>
      <c r="P28" s="48">
        <f t="shared" ca="1" si="5"/>
        <v>70.931762268076852</v>
      </c>
      <c r="Q28">
        <f ca="1">_xlfn.IFS(AND(P28&gt;铜钱系统分析!$D$233,P28&lt;=铜钱系统分析!$E$233),5,AND(P28&gt;铜钱系统分析!$D$234,P28&lt;=铜钱系统分析!$E$234),4,AND(P28&gt;铜钱系统分析!$D$235,P28&lt;=铜钱系统分析!$E$235),3,AND(P28&gt;铜钱系统分析!$D$236,P28&lt;=铜钱系统分析!$E$236),2)</f>
        <v>3</v>
      </c>
      <c r="S28" s="48">
        <f t="shared" ca="1" si="6"/>
        <v>45.46560743480962</v>
      </c>
      <c r="T28">
        <f ca="1">_xlfn.IFS(AND(S28&gt;铜钱系统分析!$D$233,S28&lt;=铜钱系统分析!$E$233),5,AND(S28&gt;铜钱系统分析!$D$234,S28&lt;=铜钱系统分析!$E$234),4,AND(S28&gt;铜钱系统分析!$D$235,S28&lt;=铜钱系统分析!$E$235),3,AND(S28&gt;铜钱系统分析!$D$236,S28&lt;=铜钱系统分析!$E$236),2)</f>
        <v>3</v>
      </c>
      <c r="V28" s="48">
        <f t="shared" ca="1" si="7"/>
        <v>76.352370513140471</v>
      </c>
      <c r="W28">
        <f ca="1">_xlfn.IFS(AND(V28&gt;铜钱系统分析!$D$233,V28&lt;=铜钱系统分析!$E$233),5,AND(V28&gt;铜钱系统分析!$D$234,V28&lt;=铜钱系统分析!$E$234),4,AND(V28&gt;铜钱系统分析!$D$235,V28&lt;=铜钱系统分析!$E$235),3,AND(V28&gt;铜钱系统分析!$D$236,V28&lt;=铜钱系统分析!$E$236),2)</f>
        <v>2</v>
      </c>
      <c r="Y28" s="48">
        <f t="shared" ca="1" si="8"/>
        <v>90.548998627736381</v>
      </c>
      <c r="Z28">
        <f ca="1">_xlfn.IFS(AND(Y28&gt;铜钱系统分析!$D$233,Y28&lt;=铜钱系统分析!$E$233),5,AND(Y28&gt;铜钱系统分析!$D$234,Y28&lt;=铜钱系统分析!$E$234),4,AND(Y28&gt;铜钱系统分析!$D$235,Y28&lt;=铜钱系统分析!$E$235),3,AND(Y28&gt;铜钱系统分析!$D$236,Y28&lt;=铜钱系统分析!$E$236),2)</f>
        <v>2</v>
      </c>
      <c r="AB28" s="48">
        <f t="shared" ca="1" si="9"/>
        <v>68.156289786561999</v>
      </c>
      <c r="AC28">
        <f ca="1">_xlfn.IFS(AND(AB28&gt;铜钱系统分析!$D$233,AB28&lt;=铜钱系统分析!$E$233),5,AND(AB28&gt;铜钱系统分析!$D$234,AB28&lt;=铜钱系统分析!$E$234),4,AND(AB28&gt;铜钱系统分析!$D$235,AB28&lt;=铜钱系统分析!$E$235),3,AND(AB28&gt;铜钱系统分析!$D$236,AB28&lt;=铜钱系统分析!$E$236),2)</f>
        <v>3</v>
      </c>
    </row>
    <row r="29" spans="1:29" x14ac:dyDescent="0.15">
      <c r="A29" s="48">
        <f t="shared" ca="1" si="0"/>
        <v>61.18969553839765</v>
      </c>
      <c r="B29">
        <f ca="1">_xlfn.IFS(AND(A29&gt;铜钱系统分析!$D$233,A29&lt;=铜钱系统分析!$E$233),5,AND(A29&gt;铜钱系统分析!$D$234,A29&lt;=铜钱系统分析!$E$234),4,AND(A29&gt;铜钱系统分析!$D$235,A29&lt;=铜钱系统分析!$E$235),3,AND(A29&gt;铜钱系统分析!$D$236,A29&lt;=铜钱系统分析!$E$236),2)</f>
        <v>3</v>
      </c>
      <c r="D29" s="48">
        <f t="shared" ca="1" si="1"/>
        <v>39.437167344132241</v>
      </c>
      <c r="E29">
        <f ca="1">_xlfn.IFS(AND(D29&gt;铜钱系统分析!$D$233,D29&lt;=铜钱系统分析!$E$233),5,AND(D29&gt;铜钱系统分析!$D$234,D29&lt;=铜钱系统分析!$E$234),4,AND(D29&gt;铜钱系统分析!$D$235,D29&lt;=铜钱系统分析!$E$235),3,AND(D29&gt;铜钱系统分析!$D$236,D29&lt;=铜钱系统分析!$E$236),2)</f>
        <v>3</v>
      </c>
      <c r="G29" s="48">
        <f t="shared" ca="1" si="2"/>
        <v>31.632964646754569</v>
      </c>
      <c r="H29">
        <f ca="1">_xlfn.IFS(AND(G29&gt;铜钱系统分析!$D$233,G29&lt;=铜钱系统分析!$E$233),5,AND(G29&gt;铜钱系统分析!$D$234,G29&lt;=铜钱系统分析!$E$234),4,AND(G29&gt;铜钱系统分析!$D$235,G29&lt;=铜钱系统分析!$E$235),3,AND(G29&gt;铜钱系统分析!$D$236,G29&lt;=铜钱系统分析!$E$236),2)</f>
        <v>3</v>
      </c>
      <c r="J29" s="48">
        <f t="shared" ca="1" si="3"/>
        <v>43.053728499724564</v>
      </c>
      <c r="K29">
        <f ca="1">_xlfn.IFS(AND(J29&gt;铜钱系统分析!$D$233,J29&lt;=铜钱系统分析!$E$233),5,AND(J29&gt;铜钱系统分析!$D$234,J29&lt;=铜钱系统分析!$E$234),4,AND(J29&gt;铜钱系统分析!$D$235,J29&lt;=铜钱系统分析!$E$235),3,AND(J29&gt;铜钱系统分析!$D$236,J29&lt;=铜钱系统分析!$E$236),2)</f>
        <v>3</v>
      </c>
      <c r="M29" s="48">
        <f t="shared" ca="1" si="4"/>
        <v>95.921262746919354</v>
      </c>
      <c r="N29">
        <f ca="1">_xlfn.IFS(AND(M29&gt;铜钱系统分析!$D$233,M29&lt;=铜钱系统分析!$E$233),5,AND(M29&gt;铜钱系统分析!$D$234,M29&lt;=铜钱系统分析!$E$234),4,AND(M29&gt;铜钱系统分析!$D$235,M29&lt;=铜钱系统分析!$E$235),3,AND(M29&gt;铜钱系统分析!$D$236,M29&lt;=铜钱系统分析!$E$236),2)</f>
        <v>2</v>
      </c>
      <c r="P29" s="48">
        <f t="shared" ca="1" si="5"/>
        <v>96.075922912343785</v>
      </c>
      <c r="Q29">
        <f ca="1">_xlfn.IFS(AND(P29&gt;铜钱系统分析!$D$233,P29&lt;=铜钱系统分析!$E$233),5,AND(P29&gt;铜钱系统分析!$D$234,P29&lt;=铜钱系统分析!$E$234),4,AND(P29&gt;铜钱系统分析!$D$235,P29&lt;=铜钱系统分析!$E$235),3,AND(P29&gt;铜钱系统分析!$D$236,P29&lt;=铜钱系统分析!$E$236),2)</f>
        <v>2</v>
      </c>
      <c r="S29" s="48">
        <f t="shared" ca="1" si="6"/>
        <v>66.737854472258533</v>
      </c>
      <c r="T29">
        <f ca="1">_xlfn.IFS(AND(S29&gt;铜钱系统分析!$D$233,S29&lt;=铜钱系统分析!$E$233),5,AND(S29&gt;铜钱系统分析!$D$234,S29&lt;=铜钱系统分析!$E$234),4,AND(S29&gt;铜钱系统分析!$D$235,S29&lt;=铜钱系统分析!$E$235),3,AND(S29&gt;铜钱系统分析!$D$236,S29&lt;=铜钱系统分析!$E$236),2)</f>
        <v>3</v>
      </c>
      <c r="V29" s="48">
        <f t="shared" ca="1" si="7"/>
        <v>15.878847421555275</v>
      </c>
      <c r="W29">
        <f ca="1">_xlfn.IFS(AND(V29&gt;铜钱系统分析!$D$233,V29&lt;=铜钱系统分析!$E$233),5,AND(V29&gt;铜钱系统分析!$D$234,V29&lt;=铜钱系统分析!$E$234),4,AND(V29&gt;铜钱系统分析!$D$235,V29&lt;=铜钱系统分析!$E$235),3,AND(V29&gt;铜钱系统分析!$D$236,V29&lt;=铜钱系统分析!$E$236),2)</f>
        <v>3</v>
      </c>
      <c r="Y29" s="48">
        <f t="shared" ca="1" si="8"/>
        <v>8.3058392091224462</v>
      </c>
      <c r="Z29">
        <f ca="1">_xlfn.IFS(AND(Y29&gt;铜钱系统分析!$D$233,Y29&lt;=铜钱系统分析!$E$233),5,AND(Y29&gt;铜钱系统分析!$D$234,Y29&lt;=铜钱系统分析!$E$234),4,AND(Y29&gt;铜钱系统分析!$D$235,Y29&lt;=铜钱系统分析!$E$235),3,AND(Y29&gt;铜钱系统分析!$D$236,Y29&lt;=铜钱系统分析!$E$236),2)</f>
        <v>3</v>
      </c>
      <c r="AB29" s="48">
        <f t="shared" ca="1" si="9"/>
        <v>68.029196298961921</v>
      </c>
      <c r="AC29">
        <f ca="1">_xlfn.IFS(AND(AB29&gt;铜钱系统分析!$D$233,AB29&lt;=铜钱系统分析!$E$233),5,AND(AB29&gt;铜钱系统分析!$D$234,AB29&lt;=铜钱系统分析!$E$234),4,AND(AB29&gt;铜钱系统分析!$D$235,AB29&lt;=铜钱系统分析!$E$235),3,AND(AB29&gt;铜钱系统分析!$D$236,AB29&lt;=铜钱系统分析!$E$236),2)</f>
        <v>3</v>
      </c>
    </row>
    <row r="30" spans="1:29" x14ac:dyDescent="0.15">
      <c r="A30" s="48">
        <f t="shared" ca="1" si="0"/>
        <v>51.71151477201402</v>
      </c>
      <c r="B30">
        <f ca="1">_xlfn.IFS(AND(A30&gt;铜钱系统分析!$D$233,A30&lt;=铜钱系统分析!$E$233),5,AND(A30&gt;铜钱系统分析!$D$234,A30&lt;=铜钱系统分析!$E$234),4,AND(A30&gt;铜钱系统分析!$D$235,A30&lt;=铜钱系统分析!$E$235),3,AND(A30&gt;铜钱系统分析!$D$236,A30&lt;=铜钱系统分析!$E$236),2)</f>
        <v>3</v>
      </c>
      <c r="D30" s="48">
        <f t="shared" ca="1" si="1"/>
        <v>31.858955989445104</v>
      </c>
      <c r="E30">
        <f ca="1">_xlfn.IFS(AND(D30&gt;铜钱系统分析!$D$233,D30&lt;=铜钱系统分析!$E$233),5,AND(D30&gt;铜钱系统分析!$D$234,D30&lt;=铜钱系统分析!$E$234),4,AND(D30&gt;铜钱系统分析!$D$235,D30&lt;=铜钱系统分析!$E$235),3,AND(D30&gt;铜钱系统分析!$D$236,D30&lt;=铜钱系统分析!$E$236),2)</f>
        <v>3</v>
      </c>
      <c r="G30" s="48">
        <f t="shared" ca="1" si="2"/>
        <v>21.929724767577273</v>
      </c>
      <c r="H30">
        <f ca="1">_xlfn.IFS(AND(G30&gt;铜钱系统分析!$D$233,G30&lt;=铜钱系统分析!$E$233),5,AND(G30&gt;铜钱系统分析!$D$234,G30&lt;=铜钱系统分析!$E$234),4,AND(G30&gt;铜钱系统分析!$D$235,G30&lt;=铜钱系统分析!$E$235),3,AND(G30&gt;铜钱系统分析!$D$236,G30&lt;=铜钱系统分析!$E$236),2)</f>
        <v>3</v>
      </c>
      <c r="J30" s="48">
        <f t="shared" ca="1" si="3"/>
        <v>82.638700082077094</v>
      </c>
      <c r="K30">
        <f ca="1">_xlfn.IFS(AND(J30&gt;铜钱系统分析!$D$233,J30&lt;=铜钱系统分析!$E$233),5,AND(J30&gt;铜钱系统分析!$D$234,J30&lt;=铜钱系统分析!$E$234),4,AND(J30&gt;铜钱系统分析!$D$235,J30&lt;=铜钱系统分析!$E$235),3,AND(J30&gt;铜钱系统分析!$D$236,J30&lt;=铜钱系统分析!$E$236),2)</f>
        <v>2</v>
      </c>
      <c r="M30" s="48">
        <f t="shared" ca="1" si="4"/>
        <v>18.274137210567829</v>
      </c>
      <c r="N30">
        <f ca="1">_xlfn.IFS(AND(M30&gt;铜钱系统分析!$D$233,M30&lt;=铜钱系统分析!$E$233),5,AND(M30&gt;铜钱系统分析!$D$234,M30&lt;=铜钱系统分析!$E$234),4,AND(M30&gt;铜钱系统分析!$D$235,M30&lt;=铜钱系统分析!$E$235),3,AND(M30&gt;铜钱系统分析!$D$236,M30&lt;=铜钱系统分析!$E$236),2)</f>
        <v>3</v>
      </c>
      <c r="P30" s="48">
        <f t="shared" ca="1" si="5"/>
        <v>3.8615456204232901</v>
      </c>
      <c r="Q30">
        <f ca="1">_xlfn.IFS(AND(P30&gt;铜钱系统分析!$D$233,P30&lt;=铜钱系统分析!$E$233),5,AND(P30&gt;铜钱系统分析!$D$234,P30&lt;=铜钱系统分析!$E$234),4,AND(P30&gt;铜钱系统分析!$D$235,P30&lt;=铜钱系统分析!$E$235),3,AND(P30&gt;铜钱系统分析!$D$236,P30&lt;=铜钱系统分析!$E$236),2)</f>
        <v>3</v>
      </c>
      <c r="S30" s="48">
        <f t="shared" ca="1" si="6"/>
        <v>85.336277749183949</v>
      </c>
      <c r="T30">
        <f ca="1">_xlfn.IFS(AND(S30&gt;铜钱系统分析!$D$233,S30&lt;=铜钱系统分析!$E$233),5,AND(S30&gt;铜钱系统分析!$D$234,S30&lt;=铜钱系统分析!$E$234),4,AND(S30&gt;铜钱系统分析!$D$235,S30&lt;=铜钱系统分析!$E$235),3,AND(S30&gt;铜钱系统分析!$D$236,S30&lt;=铜钱系统分析!$E$236),2)</f>
        <v>2</v>
      </c>
      <c r="V30" s="48">
        <f t="shared" ca="1" si="7"/>
        <v>25.193956371103454</v>
      </c>
      <c r="W30">
        <f ca="1">_xlfn.IFS(AND(V30&gt;铜钱系统分析!$D$233,V30&lt;=铜钱系统分析!$E$233),5,AND(V30&gt;铜钱系统分析!$D$234,V30&lt;=铜钱系统分析!$E$234),4,AND(V30&gt;铜钱系统分析!$D$235,V30&lt;=铜钱系统分析!$E$235),3,AND(V30&gt;铜钱系统分析!$D$236,V30&lt;=铜钱系统分析!$E$236),2)</f>
        <v>3</v>
      </c>
      <c r="Y30" s="48">
        <f t="shared" ca="1" si="8"/>
        <v>92.293173236736337</v>
      </c>
      <c r="Z30">
        <f ca="1">_xlfn.IFS(AND(Y30&gt;铜钱系统分析!$D$233,Y30&lt;=铜钱系统分析!$E$233),5,AND(Y30&gt;铜钱系统分析!$D$234,Y30&lt;=铜钱系统分析!$E$234),4,AND(Y30&gt;铜钱系统分析!$D$235,Y30&lt;=铜钱系统分析!$E$235),3,AND(Y30&gt;铜钱系统分析!$D$236,Y30&lt;=铜钱系统分析!$E$236),2)</f>
        <v>2</v>
      </c>
      <c r="AB30" s="48">
        <f t="shared" ca="1" si="9"/>
        <v>28.774429498510155</v>
      </c>
      <c r="AC30">
        <f ca="1">_xlfn.IFS(AND(AB30&gt;铜钱系统分析!$D$233,AB30&lt;=铜钱系统分析!$E$233),5,AND(AB30&gt;铜钱系统分析!$D$234,AB30&lt;=铜钱系统分析!$E$234),4,AND(AB30&gt;铜钱系统分析!$D$235,AB30&lt;=铜钱系统分析!$E$235),3,AND(AB30&gt;铜钱系统分析!$D$236,AB30&lt;=铜钱系统分析!$E$236),2)</f>
        <v>3</v>
      </c>
    </row>
    <row r="31" spans="1:29" x14ac:dyDescent="0.15">
      <c r="A31" s="48">
        <f t="shared" ca="1" si="0"/>
        <v>64.365568663295619</v>
      </c>
      <c r="B31">
        <f ca="1">_xlfn.IFS(AND(A31&gt;铜钱系统分析!$D$233,A31&lt;=铜钱系统分析!$E$233),5,AND(A31&gt;铜钱系统分析!$D$234,A31&lt;=铜钱系统分析!$E$234),4,AND(A31&gt;铜钱系统分析!$D$235,A31&lt;=铜钱系统分析!$E$235),3,AND(A31&gt;铜钱系统分析!$D$236,A31&lt;=铜钱系统分析!$E$236),2)</f>
        <v>3</v>
      </c>
      <c r="D31" s="48">
        <f t="shared" ca="1" si="1"/>
        <v>46.646790562025096</v>
      </c>
      <c r="E31">
        <f ca="1">_xlfn.IFS(AND(D31&gt;铜钱系统分析!$D$233,D31&lt;=铜钱系统分析!$E$233),5,AND(D31&gt;铜钱系统分析!$D$234,D31&lt;=铜钱系统分析!$E$234),4,AND(D31&gt;铜钱系统分析!$D$235,D31&lt;=铜钱系统分析!$E$235),3,AND(D31&gt;铜钱系统分析!$D$236,D31&lt;=铜钱系统分析!$E$236),2)</f>
        <v>3</v>
      </c>
      <c r="G31" s="48">
        <f t="shared" ca="1" si="2"/>
        <v>41.387622540675814</v>
      </c>
      <c r="H31">
        <f ca="1">_xlfn.IFS(AND(G31&gt;铜钱系统分析!$D$233,G31&lt;=铜钱系统分析!$E$233),5,AND(G31&gt;铜钱系统分析!$D$234,G31&lt;=铜钱系统分析!$E$234),4,AND(G31&gt;铜钱系统分析!$D$235,G31&lt;=铜钱系统分析!$E$235),3,AND(G31&gt;铜钱系统分析!$D$236,G31&lt;=铜钱系统分析!$E$236),2)</f>
        <v>3</v>
      </c>
      <c r="J31" s="48">
        <f t="shared" ca="1" si="3"/>
        <v>9.5673528217099282</v>
      </c>
      <c r="K31">
        <f ca="1">_xlfn.IFS(AND(J31&gt;铜钱系统分析!$D$233,J31&lt;=铜钱系统分析!$E$233),5,AND(J31&gt;铜钱系统分析!$D$234,J31&lt;=铜钱系统分析!$E$234),4,AND(J31&gt;铜钱系统分析!$D$235,J31&lt;=铜钱系统分析!$E$235),3,AND(J31&gt;铜钱系统分析!$D$236,J31&lt;=铜钱系统分析!$E$236),2)</f>
        <v>3</v>
      </c>
      <c r="M31" s="48">
        <f t="shared" ca="1" si="4"/>
        <v>91.91606940081256</v>
      </c>
      <c r="N31">
        <f ca="1">_xlfn.IFS(AND(M31&gt;铜钱系统分析!$D$233,M31&lt;=铜钱系统分析!$E$233),5,AND(M31&gt;铜钱系统分析!$D$234,M31&lt;=铜钱系统分析!$E$234),4,AND(M31&gt;铜钱系统分析!$D$235,M31&lt;=铜钱系统分析!$E$235),3,AND(M31&gt;铜钱系统分析!$D$236,M31&lt;=铜钱系统分析!$E$236),2)</f>
        <v>2</v>
      </c>
      <c r="P31" s="48">
        <f t="shared" ca="1" si="5"/>
        <v>73.769668851811886</v>
      </c>
      <c r="Q31">
        <f ca="1">_xlfn.IFS(AND(P31&gt;铜钱系统分析!$D$233,P31&lt;=铜钱系统分析!$E$233),5,AND(P31&gt;铜钱系统分析!$D$234,P31&lt;=铜钱系统分析!$E$234),4,AND(P31&gt;铜钱系统分析!$D$235,P31&lt;=铜钱系统分析!$E$235),3,AND(P31&gt;铜钱系统分析!$D$236,P31&lt;=铜钱系统分析!$E$236),2)</f>
        <v>2</v>
      </c>
      <c r="S31" s="48">
        <f t="shared" ca="1" si="6"/>
        <v>45.605542598606696</v>
      </c>
      <c r="T31">
        <f ca="1">_xlfn.IFS(AND(S31&gt;铜钱系统分析!$D$233,S31&lt;=铜钱系统分析!$E$233),5,AND(S31&gt;铜钱系统分析!$D$234,S31&lt;=铜钱系统分析!$E$234),4,AND(S31&gt;铜钱系统分析!$D$235,S31&lt;=铜钱系统分析!$E$235),3,AND(S31&gt;铜钱系统分析!$D$236,S31&lt;=铜钱系统分析!$E$236),2)</f>
        <v>3</v>
      </c>
      <c r="V31" s="48">
        <f t="shared" ca="1" si="7"/>
        <v>27.183955342681987</v>
      </c>
      <c r="W31">
        <f ca="1">_xlfn.IFS(AND(V31&gt;铜钱系统分析!$D$233,V31&lt;=铜钱系统分析!$E$233),5,AND(V31&gt;铜钱系统分析!$D$234,V31&lt;=铜钱系统分析!$E$234),4,AND(V31&gt;铜钱系统分析!$D$235,V31&lt;=铜钱系统分析!$E$235),3,AND(V31&gt;铜钱系统分析!$D$236,V31&lt;=铜钱系统分析!$E$236),2)</f>
        <v>3</v>
      </c>
      <c r="Y31" s="48">
        <f t="shared" ca="1" si="8"/>
        <v>71.00321431169634</v>
      </c>
      <c r="Z31">
        <f ca="1">_xlfn.IFS(AND(Y31&gt;铜钱系统分析!$D$233,Y31&lt;=铜钱系统分析!$E$233),5,AND(Y31&gt;铜钱系统分析!$D$234,Y31&lt;=铜钱系统分析!$E$234),4,AND(Y31&gt;铜钱系统分析!$D$235,Y31&lt;=铜钱系统分析!$E$235),3,AND(Y31&gt;铜钱系统分析!$D$236,Y31&lt;=铜钱系统分析!$E$236),2)</f>
        <v>3</v>
      </c>
      <c r="AB31" s="48">
        <f t="shared" ca="1" si="9"/>
        <v>79.093582963106812</v>
      </c>
      <c r="AC31">
        <f ca="1">_xlfn.IFS(AND(AB31&gt;铜钱系统分析!$D$233,AB31&lt;=铜钱系统分析!$E$233),5,AND(AB31&gt;铜钱系统分析!$D$234,AB31&lt;=铜钱系统分析!$E$234),4,AND(AB31&gt;铜钱系统分析!$D$235,AB31&lt;=铜钱系统分析!$E$235),3,AND(AB31&gt;铜钱系统分析!$D$236,AB31&lt;=铜钱系统分析!$E$236),2)</f>
        <v>2</v>
      </c>
    </row>
    <row r="32" spans="1:29" x14ac:dyDescent="0.15">
      <c r="A32" s="48">
        <f t="shared" ca="1" si="0"/>
        <v>55.8608429742835</v>
      </c>
      <c r="B32">
        <f ca="1">_xlfn.IFS(AND(A32&gt;铜钱系统分析!$D$233,A32&lt;=铜钱系统分析!$E$233),5,AND(A32&gt;铜钱系统分析!$D$234,A32&lt;=铜钱系统分析!$E$234),4,AND(A32&gt;铜钱系统分析!$D$235,A32&lt;=铜钱系统分析!$E$235),3,AND(A32&gt;铜钱系统分析!$D$236,A32&lt;=铜钱系统分析!$E$236),2)</f>
        <v>3</v>
      </c>
      <c r="D32" s="48">
        <f t="shared" ca="1" si="1"/>
        <v>85.432961380054792</v>
      </c>
      <c r="E32">
        <f ca="1">_xlfn.IFS(AND(D32&gt;铜钱系统分析!$D$233,D32&lt;=铜钱系统分析!$E$233),5,AND(D32&gt;铜钱系统分析!$D$234,D32&lt;=铜钱系统分析!$E$234),4,AND(D32&gt;铜钱系统分析!$D$235,D32&lt;=铜钱系统分析!$E$235),3,AND(D32&gt;铜钱系统分析!$D$236,D32&lt;=铜钱系统分析!$E$236),2)</f>
        <v>2</v>
      </c>
      <c r="G32" s="48">
        <f t="shared" ca="1" si="2"/>
        <v>83.881836295239381</v>
      </c>
      <c r="H32">
        <f ca="1">_xlfn.IFS(AND(G32&gt;铜钱系统分析!$D$233,G32&lt;=铜钱系统分析!$E$233),5,AND(G32&gt;铜钱系统分析!$D$234,G32&lt;=铜钱系统分析!$E$234),4,AND(G32&gt;铜钱系统分析!$D$235,G32&lt;=铜钱系统分析!$E$235),3,AND(G32&gt;铜钱系统分析!$D$236,G32&lt;=铜钱系统分析!$E$236),2)</f>
        <v>2</v>
      </c>
      <c r="J32" s="48">
        <f t="shared" ca="1" si="3"/>
        <v>47.615804634359769</v>
      </c>
      <c r="K32">
        <f ca="1">_xlfn.IFS(AND(J32&gt;铜钱系统分析!$D$233,J32&lt;=铜钱系统分析!$E$233),5,AND(J32&gt;铜钱系统分析!$D$234,J32&lt;=铜钱系统分析!$E$234),4,AND(J32&gt;铜钱系统分析!$D$235,J32&lt;=铜钱系统分析!$E$235),3,AND(J32&gt;铜钱系统分析!$D$236,J32&lt;=铜钱系统分析!$E$236),2)</f>
        <v>3</v>
      </c>
      <c r="M32" s="48">
        <f t="shared" ca="1" si="4"/>
        <v>63.623396086466187</v>
      </c>
      <c r="N32">
        <f ca="1">_xlfn.IFS(AND(M32&gt;铜钱系统分析!$D$233,M32&lt;=铜钱系统分析!$E$233),5,AND(M32&gt;铜钱系统分析!$D$234,M32&lt;=铜钱系统分析!$E$234),4,AND(M32&gt;铜钱系统分析!$D$235,M32&lt;=铜钱系统分析!$E$235),3,AND(M32&gt;铜钱系统分析!$D$236,M32&lt;=铜钱系统分析!$E$236),2)</f>
        <v>3</v>
      </c>
      <c r="P32" s="48">
        <f t="shared" ca="1" si="5"/>
        <v>9.7035482014313885</v>
      </c>
      <c r="Q32">
        <f ca="1">_xlfn.IFS(AND(P32&gt;铜钱系统分析!$D$233,P32&lt;=铜钱系统分析!$E$233),5,AND(P32&gt;铜钱系统分析!$D$234,P32&lt;=铜钱系统分析!$E$234),4,AND(P32&gt;铜钱系统分析!$D$235,P32&lt;=铜钱系统分析!$E$235),3,AND(P32&gt;铜钱系统分析!$D$236,P32&lt;=铜钱系统分析!$E$236),2)</f>
        <v>3</v>
      </c>
      <c r="S32" s="48">
        <f t="shared" ca="1" si="6"/>
        <v>13.857167472458908</v>
      </c>
      <c r="T32">
        <f ca="1">_xlfn.IFS(AND(S32&gt;铜钱系统分析!$D$233,S32&lt;=铜钱系统分析!$E$233),5,AND(S32&gt;铜钱系统分析!$D$234,S32&lt;=铜钱系统分析!$E$234),4,AND(S32&gt;铜钱系统分析!$D$235,S32&lt;=铜钱系统分析!$E$235),3,AND(S32&gt;铜钱系统分析!$D$236,S32&lt;=铜钱系统分析!$E$236),2)</f>
        <v>3</v>
      </c>
      <c r="V32" s="48">
        <f t="shared" ca="1" si="7"/>
        <v>63.806775122999369</v>
      </c>
      <c r="W32">
        <f ca="1">_xlfn.IFS(AND(V32&gt;铜钱系统分析!$D$233,V32&lt;=铜钱系统分析!$E$233),5,AND(V32&gt;铜钱系统分析!$D$234,V32&lt;=铜钱系统分析!$E$234),4,AND(V32&gt;铜钱系统分析!$D$235,V32&lt;=铜钱系统分析!$E$235),3,AND(V32&gt;铜钱系统分析!$D$236,V32&lt;=铜钱系统分析!$E$236),2)</f>
        <v>3</v>
      </c>
      <c r="Y32" s="48">
        <f t="shared" ca="1" si="8"/>
        <v>4.9984040299804633</v>
      </c>
      <c r="Z32">
        <f ca="1">_xlfn.IFS(AND(Y32&gt;铜钱系统分析!$D$233,Y32&lt;=铜钱系统分析!$E$233),5,AND(Y32&gt;铜钱系统分析!$D$234,Y32&lt;=铜钱系统分析!$E$234),4,AND(Y32&gt;铜钱系统分析!$D$235,Y32&lt;=铜钱系统分析!$E$235),3,AND(Y32&gt;铜钱系统分析!$D$236,Y32&lt;=铜钱系统分析!$E$236),2)</f>
        <v>3</v>
      </c>
      <c r="AB32" s="48">
        <f t="shared" ca="1" si="9"/>
        <v>29.32936586234711</v>
      </c>
      <c r="AC32">
        <f ca="1">_xlfn.IFS(AND(AB32&gt;铜钱系统分析!$D$233,AB32&lt;=铜钱系统分析!$E$233),5,AND(AB32&gt;铜钱系统分析!$D$234,AB32&lt;=铜钱系统分析!$E$234),4,AND(AB32&gt;铜钱系统分析!$D$235,AB32&lt;=铜钱系统分析!$E$235),3,AND(AB32&gt;铜钱系统分析!$D$236,AB32&lt;=铜钱系统分析!$E$236),2)</f>
        <v>3</v>
      </c>
    </row>
    <row r="33" spans="1:29" x14ac:dyDescent="0.15">
      <c r="A33" s="48">
        <f t="shared" ca="1" si="0"/>
        <v>79.525172636576556</v>
      </c>
      <c r="B33">
        <f ca="1">_xlfn.IFS(AND(A33&gt;铜钱系统分析!$D$233,A33&lt;=铜钱系统分析!$E$233),5,AND(A33&gt;铜钱系统分析!$D$234,A33&lt;=铜钱系统分析!$E$234),4,AND(A33&gt;铜钱系统分析!$D$235,A33&lt;=铜钱系统分析!$E$235),3,AND(A33&gt;铜钱系统分析!$D$236,A33&lt;=铜钱系统分析!$E$236),2)</f>
        <v>2</v>
      </c>
      <c r="D33" s="48">
        <f t="shared" ca="1" si="1"/>
        <v>57.043589020600905</v>
      </c>
      <c r="E33">
        <f ca="1">_xlfn.IFS(AND(D33&gt;铜钱系统分析!$D$233,D33&lt;=铜钱系统分析!$E$233),5,AND(D33&gt;铜钱系统分析!$D$234,D33&lt;=铜钱系统分析!$E$234),4,AND(D33&gt;铜钱系统分析!$D$235,D33&lt;=铜钱系统分析!$E$235),3,AND(D33&gt;铜钱系统分析!$D$236,D33&lt;=铜钱系统分析!$E$236),2)</f>
        <v>3</v>
      </c>
      <c r="G33" s="48">
        <f t="shared" ca="1" si="2"/>
        <v>79.187263361011674</v>
      </c>
      <c r="H33">
        <f ca="1">_xlfn.IFS(AND(G33&gt;铜钱系统分析!$D$233,G33&lt;=铜钱系统分析!$E$233),5,AND(G33&gt;铜钱系统分析!$D$234,G33&lt;=铜钱系统分析!$E$234),4,AND(G33&gt;铜钱系统分析!$D$235,G33&lt;=铜钱系统分析!$E$235),3,AND(G33&gt;铜钱系统分析!$D$236,G33&lt;=铜钱系统分析!$E$236),2)</f>
        <v>2</v>
      </c>
      <c r="J33" s="48">
        <f t="shared" ca="1" si="3"/>
        <v>25.242067149003411</v>
      </c>
      <c r="K33">
        <f ca="1">_xlfn.IFS(AND(J33&gt;铜钱系统分析!$D$233,J33&lt;=铜钱系统分析!$E$233),5,AND(J33&gt;铜钱系统分析!$D$234,J33&lt;=铜钱系统分析!$E$234),4,AND(J33&gt;铜钱系统分析!$D$235,J33&lt;=铜钱系统分析!$E$235),3,AND(J33&gt;铜钱系统分析!$D$236,J33&lt;=铜钱系统分析!$E$236),2)</f>
        <v>3</v>
      </c>
      <c r="M33" s="48">
        <f t="shared" ca="1" si="4"/>
        <v>73.723199930146492</v>
      </c>
      <c r="N33">
        <f ca="1">_xlfn.IFS(AND(M33&gt;铜钱系统分析!$D$233,M33&lt;=铜钱系统分析!$E$233),5,AND(M33&gt;铜钱系统分析!$D$234,M33&lt;=铜钱系统分析!$E$234),4,AND(M33&gt;铜钱系统分析!$D$235,M33&lt;=铜钱系统分析!$E$235),3,AND(M33&gt;铜钱系统分析!$D$236,M33&lt;=铜钱系统分析!$E$236),2)</f>
        <v>2</v>
      </c>
      <c r="P33" s="48">
        <f t="shared" ca="1" si="5"/>
        <v>67.113614462959333</v>
      </c>
      <c r="Q33">
        <f ca="1">_xlfn.IFS(AND(P33&gt;铜钱系统分析!$D$233,P33&lt;=铜钱系统分析!$E$233),5,AND(P33&gt;铜钱系统分析!$D$234,P33&lt;=铜钱系统分析!$E$234),4,AND(P33&gt;铜钱系统分析!$D$235,P33&lt;=铜钱系统分析!$E$235),3,AND(P33&gt;铜钱系统分析!$D$236,P33&lt;=铜钱系统分析!$E$236),2)</f>
        <v>3</v>
      </c>
      <c r="S33" s="48">
        <f t="shared" ca="1" si="6"/>
        <v>3.5352240003800994</v>
      </c>
      <c r="T33">
        <f ca="1">_xlfn.IFS(AND(S33&gt;铜钱系统分析!$D$233,S33&lt;=铜钱系统分析!$E$233),5,AND(S33&gt;铜钱系统分析!$D$234,S33&lt;=铜钱系统分析!$E$234),4,AND(S33&gt;铜钱系统分析!$D$235,S33&lt;=铜钱系统分析!$E$235),3,AND(S33&gt;铜钱系统分析!$D$236,S33&lt;=铜钱系统分析!$E$236),2)</f>
        <v>3</v>
      </c>
      <c r="V33" s="48">
        <f t="shared" ca="1" si="7"/>
        <v>37.002835608703045</v>
      </c>
      <c r="W33">
        <f ca="1">_xlfn.IFS(AND(V33&gt;铜钱系统分析!$D$233,V33&lt;=铜钱系统分析!$E$233),5,AND(V33&gt;铜钱系统分析!$D$234,V33&lt;=铜钱系统分析!$E$234),4,AND(V33&gt;铜钱系统分析!$D$235,V33&lt;=铜钱系统分析!$E$235),3,AND(V33&gt;铜钱系统分析!$D$236,V33&lt;=铜钱系统分析!$E$236),2)</f>
        <v>3</v>
      </c>
      <c r="Y33" s="48">
        <f t="shared" ca="1" si="8"/>
        <v>40.686257696744789</v>
      </c>
      <c r="Z33">
        <f ca="1">_xlfn.IFS(AND(Y33&gt;铜钱系统分析!$D$233,Y33&lt;=铜钱系统分析!$E$233),5,AND(Y33&gt;铜钱系统分析!$D$234,Y33&lt;=铜钱系统分析!$E$234),4,AND(Y33&gt;铜钱系统分析!$D$235,Y33&lt;=铜钱系统分析!$E$235),3,AND(Y33&gt;铜钱系统分析!$D$236,Y33&lt;=铜钱系统分析!$E$236),2)</f>
        <v>3</v>
      </c>
      <c r="AB33" s="48">
        <f t="shared" ca="1" si="9"/>
        <v>28.538572253407523</v>
      </c>
      <c r="AC33">
        <f ca="1">_xlfn.IFS(AND(AB33&gt;铜钱系统分析!$D$233,AB33&lt;=铜钱系统分析!$E$233),5,AND(AB33&gt;铜钱系统分析!$D$234,AB33&lt;=铜钱系统分析!$E$234),4,AND(AB33&gt;铜钱系统分析!$D$235,AB33&lt;=铜钱系统分析!$E$235),3,AND(AB33&gt;铜钱系统分析!$D$236,AB33&lt;=铜钱系统分析!$E$236),2)</f>
        <v>3</v>
      </c>
    </row>
    <row r="34" spans="1:29" x14ac:dyDescent="0.15">
      <c r="A34" s="48">
        <f t="shared" ca="1" si="0"/>
        <v>20.891083982821669</v>
      </c>
      <c r="B34">
        <f ca="1">_xlfn.IFS(AND(A34&gt;铜钱系统分析!$D$233,A34&lt;=铜钱系统分析!$E$233),5,AND(A34&gt;铜钱系统分析!$D$234,A34&lt;=铜钱系统分析!$E$234),4,AND(A34&gt;铜钱系统分析!$D$235,A34&lt;=铜钱系统分析!$E$235),3,AND(A34&gt;铜钱系统分析!$D$236,A34&lt;=铜钱系统分析!$E$236),2)</f>
        <v>3</v>
      </c>
      <c r="D34" s="48">
        <f t="shared" ca="1" si="1"/>
        <v>33.884974028065976</v>
      </c>
      <c r="E34">
        <f ca="1">_xlfn.IFS(AND(D34&gt;铜钱系统分析!$D$233,D34&lt;=铜钱系统分析!$E$233),5,AND(D34&gt;铜钱系统分析!$D$234,D34&lt;=铜钱系统分析!$E$234),4,AND(D34&gt;铜钱系统分析!$D$235,D34&lt;=铜钱系统分析!$E$235),3,AND(D34&gt;铜钱系统分析!$D$236,D34&lt;=铜钱系统分析!$E$236),2)</f>
        <v>3</v>
      </c>
      <c r="G34" s="48">
        <f t="shared" ca="1" si="2"/>
        <v>66.980511388017106</v>
      </c>
      <c r="H34">
        <f ca="1">_xlfn.IFS(AND(G34&gt;铜钱系统分析!$D$233,G34&lt;=铜钱系统分析!$E$233),5,AND(G34&gt;铜钱系统分析!$D$234,G34&lt;=铜钱系统分析!$E$234),4,AND(G34&gt;铜钱系统分析!$D$235,G34&lt;=铜钱系统分析!$E$235),3,AND(G34&gt;铜钱系统分析!$D$236,G34&lt;=铜钱系统分析!$E$236),2)</f>
        <v>3</v>
      </c>
      <c r="J34" s="48">
        <f t="shared" ca="1" si="3"/>
        <v>10.616593389735895</v>
      </c>
      <c r="K34">
        <f ca="1">_xlfn.IFS(AND(J34&gt;铜钱系统分析!$D$233,J34&lt;=铜钱系统分析!$E$233),5,AND(J34&gt;铜钱系统分析!$D$234,J34&lt;=铜钱系统分析!$E$234),4,AND(J34&gt;铜钱系统分析!$D$235,J34&lt;=铜钱系统分析!$E$235),3,AND(J34&gt;铜钱系统分析!$D$236,J34&lt;=铜钱系统分析!$E$236),2)</f>
        <v>3</v>
      </c>
      <c r="M34" s="48">
        <f t="shared" ca="1" si="4"/>
        <v>23.12764144478141</v>
      </c>
      <c r="N34">
        <f ca="1">_xlfn.IFS(AND(M34&gt;铜钱系统分析!$D$233,M34&lt;=铜钱系统分析!$E$233),5,AND(M34&gt;铜钱系统分析!$D$234,M34&lt;=铜钱系统分析!$E$234),4,AND(M34&gt;铜钱系统分析!$D$235,M34&lt;=铜钱系统分析!$E$235),3,AND(M34&gt;铜钱系统分析!$D$236,M34&lt;=铜钱系统分析!$E$236),2)</f>
        <v>3</v>
      </c>
      <c r="P34" s="48">
        <f t="shared" ca="1" si="5"/>
        <v>45.576554296638903</v>
      </c>
      <c r="Q34">
        <f ca="1">_xlfn.IFS(AND(P34&gt;铜钱系统分析!$D$233,P34&lt;=铜钱系统分析!$E$233),5,AND(P34&gt;铜钱系统分析!$D$234,P34&lt;=铜钱系统分析!$E$234),4,AND(P34&gt;铜钱系统分析!$D$235,P34&lt;=铜钱系统分析!$E$235),3,AND(P34&gt;铜钱系统分析!$D$236,P34&lt;=铜钱系统分析!$E$236),2)</f>
        <v>3</v>
      </c>
      <c r="S34" s="48">
        <f t="shared" ca="1" si="6"/>
        <v>63.354564920740017</v>
      </c>
      <c r="T34">
        <f ca="1">_xlfn.IFS(AND(S34&gt;铜钱系统分析!$D$233,S34&lt;=铜钱系统分析!$E$233),5,AND(S34&gt;铜钱系统分析!$D$234,S34&lt;=铜钱系统分析!$E$234),4,AND(S34&gt;铜钱系统分析!$D$235,S34&lt;=铜钱系统分析!$E$235),3,AND(S34&gt;铜钱系统分析!$D$236,S34&lt;=铜钱系统分析!$E$236),2)</f>
        <v>3</v>
      </c>
      <c r="V34" s="48">
        <f t="shared" ca="1" si="7"/>
        <v>59.007467168682538</v>
      </c>
      <c r="W34">
        <f ca="1">_xlfn.IFS(AND(V34&gt;铜钱系统分析!$D$233,V34&lt;=铜钱系统分析!$E$233),5,AND(V34&gt;铜钱系统分析!$D$234,V34&lt;=铜钱系统分析!$E$234),4,AND(V34&gt;铜钱系统分析!$D$235,V34&lt;=铜钱系统分析!$E$235),3,AND(V34&gt;铜钱系统分析!$D$236,V34&lt;=铜钱系统分析!$E$236),2)</f>
        <v>3</v>
      </c>
      <c r="Y34" s="48">
        <f t="shared" ca="1" si="8"/>
        <v>42.875891543283259</v>
      </c>
      <c r="Z34">
        <f ca="1">_xlfn.IFS(AND(Y34&gt;铜钱系统分析!$D$233,Y34&lt;=铜钱系统分析!$E$233),5,AND(Y34&gt;铜钱系统分析!$D$234,Y34&lt;=铜钱系统分析!$E$234),4,AND(Y34&gt;铜钱系统分析!$D$235,Y34&lt;=铜钱系统分析!$E$235),3,AND(Y34&gt;铜钱系统分析!$D$236,Y34&lt;=铜钱系统分析!$E$236),2)</f>
        <v>3</v>
      </c>
      <c r="AB34" s="48">
        <f t="shared" ca="1" si="9"/>
        <v>4.3560080293375663</v>
      </c>
      <c r="AC34">
        <f ca="1">_xlfn.IFS(AND(AB34&gt;铜钱系统分析!$D$233,AB34&lt;=铜钱系统分析!$E$233),5,AND(AB34&gt;铜钱系统分析!$D$234,AB34&lt;=铜钱系统分析!$E$234),4,AND(AB34&gt;铜钱系统分析!$D$235,AB34&lt;=铜钱系统分析!$E$235),3,AND(AB34&gt;铜钱系统分析!$D$236,AB34&lt;=铜钱系统分析!$E$236),2)</f>
        <v>3</v>
      </c>
    </row>
    <row r="35" spans="1:29" x14ac:dyDescent="0.15">
      <c r="A35" s="48">
        <f t="shared" ca="1" si="0"/>
        <v>67.643170817749393</v>
      </c>
      <c r="B35">
        <f ca="1">_xlfn.IFS(AND(A35&gt;铜钱系统分析!$D$233,A35&lt;=铜钱系统分析!$E$233),5,AND(A35&gt;铜钱系统分析!$D$234,A35&lt;=铜钱系统分析!$E$234),4,AND(A35&gt;铜钱系统分析!$D$235,A35&lt;=铜钱系统分析!$E$235),3,AND(A35&gt;铜钱系统分析!$D$236,A35&lt;=铜钱系统分析!$E$236),2)</f>
        <v>3</v>
      </c>
      <c r="D35" s="48">
        <f t="shared" ca="1" si="1"/>
        <v>62.029963973687238</v>
      </c>
      <c r="E35">
        <f ca="1">_xlfn.IFS(AND(D35&gt;铜钱系统分析!$D$233,D35&lt;=铜钱系统分析!$E$233),5,AND(D35&gt;铜钱系统分析!$D$234,D35&lt;=铜钱系统分析!$E$234),4,AND(D35&gt;铜钱系统分析!$D$235,D35&lt;=铜钱系统分析!$E$235),3,AND(D35&gt;铜钱系统分析!$D$236,D35&lt;=铜钱系统分析!$E$236),2)</f>
        <v>3</v>
      </c>
      <c r="G35" s="48">
        <f t="shared" ca="1" si="2"/>
        <v>41.215545479842852</v>
      </c>
      <c r="H35">
        <f ca="1">_xlfn.IFS(AND(G35&gt;铜钱系统分析!$D$233,G35&lt;=铜钱系统分析!$E$233),5,AND(G35&gt;铜钱系统分析!$D$234,G35&lt;=铜钱系统分析!$E$234),4,AND(G35&gt;铜钱系统分析!$D$235,G35&lt;=铜钱系统分析!$E$235),3,AND(G35&gt;铜钱系统分析!$D$236,G35&lt;=铜钱系统分析!$E$236),2)</f>
        <v>3</v>
      </c>
      <c r="J35" s="48">
        <f t="shared" ca="1" si="3"/>
        <v>71.909048184280252</v>
      </c>
      <c r="K35">
        <f ca="1">_xlfn.IFS(AND(J35&gt;铜钱系统分析!$D$233,J35&lt;=铜钱系统分析!$E$233),5,AND(J35&gt;铜钱系统分析!$D$234,J35&lt;=铜钱系统分析!$E$234),4,AND(J35&gt;铜钱系统分析!$D$235,J35&lt;=铜钱系统分析!$E$235),3,AND(J35&gt;铜钱系统分析!$D$236,J35&lt;=铜钱系统分析!$E$236),2)</f>
        <v>3</v>
      </c>
      <c r="M35" s="48">
        <f t="shared" ca="1" si="4"/>
        <v>15.784240438212127</v>
      </c>
      <c r="N35">
        <f ca="1">_xlfn.IFS(AND(M35&gt;铜钱系统分析!$D$233,M35&lt;=铜钱系统分析!$E$233),5,AND(M35&gt;铜钱系统分析!$D$234,M35&lt;=铜钱系统分析!$E$234),4,AND(M35&gt;铜钱系统分析!$D$235,M35&lt;=铜钱系统分析!$E$235),3,AND(M35&gt;铜钱系统分析!$D$236,M35&lt;=铜钱系统分析!$E$236),2)</f>
        <v>3</v>
      </c>
      <c r="P35" s="48">
        <f t="shared" ca="1" si="5"/>
        <v>66.231286429387382</v>
      </c>
      <c r="Q35">
        <f ca="1">_xlfn.IFS(AND(P35&gt;铜钱系统分析!$D$233,P35&lt;=铜钱系统分析!$E$233),5,AND(P35&gt;铜钱系统分析!$D$234,P35&lt;=铜钱系统分析!$E$234),4,AND(P35&gt;铜钱系统分析!$D$235,P35&lt;=铜钱系统分析!$E$235),3,AND(P35&gt;铜钱系统分析!$D$236,P35&lt;=铜钱系统分析!$E$236),2)</f>
        <v>3</v>
      </c>
      <c r="S35" s="48">
        <f t="shared" ca="1" si="6"/>
        <v>0.66949523231328856</v>
      </c>
      <c r="T35">
        <f ca="1">_xlfn.IFS(AND(S35&gt;铜钱系统分析!$D$233,S35&lt;=铜钱系统分析!$E$233),5,AND(S35&gt;铜钱系统分析!$D$234,S35&lt;=铜钱系统分析!$E$234),4,AND(S35&gt;铜钱系统分析!$D$235,S35&lt;=铜钱系统分析!$E$235),3,AND(S35&gt;铜钱系统分析!$D$236,S35&lt;=铜钱系统分析!$E$236),2)</f>
        <v>4</v>
      </c>
      <c r="V35" s="48">
        <f t="shared" ca="1" si="7"/>
        <v>33.421877440206828</v>
      </c>
      <c r="W35">
        <f ca="1">_xlfn.IFS(AND(V35&gt;铜钱系统分析!$D$233,V35&lt;=铜钱系统分析!$E$233),5,AND(V35&gt;铜钱系统分析!$D$234,V35&lt;=铜钱系统分析!$E$234),4,AND(V35&gt;铜钱系统分析!$D$235,V35&lt;=铜钱系统分析!$E$235),3,AND(V35&gt;铜钱系统分析!$D$236,V35&lt;=铜钱系统分析!$E$236),2)</f>
        <v>3</v>
      </c>
      <c r="Y35" s="48">
        <f t="shared" ca="1" si="8"/>
        <v>85.760205955773898</v>
      </c>
      <c r="Z35">
        <f ca="1">_xlfn.IFS(AND(Y35&gt;铜钱系统分析!$D$233,Y35&lt;=铜钱系统分析!$E$233),5,AND(Y35&gt;铜钱系统分析!$D$234,Y35&lt;=铜钱系统分析!$E$234),4,AND(Y35&gt;铜钱系统分析!$D$235,Y35&lt;=铜钱系统分析!$E$235),3,AND(Y35&gt;铜钱系统分析!$D$236,Y35&lt;=铜钱系统分析!$E$236),2)</f>
        <v>2</v>
      </c>
      <c r="AB35" s="48">
        <f t="shared" ca="1" si="9"/>
        <v>49.573038480035251</v>
      </c>
      <c r="AC35">
        <f ca="1">_xlfn.IFS(AND(AB35&gt;铜钱系统分析!$D$233,AB35&lt;=铜钱系统分析!$E$233),5,AND(AB35&gt;铜钱系统分析!$D$234,AB35&lt;=铜钱系统分析!$E$234),4,AND(AB35&gt;铜钱系统分析!$D$235,AB35&lt;=铜钱系统分析!$E$235),3,AND(AB35&gt;铜钱系统分析!$D$236,AB35&lt;=铜钱系统分析!$E$236),2)</f>
        <v>3</v>
      </c>
    </row>
    <row r="36" spans="1:29" x14ac:dyDescent="0.15">
      <c r="A36" s="48">
        <f t="shared" ca="1" si="0"/>
        <v>53.524593361069819</v>
      </c>
      <c r="B36">
        <f ca="1">_xlfn.IFS(AND(A36&gt;铜钱系统分析!$D$233,A36&lt;=铜钱系统分析!$E$233),5,AND(A36&gt;铜钱系统分析!$D$234,A36&lt;=铜钱系统分析!$E$234),4,AND(A36&gt;铜钱系统分析!$D$235,A36&lt;=铜钱系统分析!$E$235),3,AND(A36&gt;铜钱系统分析!$D$236,A36&lt;=铜钱系统分析!$E$236),2)</f>
        <v>3</v>
      </c>
      <c r="D36" s="48">
        <f t="shared" ca="1" si="1"/>
        <v>42.052942392183049</v>
      </c>
      <c r="E36">
        <f ca="1">_xlfn.IFS(AND(D36&gt;铜钱系统分析!$D$233,D36&lt;=铜钱系统分析!$E$233),5,AND(D36&gt;铜钱系统分析!$D$234,D36&lt;=铜钱系统分析!$E$234),4,AND(D36&gt;铜钱系统分析!$D$235,D36&lt;=铜钱系统分析!$E$235),3,AND(D36&gt;铜钱系统分析!$D$236,D36&lt;=铜钱系统分析!$E$236),2)</f>
        <v>3</v>
      </c>
      <c r="G36" s="48">
        <f t="shared" ca="1" si="2"/>
        <v>2.5768966342770594</v>
      </c>
      <c r="H36">
        <f ca="1">_xlfn.IFS(AND(G36&gt;铜钱系统分析!$D$233,G36&lt;=铜钱系统分析!$E$233),5,AND(G36&gt;铜钱系统分析!$D$234,G36&lt;=铜钱系统分析!$E$234),4,AND(G36&gt;铜钱系统分析!$D$235,G36&lt;=铜钱系统分析!$E$235),3,AND(G36&gt;铜钱系统分析!$D$236,G36&lt;=铜钱系统分析!$E$236),2)</f>
        <v>3</v>
      </c>
      <c r="J36" s="48">
        <f t="shared" ca="1" si="3"/>
        <v>13.685040420494509</v>
      </c>
      <c r="K36">
        <f ca="1">_xlfn.IFS(AND(J36&gt;铜钱系统分析!$D$233,J36&lt;=铜钱系统分析!$E$233),5,AND(J36&gt;铜钱系统分析!$D$234,J36&lt;=铜钱系统分析!$E$234),4,AND(J36&gt;铜钱系统分析!$D$235,J36&lt;=铜钱系统分析!$E$235),3,AND(J36&gt;铜钱系统分析!$D$236,J36&lt;=铜钱系统分析!$E$236),2)</f>
        <v>3</v>
      </c>
      <c r="M36" s="48">
        <f t="shared" ca="1" si="4"/>
        <v>51.082831841910362</v>
      </c>
      <c r="N36">
        <f ca="1">_xlfn.IFS(AND(M36&gt;铜钱系统分析!$D$233,M36&lt;=铜钱系统分析!$E$233),5,AND(M36&gt;铜钱系统分析!$D$234,M36&lt;=铜钱系统分析!$E$234),4,AND(M36&gt;铜钱系统分析!$D$235,M36&lt;=铜钱系统分析!$E$235),3,AND(M36&gt;铜钱系统分析!$D$236,M36&lt;=铜钱系统分析!$E$236),2)</f>
        <v>3</v>
      </c>
      <c r="P36" s="48">
        <f t="shared" ca="1" si="5"/>
        <v>54.823925204435042</v>
      </c>
      <c r="Q36">
        <f ca="1">_xlfn.IFS(AND(P36&gt;铜钱系统分析!$D$233,P36&lt;=铜钱系统分析!$E$233),5,AND(P36&gt;铜钱系统分析!$D$234,P36&lt;=铜钱系统分析!$E$234),4,AND(P36&gt;铜钱系统分析!$D$235,P36&lt;=铜钱系统分析!$E$235),3,AND(P36&gt;铜钱系统分析!$D$236,P36&lt;=铜钱系统分析!$E$236),2)</f>
        <v>3</v>
      </c>
      <c r="S36" s="48">
        <f t="shared" ca="1" si="6"/>
        <v>33.230577691875972</v>
      </c>
      <c r="T36">
        <f ca="1">_xlfn.IFS(AND(S36&gt;铜钱系统分析!$D$233,S36&lt;=铜钱系统分析!$E$233),5,AND(S36&gt;铜钱系统分析!$D$234,S36&lt;=铜钱系统分析!$E$234),4,AND(S36&gt;铜钱系统分析!$D$235,S36&lt;=铜钱系统分析!$E$235),3,AND(S36&gt;铜钱系统分析!$D$236,S36&lt;=铜钱系统分析!$E$236),2)</f>
        <v>3</v>
      </c>
      <c r="V36" s="48">
        <f t="shared" ca="1" si="7"/>
        <v>25.229855801481481</v>
      </c>
      <c r="W36">
        <f ca="1">_xlfn.IFS(AND(V36&gt;铜钱系统分析!$D$233,V36&lt;=铜钱系统分析!$E$233),5,AND(V36&gt;铜钱系统分析!$D$234,V36&lt;=铜钱系统分析!$E$234),4,AND(V36&gt;铜钱系统分析!$D$235,V36&lt;=铜钱系统分析!$E$235),3,AND(V36&gt;铜钱系统分析!$D$236,V36&lt;=铜钱系统分析!$E$236),2)</f>
        <v>3</v>
      </c>
      <c r="Y36" s="48">
        <f t="shared" ca="1" si="8"/>
        <v>67.495528398694589</v>
      </c>
      <c r="Z36">
        <f ca="1">_xlfn.IFS(AND(Y36&gt;铜钱系统分析!$D$233,Y36&lt;=铜钱系统分析!$E$233),5,AND(Y36&gt;铜钱系统分析!$D$234,Y36&lt;=铜钱系统分析!$E$234),4,AND(Y36&gt;铜钱系统分析!$D$235,Y36&lt;=铜钱系统分析!$E$235),3,AND(Y36&gt;铜钱系统分析!$D$236,Y36&lt;=铜钱系统分析!$E$236),2)</f>
        <v>3</v>
      </c>
      <c r="AB36" s="48">
        <f t="shared" ca="1" si="9"/>
        <v>20.995898977849237</v>
      </c>
      <c r="AC36">
        <f ca="1">_xlfn.IFS(AND(AB36&gt;铜钱系统分析!$D$233,AB36&lt;=铜钱系统分析!$E$233),5,AND(AB36&gt;铜钱系统分析!$D$234,AB36&lt;=铜钱系统分析!$E$234),4,AND(AB36&gt;铜钱系统分析!$D$235,AB36&lt;=铜钱系统分析!$E$235),3,AND(AB36&gt;铜钱系统分析!$D$236,AB36&lt;=铜钱系统分析!$E$236),2)</f>
        <v>3</v>
      </c>
    </row>
    <row r="37" spans="1:29" x14ac:dyDescent="0.15">
      <c r="A37" s="48">
        <f t="shared" ca="1" si="0"/>
        <v>39.041795029510283</v>
      </c>
      <c r="B37">
        <f ca="1">_xlfn.IFS(AND(A37&gt;铜钱系统分析!$D$233,A37&lt;=铜钱系统分析!$E$233),5,AND(A37&gt;铜钱系统分析!$D$234,A37&lt;=铜钱系统分析!$E$234),4,AND(A37&gt;铜钱系统分析!$D$235,A37&lt;=铜钱系统分析!$E$235),3,AND(A37&gt;铜钱系统分析!$D$236,A37&lt;=铜钱系统分析!$E$236),2)</f>
        <v>3</v>
      </c>
      <c r="D37" s="48">
        <f t="shared" ca="1" si="1"/>
        <v>72.323918790443457</v>
      </c>
      <c r="E37">
        <f ca="1">_xlfn.IFS(AND(D37&gt;铜钱系统分析!$D$233,D37&lt;=铜钱系统分析!$E$233),5,AND(D37&gt;铜钱系统分析!$D$234,D37&lt;=铜钱系统分析!$E$234),4,AND(D37&gt;铜钱系统分析!$D$235,D37&lt;=铜钱系统分析!$E$235),3,AND(D37&gt;铜钱系统分析!$D$236,D37&lt;=铜钱系统分析!$E$236),2)</f>
        <v>3</v>
      </c>
      <c r="G37" s="48">
        <f t="shared" ca="1" si="2"/>
        <v>21.537128826335362</v>
      </c>
      <c r="H37">
        <f ca="1">_xlfn.IFS(AND(G37&gt;铜钱系统分析!$D$233,G37&lt;=铜钱系统分析!$E$233),5,AND(G37&gt;铜钱系统分析!$D$234,G37&lt;=铜钱系统分析!$E$234),4,AND(G37&gt;铜钱系统分析!$D$235,G37&lt;=铜钱系统分析!$E$235),3,AND(G37&gt;铜钱系统分析!$D$236,G37&lt;=铜钱系统分析!$E$236),2)</f>
        <v>3</v>
      </c>
      <c r="J37" s="48">
        <f t="shared" ca="1" si="3"/>
        <v>4.6999923373057246</v>
      </c>
      <c r="K37">
        <f ca="1">_xlfn.IFS(AND(J37&gt;铜钱系统分析!$D$233,J37&lt;=铜钱系统分析!$E$233),5,AND(J37&gt;铜钱系统分析!$D$234,J37&lt;=铜钱系统分析!$E$234),4,AND(J37&gt;铜钱系统分析!$D$235,J37&lt;=铜钱系统分析!$E$235),3,AND(J37&gt;铜钱系统分析!$D$236,J37&lt;=铜钱系统分析!$E$236),2)</f>
        <v>3</v>
      </c>
      <c r="M37" s="48">
        <f t="shared" ca="1" si="4"/>
        <v>97.118442374146269</v>
      </c>
      <c r="N37">
        <f ca="1">_xlfn.IFS(AND(M37&gt;铜钱系统分析!$D$233,M37&lt;=铜钱系统分析!$E$233),5,AND(M37&gt;铜钱系统分析!$D$234,M37&lt;=铜钱系统分析!$E$234),4,AND(M37&gt;铜钱系统分析!$D$235,M37&lt;=铜钱系统分析!$E$235),3,AND(M37&gt;铜钱系统分析!$D$236,M37&lt;=铜钱系统分析!$E$236),2)</f>
        <v>2</v>
      </c>
      <c r="P37" s="48">
        <f t="shared" ca="1" si="5"/>
        <v>50.344841915960167</v>
      </c>
      <c r="Q37">
        <f ca="1">_xlfn.IFS(AND(P37&gt;铜钱系统分析!$D$233,P37&lt;=铜钱系统分析!$E$233),5,AND(P37&gt;铜钱系统分析!$D$234,P37&lt;=铜钱系统分析!$E$234),4,AND(P37&gt;铜钱系统分析!$D$235,P37&lt;=铜钱系统分析!$E$235),3,AND(P37&gt;铜钱系统分析!$D$236,P37&lt;=铜钱系统分析!$E$236),2)</f>
        <v>3</v>
      </c>
      <c r="S37" s="48">
        <f t="shared" ca="1" si="6"/>
        <v>43.520324553405217</v>
      </c>
      <c r="T37">
        <f ca="1">_xlfn.IFS(AND(S37&gt;铜钱系统分析!$D$233,S37&lt;=铜钱系统分析!$E$233),5,AND(S37&gt;铜钱系统分析!$D$234,S37&lt;=铜钱系统分析!$E$234),4,AND(S37&gt;铜钱系统分析!$D$235,S37&lt;=铜钱系统分析!$E$235),3,AND(S37&gt;铜钱系统分析!$D$236,S37&lt;=铜钱系统分析!$E$236),2)</f>
        <v>3</v>
      </c>
      <c r="V37" s="48">
        <f t="shared" ca="1" si="7"/>
        <v>18.437740380886591</v>
      </c>
      <c r="W37">
        <f ca="1">_xlfn.IFS(AND(V37&gt;铜钱系统分析!$D$233,V37&lt;=铜钱系统分析!$E$233),5,AND(V37&gt;铜钱系统分析!$D$234,V37&lt;=铜钱系统分析!$E$234),4,AND(V37&gt;铜钱系统分析!$D$235,V37&lt;=铜钱系统分析!$E$235),3,AND(V37&gt;铜钱系统分析!$D$236,V37&lt;=铜钱系统分析!$E$236),2)</f>
        <v>3</v>
      </c>
      <c r="Y37" s="48">
        <f t="shared" ca="1" si="8"/>
        <v>35.990759739201714</v>
      </c>
      <c r="Z37">
        <f ca="1">_xlfn.IFS(AND(Y37&gt;铜钱系统分析!$D$233,Y37&lt;=铜钱系统分析!$E$233),5,AND(Y37&gt;铜钱系统分析!$D$234,Y37&lt;=铜钱系统分析!$E$234),4,AND(Y37&gt;铜钱系统分析!$D$235,Y37&lt;=铜钱系统分析!$E$235),3,AND(Y37&gt;铜钱系统分析!$D$236,Y37&lt;=铜钱系统分析!$E$236),2)</f>
        <v>3</v>
      </c>
      <c r="AB37" s="48">
        <f t="shared" ca="1" si="9"/>
        <v>37.859247691025708</v>
      </c>
      <c r="AC37">
        <f ca="1">_xlfn.IFS(AND(AB37&gt;铜钱系统分析!$D$233,AB37&lt;=铜钱系统分析!$E$233),5,AND(AB37&gt;铜钱系统分析!$D$234,AB37&lt;=铜钱系统分析!$E$234),4,AND(AB37&gt;铜钱系统分析!$D$235,AB37&lt;=铜钱系统分析!$E$235),3,AND(AB37&gt;铜钱系统分析!$D$236,AB37&lt;=铜钱系统分析!$E$236),2)</f>
        <v>3</v>
      </c>
    </row>
    <row r="38" spans="1:29" x14ac:dyDescent="0.15">
      <c r="A38" s="48">
        <f t="shared" ca="1" si="0"/>
        <v>78.073005014935873</v>
      </c>
      <c r="B38">
        <f ca="1">_xlfn.IFS(AND(A38&gt;铜钱系统分析!$D$233,A38&lt;=铜钱系统分析!$E$233),5,AND(A38&gt;铜钱系统分析!$D$234,A38&lt;=铜钱系统分析!$E$234),4,AND(A38&gt;铜钱系统分析!$D$235,A38&lt;=铜钱系统分析!$E$235),3,AND(A38&gt;铜钱系统分析!$D$236,A38&lt;=铜钱系统分析!$E$236),2)</f>
        <v>2</v>
      </c>
      <c r="D38" s="48">
        <f t="shared" ca="1" si="1"/>
        <v>72.56759719892851</v>
      </c>
      <c r="E38">
        <f ca="1">_xlfn.IFS(AND(D38&gt;铜钱系统分析!$D$233,D38&lt;=铜钱系统分析!$E$233),5,AND(D38&gt;铜钱系统分析!$D$234,D38&lt;=铜钱系统分析!$E$234),4,AND(D38&gt;铜钱系统分析!$D$235,D38&lt;=铜钱系统分析!$E$235),3,AND(D38&gt;铜钱系统分析!$D$236,D38&lt;=铜钱系统分析!$E$236),2)</f>
        <v>2</v>
      </c>
      <c r="G38" s="48">
        <f t="shared" ca="1" si="2"/>
        <v>19.328642748881443</v>
      </c>
      <c r="H38">
        <f ca="1">_xlfn.IFS(AND(G38&gt;铜钱系统分析!$D$233,G38&lt;=铜钱系统分析!$E$233),5,AND(G38&gt;铜钱系统分析!$D$234,G38&lt;=铜钱系统分析!$E$234),4,AND(G38&gt;铜钱系统分析!$D$235,G38&lt;=铜钱系统分析!$E$235),3,AND(G38&gt;铜钱系统分析!$D$236,G38&lt;=铜钱系统分析!$E$236),2)</f>
        <v>3</v>
      </c>
      <c r="J38" s="48">
        <f t="shared" ca="1" si="3"/>
        <v>1.5815317127026662</v>
      </c>
      <c r="K38">
        <f ca="1">_xlfn.IFS(AND(J38&gt;铜钱系统分析!$D$233,J38&lt;=铜钱系统分析!$E$233),5,AND(J38&gt;铜钱系统分析!$D$234,J38&lt;=铜钱系统分析!$E$234),4,AND(J38&gt;铜钱系统分析!$D$235,J38&lt;=铜钱系统分析!$E$235),3,AND(J38&gt;铜钱系统分析!$D$236,J38&lt;=铜钱系统分析!$E$236),2)</f>
        <v>4</v>
      </c>
      <c r="M38" s="48">
        <f t="shared" ca="1" si="4"/>
        <v>62.057434642668362</v>
      </c>
      <c r="N38">
        <f ca="1">_xlfn.IFS(AND(M38&gt;铜钱系统分析!$D$233,M38&lt;=铜钱系统分析!$E$233),5,AND(M38&gt;铜钱系统分析!$D$234,M38&lt;=铜钱系统分析!$E$234),4,AND(M38&gt;铜钱系统分析!$D$235,M38&lt;=铜钱系统分析!$E$235),3,AND(M38&gt;铜钱系统分析!$D$236,M38&lt;=铜钱系统分析!$E$236),2)</f>
        <v>3</v>
      </c>
      <c r="P38" s="48">
        <f t="shared" ca="1" si="5"/>
        <v>72.519474358390795</v>
      </c>
      <c r="Q38">
        <f ca="1">_xlfn.IFS(AND(P38&gt;铜钱系统分析!$D$233,P38&lt;=铜钱系统分析!$E$233),5,AND(P38&gt;铜钱系统分析!$D$234,P38&lt;=铜钱系统分析!$E$234),4,AND(P38&gt;铜钱系统分析!$D$235,P38&lt;=铜钱系统分析!$E$235),3,AND(P38&gt;铜钱系统分析!$D$236,P38&lt;=铜钱系统分析!$E$236),2)</f>
        <v>2</v>
      </c>
      <c r="S38" s="48">
        <f t="shared" ca="1" si="6"/>
        <v>57.950632290692553</v>
      </c>
      <c r="T38">
        <f ca="1">_xlfn.IFS(AND(S38&gt;铜钱系统分析!$D$233,S38&lt;=铜钱系统分析!$E$233),5,AND(S38&gt;铜钱系统分析!$D$234,S38&lt;=铜钱系统分析!$E$234),4,AND(S38&gt;铜钱系统分析!$D$235,S38&lt;=铜钱系统分析!$E$235),3,AND(S38&gt;铜钱系统分析!$D$236,S38&lt;=铜钱系统分析!$E$236),2)</f>
        <v>3</v>
      </c>
      <c r="V38" s="48">
        <f t="shared" ca="1" si="7"/>
        <v>53.000793581861195</v>
      </c>
      <c r="W38">
        <f ca="1">_xlfn.IFS(AND(V38&gt;铜钱系统分析!$D$233,V38&lt;=铜钱系统分析!$E$233),5,AND(V38&gt;铜钱系统分析!$D$234,V38&lt;=铜钱系统分析!$E$234),4,AND(V38&gt;铜钱系统分析!$D$235,V38&lt;=铜钱系统分析!$E$235),3,AND(V38&gt;铜钱系统分析!$D$236,V38&lt;=铜钱系统分析!$E$236),2)</f>
        <v>3</v>
      </c>
      <c r="Y38" s="48">
        <f t="shared" ca="1" si="8"/>
        <v>69.949217755693454</v>
      </c>
      <c r="Z38">
        <f ca="1">_xlfn.IFS(AND(Y38&gt;铜钱系统分析!$D$233,Y38&lt;=铜钱系统分析!$E$233),5,AND(Y38&gt;铜钱系统分析!$D$234,Y38&lt;=铜钱系统分析!$E$234),4,AND(Y38&gt;铜钱系统分析!$D$235,Y38&lt;=铜钱系统分析!$E$235),3,AND(Y38&gt;铜钱系统分析!$D$236,Y38&lt;=铜钱系统分析!$E$236),2)</f>
        <v>3</v>
      </c>
      <c r="AB38" s="48">
        <f t="shared" ca="1" si="9"/>
        <v>55.943450229343753</v>
      </c>
      <c r="AC38">
        <f ca="1">_xlfn.IFS(AND(AB38&gt;铜钱系统分析!$D$233,AB38&lt;=铜钱系统分析!$E$233),5,AND(AB38&gt;铜钱系统分析!$D$234,AB38&lt;=铜钱系统分析!$E$234),4,AND(AB38&gt;铜钱系统分析!$D$235,AB38&lt;=铜钱系统分析!$E$235),3,AND(AB38&gt;铜钱系统分析!$D$236,AB38&lt;=铜钱系统分析!$E$236),2)</f>
        <v>3</v>
      </c>
    </row>
    <row r="39" spans="1:29" x14ac:dyDescent="0.15">
      <c r="A39" s="48">
        <f t="shared" ca="1" si="0"/>
        <v>93.576749216316486</v>
      </c>
      <c r="B39">
        <f ca="1">_xlfn.IFS(AND(A39&gt;铜钱系统分析!$D$233,A39&lt;=铜钱系统分析!$E$233),5,AND(A39&gt;铜钱系统分析!$D$234,A39&lt;=铜钱系统分析!$E$234),4,AND(A39&gt;铜钱系统分析!$D$235,A39&lt;=铜钱系统分析!$E$235),3,AND(A39&gt;铜钱系统分析!$D$236,A39&lt;=铜钱系统分析!$E$236),2)</f>
        <v>2</v>
      </c>
      <c r="D39" s="48">
        <f t="shared" ca="1" si="1"/>
        <v>74.598689401236641</v>
      </c>
      <c r="E39">
        <f ca="1">_xlfn.IFS(AND(D39&gt;铜钱系统分析!$D$233,D39&lt;=铜钱系统分析!$E$233),5,AND(D39&gt;铜钱系统分析!$D$234,D39&lt;=铜钱系统分析!$E$234),4,AND(D39&gt;铜钱系统分析!$D$235,D39&lt;=铜钱系统分析!$E$235),3,AND(D39&gt;铜钱系统分析!$D$236,D39&lt;=铜钱系统分析!$E$236),2)</f>
        <v>2</v>
      </c>
      <c r="G39" s="48">
        <f t="shared" ca="1" si="2"/>
        <v>33.919572409216656</v>
      </c>
      <c r="H39">
        <f ca="1">_xlfn.IFS(AND(G39&gt;铜钱系统分析!$D$233,G39&lt;=铜钱系统分析!$E$233),5,AND(G39&gt;铜钱系统分析!$D$234,G39&lt;=铜钱系统分析!$E$234),4,AND(G39&gt;铜钱系统分析!$D$235,G39&lt;=铜钱系统分析!$E$235),3,AND(G39&gt;铜钱系统分析!$D$236,G39&lt;=铜钱系统分析!$E$236),2)</f>
        <v>3</v>
      </c>
      <c r="J39" s="48">
        <f t="shared" ca="1" si="3"/>
        <v>27.997002880930498</v>
      </c>
      <c r="K39">
        <f ca="1">_xlfn.IFS(AND(J39&gt;铜钱系统分析!$D$233,J39&lt;=铜钱系统分析!$E$233),5,AND(J39&gt;铜钱系统分析!$D$234,J39&lt;=铜钱系统分析!$E$234),4,AND(J39&gt;铜钱系统分析!$D$235,J39&lt;=铜钱系统分析!$E$235),3,AND(J39&gt;铜钱系统分析!$D$236,J39&lt;=铜钱系统分析!$E$236),2)</f>
        <v>3</v>
      </c>
      <c r="M39" s="48">
        <f t="shared" ca="1" si="4"/>
        <v>64.878192838984376</v>
      </c>
      <c r="N39">
        <f ca="1">_xlfn.IFS(AND(M39&gt;铜钱系统分析!$D$233,M39&lt;=铜钱系统分析!$E$233),5,AND(M39&gt;铜钱系统分析!$D$234,M39&lt;=铜钱系统分析!$E$234),4,AND(M39&gt;铜钱系统分析!$D$235,M39&lt;=铜钱系统分析!$E$235),3,AND(M39&gt;铜钱系统分析!$D$236,M39&lt;=铜钱系统分析!$E$236),2)</f>
        <v>3</v>
      </c>
      <c r="P39" s="48">
        <f t="shared" ca="1" si="5"/>
        <v>78.073836767333177</v>
      </c>
      <c r="Q39">
        <f ca="1">_xlfn.IFS(AND(P39&gt;铜钱系统分析!$D$233,P39&lt;=铜钱系统分析!$E$233),5,AND(P39&gt;铜钱系统分析!$D$234,P39&lt;=铜钱系统分析!$E$234),4,AND(P39&gt;铜钱系统分析!$D$235,P39&lt;=铜钱系统分析!$E$235),3,AND(P39&gt;铜钱系统分析!$D$236,P39&lt;=铜钱系统分析!$E$236),2)</f>
        <v>2</v>
      </c>
      <c r="S39" s="48">
        <f t="shared" ca="1" si="6"/>
        <v>90.144285261624574</v>
      </c>
      <c r="T39">
        <f ca="1">_xlfn.IFS(AND(S39&gt;铜钱系统分析!$D$233,S39&lt;=铜钱系统分析!$E$233),5,AND(S39&gt;铜钱系统分析!$D$234,S39&lt;=铜钱系统分析!$E$234),4,AND(S39&gt;铜钱系统分析!$D$235,S39&lt;=铜钱系统分析!$E$235),3,AND(S39&gt;铜钱系统分析!$D$236,S39&lt;=铜钱系统分析!$E$236),2)</f>
        <v>2</v>
      </c>
      <c r="V39" s="48">
        <f t="shared" ca="1" si="7"/>
        <v>33.798831096468163</v>
      </c>
      <c r="W39">
        <f ca="1">_xlfn.IFS(AND(V39&gt;铜钱系统分析!$D$233,V39&lt;=铜钱系统分析!$E$233),5,AND(V39&gt;铜钱系统分析!$D$234,V39&lt;=铜钱系统分析!$E$234),4,AND(V39&gt;铜钱系统分析!$D$235,V39&lt;=铜钱系统分析!$E$235),3,AND(V39&gt;铜钱系统分析!$D$236,V39&lt;=铜钱系统分析!$E$236),2)</f>
        <v>3</v>
      </c>
      <c r="Y39" s="48">
        <f t="shared" ca="1" si="8"/>
        <v>56.311361132712548</v>
      </c>
      <c r="Z39">
        <f ca="1">_xlfn.IFS(AND(Y39&gt;铜钱系统分析!$D$233,Y39&lt;=铜钱系统分析!$E$233),5,AND(Y39&gt;铜钱系统分析!$D$234,Y39&lt;=铜钱系统分析!$E$234),4,AND(Y39&gt;铜钱系统分析!$D$235,Y39&lt;=铜钱系统分析!$E$235),3,AND(Y39&gt;铜钱系统分析!$D$236,Y39&lt;=铜钱系统分析!$E$236),2)</f>
        <v>3</v>
      </c>
      <c r="AB39" s="48">
        <f t="shared" ca="1" si="9"/>
        <v>78.559818466064186</v>
      </c>
      <c r="AC39">
        <f ca="1">_xlfn.IFS(AND(AB39&gt;铜钱系统分析!$D$233,AB39&lt;=铜钱系统分析!$E$233),5,AND(AB39&gt;铜钱系统分析!$D$234,AB39&lt;=铜钱系统分析!$E$234),4,AND(AB39&gt;铜钱系统分析!$D$235,AB39&lt;=铜钱系统分析!$E$235),3,AND(AB39&gt;铜钱系统分析!$D$236,AB39&lt;=铜钱系统分析!$E$236),2)</f>
        <v>2</v>
      </c>
    </row>
    <row r="40" spans="1:29" x14ac:dyDescent="0.15">
      <c r="A40" s="48">
        <f t="shared" ca="1" si="0"/>
        <v>29.688787811184536</v>
      </c>
      <c r="B40">
        <f ca="1">_xlfn.IFS(AND(A40&gt;铜钱系统分析!$D$233,A40&lt;=铜钱系统分析!$E$233),5,AND(A40&gt;铜钱系统分析!$D$234,A40&lt;=铜钱系统分析!$E$234),4,AND(A40&gt;铜钱系统分析!$D$235,A40&lt;=铜钱系统分析!$E$235),3,AND(A40&gt;铜钱系统分析!$D$236,A40&lt;=铜钱系统分析!$E$236),2)</f>
        <v>3</v>
      </c>
      <c r="D40" s="48">
        <f t="shared" ca="1" si="1"/>
        <v>79.871204966024735</v>
      </c>
      <c r="E40">
        <f ca="1">_xlfn.IFS(AND(D40&gt;铜钱系统分析!$D$233,D40&lt;=铜钱系统分析!$E$233),5,AND(D40&gt;铜钱系统分析!$D$234,D40&lt;=铜钱系统分析!$E$234),4,AND(D40&gt;铜钱系统分析!$D$235,D40&lt;=铜钱系统分析!$E$235),3,AND(D40&gt;铜钱系统分析!$D$236,D40&lt;=铜钱系统分析!$E$236),2)</f>
        <v>2</v>
      </c>
      <c r="G40" s="48">
        <f t="shared" ca="1" si="2"/>
        <v>47.860749420361849</v>
      </c>
      <c r="H40">
        <f ca="1">_xlfn.IFS(AND(G40&gt;铜钱系统分析!$D$233,G40&lt;=铜钱系统分析!$E$233),5,AND(G40&gt;铜钱系统分析!$D$234,G40&lt;=铜钱系统分析!$E$234),4,AND(G40&gt;铜钱系统分析!$D$235,G40&lt;=铜钱系统分析!$E$235),3,AND(G40&gt;铜钱系统分析!$D$236,G40&lt;=铜钱系统分析!$E$236),2)</f>
        <v>3</v>
      </c>
      <c r="J40" s="48">
        <f t="shared" ca="1" si="3"/>
        <v>10.671697757782116</v>
      </c>
      <c r="K40">
        <f ca="1">_xlfn.IFS(AND(J40&gt;铜钱系统分析!$D$233,J40&lt;=铜钱系统分析!$E$233),5,AND(J40&gt;铜钱系统分析!$D$234,J40&lt;=铜钱系统分析!$E$234),4,AND(J40&gt;铜钱系统分析!$D$235,J40&lt;=铜钱系统分析!$E$235),3,AND(J40&gt;铜钱系统分析!$D$236,J40&lt;=铜钱系统分析!$E$236),2)</f>
        <v>3</v>
      </c>
      <c r="M40" s="48">
        <f t="shared" ca="1" si="4"/>
        <v>40.664675009568342</v>
      </c>
      <c r="N40">
        <f ca="1">_xlfn.IFS(AND(M40&gt;铜钱系统分析!$D$233,M40&lt;=铜钱系统分析!$E$233),5,AND(M40&gt;铜钱系统分析!$D$234,M40&lt;=铜钱系统分析!$E$234),4,AND(M40&gt;铜钱系统分析!$D$235,M40&lt;=铜钱系统分析!$E$235),3,AND(M40&gt;铜钱系统分析!$D$236,M40&lt;=铜钱系统分析!$E$236),2)</f>
        <v>3</v>
      </c>
      <c r="P40" s="48">
        <f t="shared" ca="1" si="5"/>
        <v>63.074329020005791</v>
      </c>
      <c r="Q40">
        <f ca="1">_xlfn.IFS(AND(P40&gt;铜钱系统分析!$D$233,P40&lt;=铜钱系统分析!$E$233),5,AND(P40&gt;铜钱系统分析!$D$234,P40&lt;=铜钱系统分析!$E$234),4,AND(P40&gt;铜钱系统分析!$D$235,P40&lt;=铜钱系统分析!$E$235),3,AND(P40&gt;铜钱系统分析!$D$236,P40&lt;=铜钱系统分析!$E$236),2)</f>
        <v>3</v>
      </c>
      <c r="S40" s="48">
        <f t="shared" ca="1" si="6"/>
        <v>81.682037762668543</v>
      </c>
      <c r="T40">
        <f ca="1">_xlfn.IFS(AND(S40&gt;铜钱系统分析!$D$233,S40&lt;=铜钱系统分析!$E$233),5,AND(S40&gt;铜钱系统分析!$D$234,S40&lt;=铜钱系统分析!$E$234),4,AND(S40&gt;铜钱系统分析!$D$235,S40&lt;=铜钱系统分析!$E$235),3,AND(S40&gt;铜钱系统分析!$D$236,S40&lt;=铜钱系统分析!$E$236),2)</f>
        <v>2</v>
      </c>
      <c r="V40" s="48">
        <f t="shared" ca="1" si="7"/>
        <v>6.5310709675487466</v>
      </c>
      <c r="W40">
        <f ca="1">_xlfn.IFS(AND(V40&gt;铜钱系统分析!$D$233,V40&lt;=铜钱系统分析!$E$233),5,AND(V40&gt;铜钱系统分析!$D$234,V40&lt;=铜钱系统分析!$E$234),4,AND(V40&gt;铜钱系统分析!$D$235,V40&lt;=铜钱系统分析!$E$235),3,AND(V40&gt;铜钱系统分析!$D$236,V40&lt;=铜钱系统分析!$E$236),2)</f>
        <v>3</v>
      </c>
      <c r="Y40" s="48">
        <f t="shared" ca="1" si="8"/>
        <v>85.34283386076531</v>
      </c>
      <c r="Z40">
        <f ca="1">_xlfn.IFS(AND(Y40&gt;铜钱系统分析!$D$233,Y40&lt;=铜钱系统分析!$E$233),5,AND(Y40&gt;铜钱系统分析!$D$234,Y40&lt;=铜钱系统分析!$E$234),4,AND(Y40&gt;铜钱系统分析!$D$235,Y40&lt;=铜钱系统分析!$E$235),3,AND(Y40&gt;铜钱系统分析!$D$236,Y40&lt;=铜钱系统分析!$E$236),2)</f>
        <v>2</v>
      </c>
      <c r="AB40" s="48">
        <f t="shared" ca="1" si="9"/>
        <v>88.849237593725462</v>
      </c>
      <c r="AC40">
        <f ca="1">_xlfn.IFS(AND(AB40&gt;铜钱系统分析!$D$233,AB40&lt;=铜钱系统分析!$E$233),5,AND(AB40&gt;铜钱系统分析!$D$234,AB40&lt;=铜钱系统分析!$E$234),4,AND(AB40&gt;铜钱系统分析!$D$235,AB40&lt;=铜钱系统分析!$E$235),3,AND(AB40&gt;铜钱系统分析!$D$236,AB40&lt;=铜钱系统分析!$E$236),2)</f>
        <v>2</v>
      </c>
    </row>
    <row r="41" spans="1:29" x14ac:dyDescent="0.15">
      <c r="A41" s="48">
        <f t="shared" ca="1" si="0"/>
        <v>31.99579261811677</v>
      </c>
      <c r="B41">
        <f ca="1">_xlfn.IFS(AND(A41&gt;铜钱系统分析!$D$233,A41&lt;=铜钱系统分析!$E$233),5,AND(A41&gt;铜钱系统分析!$D$234,A41&lt;=铜钱系统分析!$E$234),4,AND(A41&gt;铜钱系统分析!$D$235,A41&lt;=铜钱系统分析!$E$235),3,AND(A41&gt;铜钱系统分析!$D$236,A41&lt;=铜钱系统分析!$E$236),2)</f>
        <v>3</v>
      </c>
      <c r="D41" s="48">
        <f t="shared" ca="1" si="1"/>
        <v>24.328643385691308</v>
      </c>
      <c r="E41">
        <f ca="1">_xlfn.IFS(AND(D41&gt;铜钱系统分析!$D$233,D41&lt;=铜钱系统分析!$E$233),5,AND(D41&gt;铜钱系统分析!$D$234,D41&lt;=铜钱系统分析!$E$234),4,AND(D41&gt;铜钱系统分析!$D$235,D41&lt;=铜钱系统分析!$E$235),3,AND(D41&gt;铜钱系统分析!$D$236,D41&lt;=铜钱系统分析!$E$236),2)</f>
        <v>3</v>
      </c>
      <c r="G41" s="48">
        <f t="shared" ca="1" si="2"/>
        <v>42.32437994836998</v>
      </c>
      <c r="H41">
        <f ca="1">_xlfn.IFS(AND(G41&gt;铜钱系统分析!$D$233,G41&lt;=铜钱系统分析!$E$233),5,AND(G41&gt;铜钱系统分析!$D$234,G41&lt;=铜钱系统分析!$E$234),4,AND(G41&gt;铜钱系统分析!$D$235,G41&lt;=铜钱系统分析!$E$235),3,AND(G41&gt;铜钱系统分析!$D$236,G41&lt;=铜钱系统分析!$E$236),2)</f>
        <v>3</v>
      </c>
      <c r="J41" s="48">
        <f t="shared" ca="1" si="3"/>
        <v>5.2581131243811807E-2</v>
      </c>
      <c r="K41">
        <f ca="1">_xlfn.IFS(AND(J41&gt;铜钱系统分析!$D$233,J41&lt;=铜钱系统分析!$E$233),5,AND(J41&gt;铜钱系统分析!$D$234,J41&lt;=铜钱系统分析!$E$234),4,AND(J41&gt;铜钱系统分析!$D$235,J41&lt;=铜钱系统分析!$E$235),3,AND(J41&gt;铜钱系统分析!$D$236,J41&lt;=铜钱系统分析!$E$236),2)</f>
        <v>5</v>
      </c>
      <c r="M41" s="48">
        <f t="shared" ca="1" si="4"/>
        <v>58.023857937950126</v>
      </c>
      <c r="N41">
        <f ca="1">_xlfn.IFS(AND(M41&gt;铜钱系统分析!$D$233,M41&lt;=铜钱系统分析!$E$233),5,AND(M41&gt;铜钱系统分析!$D$234,M41&lt;=铜钱系统分析!$E$234),4,AND(M41&gt;铜钱系统分析!$D$235,M41&lt;=铜钱系统分析!$E$235),3,AND(M41&gt;铜钱系统分析!$D$236,M41&lt;=铜钱系统分析!$E$236),2)</f>
        <v>3</v>
      </c>
      <c r="P41" s="48">
        <f t="shared" ca="1" si="5"/>
        <v>73.720256977135207</v>
      </c>
      <c r="Q41">
        <f ca="1">_xlfn.IFS(AND(P41&gt;铜钱系统分析!$D$233,P41&lt;=铜钱系统分析!$E$233),5,AND(P41&gt;铜钱系统分析!$D$234,P41&lt;=铜钱系统分析!$E$234),4,AND(P41&gt;铜钱系统分析!$D$235,P41&lt;=铜钱系统分析!$E$235),3,AND(P41&gt;铜钱系统分析!$D$236,P41&lt;=铜钱系统分析!$E$236),2)</f>
        <v>2</v>
      </c>
      <c r="S41" s="48">
        <f t="shared" ca="1" si="6"/>
        <v>13.294600965943093</v>
      </c>
      <c r="T41">
        <f ca="1">_xlfn.IFS(AND(S41&gt;铜钱系统分析!$D$233,S41&lt;=铜钱系统分析!$E$233),5,AND(S41&gt;铜钱系统分析!$D$234,S41&lt;=铜钱系统分析!$E$234),4,AND(S41&gt;铜钱系统分析!$D$235,S41&lt;=铜钱系统分析!$E$235),3,AND(S41&gt;铜钱系统分析!$D$236,S41&lt;=铜钱系统分析!$E$236),2)</f>
        <v>3</v>
      </c>
      <c r="V41" s="48">
        <f t="shared" ca="1" si="7"/>
        <v>99.343668829349525</v>
      </c>
      <c r="W41">
        <f ca="1">_xlfn.IFS(AND(V41&gt;铜钱系统分析!$D$233,V41&lt;=铜钱系统分析!$E$233),5,AND(V41&gt;铜钱系统分析!$D$234,V41&lt;=铜钱系统分析!$E$234),4,AND(V41&gt;铜钱系统分析!$D$235,V41&lt;=铜钱系统分析!$E$235),3,AND(V41&gt;铜钱系统分析!$D$236,V41&lt;=铜钱系统分析!$E$236),2)</f>
        <v>2</v>
      </c>
      <c r="Y41" s="48">
        <f t="shared" ca="1" si="8"/>
        <v>8.8799092435816736</v>
      </c>
      <c r="Z41">
        <f ca="1">_xlfn.IFS(AND(Y41&gt;铜钱系统分析!$D$233,Y41&lt;=铜钱系统分析!$E$233),5,AND(Y41&gt;铜钱系统分析!$D$234,Y41&lt;=铜钱系统分析!$E$234),4,AND(Y41&gt;铜钱系统分析!$D$235,Y41&lt;=铜钱系统分析!$E$235),3,AND(Y41&gt;铜钱系统分析!$D$236,Y41&lt;=铜钱系统分析!$E$236),2)</f>
        <v>3</v>
      </c>
      <c r="AB41" s="48">
        <f t="shared" ca="1" si="9"/>
        <v>22.41299096300272</v>
      </c>
      <c r="AC41">
        <f ca="1">_xlfn.IFS(AND(AB41&gt;铜钱系统分析!$D$233,AB41&lt;=铜钱系统分析!$E$233),5,AND(AB41&gt;铜钱系统分析!$D$234,AB41&lt;=铜钱系统分析!$E$234),4,AND(AB41&gt;铜钱系统分析!$D$235,AB41&lt;=铜钱系统分析!$E$235),3,AND(AB41&gt;铜钱系统分析!$D$236,AB41&lt;=铜钱系统分析!$E$236),2)</f>
        <v>3</v>
      </c>
    </row>
    <row r="42" spans="1:29" x14ac:dyDescent="0.15">
      <c r="A42" s="48">
        <f t="shared" ca="1" si="0"/>
        <v>52.905607617764119</v>
      </c>
      <c r="B42">
        <f ca="1">_xlfn.IFS(AND(A42&gt;铜钱系统分析!$D$233,A42&lt;=铜钱系统分析!$E$233),5,AND(A42&gt;铜钱系统分析!$D$234,A42&lt;=铜钱系统分析!$E$234),4,AND(A42&gt;铜钱系统分析!$D$235,A42&lt;=铜钱系统分析!$E$235),3,AND(A42&gt;铜钱系统分析!$D$236,A42&lt;=铜钱系统分析!$E$236),2)</f>
        <v>3</v>
      </c>
      <c r="D42" s="48">
        <f t="shared" ca="1" si="1"/>
        <v>59.468657231677859</v>
      </c>
      <c r="E42">
        <f ca="1">_xlfn.IFS(AND(D42&gt;铜钱系统分析!$D$233,D42&lt;=铜钱系统分析!$E$233),5,AND(D42&gt;铜钱系统分析!$D$234,D42&lt;=铜钱系统分析!$E$234),4,AND(D42&gt;铜钱系统分析!$D$235,D42&lt;=铜钱系统分析!$E$235),3,AND(D42&gt;铜钱系统分析!$D$236,D42&lt;=铜钱系统分析!$E$236),2)</f>
        <v>3</v>
      </c>
      <c r="G42" s="48">
        <f t="shared" ca="1" si="2"/>
        <v>45.179224484898043</v>
      </c>
      <c r="H42">
        <f ca="1">_xlfn.IFS(AND(G42&gt;铜钱系统分析!$D$233,G42&lt;=铜钱系统分析!$E$233),5,AND(G42&gt;铜钱系统分析!$D$234,G42&lt;=铜钱系统分析!$E$234),4,AND(G42&gt;铜钱系统分析!$D$235,G42&lt;=铜钱系统分析!$E$235),3,AND(G42&gt;铜钱系统分析!$D$236,G42&lt;=铜钱系统分析!$E$236),2)</f>
        <v>3</v>
      </c>
      <c r="J42" s="48">
        <f t="shared" ca="1" si="3"/>
        <v>42.393034996246136</v>
      </c>
      <c r="K42">
        <f ca="1">_xlfn.IFS(AND(J42&gt;铜钱系统分析!$D$233,J42&lt;=铜钱系统分析!$E$233),5,AND(J42&gt;铜钱系统分析!$D$234,J42&lt;=铜钱系统分析!$E$234),4,AND(J42&gt;铜钱系统分析!$D$235,J42&lt;=铜钱系统分析!$E$235),3,AND(J42&gt;铜钱系统分析!$D$236,J42&lt;=铜钱系统分析!$E$236),2)</f>
        <v>3</v>
      </c>
      <c r="M42" s="48">
        <f t="shared" ca="1" si="4"/>
        <v>29.096334416401039</v>
      </c>
      <c r="N42">
        <f ca="1">_xlfn.IFS(AND(M42&gt;铜钱系统分析!$D$233,M42&lt;=铜钱系统分析!$E$233),5,AND(M42&gt;铜钱系统分析!$D$234,M42&lt;=铜钱系统分析!$E$234),4,AND(M42&gt;铜钱系统分析!$D$235,M42&lt;=铜钱系统分析!$E$235),3,AND(M42&gt;铜钱系统分析!$D$236,M42&lt;=铜钱系统分析!$E$236),2)</f>
        <v>3</v>
      </c>
      <c r="P42" s="48">
        <f t="shared" ca="1" si="5"/>
        <v>20.043266893337098</v>
      </c>
      <c r="Q42">
        <f ca="1">_xlfn.IFS(AND(P42&gt;铜钱系统分析!$D$233,P42&lt;=铜钱系统分析!$E$233),5,AND(P42&gt;铜钱系统分析!$D$234,P42&lt;=铜钱系统分析!$E$234),4,AND(P42&gt;铜钱系统分析!$D$235,P42&lt;=铜钱系统分析!$E$235),3,AND(P42&gt;铜钱系统分析!$D$236,P42&lt;=铜钱系统分析!$E$236),2)</f>
        <v>3</v>
      </c>
      <c r="S42" s="48">
        <f t="shared" ca="1" si="6"/>
        <v>80.504944916786968</v>
      </c>
      <c r="T42">
        <f ca="1">_xlfn.IFS(AND(S42&gt;铜钱系统分析!$D$233,S42&lt;=铜钱系统分析!$E$233),5,AND(S42&gt;铜钱系统分析!$D$234,S42&lt;=铜钱系统分析!$E$234),4,AND(S42&gt;铜钱系统分析!$D$235,S42&lt;=铜钱系统分析!$E$235),3,AND(S42&gt;铜钱系统分析!$D$236,S42&lt;=铜钱系统分析!$E$236),2)</f>
        <v>2</v>
      </c>
      <c r="V42" s="48">
        <f t="shared" ca="1" si="7"/>
        <v>89.509119054936804</v>
      </c>
      <c r="W42">
        <f ca="1">_xlfn.IFS(AND(V42&gt;铜钱系统分析!$D$233,V42&lt;=铜钱系统分析!$E$233),5,AND(V42&gt;铜钱系统分析!$D$234,V42&lt;=铜钱系统分析!$E$234),4,AND(V42&gt;铜钱系统分析!$D$235,V42&lt;=铜钱系统分析!$E$235),3,AND(V42&gt;铜钱系统分析!$D$236,V42&lt;=铜钱系统分析!$E$236),2)</f>
        <v>2</v>
      </c>
      <c r="Y42" s="48">
        <f t="shared" ca="1" si="8"/>
        <v>19.108481549331259</v>
      </c>
      <c r="Z42">
        <f ca="1">_xlfn.IFS(AND(Y42&gt;铜钱系统分析!$D$233,Y42&lt;=铜钱系统分析!$E$233),5,AND(Y42&gt;铜钱系统分析!$D$234,Y42&lt;=铜钱系统分析!$E$234),4,AND(Y42&gt;铜钱系统分析!$D$235,Y42&lt;=铜钱系统分析!$E$235),3,AND(Y42&gt;铜钱系统分析!$D$236,Y42&lt;=铜钱系统分析!$E$236),2)</f>
        <v>3</v>
      </c>
      <c r="AB42" s="48">
        <f t="shared" ca="1" si="9"/>
        <v>26.811382509115454</v>
      </c>
      <c r="AC42">
        <f ca="1">_xlfn.IFS(AND(AB42&gt;铜钱系统分析!$D$233,AB42&lt;=铜钱系统分析!$E$233),5,AND(AB42&gt;铜钱系统分析!$D$234,AB42&lt;=铜钱系统分析!$E$234),4,AND(AB42&gt;铜钱系统分析!$D$235,AB42&lt;=铜钱系统分析!$E$235),3,AND(AB42&gt;铜钱系统分析!$D$236,AB42&lt;=铜钱系统分析!$E$236),2)</f>
        <v>3</v>
      </c>
    </row>
    <row r="43" spans="1:29" x14ac:dyDescent="0.15">
      <c r="A43" s="48">
        <f t="shared" ca="1" si="0"/>
        <v>52.809448953778912</v>
      </c>
      <c r="B43">
        <f ca="1">_xlfn.IFS(AND(A43&gt;铜钱系统分析!$D$233,A43&lt;=铜钱系统分析!$E$233),5,AND(A43&gt;铜钱系统分析!$D$234,A43&lt;=铜钱系统分析!$E$234),4,AND(A43&gt;铜钱系统分析!$D$235,A43&lt;=铜钱系统分析!$E$235),3,AND(A43&gt;铜钱系统分析!$D$236,A43&lt;=铜钱系统分析!$E$236),2)</f>
        <v>3</v>
      </c>
      <c r="D43" s="48">
        <f t="shared" ca="1" si="1"/>
        <v>74.794691332403218</v>
      </c>
      <c r="E43">
        <f ca="1">_xlfn.IFS(AND(D43&gt;铜钱系统分析!$D$233,D43&lt;=铜钱系统分析!$E$233),5,AND(D43&gt;铜钱系统分析!$D$234,D43&lt;=铜钱系统分析!$E$234),4,AND(D43&gt;铜钱系统分析!$D$235,D43&lt;=铜钱系统分析!$E$235),3,AND(D43&gt;铜钱系统分析!$D$236,D43&lt;=铜钱系统分析!$E$236),2)</f>
        <v>2</v>
      </c>
      <c r="G43" s="48">
        <f t="shared" ca="1" si="2"/>
        <v>20.928029235506894</v>
      </c>
      <c r="H43">
        <f ca="1">_xlfn.IFS(AND(G43&gt;铜钱系统分析!$D$233,G43&lt;=铜钱系统分析!$E$233),5,AND(G43&gt;铜钱系统分析!$D$234,G43&lt;=铜钱系统分析!$E$234),4,AND(G43&gt;铜钱系统分析!$D$235,G43&lt;=铜钱系统分析!$E$235),3,AND(G43&gt;铜钱系统分析!$D$236,G43&lt;=铜钱系统分析!$E$236),2)</f>
        <v>3</v>
      </c>
      <c r="J43" s="48">
        <f t="shared" ca="1" si="3"/>
        <v>0.10453420399221258</v>
      </c>
      <c r="K43">
        <f ca="1">_xlfn.IFS(AND(J43&gt;铜钱系统分析!$D$233,J43&lt;=铜钱系统分析!$E$233),5,AND(J43&gt;铜钱系统分析!$D$234,J43&lt;=铜钱系统分析!$E$234),4,AND(J43&gt;铜钱系统分析!$D$235,J43&lt;=铜钱系统分析!$E$235),3,AND(J43&gt;铜钱系统分析!$D$236,J43&lt;=铜钱系统分析!$E$236),2)</f>
        <v>5</v>
      </c>
      <c r="M43" s="48">
        <f t="shared" ca="1" si="4"/>
        <v>61.896269027262271</v>
      </c>
      <c r="N43">
        <f ca="1">_xlfn.IFS(AND(M43&gt;铜钱系统分析!$D$233,M43&lt;=铜钱系统分析!$E$233),5,AND(M43&gt;铜钱系统分析!$D$234,M43&lt;=铜钱系统分析!$E$234),4,AND(M43&gt;铜钱系统分析!$D$235,M43&lt;=铜钱系统分析!$E$235),3,AND(M43&gt;铜钱系统分析!$D$236,M43&lt;=铜钱系统分析!$E$236),2)</f>
        <v>3</v>
      </c>
      <c r="P43" s="48">
        <f t="shared" ca="1" si="5"/>
        <v>76.535095516240801</v>
      </c>
      <c r="Q43">
        <f ca="1">_xlfn.IFS(AND(P43&gt;铜钱系统分析!$D$233,P43&lt;=铜钱系统分析!$E$233),5,AND(P43&gt;铜钱系统分析!$D$234,P43&lt;=铜钱系统分析!$E$234),4,AND(P43&gt;铜钱系统分析!$D$235,P43&lt;=铜钱系统分析!$E$235),3,AND(P43&gt;铜钱系统分析!$D$236,P43&lt;=铜钱系统分析!$E$236),2)</f>
        <v>2</v>
      </c>
      <c r="S43" s="48">
        <f t="shared" ca="1" si="6"/>
        <v>2.8034472100990748</v>
      </c>
      <c r="T43">
        <f ca="1">_xlfn.IFS(AND(S43&gt;铜钱系统分析!$D$233,S43&lt;=铜钱系统分析!$E$233),5,AND(S43&gt;铜钱系统分析!$D$234,S43&lt;=铜钱系统分析!$E$234),4,AND(S43&gt;铜钱系统分析!$D$235,S43&lt;=铜钱系统分析!$E$235),3,AND(S43&gt;铜钱系统分析!$D$236,S43&lt;=铜钱系统分析!$E$236),2)</f>
        <v>3</v>
      </c>
      <c r="V43" s="48">
        <f t="shared" ca="1" si="7"/>
        <v>79.995542291619046</v>
      </c>
      <c r="W43">
        <f ca="1">_xlfn.IFS(AND(V43&gt;铜钱系统分析!$D$233,V43&lt;=铜钱系统分析!$E$233),5,AND(V43&gt;铜钱系统分析!$D$234,V43&lt;=铜钱系统分析!$E$234),4,AND(V43&gt;铜钱系统分析!$D$235,V43&lt;=铜钱系统分析!$E$235),3,AND(V43&gt;铜钱系统分析!$D$236,V43&lt;=铜钱系统分析!$E$236),2)</f>
        <v>2</v>
      </c>
      <c r="Y43" s="48">
        <f t="shared" ca="1" si="8"/>
        <v>39.739218596863971</v>
      </c>
      <c r="Z43">
        <f ca="1">_xlfn.IFS(AND(Y43&gt;铜钱系统分析!$D$233,Y43&lt;=铜钱系统分析!$E$233),5,AND(Y43&gt;铜钱系统分析!$D$234,Y43&lt;=铜钱系统分析!$E$234),4,AND(Y43&gt;铜钱系统分析!$D$235,Y43&lt;=铜钱系统分析!$E$235),3,AND(Y43&gt;铜钱系统分析!$D$236,Y43&lt;=铜钱系统分析!$E$236),2)</f>
        <v>3</v>
      </c>
      <c r="AB43" s="48">
        <f t="shared" ca="1" si="9"/>
        <v>58.856024821659169</v>
      </c>
      <c r="AC43">
        <f ca="1">_xlfn.IFS(AND(AB43&gt;铜钱系统分析!$D$233,AB43&lt;=铜钱系统分析!$E$233),5,AND(AB43&gt;铜钱系统分析!$D$234,AB43&lt;=铜钱系统分析!$E$234),4,AND(AB43&gt;铜钱系统分析!$D$235,AB43&lt;=铜钱系统分析!$E$235),3,AND(AB43&gt;铜钱系统分析!$D$236,AB43&lt;=铜钱系统分析!$E$236),2)</f>
        <v>3</v>
      </c>
    </row>
    <row r="44" spans="1:29" x14ac:dyDescent="0.15">
      <c r="A44" s="48">
        <f t="shared" ca="1" si="0"/>
        <v>22.572417334512462</v>
      </c>
      <c r="B44">
        <f ca="1">_xlfn.IFS(AND(A44&gt;铜钱系统分析!$D$233,A44&lt;=铜钱系统分析!$E$233),5,AND(A44&gt;铜钱系统分析!$D$234,A44&lt;=铜钱系统分析!$E$234),4,AND(A44&gt;铜钱系统分析!$D$235,A44&lt;=铜钱系统分析!$E$235),3,AND(A44&gt;铜钱系统分析!$D$236,A44&lt;=铜钱系统分析!$E$236),2)</f>
        <v>3</v>
      </c>
      <c r="D44" s="48">
        <f t="shared" ca="1" si="1"/>
        <v>15.107706900055751</v>
      </c>
      <c r="E44">
        <f ca="1">_xlfn.IFS(AND(D44&gt;铜钱系统分析!$D$233,D44&lt;=铜钱系统分析!$E$233),5,AND(D44&gt;铜钱系统分析!$D$234,D44&lt;=铜钱系统分析!$E$234),4,AND(D44&gt;铜钱系统分析!$D$235,D44&lt;=铜钱系统分析!$E$235),3,AND(D44&gt;铜钱系统分析!$D$236,D44&lt;=铜钱系统分析!$E$236),2)</f>
        <v>3</v>
      </c>
      <c r="G44" s="48">
        <f t="shared" ca="1" si="2"/>
        <v>44.334503870482258</v>
      </c>
      <c r="H44">
        <f ca="1">_xlfn.IFS(AND(G44&gt;铜钱系统分析!$D$233,G44&lt;=铜钱系统分析!$E$233),5,AND(G44&gt;铜钱系统分析!$D$234,G44&lt;=铜钱系统分析!$E$234),4,AND(G44&gt;铜钱系统分析!$D$235,G44&lt;=铜钱系统分析!$E$235),3,AND(G44&gt;铜钱系统分析!$D$236,G44&lt;=铜钱系统分析!$E$236),2)</f>
        <v>3</v>
      </c>
      <c r="J44" s="48">
        <f t="shared" ca="1" si="3"/>
        <v>30.440138180558009</v>
      </c>
      <c r="K44">
        <f ca="1">_xlfn.IFS(AND(J44&gt;铜钱系统分析!$D$233,J44&lt;=铜钱系统分析!$E$233),5,AND(J44&gt;铜钱系统分析!$D$234,J44&lt;=铜钱系统分析!$E$234),4,AND(J44&gt;铜钱系统分析!$D$235,J44&lt;=铜钱系统分析!$E$235),3,AND(J44&gt;铜钱系统分析!$D$236,J44&lt;=铜钱系统分析!$E$236),2)</f>
        <v>3</v>
      </c>
      <c r="M44" s="48">
        <f t="shared" ca="1" si="4"/>
        <v>19.74975409372076</v>
      </c>
      <c r="N44">
        <f ca="1">_xlfn.IFS(AND(M44&gt;铜钱系统分析!$D$233,M44&lt;=铜钱系统分析!$E$233),5,AND(M44&gt;铜钱系统分析!$D$234,M44&lt;=铜钱系统分析!$E$234),4,AND(M44&gt;铜钱系统分析!$D$235,M44&lt;=铜钱系统分析!$E$235),3,AND(M44&gt;铜钱系统分析!$D$236,M44&lt;=铜钱系统分析!$E$236),2)</f>
        <v>3</v>
      </c>
      <c r="P44" s="48">
        <f t="shared" ca="1" si="5"/>
        <v>41.218436697171022</v>
      </c>
      <c r="Q44">
        <f ca="1">_xlfn.IFS(AND(P44&gt;铜钱系统分析!$D$233,P44&lt;=铜钱系统分析!$E$233),5,AND(P44&gt;铜钱系统分析!$D$234,P44&lt;=铜钱系统分析!$E$234),4,AND(P44&gt;铜钱系统分析!$D$235,P44&lt;=铜钱系统分析!$E$235),3,AND(P44&gt;铜钱系统分析!$D$236,P44&lt;=铜钱系统分析!$E$236),2)</f>
        <v>3</v>
      </c>
      <c r="S44" s="48">
        <f t="shared" ca="1" si="6"/>
        <v>45.83315606124718</v>
      </c>
      <c r="T44">
        <f ca="1">_xlfn.IFS(AND(S44&gt;铜钱系统分析!$D$233,S44&lt;=铜钱系统分析!$E$233),5,AND(S44&gt;铜钱系统分析!$D$234,S44&lt;=铜钱系统分析!$E$234),4,AND(S44&gt;铜钱系统分析!$D$235,S44&lt;=铜钱系统分析!$E$235),3,AND(S44&gt;铜钱系统分析!$D$236,S44&lt;=铜钱系统分析!$E$236),2)</f>
        <v>3</v>
      </c>
      <c r="V44" s="48">
        <f t="shared" ca="1" si="7"/>
        <v>49.936618234517113</v>
      </c>
      <c r="W44">
        <f ca="1">_xlfn.IFS(AND(V44&gt;铜钱系统分析!$D$233,V44&lt;=铜钱系统分析!$E$233),5,AND(V44&gt;铜钱系统分析!$D$234,V44&lt;=铜钱系统分析!$E$234),4,AND(V44&gt;铜钱系统分析!$D$235,V44&lt;=铜钱系统分析!$E$235),3,AND(V44&gt;铜钱系统分析!$D$236,V44&lt;=铜钱系统分析!$E$236),2)</f>
        <v>3</v>
      </c>
      <c r="Y44" s="48">
        <f t="shared" ca="1" si="8"/>
        <v>21.07830871967473</v>
      </c>
      <c r="Z44">
        <f ca="1">_xlfn.IFS(AND(Y44&gt;铜钱系统分析!$D$233,Y44&lt;=铜钱系统分析!$E$233),5,AND(Y44&gt;铜钱系统分析!$D$234,Y44&lt;=铜钱系统分析!$E$234),4,AND(Y44&gt;铜钱系统分析!$D$235,Y44&lt;=铜钱系统分析!$E$235),3,AND(Y44&gt;铜钱系统分析!$D$236,Y44&lt;=铜钱系统分析!$E$236),2)</f>
        <v>3</v>
      </c>
      <c r="AB44" s="48">
        <f t="shared" ca="1" si="9"/>
        <v>42.466385951964355</v>
      </c>
      <c r="AC44">
        <f ca="1">_xlfn.IFS(AND(AB44&gt;铜钱系统分析!$D$233,AB44&lt;=铜钱系统分析!$E$233),5,AND(AB44&gt;铜钱系统分析!$D$234,AB44&lt;=铜钱系统分析!$E$234),4,AND(AB44&gt;铜钱系统分析!$D$235,AB44&lt;=铜钱系统分析!$E$235),3,AND(AB44&gt;铜钱系统分析!$D$236,AB44&lt;=铜钱系统分析!$E$236),2)</f>
        <v>3</v>
      </c>
    </row>
    <row r="45" spans="1:29" x14ac:dyDescent="0.15">
      <c r="A45" s="48">
        <f t="shared" ca="1" si="0"/>
        <v>62.668680055305217</v>
      </c>
      <c r="B45">
        <f ca="1">_xlfn.IFS(AND(A45&gt;铜钱系统分析!$D$233,A45&lt;=铜钱系统分析!$E$233),5,AND(A45&gt;铜钱系统分析!$D$234,A45&lt;=铜钱系统分析!$E$234),4,AND(A45&gt;铜钱系统分析!$D$235,A45&lt;=铜钱系统分析!$E$235),3,AND(A45&gt;铜钱系统分析!$D$236,A45&lt;=铜钱系统分析!$E$236),2)</f>
        <v>3</v>
      </c>
      <c r="D45" s="48">
        <f t="shared" ca="1" si="1"/>
        <v>47.801259741234993</v>
      </c>
      <c r="E45">
        <f ca="1">_xlfn.IFS(AND(D45&gt;铜钱系统分析!$D$233,D45&lt;=铜钱系统分析!$E$233),5,AND(D45&gt;铜钱系统分析!$D$234,D45&lt;=铜钱系统分析!$E$234),4,AND(D45&gt;铜钱系统分析!$D$235,D45&lt;=铜钱系统分析!$E$235),3,AND(D45&gt;铜钱系统分析!$D$236,D45&lt;=铜钱系统分析!$E$236),2)</f>
        <v>3</v>
      </c>
      <c r="G45" s="48">
        <f t="shared" ca="1" si="2"/>
        <v>93.74883202424688</v>
      </c>
      <c r="H45">
        <f ca="1">_xlfn.IFS(AND(G45&gt;铜钱系统分析!$D$233,G45&lt;=铜钱系统分析!$E$233),5,AND(G45&gt;铜钱系统分析!$D$234,G45&lt;=铜钱系统分析!$E$234),4,AND(G45&gt;铜钱系统分析!$D$235,G45&lt;=铜钱系统分析!$E$235),3,AND(G45&gt;铜钱系统分析!$D$236,G45&lt;=铜钱系统分析!$E$236),2)</f>
        <v>2</v>
      </c>
      <c r="J45" s="48">
        <f t="shared" ca="1" si="3"/>
        <v>2.9664325519048185</v>
      </c>
      <c r="K45">
        <f ca="1">_xlfn.IFS(AND(J45&gt;铜钱系统分析!$D$233,J45&lt;=铜钱系统分析!$E$233),5,AND(J45&gt;铜钱系统分析!$D$234,J45&lt;=铜钱系统分析!$E$234),4,AND(J45&gt;铜钱系统分析!$D$235,J45&lt;=铜钱系统分析!$E$235),3,AND(J45&gt;铜钱系统分析!$D$236,J45&lt;=铜钱系统分析!$E$236),2)</f>
        <v>3</v>
      </c>
      <c r="M45" s="48">
        <f t="shared" ca="1" si="4"/>
        <v>84.458368410264853</v>
      </c>
      <c r="N45">
        <f ca="1">_xlfn.IFS(AND(M45&gt;铜钱系统分析!$D$233,M45&lt;=铜钱系统分析!$E$233),5,AND(M45&gt;铜钱系统分析!$D$234,M45&lt;=铜钱系统分析!$E$234),4,AND(M45&gt;铜钱系统分析!$D$235,M45&lt;=铜钱系统分析!$E$235),3,AND(M45&gt;铜钱系统分析!$D$236,M45&lt;=铜钱系统分析!$E$236),2)</f>
        <v>2</v>
      </c>
      <c r="P45" s="48">
        <f t="shared" ca="1" si="5"/>
        <v>2.4266184207424435</v>
      </c>
      <c r="Q45">
        <f ca="1">_xlfn.IFS(AND(P45&gt;铜钱系统分析!$D$233,P45&lt;=铜钱系统分析!$E$233),5,AND(P45&gt;铜钱系统分析!$D$234,P45&lt;=铜钱系统分析!$E$234),4,AND(P45&gt;铜钱系统分析!$D$235,P45&lt;=铜钱系统分析!$E$235),3,AND(P45&gt;铜钱系统分析!$D$236,P45&lt;=铜钱系统分析!$E$236),2)</f>
        <v>4</v>
      </c>
      <c r="S45" s="48">
        <f t="shared" ca="1" si="6"/>
        <v>25.328594575991691</v>
      </c>
      <c r="T45">
        <f ca="1">_xlfn.IFS(AND(S45&gt;铜钱系统分析!$D$233,S45&lt;=铜钱系统分析!$E$233),5,AND(S45&gt;铜钱系统分析!$D$234,S45&lt;=铜钱系统分析!$E$234),4,AND(S45&gt;铜钱系统分析!$D$235,S45&lt;=铜钱系统分析!$E$235),3,AND(S45&gt;铜钱系统分析!$D$236,S45&lt;=铜钱系统分析!$E$236),2)</f>
        <v>3</v>
      </c>
      <c r="V45" s="48">
        <f t="shared" ca="1" si="7"/>
        <v>98.135389890976583</v>
      </c>
      <c r="W45">
        <f ca="1">_xlfn.IFS(AND(V45&gt;铜钱系统分析!$D$233,V45&lt;=铜钱系统分析!$E$233),5,AND(V45&gt;铜钱系统分析!$D$234,V45&lt;=铜钱系统分析!$E$234),4,AND(V45&gt;铜钱系统分析!$D$235,V45&lt;=铜钱系统分析!$E$235),3,AND(V45&gt;铜钱系统分析!$D$236,V45&lt;=铜钱系统分析!$E$236),2)</f>
        <v>2</v>
      </c>
      <c r="Y45" s="48">
        <f t="shared" ca="1" si="8"/>
        <v>21.827699845784366</v>
      </c>
      <c r="Z45">
        <f ca="1">_xlfn.IFS(AND(Y45&gt;铜钱系统分析!$D$233,Y45&lt;=铜钱系统分析!$E$233),5,AND(Y45&gt;铜钱系统分析!$D$234,Y45&lt;=铜钱系统分析!$E$234),4,AND(Y45&gt;铜钱系统分析!$D$235,Y45&lt;=铜钱系统分析!$E$235),3,AND(Y45&gt;铜钱系统分析!$D$236,Y45&lt;=铜钱系统分析!$E$236),2)</f>
        <v>3</v>
      </c>
      <c r="AB45" s="48">
        <f t="shared" ca="1" si="9"/>
        <v>15.123686378605628</v>
      </c>
      <c r="AC45">
        <f ca="1">_xlfn.IFS(AND(AB45&gt;铜钱系统分析!$D$233,AB45&lt;=铜钱系统分析!$E$233),5,AND(AB45&gt;铜钱系统分析!$D$234,AB45&lt;=铜钱系统分析!$E$234),4,AND(AB45&gt;铜钱系统分析!$D$235,AB45&lt;=铜钱系统分析!$E$235),3,AND(AB45&gt;铜钱系统分析!$D$236,AB45&lt;=铜钱系统分析!$E$236),2)</f>
        <v>3</v>
      </c>
    </row>
    <row r="46" spans="1:29" x14ac:dyDescent="0.15">
      <c r="A46" s="48">
        <f t="shared" ca="1" si="0"/>
        <v>6.1843743126395516</v>
      </c>
      <c r="B46">
        <f ca="1">_xlfn.IFS(AND(A46&gt;铜钱系统分析!$D$233,A46&lt;=铜钱系统分析!$E$233),5,AND(A46&gt;铜钱系统分析!$D$234,A46&lt;=铜钱系统分析!$E$234),4,AND(A46&gt;铜钱系统分析!$D$235,A46&lt;=铜钱系统分析!$E$235),3,AND(A46&gt;铜钱系统分析!$D$236,A46&lt;=铜钱系统分析!$E$236),2)</f>
        <v>3</v>
      </c>
      <c r="D46" s="48">
        <f t="shared" ca="1" si="1"/>
        <v>89.674802211692068</v>
      </c>
      <c r="E46">
        <f ca="1">_xlfn.IFS(AND(D46&gt;铜钱系统分析!$D$233,D46&lt;=铜钱系统分析!$E$233),5,AND(D46&gt;铜钱系统分析!$D$234,D46&lt;=铜钱系统分析!$E$234),4,AND(D46&gt;铜钱系统分析!$D$235,D46&lt;=铜钱系统分析!$E$235),3,AND(D46&gt;铜钱系统分析!$D$236,D46&lt;=铜钱系统分析!$E$236),2)</f>
        <v>2</v>
      </c>
      <c r="G46" s="48">
        <f t="shared" ca="1" si="2"/>
        <v>39.700244506782212</v>
      </c>
      <c r="H46">
        <f ca="1">_xlfn.IFS(AND(G46&gt;铜钱系统分析!$D$233,G46&lt;=铜钱系统分析!$E$233),5,AND(G46&gt;铜钱系统分析!$D$234,G46&lt;=铜钱系统分析!$E$234),4,AND(G46&gt;铜钱系统分析!$D$235,G46&lt;=铜钱系统分析!$E$235),3,AND(G46&gt;铜钱系统分析!$D$236,G46&lt;=铜钱系统分析!$E$236),2)</f>
        <v>3</v>
      </c>
      <c r="J46" s="48">
        <f t="shared" ca="1" si="3"/>
        <v>77.46177533421249</v>
      </c>
      <c r="K46">
        <f ca="1">_xlfn.IFS(AND(J46&gt;铜钱系统分析!$D$233,J46&lt;=铜钱系统分析!$E$233),5,AND(J46&gt;铜钱系统分析!$D$234,J46&lt;=铜钱系统分析!$E$234),4,AND(J46&gt;铜钱系统分析!$D$235,J46&lt;=铜钱系统分析!$E$235),3,AND(J46&gt;铜钱系统分析!$D$236,J46&lt;=铜钱系统分析!$E$236),2)</f>
        <v>2</v>
      </c>
      <c r="M46" s="48">
        <f t="shared" ca="1" si="4"/>
        <v>0.84414969464345901</v>
      </c>
      <c r="N46">
        <f ca="1">_xlfn.IFS(AND(M46&gt;铜钱系统分析!$D$233,M46&lt;=铜钱系统分析!$E$233),5,AND(M46&gt;铜钱系统分析!$D$234,M46&lt;=铜钱系统分析!$E$234),4,AND(M46&gt;铜钱系统分析!$D$235,M46&lt;=铜钱系统分析!$E$235),3,AND(M46&gt;铜钱系统分析!$D$236,M46&lt;=铜钱系统分析!$E$236),2)</f>
        <v>4</v>
      </c>
      <c r="P46" s="48">
        <f t="shared" ca="1" si="5"/>
        <v>70.224353048253903</v>
      </c>
      <c r="Q46">
        <f ca="1">_xlfn.IFS(AND(P46&gt;铜钱系统分析!$D$233,P46&lt;=铜钱系统分析!$E$233),5,AND(P46&gt;铜钱系统分析!$D$234,P46&lt;=铜钱系统分析!$E$234),4,AND(P46&gt;铜钱系统分析!$D$235,P46&lt;=铜钱系统分析!$E$235),3,AND(P46&gt;铜钱系统分析!$D$236,P46&lt;=铜钱系统分析!$E$236),2)</f>
        <v>3</v>
      </c>
      <c r="S46" s="48">
        <f t="shared" ca="1" si="6"/>
        <v>55.933145948579885</v>
      </c>
      <c r="T46">
        <f ca="1">_xlfn.IFS(AND(S46&gt;铜钱系统分析!$D$233,S46&lt;=铜钱系统分析!$E$233),5,AND(S46&gt;铜钱系统分析!$D$234,S46&lt;=铜钱系统分析!$E$234),4,AND(S46&gt;铜钱系统分析!$D$235,S46&lt;=铜钱系统分析!$E$235),3,AND(S46&gt;铜钱系统分析!$D$236,S46&lt;=铜钱系统分析!$E$236),2)</f>
        <v>3</v>
      </c>
      <c r="V46" s="48">
        <f t="shared" ca="1" si="7"/>
        <v>46.785997838383139</v>
      </c>
      <c r="W46">
        <f ca="1">_xlfn.IFS(AND(V46&gt;铜钱系统分析!$D$233,V46&lt;=铜钱系统分析!$E$233),5,AND(V46&gt;铜钱系统分析!$D$234,V46&lt;=铜钱系统分析!$E$234),4,AND(V46&gt;铜钱系统分析!$D$235,V46&lt;=铜钱系统分析!$E$235),3,AND(V46&gt;铜钱系统分析!$D$236,V46&lt;=铜钱系统分析!$E$236),2)</f>
        <v>3</v>
      </c>
      <c r="Y46" s="48">
        <f t="shared" ca="1" si="8"/>
        <v>6.9478661323053803</v>
      </c>
      <c r="Z46">
        <f ca="1">_xlfn.IFS(AND(Y46&gt;铜钱系统分析!$D$233,Y46&lt;=铜钱系统分析!$E$233),5,AND(Y46&gt;铜钱系统分析!$D$234,Y46&lt;=铜钱系统分析!$E$234),4,AND(Y46&gt;铜钱系统分析!$D$235,Y46&lt;=铜钱系统分析!$E$235),3,AND(Y46&gt;铜钱系统分析!$D$236,Y46&lt;=铜钱系统分析!$E$236),2)</f>
        <v>3</v>
      </c>
      <c r="AB46" s="48">
        <f t="shared" ca="1" si="9"/>
        <v>16.413659863130412</v>
      </c>
      <c r="AC46">
        <f ca="1">_xlfn.IFS(AND(AB46&gt;铜钱系统分析!$D$233,AB46&lt;=铜钱系统分析!$E$233),5,AND(AB46&gt;铜钱系统分析!$D$234,AB46&lt;=铜钱系统分析!$E$234),4,AND(AB46&gt;铜钱系统分析!$D$235,AB46&lt;=铜钱系统分析!$E$235),3,AND(AB46&gt;铜钱系统分析!$D$236,AB46&lt;=铜钱系统分析!$E$236),2)</f>
        <v>3</v>
      </c>
    </row>
    <row r="47" spans="1:29" x14ac:dyDescent="0.15">
      <c r="A47" s="48">
        <f t="shared" ca="1" si="0"/>
        <v>90.792952531591695</v>
      </c>
      <c r="B47">
        <f ca="1">_xlfn.IFS(AND(A47&gt;铜钱系统分析!$D$233,A47&lt;=铜钱系统分析!$E$233),5,AND(A47&gt;铜钱系统分析!$D$234,A47&lt;=铜钱系统分析!$E$234),4,AND(A47&gt;铜钱系统分析!$D$235,A47&lt;=铜钱系统分析!$E$235),3,AND(A47&gt;铜钱系统分析!$D$236,A47&lt;=铜钱系统分析!$E$236),2)</f>
        <v>2</v>
      </c>
      <c r="D47" s="48">
        <f t="shared" ca="1" si="1"/>
        <v>81.497735631866448</v>
      </c>
      <c r="E47">
        <f ca="1">_xlfn.IFS(AND(D47&gt;铜钱系统分析!$D$233,D47&lt;=铜钱系统分析!$E$233),5,AND(D47&gt;铜钱系统分析!$D$234,D47&lt;=铜钱系统分析!$E$234),4,AND(D47&gt;铜钱系统分析!$D$235,D47&lt;=铜钱系统分析!$E$235),3,AND(D47&gt;铜钱系统分析!$D$236,D47&lt;=铜钱系统分析!$E$236),2)</f>
        <v>2</v>
      </c>
      <c r="G47" s="48">
        <f t="shared" ca="1" si="2"/>
        <v>93.253326177178906</v>
      </c>
      <c r="H47">
        <f ca="1">_xlfn.IFS(AND(G47&gt;铜钱系统分析!$D$233,G47&lt;=铜钱系统分析!$E$233),5,AND(G47&gt;铜钱系统分析!$D$234,G47&lt;=铜钱系统分析!$E$234),4,AND(G47&gt;铜钱系统分析!$D$235,G47&lt;=铜钱系统分析!$E$235),3,AND(G47&gt;铜钱系统分析!$D$236,G47&lt;=铜钱系统分析!$E$236),2)</f>
        <v>2</v>
      </c>
      <c r="J47" s="48">
        <f t="shared" ca="1" si="3"/>
        <v>68.380270409296912</v>
      </c>
      <c r="K47">
        <f ca="1">_xlfn.IFS(AND(J47&gt;铜钱系统分析!$D$233,J47&lt;=铜钱系统分析!$E$233),5,AND(J47&gt;铜钱系统分析!$D$234,J47&lt;=铜钱系统分析!$E$234),4,AND(J47&gt;铜钱系统分析!$D$235,J47&lt;=铜钱系统分析!$E$235),3,AND(J47&gt;铜钱系统分析!$D$236,J47&lt;=铜钱系统分析!$E$236),2)</f>
        <v>3</v>
      </c>
      <c r="M47" s="48">
        <f t="shared" ca="1" si="4"/>
        <v>91.547902234468722</v>
      </c>
      <c r="N47">
        <f ca="1">_xlfn.IFS(AND(M47&gt;铜钱系统分析!$D$233,M47&lt;=铜钱系统分析!$E$233),5,AND(M47&gt;铜钱系统分析!$D$234,M47&lt;=铜钱系统分析!$E$234),4,AND(M47&gt;铜钱系统分析!$D$235,M47&lt;=铜钱系统分析!$E$235),3,AND(M47&gt;铜钱系统分析!$D$236,M47&lt;=铜钱系统分析!$E$236),2)</f>
        <v>2</v>
      </c>
      <c r="P47" s="48">
        <f t="shared" ca="1" si="5"/>
        <v>64.2531211181456</v>
      </c>
      <c r="Q47">
        <f ca="1">_xlfn.IFS(AND(P47&gt;铜钱系统分析!$D$233,P47&lt;=铜钱系统分析!$E$233),5,AND(P47&gt;铜钱系统分析!$D$234,P47&lt;=铜钱系统分析!$E$234),4,AND(P47&gt;铜钱系统分析!$D$235,P47&lt;=铜钱系统分析!$E$235),3,AND(P47&gt;铜钱系统分析!$D$236,P47&lt;=铜钱系统分析!$E$236),2)</f>
        <v>3</v>
      </c>
      <c r="S47" s="48">
        <f t="shared" ca="1" si="6"/>
        <v>65.37458742151324</v>
      </c>
      <c r="T47">
        <f ca="1">_xlfn.IFS(AND(S47&gt;铜钱系统分析!$D$233,S47&lt;=铜钱系统分析!$E$233),5,AND(S47&gt;铜钱系统分析!$D$234,S47&lt;=铜钱系统分析!$E$234),4,AND(S47&gt;铜钱系统分析!$D$235,S47&lt;=铜钱系统分析!$E$235),3,AND(S47&gt;铜钱系统分析!$D$236,S47&lt;=铜钱系统分析!$E$236),2)</f>
        <v>3</v>
      </c>
      <c r="V47" s="48">
        <f t="shared" ca="1" si="7"/>
        <v>64.591997455408844</v>
      </c>
      <c r="W47">
        <f ca="1">_xlfn.IFS(AND(V47&gt;铜钱系统分析!$D$233,V47&lt;=铜钱系统分析!$E$233),5,AND(V47&gt;铜钱系统分析!$D$234,V47&lt;=铜钱系统分析!$E$234),4,AND(V47&gt;铜钱系统分析!$D$235,V47&lt;=铜钱系统分析!$E$235),3,AND(V47&gt;铜钱系统分析!$D$236,V47&lt;=铜钱系统分析!$E$236),2)</f>
        <v>3</v>
      </c>
      <c r="Y47" s="48">
        <f t="shared" ca="1" si="8"/>
        <v>30.820251454081347</v>
      </c>
      <c r="Z47">
        <f ca="1">_xlfn.IFS(AND(Y47&gt;铜钱系统分析!$D$233,Y47&lt;=铜钱系统分析!$E$233),5,AND(Y47&gt;铜钱系统分析!$D$234,Y47&lt;=铜钱系统分析!$E$234),4,AND(Y47&gt;铜钱系统分析!$D$235,Y47&lt;=铜钱系统分析!$E$235),3,AND(Y47&gt;铜钱系统分析!$D$236,Y47&lt;=铜钱系统分析!$E$236),2)</f>
        <v>3</v>
      </c>
      <c r="AB47" s="48">
        <f t="shared" ca="1" si="9"/>
        <v>30.442253935129827</v>
      </c>
      <c r="AC47">
        <f ca="1">_xlfn.IFS(AND(AB47&gt;铜钱系统分析!$D$233,AB47&lt;=铜钱系统分析!$E$233),5,AND(AB47&gt;铜钱系统分析!$D$234,AB47&lt;=铜钱系统分析!$E$234),4,AND(AB47&gt;铜钱系统分析!$D$235,AB47&lt;=铜钱系统分析!$E$235),3,AND(AB47&gt;铜钱系统分析!$D$236,AB47&lt;=铜钱系统分析!$E$236),2)</f>
        <v>3</v>
      </c>
    </row>
    <row r="48" spans="1:29" x14ac:dyDescent="0.15">
      <c r="A48" s="48">
        <f t="shared" ca="1" si="0"/>
        <v>37.24799887264971</v>
      </c>
      <c r="B48">
        <f ca="1">_xlfn.IFS(AND(A48&gt;铜钱系统分析!$D$233,A48&lt;=铜钱系统分析!$E$233),5,AND(A48&gt;铜钱系统分析!$D$234,A48&lt;=铜钱系统分析!$E$234),4,AND(A48&gt;铜钱系统分析!$D$235,A48&lt;=铜钱系统分析!$E$235),3,AND(A48&gt;铜钱系统分析!$D$236,A48&lt;=铜钱系统分析!$E$236),2)</f>
        <v>3</v>
      </c>
      <c r="D48" s="48">
        <f t="shared" ca="1" si="1"/>
        <v>38.30798751184048</v>
      </c>
      <c r="E48">
        <f ca="1">_xlfn.IFS(AND(D48&gt;铜钱系统分析!$D$233,D48&lt;=铜钱系统分析!$E$233),5,AND(D48&gt;铜钱系统分析!$D$234,D48&lt;=铜钱系统分析!$E$234),4,AND(D48&gt;铜钱系统分析!$D$235,D48&lt;=铜钱系统分析!$E$235),3,AND(D48&gt;铜钱系统分析!$D$236,D48&lt;=铜钱系统分析!$E$236),2)</f>
        <v>3</v>
      </c>
      <c r="G48" s="48">
        <f t="shared" ca="1" si="2"/>
        <v>81.410420308103497</v>
      </c>
      <c r="H48">
        <f ca="1">_xlfn.IFS(AND(G48&gt;铜钱系统分析!$D$233,G48&lt;=铜钱系统分析!$E$233),5,AND(G48&gt;铜钱系统分析!$D$234,G48&lt;=铜钱系统分析!$E$234),4,AND(G48&gt;铜钱系统分析!$D$235,G48&lt;=铜钱系统分析!$E$235),3,AND(G48&gt;铜钱系统分析!$D$236,G48&lt;=铜钱系统分析!$E$236),2)</f>
        <v>2</v>
      </c>
      <c r="J48" s="48">
        <f t="shared" ca="1" si="3"/>
        <v>44.105320888188281</v>
      </c>
      <c r="K48">
        <f ca="1">_xlfn.IFS(AND(J48&gt;铜钱系统分析!$D$233,J48&lt;=铜钱系统分析!$E$233),5,AND(J48&gt;铜钱系统分析!$D$234,J48&lt;=铜钱系统分析!$E$234),4,AND(J48&gt;铜钱系统分析!$D$235,J48&lt;=铜钱系统分析!$E$235),3,AND(J48&gt;铜钱系统分析!$D$236,J48&lt;=铜钱系统分析!$E$236),2)</f>
        <v>3</v>
      </c>
      <c r="M48" s="48">
        <f t="shared" ca="1" si="4"/>
        <v>73.817774352664514</v>
      </c>
      <c r="N48">
        <f ca="1">_xlfn.IFS(AND(M48&gt;铜钱系统分析!$D$233,M48&lt;=铜钱系统分析!$E$233),5,AND(M48&gt;铜钱系统分析!$D$234,M48&lt;=铜钱系统分析!$E$234),4,AND(M48&gt;铜钱系统分析!$D$235,M48&lt;=铜钱系统分析!$E$235),3,AND(M48&gt;铜钱系统分析!$D$236,M48&lt;=铜钱系统分析!$E$236),2)</f>
        <v>2</v>
      </c>
      <c r="P48" s="48">
        <f t="shared" ca="1" si="5"/>
        <v>12.254808548072116</v>
      </c>
      <c r="Q48">
        <f ca="1">_xlfn.IFS(AND(P48&gt;铜钱系统分析!$D$233,P48&lt;=铜钱系统分析!$E$233),5,AND(P48&gt;铜钱系统分析!$D$234,P48&lt;=铜钱系统分析!$E$234),4,AND(P48&gt;铜钱系统分析!$D$235,P48&lt;=铜钱系统分析!$E$235),3,AND(P48&gt;铜钱系统分析!$D$236,P48&lt;=铜钱系统分析!$E$236),2)</f>
        <v>3</v>
      </c>
      <c r="S48" s="48">
        <f t="shared" ca="1" si="6"/>
        <v>30.792318857174028</v>
      </c>
      <c r="T48">
        <f ca="1">_xlfn.IFS(AND(S48&gt;铜钱系统分析!$D$233,S48&lt;=铜钱系统分析!$E$233),5,AND(S48&gt;铜钱系统分析!$D$234,S48&lt;=铜钱系统分析!$E$234),4,AND(S48&gt;铜钱系统分析!$D$235,S48&lt;=铜钱系统分析!$E$235),3,AND(S48&gt;铜钱系统分析!$D$236,S48&lt;=铜钱系统分析!$E$236),2)</f>
        <v>3</v>
      </c>
      <c r="V48" s="48">
        <f t="shared" ca="1" si="7"/>
        <v>23.820280207805499</v>
      </c>
      <c r="W48">
        <f ca="1">_xlfn.IFS(AND(V48&gt;铜钱系统分析!$D$233,V48&lt;=铜钱系统分析!$E$233),5,AND(V48&gt;铜钱系统分析!$D$234,V48&lt;=铜钱系统分析!$E$234),4,AND(V48&gt;铜钱系统分析!$D$235,V48&lt;=铜钱系统分析!$E$235),3,AND(V48&gt;铜钱系统分析!$D$236,V48&lt;=铜钱系统分析!$E$236),2)</f>
        <v>3</v>
      </c>
      <c r="Y48" s="48">
        <f t="shared" ca="1" si="8"/>
        <v>65.945583799580461</v>
      </c>
      <c r="Z48">
        <f ca="1">_xlfn.IFS(AND(Y48&gt;铜钱系统分析!$D$233,Y48&lt;=铜钱系统分析!$E$233),5,AND(Y48&gt;铜钱系统分析!$D$234,Y48&lt;=铜钱系统分析!$E$234),4,AND(Y48&gt;铜钱系统分析!$D$235,Y48&lt;=铜钱系统分析!$E$235),3,AND(Y48&gt;铜钱系统分析!$D$236,Y48&lt;=铜钱系统分析!$E$236),2)</f>
        <v>3</v>
      </c>
      <c r="AB48" s="48">
        <f t="shared" ca="1" si="9"/>
        <v>16.870464895668114</v>
      </c>
      <c r="AC48">
        <f ca="1">_xlfn.IFS(AND(AB48&gt;铜钱系统分析!$D$233,AB48&lt;=铜钱系统分析!$E$233),5,AND(AB48&gt;铜钱系统分析!$D$234,AB48&lt;=铜钱系统分析!$E$234),4,AND(AB48&gt;铜钱系统分析!$D$235,AB48&lt;=铜钱系统分析!$E$235),3,AND(AB48&gt;铜钱系统分析!$D$236,AB48&lt;=铜钱系统分析!$E$236),2)</f>
        <v>3</v>
      </c>
    </row>
    <row r="49" spans="1:29" x14ac:dyDescent="0.15">
      <c r="A49" s="48">
        <f t="shared" ca="1" si="0"/>
        <v>85.366738392419222</v>
      </c>
      <c r="B49">
        <f ca="1">_xlfn.IFS(AND(A49&gt;铜钱系统分析!$D$233,A49&lt;=铜钱系统分析!$E$233),5,AND(A49&gt;铜钱系统分析!$D$234,A49&lt;=铜钱系统分析!$E$234),4,AND(A49&gt;铜钱系统分析!$D$235,A49&lt;=铜钱系统分析!$E$235),3,AND(A49&gt;铜钱系统分析!$D$236,A49&lt;=铜钱系统分析!$E$236),2)</f>
        <v>2</v>
      </c>
      <c r="D49" s="48">
        <f t="shared" ca="1" si="1"/>
        <v>35.028285558444175</v>
      </c>
      <c r="E49">
        <f ca="1">_xlfn.IFS(AND(D49&gt;铜钱系统分析!$D$233,D49&lt;=铜钱系统分析!$E$233),5,AND(D49&gt;铜钱系统分析!$D$234,D49&lt;=铜钱系统分析!$E$234),4,AND(D49&gt;铜钱系统分析!$D$235,D49&lt;=铜钱系统分析!$E$235),3,AND(D49&gt;铜钱系统分析!$D$236,D49&lt;=铜钱系统分析!$E$236),2)</f>
        <v>3</v>
      </c>
      <c r="G49" s="48">
        <f t="shared" ca="1" si="2"/>
        <v>24.688449069060681</v>
      </c>
      <c r="H49">
        <f ca="1">_xlfn.IFS(AND(G49&gt;铜钱系统分析!$D$233,G49&lt;=铜钱系统分析!$E$233),5,AND(G49&gt;铜钱系统分析!$D$234,G49&lt;=铜钱系统分析!$E$234),4,AND(G49&gt;铜钱系统分析!$D$235,G49&lt;=铜钱系统分析!$E$235),3,AND(G49&gt;铜钱系统分析!$D$236,G49&lt;=铜钱系统分析!$E$236),2)</f>
        <v>3</v>
      </c>
      <c r="J49" s="48">
        <f t="shared" ca="1" si="3"/>
        <v>31.114742742696855</v>
      </c>
      <c r="K49">
        <f ca="1">_xlfn.IFS(AND(J49&gt;铜钱系统分析!$D$233,J49&lt;=铜钱系统分析!$E$233),5,AND(J49&gt;铜钱系统分析!$D$234,J49&lt;=铜钱系统分析!$E$234),4,AND(J49&gt;铜钱系统分析!$D$235,J49&lt;=铜钱系统分析!$E$235),3,AND(J49&gt;铜钱系统分析!$D$236,J49&lt;=铜钱系统分析!$E$236),2)</f>
        <v>3</v>
      </c>
      <c r="M49" s="48">
        <f t="shared" ca="1" si="4"/>
        <v>17.229127610749018</v>
      </c>
      <c r="N49">
        <f ca="1">_xlfn.IFS(AND(M49&gt;铜钱系统分析!$D$233,M49&lt;=铜钱系统分析!$E$233),5,AND(M49&gt;铜钱系统分析!$D$234,M49&lt;=铜钱系统分析!$E$234),4,AND(M49&gt;铜钱系统分析!$D$235,M49&lt;=铜钱系统分析!$E$235),3,AND(M49&gt;铜钱系统分析!$D$236,M49&lt;=铜钱系统分析!$E$236),2)</f>
        <v>3</v>
      </c>
      <c r="P49" s="48">
        <f t="shared" ca="1" si="5"/>
        <v>61.524225450096345</v>
      </c>
      <c r="Q49">
        <f ca="1">_xlfn.IFS(AND(P49&gt;铜钱系统分析!$D$233,P49&lt;=铜钱系统分析!$E$233),5,AND(P49&gt;铜钱系统分析!$D$234,P49&lt;=铜钱系统分析!$E$234),4,AND(P49&gt;铜钱系统分析!$D$235,P49&lt;=铜钱系统分析!$E$235),3,AND(P49&gt;铜钱系统分析!$D$236,P49&lt;=铜钱系统分析!$E$236),2)</f>
        <v>3</v>
      </c>
      <c r="S49" s="48">
        <f t="shared" ca="1" si="6"/>
        <v>41.513891472215469</v>
      </c>
      <c r="T49">
        <f ca="1">_xlfn.IFS(AND(S49&gt;铜钱系统分析!$D$233,S49&lt;=铜钱系统分析!$E$233),5,AND(S49&gt;铜钱系统分析!$D$234,S49&lt;=铜钱系统分析!$E$234),4,AND(S49&gt;铜钱系统分析!$D$235,S49&lt;=铜钱系统分析!$E$235),3,AND(S49&gt;铜钱系统分析!$D$236,S49&lt;=铜钱系统分析!$E$236),2)</f>
        <v>3</v>
      </c>
      <c r="V49" s="48">
        <f t="shared" ca="1" si="7"/>
        <v>40.609622196443382</v>
      </c>
      <c r="W49">
        <f ca="1">_xlfn.IFS(AND(V49&gt;铜钱系统分析!$D$233,V49&lt;=铜钱系统分析!$E$233),5,AND(V49&gt;铜钱系统分析!$D$234,V49&lt;=铜钱系统分析!$E$234),4,AND(V49&gt;铜钱系统分析!$D$235,V49&lt;=铜钱系统分析!$E$235),3,AND(V49&gt;铜钱系统分析!$D$236,V49&lt;=铜钱系统分析!$E$236),2)</f>
        <v>3</v>
      </c>
      <c r="Y49" s="48">
        <f t="shared" ca="1" si="8"/>
        <v>82.315506066023062</v>
      </c>
      <c r="Z49">
        <f ca="1">_xlfn.IFS(AND(Y49&gt;铜钱系统分析!$D$233,Y49&lt;=铜钱系统分析!$E$233),5,AND(Y49&gt;铜钱系统分析!$D$234,Y49&lt;=铜钱系统分析!$E$234),4,AND(Y49&gt;铜钱系统分析!$D$235,Y49&lt;=铜钱系统分析!$E$235),3,AND(Y49&gt;铜钱系统分析!$D$236,Y49&lt;=铜钱系统分析!$E$236),2)</f>
        <v>2</v>
      </c>
      <c r="AB49" s="48">
        <f t="shared" ca="1" si="9"/>
        <v>66.357397816269255</v>
      </c>
      <c r="AC49">
        <f ca="1">_xlfn.IFS(AND(AB49&gt;铜钱系统分析!$D$233,AB49&lt;=铜钱系统分析!$E$233),5,AND(AB49&gt;铜钱系统分析!$D$234,AB49&lt;=铜钱系统分析!$E$234),4,AND(AB49&gt;铜钱系统分析!$D$235,AB49&lt;=铜钱系统分析!$E$235),3,AND(AB49&gt;铜钱系统分析!$D$236,AB49&lt;=铜钱系统分析!$E$236),2)</f>
        <v>3</v>
      </c>
    </row>
    <row r="50" spans="1:29" x14ac:dyDescent="0.15">
      <c r="A50" s="48">
        <f t="shared" ca="1" si="0"/>
        <v>35.759262280415008</v>
      </c>
      <c r="B50">
        <f ca="1">_xlfn.IFS(AND(A50&gt;铜钱系统分析!$D$233,A50&lt;=铜钱系统分析!$E$233),5,AND(A50&gt;铜钱系统分析!$D$234,A50&lt;=铜钱系统分析!$E$234),4,AND(A50&gt;铜钱系统分析!$D$235,A50&lt;=铜钱系统分析!$E$235),3,AND(A50&gt;铜钱系统分析!$D$236,A50&lt;=铜钱系统分析!$E$236),2)</f>
        <v>3</v>
      </c>
      <c r="D50" s="48">
        <f t="shared" ca="1" si="1"/>
        <v>87.003162264338869</v>
      </c>
      <c r="E50">
        <f ca="1">_xlfn.IFS(AND(D50&gt;铜钱系统分析!$D$233,D50&lt;=铜钱系统分析!$E$233),5,AND(D50&gt;铜钱系统分析!$D$234,D50&lt;=铜钱系统分析!$E$234),4,AND(D50&gt;铜钱系统分析!$D$235,D50&lt;=铜钱系统分析!$E$235),3,AND(D50&gt;铜钱系统分析!$D$236,D50&lt;=铜钱系统分析!$E$236),2)</f>
        <v>2</v>
      </c>
      <c r="G50" s="48">
        <f t="shared" ca="1" si="2"/>
        <v>48.886205667792574</v>
      </c>
      <c r="H50">
        <f ca="1">_xlfn.IFS(AND(G50&gt;铜钱系统分析!$D$233,G50&lt;=铜钱系统分析!$E$233),5,AND(G50&gt;铜钱系统分析!$D$234,G50&lt;=铜钱系统分析!$E$234),4,AND(G50&gt;铜钱系统分析!$D$235,G50&lt;=铜钱系统分析!$E$235),3,AND(G50&gt;铜钱系统分析!$D$236,G50&lt;=铜钱系统分析!$E$236),2)</f>
        <v>3</v>
      </c>
      <c r="J50" s="48">
        <f t="shared" ca="1" si="3"/>
        <v>78.706407612277644</v>
      </c>
      <c r="K50">
        <f ca="1">_xlfn.IFS(AND(J50&gt;铜钱系统分析!$D$233,J50&lt;=铜钱系统分析!$E$233),5,AND(J50&gt;铜钱系统分析!$D$234,J50&lt;=铜钱系统分析!$E$234),4,AND(J50&gt;铜钱系统分析!$D$235,J50&lt;=铜钱系统分析!$E$235),3,AND(J50&gt;铜钱系统分析!$D$236,J50&lt;=铜钱系统分析!$E$236),2)</f>
        <v>2</v>
      </c>
      <c r="M50" s="48">
        <f t="shared" ca="1" si="4"/>
        <v>59.381539368303571</v>
      </c>
      <c r="N50">
        <f ca="1">_xlfn.IFS(AND(M50&gt;铜钱系统分析!$D$233,M50&lt;=铜钱系统分析!$E$233),5,AND(M50&gt;铜钱系统分析!$D$234,M50&lt;=铜钱系统分析!$E$234),4,AND(M50&gt;铜钱系统分析!$D$235,M50&lt;=铜钱系统分析!$E$235),3,AND(M50&gt;铜钱系统分析!$D$236,M50&lt;=铜钱系统分析!$E$236),2)</f>
        <v>3</v>
      </c>
      <c r="P50" s="48">
        <f t="shared" ca="1" si="5"/>
        <v>59.876698102421209</v>
      </c>
      <c r="Q50">
        <f ca="1">_xlfn.IFS(AND(P50&gt;铜钱系统分析!$D$233,P50&lt;=铜钱系统分析!$E$233),5,AND(P50&gt;铜钱系统分析!$D$234,P50&lt;=铜钱系统分析!$E$234),4,AND(P50&gt;铜钱系统分析!$D$235,P50&lt;=铜钱系统分析!$E$235),3,AND(P50&gt;铜钱系统分析!$D$236,P50&lt;=铜钱系统分析!$E$236),2)</f>
        <v>3</v>
      </c>
      <c r="S50" s="48">
        <f t="shared" ca="1" si="6"/>
        <v>80.886381072696125</v>
      </c>
      <c r="T50">
        <f ca="1">_xlfn.IFS(AND(S50&gt;铜钱系统分析!$D$233,S50&lt;=铜钱系统分析!$E$233),5,AND(S50&gt;铜钱系统分析!$D$234,S50&lt;=铜钱系统分析!$E$234),4,AND(S50&gt;铜钱系统分析!$D$235,S50&lt;=铜钱系统分析!$E$235),3,AND(S50&gt;铜钱系统分析!$D$236,S50&lt;=铜钱系统分析!$E$236),2)</f>
        <v>2</v>
      </c>
      <c r="V50" s="48">
        <f t="shared" ca="1" si="7"/>
        <v>95.322595061685476</v>
      </c>
      <c r="W50">
        <f ca="1">_xlfn.IFS(AND(V50&gt;铜钱系统分析!$D$233,V50&lt;=铜钱系统分析!$E$233),5,AND(V50&gt;铜钱系统分析!$D$234,V50&lt;=铜钱系统分析!$E$234),4,AND(V50&gt;铜钱系统分析!$D$235,V50&lt;=铜钱系统分析!$E$235),3,AND(V50&gt;铜钱系统分析!$D$236,V50&lt;=铜钱系统分析!$E$236),2)</f>
        <v>2</v>
      </c>
      <c r="Y50" s="48">
        <f t="shared" ca="1" si="8"/>
        <v>98.460370194038447</v>
      </c>
      <c r="Z50">
        <f ca="1">_xlfn.IFS(AND(Y50&gt;铜钱系统分析!$D$233,Y50&lt;=铜钱系统分析!$E$233),5,AND(Y50&gt;铜钱系统分析!$D$234,Y50&lt;=铜钱系统分析!$E$234),4,AND(Y50&gt;铜钱系统分析!$D$235,Y50&lt;=铜钱系统分析!$E$235),3,AND(Y50&gt;铜钱系统分析!$D$236,Y50&lt;=铜钱系统分析!$E$236),2)</f>
        <v>2</v>
      </c>
      <c r="AB50" s="48">
        <f t="shared" ca="1" si="9"/>
        <v>92.446301665067281</v>
      </c>
      <c r="AC50">
        <f ca="1">_xlfn.IFS(AND(AB50&gt;铜钱系统分析!$D$233,AB50&lt;=铜钱系统分析!$E$233),5,AND(AB50&gt;铜钱系统分析!$D$234,AB50&lt;=铜钱系统分析!$E$234),4,AND(AB50&gt;铜钱系统分析!$D$235,AB50&lt;=铜钱系统分析!$E$235),3,AND(AB50&gt;铜钱系统分析!$D$236,AB50&lt;=铜钱系统分析!$E$236),2)</f>
        <v>2</v>
      </c>
    </row>
    <row r="51" spans="1:29" x14ac:dyDescent="0.15">
      <c r="A51" s="48">
        <f t="shared" ca="1" si="0"/>
        <v>9.017062982045287</v>
      </c>
      <c r="B51">
        <f ca="1">_xlfn.IFS(AND(A51&gt;铜钱系统分析!$D$233,A51&lt;=铜钱系统分析!$E$233),5,AND(A51&gt;铜钱系统分析!$D$234,A51&lt;=铜钱系统分析!$E$234),4,AND(A51&gt;铜钱系统分析!$D$235,A51&lt;=铜钱系统分析!$E$235),3,AND(A51&gt;铜钱系统分析!$D$236,A51&lt;=铜钱系统分析!$E$236),2)</f>
        <v>3</v>
      </c>
      <c r="D51" s="48">
        <f t="shared" ca="1" si="1"/>
        <v>30.79732607336031</v>
      </c>
      <c r="E51">
        <f ca="1">_xlfn.IFS(AND(D51&gt;铜钱系统分析!$D$233,D51&lt;=铜钱系统分析!$E$233),5,AND(D51&gt;铜钱系统分析!$D$234,D51&lt;=铜钱系统分析!$E$234),4,AND(D51&gt;铜钱系统分析!$D$235,D51&lt;=铜钱系统分析!$E$235),3,AND(D51&gt;铜钱系统分析!$D$236,D51&lt;=铜钱系统分析!$E$236),2)</f>
        <v>3</v>
      </c>
      <c r="G51" s="48">
        <f t="shared" ca="1" si="2"/>
        <v>92.832230725430136</v>
      </c>
      <c r="H51">
        <f ca="1">_xlfn.IFS(AND(G51&gt;铜钱系统分析!$D$233,G51&lt;=铜钱系统分析!$E$233),5,AND(G51&gt;铜钱系统分析!$D$234,G51&lt;=铜钱系统分析!$E$234),4,AND(G51&gt;铜钱系统分析!$D$235,G51&lt;=铜钱系统分析!$E$235),3,AND(G51&gt;铜钱系统分析!$D$236,G51&lt;=铜钱系统分析!$E$236),2)</f>
        <v>2</v>
      </c>
      <c r="J51" s="48">
        <f t="shared" ca="1" si="3"/>
        <v>50.862830336635454</v>
      </c>
      <c r="K51">
        <f ca="1">_xlfn.IFS(AND(J51&gt;铜钱系统分析!$D$233,J51&lt;=铜钱系统分析!$E$233),5,AND(J51&gt;铜钱系统分析!$D$234,J51&lt;=铜钱系统分析!$E$234),4,AND(J51&gt;铜钱系统分析!$D$235,J51&lt;=铜钱系统分析!$E$235),3,AND(J51&gt;铜钱系统分析!$D$236,J51&lt;=铜钱系统分析!$E$236),2)</f>
        <v>3</v>
      </c>
      <c r="M51" s="48">
        <f t="shared" ca="1" si="4"/>
        <v>29.764356744489305</v>
      </c>
      <c r="N51">
        <f ca="1">_xlfn.IFS(AND(M51&gt;铜钱系统分析!$D$233,M51&lt;=铜钱系统分析!$E$233),5,AND(M51&gt;铜钱系统分析!$D$234,M51&lt;=铜钱系统分析!$E$234),4,AND(M51&gt;铜钱系统分析!$D$235,M51&lt;=铜钱系统分析!$E$235),3,AND(M51&gt;铜钱系统分析!$D$236,M51&lt;=铜钱系统分析!$E$236),2)</f>
        <v>3</v>
      </c>
      <c r="P51" s="48">
        <f t="shared" ca="1" si="5"/>
        <v>46.456650871660578</v>
      </c>
      <c r="Q51">
        <f ca="1">_xlfn.IFS(AND(P51&gt;铜钱系统分析!$D$233,P51&lt;=铜钱系统分析!$E$233),5,AND(P51&gt;铜钱系统分析!$D$234,P51&lt;=铜钱系统分析!$E$234),4,AND(P51&gt;铜钱系统分析!$D$235,P51&lt;=铜钱系统分析!$E$235),3,AND(P51&gt;铜钱系统分析!$D$236,P51&lt;=铜钱系统分析!$E$236),2)</f>
        <v>3</v>
      </c>
      <c r="S51" s="48">
        <f t="shared" ca="1" si="6"/>
        <v>67.273919413612447</v>
      </c>
      <c r="T51">
        <f ca="1">_xlfn.IFS(AND(S51&gt;铜钱系统分析!$D$233,S51&lt;=铜钱系统分析!$E$233),5,AND(S51&gt;铜钱系统分析!$D$234,S51&lt;=铜钱系统分析!$E$234),4,AND(S51&gt;铜钱系统分析!$D$235,S51&lt;=铜钱系统分析!$E$235),3,AND(S51&gt;铜钱系统分析!$D$236,S51&lt;=铜钱系统分析!$E$236),2)</f>
        <v>3</v>
      </c>
      <c r="V51" s="48">
        <f t="shared" ca="1" si="7"/>
        <v>69.666425315923149</v>
      </c>
      <c r="W51">
        <f ca="1">_xlfn.IFS(AND(V51&gt;铜钱系统分析!$D$233,V51&lt;=铜钱系统分析!$E$233),5,AND(V51&gt;铜钱系统分析!$D$234,V51&lt;=铜钱系统分析!$E$234),4,AND(V51&gt;铜钱系统分析!$D$235,V51&lt;=铜钱系统分析!$E$235),3,AND(V51&gt;铜钱系统分析!$D$236,V51&lt;=铜钱系统分析!$E$236),2)</f>
        <v>3</v>
      </c>
      <c r="Y51" s="48">
        <f t="shared" ca="1" si="8"/>
        <v>51.228118352505462</v>
      </c>
      <c r="Z51">
        <f ca="1">_xlfn.IFS(AND(Y51&gt;铜钱系统分析!$D$233,Y51&lt;=铜钱系统分析!$E$233),5,AND(Y51&gt;铜钱系统分析!$D$234,Y51&lt;=铜钱系统分析!$E$234),4,AND(Y51&gt;铜钱系统分析!$D$235,Y51&lt;=铜钱系统分析!$E$235),3,AND(Y51&gt;铜钱系统分析!$D$236,Y51&lt;=铜钱系统分析!$E$236),2)</f>
        <v>3</v>
      </c>
      <c r="AB51" s="48">
        <f t="shared" ca="1" si="9"/>
        <v>15.886734686168014</v>
      </c>
      <c r="AC51">
        <f ca="1">_xlfn.IFS(AND(AB51&gt;铜钱系统分析!$D$233,AB51&lt;=铜钱系统分析!$E$233),5,AND(AB51&gt;铜钱系统分析!$D$234,AB51&lt;=铜钱系统分析!$E$234),4,AND(AB51&gt;铜钱系统分析!$D$235,AB51&lt;=铜钱系统分析!$E$235),3,AND(AB51&gt;铜钱系统分析!$D$236,AB51&lt;=铜钱系统分析!$E$236),2)</f>
        <v>3</v>
      </c>
    </row>
    <row r="52" spans="1:29" x14ac:dyDescent="0.15">
      <c r="A52" s="48">
        <f t="shared" ca="1" si="0"/>
        <v>29.460862232971753</v>
      </c>
      <c r="B52">
        <f ca="1">_xlfn.IFS(AND(A52&gt;铜钱系统分析!$D$233,A52&lt;=铜钱系统分析!$E$233),5,AND(A52&gt;铜钱系统分析!$D$234,A52&lt;=铜钱系统分析!$E$234),4,AND(A52&gt;铜钱系统分析!$D$235,A52&lt;=铜钱系统分析!$E$235),3,AND(A52&gt;铜钱系统分析!$D$236,A52&lt;=铜钱系统分析!$E$236),2)</f>
        <v>3</v>
      </c>
      <c r="D52" s="48">
        <f t="shared" ca="1" si="1"/>
        <v>44.033951247603433</v>
      </c>
      <c r="E52">
        <f ca="1">_xlfn.IFS(AND(D52&gt;铜钱系统分析!$D$233,D52&lt;=铜钱系统分析!$E$233),5,AND(D52&gt;铜钱系统分析!$D$234,D52&lt;=铜钱系统分析!$E$234),4,AND(D52&gt;铜钱系统分析!$D$235,D52&lt;=铜钱系统分析!$E$235),3,AND(D52&gt;铜钱系统分析!$D$236,D52&lt;=铜钱系统分析!$E$236),2)</f>
        <v>3</v>
      </c>
      <c r="G52" s="48">
        <f t="shared" ca="1" si="2"/>
        <v>79.197981911612359</v>
      </c>
      <c r="H52">
        <f ca="1">_xlfn.IFS(AND(G52&gt;铜钱系统分析!$D$233,G52&lt;=铜钱系统分析!$E$233),5,AND(G52&gt;铜钱系统分析!$D$234,G52&lt;=铜钱系统分析!$E$234),4,AND(G52&gt;铜钱系统分析!$D$235,G52&lt;=铜钱系统分析!$E$235),3,AND(G52&gt;铜钱系统分析!$D$236,G52&lt;=铜钱系统分析!$E$236),2)</f>
        <v>2</v>
      </c>
      <c r="J52" s="48">
        <f t="shared" ca="1" si="3"/>
        <v>10.475594553350941</v>
      </c>
      <c r="K52">
        <f ca="1">_xlfn.IFS(AND(J52&gt;铜钱系统分析!$D$233,J52&lt;=铜钱系统分析!$E$233),5,AND(J52&gt;铜钱系统分析!$D$234,J52&lt;=铜钱系统分析!$E$234),4,AND(J52&gt;铜钱系统分析!$D$235,J52&lt;=铜钱系统分析!$E$235),3,AND(J52&gt;铜钱系统分析!$D$236,J52&lt;=铜钱系统分析!$E$236),2)</f>
        <v>3</v>
      </c>
      <c r="M52" s="48">
        <f t="shared" ca="1" si="4"/>
        <v>8.8332886174338316</v>
      </c>
      <c r="N52">
        <f ca="1">_xlfn.IFS(AND(M52&gt;铜钱系统分析!$D$233,M52&lt;=铜钱系统分析!$E$233),5,AND(M52&gt;铜钱系统分析!$D$234,M52&lt;=铜钱系统分析!$E$234),4,AND(M52&gt;铜钱系统分析!$D$235,M52&lt;=铜钱系统分析!$E$235),3,AND(M52&gt;铜钱系统分析!$D$236,M52&lt;=铜钱系统分析!$E$236),2)</f>
        <v>3</v>
      </c>
      <c r="P52" s="48">
        <f t="shared" ca="1" si="5"/>
        <v>92.444241746955555</v>
      </c>
      <c r="Q52">
        <f ca="1">_xlfn.IFS(AND(P52&gt;铜钱系统分析!$D$233,P52&lt;=铜钱系统分析!$E$233),5,AND(P52&gt;铜钱系统分析!$D$234,P52&lt;=铜钱系统分析!$E$234),4,AND(P52&gt;铜钱系统分析!$D$235,P52&lt;=铜钱系统分析!$E$235),3,AND(P52&gt;铜钱系统分析!$D$236,P52&lt;=铜钱系统分析!$E$236),2)</f>
        <v>2</v>
      </c>
      <c r="S52" s="48">
        <f t="shared" ca="1" si="6"/>
        <v>49.823398359631689</v>
      </c>
      <c r="T52">
        <f ca="1">_xlfn.IFS(AND(S52&gt;铜钱系统分析!$D$233,S52&lt;=铜钱系统分析!$E$233),5,AND(S52&gt;铜钱系统分析!$D$234,S52&lt;=铜钱系统分析!$E$234),4,AND(S52&gt;铜钱系统分析!$D$235,S52&lt;=铜钱系统分析!$E$235),3,AND(S52&gt;铜钱系统分析!$D$236,S52&lt;=铜钱系统分析!$E$236),2)</f>
        <v>3</v>
      </c>
      <c r="V52" s="48">
        <f t="shared" ca="1" si="7"/>
        <v>92.567953741658812</v>
      </c>
      <c r="W52">
        <f ca="1">_xlfn.IFS(AND(V52&gt;铜钱系统分析!$D$233,V52&lt;=铜钱系统分析!$E$233),5,AND(V52&gt;铜钱系统分析!$D$234,V52&lt;=铜钱系统分析!$E$234),4,AND(V52&gt;铜钱系统分析!$D$235,V52&lt;=铜钱系统分析!$E$235),3,AND(V52&gt;铜钱系统分析!$D$236,V52&lt;=铜钱系统分析!$E$236),2)</f>
        <v>2</v>
      </c>
      <c r="Y52" s="48">
        <f t="shared" ca="1" si="8"/>
        <v>34.630312871260749</v>
      </c>
      <c r="Z52">
        <f ca="1">_xlfn.IFS(AND(Y52&gt;铜钱系统分析!$D$233,Y52&lt;=铜钱系统分析!$E$233),5,AND(Y52&gt;铜钱系统分析!$D$234,Y52&lt;=铜钱系统分析!$E$234),4,AND(Y52&gt;铜钱系统分析!$D$235,Y52&lt;=铜钱系统分析!$E$235),3,AND(Y52&gt;铜钱系统分析!$D$236,Y52&lt;=铜钱系统分析!$E$236),2)</f>
        <v>3</v>
      </c>
      <c r="AB52" s="48">
        <f t="shared" ca="1" si="9"/>
        <v>55.948665835324604</v>
      </c>
      <c r="AC52">
        <f ca="1">_xlfn.IFS(AND(AB52&gt;铜钱系统分析!$D$233,AB52&lt;=铜钱系统分析!$E$233),5,AND(AB52&gt;铜钱系统分析!$D$234,AB52&lt;=铜钱系统分析!$E$234),4,AND(AB52&gt;铜钱系统分析!$D$235,AB52&lt;=铜钱系统分析!$E$235),3,AND(AB52&gt;铜钱系统分析!$D$236,AB52&lt;=铜钱系统分析!$E$236),2)</f>
        <v>3</v>
      </c>
    </row>
    <row r="53" spans="1:29" x14ac:dyDescent="0.15">
      <c r="A53" s="48">
        <f t="shared" ca="1" si="0"/>
        <v>86.445853291680123</v>
      </c>
      <c r="B53">
        <f ca="1">_xlfn.IFS(AND(A53&gt;铜钱系统分析!$D$233,A53&lt;=铜钱系统分析!$E$233),5,AND(A53&gt;铜钱系统分析!$D$234,A53&lt;=铜钱系统分析!$E$234),4,AND(A53&gt;铜钱系统分析!$D$235,A53&lt;=铜钱系统分析!$E$235),3,AND(A53&gt;铜钱系统分析!$D$236,A53&lt;=铜钱系统分析!$E$236),2)</f>
        <v>2</v>
      </c>
      <c r="D53" s="48">
        <f t="shared" ca="1" si="1"/>
        <v>94.207765978544572</v>
      </c>
      <c r="E53">
        <f ca="1">_xlfn.IFS(AND(D53&gt;铜钱系统分析!$D$233,D53&lt;=铜钱系统分析!$E$233),5,AND(D53&gt;铜钱系统分析!$D$234,D53&lt;=铜钱系统分析!$E$234),4,AND(D53&gt;铜钱系统分析!$D$235,D53&lt;=铜钱系统分析!$E$235),3,AND(D53&gt;铜钱系统分析!$D$236,D53&lt;=铜钱系统分析!$E$236),2)</f>
        <v>2</v>
      </c>
      <c r="G53" s="48">
        <f t="shared" ca="1" si="2"/>
        <v>24.748097054118901</v>
      </c>
      <c r="H53">
        <f ca="1">_xlfn.IFS(AND(G53&gt;铜钱系统分析!$D$233,G53&lt;=铜钱系统分析!$E$233),5,AND(G53&gt;铜钱系统分析!$D$234,G53&lt;=铜钱系统分析!$E$234),4,AND(G53&gt;铜钱系统分析!$D$235,G53&lt;=铜钱系统分析!$E$235),3,AND(G53&gt;铜钱系统分析!$D$236,G53&lt;=铜钱系统分析!$E$236),2)</f>
        <v>3</v>
      </c>
      <c r="J53" s="48">
        <f t="shared" ca="1" si="3"/>
        <v>62.902680002623988</v>
      </c>
      <c r="K53">
        <f ca="1">_xlfn.IFS(AND(J53&gt;铜钱系统分析!$D$233,J53&lt;=铜钱系统分析!$E$233),5,AND(J53&gt;铜钱系统分析!$D$234,J53&lt;=铜钱系统分析!$E$234),4,AND(J53&gt;铜钱系统分析!$D$235,J53&lt;=铜钱系统分析!$E$235),3,AND(J53&gt;铜钱系统分析!$D$236,J53&lt;=铜钱系统分析!$E$236),2)</f>
        <v>3</v>
      </c>
      <c r="M53" s="48">
        <f t="shared" ca="1" si="4"/>
        <v>27.073158561204448</v>
      </c>
      <c r="N53">
        <f ca="1">_xlfn.IFS(AND(M53&gt;铜钱系统分析!$D$233,M53&lt;=铜钱系统分析!$E$233),5,AND(M53&gt;铜钱系统分析!$D$234,M53&lt;=铜钱系统分析!$E$234),4,AND(M53&gt;铜钱系统分析!$D$235,M53&lt;=铜钱系统分析!$E$235),3,AND(M53&gt;铜钱系统分析!$D$236,M53&lt;=铜钱系统分析!$E$236),2)</f>
        <v>3</v>
      </c>
      <c r="P53" s="48">
        <f t="shared" ca="1" si="5"/>
        <v>16.831322240792169</v>
      </c>
      <c r="Q53">
        <f ca="1">_xlfn.IFS(AND(P53&gt;铜钱系统分析!$D$233,P53&lt;=铜钱系统分析!$E$233),5,AND(P53&gt;铜钱系统分析!$D$234,P53&lt;=铜钱系统分析!$E$234),4,AND(P53&gt;铜钱系统分析!$D$235,P53&lt;=铜钱系统分析!$E$235),3,AND(P53&gt;铜钱系统分析!$D$236,P53&lt;=铜钱系统分析!$E$236),2)</f>
        <v>3</v>
      </c>
      <c r="S53" s="48">
        <f t="shared" ca="1" si="6"/>
        <v>0.62431047896489567</v>
      </c>
      <c r="T53">
        <f ca="1">_xlfn.IFS(AND(S53&gt;铜钱系统分析!$D$233,S53&lt;=铜钱系统分析!$E$233),5,AND(S53&gt;铜钱系统分析!$D$234,S53&lt;=铜钱系统分析!$E$234),4,AND(S53&gt;铜钱系统分析!$D$235,S53&lt;=铜钱系统分析!$E$235),3,AND(S53&gt;铜钱系统分析!$D$236,S53&lt;=铜钱系统分析!$E$236),2)</f>
        <v>4</v>
      </c>
      <c r="V53" s="48">
        <f t="shared" ca="1" si="7"/>
        <v>5.5325488467668489</v>
      </c>
      <c r="W53">
        <f ca="1">_xlfn.IFS(AND(V53&gt;铜钱系统分析!$D$233,V53&lt;=铜钱系统分析!$E$233),5,AND(V53&gt;铜钱系统分析!$D$234,V53&lt;=铜钱系统分析!$E$234),4,AND(V53&gt;铜钱系统分析!$D$235,V53&lt;=铜钱系统分析!$E$235),3,AND(V53&gt;铜钱系统分析!$D$236,V53&lt;=铜钱系统分析!$E$236),2)</f>
        <v>3</v>
      </c>
      <c r="Y53" s="48">
        <f t="shared" ca="1" si="8"/>
        <v>19.570468429411104</v>
      </c>
      <c r="Z53">
        <f ca="1">_xlfn.IFS(AND(Y53&gt;铜钱系统分析!$D$233,Y53&lt;=铜钱系统分析!$E$233),5,AND(Y53&gt;铜钱系统分析!$D$234,Y53&lt;=铜钱系统分析!$E$234),4,AND(Y53&gt;铜钱系统分析!$D$235,Y53&lt;=铜钱系统分析!$E$235),3,AND(Y53&gt;铜钱系统分析!$D$236,Y53&lt;=铜钱系统分析!$E$236),2)</f>
        <v>3</v>
      </c>
      <c r="AB53" s="48">
        <f t="shared" ca="1" si="9"/>
        <v>65.38819587443281</v>
      </c>
      <c r="AC53">
        <f ca="1">_xlfn.IFS(AND(AB53&gt;铜钱系统分析!$D$233,AB53&lt;=铜钱系统分析!$E$233),5,AND(AB53&gt;铜钱系统分析!$D$234,AB53&lt;=铜钱系统分析!$E$234),4,AND(AB53&gt;铜钱系统分析!$D$235,AB53&lt;=铜钱系统分析!$E$235),3,AND(AB53&gt;铜钱系统分析!$D$236,AB53&lt;=铜钱系统分析!$E$236),2)</f>
        <v>3</v>
      </c>
    </row>
    <row r="54" spans="1:29" x14ac:dyDescent="0.15">
      <c r="A54" s="48">
        <f t="shared" ca="1" si="0"/>
        <v>72.39172296692476</v>
      </c>
      <c r="B54">
        <f ca="1">_xlfn.IFS(AND(A54&gt;铜钱系统分析!$D$233,A54&lt;=铜钱系统分析!$E$233),5,AND(A54&gt;铜钱系统分析!$D$234,A54&lt;=铜钱系统分析!$E$234),4,AND(A54&gt;铜钱系统分析!$D$235,A54&lt;=铜钱系统分析!$E$235),3,AND(A54&gt;铜钱系统分析!$D$236,A54&lt;=铜钱系统分析!$E$236),2)</f>
        <v>3</v>
      </c>
      <c r="D54" s="48">
        <f t="shared" ca="1" si="1"/>
        <v>75.19195127473634</v>
      </c>
      <c r="E54">
        <f ca="1">_xlfn.IFS(AND(D54&gt;铜钱系统分析!$D$233,D54&lt;=铜钱系统分析!$E$233),5,AND(D54&gt;铜钱系统分析!$D$234,D54&lt;=铜钱系统分析!$E$234),4,AND(D54&gt;铜钱系统分析!$D$235,D54&lt;=铜钱系统分析!$E$235),3,AND(D54&gt;铜钱系统分析!$D$236,D54&lt;=铜钱系统分析!$E$236),2)</f>
        <v>2</v>
      </c>
      <c r="G54" s="48">
        <f t="shared" ca="1" si="2"/>
        <v>78.056098282115499</v>
      </c>
      <c r="H54">
        <f ca="1">_xlfn.IFS(AND(G54&gt;铜钱系统分析!$D$233,G54&lt;=铜钱系统分析!$E$233),5,AND(G54&gt;铜钱系统分析!$D$234,G54&lt;=铜钱系统分析!$E$234),4,AND(G54&gt;铜钱系统分析!$D$235,G54&lt;=铜钱系统分析!$E$235),3,AND(G54&gt;铜钱系统分析!$D$236,G54&lt;=铜钱系统分析!$E$236),2)</f>
        <v>2</v>
      </c>
      <c r="J54" s="48">
        <f t="shared" ca="1" si="3"/>
        <v>19.007349077703029</v>
      </c>
      <c r="K54">
        <f ca="1">_xlfn.IFS(AND(J54&gt;铜钱系统分析!$D$233,J54&lt;=铜钱系统分析!$E$233),5,AND(J54&gt;铜钱系统分析!$D$234,J54&lt;=铜钱系统分析!$E$234),4,AND(J54&gt;铜钱系统分析!$D$235,J54&lt;=铜钱系统分析!$E$235),3,AND(J54&gt;铜钱系统分析!$D$236,J54&lt;=铜钱系统分析!$E$236),2)</f>
        <v>3</v>
      </c>
      <c r="M54" s="48">
        <f t="shared" ca="1" si="4"/>
        <v>62.579242722670813</v>
      </c>
      <c r="N54">
        <f ca="1">_xlfn.IFS(AND(M54&gt;铜钱系统分析!$D$233,M54&lt;=铜钱系统分析!$E$233),5,AND(M54&gt;铜钱系统分析!$D$234,M54&lt;=铜钱系统分析!$E$234),4,AND(M54&gt;铜钱系统分析!$D$235,M54&lt;=铜钱系统分析!$E$235),3,AND(M54&gt;铜钱系统分析!$D$236,M54&lt;=铜钱系统分析!$E$236),2)</f>
        <v>3</v>
      </c>
      <c r="P54" s="48">
        <f t="shared" ca="1" si="5"/>
        <v>87.318901330215766</v>
      </c>
      <c r="Q54">
        <f ca="1">_xlfn.IFS(AND(P54&gt;铜钱系统分析!$D$233,P54&lt;=铜钱系统分析!$E$233),5,AND(P54&gt;铜钱系统分析!$D$234,P54&lt;=铜钱系统分析!$E$234),4,AND(P54&gt;铜钱系统分析!$D$235,P54&lt;=铜钱系统分析!$E$235),3,AND(P54&gt;铜钱系统分析!$D$236,P54&lt;=铜钱系统分析!$E$236),2)</f>
        <v>2</v>
      </c>
      <c r="S54" s="48">
        <f t="shared" ca="1" si="6"/>
        <v>72.478182512395307</v>
      </c>
      <c r="T54">
        <f ca="1">_xlfn.IFS(AND(S54&gt;铜钱系统分析!$D$233,S54&lt;=铜钱系统分析!$E$233),5,AND(S54&gt;铜钱系统分析!$D$234,S54&lt;=铜钱系统分析!$E$234),4,AND(S54&gt;铜钱系统分析!$D$235,S54&lt;=铜钱系统分析!$E$235),3,AND(S54&gt;铜钱系统分析!$D$236,S54&lt;=铜钱系统分析!$E$236),2)</f>
        <v>3</v>
      </c>
      <c r="V54" s="48">
        <f t="shared" ca="1" si="7"/>
        <v>38.442020687865131</v>
      </c>
      <c r="W54">
        <f ca="1">_xlfn.IFS(AND(V54&gt;铜钱系统分析!$D$233,V54&lt;=铜钱系统分析!$E$233),5,AND(V54&gt;铜钱系统分析!$D$234,V54&lt;=铜钱系统分析!$E$234),4,AND(V54&gt;铜钱系统分析!$D$235,V54&lt;=铜钱系统分析!$E$235),3,AND(V54&gt;铜钱系统分析!$D$236,V54&lt;=铜钱系统分析!$E$236),2)</f>
        <v>3</v>
      </c>
      <c r="Y54" s="48">
        <f t="shared" ca="1" si="8"/>
        <v>59.358692679748017</v>
      </c>
      <c r="Z54">
        <f ca="1">_xlfn.IFS(AND(Y54&gt;铜钱系统分析!$D$233,Y54&lt;=铜钱系统分析!$E$233),5,AND(Y54&gt;铜钱系统分析!$D$234,Y54&lt;=铜钱系统分析!$E$234),4,AND(Y54&gt;铜钱系统分析!$D$235,Y54&lt;=铜钱系统分析!$E$235),3,AND(Y54&gt;铜钱系统分析!$D$236,Y54&lt;=铜钱系统分析!$E$236),2)</f>
        <v>3</v>
      </c>
      <c r="AB54" s="48">
        <f t="shared" ca="1" si="9"/>
        <v>69.835251969183403</v>
      </c>
      <c r="AC54">
        <f ca="1">_xlfn.IFS(AND(AB54&gt;铜钱系统分析!$D$233,AB54&lt;=铜钱系统分析!$E$233),5,AND(AB54&gt;铜钱系统分析!$D$234,AB54&lt;=铜钱系统分析!$E$234),4,AND(AB54&gt;铜钱系统分析!$D$235,AB54&lt;=铜钱系统分析!$E$235),3,AND(AB54&gt;铜钱系统分析!$D$236,AB54&lt;=铜钱系统分析!$E$236),2)</f>
        <v>3</v>
      </c>
    </row>
    <row r="55" spans="1:29" x14ac:dyDescent="0.15">
      <c r="A55" s="48">
        <f t="shared" ca="1" si="0"/>
        <v>54.805808504759277</v>
      </c>
      <c r="B55">
        <f ca="1">_xlfn.IFS(AND(A55&gt;铜钱系统分析!$D$233,A55&lt;=铜钱系统分析!$E$233),5,AND(A55&gt;铜钱系统分析!$D$234,A55&lt;=铜钱系统分析!$E$234),4,AND(A55&gt;铜钱系统分析!$D$235,A55&lt;=铜钱系统分析!$E$235),3,AND(A55&gt;铜钱系统分析!$D$236,A55&lt;=铜钱系统分析!$E$236),2)</f>
        <v>3</v>
      </c>
      <c r="D55" s="48">
        <f t="shared" ca="1" si="1"/>
        <v>86.909333399010919</v>
      </c>
      <c r="E55">
        <f ca="1">_xlfn.IFS(AND(D55&gt;铜钱系统分析!$D$233,D55&lt;=铜钱系统分析!$E$233),5,AND(D55&gt;铜钱系统分析!$D$234,D55&lt;=铜钱系统分析!$E$234),4,AND(D55&gt;铜钱系统分析!$D$235,D55&lt;=铜钱系统分析!$E$235),3,AND(D55&gt;铜钱系统分析!$D$236,D55&lt;=铜钱系统分析!$E$236),2)</f>
        <v>2</v>
      </c>
      <c r="G55" s="48">
        <f t="shared" ca="1" si="2"/>
        <v>9.3046088932345228</v>
      </c>
      <c r="H55">
        <f ca="1">_xlfn.IFS(AND(G55&gt;铜钱系统分析!$D$233,G55&lt;=铜钱系统分析!$E$233),5,AND(G55&gt;铜钱系统分析!$D$234,G55&lt;=铜钱系统分析!$E$234),4,AND(G55&gt;铜钱系统分析!$D$235,G55&lt;=铜钱系统分析!$E$235),3,AND(G55&gt;铜钱系统分析!$D$236,G55&lt;=铜钱系统分析!$E$236),2)</f>
        <v>3</v>
      </c>
      <c r="J55" s="48">
        <f t="shared" ca="1" si="3"/>
        <v>0.34333563611679274</v>
      </c>
      <c r="K55">
        <f ca="1">_xlfn.IFS(AND(J55&gt;铜钱系统分析!$D$233,J55&lt;=铜钱系统分析!$E$233),5,AND(J55&gt;铜钱系统分析!$D$234,J55&lt;=铜钱系统分析!$E$234),4,AND(J55&gt;铜钱系统分析!$D$235,J55&lt;=铜钱系统分析!$E$235),3,AND(J55&gt;铜钱系统分析!$D$236,J55&lt;=铜钱系统分析!$E$236),2)</f>
        <v>5</v>
      </c>
      <c r="M55" s="48">
        <f t="shared" ca="1" si="4"/>
        <v>76.194446376289022</v>
      </c>
      <c r="N55">
        <f ca="1">_xlfn.IFS(AND(M55&gt;铜钱系统分析!$D$233,M55&lt;=铜钱系统分析!$E$233),5,AND(M55&gt;铜钱系统分析!$D$234,M55&lt;=铜钱系统分析!$E$234),4,AND(M55&gt;铜钱系统分析!$D$235,M55&lt;=铜钱系统分析!$E$235),3,AND(M55&gt;铜钱系统分析!$D$236,M55&lt;=铜钱系统分析!$E$236),2)</f>
        <v>2</v>
      </c>
      <c r="P55" s="48">
        <f t="shared" ca="1" si="5"/>
        <v>13.979735281555939</v>
      </c>
      <c r="Q55">
        <f ca="1">_xlfn.IFS(AND(P55&gt;铜钱系统分析!$D$233,P55&lt;=铜钱系统分析!$E$233),5,AND(P55&gt;铜钱系统分析!$D$234,P55&lt;=铜钱系统分析!$E$234),4,AND(P55&gt;铜钱系统分析!$D$235,P55&lt;=铜钱系统分析!$E$235),3,AND(P55&gt;铜钱系统分析!$D$236,P55&lt;=铜钱系统分析!$E$236),2)</f>
        <v>3</v>
      </c>
      <c r="S55" s="48">
        <f t="shared" ca="1" si="6"/>
        <v>52.565342661975059</v>
      </c>
      <c r="T55">
        <f ca="1">_xlfn.IFS(AND(S55&gt;铜钱系统分析!$D$233,S55&lt;=铜钱系统分析!$E$233),5,AND(S55&gt;铜钱系统分析!$D$234,S55&lt;=铜钱系统分析!$E$234),4,AND(S55&gt;铜钱系统分析!$D$235,S55&lt;=铜钱系统分析!$E$235),3,AND(S55&gt;铜钱系统分析!$D$236,S55&lt;=铜钱系统分析!$E$236),2)</f>
        <v>3</v>
      </c>
      <c r="V55" s="48">
        <f t="shared" ca="1" si="7"/>
        <v>11.920108866496971</v>
      </c>
      <c r="W55">
        <f ca="1">_xlfn.IFS(AND(V55&gt;铜钱系统分析!$D$233,V55&lt;=铜钱系统分析!$E$233),5,AND(V55&gt;铜钱系统分析!$D$234,V55&lt;=铜钱系统分析!$E$234),4,AND(V55&gt;铜钱系统分析!$D$235,V55&lt;=铜钱系统分析!$E$235),3,AND(V55&gt;铜钱系统分析!$D$236,V55&lt;=铜钱系统分析!$E$236),2)</f>
        <v>3</v>
      </c>
      <c r="Y55" s="48">
        <f t="shared" ca="1" si="8"/>
        <v>94.597005823263615</v>
      </c>
      <c r="Z55">
        <f ca="1">_xlfn.IFS(AND(Y55&gt;铜钱系统分析!$D$233,Y55&lt;=铜钱系统分析!$E$233),5,AND(Y55&gt;铜钱系统分析!$D$234,Y55&lt;=铜钱系统分析!$E$234),4,AND(Y55&gt;铜钱系统分析!$D$235,Y55&lt;=铜钱系统分析!$E$235),3,AND(Y55&gt;铜钱系统分析!$D$236,Y55&lt;=铜钱系统分析!$E$236),2)</f>
        <v>2</v>
      </c>
      <c r="AB55" s="48">
        <f t="shared" ca="1" si="9"/>
        <v>42.856426768564518</v>
      </c>
      <c r="AC55">
        <f ca="1">_xlfn.IFS(AND(AB55&gt;铜钱系统分析!$D$233,AB55&lt;=铜钱系统分析!$E$233),5,AND(AB55&gt;铜钱系统分析!$D$234,AB55&lt;=铜钱系统分析!$E$234),4,AND(AB55&gt;铜钱系统分析!$D$235,AB55&lt;=铜钱系统分析!$E$235),3,AND(AB55&gt;铜钱系统分析!$D$236,AB55&lt;=铜钱系统分析!$E$236),2)</f>
        <v>3</v>
      </c>
    </row>
    <row r="56" spans="1:29" x14ac:dyDescent="0.15">
      <c r="A56" s="48">
        <f t="shared" ca="1" si="0"/>
        <v>94.919701768508816</v>
      </c>
      <c r="B56">
        <f ca="1">_xlfn.IFS(AND(A56&gt;铜钱系统分析!$D$233,A56&lt;=铜钱系统分析!$E$233),5,AND(A56&gt;铜钱系统分析!$D$234,A56&lt;=铜钱系统分析!$E$234),4,AND(A56&gt;铜钱系统分析!$D$235,A56&lt;=铜钱系统分析!$E$235),3,AND(A56&gt;铜钱系统分析!$D$236,A56&lt;=铜钱系统分析!$E$236),2)</f>
        <v>2</v>
      </c>
      <c r="D56" s="48">
        <f t="shared" ca="1" si="1"/>
        <v>1.1017275602457355</v>
      </c>
      <c r="E56">
        <f ca="1">_xlfn.IFS(AND(D56&gt;铜钱系统分析!$D$233,D56&lt;=铜钱系统分析!$E$233),5,AND(D56&gt;铜钱系统分析!$D$234,D56&lt;=铜钱系统分析!$E$234),4,AND(D56&gt;铜钱系统分析!$D$235,D56&lt;=铜钱系统分析!$E$235),3,AND(D56&gt;铜钱系统分析!$D$236,D56&lt;=铜钱系统分析!$E$236),2)</f>
        <v>4</v>
      </c>
      <c r="G56" s="48">
        <f t="shared" ca="1" si="2"/>
        <v>53.686615786406186</v>
      </c>
      <c r="H56">
        <f ca="1">_xlfn.IFS(AND(G56&gt;铜钱系统分析!$D$233,G56&lt;=铜钱系统分析!$E$233),5,AND(G56&gt;铜钱系统分析!$D$234,G56&lt;=铜钱系统分析!$E$234),4,AND(G56&gt;铜钱系统分析!$D$235,G56&lt;=铜钱系统分析!$E$235),3,AND(G56&gt;铜钱系统分析!$D$236,G56&lt;=铜钱系统分析!$E$236),2)</f>
        <v>3</v>
      </c>
      <c r="J56" s="48">
        <f t="shared" ca="1" si="3"/>
        <v>12.073158682509888</v>
      </c>
      <c r="K56">
        <f ca="1">_xlfn.IFS(AND(J56&gt;铜钱系统分析!$D$233,J56&lt;=铜钱系统分析!$E$233),5,AND(J56&gt;铜钱系统分析!$D$234,J56&lt;=铜钱系统分析!$E$234),4,AND(J56&gt;铜钱系统分析!$D$235,J56&lt;=铜钱系统分析!$E$235),3,AND(J56&gt;铜钱系统分析!$D$236,J56&lt;=铜钱系统分析!$E$236),2)</f>
        <v>3</v>
      </c>
      <c r="M56" s="48">
        <f t="shared" ca="1" si="4"/>
        <v>34.708616629884958</v>
      </c>
      <c r="N56">
        <f ca="1">_xlfn.IFS(AND(M56&gt;铜钱系统分析!$D$233,M56&lt;=铜钱系统分析!$E$233),5,AND(M56&gt;铜钱系统分析!$D$234,M56&lt;=铜钱系统分析!$E$234),4,AND(M56&gt;铜钱系统分析!$D$235,M56&lt;=铜钱系统分析!$E$235),3,AND(M56&gt;铜钱系统分析!$D$236,M56&lt;=铜钱系统分析!$E$236),2)</f>
        <v>3</v>
      </c>
      <c r="P56" s="48">
        <f t="shared" ca="1" si="5"/>
        <v>71.681657898929501</v>
      </c>
      <c r="Q56">
        <f ca="1">_xlfn.IFS(AND(P56&gt;铜钱系统分析!$D$233,P56&lt;=铜钱系统分析!$E$233),5,AND(P56&gt;铜钱系统分析!$D$234,P56&lt;=铜钱系统分析!$E$234),4,AND(P56&gt;铜钱系统分析!$D$235,P56&lt;=铜钱系统分析!$E$235),3,AND(P56&gt;铜钱系统分析!$D$236,P56&lt;=铜钱系统分析!$E$236),2)</f>
        <v>3</v>
      </c>
      <c r="S56" s="48">
        <f t="shared" ca="1" si="6"/>
        <v>54.311231870877833</v>
      </c>
      <c r="T56">
        <f ca="1">_xlfn.IFS(AND(S56&gt;铜钱系统分析!$D$233,S56&lt;=铜钱系统分析!$E$233),5,AND(S56&gt;铜钱系统分析!$D$234,S56&lt;=铜钱系统分析!$E$234),4,AND(S56&gt;铜钱系统分析!$D$235,S56&lt;=铜钱系统分析!$E$235),3,AND(S56&gt;铜钱系统分析!$D$236,S56&lt;=铜钱系统分析!$E$236),2)</f>
        <v>3</v>
      </c>
      <c r="V56" s="48">
        <f t="shared" ca="1" si="7"/>
        <v>40.426149752023868</v>
      </c>
      <c r="W56">
        <f ca="1">_xlfn.IFS(AND(V56&gt;铜钱系统分析!$D$233,V56&lt;=铜钱系统分析!$E$233),5,AND(V56&gt;铜钱系统分析!$D$234,V56&lt;=铜钱系统分析!$E$234),4,AND(V56&gt;铜钱系统分析!$D$235,V56&lt;=铜钱系统分析!$E$235),3,AND(V56&gt;铜钱系统分析!$D$236,V56&lt;=铜钱系统分析!$E$236),2)</f>
        <v>3</v>
      </c>
      <c r="Y56" s="48">
        <f t="shared" ca="1" si="8"/>
        <v>63.745253688804773</v>
      </c>
      <c r="Z56">
        <f ca="1">_xlfn.IFS(AND(Y56&gt;铜钱系统分析!$D$233,Y56&lt;=铜钱系统分析!$E$233),5,AND(Y56&gt;铜钱系统分析!$D$234,Y56&lt;=铜钱系统分析!$E$234),4,AND(Y56&gt;铜钱系统分析!$D$235,Y56&lt;=铜钱系统分析!$E$235),3,AND(Y56&gt;铜钱系统分析!$D$236,Y56&lt;=铜钱系统分析!$E$236),2)</f>
        <v>3</v>
      </c>
      <c r="AB56" s="48">
        <f t="shared" ca="1" si="9"/>
        <v>76.794279024768827</v>
      </c>
      <c r="AC56">
        <f ca="1">_xlfn.IFS(AND(AB56&gt;铜钱系统分析!$D$233,AB56&lt;=铜钱系统分析!$E$233),5,AND(AB56&gt;铜钱系统分析!$D$234,AB56&lt;=铜钱系统分析!$E$234),4,AND(AB56&gt;铜钱系统分析!$D$235,AB56&lt;=铜钱系统分析!$E$235),3,AND(AB56&gt;铜钱系统分析!$D$236,AB56&lt;=铜钱系统分析!$E$236),2)</f>
        <v>2</v>
      </c>
    </row>
    <row r="57" spans="1:29" x14ac:dyDescent="0.15">
      <c r="A57" s="48">
        <f t="shared" ca="1" si="0"/>
        <v>62.456291956979548</v>
      </c>
      <c r="B57">
        <f ca="1">_xlfn.IFS(AND(A57&gt;铜钱系统分析!$D$233,A57&lt;=铜钱系统分析!$E$233),5,AND(A57&gt;铜钱系统分析!$D$234,A57&lt;=铜钱系统分析!$E$234),4,AND(A57&gt;铜钱系统分析!$D$235,A57&lt;=铜钱系统分析!$E$235),3,AND(A57&gt;铜钱系统分析!$D$236,A57&lt;=铜钱系统分析!$E$236),2)</f>
        <v>3</v>
      </c>
      <c r="D57" s="48">
        <f t="shared" ca="1" si="1"/>
        <v>58.030539448497962</v>
      </c>
      <c r="E57">
        <f ca="1">_xlfn.IFS(AND(D57&gt;铜钱系统分析!$D$233,D57&lt;=铜钱系统分析!$E$233),5,AND(D57&gt;铜钱系统分析!$D$234,D57&lt;=铜钱系统分析!$E$234),4,AND(D57&gt;铜钱系统分析!$D$235,D57&lt;=铜钱系统分析!$E$235),3,AND(D57&gt;铜钱系统分析!$D$236,D57&lt;=铜钱系统分析!$E$236),2)</f>
        <v>3</v>
      </c>
      <c r="G57" s="48">
        <f t="shared" ca="1" si="2"/>
        <v>7.3955819933852363</v>
      </c>
      <c r="H57">
        <f ca="1">_xlfn.IFS(AND(G57&gt;铜钱系统分析!$D$233,G57&lt;=铜钱系统分析!$E$233),5,AND(G57&gt;铜钱系统分析!$D$234,G57&lt;=铜钱系统分析!$E$234),4,AND(G57&gt;铜钱系统分析!$D$235,G57&lt;=铜钱系统分析!$E$235),3,AND(G57&gt;铜钱系统分析!$D$236,G57&lt;=铜钱系统分析!$E$236),2)</f>
        <v>3</v>
      </c>
      <c r="J57" s="48">
        <f t="shared" ca="1" si="3"/>
        <v>54.829235377645205</v>
      </c>
      <c r="K57">
        <f ca="1">_xlfn.IFS(AND(J57&gt;铜钱系统分析!$D$233,J57&lt;=铜钱系统分析!$E$233),5,AND(J57&gt;铜钱系统分析!$D$234,J57&lt;=铜钱系统分析!$E$234),4,AND(J57&gt;铜钱系统分析!$D$235,J57&lt;=铜钱系统分析!$E$235),3,AND(J57&gt;铜钱系统分析!$D$236,J57&lt;=铜钱系统分析!$E$236),2)</f>
        <v>3</v>
      </c>
      <c r="M57" s="48">
        <f t="shared" ca="1" si="4"/>
        <v>70.264685885196769</v>
      </c>
      <c r="N57">
        <f ca="1">_xlfn.IFS(AND(M57&gt;铜钱系统分析!$D$233,M57&lt;=铜钱系统分析!$E$233),5,AND(M57&gt;铜钱系统分析!$D$234,M57&lt;=铜钱系统分析!$E$234),4,AND(M57&gt;铜钱系统分析!$D$235,M57&lt;=铜钱系统分析!$E$235),3,AND(M57&gt;铜钱系统分析!$D$236,M57&lt;=铜钱系统分析!$E$236),2)</f>
        <v>3</v>
      </c>
      <c r="P57" s="48">
        <f t="shared" ca="1" si="5"/>
        <v>7.9465301871111222</v>
      </c>
      <c r="Q57">
        <f ca="1">_xlfn.IFS(AND(P57&gt;铜钱系统分析!$D$233,P57&lt;=铜钱系统分析!$E$233),5,AND(P57&gt;铜钱系统分析!$D$234,P57&lt;=铜钱系统分析!$E$234),4,AND(P57&gt;铜钱系统分析!$D$235,P57&lt;=铜钱系统分析!$E$235),3,AND(P57&gt;铜钱系统分析!$D$236,P57&lt;=铜钱系统分析!$E$236),2)</f>
        <v>3</v>
      </c>
      <c r="S57" s="48">
        <f t="shared" ca="1" si="6"/>
        <v>14.814780256914739</v>
      </c>
      <c r="T57">
        <f ca="1">_xlfn.IFS(AND(S57&gt;铜钱系统分析!$D$233,S57&lt;=铜钱系统分析!$E$233),5,AND(S57&gt;铜钱系统分析!$D$234,S57&lt;=铜钱系统分析!$E$234),4,AND(S57&gt;铜钱系统分析!$D$235,S57&lt;=铜钱系统分析!$E$235),3,AND(S57&gt;铜钱系统分析!$D$236,S57&lt;=铜钱系统分析!$E$236),2)</f>
        <v>3</v>
      </c>
      <c r="V57" s="48">
        <f t="shared" ca="1" si="7"/>
        <v>74.17737493323969</v>
      </c>
      <c r="W57">
        <f ca="1">_xlfn.IFS(AND(V57&gt;铜钱系统分析!$D$233,V57&lt;=铜钱系统分析!$E$233),5,AND(V57&gt;铜钱系统分析!$D$234,V57&lt;=铜钱系统分析!$E$234),4,AND(V57&gt;铜钱系统分析!$D$235,V57&lt;=铜钱系统分析!$E$235),3,AND(V57&gt;铜钱系统分析!$D$236,V57&lt;=铜钱系统分析!$E$236),2)</f>
        <v>2</v>
      </c>
      <c r="Y57" s="48">
        <f t="shared" ca="1" si="8"/>
        <v>48.866451687366499</v>
      </c>
      <c r="Z57">
        <f ca="1">_xlfn.IFS(AND(Y57&gt;铜钱系统分析!$D$233,Y57&lt;=铜钱系统分析!$E$233),5,AND(Y57&gt;铜钱系统分析!$D$234,Y57&lt;=铜钱系统分析!$E$234),4,AND(Y57&gt;铜钱系统分析!$D$235,Y57&lt;=铜钱系统分析!$E$235),3,AND(Y57&gt;铜钱系统分析!$D$236,Y57&lt;=铜钱系统分析!$E$236),2)</f>
        <v>3</v>
      </c>
      <c r="AB57" s="48">
        <f t="shared" ca="1" si="9"/>
        <v>80.756112260597916</v>
      </c>
      <c r="AC57">
        <f ca="1">_xlfn.IFS(AND(AB57&gt;铜钱系统分析!$D$233,AB57&lt;=铜钱系统分析!$E$233),5,AND(AB57&gt;铜钱系统分析!$D$234,AB57&lt;=铜钱系统分析!$E$234),4,AND(AB57&gt;铜钱系统分析!$D$235,AB57&lt;=铜钱系统分析!$E$235),3,AND(AB57&gt;铜钱系统分析!$D$236,AB57&lt;=铜钱系统分析!$E$236),2)</f>
        <v>2</v>
      </c>
    </row>
    <row r="58" spans="1:29" x14ac:dyDescent="0.15">
      <c r="A58" s="48">
        <f t="shared" ca="1" si="0"/>
        <v>95.22068252114704</v>
      </c>
      <c r="B58">
        <f ca="1">_xlfn.IFS(AND(A58&gt;铜钱系统分析!$D$233,A58&lt;=铜钱系统分析!$E$233),5,AND(A58&gt;铜钱系统分析!$D$234,A58&lt;=铜钱系统分析!$E$234),4,AND(A58&gt;铜钱系统分析!$D$235,A58&lt;=铜钱系统分析!$E$235),3,AND(A58&gt;铜钱系统分析!$D$236,A58&lt;=铜钱系统分析!$E$236),2)</f>
        <v>2</v>
      </c>
      <c r="D58" s="48">
        <f t="shared" ca="1" si="1"/>
        <v>43.77531370610248</v>
      </c>
      <c r="E58">
        <f ca="1">_xlfn.IFS(AND(D58&gt;铜钱系统分析!$D$233,D58&lt;=铜钱系统分析!$E$233),5,AND(D58&gt;铜钱系统分析!$D$234,D58&lt;=铜钱系统分析!$E$234),4,AND(D58&gt;铜钱系统分析!$D$235,D58&lt;=铜钱系统分析!$E$235),3,AND(D58&gt;铜钱系统分析!$D$236,D58&lt;=铜钱系统分析!$E$236),2)</f>
        <v>3</v>
      </c>
      <c r="G58" s="48">
        <f t="shared" ca="1" si="2"/>
        <v>24.129044664306409</v>
      </c>
      <c r="H58">
        <f ca="1">_xlfn.IFS(AND(G58&gt;铜钱系统分析!$D$233,G58&lt;=铜钱系统分析!$E$233),5,AND(G58&gt;铜钱系统分析!$D$234,G58&lt;=铜钱系统分析!$E$234),4,AND(G58&gt;铜钱系统分析!$D$235,G58&lt;=铜钱系统分析!$E$235),3,AND(G58&gt;铜钱系统分析!$D$236,G58&lt;=铜钱系统分析!$E$236),2)</f>
        <v>3</v>
      </c>
      <c r="J58" s="48">
        <f t="shared" ca="1" si="3"/>
        <v>49.523133176984643</v>
      </c>
      <c r="K58">
        <f ca="1">_xlfn.IFS(AND(J58&gt;铜钱系统分析!$D$233,J58&lt;=铜钱系统分析!$E$233),5,AND(J58&gt;铜钱系统分析!$D$234,J58&lt;=铜钱系统分析!$E$234),4,AND(J58&gt;铜钱系统分析!$D$235,J58&lt;=铜钱系统分析!$E$235),3,AND(J58&gt;铜钱系统分析!$D$236,J58&lt;=铜钱系统分析!$E$236),2)</f>
        <v>3</v>
      </c>
      <c r="M58" s="48">
        <f t="shared" ca="1" si="4"/>
        <v>25.545398747290005</v>
      </c>
      <c r="N58">
        <f ca="1">_xlfn.IFS(AND(M58&gt;铜钱系统分析!$D$233,M58&lt;=铜钱系统分析!$E$233),5,AND(M58&gt;铜钱系统分析!$D$234,M58&lt;=铜钱系统分析!$E$234),4,AND(M58&gt;铜钱系统分析!$D$235,M58&lt;=铜钱系统分析!$E$235),3,AND(M58&gt;铜钱系统分析!$D$236,M58&lt;=铜钱系统分析!$E$236),2)</f>
        <v>3</v>
      </c>
      <c r="P58" s="48">
        <f t="shared" ca="1" si="5"/>
        <v>83.375088777747607</v>
      </c>
      <c r="Q58">
        <f ca="1">_xlfn.IFS(AND(P58&gt;铜钱系统分析!$D$233,P58&lt;=铜钱系统分析!$E$233),5,AND(P58&gt;铜钱系统分析!$D$234,P58&lt;=铜钱系统分析!$E$234),4,AND(P58&gt;铜钱系统分析!$D$235,P58&lt;=铜钱系统分析!$E$235),3,AND(P58&gt;铜钱系统分析!$D$236,P58&lt;=铜钱系统分析!$E$236),2)</f>
        <v>2</v>
      </c>
      <c r="S58" s="48">
        <f t="shared" ca="1" si="6"/>
        <v>66.917735878044098</v>
      </c>
      <c r="T58">
        <f ca="1">_xlfn.IFS(AND(S58&gt;铜钱系统分析!$D$233,S58&lt;=铜钱系统分析!$E$233),5,AND(S58&gt;铜钱系统分析!$D$234,S58&lt;=铜钱系统分析!$E$234),4,AND(S58&gt;铜钱系统分析!$D$235,S58&lt;=铜钱系统分析!$E$235),3,AND(S58&gt;铜钱系统分析!$D$236,S58&lt;=铜钱系统分析!$E$236),2)</f>
        <v>3</v>
      </c>
      <c r="V58" s="48">
        <f t="shared" ca="1" si="7"/>
        <v>41.966865524816377</v>
      </c>
      <c r="W58">
        <f ca="1">_xlfn.IFS(AND(V58&gt;铜钱系统分析!$D$233,V58&lt;=铜钱系统分析!$E$233),5,AND(V58&gt;铜钱系统分析!$D$234,V58&lt;=铜钱系统分析!$E$234),4,AND(V58&gt;铜钱系统分析!$D$235,V58&lt;=铜钱系统分析!$E$235),3,AND(V58&gt;铜钱系统分析!$D$236,V58&lt;=铜钱系统分析!$E$236),2)</f>
        <v>3</v>
      </c>
      <c r="Y58" s="48">
        <f t="shared" ca="1" si="8"/>
        <v>77.971076976168362</v>
      </c>
      <c r="Z58">
        <f ca="1">_xlfn.IFS(AND(Y58&gt;铜钱系统分析!$D$233,Y58&lt;=铜钱系统分析!$E$233),5,AND(Y58&gt;铜钱系统分析!$D$234,Y58&lt;=铜钱系统分析!$E$234),4,AND(Y58&gt;铜钱系统分析!$D$235,Y58&lt;=铜钱系统分析!$E$235),3,AND(Y58&gt;铜钱系统分析!$D$236,Y58&lt;=铜钱系统分析!$E$236),2)</f>
        <v>2</v>
      </c>
      <c r="AB58" s="48">
        <f t="shared" ca="1" si="9"/>
        <v>20.747398418771546</v>
      </c>
      <c r="AC58">
        <f ca="1">_xlfn.IFS(AND(AB58&gt;铜钱系统分析!$D$233,AB58&lt;=铜钱系统分析!$E$233),5,AND(AB58&gt;铜钱系统分析!$D$234,AB58&lt;=铜钱系统分析!$E$234),4,AND(AB58&gt;铜钱系统分析!$D$235,AB58&lt;=铜钱系统分析!$E$235),3,AND(AB58&gt;铜钱系统分析!$D$236,AB58&lt;=铜钱系统分析!$E$236),2)</f>
        <v>3</v>
      </c>
    </row>
    <row r="59" spans="1:29" x14ac:dyDescent="0.15">
      <c r="A59" s="48">
        <f t="shared" ca="1" si="0"/>
        <v>1.6249659948993522</v>
      </c>
      <c r="B59">
        <f ca="1">_xlfn.IFS(AND(A59&gt;铜钱系统分析!$D$233,A59&lt;=铜钱系统分析!$E$233),5,AND(A59&gt;铜钱系统分析!$D$234,A59&lt;=铜钱系统分析!$E$234),4,AND(A59&gt;铜钱系统分析!$D$235,A59&lt;=铜钱系统分析!$E$235),3,AND(A59&gt;铜钱系统分析!$D$236,A59&lt;=铜钱系统分析!$E$236),2)</f>
        <v>4</v>
      </c>
      <c r="D59" s="48">
        <f t="shared" ca="1" si="1"/>
        <v>65.091876085761584</v>
      </c>
      <c r="E59">
        <f ca="1">_xlfn.IFS(AND(D59&gt;铜钱系统分析!$D$233,D59&lt;=铜钱系统分析!$E$233),5,AND(D59&gt;铜钱系统分析!$D$234,D59&lt;=铜钱系统分析!$E$234),4,AND(D59&gt;铜钱系统分析!$D$235,D59&lt;=铜钱系统分析!$E$235),3,AND(D59&gt;铜钱系统分析!$D$236,D59&lt;=铜钱系统分析!$E$236),2)</f>
        <v>3</v>
      </c>
      <c r="G59" s="48">
        <f t="shared" ca="1" si="2"/>
        <v>98.18448543866883</v>
      </c>
      <c r="H59">
        <f ca="1">_xlfn.IFS(AND(G59&gt;铜钱系统分析!$D$233,G59&lt;=铜钱系统分析!$E$233),5,AND(G59&gt;铜钱系统分析!$D$234,G59&lt;=铜钱系统分析!$E$234),4,AND(G59&gt;铜钱系统分析!$D$235,G59&lt;=铜钱系统分析!$E$235),3,AND(G59&gt;铜钱系统分析!$D$236,G59&lt;=铜钱系统分析!$E$236),2)</f>
        <v>2</v>
      </c>
      <c r="J59" s="48">
        <f t="shared" ca="1" si="3"/>
        <v>17.324919118167625</v>
      </c>
      <c r="K59">
        <f ca="1">_xlfn.IFS(AND(J59&gt;铜钱系统分析!$D$233,J59&lt;=铜钱系统分析!$E$233),5,AND(J59&gt;铜钱系统分析!$D$234,J59&lt;=铜钱系统分析!$E$234),4,AND(J59&gt;铜钱系统分析!$D$235,J59&lt;=铜钱系统分析!$E$235),3,AND(J59&gt;铜钱系统分析!$D$236,J59&lt;=铜钱系统分析!$E$236),2)</f>
        <v>3</v>
      </c>
      <c r="M59" s="48">
        <f t="shared" ca="1" si="4"/>
        <v>76.762476933439302</v>
      </c>
      <c r="N59">
        <f ca="1">_xlfn.IFS(AND(M59&gt;铜钱系统分析!$D$233,M59&lt;=铜钱系统分析!$E$233),5,AND(M59&gt;铜钱系统分析!$D$234,M59&lt;=铜钱系统分析!$E$234),4,AND(M59&gt;铜钱系统分析!$D$235,M59&lt;=铜钱系统分析!$E$235),3,AND(M59&gt;铜钱系统分析!$D$236,M59&lt;=铜钱系统分析!$E$236),2)</f>
        <v>2</v>
      </c>
      <c r="P59" s="48">
        <f t="shared" ca="1" si="5"/>
        <v>4.8308662343673365</v>
      </c>
      <c r="Q59">
        <f ca="1">_xlfn.IFS(AND(P59&gt;铜钱系统分析!$D$233,P59&lt;=铜钱系统分析!$E$233),5,AND(P59&gt;铜钱系统分析!$D$234,P59&lt;=铜钱系统分析!$E$234),4,AND(P59&gt;铜钱系统分析!$D$235,P59&lt;=铜钱系统分析!$E$235),3,AND(P59&gt;铜钱系统分析!$D$236,P59&lt;=铜钱系统分析!$E$236),2)</f>
        <v>3</v>
      </c>
      <c r="S59" s="48">
        <f t="shared" ca="1" si="6"/>
        <v>23.553363480759316</v>
      </c>
      <c r="T59">
        <f ca="1">_xlfn.IFS(AND(S59&gt;铜钱系统分析!$D$233,S59&lt;=铜钱系统分析!$E$233),5,AND(S59&gt;铜钱系统分析!$D$234,S59&lt;=铜钱系统分析!$E$234),4,AND(S59&gt;铜钱系统分析!$D$235,S59&lt;=铜钱系统分析!$E$235),3,AND(S59&gt;铜钱系统分析!$D$236,S59&lt;=铜钱系统分析!$E$236),2)</f>
        <v>3</v>
      </c>
      <c r="V59" s="48">
        <f t="shared" ca="1" si="7"/>
        <v>30.407449424741738</v>
      </c>
      <c r="W59">
        <f ca="1">_xlfn.IFS(AND(V59&gt;铜钱系统分析!$D$233,V59&lt;=铜钱系统分析!$E$233),5,AND(V59&gt;铜钱系统分析!$D$234,V59&lt;=铜钱系统分析!$E$234),4,AND(V59&gt;铜钱系统分析!$D$235,V59&lt;=铜钱系统分析!$E$235),3,AND(V59&gt;铜钱系统分析!$D$236,V59&lt;=铜钱系统分析!$E$236),2)</f>
        <v>3</v>
      </c>
      <c r="Y59" s="48">
        <f t="shared" ca="1" si="8"/>
        <v>2.4761860620409193</v>
      </c>
      <c r="Z59">
        <f ca="1">_xlfn.IFS(AND(Y59&gt;铜钱系统分析!$D$233,Y59&lt;=铜钱系统分析!$E$233),5,AND(Y59&gt;铜钱系统分析!$D$234,Y59&lt;=铜钱系统分析!$E$234),4,AND(Y59&gt;铜钱系统分析!$D$235,Y59&lt;=铜钱系统分析!$E$235),3,AND(Y59&gt;铜钱系统分析!$D$236,Y59&lt;=铜钱系统分析!$E$236),2)</f>
        <v>4</v>
      </c>
      <c r="AB59" s="48">
        <f t="shared" ca="1" si="9"/>
        <v>7.7367511706116439</v>
      </c>
      <c r="AC59">
        <f ca="1">_xlfn.IFS(AND(AB59&gt;铜钱系统分析!$D$233,AB59&lt;=铜钱系统分析!$E$233),5,AND(AB59&gt;铜钱系统分析!$D$234,AB59&lt;=铜钱系统分析!$E$234),4,AND(AB59&gt;铜钱系统分析!$D$235,AB59&lt;=铜钱系统分析!$E$235),3,AND(AB59&gt;铜钱系统分析!$D$236,AB59&lt;=铜钱系统分析!$E$236),2)</f>
        <v>3</v>
      </c>
    </row>
    <row r="60" spans="1:29" x14ac:dyDescent="0.15">
      <c r="A60" s="48">
        <f t="shared" ca="1" si="0"/>
        <v>71.76198516047144</v>
      </c>
      <c r="B60">
        <f ca="1">_xlfn.IFS(AND(A60&gt;铜钱系统分析!$D$233,A60&lt;=铜钱系统分析!$E$233),5,AND(A60&gt;铜钱系统分析!$D$234,A60&lt;=铜钱系统分析!$E$234),4,AND(A60&gt;铜钱系统分析!$D$235,A60&lt;=铜钱系统分析!$E$235),3,AND(A60&gt;铜钱系统分析!$D$236,A60&lt;=铜钱系统分析!$E$236),2)</f>
        <v>3</v>
      </c>
      <c r="D60" s="48">
        <f t="shared" ca="1" si="1"/>
        <v>99.255617521839795</v>
      </c>
      <c r="E60">
        <f ca="1">_xlfn.IFS(AND(D60&gt;铜钱系统分析!$D$233,D60&lt;=铜钱系统分析!$E$233),5,AND(D60&gt;铜钱系统分析!$D$234,D60&lt;=铜钱系统分析!$E$234),4,AND(D60&gt;铜钱系统分析!$D$235,D60&lt;=铜钱系统分析!$E$235),3,AND(D60&gt;铜钱系统分析!$D$236,D60&lt;=铜钱系统分析!$E$236),2)</f>
        <v>2</v>
      </c>
      <c r="G60" s="48">
        <f t="shared" ca="1" si="2"/>
        <v>6.0232861113938547</v>
      </c>
      <c r="H60">
        <f ca="1">_xlfn.IFS(AND(G60&gt;铜钱系统分析!$D$233,G60&lt;=铜钱系统分析!$E$233),5,AND(G60&gt;铜钱系统分析!$D$234,G60&lt;=铜钱系统分析!$E$234),4,AND(G60&gt;铜钱系统分析!$D$235,G60&lt;=铜钱系统分析!$E$235),3,AND(G60&gt;铜钱系统分析!$D$236,G60&lt;=铜钱系统分析!$E$236),2)</f>
        <v>3</v>
      </c>
      <c r="J60" s="48">
        <f t="shared" ca="1" si="3"/>
        <v>11.646228858030339</v>
      </c>
      <c r="K60">
        <f ca="1">_xlfn.IFS(AND(J60&gt;铜钱系统分析!$D$233,J60&lt;=铜钱系统分析!$E$233),5,AND(J60&gt;铜钱系统分析!$D$234,J60&lt;=铜钱系统分析!$E$234),4,AND(J60&gt;铜钱系统分析!$D$235,J60&lt;=铜钱系统分析!$E$235),3,AND(J60&gt;铜钱系统分析!$D$236,J60&lt;=铜钱系统分析!$E$236),2)</f>
        <v>3</v>
      </c>
      <c r="M60" s="48">
        <f t="shared" ca="1" si="4"/>
        <v>70.259130518595114</v>
      </c>
      <c r="N60">
        <f ca="1">_xlfn.IFS(AND(M60&gt;铜钱系统分析!$D$233,M60&lt;=铜钱系统分析!$E$233),5,AND(M60&gt;铜钱系统分析!$D$234,M60&lt;=铜钱系统分析!$E$234),4,AND(M60&gt;铜钱系统分析!$D$235,M60&lt;=铜钱系统分析!$E$235),3,AND(M60&gt;铜钱系统分析!$D$236,M60&lt;=铜钱系统分析!$E$236),2)</f>
        <v>3</v>
      </c>
      <c r="P60" s="48">
        <f t="shared" ca="1" si="5"/>
        <v>45.369143406726231</v>
      </c>
      <c r="Q60">
        <f ca="1">_xlfn.IFS(AND(P60&gt;铜钱系统分析!$D$233,P60&lt;=铜钱系统分析!$E$233),5,AND(P60&gt;铜钱系统分析!$D$234,P60&lt;=铜钱系统分析!$E$234),4,AND(P60&gt;铜钱系统分析!$D$235,P60&lt;=铜钱系统分析!$E$235),3,AND(P60&gt;铜钱系统分析!$D$236,P60&lt;=铜钱系统分析!$E$236),2)</f>
        <v>3</v>
      </c>
      <c r="S60" s="48">
        <f t="shared" ca="1" si="6"/>
        <v>96.298676382838735</v>
      </c>
      <c r="T60">
        <f ca="1">_xlfn.IFS(AND(S60&gt;铜钱系统分析!$D$233,S60&lt;=铜钱系统分析!$E$233),5,AND(S60&gt;铜钱系统分析!$D$234,S60&lt;=铜钱系统分析!$E$234),4,AND(S60&gt;铜钱系统分析!$D$235,S60&lt;=铜钱系统分析!$E$235),3,AND(S60&gt;铜钱系统分析!$D$236,S60&lt;=铜钱系统分析!$E$236),2)</f>
        <v>2</v>
      </c>
      <c r="V60" s="48">
        <f t="shared" ca="1" si="7"/>
        <v>1.9689982259114669</v>
      </c>
      <c r="W60">
        <f ca="1">_xlfn.IFS(AND(V60&gt;铜钱系统分析!$D$233,V60&lt;=铜钱系统分析!$E$233),5,AND(V60&gt;铜钱系统分析!$D$234,V60&lt;=铜钱系统分析!$E$234),4,AND(V60&gt;铜钱系统分析!$D$235,V60&lt;=铜钱系统分析!$E$235),3,AND(V60&gt;铜钱系统分析!$D$236,V60&lt;=铜钱系统分析!$E$236),2)</f>
        <v>4</v>
      </c>
      <c r="Y60" s="48">
        <f t="shared" ca="1" si="8"/>
        <v>74.609651553415333</v>
      </c>
      <c r="Z60">
        <f ca="1">_xlfn.IFS(AND(Y60&gt;铜钱系统分析!$D$233,Y60&lt;=铜钱系统分析!$E$233),5,AND(Y60&gt;铜钱系统分析!$D$234,Y60&lt;=铜钱系统分析!$E$234),4,AND(Y60&gt;铜钱系统分析!$D$235,Y60&lt;=铜钱系统分析!$E$235),3,AND(Y60&gt;铜钱系统分析!$D$236,Y60&lt;=铜钱系统分析!$E$236),2)</f>
        <v>2</v>
      </c>
      <c r="AB60" s="48">
        <f t="shared" ca="1" si="9"/>
        <v>70.873691748988406</v>
      </c>
      <c r="AC60">
        <f ca="1">_xlfn.IFS(AND(AB60&gt;铜钱系统分析!$D$233,AB60&lt;=铜钱系统分析!$E$233),5,AND(AB60&gt;铜钱系统分析!$D$234,AB60&lt;=铜钱系统分析!$E$234),4,AND(AB60&gt;铜钱系统分析!$D$235,AB60&lt;=铜钱系统分析!$E$235),3,AND(AB60&gt;铜钱系统分析!$D$236,AB60&lt;=铜钱系统分析!$E$236),2)</f>
        <v>3</v>
      </c>
    </row>
    <row r="61" spans="1:29" x14ac:dyDescent="0.15">
      <c r="A61" s="48">
        <f t="shared" ca="1" si="0"/>
        <v>18.174919240173093</v>
      </c>
      <c r="B61">
        <f ca="1">_xlfn.IFS(AND(A61&gt;铜钱系统分析!$D$233,A61&lt;=铜钱系统分析!$E$233),5,AND(A61&gt;铜钱系统分析!$D$234,A61&lt;=铜钱系统分析!$E$234),4,AND(A61&gt;铜钱系统分析!$D$235,A61&lt;=铜钱系统分析!$E$235),3,AND(A61&gt;铜钱系统分析!$D$236,A61&lt;=铜钱系统分析!$E$236),2)</f>
        <v>3</v>
      </c>
      <c r="D61" s="48">
        <f t="shared" ca="1" si="1"/>
        <v>82.258304538141886</v>
      </c>
      <c r="E61">
        <f ca="1">_xlfn.IFS(AND(D61&gt;铜钱系统分析!$D$233,D61&lt;=铜钱系统分析!$E$233),5,AND(D61&gt;铜钱系统分析!$D$234,D61&lt;=铜钱系统分析!$E$234),4,AND(D61&gt;铜钱系统分析!$D$235,D61&lt;=铜钱系统分析!$E$235),3,AND(D61&gt;铜钱系统分析!$D$236,D61&lt;=铜钱系统分析!$E$236),2)</f>
        <v>2</v>
      </c>
      <c r="G61" s="48">
        <f t="shared" ca="1" si="2"/>
        <v>35.335355157686251</v>
      </c>
      <c r="H61">
        <f ca="1">_xlfn.IFS(AND(G61&gt;铜钱系统分析!$D$233,G61&lt;=铜钱系统分析!$E$233),5,AND(G61&gt;铜钱系统分析!$D$234,G61&lt;=铜钱系统分析!$E$234),4,AND(G61&gt;铜钱系统分析!$D$235,G61&lt;=铜钱系统分析!$E$235),3,AND(G61&gt;铜钱系统分析!$D$236,G61&lt;=铜钱系统分析!$E$236),2)</f>
        <v>3</v>
      </c>
      <c r="J61" s="48">
        <f t="shared" ca="1" si="3"/>
        <v>6.2808868411129986</v>
      </c>
      <c r="K61">
        <f ca="1">_xlfn.IFS(AND(J61&gt;铜钱系统分析!$D$233,J61&lt;=铜钱系统分析!$E$233),5,AND(J61&gt;铜钱系统分析!$D$234,J61&lt;=铜钱系统分析!$E$234),4,AND(J61&gt;铜钱系统分析!$D$235,J61&lt;=铜钱系统分析!$E$235),3,AND(J61&gt;铜钱系统分析!$D$236,J61&lt;=铜钱系统分析!$E$236),2)</f>
        <v>3</v>
      </c>
      <c r="M61" s="48">
        <f t="shared" ca="1" si="4"/>
        <v>90.358114613572297</v>
      </c>
      <c r="N61">
        <f ca="1">_xlfn.IFS(AND(M61&gt;铜钱系统分析!$D$233,M61&lt;=铜钱系统分析!$E$233),5,AND(M61&gt;铜钱系统分析!$D$234,M61&lt;=铜钱系统分析!$E$234),4,AND(M61&gt;铜钱系统分析!$D$235,M61&lt;=铜钱系统分析!$E$235),3,AND(M61&gt;铜钱系统分析!$D$236,M61&lt;=铜钱系统分析!$E$236),2)</f>
        <v>2</v>
      </c>
      <c r="P61" s="48">
        <f t="shared" ca="1" si="5"/>
        <v>55.096173481013452</v>
      </c>
      <c r="Q61">
        <f ca="1">_xlfn.IFS(AND(P61&gt;铜钱系统分析!$D$233,P61&lt;=铜钱系统分析!$E$233),5,AND(P61&gt;铜钱系统分析!$D$234,P61&lt;=铜钱系统分析!$E$234),4,AND(P61&gt;铜钱系统分析!$D$235,P61&lt;=铜钱系统分析!$E$235),3,AND(P61&gt;铜钱系统分析!$D$236,P61&lt;=铜钱系统分析!$E$236),2)</f>
        <v>3</v>
      </c>
      <c r="S61" s="48">
        <f t="shared" ca="1" si="6"/>
        <v>67.576884657724861</v>
      </c>
      <c r="T61">
        <f ca="1">_xlfn.IFS(AND(S61&gt;铜钱系统分析!$D$233,S61&lt;=铜钱系统分析!$E$233),5,AND(S61&gt;铜钱系统分析!$D$234,S61&lt;=铜钱系统分析!$E$234),4,AND(S61&gt;铜钱系统分析!$D$235,S61&lt;=铜钱系统分析!$E$235),3,AND(S61&gt;铜钱系统分析!$D$236,S61&lt;=铜钱系统分析!$E$236),2)</f>
        <v>3</v>
      </c>
      <c r="V61" s="48">
        <f t="shared" ca="1" si="7"/>
        <v>10.689887177677161</v>
      </c>
      <c r="W61">
        <f ca="1">_xlfn.IFS(AND(V61&gt;铜钱系统分析!$D$233,V61&lt;=铜钱系统分析!$E$233),5,AND(V61&gt;铜钱系统分析!$D$234,V61&lt;=铜钱系统分析!$E$234),4,AND(V61&gt;铜钱系统分析!$D$235,V61&lt;=铜钱系统分析!$E$235),3,AND(V61&gt;铜钱系统分析!$D$236,V61&lt;=铜钱系统分析!$E$236),2)</f>
        <v>3</v>
      </c>
      <c r="Y61" s="48">
        <f t="shared" ca="1" si="8"/>
        <v>89.154230248003813</v>
      </c>
      <c r="Z61">
        <f ca="1">_xlfn.IFS(AND(Y61&gt;铜钱系统分析!$D$233,Y61&lt;=铜钱系统分析!$E$233),5,AND(Y61&gt;铜钱系统分析!$D$234,Y61&lt;=铜钱系统分析!$E$234),4,AND(Y61&gt;铜钱系统分析!$D$235,Y61&lt;=铜钱系统分析!$E$235),3,AND(Y61&gt;铜钱系统分析!$D$236,Y61&lt;=铜钱系统分析!$E$236),2)</f>
        <v>2</v>
      </c>
      <c r="AB61" s="48">
        <f t="shared" ca="1" si="9"/>
        <v>16.765427050983217</v>
      </c>
      <c r="AC61">
        <f ca="1">_xlfn.IFS(AND(AB61&gt;铜钱系统分析!$D$233,AB61&lt;=铜钱系统分析!$E$233),5,AND(AB61&gt;铜钱系统分析!$D$234,AB61&lt;=铜钱系统分析!$E$234),4,AND(AB61&gt;铜钱系统分析!$D$235,AB61&lt;=铜钱系统分析!$E$235),3,AND(AB61&gt;铜钱系统分析!$D$236,AB61&lt;=铜钱系统分析!$E$236),2)</f>
        <v>3</v>
      </c>
    </row>
    <row r="62" spans="1:29" x14ac:dyDescent="0.15">
      <c r="A62" s="48">
        <f t="shared" ca="1" si="0"/>
        <v>72.423834909112514</v>
      </c>
      <c r="B62">
        <f ca="1">_xlfn.IFS(AND(A62&gt;铜钱系统分析!$D$233,A62&lt;=铜钱系统分析!$E$233),5,AND(A62&gt;铜钱系统分析!$D$234,A62&lt;=铜钱系统分析!$E$234),4,AND(A62&gt;铜钱系统分析!$D$235,A62&lt;=铜钱系统分析!$E$235),3,AND(A62&gt;铜钱系统分析!$D$236,A62&lt;=铜钱系统分析!$E$236),2)</f>
        <v>3</v>
      </c>
      <c r="D62" s="48">
        <f t="shared" ca="1" si="1"/>
        <v>55.439915716719035</v>
      </c>
      <c r="E62">
        <f ca="1">_xlfn.IFS(AND(D62&gt;铜钱系统分析!$D$233,D62&lt;=铜钱系统分析!$E$233),5,AND(D62&gt;铜钱系统分析!$D$234,D62&lt;=铜钱系统分析!$E$234),4,AND(D62&gt;铜钱系统分析!$D$235,D62&lt;=铜钱系统分析!$E$235),3,AND(D62&gt;铜钱系统分析!$D$236,D62&lt;=铜钱系统分析!$E$236),2)</f>
        <v>3</v>
      </c>
      <c r="G62" s="48">
        <f t="shared" ca="1" si="2"/>
        <v>47.643284111817231</v>
      </c>
      <c r="H62">
        <f ca="1">_xlfn.IFS(AND(G62&gt;铜钱系统分析!$D$233,G62&lt;=铜钱系统分析!$E$233),5,AND(G62&gt;铜钱系统分析!$D$234,G62&lt;=铜钱系统分析!$E$234),4,AND(G62&gt;铜钱系统分析!$D$235,G62&lt;=铜钱系统分析!$E$235),3,AND(G62&gt;铜钱系统分析!$D$236,G62&lt;=铜钱系统分析!$E$236),2)</f>
        <v>3</v>
      </c>
      <c r="J62" s="48">
        <f t="shared" ca="1" si="3"/>
        <v>20.020171046212131</v>
      </c>
      <c r="K62">
        <f ca="1">_xlfn.IFS(AND(J62&gt;铜钱系统分析!$D$233,J62&lt;=铜钱系统分析!$E$233),5,AND(J62&gt;铜钱系统分析!$D$234,J62&lt;=铜钱系统分析!$E$234),4,AND(J62&gt;铜钱系统分析!$D$235,J62&lt;=铜钱系统分析!$E$235),3,AND(J62&gt;铜钱系统分析!$D$236,J62&lt;=铜钱系统分析!$E$236),2)</f>
        <v>3</v>
      </c>
      <c r="M62" s="48">
        <f t="shared" ca="1" si="4"/>
        <v>17.746671402362967</v>
      </c>
      <c r="N62">
        <f ca="1">_xlfn.IFS(AND(M62&gt;铜钱系统分析!$D$233,M62&lt;=铜钱系统分析!$E$233),5,AND(M62&gt;铜钱系统分析!$D$234,M62&lt;=铜钱系统分析!$E$234),4,AND(M62&gt;铜钱系统分析!$D$235,M62&lt;=铜钱系统分析!$E$235),3,AND(M62&gt;铜钱系统分析!$D$236,M62&lt;=铜钱系统分析!$E$236),2)</f>
        <v>3</v>
      </c>
      <c r="P62" s="48">
        <f t="shared" ca="1" si="5"/>
        <v>89.04171576736664</v>
      </c>
      <c r="Q62">
        <f ca="1">_xlfn.IFS(AND(P62&gt;铜钱系统分析!$D$233,P62&lt;=铜钱系统分析!$E$233),5,AND(P62&gt;铜钱系统分析!$D$234,P62&lt;=铜钱系统分析!$E$234),4,AND(P62&gt;铜钱系统分析!$D$235,P62&lt;=铜钱系统分析!$E$235),3,AND(P62&gt;铜钱系统分析!$D$236,P62&lt;=铜钱系统分析!$E$236),2)</f>
        <v>2</v>
      </c>
      <c r="S62" s="48">
        <f t="shared" ca="1" si="6"/>
        <v>57.219730437800521</v>
      </c>
      <c r="T62">
        <f ca="1">_xlfn.IFS(AND(S62&gt;铜钱系统分析!$D$233,S62&lt;=铜钱系统分析!$E$233),5,AND(S62&gt;铜钱系统分析!$D$234,S62&lt;=铜钱系统分析!$E$234),4,AND(S62&gt;铜钱系统分析!$D$235,S62&lt;=铜钱系统分析!$E$235),3,AND(S62&gt;铜钱系统分析!$D$236,S62&lt;=铜钱系统分析!$E$236),2)</f>
        <v>3</v>
      </c>
      <c r="V62" s="48">
        <f t="shared" ca="1" si="7"/>
        <v>59.88156705381391</v>
      </c>
      <c r="W62">
        <f ca="1">_xlfn.IFS(AND(V62&gt;铜钱系统分析!$D$233,V62&lt;=铜钱系统分析!$E$233),5,AND(V62&gt;铜钱系统分析!$D$234,V62&lt;=铜钱系统分析!$E$234),4,AND(V62&gt;铜钱系统分析!$D$235,V62&lt;=铜钱系统分析!$E$235),3,AND(V62&gt;铜钱系统分析!$D$236,V62&lt;=铜钱系统分析!$E$236),2)</f>
        <v>3</v>
      </c>
      <c r="Y62" s="48">
        <f t="shared" ca="1" si="8"/>
        <v>34.176054236053986</v>
      </c>
      <c r="Z62">
        <f ca="1">_xlfn.IFS(AND(Y62&gt;铜钱系统分析!$D$233,Y62&lt;=铜钱系统分析!$E$233),5,AND(Y62&gt;铜钱系统分析!$D$234,Y62&lt;=铜钱系统分析!$E$234),4,AND(Y62&gt;铜钱系统分析!$D$235,Y62&lt;=铜钱系统分析!$E$235),3,AND(Y62&gt;铜钱系统分析!$D$236,Y62&lt;=铜钱系统分析!$E$236),2)</f>
        <v>3</v>
      </c>
      <c r="AB62" s="48">
        <f t="shared" ca="1" si="9"/>
        <v>40.770853738589039</v>
      </c>
      <c r="AC62">
        <f ca="1">_xlfn.IFS(AND(AB62&gt;铜钱系统分析!$D$233,AB62&lt;=铜钱系统分析!$E$233),5,AND(AB62&gt;铜钱系统分析!$D$234,AB62&lt;=铜钱系统分析!$E$234),4,AND(AB62&gt;铜钱系统分析!$D$235,AB62&lt;=铜钱系统分析!$E$235),3,AND(AB62&gt;铜钱系统分析!$D$236,AB62&lt;=铜钱系统分析!$E$236),2)</f>
        <v>3</v>
      </c>
    </row>
    <row r="63" spans="1:29" x14ac:dyDescent="0.15">
      <c r="A63" s="48">
        <f t="shared" ca="1" si="0"/>
        <v>46.625151281968172</v>
      </c>
      <c r="B63">
        <f ca="1">_xlfn.IFS(AND(A63&gt;铜钱系统分析!$D$233,A63&lt;=铜钱系统分析!$E$233),5,AND(A63&gt;铜钱系统分析!$D$234,A63&lt;=铜钱系统分析!$E$234),4,AND(A63&gt;铜钱系统分析!$D$235,A63&lt;=铜钱系统分析!$E$235),3,AND(A63&gt;铜钱系统分析!$D$236,A63&lt;=铜钱系统分析!$E$236),2)</f>
        <v>3</v>
      </c>
      <c r="D63" s="48">
        <f t="shared" ca="1" si="1"/>
        <v>9.9631674842833089</v>
      </c>
      <c r="E63">
        <f ca="1">_xlfn.IFS(AND(D63&gt;铜钱系统分析!$D$233,D63&lt;=铜钱系统分析!$E$233),5,AND(D63&gt;铜钱系统分析!$D$234,D63&lt;=铜钱系统分析!$E$234),4,AND(D63&gt;铜钱系统分析!$D$235,D63&lt;=铜钱系统分析!$E$235),3,AND(D63&gt;铜钱系统分析!$D$236,D63&lt;=铜钱系统分析!$E$236),2)</f>
        <v>3</v>
      </c>
      <c r="G63" s="48">
        <f t="shared" ca="1" si="2"/>
        <v>21.307789706158463</v>
      </c>
      <c r="H63">
        <f ca="1">_xlfn.IFS(AND(G63&gt;铜钱系统分析!$D$233,G63&lt;=铜钱系统分析!$E$233),5,AND(G63&gt;铜钱系统分析!$D$234,G63&lt;=铜钱系统分析!$E$234),4,AND(G63&gt;铜钱系统分析!$D$235,G63&lt;=铜钱系统分析!$E$235),3,AND(G63&gt;铜钱系统分析!$D$236,G63&lt;=铜钱系统分析!$E$236),2)</f>
        <v>3</v>
      </c>
      <c r="J63" s="48">
        <f t="shared" ca="1" si="3"/>
        <v>3.7033181279735095</v>
      </c>
      <c r="K63">
        <f ca="1">_xlfn.IFS(AND(J63&gt;铜钱系统分析!$D$233,J63&lt;=铜钱系统分析!$E$233),5,AND(J63&gt;铜钱系统分析!$D$234,J63&lt;=铜钱系统分析!$E$234),4,AND(J63&gt;铜钱系统分析!$D$235,J63&lt;=铜钱系统分析!$E$235),3,AND(J63&gt;铜钱系统分析!$D$236,J63&lt;=铜钱系统分析!$E$236),2)</f>
        <v>3</v>
      </c>
      <c r="M63" s="48">
        <f t="shared" ca="1" si="4"/>
        <v>36.446674509303392</v>
      </c>
      <c r="N63">
        <f ca="1">_xlfn.IFS(AND(M63&gt;铜钱系统分析!$D$233,M63&lt;=铜钱系统分析!$E$233),5,AND(M63&gt;铜钱系统分析!$D$234,M63&lt;=铜钱系统分析!$E$234),4,AND(M63&gt;铜钱系统分析!$D$235,M63&lt;=铜钱系统分析!$E$235),3,AND(M63&gt;铜钱系统分析!$D$236,M63&lt;=铜钱系统分析!$E$236),2)</f>
        <v>3</v>
      </c>
      <c r="P63" s="48">
        <f t="shared" ca="1" si="5"/>
        <v>85.646096887012789</v>
      </c>
      <c r="Q63">
        <f ca="1">_xlfn.IFS(AND(P63&gt;铜钱系统分析!$D$233,P63&lt;=铜钱系统分析!$E$233),5,AND(P63&gt;铜钱系统分析!$D$234,P63&lt;=铜钱系统分析!$E$234),4,AND(P63&gt;铜钱系统分析!$D$235,P63&lt;=铜钱系统分析!$E$235),3,AND(P63&gt;铜钱系统分析!$D$236,P63&lt;=铜钱系统分析!$E$236),2)</f>
        <v>2</v>
      </c>
      <c r="S63" s="48">
        <f t="shared" ca="1" si="6"/>
        <v>10.041988430124182</v>
      </c>
      <c r="T63">
        <f ca="1">_xlfn.IFS(AND(S63&gt;铜钱系统分析!$D$233,S63&lt;=铜钱系统分析!$E$233),5,AND(S63&gt;铜钱系统分析!$D$234,S63&lt;=铜钱系统分析!$E$234),4,AND(S63&gt;铜钱系统分析!$D$235,S63&lt;=铜钱系统分析!$E$235),3,AND(S63&gt;铜钱系统分析!$D$236,S63&lt;=铜钱系统分析!$E$236),2)</f>
        <v>3</v>
      </c>
      <c r="V63" s="48">
        <f t="shared" ca="1" si="7"/>
        <v>30.665417294512988</v>
      </c>
      <c r="W63">
        <f ca="1">_xlfn.IFS(AND(V63&gt;铜钱系统分析!$D$233,V63&lt;=铜钱系统分析!$E$233),5,AND(V63&gt;铜钱系统分析!$D$234,V63&lt;=铜钱系统分析!$E$234),4,AND(V63&gt;铜钱系统分析!$D$235,V63&lt;=铜钱系统分析!$E$235),3,AND(V63&gt;铜钱系统分析!$D$236,V63&lt;=铜钱系统分析!$E$236),2)</f>
        <v>3</v>
      </c>
      <c r="Y63" s="48">
        <f t="shared" ca="1" si="8"/>
        <v>98.396698893184265</v>
      </c>
      <c r="Z63">
        <f ca="1">_xlfn.IFS(AND(Y63&gt;铜钱系统分析!$D$233,Y63&lt;=铜钱系统分析!$E$233),5,AND(Y63&gt;铜钱系统分析!$D$234,Y63&lt;=铜钱系统分析!$E$234),4,AND(Y63&gt;铜钱系统分析!$D$235,Y63&lt;=铜钱系统分析!$E$235),3,AND(Y63&gt;铜钱系统分析!$D$236,Y63&lt;=铜钱系统分析!$E$236),2)</f>
        <v>2</v>
      </c>
      <c r="AB63" s="48">
        <f t="shared" ca="1" si="9"/>
        <v>16.046584946455113</v>
      </c>
      <c r="AC63">
        <f ca="1">_xlfn.IFS(AND(AB63&gt;铜钱系统分析!$D$233,AB63&lt;=铜钱系统分析!$E$233),5,AND(AB63&gt;铜钱系统分析!$D$234,AB63&lt;=铜钱系统分析!$E$234),4,AND(AB63&gt;铜钱系统分析!$D$235,AB63&lt;=铜钱系统分析!$E$235),3,AND(AB63&gt;铜钱系统分析!$D$236,AB63&lt;=铜钱系统分析!$E$236),2)</f>
        <v>3</v>
      </c>
    </row>
    <row r="64" spans="1:29" x14ac:dyDescent="0.15">
      <c r="A64" s="48">
        <f t="shared" ca="1" si="0"/>
        <v>96.937509000474193</v>
      </c>
      <c r="B64">
        <f ca="1">_xlfn.IFS(AND(A64&gt;铜钱系统分析!$D$233,A64&lt;=铜钱系统分析!$E$233),5,AND(A64&gt;铜钱系统分析!$D$234,A64&lt;=铜钱系统分析!$E$234),4,AND(A64&gt;铜钱系统分析!$D$235,A64&lt;=铜钱系统分析!$E$235),3,AND(A64&gt;铜钱系统分析!$D$236,A64&lt;=铜钱系统分析!$E$236),2)</f>
        <v>2</v>
      </c>
      <c r="D64" s="48">
        <f t="shared" ca="1" si="1"/>
        <v>48.474970404494314</v>
      </c>
      <c r="E64">
        <f ca="1">_xlfn.IFS(AND(D64&gt;铜钱系统分析!$D$233,D64&lt;=铜钱系统分析!$E$233),5,AND(D64&gt;铜钱系统分析!$D$234,D64&lt;=铜钱系统分析!$E$234),4,AND(D64&gt;铜钱系统分析!$D$235,D64&lt;=铜钱系统分析!$E$235),3,AND(D64&gt;铜钱系统分析!$D$236,D64&lt;=铜钱系统分析!$E$236),2)</f>
        <v>3</v>
      </c>
      <c r="G64" s="48">
        <f t="shared" ca="1" si="2"/>
        <v>71.950666946752506</v>
      </c>
      <c r="H64">
        <f ca="1">_xlfn.IFS(AND(G64&gt;铜钱系统分析!$D$233,G64&lt;=铜钱系统分析!$E$233),5,AND(G64&gt;铜钱系统分析!$D$234,G64&lt;=铜钱系统分析!$E$234),4,AND(G64&gt;铜钱系统分析!$D$235,G64&lt;=铜钱系统分析!$E$235),3,AND(G64&gt;铜钱系统分析!$D$236,G64&lt;=铜钱系统分析!$E$236),2)</f>
        <v>3</v>
      </c>
      <c r="J64" s="48">
        <f t="shared" ca="1" si="3"/>
        <v>68.103748951889344</v>
      </c>
      <c r="K64">
        <f ca="1">_xlfn.IFS(AND(J64&gt;铜钱系统分析!$D$233,J64&lt;=铜钱系统分析!$E$233),5,AND(J64&gt;铜钱系统分析!$D$234,J64&lt;=铜钱系统分析!$E$234),4,AND(J64&gt;铜钱系统分析!$D$235,J64&lt;=铜钱系统分析!$E$235),3,AND(J64&gt;铜钱系统分析!$D$236,J64&lt;=铜钱系统分析!$E$236),2)</f>
        <v>3</v>
      </c>
      <c r="M64" s="48">
        <f t="shared" ca="1" si="4"/>
        <v>37.819497331951048</v>
      </c>
      <c r="N64">
        <f ca="1">_xlfn.IFS(AND(M64&gt;铜钱系统分析!$D$233,M64&lt;=铜钱系统分析!$E$233),5,AND(M64&gt;铜钱系统分析!$D$234,M64&lt;=铜钱系统分析!$E$234),4,AND(M64&gt;铜钱系统分析!$D$235,M64&lt;=铜钱系统分析!$E$235),3,AND(M64&gt;铜钱系统分析!$D$236,M64&lt;=铜钱系统分析!$E$236),2)</f>
        <v>3</v>
      </c>
      <c r="P64" s="48">
        <f t="shared" ca="1" si="5"/>
        <v>82.538152240029945</v>
      </c>
      <c r="Q64">
        <f ca="1">_xlfn.IFS(AND(P64&gt;铜钱系统分析!$D$233,P64&lt;=铜钱系统分析!$E$233),5,AND(P64&gt;铜钱系统分析!$D$234,P64&lt;=铜钱系统分析!$E$234),4,AND(P64&gt;铜钱系统分析!$D$235,P64&lt;=铜钱系统分析!$E$235),3,AND(P64&gt;铜钱系统分析!$D$236,P64&lt;=铜钱系统分析!$E$236),2)</f>
        <v>2</v>
      </c>
      <c r="S64" s="48">
        <f t="shared" ca="1" si="6"/>
        <v>30.211239742842409</v>
      </c>
      <c r="T64">
        <f ca="1">_xlfn.IFS(AND(S64&gt;铜钱系统分析!$D$233,S64&lt;=铜钱系统分析!$E$233),5,AND(S64&gt;铜钱系统分析!$D$234,S64&lt;=铜钱系统分析!$E$234),4,AND(S64&gt;铜钱系统分析!$D$235,S64&lt;=铜钱系统分析!$E$235),3,AND(S64&gt;铜钱系统分析!$D$236,S64&lt;=铜钱系统分析!$E$236),2)</f>
        <v>3</v>
      </c>
      <c r="V64" s="48">
        <f t="shared" ca="1" si="7"/>
        <v>35.630379102519619</v>
      </c>
      <c r="W64">
        <f ca="1">_xlfn.IFS(AND(V64&gt;铜钱系统分析!$D$233,V64&lt;=铜钱系统分析!$E$233),5,AND(V64&gt;铜钱系统分析!$D$234,V64&lt;=铜钱系统分析!$E$234),4,AND(V64&gt;铜钱系统分析!$D$235,V64&lt;=铜钱系统分析!$E$235),3,AND(V64&gt;铜钱系统分析!$D$236,V64&lt;=铜钱系统分析!$E$236),2)</f>
        <v>3</v>
      </c>
      <c r="Y64" s="48">
        <f t="shared" ca="1" si="8"/>
        <v>3.8623404984608811</v>
      </c>
      <c r="Z64">
        <f ca="1">_xlfn.IFS(AND(Y64&gt;铜钱系统分析!$D$233,Y64&lt;=铜钱系统分析!$E$233),5,AND(Y64&gt;铜钱系统分析!$D$234,Y64&lt;=铜钱系统分析!$E$234),4,AND(Y64&gt;铜钱系统分析!$D$235,Y64&lt;=铜钱系统分析!$E$235),3,AND(Y64&gt;铜钱系统分析!$D$236,Y64&lt;=铜钱系统分析!$E$236),2)</f>
        <v>3</v>
      </c>
      <c r="AB64" s="48">
        <f t="shared" ca="1" si="9"/>
        <v>66.851050227512374</v>
      </c>
      <c r="AC64">
        <f ca="1">_xlfn.IFS(AND(AB64&gt;铜钱系统分析!$D$233,AB64&lt;=铜钱系统分析!$E$233),5,AND(AB64&gt;铜钱系统分析!$D$234,AB64&lt;=铜钱系统分析!$E$234),4,AND(AB64&gt;铜钱系统分析!$D$235,AB64&lt;=铜钱系统分析!$E$235),3,AND(AB64&gt;铜钱系统分析!$D$236,AB64&lt;=铜钱系统分析!$E$236),2)</f>
        <v>3</v>
      </c>
    </row>
    <row r="65" spans="1:29" x14ac:dyDescent="0.15">
      <c r="A65" s="48">
        <f t="shared" ca="1" si="0"/>
        <v>69.012576707859367</v>
      </c>
      <c r="B65">
        <f ca="1">_xlfn.IFS(AND(A65&gt;铜钱系统分析!$D$233,A65&lt;=铜钱系统分析!$E$233),5,AND(A65&gt;铜钱系统分析!$D$234,A65&lt;=铜钱系统分析!$E$234),4,AND(A65&gt;铜钱系统分析!$D$235,A65&lt;=铜钱系统分析!$E$235),3,AND(A65&gt;铜钱系统分析!$D$236,A65&lt;=铜钱系统分析!$E$236),2)</f>
        <v>3</v>
      </c>
      <c r="D65" s="48">
        <f t="shared" ca="1" si="1"/>
        <v>49.606500789281185</v>
      </c>
      <c r="E65">
        <f ca="1">_xlfn.IFS(AND(D65&gt;铜钱系统分析!$D$233,D65&lt;=铜钱系统分析!$E$233),5,AND(D65&gt;铜钱系统分析!$D$234,D65&lt;=铜钱系统分析!$E$234),4,AND(D65&gt;铜钱系统分析!$D$235,D65&lt;=铜钱系统分析!$E$235),3,AND(D65&gt;铜钱系统分析!$D$236,D65&lt;=铜钱系统分析!$E$236),2)</f>
        <v>3</v>
      </c>
      <c r="G65" s="48">
        <f t="shared" ca="1" si="2"/>
        <v>57.528078484050447</v>
      </c>
      <c r="H65">
        <f ca="1">_xlfn.IFS(AND(G65&gt;铜钱系统分析!$D$233,G65&lt;=铜钱系统分析!$E$233),5,AND(G65&gt;铜钱系统分析!$D$234,G65&lt;=铜钱系统分析!$E$234),4,AND(G65&gt;铜钱系统分析!$D$235,G65&lt;=铜钱系统分析!$E$235),3,AND(G65&gt;铜钱系统分析!$D$236,G65&lt;=铜钱系统分析!$E$236),2)</f>
        <v>3</v>
      </c>
      <c r="J65" s="48">
        <f t="shared" ca="1" si="3"/>
        <v>58.826850060619741</v>
      </c>
      <c r="K65">
        <f ca="1">_xlfn.IFS(AND(J65&gt;铜钱系统分析!$D$233,J65&lt;=铜钱系统分析!$E$233),5,AND(J65&gt;铜钱系统分析!$D$234,J65&lt;=铜钱系统分析!$E$234),4,AND(J65&gt;铜钱系统分析!$D$235,J65&lt;=铜钱系统分析!$E$235),3,AND(J65&gt;铜钱系统分析!$D$236,J65&lt;=铜钱系统分析!$E$236),2)</f>
        <v>3</v>
      </c>
      <c r="M65" s="48">
        <f t="shared" ca="1" si="4"/>
        <v>40.836464770617354</v>
      </c>
      <c r="N65">
        <f ca="1">_xlfn.IFS(AND(M65&gt;铜钱系统分析!$D$233,M65&lt;=铜钱系统分析!$E$233),5,AND(M65&gt;铜钱系统分析!$D$234,M65&lt;=铜钱系统分析!$E$234),4,AND(M65&gt;铜钱系统分析!$D$235,M65&lt;=铜钱系统分析!$E$235),3,AND(M65&gt;铜钱系统分析!$D$236,M65&lt;=铜钱系统分析!$E$236),2)</f>
        <v>3</v>
      </c>
      <c r="P65" s="48">
        <f t="shared" ca="1" si="5"/>
        <v>95.102783827412679</v>
      </c>
      <c r="Q65">
        <f ca="1">_xlfn.IFS(AND(P65&gt;铜钱系统分析!$D$233,P65&lt;=铜钱系统分析!$E$233),5,AND(P65&gt;铜钱系统分析!$D$234,P65&lt;=铜钱系统分析!$E$234),4,AND(P65&gt;铜钱系统分析!$D$235,P65&lt;=铜钱系统分析!$E$235),3,AND(P65&gt;铜钱系统分析!$D$236,P65&lt;=铜钱系统分析!$E$236),2)</f>
        <v>2</v>
      </c>
      <c r="S65" s="48">
        <f t="shared" ca="1" si="6"/>
        <v>70.293707713093241</v>
      </c>
      <c r="T65">
        <f ca="1">_xlfn.IFS(AND(S65&gt;铜钱系统分析!$D$233,S65&lt;=铜钱系统分析!$E$233),5,AND(S65&gt;铜钱系统分析!$D$234,S65&lt;=铜钱系统分析!$E$234),4,AND(S65&gt;铜钱系统分析!$D$235,S65&lt;=铜钱系统分析!$E$235),3,AND(S65&gt;铜钱系统分析!$D$236,S65&lt;=铜钱系统分析!$E$236),2)</f>
        <v>3</v>
      </c>
      <c r="V65" s="48">
        <f t="shared" ca="1" si="7"/>
        <v>40.887099218112056</v>
      </c>
      <c r="W65">
        <f ca="1">_xlfn.IFS(AND(V65&gt;铜钱系统分析!$D$233,V65&lt;=铜钱系统分析!$E$233),5,AND(V65&gt;铜钱系统分析!$D$234,V65&lt;=铜钱系统分析!$E$234),4,AND(V65&gt;铜钱系统分析!$D$235,V65&lt;=铜钱系统分析!$E$235),3,AND(V65&gt;铜钱系统分析!$D$236,V65&lt;=铜钱系统分析!$E$236),2)</f>
        <v>3</v>
      </c>
      <c r="Y65" s="48">
        <f t="shared" ca="1" si="8"/>
        <v>99.786327539825763</v>
      </c>
      <c r="Z65">
        <f ca="1">_xlfn.IFS(AND(Y65&gt;铜钱系统分析!$D$233,Y65&lt;=铜钱系统分析!$E$233),5,AND(Y65&gt;铜钱系统分析!$D$234,Y65&lt;=铜钱系统分析!$E$234),4,AND(Y65&gt;铜钱系统分析!$D$235,Y65&lt;=铜钱系统分析!$E$235),3,AND(Y65&gt;铜钱系统分析!$D$236,Y65&lt;=铜钱系统分析!$E$236),2)</f>
        <v>2</v>
      </c>
      <c r="AB65" s="48">
        <f t="shared" ca="1" si="9"/>
        <v>25.258658719237246</v>
      </c>
      <c r="AC65">
        <f ca="1">_xlfn.IFS(AND(AB65&gt;铜钱系统分析!$D$233,AB65&lt;=铜钱系统分析!$E$233),5,AND(AB65&gt;铜钱系统分析!$D$234,AB65&lt;=铜钱系统分析!$E$234),4,AND(AB65&gt;铜钱系统分析!$D$235,AB65&lt;=铜钱系统分析!$E$235),3,AND(AB65&gt;铜钱系统分析!$D$236,AB65&lt;=铜钱系统分析!$E$236),2)</f>
        <v>3</v>
      </c>
    </row>
    <row r="66" spans="1:29" x14ac:dyDescent="0.15">
      <c r="A66" s="48">
        <f t="shared" ca="1" si="0"/>
        <v>95.56680677315596</v>
      </c>
      <c r="B66">
        <f ca="1">_xlfn.IFS(AND(A66&gt;铜钱系统分析!$D$233,A66&lt;=铜钱系统分析!$E$233),5,AND(A66&gt;铜钱系统分析!$D$234,A66&lt;=铜钱系统分析!$E$234),4,AND(A66&gt;铜钱系统分析!$D$235,A66&lt;=铜钱系统分析!$E$235),3,AND(A66&gt;铜钱系统分析!$D$236,A66&lt;=铜钱系统分析!$E$236),2)</f>
        <v>2</v>
      </c>
      <c r="D66" s="48">
        <f t="shared" ca="1" si="1"/>
        <v>92.428633921980392</v>
      </c>
      <c r="E66">
        <f ca="1">_xlfn.IFS(AND(D66&gt;铜钱系统分析!$D$233,D66&lt;=铜钱系统分析!$E$233),5,AND(D66&gt;铜钱系统分析!$D$234,D66&lt;=铜钱系统分析!$E$234),4,AND(D66&gt;铜钱系统分析!$D$235,D66&lt;=铜钱系统分析!$E$235),3,AND(D66&gt;铜钱系统分析!$D$236,D66&lt;=铜钱系统分析!$E$236),2)</f>
        <v>2</v>
      </c>
      <c r="G66" s="48">
        <f t="shared" ca="1" si="2"/>
        <v>22.089373004721203</v>
      </c>
      <c r="H66">
        <f ca="1">_xlfn.IFS(AND(G66&gt;铜钱系统分析!$D$233,G66&lt;=铜钱系统分析!$E$233),5,AND(G66&gt;铜钱系统分析!$D$234,G66&lt;=铜钱系统分析!$E$234),4,AND(G66&gt;铜钱系统分析!$D$235,G66&lt;=铜钱系统分析!$E$235),3,AND(G66&gt;铜钱系统分析!$D$236,G66&lt;=铜钱系统分析!$E$236),2)</f>
        <v>3</v>
      </c>
      <c r="J66" s="48">
        <f t="shared" ca="1" si="3"/>
        <v>84.774087184393977</v>
      </c>
      <c r="K66">
        <f ca="1">_xlfn.IFS(AND(J66&gt;铜钱系统分析!$D$233,J66&lt;=铜钱系统分析!$E$233),5,AND(J66&gt;铜钱系统分析!$D$234,J66&lt;=铜钱系统分析!$E$234),4,AND(J66&gt;铜钱系统分析!$D$235,J66&lt;=铜钱系统分析!$E$235),3,AND(J66&gt;铜钱系统分析!$D$236,J66&lt;=铜钱系统分析!$E$236),2)</f>
        <v>2</v>
      </c>
      <c r="M66" s="48">
        <f t="shared" ca="1" si="4"/>
        <v>22.279858458913971</v>
      </c>
      <c r="N66">
        <f ca="1">_xlfn.IFS(AND(M66&gt;铜钱系统分析!$D$233,M66&lt;=铜钱系统分析!$E$233),5,AND(M66&gt;铜钱系统分析!$D$234,M66&lt;=铜钱系统分析!$E$234),4,AND(M66&gt;铜钱系统分析!$D$235,M66&lt;=铜钱系统分析!$E$235),3,AND(M66&gt;铜钱系统分析!$D$236,M66&lt;=铜钱系统分析!$E$236),2)</f>
        <v>3</v>
      </c>
      <c r="P66" s="48">
        <f t="shared" ca="1" si="5"/>
        <v>63.484275685563574</v>
      </c>
      <c r="Q66">
        <f ca="1">_xlfn.IFS(AND(P66&gt;铜钱系统分析!$D$233,P66&lt;=铜钱系统分析!$E$233),5,AND(P66&gt;铜钱系统分析!$D$234,P66&lt;=铜钱系统分析!$E$234),4,AND(P66&gt;铜钱系统分析!$D$235,P66&lt;=铜钱系统分析!$E$235),3,AND(P66&gt;铜钱系统分析!$D$236,P66&lt;=铜钱系统分析!$E$236),2)</f>
        <v>3</v>
      </c>
      <c r="S66" s="48">
        <f t="shared" ca="1" si="6"/>
        <v>1.2000050921223693</v>
      </c>
      <c r="T66">
        <f ca="1">_xlfn.IFS(AND(S66&gt;铜钱系统分析!$D$233,S66&lt;=铜钱系统分析!$E$233),5,AND(S66&gt;铜钱系统分析!$D$234,S66&lt;=铜钱系统分析!$E$234),4,AND(S66&gt;铜钱系统分析!$D$235,S66&lt;=铜钱系统分析!$E$235),3,AND(S66&gt;铜钱系统分析!$D$236,S66&lt;=铜钱系统分析!$E$236),2)</f>
        <v>4</v>
      </c>
      <c r="V66" s="48">
        <f t="shared" ca="1" si="7"/>
        <v>94.185870763995325</v>
      </c>
      <c r="W66">
        <f ca="1">_xlfn.IFS(AND(V66&gt;铜钱系统分析!$D$233,V66&lt;=铜钱系统分析!$E$233),5,AND(V66&gt;铜钱系统分析!$D$234,V66&lt;=铜钱系统分析!$E$234),4,AND(V66&gt;铜钱系统分析!$D$235,V66&lt;=铜钱系统分析!$E$235),3,AND(V66&gt;铜钱系统分析!$D$236,V66&lt;=铜钱系统分析!$E$236),2)</f>
        <v>2</v>
      </c>
      <c r="Y66" s="48">
        <f t="shared" ca="1" si="8"/>
        <v>44.616653916285799</v>
      </c>
      <c r="Z66">
        <f ca="1">_xlfn.IFS(AND(Y66&gt;铜钱系统分析!$D$233,Y66&lt;=铜钱系统分析!$E$233),5,AND(Y66&gt;铜钱系统分析!$D$234,Y66&lt;=铜钱系统分析!$E$234),4,AND(Y66&gt;铜钱系统分析!$D$235,Y66&lt;=铜钱系统分析!$E$235),3,AND(Y66&gt;铜钱系统分析!$D$236,Y66&lt;=铜钱系统分析!$E$236),2)</f>
        <v>3</v>
      </c>
      <c r="AB66" s="48">
        <f t="shared" ca="1" si="9"/>
        <v>43.768698704773811</v>
      </c>
      <c r="AC66">
        <f ca="1">_xlfn.IFS(AND(AB66&gt;铜钱系统分析!$D$233,AB66&lt;=铜钱系统分析!$E$233),5,AND(AB66&gt;铜钱系统分析!$D$234,AB66&lt;=铜钱系统分析!$E$234),4,AND(AB66&gt;铜钱系统分析!$D$235,AB66&lt;=铜钱系统分析!$E$235),3,AND(AB66&gt;铜钱系统分析!$D$236,AB66&lt;=铜钱系统分析!$E$236),2)</f>
        <v>3</v>
      </c>
    </row>
    <row r="67" spans="1:29" x14ac:dyDescent="0.15">
      <c r="A67" s="48">
        <f t="shared" ca="1" si="0"/>
        <v>46.149522430127497</v>
      </c>
      <c r="B67">
        <f ca="1">_xlfn.IFS(AND(A67&gt;铜钱系统分析!$D$233,A67&lt;=铜钱系统分析!$E$233),5,AND(A67&gt;铜钱系统分析!$D$234,A67&lt;=铜钱系统分析!$E$234),4,AND(A67&gt;铜钱系统分析!$D$235,A67&lt;=铜钱系统分析!$E$235),3,AND(A67&gt;铜钱系统分析!$D$236,A67&lt;=铜钱系统分析!$E$236),2)</f>
        <v>3</v>
      </c>
      <c r="D67" s="48">
        <f t="shared" ca="1" si="1"/>
        <v>33.417719344435326</v>
      </c>
      <c r="E67">
        <f ca="1">_xlfn.IFS(AND(D67&gt;铜钱系统分析!$D$233,D67&lt;=铜钱系统分析!$E$233),5,AND(D67&gt;铜钱系统分析!$D$234,D67&lt;=铜钱系统分析!$E$234),4,AND(D67&gt;铜钱系统分析!$D$235,D67&lt;=铜钱系统分析!$E$235),3,AND(D67&gt;铜钱系统分析!$D$236,D67&lt;=铜钱系统分析!$E$236),2)</f>
        <v>3</v>
      </c>
      <c r="G67" s="48">
        <f t="shared" ca="1" si="2"/>
        <v>68.294002705941466</v>
      </c>
      <c r="H67">
        <f ca="1">_xlfn.IFS(AND(G67&gt;铜钱系统分析!$D$233,G67&lt;=铜钱系统分析!$E$233),5,AND(G67&gt;铜钱系统分析!$D$234,G67&lt;=铜钱系统分析!$E$234),4,AND(G67&gt;铜钱系统分析!$D$235,G67&lt;=铜钱系统分析!$E$235),3,AND(G67&gt;铜钱系统分析!$D$236,G67&lt;=铜钱系统分析!$E$236),2)</f>
        <v>3</v>
      </c>
      <c r="J67" s="48">
        <f t="shared" ca="1" si="3"/>
        <v>44.690446815013452</v>
      </c>
      <c r="K67">
        <f ca="1">_xlfn.IFS(AND(J67&gt;铜钱系统分析!$D$233,J67&lt;=铜钱系统分析!$E$233),5,AND(J67&gt;铜钱系统分析!$D$234,J67&lt;=铜钱系统分析!$E$234),4,AND(J67&gt;铜钱系统分析!$D$235,J67&lt;=铜钱系统分析!$E$235),3,AND(J67&gt;铜钱系统分析!$D$236,J67&lt;=铜钱系统分析!$E$236),2)</f>
        <v>3</v>
      </c>
      <c r="M67" s="48">
        <f t="shared" ca="1" si="4"/>
        <v>80.444954067524677</v>
      </c>
      <c r="N67">
        <f ca="1">_xlfn.IFS(AND(M67&gt;铜钱系统分析!$D$233,M67&lt;=铜钱系统分析!$E$233),5,AND(M67&gt;铜钱系统分析!$D$234,M67&lt;=铜钱系统分析!$E$234),4,AND(M67&gt;铜钱系统分析!$D$235,M67&lt;=铜钱系统分析!$E$235),3,AND(M67&gt;铜钱系统分析!$D$236,M67&lt;=铜钱系统分析!$E$236),2)</f>
        <v>2</v>
      </c>
      <c r="P67" s="48">
        <f t="shared" ca="1" si="5"/>
        <v>53.41018160524554</v>
      </c>
      <c r="Q67">
        <f ca="1">_xlfn.IFS(AND(P67&gt;铜钱系统分析!$D$233,P67&lt;=铜钱系统分析!$E$233),5,AND(P67&gt;铜钱系统分析!$D$234,P67&lt;=铜钱系统分析!$E$234),4,AND(P67&gt;铜钱系统分析!$D$235,P67&lt;=铜钱系统分析!$E$235),3,AND(P67&gt;铜钱系统分析!$D$236,P67&lt;=铜钱系统分析!$E$236),2)</f>
        <v>3</v>
      </c>
      <c r="S67" s="48">
        <f t="shared" ca="1" si="6"/>
        <v>34.961408411558601</v>
      </c>
      <c r="T67">
        <f ca="1">_xlfn.IFS(AND(S67&gt;铜钱系统分析!$D$233,S67&lt;=铜钱系统分析!$E$233),5,AND(S67&gt;铜钱系统分析!$D$234,S67&lt;=铜钱系统分析!$E$234),4,AND(S67&gt;铜钱系统分析!$D$235,S67&lt;=铜钱系统分析!$E$235),3,AND(S67&gt;铜钱系统分析!$D$236,S67&lt;=铜钱系统分析!$E$236),2)</f>
        <v>3</v>
      </c>
      <c r="V67" s="48">
        <f t="shared" ca="1" si="7"/>
        <v>31.745650138392822</v>
      </c>
      <c r="W67">
        <f ca="1">_xlfn.IFS(AND(V67&gt;铜钱系统分析!$D$233,V67&lt;=铜钱系统分析!$E$233),5,AND(V67&gt;铜钱系统分析!$D$234,V67&lt;=铜钱系统分析!$E$234),4,AND(V67&gt;铜钱系统分析!$D$235,V67&lt;=铜钱系统分析!$E$235),3,AND(V67&gt;铜钱系统分析!$D$236,V67&lt;=铜钱系统分析!$E$236),2)</f>
        <v>3</v>
      </c>
      <c r="Y67" s="48">
        <f t="shared" ca="1" si="8"/>
        <v>54.763218669412396</v>
      </c>
      <c r="Z67">
        <f ca="1">_xlfn.IFS(AND(Y67&gt;铜钱系统分析!$D$233,Y67&lt;=铜钱系统分析!$E$233),5,AND(Y67&gt;铜钱系统分析!$D$234,Y67&lt;=铜钱系统分析!$E$234),4,AND(Y67&gt;铜钱系统分析!$D$235,Y67&lt;=铜钱系统分析!$E$235),3,AND(Y67&gt;铜钱系统分析!$D$236,Y67&lt;=铜钱系统分析!$E$236),2)</f>
        <v>3</v>
      </c>
      <c r="AB67" s="48">
        <f t="shared" ca="1" si="9"/>
        <v>21.718612574154982</v>
      </c>
      <c r="AC67">
        <f ca="1">_xlfn.IFS(AND(AB67&gt;铜钱系统分析!$D$233,AB67&lt;=铜钱系统分析!$E$233),5,AND(AB67&gt;铜钱系统分析!$D$234,AB67&lt;=铜钱系统分析!$E$234),4,AND(AB67&gt;铜钱系统分析!$D$235,AB67&lt;=铜钱系统分析!$E$235),3,AND(AB67&gt;铜钱系统分析!$D$236,AB67&lt;=铜钱系统分析!$E$236),2)</f>
        <v>3</v>
      </c>
    </row>
    <row r="68" spans="1:29" x14ac:dyDescent="0.15">
      <c r="A68" s="48">
        <f t="shared" ca="1" si="0"/>
        <v>29.031202857606875</v>
      </c>
      <c r="B68">
        <f ca="1">_xlfn.IFS(AND(A68&gt;铜钱系统分析!$D$233,A68&lt;=铜钱系统分析!$E$233),5,AND(A68&gt;铜钱系统分析!$D$234,A68&lt;=铜钱系统分析!$E$234),4,AND(A68&gt;铜钱系统分析!$D$235,A68&lt;=铜钱系统分析!$E$235),3,AND(A68&gt;铜钱系统分析!$D$236,A68&lt;=铜钱系统分析!$E$236),2)</f>
        <v>3</v>
      </c>
      <c r="D68" s="48">
        <f t="shared" ca="1" si="1"/>
        <v>72.379415926352593</v>
      </c>
      <c r="E68">
        <f ca="1">_xlfn.IFS(AND(D68&gt;铜钱系统分析!$D$233,D68&lt;=铜钱系统分析!$E$233),5,AND(D68&gt;铜钱系统分析!$D$234,D68&lt;=铜钱系统分析!$E$234),4,AND(D68&gt;铜钱系统分析!$D$235,D68&lt;=铜钱系统分析!$E$235),3,AND(D68&gt;铜钱系统分析!$D$236,D68&lt;=铜钱系统分析!$E$236),2)</f>
        <v>3</v>
      </c>
      <c r="G68" s="48">
        <f t="shared" ca="1" si="2"/>
        <v>25.681566426720515</v>
      </c>
      <c r="H68">
        <f ca="1">_xlfn.IFS(AND(G68&gt;铜钱系统分析!$D$233,G68&lt;=铜钱系统分析!$E$233),5,AND(G68&gt;铜钱系统分析!$D$234,G68&lt;=铜钱系统分析!$E$234),4,AND(G68&gt;铜钱系统分析!$D$235,G68&lt;=铜钱系统分析!$E$235),3,AND(G68&gt;铜钱系统分析!$D$236,G68&lt;=铜钱系统分析!$E$236),2)</f>
        <v>3</v>
      </c>
      <c r="J68" s="48">
        <f t="shared" ca="1" si="3"/>
        <v>83.389781234771306</v>
      </c>
      <c r="K68">
        <f ca="1">_xlfn.IFS(AND(J68&gt;铜钱系统分析!$D$233,J68&lt;=铜钱系统分析!$E$233),5,AND(J68&gt;铜钱系统分析!$D$234,J68&lt;=铜钱系统分析!$E$234),4,AND(J68&gt;铜钱系统分析!$D$235,J68&lt;=铜钱系统分析!$E$235),3,AND(J68&gt;铜钱系统分析!$D$236,J68&lt;=铜钱系统分析!$E$236),2)</f>
        <v>2</v>
      </c>
      <c r="M68" s="48">
        <f t="shared" ca="1" si="4"/>
        <v>67.805680811961011</v>
      </c>
      <c r="N68">
        <f ca="1">_xlfn.IFS(AND(M68&gt;铜钱系统分析!$D$233,M68&lt;=铜钱系统分析!$E$233),5,AND(M68&gt;铜钱系统分析!$D$234,M68&lt;=铜钱系统分析!$E$234),4,AND(M68&gt;铜钱系统分析!$D$235,M68&lt;=铜钱系统分析!$E$235),3,AND(M68&gt;铜钱系统分析!$D$236,M68&lt;=铜钱系统分析!$E$236),2)</f>
        <v>3</v>
      </c>
      <c r="P68" s="48">
        <f t="shared" ca="1" si="5"/>
        <v>55.005353542049754</v>
      </c>
      <c r="Q68">
        <f ca="1">_xlfn.IFS(AND(P68&gt;铜钱系统分析!$D$233,P68&lt;=铜钱系统分析!$E$233),5,AND(P68&gt;铜钱系统分析!$D$234,P68&lt;=铜钱系统分析!$E$234),4,AND(P68&gt;铜钱系统分析!$D$235,P68&lt;=铜钱系统分析!$E$235),3,AND(P68&gt;铜钱系统分析!$D$236,P68&lt;=铜钱系统分析!$E$236),2)</f>
        <v>3</v>
      </c>
      <c r="S68" s="48">
        <f t="shared" ca="1" si="6"/>
        <v>16.787862187613023</v>
      </c>
      <c r="T68">
        <f ca="1">_xlfn.IFS(AND(S68&gt;铜钱系统分析!$D$233,S68&lt;=铜钱系统分析!$E$233),5,AND(S68&gt;铜钱系统分析!$D$234,S68&lt;=铜钱系统分析!$E$234),4,AND(S68&gt;铜钱系统分析!$D$235,S68&lt;=铜钱系统分析!$E$235),3,AND(S68&gt;铜钱系统分析!$D$236,S68&lt;=铜钱系统分析!$E$236),2)</f>
        <v>3</v>
      </c>
      <c r="V68" s="48">
        <f t="shared" ca="1" si="7"/>
        <v>67.457815156621223</v>
      </c>
      <c r="W68">
        <f ca="1">_xlfn.IFS(AND(V68&gt;铜钱系统分析!$D$233,V68&lt;=铜钱系统分析!$E$233),5,AND(V68&gt;铜钱系统分析!$D$234,V68&lt;=铜钱系统分析!$E$234),4,AND(V68&gt;铜钱系统分析!$D$235,V68&lt;=铜钱系统分析!$E$235),3,AND(V68&gt;铜钱系统分析!$D$236,V68&lt;=铜钱系统分析!$E$236),2)</f>
        <v>3</v>
      </c>
      <c r="Y68" s="48">
        <f t="shared" ca="1" si="8"/>
        <v>98.698370205053351</v>
      </c>
      <c r="Z68">
        <f ca="1">_xlfn.IFS(AND(Y68&gt;铜钱系统分析!$D$233,Y68&lt;=铜钱系统分析!$E$233),5,AND(Y68&gt;铜钱系统分析!$D$234,Y68&lt;=铜钱系统分析!$E$234),4,AND(Y68&gt;铜钱系统分析!$D$235,Y68&lt;=铜钱系统分析!$E$235),3,AND(Y68&gt;铜钱系统分析!$D$236,Y68&lt;=铜钱系统分析!$E$236),2)</f>
        <v>2</v>
      </c>
      <c r="AB68" s="48">
        <f t="shared" ca="1" si="9"/>
        <v>34.763315205014365</v>
      </c>
      <c r="AC68">
        <f ca="1">_xlfn.IFS(AND(AB68&gt;铜钱系统分析!$D$233,AB68&lt;=铜钱系统分析!$E$233),5,AND(AB68&gt;铜钱系统分析!$D$234,AB68&lt;=铜钱系统分析!$E$234),4,AND(AB68&gt;铜钱系统分析!$D$235,AB68&lt;=铜钱系统分析!$E$235),3,AND(AB68&gt;铜钱系统分析!$D$236,AB68&lt;=铜钱系统分析!$E$236),2)</f>
        <v>3</v>
      </c>
    </row>
    <row r="69" spans="1:29" x14ac:dyDescent="0.15">
      <c r="A69" s="48">
        <f t="shared" ca="1" si="0"/>
        <v>47.131975813971216</v>
      </c>
      <c r="B69">
        <f ca="1">_xlfn.IFS(AND(A69&gt;铜钱系统分析!$D$233,A69&lt;=铜钱系统分析!$E$233),5,AND(A69&gt;铜钱系统分析!$D$234,A69&lt;=铜钱系统分析!$E$234),4,AND(A69&gt;铜钱系统分析!$D$235,A69&lt;=铜钱系统分析!$E$235),3,AND(A69&gt;铜钱系统分析!$D$236,A69&lt;=铜钱系统分析!$E$236),2)</f>
        <v>3</v>
      </c>
      <c r="D69" s="48">
        <f t="shared" ca="1" si="1"/>
        <v>11.138142380626325</v>
      </c>
      <c r="E69">
        <f ca="1">_xlfn.IFS(AND(D69&gt;铜钱系统分析!$D$233,D69&lt;=铜钱系统分析!$E$233),5,AND(D69&gt;铜钱系统分析!$D$234,D69&lt;=铜钱系统分析!$E$234),4,AND(D69&gt;铜钱系统分析!$D$235,D69&lt;=铜钱系统分析!$E$235),3,AND(D69&gt;铜钱系统分析!$D$236,D69&lt;=铜钱系统分析!$E$236),2)</f>
        <v>3</v>
      </c>
      <c r="G69" s="48">
        <f t="shared" ca="1" si="2"/>
        <v>94.456419555567976</v>
      </c>
      <c r="H69">
        <f ca="1">_xlfn.IFS(AND(G69&gt;铜钱系统分析!$D$233,G69&lt;=铜钱系统分析!$E$233),5,AND(G69&gt;铜钱系统分析!$D$234,G69&lt;=铜钱系统分析!$E$234),4,AND(G69&gt;铜钱系统分析!$D$235,G69&lt;=铜钱系统分析!$E$235),3,AND(G69&gt;铜钱系统分析!$D$236,G69&lt;=铜钱系统分析!$E$236),2)</f>
        <v>2</v>
      </c>
      <c r="J69" s="48">
        <f t="shared" ca="1" si="3"/>
        <v>65.619399629393357</v>
      </c>
      <c r="K69">
        <f ca="1">_xlfn.IFS(AND(J69&gt;铜钱系统分析!$D$233,J69&lt;=铜钱系统分析!$E$233),5,AND(J69&gt;铜钱系统分析!$D$234,J69&lt;=铜钱系统分析!$E$234),4,AND(J69&gt;铜钱系统分析!$D$235,J69&lt;=铜钱系统分析!$E$235),3,AND(J69&gt;铜钱系统分析!$D$236,J69&lt;=铜钱系统分析!$E$236),2)</f>
        <v>3</v>
      </c>
      <c r="M69" s="48">
        <f t="shared" ca="1" si="4"/>
        <v>99.155147069082474</v>
      </c>
      <c r="N69">
        <f ca="1">_xlfn.IFS(AND(M69&gt;铜钱系统分析!$D$233,M69&lt;=铜钱系统分析!$E$233),5,AND(M69&gt;铜钱系统分析!$D$234,M69&lt;=铜钱系统分析!$E$234),4,AND(M69&gt;铜钱系统分析!$D$235,M69&lt;=铜钱系统分析!$E$235),3,AND(M69&gt;铜钱系统分析!$D$236,M69&lt;=铜钱系统分析!$E$236),2)</f>
        <v>2</v>
      </c>
      <c r="P69" s="48">
        <f t="shared" ca="1" si="5"/>
        <v>53.693847270918582</v>
      </c>
      <c r="Q69">
        <f ca="1">_xlfn.IFS(AND(P69&gt;铜钱系统分析!$D$233,P69&lt;=铜钱系统分析!$E$233),5,AND(P69&gt;铜钱系统分析!$D$234,P69&lt;=铜钱系统分析!$E$234),4,AND(P69&gt;铜钱系统分析!$D$235,P69&lt;=铜钱系统分析!$E$235),3,AND(P69&gt;铜钱系统分析!$D$236,P69&lt;=铜钱系统分析!$E$236),2)</f>
        <v>3</v>
      </c>
      <c r="S69" s="48">
        <f t="shared" ca="1" si="6"/>
        <v>67.188617933945764</v>
      </c>
      <c r="T69">
        <f ca="1">_xlfn.IFS(AND(S69&gt;铜钱系统分析!$D$233,S69&lt;=铜钱系统分析!$E$233),5,AND(S69&gt;铜钱系统分析!$D$234,S69&lt;=铜钱系统分析!$E$234),4,AND(S69&gt;铜钱系统分析!$D$235,S69&lt;=铜钱系统分析!$E$235),3,AND(S69&gt;铜钱系统分析!$D$236,S69&lt;=铜钱系统分析!$E$236),2)</f>
        <v>3</v>
      </c>
      <c r="V69" s="48">
        <f t="shared" ca="1" si="7"/>
        <v>54.821127800782456</v>
      </c>
      <c r="W69">
        <f ca="1">_xlfn.IFS(AND(V69&gt;铜钱系统分析!$D$233,V69&lt;=铜钱系统分析!$E$233),5,AND(V69&gt;铜钱系统分析!$D$234,V69&lt;=铜钱系统分析!$E$234),4,AND(V69&gt;铜钱系统分析!$D$235,V69&lt;=铜钱系统分析!$E$235),3,AND(V69&gt;铜钱系统分析!$D$236,V69&lt;=铜钱系统分析!$E$236),2)</f>
        <v>3</v>
      </c>
      <c r="Y69" s="48">
        <f t="shared" ca="1" si="8"/>
        <v>33.315621518625413</v>
      </c>
      <c r="Z69">
        <f ca="1">_xlfn.IFS(AND(Y69&gt;铜钱系统分析!$D$233,Y69&lt;=铜钱系统分析!$E$233),5,AND(Y69&gt;铜钱系统分析!$D$234,Y69&lt;=铜钱系统分析!$E$234),4,AND(Y69&gt;铜钱系统分析!$D$235,Y69&lt;=铜钱系统分析!$E$235),3,AND(Y69&gt;铜钱系统分析!$D$236,Y69&lt;=铜钱系统分析!$E$236),2)</f>
        <v>3</v>
      </c>
      <c r="AB69" s="48">
        <f t="shared" ca="1" si="9"/>
        <v>58.751667004706043</v>
      </c>
      <c r="AC69">
        <f ca="1">_xlfn.IFS(AND(AB69&gt;铜钱系统分析!$D$233,AB69&lt;=铜钱系统分析!$E$233),5,AND(AB69&gt;铜钱系统分析!$D$234,AB69&lt;=铜钱系统分析!$E$234),4,AND(AB69&gt;铜钱系统分析!$D$235,AB69&lt;=铜钱系统分析!$E$235),3,AND(AB69&gt;铜钱系统分析!$D$236,AB69&lt;=铜钱系统分析!$E$236),2)</f>
        <v>3</v>
      </c>
    </row>
    <row r="70" spans="1:29" x14ac:dyDescent="0.15">
      <c r="A70" s="48">
        <f t="shared" ca="1" si="0"/>
        <v>83.767347269324048</v>
      </c>
      <c r="B70">
        <f ca="1">_xlfn.IFS(AND(A70&gt;铜钱系统分析!$D$233,A70&lt;=铜钱系统分析!$E$233),5,AND(A70&gt;铜钱系统分析!$D$234,A70&lt;=铜钱系统分析!$E$234),4,AND(A70&gt;铜钱系统分析!$D$235,A70&lt;=铜钱系统分析!$E$235),3,AND(A70&gt;铜钱系统分析!$D$236,A70&lt;=铜钱系统分析!$E$236),2)</f>
        <v>2</v>
      </c>
      <c r="D70" s="48">
        <f t="shared" ca="1" si="1"/>
        <v>61.104811850522097</v>
      </c>
      <c r="E70">
        <f ca="1">_xlfn.IFS(AND(D70&gt;铜钱系统分析!$D$233,D70&lt;=铜钱系统分析!$E$233),5,AND(D70&gt;铜钱系统分析!$D$234,D70&lt;=铜钱系统分析!$E$234),4,AND(D70&gt;铜钱系统分析!$D$235,D70&lt;=铜钱系统分析!$E$235),3,AND(D70&gt;铜钱系统分析!$D$236,D70&lt;=铜钱系统分析!$E$236),2)</f>
        <v>3</v>
      </c>
      <c r="G70" s="48">
        <f t="shared" ca="1" si="2"/>
        <v>75.656552888749488</v>
      </c>
      <c r="H70">
        <f ca="1">_xlfn.IFS(AND(G70&gt;铜钱系统分析!$D$233,G70&lt;=铜钱系统分析!$E$233),5,AND(G70&gt;铜钱系统分析!$D$234,G70&lt;=铜钱系统分析!$E$234),4,AND(G70&gt;铜钱系统分析!$D$235,G70&lt;=铜钱系统分析!$E$235),3,AND(G70&gt;铜钱系统分析!$D$236,G70&lt;=铜钱系统分析!$E$236),2)</f>
        <v>2</v>
      </c>
      <c r="J70" s="48">
        <f t="shared" ca="1" si="3"/>
        <v>37.696197627917307</v>
      </c>
      <c r="K70">
        <f ca="1">_xlfn.IFS(AND(J70&gt;铜钱系统分析!$D$233,J70&lt;=铜钱系统分析!$E$233),5,AND(J70&gt;铜钱系统分析!$D$234,J70&lt;=铜钱系统分析!$E$234),4,AND(J70&gt;铜钱系统分析!$D$235,J70&lt;=铜钱系统分析!$E$235),3,AND(J70&gt;铜钱系统分析!$D$236,J70&lt;=铜钱系统分析!$E$236),2)</f>
        <v>3</v>
      </c>
      <c r="M70" s="48">
        <f t="shared" ca="1" si="4"/>
        <v>68.928407778430113</v>
      </c>
      <c r="N70">
        <f ca="1">_xlfn.IFS(AND(M70&gt;铜钱系统分析!$D$233,M70&lt;=铜钱系统分析!$E$233),5,AND(M70&gt;铜钱系统分析!$D$234,M70&lt;=铜钱系统分析!$E$234),4,AND(M70&gt;铜钱系统分析!$D$235,M70&lt;=铜钱系统分析!$E$235),3,AND(M70&gt;铜钱系统分析!$D$236,M70&lt;=铜钱系统分析!$E$236),2)</f>
        <v>3</v>
      </c>
      <c r="P70" s="48">
        <f t="shared" ca="1" si="5"/>
        <v>50.854995978189187</v>
      </c>
      <c r="Q70">
        <f ca="1">_xlfn.IFS(AND(P70&gt;铜钱系统分析!$D$233,P70&lt;=铜钱系统分析!$E$233),5,AND(P70&gt;铜钱系统分析!$D$234,P70&lt;=铜钱系统分析!$E$234),4,AND(P70&gt;铜钱系统分析!$D$235,P70&lt;=铜钱系统分析!$E$235),3,AND(P70&gt;铜钱系统分析!$D$236,P70&lt;=铜钱系统分析!$E$236),2)</f>
        <v>3</v>
      </c>
      <c r="S70" s="48">
        <f t="shared" ca="1" si="6"/>
        <v>3.8641725819655304</v>
      </c>
      <c r="T70">
        <f ca="1">_xlfn.IFS(AND(S70&gt;铜钱系统分析!$D$233,S70&lt;=铜钱系统分析!$E$233),5,AND(S70&gt;铜钱系统分析!$D$234,S70&lt;=铜钱系统分析!$E$234),4,AND(S70&gt;铜钱系统分析!$D$235,S70&lt;=铜钱系统分析!$E$235),3,AND(S70&gt;铜钱系统分析!$D$236,S70&lt;=铜钱系统分析!$E$236),2)</f>
        <v>3</v>
      </c>
      <c r="V70" s="48">
        <f t="shared" ca="1" si="7"/>
        <v>34.397752057549994</v>
      </c>
      <c r="W70">
        <f ca="1">_xlfn.IFS(AND(V70&gt;铜钱系统分析!$D$233,V70&lt;=铜钱系统分析!$E$233),5,AND(V70&gt;铜钱系统分析!$D$234,V70&lt;=铜钱系统分析!$E$234),4,AND(V70&gt;铜钱系统分析!$D$235,V70&lt;=铜钱系统分析!$E$235),3,AND(V70&gt;铜钱系统分析!$D$236,V70&lt;=铜钱系统分析!$E$236),2)</f>
        <v>3</v>
      </c>
      <c r="Y70" s="48">
        <f t="shared" ca="1" si="8"/>
        <v>36.344908994943623</v>
      </c>
      <c r="Z70">
        <f ca="1">_xlfn.IFS(AND(Y70&gt;铜钱系统分析!$D$233,Y70&lt;=铜钱系统分析!$E$233),5,AND(Y70&gt;铜钱系统分析!$D$234,Y70&lt;=铜钱系统分析!$E$234),4,AND(Y70&gt;铜钱系统分析!$D$235,Y70&lt;=铜钱系统分析!$E$235),3,AND(Y70&gt;铜钱系统分析!$D$236,Y70&lt;=铜钱系统分析!$E$236),2)</f>
        <v>3</v>
      </c>
      <c r="AB70" s="48">
        <f t="shared" ca="1" si="9"/>
        <v>3.8927240312817912</v>
      </c>
      <c r="AC70">
        <f ca="1">_xlfn.IFS(AND(AB70&gt;铜钱系统分析!$D$233,AB70&lt;=铜钱系统分析!$E$233),5,AND(AB70&gt;铜钱系统分析!$D$234,AB70&lt;=铜钱系统分析!$E$234),4,AND(AB70&gt;铜钱系统分析!$D$235,AB70&lt;=铜钱系统分析!$E$235),3,AND(AB70&gt;铜钱系统分析!$D$236,AB70&lt;=铜钱系统分析!$E$236),2)</f>
        <v>3</v>
      </c>
    </row>
    <row r="71" spans="1:29" x14ac:dyDescent="0.15">
      <c r="A71" s="48">
        <f t="shared" ca="1" si="0"/>
        <v>8.0664532598832555</v>
      </c>
      <c r="B71">
        <f ca="1">_xlfn.IFS(AND(A71&gt;铜钱系统分析!$D$233,A71&lt;=铜钱系统分析!$E$233),5,AND(A71&gt;铜钱系统分析!$D$234,A71&lt;=铜钱系统分析!$E$234),4,AND(A71&gt;铜钱系统分析!$D$235,A71&lt;=铜钱系统分析!$E$235),3,AND(A71&gt;铜钱系统分析!$D$236,A71&lt;=铜钱系统分析!$E$236),2)</f>
        <v>3</v>
      </c>
      <c r="D71" s="48">
        <f t="shared" ca="1" si="1"/>
        <v>25.184945290560158</v>
      </c>
      <c r="E71">
        <f ca="1">_xlfn.IFS(AND(D71&gt;铜钱系统分析!$D$233,D71&lt;=铜钱系统分析!$E$233),5,AND(D71&gt;铜钱系统分析!$D$234,D71&lt;=铜钱系统分析!$E$234),4,AND(D71&gt;铜钱系统分析!$D$235,D71&lt;=铜钱系统分析!$E$235),3,AND(D71&gt;铜钱系统分析!$D$236,D71&lt;=铜钱系统分析!$E$236),2)</f>
        <v>3</v>
      </c>
      <c r="G71" s="48">
        <f t="shared" ca="1" si="2"/>
        <v>5.8190200096117639</v>
      </c>
      <c r="H71">
        <f ca="1">_xlfn.IFS(AND(G71&gt;铜钱系统分析!$D$233,G71&lt;=铜钱系统分析!$E$233),5,AND(G71&gt;铜钱系统分析!$D$234,G71&lt;=铜钱系统分析!$E$234),4,AND(G71&gt;铜钱系统分析!$D$235,G71&lt;=铜钱系统分析!$E$235),3,AND(G71&gt;铜钱系统分析!$D$236,G71&lt;=铜钱系统分析!$E$236),2)</f>
        <v>3</v>
      </c>
      <c r="J71" s="48">
        <f t="shared" ca="1" si="3"/>
        <v>77.234599111950232</v>
      </c>
      <c r="K71">
        <f ca="1">_xlfn.IFS(AND(J71&gt;铜钱系统分析!$D$233,J71&lt;=铜钱系统分析!$E$233),5,AND(J71&gt;铜钱系统分析!$D$234,J71&lt;=铜钱系统分析!$E$234),4,AND(J71&gt;铜钱系统分析!$D$235,J71&lt;=铜钱系统分析!$E$235),3,AND(J71&gt;铜钱系统分析!$D$236,J71&lt;=铜钱系统分析!$E$236),2)</f>
        <v>2</v>
      </c>
      <c r="M71" s="48">
        <f t="shared" ca="1" si="4"/>
        <v>54.56065191899124</v>
      </c>
      <c r="N71">
        <f ca="1">_xlfn.IFS(AND(M71&gt;铜钱系统分析!$D$233,M71&lt;=铜钱系统分析!$E$233),5,AND(M71&gt;铜钱系统分析!$D$234,M71&lt;=铜钱系统分析!$E$234),4,AND(M71&gt;铜钱系统分析!$D$235,M71&lt;=铜钱系统分析!$E$235),3,AND(M71&gt;铜钱系统分析!$D$236,M71&lt;=铜钱系统分析!$E$236),2)</f>
        <v>3</v>
      </c>
      <c r="P71" s="48">
        <f t="shared" ca="1" si="5"/>
        <v>47.062487681613483</v>
      </c>
      <c r="Q71">
        <f ca="1">_xlfn.IFS(AND(P71&gt;铜钱系统分析!$D$233,P71&lt;=铜钱系统分析!$E$233),5,AND(P71&gt;铜钱系统分析!$D$234,P71&lt;=铜钱系统分析!$E$234),4,AND(P71&gt;铜钱系统分析!$D$235,P71&lt;=铜钱系统分析!$E$235),3,AND(P71&gt;铜钱系统分析!$D$236,P71&lt;=铜钱系统分析!$E$236),2)</f>
        <v>3</v>
      </c>
      <c r="S71" s="48">
        <f t="shared" ca="1" si="6"/>
        <v>67.275223513592593</v>
      </c>
      <c r="T71">
        <f ca="1">_xlfn.IFS(AND(S71&gt;铜钱系统分析!$D$233,S71&lt;=铜钱系统分析!$E$233),5,AND(S71&gt;铜钱系统分析!$D$234,S71&lt;=铜钱系统分析!$E$234),4,AND(S71&gt;铜钱系统分析!$D$235,S71&lt;=铜钱系统分析!$E$235),3,AND(S71&gt;铜钱系统分析!$D$236,S71&lt;=铜钱系统分析!$E$236),2)</f>
        <v>3</v>
      </c>
      <c r="V71" s="48">
        <f t="shared" ca="1" si="7"/>
        <v>20.240943591477212</v>
      </c>
      <c r="W71">
        <f ca="1">_xlfn.IFS(AND(V71&gt;铜钱系统分析!$D$233,V71&lt;=铜钱系统分析!$E$233),5,AND(V71&gt;铜钱系统分析!$D$234,V71&lt;=铜钱系统分析!$E$234),4,AND(V71&gt;铜钱系统分析!$D$235,V71&lt;=铜钱系统分析!$E$235),3,AND(V71&gt;铜钱系统分析!$D$236,V71&lt;=铜钱系统分析!$E$236),2)</f>
        <v>3</v>
      </c>
      <c r="Y71" s="48">
        <f t="shared" ca="1" si="8"/>
        <v>40.080083953945113</v>
      </c>
      <c r="Z71">
        <f ca="1">_xlfn.IFS(AND(Y71&gt;铜钱系统分析!$D$233,Y71&lt;=铜钱系统分析!$E$233),5,AND(Y71&gt;铜钱系统分析!$D$234,Y71&lt;=铜钱系统分析!$E$234),4,AND(Y71&gt;铜钱系统分析!$D$235,Y71&lt;=铜钱系统分析!$E$235),3,AND(Y71&gt;铜钱系统分析!$D$236,Y71&lt;=铜钱系统分析!$E$236),2)</f>
        <v>3</v>
      </c>
      <c r="AB71" s="48">
        <f t="shared" ca="1" si="9"/>
        <v>77.562069650242066</v>
      </c>
      <c r="AC71">
        <f ca="1">_xlfn.IFS(AND(AB71&gt;铜钱系统分析!$D$233,AB71&lt;=铜钱系统分析!$E$233),5,AND(AB71&gt;铜钱系统分析!$D$234,AB71&lt;=铜钱系统分析!$E$234),4,AND(AB71&gt;铜钱系统分析!$D$235,AB71&lt;=铜钱系统分析!$E$235),3,AND(AB71&gt;铜钱系统分析!$D$236,AB71&lt;=铜钱系统分析!$E$236),2)</f>
        <v>2</v>
      </c>
    </row>
    <row r="72" spans="1:29" x14ac:dyDescent="0.15">
      <c r="A72" s="48">
        <f t="shared" ca="1" si="0"/>
        <v>43.007252452209023</v>
      </c>
      <c r="B72">
        <f ca="1">_xlfn.IFS(AND(A72&gt;铜钱系统分析!$D$233,A72&lt;=铜钱系统分析!$E$233),5,AND(A72&gt;铜钱系统分析!$D$234,A72&lt;=铜钱系统分析!$E$234),4,AND(A72&gt;铜钱系统分析!$D$235,A72&lt;=铜钱系统分析!$E$235),3,AND(A72&gt;铜钱系统分析!$D$236,A72&lt;=铜钱系统分析!$E$236),2)</f>
        <v>3</v>
      </c>
      <c r="D72" s="48">
        <f t="shared" ca="1" si="1"/>
        <v>28.716116154128535</v>
      </c>
      <c r="E72">
        <f ca="1">_xlfn.IFS(AND(D72&gt;铜钱系统分析!$D$233,D72&lt;=铜钱系统分析!$E$233),5,AND(D72&gt;铜钱系统分析!$D$234,D72&lt;=铜钱系统分析!$E$234),4,AND(D72&gt;铜钱系统分析!$D$235,D72&lt;=铜钱系统分析!$E$235),3,AND(D72&gt;铜钱系统分析!$D$236,D72&lt;=铜钱系统分析!$E$236),2)</f>
        <v>3</v>
      </c>
      <c r="G72" s="48">
        <f t="shared" ca="1" si="2"/>
        <v>45.020131373327473</v>
      </c>
      <c r="H72">
        <f ca="1">_xlfn.IFS(AND(G72&gt;铜钱系统分析!$D$233,G72&lt;=铜钱系统分析!$E$233),5,AND(G72&gt;铜钱系统分析!$D$234,G72&lt;=铜钱系统分析!$E$234),4,AND(G72&gt;铜钱系统分析!$D$235,G72&lt;=铜钱系统分析!$E$235),3,AND(G72&gt;铜钱系统分析!$D$236,G72&lt;=铜钱系统分析!$E$236),2)</f>
        <v>3</v>
      </c>
      <c r="J72" s="48">
        <f t="shared" ca="1" si="3"/>
        <v>62.428946054859388</v>
      </c>
      <c r="K72">
        <f ca="1">_xlfn.IFS(AND(J72&gt;铜钱系统分析!$D$233,J72&lt;=铜钱系统分析!$E$233),5,AND(J72&gt;铜钱系统分析!$D$234,J72&lt;=铜钱系统分析!$E$234),4,AND(J72&gt;铜钱系统分析!$D$235,J72&lt;=铜钱系统分析!$E$235),3,AND(J72&gt;铜钱系统分析!$D$236,J72&lt;=铜钱系统分析!$E$236),2)</f>
        <v>3</v>
      </c>
      <c r="M72" s="48">
        <f t="shared" ca="1" si="4"/>
        <v>70.354975915914252</v>
      </c>
      <c r="N72">
        <f ca="1">_xlfn.IFS(AND(M72&gt;铜钱系统分析!$D$233,M72&lt;=铜钱系统分析!$E$233),5,AND(M72&gt;铜钱系统分析!$D$234,M72&lt;=铜钱系统分析!$E$234),4,AND(M72&gt;铜钱系统分析!$D$235,M72&lt;=铜钱系统分析!$E$235),3,AND(M72&gt;铜钱系统分析!$D$236,M72&lt;=铜钱系统分析!$E$236),2)</f>
        <v>3</v>
      </c>
      <c r="P72" s="48">
        <f t="shared" ca="1" si="5"/>
        <v>93.235247624439467</v>
      </c>
      <c r="Q72">
        <f ca="1">_xlfn.IFS(AND(P72&gt;铜钱系统分析!$D$233,P72&lt;=铜钱系统分析!$E$233),5,AND(P72&gt;铜钱系统分析!$D$234,P72&lt;=铜钱系统分析!$E$234),4,AND(P72&gt;铜钱系统分析!$D$235,P72&lt;=铜钱系统分析!$E$235),3,AND(P72&gt;铜钱系统分析!$D$236,P72&lt;=铜钱系统分析!$E$236),2)</f>
        <v>2</v>
      </c>
      <c r="S72" s="48">
        <f t="shared" ca="1" si="6"/>
        <v>26.529120985047182</v>
      </c>
      <c r="T72">
        <f ca="1">_xlfn.IFS(AND(S72&gt;铜钱系统分析!$D$233,S72&lt;=铜钱系统分析!$E$233),5,AND(S72&gt;铜钱系统分析!$D$234,S72&lt;=铜钱系统分析!$E$234),4,AND(S72&gt;铜钱系统分析!$D$235,S72&lt;=铜钱系统分析!$E$235),3,AND(S72&gt;铜钱系统分析!$D$236,S72&lt;=铜钱系统分析!$E$236),2)</f>
        <v>3</v>
      </c>
      <c r="V72" s="48">
        <f t="shared" ca="1" si="7"/>
        <v>89.590444776737328</v>
      </c>
      <c r="W72">
        <f ca="1">_xlfn.IFS(AND(V72&gt;铜钱系统分析!$D$233,V72&lt;=铜钱系统分析!$E$233),5,AND(V72&gt;铜钱系统分析!$D$234,V72&lt;=铜钱系统分析!$E$234),4,AND(V72&gt;铜钱系统分析!$D$235,V72&lt;=铜钱系统分析!$E$235),3,AND(V72&gt;铜钱系统分析!$D$236,V72&lt;=铜钱系统分析!$E$236),2)</f>
        <v>2</v>
      </c>
      <c r="Y72" s="48">
        <f t="shared" ca="1" si="8"/>
        <v>3.4199766358683603</v>
      </c>
      <c r="Z72">
        <f ca="1">_xlfn.IFS(AND(Y72&gt;铜钱系统分析!$D$233,Y72&lt;=铜钱系统分析!$E$233),5,AND(Y72&gt;铜钱系统分析!$D$234,Y72&lt;=铜钱系统分析!$E$234),4,AND(Y72&gt;铜钱系统分析!$D$235,Y72&lt;=铜钱系统分析!$E$235),3,AND(Y72&gt;铜钱系统分析!$D$236,Y72&lt;=铜钱系统分析!$E$236),2)</f>
        <v>3</v>
      </c>
      <c r="AB72" s="48">
        <f t="shared" ca="1" si="9"/>
        <v>11.209339238530724</v>
      </c>
      <c r="AC72">
        <f ca="1">_xlfn.IFS(AND(AB72&gt;铜钱系统分析!$D$233,AB72&lt;=铜钱系统分析!$E$233),5,AND(AB72&gt;铜钱系统分析!$D$234,AB72&lt;=铜钱系统分析!$E$234),4,AND(AB72&gt;铜钱系统分析!$D$235,AB72&lt;=铜钱系统分析!$E$235),3,AND(AB72&gt;铜钱系统分析!$D$236,AB72&lt;=铜钱系统分析!$E$236),2)</f>
        <v>3</v>
      </c>
    </row>
    <row r="73" spans="1:29" x14ac:dyDescent="0.15">
      <c r="A73" s="48">
        <f t="shared" ca="1" si="0"/>
        <v>56.070519343423108</v>
      </c>
      <c r="B73">
        <f ca="1">_xlfn.IFS(AND(A73&gt;铜钱系统分析!$D$233,A73&lt;=铜钱系统分析!$E$233),5,AND(A73&gt;铜钱系统分析!$D$234,A73&lt;=铜钱系统分析!$E$234),4,AND(A73&gt;铜钱系统分析!$D$235,A73&lt;=铜钱系统分析!$E$235),3,AND(A73&gt;铜钱系统分析!$D$236,A73&lt;=铜钱系统分析!$E$236),2)</f>
        <v>3</v>
      </c>
      <c r="D73" s="48">
        <f t="shared" ca="1" si="1"/>
        <v>54.619949808696347</v>
      </c>
      <c r="E73">
        <f ca="1">_xlfn.IFS(AND(D73&gt;铜钱系统分析!$D$233,D73&lt;=铜钱系统分析!$E$233),5,AND(D73&gt;铜钱系统分析!$D$234,D73&lt;=铜钱系统分析!$E$234),4,AND(D73&gt;铜钱系统分析!$D$235,D73&lt;=铜钱系统分析!$E$235),3,AND(D73&gt;铜钱系统分析!$D$236,D73&lt;=铜钱系统分析!$E$236),2)</f>
        <v>3</v>
      </c>
      <c r="G73" s="48">
        <f t="shared" ca="1" si="2"/>
        <v>12.876916053934984</v>
      </c>
      <c r="H73">
        <f ca="1">_xlfn.IFS(AND(G73&gt;铜钱系统分析!$D$233,G73&lt;=铜钱系统分析!$E$233),5,AND(G73&gt;铜钱系统分析!$D$234,G73&lt;=铜钱系统分析!$E$234),4,AND(G73&gt;铜钱系统分析!$D$235,G73&lt;=铜钱系统分析!$E$235),3,AND(G73&gt;铜钱系统分析!$D$236,G73&lt;=铜钱系统分析!$E$236),2)</f>
        <v>3</v>
      </c>
      <c r="J73" s="48">
        <f t="shared" ca="1" si="3"/>
        <v>75.022809913463732</v>
      </c>
      <c r="K73">
        <f ca="1">_xlfn.IFS(AND(J73&gt;铜钱系统分析!$D$233,J73&lt;=铜钱系统分析!$E$233),5,AND(J73&gt;铜钱系统分析!$D$234,J73&lt;=铜钱系统分析!$E$234),4,AND(J73&gt;铜钱系统分析!$D$235,J73&lt;=铜钱系统分析!$E$235),3,AND(J73&gt;铜钱系统分析!$D$236,J73&lt;=铜钱系统分析!$E$236),2)</f>
        <v>2</v>
      </c>
      <c r="M73" s="48">
        <f t="shared" ca="1" si="4"/>
        <v>11.391027685025135</v>
      </c>
      <c r="N73">
        <f ca="1">_xlfn.IFS(AND(M73&gt;铜钱系统分析!$D$233,M73&lt;=铜钱系统分析!$E$233),5,AND(M73&gt;铜钱系统分析!$D$234,M73&lt;=铜钱系统分析!$E$234),4,AND(M73&gt;铜钱系统分析!$D$235,M73&lt;=铜钱系统分析!$E$235),3,AND(M73&gt;铜钱系统分析!$D$236,M73&lt;=铜钱系统分析!$E$236),2)</f>
        <v>3</v>
      </c>
      <c r="P73" s="48">
        <f t="shared" ca="1" si="5"/>
        <v>77.995984520507378</v>
      </c>
      <c r="Q73">
        <f ca="1">_xlfn.IFS(AND(P73&gt;铜钱系统分析!$D$233,P73&lt;=铜钱系统分析!$E$233),5,AND(P73&gt;铜钱系统分析!$D$234,P73&lt;=铜钱系统分析!$E$234),4,AND(P73&gt;铜钱系统分析!$D$235,P73&lt;=铜钱系统分析!$E$235),3,AND(P73&gt;铜钱系统分析!$D$236,P73&lt;=铜钱系统分析!$E$236),2)</f>
        <v>2</v>
      </c>
      <c r="S73" s="48">
        <f t="shared" ca="1" si="6"/>
        <v>53.446184399845706</v>
      </c>
      <c r="T73">
        <f ca="1">_xlfn.IFS(AND(S73&gt;铜钱系统分析!$D$233,S73&lt;=铜钱系统分析!$E$233),5,AND(S73&gt;铜钱系统分析!$D$234,S73&lt;=铜钱系统分析!$E$234),4,AND(S73&gt;铜钱系统分析!$D$235,S73&lt;=铜钱系统分析!$E$235),3,AND(S73&gt;铜钱系统分析!$D$236,S73&lt;=铜钱系统分析!$E$236),2)</f>
        <v>3</v>
      </c>
      <c r="V73" s="48">
        <f t="shared" ca="1" si="7"/>
        <v>64.536632150109284</v>
      </c>
      <c r="W73">
        <f ca="1">_xlfn.IFS(AND(V73&gt;铜钱系统分析!$D$233,V73&lt;=铜钱系统分析!$E$233),5,AND(V73&gt;铜钱系统分析!$D$234,V73&lt;=铜钱系统分析!$E$234),4,AND(V73&gt;铜钱系统分析!$D$235,V73&lt;=铜钱系统分析!$E$235),3,AND(V73&gt;铜钱系统分析!$D$236,V73&lt;=铜钱系统分析!$E$236),2)</f>
        <v>3</v>
      </c>
      <c r="Y73" s="48">
        <f t="shared" ca="1" si="8"/>
        <v>35.21919655725474</v>
      </c>
      <c r="Z73">
        <f ca="1">_xlfn.IFS(AND(Y73&gt;铜钱系统分析!$D$233,Y73&lt;=铜钱系统分析!$E$233),5,AND(Y73&gt;铜钱系统分析!$D$234,Y73&lt;=铜钱系统分析!$E$234),4,AND(Y73&gt;铜钱系统分析!$D$235,Y73&lt;=铜钱系统分析!$E$235),3,AND(Y73&gt;铜钱系统分析!$D$236,Y73&lt;=铜钱系统分析!$E$236),2)</f>
        <v>3</v>
      </c>
      <c r="AB73" s="48">
        <f t="shared" ca="1" si="9"/>
        <v>44.876890843312097</v>
      </c>
      <c r="AC73">
        <f ca="1">_xlfn.IFS(AND(AB73&gt;铜钱系统分析!$D$233,AB73&lt;=铜钱系统分析!$E$233),5,AND(AB73&gt;铜钱系统分析!$D$234,AB73&lt;=铜钱系统分析!$E$234),4,AND(AB73&gt;铜钱系统分析!$D$235,AB73&lt;=铜钱系统分析!$E$235),3,AND(AB73&gt;铜钱系统分析!$D$236,AB73&lt;=铜钱系统分析!$E$236),2)</f>
        <v>3</v>
      </c>
    </row>
    <row r="74" spans="1:29" x14ac:dyDescent="0.15">
      <c r="A74" s="48">
        <f t="shared" ca="1" si="0"/>
        <v>99.346326099934316</v>
      </c>
      <c r="B74">
        <f ca="1">_xlfn.IFS(AND(A74&gt;铜钱系统分析!$D$233,A74&lt;=铜钱系统分析!$E$233),5,AND(A74&gt;铜钱系统分析!$D$234,A74&lt;=铜钱系统分析!$E$234),4,AND(A74&gt;铜钱系统分析!$D$235,A74&lt;=铜钱系统分析!$E$235),3,AND(A74&gt;铜钱系统分析!$D$236,A74&lt;=铜钱系统分析!$E$236),2)</f>
        <v>2</v>
      </c>
      <c r="D74" s="48">
        <f t="shared" ca="1" si="1"/>
        <v>63.750885097943225</v>
      </c>
      <c r="E74">
        <f ca="1">_xlfn.IFS(AND(D74&gt;铜钱系统分析!$D$233,D74&lt;=铜钱系统分析!$E$233),5,AND(D74&gt;铜钱系统分析!$D$234,D74&lt;=铜钱系统分析!$E$234),4,AND(D74&gt;铜钱系统分析!$D$235,D74&lt;=铜钱系统分析!$E$235),3,AND(D74&gt;铜钱系统分析!$D$236,D74&lt;=铜钱系统分析!$E$236),2)</f>
        <v>3</v>
      </c>
      <c r="G74" s="48">
        <f t="shared" ca="1" si="2"/>
        <v>73.454540237594941</v>
      </c>
      <c r="H74">
        <f ca="1">_xlfn.IFS(AND(G74&gt;铜钱系统分析!$D$233,G74&lt;=铜钱系统分析!$E$233),5,AND(G74&gt;铜钱系统分析!$D$234,G74&lt;=铜钱系统分析!$E$234),4,AND(G74&gt;铜钱系统分析!$D$235,G74&lt;=铜钱系统分析!$E$235),3,AND(G74&gt;铜钱系统分析!$D$236,G74&lt;=铜钱系统分析!$E$236),2)</f>
        <v>2</v>
      </c>
      <c r="J74" s="48">
        <f t="shared" ca="1" si="3"/>
        <v>28.397011922599091</v>
      </c>
      <c r="K74">
        <f ca="1">_xlfn.IFS(AND(J74&gt;铜钱系统分析!$D$233,J74&lt;=铜钱系统分析!$E$233),5,AND(J74&gt;铜钱系统分析!$D$234,J74&lt;=铜钱系统分析!$E$234),4,AND(J74&gt;铜钱系统分析!$D$235,J74&lt;=铜钱系统分析!$E$235),3,AND(J74&gt;铜钱系统分析!$D$236,J74&lt;=铜钱系统分析!$E$236),2)</f>
        <v>3</v>
      </c>
      <c r="M74" s="48">
        <f t="shared" ca="1" si="4"/>
        <v>49.358151768190503</v>
      </c>
      <c r="N74">
        <f ca="1">_xlfn.IFS(AND(M74&gt;铜钱系统分析!$D$233,M74&lt;=铜钱系统分析!$E$233),5,AND(M74&gt;铜钱系统分析!$D$234,M74&lt;=铜钱系统分析!$E$234),4,AND(M74&gt;铜钱系统分析!$D$235,M74&lt;=铜钱系统分析!$E$235),3,AND(M74&gt;铜钱系统分析!$D$236,M74&lt;=铜钱系统分析!$E$236),2)</f>
        <v>3</v>
      </c>
      <c r="P74" s="48">
        <f t="shared" ca="1" si="5"/>
        <v>75.219367591273226</v>
      </c>
      <c r="Q74">
        <f ca="1">_xlfn.IFS(AND(P74&gt;铜钱系统分析!$D$233,P74&lt;=铜钱系统分析!$E$233),5,AND(P74&gt;铜钱系统分析!$D$234,P74&lt;=铜钱系统分析!$E$234),4,AND(P74&gt;铜钱系统分析!$D$235,P74&lt;=铜钱系统分析!$E$235),3,AND(P74&gt;铜钱系统分析!$D$236,P74&lt;=铜钱系统分析!$E$236),2)</f>
        <v>2</v>
      </c>
      <c r="S74" s="48">
        <f t="shared" ca="1" si="6"/>
        <v>1.5893081298748557</v>
      </c>
      <c r="T74">
        <f ca="1">_xlfn.IFS(AND(S74&gt;铜钱系统分析!$D$233,S74&lt;=铜钱系统分析!$E$233),5,AND(S74&gt;铜钱系统分析!$D$234,S74&lt;=铜钱系统分析!$E$234),4,AND(S74&gt;铜钱系统分析!$D$235,S74&lt;=铜钱系统分析!$E$235),3,AND(S74&gt;铜钱系统分析!$D$236,S74&lt;=铜钱系统分析!$E$236),2)</f>
        <v>4</v>
      </c>
      <c r="V74" s="48">
        <f t="shared" ca="1" si="7"/>
        <v>21.676463571112372</v>
      </c>
      <c r="W74">
        <f ca="1">_xlfn.IFS(AND(V74&gt;铜钱系统分析!$D$233,V74&lt;=铜钱系统分析!$E$233),5,AND(V74&gt;铜钱系统分析!$D$234,V74&lt;=铜钱系统分析!$E$234),4,AND(V74&gt;铜钱系统分析!$D$235,V74&lt;=铜钱系统分析!$E$235),3,AND(V74&gt;铜钱系统分析!$D$236,V74&lt;=铜钱系统分析!$E$236),2)</f>
        <v>3</v>
      </c>
      <c r="Y74" s="48">
        <f t="shared" ca="1" si="8"/>
        <v>7.440510927121025</v>
      </c>
      <c r="Z74">
        <f ca="1">_xlfn.IFS(AND(Y74&gt;铜钱系统分析!$D$233,Y74&lt;=铜钱系统分析!$E$233),5,AND(Y74&gt;铜钱系统分析!$D$234,Y74&lt;=铜钱系统分析!$E$234),4,AND(Y74&gt;铜钱系统分析!$D$235,Y74&lt;=铜钱系统分析!$E$235),3,AND(Y74&gt;铜钱系统分析!$D$236,Y74&lt;=铜钱系统分析!$E$236),2)</f>
        <v>3</v>
      </c>
      <c r="AB74" s="48">
        <f t="shared" ca="1" si="9"/>
        <v>25.235749310572796</v>
      </c>
      <c r="AC74">
        <f ca="1">_xlfn.IFS(AND(AB74&gt;铜钱系统分析!$D$233,AB74&lt;=铜钱系统分析!$E$233),5,AND(AB74&gt;铜钱系统分析!$D$234,AB74&lt;=铜钱系统分析!$E$234),4,AND(AB74&gt;铜钱系统分析!$D$235,AB74&lt;=铜钱系统分析!$E$235),3,AND(AB74&gt;铜钱系统分析!$D$236,AB74&lt;=铜钱系统分析!$E$236),2)</f>
        <v>3</v>
      </c>
    </row>
    <row r="75" spans="1:29" x14ac:dyDescent="0.15">
      <c r="A75" s="48">
        <f t="shared" ca="1" si="0"/>
        <v>63.266473569782157</v>
      </c>
      <c r="B75">
        <f ca="1">_xlfn.IFS(AND(A75&gt;铜钱系统分析!$D$233,A75&lt;=铜钱系统分析!$E$233),5,AND(A75&gt;铜钱系统分析!$D$234,A75&lt;=铜钱系统分析!$E$234),4,AND(A75&gt;铜钱系统分析!$D$235,A75&lt;=铜钱系统分析!$E$235),3,AND(A75&gt;铜钱系统分析!$D$236,A75&lt;=铜钱系统分析!$E$236),2)</f>
        <v>3</v>
      </c>
      <c r="D75" s="48">
        <f t="shared" ca="1" si="1"/>
        <v>77.456563891778814</v>
      </c>
      <c r="E75">
        <f ca="1">_xlfn.IFS(AND(D75&gt;铜钱系统分析!$D$233,D75&lt;=铜钱系统分析!$E$233),5,AND(D75&gt;铜钱系统分析!$D$234,D75&lt;=铜钱系统分析!$E$234),4,AND(D75&gt;铜钱系统分析!$D$235,D75&lt;=铜钱系统分析!$E$235),3,AND(D75&gt;铜钱系统分析!$D$236,D75&lt;=铜钱系统分析!$E$236),2)</f>
        <v>2</v>
      </c>
      <c r="G75" s="48">
        <f t="shared" ca="1" si="2"/>
        <v>86.708481005760703</v>
      </c>
      <c r="H75">
        <f ca="1">_xlfn.IFS(AND(G75&gt;铜钱系统分析!$D$233,G75&lt;=铜钱系统分析!$E$233),5,AND(G75&gt;铜钱系统分析!$D$234,G75&lt;=铜钱系统分析!$E$234),4,AND(G75&gt;铜钱系统分析!$D$235,G75&lt;=铜钱系统分析!$E$235),3,AND(G75&gt;铜钱系统分析!$D$236,G75&lt;=铜钱系统分析!$E$236),2)</f>
        <v>2</v>
      </c>
      <c r="J75" s="48">
        <f t="shared" ca="1" si="3"/>
        <v>40.512428219538734</v>
      </c>
      <c r="K75">
        <f ca="1">_xlfn.IFS(AND(J75&gt;铜钱系统分析!$D$233,J75&lt;=铜钱系统分析!$E$233),5,AND(J75&gt;铜钱系统分析!$D$234,J75&lt;=铜钱系统分析!$E$234),4,AND(J75&gt;铜钱系统分析!$D$235,J75&lt;=铜钱系统分析!$E$235),3,AND(J75&gt;铜钱系统分析!$D$236,J75&lt;=铜钱系统分析!$E$236),2)</f>
        <v>3</v>
      </c>
      <c r="M75" s="48">
        <f t="shared" ca="1" si="4"/>
        <v>30.009499350685974</v>
      </c>
      <c r="N75">
        <f ca="1">_xlfn.IFS(AND(M75&gt;铜钱系统分析!$D$233,M75&lt;=铜钱系统分析!$E$233),5,AND(M75&gt;铜钱系统分析!$D$234,M75&lt;=铜钱系统分析!$E$234),4,AND(M75&gt;铜钱系统分析!$D$235,M75&lt;=铜钱系统分析!$E$235),3,AND(M75&gt;铜钱系统分析!$D$236,M75&lt;=铜钱系统分析!$E$236),2)</f>
        <v>3</v>
      </c>
      <c r="P75" s="48">
        <f t="shared" ca="1" si="5"/>
        <v>21.203912362397624</v>
      </c>
      <c r="Q75">
        <f ca="1">_xlfn.IFS(AND(P75&gt;铜钱系统分析!$D$233,P75&lt;=铜钱系统分析!$E$233),5,AND(P75&gt;铜钱系统分析!$D$234,P75&lt;=铜钱系统分析!$E$234),4,AND(P75&gt;铜钱系统分析!$D$235,P75&lt;=铜钱系统分析!$E$235),3,AND(P75&gt;铜钱系统分析!$D$236,P75&lt;=铜钱系统分析!$E$236),2)</f>
        <v>3</v>
      </c>
      <c r="S75" s="48">
        <f t="shared" ca="1" si="6"/>
        <v>28.423445204738695</v>
      </c>
      <c r="T75">
        <f ca="1">_xlfn.IFS(AND(S75&gt;铜钱系统分析!$D$233,S75&lt;=铜钱系统分析!$E$233),5,AND(S75&gt;铜钱系统分析!$D$234,S75&lt;=铜钱系统分析!$E$234),4,AND(S75&gt;铜钱系统分析!$D$235,S75&lt;=铜钱系统分析!$E$235),3,AND(S75&gt;铜钱系统分析!$D$236,S75&lt;=铜钱系统分析!$E$236),2)</f>
        <v>3</v>
      </c>
      <c r="V75" s="48">
        <f t="shared" ca="1" si="7"/>
        <v>21.692668258278236</v>
      </c>
      <c r="W75">
        <f ca="1">_xlfn.IFS(AND(V75&gt;铜钱系统分析!$D$233,V75&lt;=铜钱系统分析!$E$233),5,AND(V75&gt;铜钱系统分析!$D$234,V75&lt;=铜钱系统分析!$E$234),4,AND(V75&gt;铜钱系统分析!$D$235,V75&lt;=铜钱系统分析!$E$235),3,AND(V75&gt;铜钱系统分析!$D$236,V75&lt;=铜钱系统分析!$E$236),2)</f>
        <v>3</v>
      </c>
      <c r="Y75" s="48">
        <f t="shared" ca="1" si="8"/>
        <v>26.557814048531071</v>
      </c>
      <c r="Z75">
        <f ca="1">_xlfn.IFS(AND(Y75&gt;铜钱系统分析!$D$233,Y75&lt;=铜钱系统分析!$E$233),5,AND(Y75&gt;铜钱系统分析!$D$234,Y75&lt;=铜钱系统分析!$E$234),4,AND(Y75&gt;铜钱系统分析!$D$235,Y75&lt;=铜钱系统分析!$E$235),3,AND(Y75&gt;铜钱系统分析!$D$236,Y75&lt;=铜钱系统分析!$E$236),2)</f>
        <v>3</v>
      </c>
      <c r="AB75" s="48">
        <f t="shared" ca="1" si="9"/>
        <v>60.616909190494042</v>
      </c>
      <c r="AC75">
        <f ca="1">_xlfn.IFS(AND(AB75&gt;铜钱系统分析!$D$233,AB75&lt;=铜钱系统分析!$E$233),5,AND(AB75&gt;铜钱系统分析!$D$234,AB75&lt;=铜钱系统分析!$E$234),4,AND(AB75&gt;铜钱系统分析!$D$235,AB75&lt;=铜钱系统分析!$E$235),3,AND(AB75&gt;铜钱系统分析!$D$236,AB75&lt;=铜钱系统分析!$E$236),2)</f>
        <v>3</v>
      </c>
    </row>
    <row r="76" spans="1:29" x14ac:dyDescent="0.15">
      <c r="A76" s="48">
        <f t="shared" ref="A76:A139" ca="1" si="10">RAND()*100</f>
        <v>9.5872213365651877</v>
      </c>
      <c r="B76">
        <f ca="1">_xlfn.IFS(AND(A76&gt;铜钱系统分析!$D$233,A76&lt;=铜钱系统分析!$E$233),5,AND(A76&gt;铜钱系统分析!$D$234,A76&lt;=铜钱系统分析!$E$234),4,AND(A76&gt;铜钱系统分析!$D$235,A76&lt;=铜钱系统分析!$E$235),3,AND(A76&gt;铜钱系统分析!$D$236,A76&lt;=铜钱系统分析!$E$236),2)</f>
        <v>3</v>
      </c>
      <c r="D76" s="48">
        <f t="shared" ref="D76:D139" ca="1" si="11">RAND()*100</f>
        <v>82.000060579343042</v>
      </c>
      <c r="E76">
        <f ca="1">_xlfn.IFS(AND(D76&gt;铜钱系统分析!$D$233,D76&lt;=铜钱系统分析!$E$233),5,AND(D76&gt;铜钱系统分析!$D$234,D76&lt;=铜钱系统分析!$E$234),4,AND(D76&gt;铜钱系统分析!$D$235,D76&lt;=铜钱系统分析!$E$235),3,AND(D76&gt;铜钱系统分析!$D$236,D76&lt;=铜钱系统分析!$E$236),2)</f>
        <v>2</v>
      </c>
      <c r="G76" s="48">
        <f t="shared" ref="G76:G139" ca="1" si="12">RAND()*100</f>
        <v>87.890174345084304</v>
      </c>
      <c r="H76">
        <f ca="1">_xlfn.IFS(AND(G76&gt;铜钱系统分析!$D$233,G76&lt;=铜钱系统分析!$E$233),5,AND(G76&gt;铜钱系统分析!$D$234,G76&lt;=铜钱系统分析!$E$234),4,AND(G76&gt;铜钱系统分析!$D$235,G76&lt;=铜钱系统分析!$E$235),3,AND(G76&gt;铜钱系统分析!$D$236,G76&lt;=铜钱系统分析!$E$236),2)</f>
        <v>2</v>
      </c>
      <c r="J76" s="48">
        <f t="shared" ref="J76:J139" ca="1" si="13">RAND()*100</f>
        <v>65.771207611508473</v>
      </c>
      <c r="K76">
        <f ca="1">_xlfn.IFS(AND(J76&gt;铜钱系统分析!$D$233,J76&lt;=铜钱系统分析!$E$233),5,AND(J76&gt;铜钱系统分析!$D$234,J76&lt;=铜钱系统分析!$E$234),4,AND(J76&gt;铜钱系统分析!$D$235,J76&lt;=铜钱系统分析!$E$235),3,AND(J76&gt;铜钱系统分析!$D$236,J76&lt;=铜钱系统分析!$E$236),2)</f>
        <v>3</v>
      </c>
      <c r="M76" s="48">
        <f t="shared" ref="M76:M139" ca="1" si="14">RAND()*100</f>
        <v>70.012823188222299</v>
      </c>
      <c r="N76">
        <f ca="1">_xlfn.IFS(AND(M76&gt;铜钱系统分析!$D$233,M76&lt;=铜钱系统分析!$E$233),5,AND(M76&gt;铜钱系统分析!$D$234,M76&lt;=铜钱系统分析!$E$234),4,AND(M76&gt;铜钱系统分析!$D$235,M76&lt;=铜钱系统分析!$E$235),3,AND(M76&gt;铜钱系统分析!$D$236,M76&lt;=铜钱系统分析!$E$236),2)</f>
        <v>3</v>
      </c>
      <c r="P76" s="48">
        <f t="shared" ref="P76:P139" ca="1" si="15">RAND()*100</f>
        <v>6.6772209021990321</v>
      </c>
      <c r="Q76">
        <f ca="1">_xlfn.IFS(AND(P76&gt;铜钱系统分析!$D$233,P76&lt;=铜钱系统分析!$E$233),5,AND(P76&gt;铜钱系统分析!$D$234,P76&lt;=铜钱系统分析!$E$234),4,AND(P76&gt;铜钱系统分析!$D$235,P76&lt;=铜钱系统分析!$E$235),3,AND(P76&gt;铜钱系统分析!$D$236,P76&lt;=铜钱系统分析!$E$236),2)</f>
        <v>3</v>
      </c>
      <c r="S76" s="48">
        <f t="shared" ref="S76:S139" ca="1" si="16">RAND()*100</f>
        <v>47.897039066345457</v>
      </c>
      <c r="T76">
        <f ca="1">_xlfn.IFS(AND(S76&gt;铜钱系统分析!$D$233,S76&lt;=铜钱系统分析!$E$233),5,AND(S76&gt;铜钱系统分析!$D$234,S76&lt;=铜钱系统分析!$E$234),4,AND(S76&gt;铜钱系统分析!$D$235,S76&lt;=铜钱系统分析!$E$235),3,AND(S76&gt;铜钱系统分析!$D$236,S76&lt;=铜钱系统分析!$E$236),2)</f>
        <v>3</v>
      </c>
      <c r="V76" s="48">
        <f t="shared" ref="V76:V139" ca="1" si="17">RAND()*100</f>
        <v>84.933610935195816</v>
      </c>
      <c r="W76">
        <f ca="1">_xlfn.IFS(AND(V76&gt;铜钱系统分析!$D$233,V76&lt;=铜钱系统分析!$E$233),5,AND(V76&gt;铜钱系统分析!$D$234,V76&lt;=铜钱系统分析!$E$234),4,AND(V76&gt;铜钱系统分析!$D$235,V76&lt;=铜钱系统分析!$E$235),3,AND(V76&gt;铜钱系统分析!$D$236,V76&lt;=铜钱系统分析!$E$236),2)</f>
        <v>2</v>
      </c>
      <c r="Y76" s="48">
        <f t="shared" ref="Y76:Y139" ca="1" si="18">RAND()*100</f>
        <v>84.787995029369469</v>
      </c>
      <c r="Z76">
        <f ca="1">_xlfn.IFS(AND(Y76&gt;铜钱系统分析!$D$233,Y76&lt;=铜钱系统分析!$E$233),5,AND(Y76&gt;铜钱系统分析!$D$234,Y76&lt;=铜钱系统分析!$E$234),4,AND(Y76&gt;铜钱系统分析!$D$235,Y76&lt;=铜钱系统分析!$E$235),3,AND(Y76&gt;铜钱系统分析!$D$236,Y76&lt;=铜钱系统分析!$E$236),2)</f>
        <v>2</v>
      </c>
      <c r="AB76" s="48">
        <f t="shared" ref="AB76:AB139" ca="1" si="19">RAND()*100</f>
        <v>74.976175309810102</v>
      </c>
      <c r="AC76">
        <f ca="1">_xlfn.IFS(AND(AB76&gt;铜钱系统分析!$D$233,AB76&lt;=铜钱系统分析!$E$233),5,AND(AB76&gt;铜钱系统分析!$D$234,AB76&lt;=铜钱系统分析!$E$234),4,AND(AB76&gt;铜钱系统分析!$D$235,AB76&lt;=铜钱系统分析!$E$235),3,AND(AB76&gt;铜钱系统分析!$D$236,AB76&lt;=铜钱系统分析!$E$236),2)</f>
        <v>2</v>
      </c>
    </row>
    <row r="77" spans="1:29" x14ac:dyDescent="0.15">
      <c r="A77" s="48">
        <f t="shared" ca="1" si="10"/>
        <v>91.375881959558043</v>
      </c>
      <c r="B77">
        <f ca="1">_xlfn.IFS(AND(A77&gt;铜钱系统分析!$D$233,A77&lt;=铜钱系统分析!$E$233),5,AND(A77&gt;铜钱系统分析!$D$234,A77&lt;=铜钱系统分析!$E$234),4,AND(A77&gt;铜钱系统分析!$D$235,A77&lt;=铜钱系统分析!$E$235),3,AND(A77&gt;铜钱系统分析!$D$236,A77&lt;=铜钱系统分析!$E$236),2)</f>
        <v>2</v>
      </c>
      <c r="D77" s="48">
        <f t="shared" ca="1" si="11"/>
        <v>45.295531433472568</v>
      </c>
      <c r="E77">
        <f ca="1">_xlfn.IFS(AND(D77&gt;铜钱系统分析!$D$233,D77&lt;=铜钱系统分析!$E$233),5,AND(D77&gt;铜钱系统分析!$D$234,D77&lt;=铜钱系统分析!$E$234),4,AND(D77&gt;铜钱系统分析!$D$235,D77&lt;=铜钱系统分析!$E$235),3,AND(D77&gt;铜钱系统分析!$D$236,D77&lt;=铜钱系统分析!$E$236),2)</f>
        <v>3</v>
      </c>
      <c r="G77" s="48">
        <f t="shared" ca="1" si="12"/>
        <v>70.445316677286428</v>
      </c>
      <c r="H77">
        <f ca="1">_xlfn.IFS(AND(G77&gt;铜钱系统分析!$D$233,G77&lt;=铜钱系统分析!$E$233),5,AND(G77&gt;铜钱系统分析!$D$234,G77&lt;=铜钱系统分析!$E$234),4,AND(G77&gt;铜钱系统分析!$D$235,G77&lt;=铜钱系统分析!$E$235),3,AND(G77&gt;铜钱系统分析!$D$236,G77&lt;=铜钱系统分析!$E$236),2)</f>
        <v>3</v>
      </c>
      <c r="J77" s="48">
        <f t="shared" ca="1" si="13"/>
        <v>91.559216889433017</v>
      </c>
      <c r="K77">
        <f ca="1">_xlfn.IFS(AND(J77&gt;铜钱系统分析!$D$233,J77&lt;=铜钱系统分析!$E$233),5,AND(J77&gt;铜钱系统分析!$D$234,J77&lt;=铜钱系统分析!$E$234),4,AND(J77&gt;铜钱系统分析!$D$235,J77&lt;=铜钱系统分析!$E$235),3,AND(J77&gt;铜钱系统分析!$D$236,J77&lt;=铜钱系统分析!$E$236),2)</f>
        <v>2</v>
      </c>
      <c r="M77" s="48">
        <f t="shared" ca="1" si="14"/>
        <v>31.780852622636846</v>
      </c>
      <c r="N77">
        <f ca="1">_xlfn.IFS(AND(M77&gt;铜钱系统分析!$D$233,M77&lt;=铜钱系统分析!$E$233),5,AND(M77&gt;铜钱系统分析!$D$234,M77&lt;=铜钱系统分析!$E$234),4,AND(M77&gt;铜钱系统分析!$D$235,M77&lt;=铜钱系统分析!$E$235),3,AND(M77&gt;铜钱系统分析!$D$236,M77&lt;=铜钱系统分析!$E$236),2)</f>
        <v>3</v>
      </c>
      <c r="P77" s="48">
        <f t="shared" ca="1" si="15"/>
        <v>4.6325497048085973</v>
      </c>
      <c r="Q77">
        <f ca="1">_xlfn.IFS(AND(P77&gt;铜钱系统分析!$D$233,P77&lt;=铜钱系统分析!$E$233),5,AND(P77&gt;铜钱系统分析!$D$234,P77&lt;=铜钱系统分析!$E$234),4,AND(P77&gt;铜钱系统分析!$D$235,P77&lt;=铜钱系统分析!$E$235),3,AND(P77&gt;铜钱系统分析!$D$236,P77&lt;=铜钱系统分析!$E$236),2)</f>
        <v>3</v>
      </c>
      <c r="S77" s="48">
        <f t="shared" ca="1" si="16"/>
        <v>46.609408604839828</v>
      </c>
      <c r="T77">
        <f ca="1">_xlfn.IFS(AND(S77&gt;铜钱系统分析!$D$233,S77&lt;=铜钱系统分析!$E$233),5,AND(S77&gt;铜钱系统分析!$D$234,S77&lt;=铜钱系统分析!$E$234),4,AND(S77&gt;铜钱系统分析!$D$235,S77&lt;=铜钱系统分析!$E$235),3,AND(S77&gt;铜钱系统分析!$D$236,S77&lt;=铜钱系统分析!$E$236),2)</f>
        <v>3</v>
      </c>
      <c r="V77" s="48">
        <f t="shared" ca="1" si="17"/>
        <v>35.053559620990114</v>
      </c>
      <c r="W77">
        <f ca="1">_xlfn.IFS(AND(V77&gt;铜钱系统分析!$D$233,V77&lt;=铜钱系统分析!$E$233),5,AND(V77&gt;铜钱系统分析!$D$234,V77&lt;=铜钱系统分析!$E$234),4,AND(V77&gt;铜钱系统分析!$D$235,V77&lt;=铜钱系统分析!$E$235),3,AND(V77&gt;铜钱系统分析!$D$236,V77&lt;=铜钱系统分析!$E$236),2)</f>
        <v>3</v>
      </c>
      <c r="Y77" s="48">
        <f t="shared" ca="1" si="18"/>
        <v>72.647451291566767</v>
      </c>
      <c r="Z77">
        <f ca="1">_xlfn.IFS(AND(Y77&gt;铜钱系统分析!$D$233,Y77&lt;=铜钱系统分析!$E$233),5,AND(Y77&gt;铜钱系统分析!$D$234,Y77&lt;=铜钱系统分析!$E$234),4,AND(Y77&gt;铜钱系统分析!$D$235,Y77&lt;=铜钱系统分析!$E$235),3,AND(Y77&gt;铜钱系统分析!$D$236,Y77&lt;=铜钱系统分析!$E$236),2)</f>
        <v>2</v>
      </c>
      <c r="AB77" s="48">
        <f t="shared" ca="1" si="19"/>
        <v>86.106598716095718</v>
      </c>
      <c r="AC77">
        <f ca="1">_xlfn.IFS(AND(AB77&gt;铜钱系统分析!$D$233,AB77&lt;=铜钱系统分析!$E$233),5,AND(AB77&gt;铜钱系统分析!$D$234,AB77&lt;=铜钱系统分析!$E$234),4,AND(AB77&gt;铜钱系统分析!$D$235,AB77&lt;=铜钱系统分析!$E$235),3,AND(AB77&gt;铜钱系统分析!$D$236,AB77&lt;=铜钱系统分析!$E$236),2)</f>
        <v>2</v>
      </c>
    </row>
    <row r="78" spans="1:29" x14ac:dyDescent="0.15">
      <c r="A78" s="48">
        <f t="shared" ca="1" si="10"/>
        <v>79.061268964417422</v>
      </c>
      <c r="B78">
        <f ca="1">_xlfn.IFS(AND(A78&gt;铜钱系统分析!$D$233,A78&lt;=铜钱系统分析!$E$233),5,AND(A78&gt;铜钱系统分析!$D$234,A78&lt;=铜钱系统分析!$E$234),4,AND(A78&gt;铜钱系统分析!$D$235,A78&lt;=铜钱系统分析!$E$235),3,AND(A78&gt;铜钱系统分析!$D$236,A78&lt;=铜钱系统分析!$E$236),2)</f>
        <v>2</v>
      </c>
      <c r="D78" s="48">
        <f t="shared" ca="1" si="11"/>
        <v>9.9545479912228618</v>
      </c>
      <c r="E78">
        <f ca="1">_xlfn.IFS(AND(D78&gt;铜钱系统分析!$D$233,D78&lt;=铜钱系统分析!$E$233),5,AND(D78&gt;铜钱系统分析!$D$234,D78&lt;=铜钱系统分析!$E$234),4,AND(D78&gt;铜钱系统分析!$D$235,D78&lt;=铜钱系统分析!$E$235),3,AND(D78&gt;铜钱系统分析!$D$236,D78&lt;=铜钱系统分析!$E$236),2)</f>
        <v>3</v>
      </c>
      <c r="G78" s="48">
        <f t="shared" ca="1" si="12"/>
        <v>40.926234030866837</v>
      </c>
      <c r="H78">
        <f ca="1">_xlfn.IFS(AND(G78&gt;铜钱系统分析!$D$233,G78&lt;=铜钱系统分析!$E$233),5,AND(G78&gt;铜钱系统分析!$D$234,G78&lt;=铜钱系统分析!$E$234),4,AND(G78&gt;铜钱系统分析!$D$235,G78&lt;=铜钱系统分析!$E$235),3,AND(G78&gt;铜钱系统分析!$D$236,G78&lt;=铜钱系统分析!$E$236),2)</f>
        <v>3</v>
      </c>
      <c r="J78" s="48">
        <f t="shared" ca="1" si="13"/>
        <v>75.531713254062311</v>
      </c>
      <c r="K78">
        <f ca="1">_xlfn.IFS(AND(J78&gt;铜钱系统分析!$D$233,J78&lt;=铜钱系统分析!$E$233),5,AND(J78&gt;铜钱系统分析!$D$234,J78&lt;=铜钱系统分析!$E$234),4,AND(J78&gt;铜钱系统分析!$D$235,J78&lt;=铜钱系统分析!$E$235),3,AND(J78&gt;铜钱系统分析!$D$236,J78&lt;=铜钱系统分析!$E$236),2)</f>
        <v>2</v>
      </c>
      <c r="M78" s="48">
        <f t="shared" ca="1" si="14"/>
        <v>42.770192437724262</v>
      </c>
      <c r="N78">
        <f ca="1">_xlfn.IFS(AND(M78&gt;铜钱系统分析!$D$233,M78&lt;=铜钱系统分析!$E$233),5,AND(M78&gt;铜钱系统分析!$D$234,M78&lt;=铜钱系统分析!$E$234),4,AND(M78&gt;铜钱系统分析!$D$235,M78&lt;=铜钱系统分析!$E$235),3,AND(M78&gt;铜钱系统分析!$D$236,M78&lt;=铜钱系统分析!$E$236),2)</f>
        <v>3</v>
      </c>
      <c r="P78" s="48">
        <f t="shared" ca="1" si="15"/>
        <v>62.441916042448909</v>
      </c>
      <c r="Q78">
        <f ca="1">_xlfn.IFS(AND(P78&gt;铜钱系统分析!$D$233,P78&lt;=铜钱系统分析!$E$233),5,AND(P78&gt;铜钱系统分析!$D$234,P78&lt;=铜钱系统分析!$E$234),4,AND(P78&gt;铜钱系统分析!$D$235,P78&lt;=铜钱系统分析!$E$235),3,AND(P78&gt;铜钱系统分析!$D$236,P78&lt;=铜钱系统分析!$E$236),2)</f>
        <v>3</v>
      </c>
      <c r="S78" s="48">
        <f t="shared" ca="1" si="16"/>
        <v>1.5567220796826375</v>
      </c>
      <c r="T78">
        <f ca="1">_xlfn.IFS(AND(S78&gt;铜钱系统分析!$D$233,S78&lt;=铜钱系统分析!$E$233),5,AND(S78&gt;铜钱系统分析!$D$234,S78&lt;=铜钱系统分析!$E$234),4,AND(S78&gt;铜钱系统分析!$D$235,S78&lt;=铜钱系统分析!$E$235),3,AND(S78&gt;铜钱系统分析!$D$236,S78&lt;=铜钱系统分析!$E$236),2)</f>
        <v>4</v>
      </c>
      <c r="V78" s="48">
        <f t="shared" ca="1" si="17"/>
        <v>17.346424418781236</v>
      </c>
      <c r="W78">
        <f ca="1">_xlfn.IFS(AND(V78&gt;铜钱系统分析!$D$233,V78&lt;=铜钱系统分析!$E$233),5,AND(V78&gt;铜钱系统分析!$D$234,V78&lt;=铜钱系统分析!$E$234),4,AND(V78&gt;铜钱系统分析!$D$235,V78&lt;=铜钱系统分析!$E$235),3,AND(V78&gt;铜钱系统分析!$D$236,V78&lt;=铜钱系统分析!$E$236),2)</f>
        <v>3</v>
      </c>
      <c r="Y78" s="48">
        <f t="shared" ca="1" si="18"/>
        <v>10.35782285543274</v>
      </c>
      <c r="Z78">
        <f ca="1">_xlfn.IFS(AND(Y78&gt;铜钱系统分析!$D$233,Y78&lt;=铜钱系统分析!$E$233),5,AND(Y78&gt;铜钱系统分析!$D$234,Y78&lt;=铜钱系统分析!$E$234),4,AND(Y78&gt;铜钱系统分析!$D$235,Y78&lt;=铜钱系统分析!$E$235),3,AND(Y78&gt;铜钱系统分析!$D$236,Y78&lt;=铜钱系统分析!$E$236),2)</f>
        <v>3</v>
      </c>
      <c r="AB78" s="48">
        <f t="shared" ca="1" si="19"/>
        <v>34.716169580213929</v>
      </c>
      <c r="AC78">
        <f ca="1">_xlfn.IFS(AND(AB78&gt;铜钱系统分析!$D$233,AB78&lt;=铜钱系统分析!$E$233),5,AND(AB78&gt;铜钱系统分析!$D$234,AB78&lt;=铜钱系统分析!$E$234),4,AND(AB78&gt;铜钱系统分析!$D$235,AB78&lt;=铜钱系统分析!$E$235),3,AND(AB78&gt;铜钱系统分析!$D$236,AB78&lt;=铜钱系统分析!$E$236),2)</f>
        <v>3</v>
      </c>
    </row>
    <row r="79" spans="1:29" x14ac:dyDescent="0.15">
      <c r="A79" s="48">
        <f t="shared" ca="1" si="10"/>
        <v>50.285185390684632</v>
      </c>
      <c r="B79">
        <f ca="1">_xlfn.IFS(AND(A79&gt;铜钱系统分析!$D$233,A79&lt;=铜钱系统分析!$E$233),5,AND(A79&gt;铜钱系统分析!$D$234,A79&lt;=铜钱系统分析!$E$234),4,AND(A79&gt;铜钱系统分析!$D$235,A79&lt;=铜钱系统分析!$E$235),3,AND(A79&gt;铜钱系统分析!$D$236,A79&lt;=铜钱系统分析!$E$236),2)</f>
        <v>3</v>
      </c>
      <c r="D79" s="48">
        <f t="shared" ca="1" si="11"/>
        <v>30.973150042787157</v>
      </c>
      <c r="E79">
        <f ca="1">_xlfn.IFS(AND(D79&gt;铜钱系统分析!$D$233,D79&lt;=铜钱系统分析!$E$233),5,AND(D79&gt;铜钱系统分析!$D$234,D79&lt;=铜钱系统分析!$E$234),4,AND(D79&gt;铜钱系统分析!$D$235,D79&lt;=铜钱系统分析!$E$235),3,AND(D79&gt;铜钱系统分析!$D$236,D79&lt;=铜钱系统分析!$E$236),2)</f>
        <v>3</v>
      </c>
      <c r="G79" s="48">
        <f t="shared" ca="1" si="12"/>
        <v>27.905885794042362</v>
      </c>
      <c r="H79">
        <f ca="1">_xlfn.IFS(AND(G79&gt;铜钱系统分析!$D$233,G79&lt;=铜钱系统分析!$E$233),5,AND(G79&gt;铜钱系统分析!$D$234,G79&lt;=铜钱系统分析!$E$234),4,AND(G79&gt;铜钱系统分析!$D$235,G79&lt;=铜钱系统分析!$E$235),3,AND(G79&gt;铜钱系统分析!$D$236,G79&lt;=铜钱系统分析!$E$236),2)</f>
        <v>3</v>
      </c>
      <c r="J79" s="48">
        <f t="shared" ca="1" si="13"/>
        <v>66.402654176386477</v>
      </c>
      <c r="K79">
        <f ca="1">_xlfn.IFS(AND(J79&gt;铜钱系统分析!$D$233,J79&lt;=铜钱系统分析!$E$233),5,AND(J79&gt;铜钱系统分析!$D$234,J79&lt;=铜钱系统分析!$E$234),4,AND(J79&gt;铜钱系统分析!$D$235,J79&lt;=铜钱系统分析!$E$235),3,AND(J79&gt;铜钱系统分析!$D$236,J79&lt;=铜钱系统分析!$E$236),2)</f>
        <v>3</v>
      </c>
      <c r="M79" s="48">
        <f t="shared" ca="1" si="14"/>
        <v>42.879658419308164</v>
      </c>
      <c r="N79">
        <f ca="1">_xlfn.IFS(AND(M79&gt;铜钱系统分析!$D$233,M79&lt;=铜钱系统分析!$E$233),5,AND(M79&gt;铜钱系统分析!$D$234,M79&lt;=铜钱系统分析!$E$234),4,AND(M79&gt;铜钱系统分析!$D$235,M79&lt;=铜钱系统分析!$E$235),3,AND(M79&gt;铜钱系统分析!$D$236,M79&lt;=铜钱系统分析!$E$236),2)</f>
        <v>3</v>
      </c>
      <c r="P79" s="48">
        <f t="shared" ca="1" si="15"/>
        <v>11.765461489273843</v>
      </c>
      <c r="Q79">
        <f ca="1">_xlfn.IFS(AND(P79&gt;铜钱系统分析!$D$233,P79&lt;=铜钱系统分析!$E$233),5,AND(P79&gt;铜钱系统分析!$D$234,P79&lt;=铜钱系统分析!$E$234),4,AND(P79&gt;铜钱系统分析!$D$235,P79&lt;=铜钱系统分析!$E$235),3,AND(P79&gt;铜钱系统分析!$D$236,P79&lt;=铜钱系统分析!$E$236),2)</f>
        <v>3</v>
      </c>
      <c r="S79" s="48">
        <f t="shared" ca="1" si="16"/>
        <v>1.7610404290979043</v>
      </c>
      <c r="T79">
        <f ca="1">_xlfn.IFS(AND(S79&gt;铜钱系统分析!$D$233,S79&lt;=铜钱系统分析!$E$233),5,AND(S79&gt;铜钱系统分析!$D$234,S79&lt;=铜钱系统分析!$E$234),4,AND(S79&gt;铜钱系统分析!$D$235,S79&lt;=铜钱系统分析!$E$235),3,AND(S79&gt;铜钱系统分析!$D$236,S79&lt;=铜钱系统分析!$E$236),2)</f>
        <v>4</v>
      </c>
      <c r="V79" s="48">
        <f t="shared" ca="1" si="17"/>
        <v>39.370912793139055</v>
      </c>
      <c r="W79">
        <f ca="1">_xlfn.IFS(AND(V79&gt;铜钱系统分析!$D$233,V79&lt;=铜钱系统分析!$E$233),5,AND(V79&gt;铜钱系统分析!$D$234,V79&lt;=铜钱系统分析!$E$234),4,AND(V79&gt;铜钱系统分析!$D$235,V79&lt;=铜钱系统分析!$E$235),3,AND(V79&gt;铜钱系统分析!$D$236,V79&lt;=铜钱系统分析!$E$236),2)</f>
        <v>3</v>
      </c>
      <c r="Y79" s="48">
        <f t="shared" ca="1" si="18"/>
        <v>48.330521959307873</v>
      </c>
      <c r="Z79">
        <f ca="1">_xlfn.IFS(AND(Y79&gt;铜钱系统分析!$D$233,Y79&lt;=铜钱系统分析!$E$233),5,AND(Y79&gt;铜钱系统分析!$D$234,Y79&lt;=铜钱系统分析!$E$234),4,AND(Y79&gt;铜钱系统分析!$D$235,Y79&lt;=铜钱系统分析!$E$235),3,AND(Y79&gt;铜钱系统分析!$D$236,Y79&lt;=铜钱系统分析!$E$236),2)</f>
        <v>3</v>
      </c>
      <c r="AB79" s="48">
        <f t="shared" ca="1" si="19"/>
        <v>6.4768728754947436</v>
      </c>
      <c r="AC79">
        <f ca="1">_xlfn.IFS(AND(AB79&gt;铜钱系统分析!$D$233,AB79&lt;=铜钱系统分析!$E$233),5,AND(AB79&gt;铜钱系统分析!$D$234,AB79&lt;=铜钱系统分析!$E$234),4,AND(AB79&gt;铜钱系统分析!$D$235,AB79&lt;=铜钱系统分析!$E$235),3,AND(AB79&gt;铜钱系统分析!$D$236,AB79&lt;=铜钱系统分析!$E$236),2)</f>
        <v>3</v>
      </c>
    </row>
    <row r="80" spans="1:29" x14ac:dyDescent="0.15">
      <c r="A80" s="48">
        <f t="shared" ca="1" si="10"/>
        <v>62.253141852985053</v>
      </c>
      <c r="B80">
        <f ca="1">_xlfn.IFS(AND(A80&gt;铜钱系统分析!$D$233,A80&lt;=铜钱系统分析!$E$233),5,AND(A80&gt;铜钱系统分析!$D$234,A80&lt;=铜钱系统分析!$E$234),4,AND(A80&gt;铜钱系统分析!$D$235,A80&lt;=铜钱系统分析!$E$235),3,AND(A80&gt;铜钱系统分析!$D$236,A80&lt;=铜钱系统分析!$E$236),2)</f>
        <v>3</v>
      </c>
      <c r="D80" s="48">
        <f t="shared" ca="1" si="11"/>
        <v>17.778078975476308</v>
      </c>
      <c r="E80">
        <f ca="1">_xlfn.IFS(AND(D80&gt;铜钱系统分析!$D$233,D80&lt;=铜钱系统分析!$E$233),5,AND(D80&gt;铜钱系统分析!$D$234,D80&lt;=铜钱系统分析!$E$234),4,AND(D80&gt;铜钱系统分析!$D$235,D80&lt;=铜钱系统分析!$E$235),3,AND(D80&gt;铜钱系统分析!$D$236,D80&lt;=铜钱系统分析!$E$236),2)</f>
        <v>3</v>
      </c>
      <c r="G80" s="48">
        <f t="shared" ca="1" si="12"/>
        <v>85.815410327831358</v>
      </c>
      <c r="H80">
        <f ca="1">_xlfn.IFS(AND(G80&gt;铜钱系统分析!$D$233,G80&lt;=铜钱系统分析!$E$233),5,AND(G80&gt;铜钱系统分析!$D$234,G80&lt;=铜钱系统分析!$E$234),4,AND(G80&gt;铜钱系统分析!$D$235,G80&lt;=铜钱系统分析!$E$235),3,AND(G80&gt;铜钱系统分析!$D$236,G80&lt;=铜钱系统分析!$E$236),2)</f>
        <v>2</v>
      </c>
      <c r="J80" s="48">
        <f t="shared" ca="1" si="13"/>
        <v>32.2705387674186</v>
      </c>
      <c r="K80">
        <f ca="1">_xlfn.IFS(AND(J80&gt;铜钱系统分析!$D$233,J80&lt;=铜钱系统分析!$E$233),5,AND(J80&gt;铜钱系统分析!$D$234,J80&lt;=铜钱系统分析!$E$234),4,AND(J80&gt;铜钱系统分析!$D$235,J80&lt;=铜钱系统分析!$E$235),3,AND(J80&gt;铜钱系统分析!$D$236,J80&lt;=铜钱系统分析!$E$236),2)</f>
        <v>3</v>
      </c>
      <c r="M80" s="48">
        <f t="shared" ca="1" si="14"/>
        <v>26.008620917189841</v>
      </c>
      <c r="N80">
        <f ca="1">_xlfn.IFS(AND(M80&gt;铜钱系统分析!$D$233,M80&lt;=铜钱系统分析!$E$233),5,AND(M80&gt;铜钱系统分析!$D$234,M80&lt;=铜钱系统分析!$E$234),4,AND(M80&gt;铜钱系统分析!$D$235,M80&lt;=铜钱系统分析!$E$235),3,AND(M80&gt;铜钱系统分析!$D$236,M80&lt;=铜钱系统分析!$E$236),2)</f>
        <v>3</v>
      </c>
      <c r="P80" s="48">
        <f t="shared" ca="1" si="15"/>
        <v>4.2796887565260793</v>
      </c>
      <c r="Q80">
        <f ca="1">_xlfn.IFS(AND(P80&gt;铜钱系统分析!$D$233,P80&lt;=铜钱系统分析!$E$233),5,AND(P80&gt;铜钱系统分析!$D$234,P80&lt;=铜钱系统分析!$E$234),4,AND(P80&gt;铜钱系统分析!$D$235,P80&lt;=铜钱系统分析!$E$235),3,AND(P80&gt;铜钱系统分析!$D$236,P80&lt;=铜钱系统分析!$E$236),2)</f>
        <v>3</v>
      </c>
      <c r="S80" s="48">
        <f t="shared" ca="1" si="16"/>
        <v>57.749237352798147</v>
      </c>
      <c r="T80">
        <f ca="1">_xlfn.IFS(AND(S80&gt;铜钱系统分析!$D$233,S80&lt;=铜钱系统分析!$E$233),5,AND(S80&gt;铜钱系统分析!$D$234,S80&lt;=铜钱系统分析!$E$234),4,AND(S80&gt;铜钱系统分析!$D$235,S80&lt;=铜钱系统分析!$E$235),3,AND(S80&gt;铜钱系统分析!$D$236,S80&lt;=铜钱系统分析!$E$236),2)</f>
        <v>3</v>
      </c>
      <c r="V80" s="48">
        <f t="shared" ca="1" si="17"/>
        <v>39.031035451957031</v>
      </c>
      <c r="W80">
        <f ca="1">_xlfn.IFS(AND(V80&gt;铜钱系统分析!$D$233,V80&lt;=铜钱系统分析!$E$233),5,AND(V80&gt;铜钱系统分析!$D$234,V80&lt;=铜钱系统分析!$E$234),4,AND(V80&gt;铜钱系统分析!$D$235,V80&lt;=铜钱系统分析!$E$235),3,AND(V80&gt;铜钱系统分析!$D$236,V80&lt;=铜钱系统分析!$E$236),2)</f>
        <v>3</v>
      </c>
      <c r="Y80" s="48">
        <f t="shared" ca="1" si="18"/>
        <v>87.378307174173031</v>
      </c>
      <c r="Z80">
        <f ca="1">_xlfn.IFS(AND(Y80&gt;铜钱系统分析!$D$233,Y80&lt;=铜钱系统分析!$E$233),5,AND(Y80&gt;铜钱系统分析!$D$234,Y80&lt;=铜钱系统分析!$E$234),4,AND(Y80&gt;铜钱系统分析!$D$235,Y80&lt;=铜钱系统分析!$E$235),3,AND(Y80&gt;铜钱系统分析!$D$236,Y80&lt;=铜钱系统分析!$E$236),2)</f>
        <v>2</v>
      </c>
      <c r="AB80" s="48">
        <f t="shared" ca="1" si="19"/>
        <v>65.84018552209217</v>
      </c>
      <c r="AC80">
        <f ca="1">_xlfn.IFS(AND(AB80&gt;铜钱系统分析!$D$233,AB80&lt;=铜钱系统分析!$E$233),5,AND(AB80&gt;铜钱系统分析!$D$234,AB80&lt;=铜钱系统分析!$E$234),4,AND(AB80&gt;铜钱系统分析!$D$235,AB80&lt;=铜钱系统分析!$E$235),3,AND(AB80&gt;铜钱系统分析!$D$236,AB80&lt;=铜钱系统分析!$E$236),2)</f>
        <v>3</v>
      </c>
    </row>
    <row r="81" spans="1:29" x14ac:dyDescent="0.15">
      <c r="A81" s="48">
        <f t="shared" ca="1" si="10"/>
        <v>29.530876768658707</v>
      </c>
      <c r="B81">
        <f ca="1">_xlfn.IFS(AND(A81&gt;铜钱系统分析!$D$233,A81&lt;=铜钱系统分析!$E$233),5,AND(A81&gt;铜钱系统分析!$D$234,A81&lt;=铜钱系统分析!$E$234),4,AND(A81&gt;铜钱系统分析!$D$235,A81&lt;=铜钱系统分析!$E$235),3,AND(A81&gt;铜钱系统分析!$D$236,A81&lt;=铜钱系统分析!$E$236),2)</f>
        <v>3</v>
      </c>
      <c r="D81" s="48">
        <f t="shared" ca="1" si="11"/>
        <v>82.699740101883705</v>
      </c>
      <c r="E81">
        <f ca="1">_xlfn.IFS(AND(D81&gt;铜钱系统分析!$D$233,D81&lt;=铜钱系统分析!$E$233),5,AND(D81&gt;铜钱系统分析!$D$234,D81&lt;=铜钱系统分析!$E$234),4,AND(D81&gt;铜钱系统分析!$D$235,D81&lt;=铜钱系统分析!$E$235),3,AND(D81&gt;铜钱系统分析!$D$236,D81&lt;=铜钱系统分析!$E$236),2)</f>
        <v>2</v>
      </c>
      <c r="G81" s="48">
        <f t="shared" ca="1" si="12"/>
        <v>85.603472101867681</v>
      </c>
      <c r="H81">
        <f ca="1">_xlfn.IFS(AND(G81&gt;铜钱系统分析!$D$233,G81&lt;=铜钱系统分析!$E$233),5,AND(G81&gt;铜钱系统分析!$D$234,G81&lt;=铜钱系统分析!$E$234),4,AND(G81&gt;铜钱系统分析!$D$235,G81&lt;=铜钱系统分析!$E$235),3,AND(G81&gt;铜钱系统分析!$D$236,G81&lt;=铜钱系统分析!$E$236),2)</f>
        <v>2</v>
      </c>
      <c r="J81" s="48">
        <f t="shared" ca="1" si="13"/>
        <v>31.150347485284502</v>
      </c>
      <c r="K81">
        <f ca="1">_xlfn.IFS(AND(J81&gt;铜钱系统分析!$D$233,J81&lt;=铜钱系统分析!$E$233),5,AND(J81&gt;铜钱系统分析!$D$234,J81&lt;=铜钱系统分析!$E$234),4,AND(J81&gt;铜钱系统分析!$D$235,J81&lt;=铜钱系统分析!$E$235),3,AND(J81&gt;铜钱系统分析!$D$236,J81&lt;=铜钱系统分析!$E$236),2)</f>
        <v>3</v>
      </c>
      <c r="M81" s="48">
        <f t="shared" ca="1" si="14"/>
        <v>73.906213090406126</v>
      </c>
      <c r="N81">
        <f ca="1">_xlfn.IFS(AND(M81&gt;铜钱系统分析!$D$233,M81&lt;=铜钱系统分析!$E$233),5,AND(M81&gt;铜钱系统分析!$D$234,M81&lt;=铜钱系统分析!$E$234),4,AND(M81&gt;铜钱系统分析!$D$235,M81&lt;=铜钱系统分析!$E$235),3,AND(M81&gt;铜钱系统分析!$D$236,M81&lt;=铜钱系统分析!$E$236),2)</f>
        <v>2</v>
      </c>
      <c r="P81" s="48">
        <f t="shared" ca="1" si="15"/>
        <v>29.803526122649536</v>
      </c>
      <c r="Q81">
        <f ca="1">_xlfn.IFS(AND(P81&gt;铜钱系统分析!$D$233,P81&lt;=铜钱系统分析!$E$233),5,AND(P81&gt;铜钱系统分析!$D$234,P81&lt;=铜钱系统分析!$E$234),4,AND(P81&gt;铜钱系统分析!$D$235,P81&lt;=铜钱系统分析!$E$235),3,AND(P81&gt;铜钱系统分析!$D$236,P81&lt;=铜钱系统分析!$E$236),2)</f>
        <v>3</v>
      </c>
      <c r="S81" s="48">
        <f t="shared" ca="1" si="16"/>
        <v>37.917827496050649</v>
      </c>
      <c r="T81">
        <f ca="1">_xlfn.IFS(AND(S81&gt;铜钱系统分析!$D$233,S81&lt;=铜钱系统分析!$E$233),5,AND(S81&gt;铜钱系统分析!$D$234,S81&lt;=铜钱系统分析!$E$234),4,AND(S81&gt;铜钱系统分析!$D$235,S81&lt;=铜钱系统分析!$E$235),3,AND(S81&gt;铜钱系统分析!$D$236,S81&lt;=铜钱系统分析!$E$236),2)</f>
        <v>3</v>
      </c>
      <c r="V81" s="48">
        <f t="shared" ca="1" si="17"/>
        <v>57.544126028136823</v>
      </c>
      <c r="W81">
        <f ca="1">_xlfn.IFS(AND(V81&gt;铜钱系统分析!$D$233,V81&lt;=铜钱系统分析!$E$233),5,AND(V81&gt;铜钱系统分析!$D$234,V81&lt;=铜钱系统分析!$E$234),4,AND(V81&gt;铜钱系统分析!$D$235,V81&lt;=铜钱系统分析!$E$235),3,AND(V81&gt;铜钱系统分析!$D$236,V81&lt;=铜钱系统分析!$E$236),2)</f>
        <v>3</v>
      </c>
      <c r="Y81" s="48">
        <f t="shared" ca="1" si="18"/>
        <v>50.939078815668971</v>
      </c>
      <c r="Z81">
        <f ca="1">_xlfn.IFS(AND(Y81&gt;铜钱系统分析!$D$233,Y81&lt;=铜钱系统分析!$E$233),5,AND(Y81&gt;铜钱系统分析!$D$234,Y81&lt;=铜钱系统分析!$E$234),4,AND(Y81&gt;铜钱系统分析!$D$235,Y81&lt;=铜钱系统分析!$E$235),3,AND(Y81&gt;铜钱系统分析!$D$236,Y81&lt;=铜钱系统分析!$E$236),2)</f>
        <v>3</v>
      </c>
      <c r="AB81" s="48">
        <f t="shared" ca="1" si="19"/>
        <v>38.097527604695657</v>
      </c>
      <c r="AC81">
        <f ca="1">_xlfn.IFS(AND(AB81&gt;铜钱系统分析!$D$233,AB81&lt;=铜钱系统分析!$E$233),5,AND(AB81&gt;铜钱系统分析!$D$234,AB81&lt;=铜钱系统分析!$E$234),4,AND(AB81&gt;铜钱系统分析!$D$235,AB81&lt;=铜钱系统分析!$E$235),3,AND(AB81&gt;铜钱系统分析!$D$236,AB81&lt;=铜钱系统分析!$E$236),2)</f>
        <v>3</v>
      </c>
    </row>
    <row r="82" spans="1:29" x14ac:dyDescent="0.15">
      <c r="A82" s="48">
        <f t="shared" ca="1" si="10"/>
        <v>76.44919638220135</v>
      </c>
      <c r="B82">
        <f ca="1">_xlfn.IFS(AND(A82&gt;铜钱系统分析!$D$233,A82&lt;=铜钱系统分析!$E$233),5,AND(A82&gt;铜钱系统分析!$D$234,A82&lt;=铜钱系统分析!$E$234),4,AND(A82&gt;铜钱系统分析!$D$235,A82&lt;=铜钱系统分析!$E$235),3,AND(A82&gt;铜钱系统分析!$D$236,A82&lt;=铜钱系统分析!$E$236),2)</f>
        <v>2</v>
      </c>
      <c r="D82" s="48">
        <f t="shared" ca="1" si="11"/>
        <v>59.480563768915864</v>
      </c>
      <c r="E82">
        <f ca="1">_xlfn.IFS(AND(D82&gt;铜钱系统分析!$D$233,D82&lt;=铜钱系统分析!$E$233),5,AND(D82&gt;铜钱系统分析!$D$234,D82&lt;=铜钱系统分析!$E$234),4,AND(D82&gt;铜钱系统分析!$D$235,D82&lt;=铜钱系统分析!$E$235),3,AND(D82&gt;铜钱系统分析!$D$236,D82&lt;=铜钱系统分析!$E$236),2)</f>
        <v>3</v>
      </c>
      <c r="G82" s="48">
        <f t="shared" ca="1" si="12"/>
        <v>28.133520267981147</v>
      </c>
      <c r="H82">
        <f ca="1">_xlfn.IFS(AND(G82&gt;铜钱系统分析!$D$233,G82&lt;=铜钱系统分析!$E$233),5,AND(G82&gt;铜钱系统分析!$D$234,G82&lt;=铜钱系统分析!$E$234),4,AND(G82&gt;铜钱系统分析!$D$235,G82&lt;=铜钱系统分析!$E$235),3,AND(G82&gt;铜钱系统分析!$D$236,G82&lt;=铜钱系统分析!$E$236),2)</f>
        <v>3</v>
      </c>
      <c r="J82" s="48">
        <f t="shared" ca="1" si="13"/>
        <v>5.8413586127217592</v>
      </c>
      <c r="K82">
        <f ca="1">_xlfn.IFS(AND(J82&gt;铜钱系统分析!$D$233,J82&lt;=铜钱系统分析!$E$233),5,AND(J82&gt;铜钱系统分析!$D$234,J82&lt;=铜钱系统分析!$E$234),4,AND(J82&gt;铜钱系统分析!$D$235,J82&lt;=铜钱系统分析!$E$235),3,AND(J82&gt;铜钱系统分析!$D$236,J82&lt;=铜钱系统分析!$E$236),2)</f>
        <v>3</v>
      </c>
      <c r="M82" s="48">
        <f t="shared" ca="1" si="14"/>
        <v>18.655036861869988</v>
      </c>
      <c r="N82">
        <f ca="1">_xlfn.IFS(AND(M82&gt;铜钱系统分析!$D$233,M82&lt;=铜钱系统分析!$E$233),5,AND(M82&gt;铜钱系统分析!$D$234,M82&lt;=铜钱系统分析!$E$234),4,AND(M82&gt;铜钱系统分析!$D$235,M82&lt;=铜钱系统分析!$E$235),3,AND(M82&gt;铜钱系统分析!$D$236,M82&lt;=铜钱系统分析!$E$236),2)</f>
        <v>3</v>
      </c>
      <c r="P82" s="48">
        <f t="shared" ca="1" si="15"/>
        <v>95.706588999524584</v>
      </c>
      <c r="Q82">
        <f ca="1">_xlfn.IFS(AND(P82&gt;铜钱系统分析!$D$233,P82&lt;=铜钱系统分析!$E$233),5,AND(P82&gt;铜钱系统分析!$D$234,P82&lt;=铜钱系统分析!$E$234),4,AND(P82&gt;铜钱系统分析!$D$235,P82&lt;=铜钱系统分析!$E$235),3,AND(P82&gt;铜钱系统分析!$D$236,P82&lt;=铜钱系统分析!$E$236),2)</f>
        <v>2</v>
      </c>
      <c r="S82" s="48">
        <f t="shared" ca="1" si="16"/>
        <v>36.743273825632542</v>
      </c>
      <c r="T82">
        <f ca="1">_xlfn.IFS(AND(S82&gt;铜钱系统分析!$D$233,S82&lt;=铜钱系统分析!$E$233),5,AND(S82&gt;铜钱系统分析!$D$234,S82&lt;=铜钱系统分析!$E$234),4,AND(S82&gt;铜钱系统分析!$D$235,S82&lt;=铜钱系统分析!$E$235),3,AND(S82&gt;铜钱系统分析!$D$236,S82&lt;=铜钱系统分析!$E$236),2)</f>
        <v>3</v>
      </c>
      <c r="V82" s="48">
        <f t="shared" ca="1" si="17"/>
        <v>34.187605569506552</v>
      </c>
      <c r="W82">
        <f ca="1">_xlfn.IFS(AND(V82&gt;铜钱系统分析!$D$233,V82&lt;=铜钱系统分析!$E$233),5,AND(V82&gt;铜钱系统分析!$D$234,V82&lt;=铜钱系统分析!$E$234),4,AND(V82&gt;铜钱系统分析!$D$235,V82&lt;=铜钱系统分析!$E$235),3,AND(V82&gt;铜钱系统分析!$D$236,V82&lt;=铜钱系统分析!$E$236),2)</f>
        <v>3</v>
      </c>
      <c r="Y82" s="48">
        <f t="shared" ca="1" si="18"/>
        <v>68.214143798105738</v>
      </c>
      <c r="Z82">
        <f ca="1">_xlfn.IFS(AND(Y82&gt;铜钱系统分析!$D$233,Y82&lt;=铜钱系统分析!$E$233),5,AND(Y82&gt;铜钱系统分析!$D$234,Y82&lt;=铜钱系统分析!$E$234),4,AND(Y82&gt;铜钱系统分析!$D$235,Y82&lt;=铜钱系统分析!$E$235),3,AND(Y82&gt;铜钱系统分析!$D$236,Y82&lt;=铜钱系统分析!$E$236),2)</f>
        <v>3</v>
      </c>
      <c r="AB82" s="48">
        <f t="shared" ca="1" si="19"/>
        <v>31.391548521700972</v>
      </c>
      <c r="AC82">
        <f ca="1">_xlfn.IFS(AND(AB82&gt;铜钱系统分析!$D$233,AB82&lt;=铜钱系统分析!$E$233),5,AND(AB82&gt;铜钱系统分析!$D$234,AB82&lt;=铜钱系统分析!$E$234),4,AND(AB82&gt;铜钱系统分析!$D$235,AB82&lt;=铜钱系统分析!$E$235),3,AND(AB82&gt;铜钱系统分析!$D$236,AB82&lt;=铜钱系统分析!$E$236),2)</f>
        <v>3</v>
      </c>
    </row>
    <row r="83" spans="1:29" x14ac:dyDescent="0.15">
      <c r="A83" s="48">
        <f t="shared" ca="1" si="10"/>
        <v>16.259474125387076</v>
      </c>
      <c r="B83">
        <f ca="1">_xlfn.IFS(AND(A83&gt;铜钱系统分析!$D$233,A83&lt;=铜钱系统分析!$E$233),5,AND(A83&gt;铜钱系统分析!$D$234,A83&lt;=铜钱系统分析!$E$234),4,AND(A83&gt;铜钱系统分析!$D$235,A83&lt;=铜钱系统分析!$E$235),3,AND(A83&gt;铜钱系统分析!$D$236,A83&lt;=铜钱系统分析!$E$236),2)</f>
        <v>3</v>
      </c>
      <c r="D83" s="48">
        <f t="shared" ca="1" si="11"/>
        <v>1.6735530024215683</v>
      </c>
      <c r="E83">
        <f ca="1">_xlfn.IFS(AND(D83&gt;铜钱系统分析!$D$233,D83&lt;=铜钱系统分析!$E$233),5,AND(D83&gt;铜钱系统分析!$D$234,D83&lt;=铜钱系统分析!$E$234),4,AND(D83&gt;铜钱系统分析!$D$235,D83&lt;=铜钱系统分析!$E$235),3,AND(D83&gt;铜钱系统分析!$D$236,D83&lt;=铜钱系统分析!$E$236),2)</f>
        <v>4</v>
      </c>
      <c r="G83" s="48">
        <f t="shared" ca="1" si="12"/>
        <v>28.436492251572233</v>
      </c>
      <c r="H83">
        <f ca="1">_xlfn.IFS(AND(G83&gt;铜钱系统分析!$D$233,G83&lt;=铜钱系统分析!$E$233),5,AND(G83&gt;铜钱系统分析!$D$234,G83&lt;=铜钱系统分析!$E$234),4,AND(G83&gt;铜钱系统分析!$D$235,G83&lt;=铜钱系统分析!$E$235),3,AND(G83&gt;铜钱系统分析!$D$236,G83&lt;=铜钱系统分析!$E$236),2)</f>
        <v>3</v>
      </c>
      <c r="J83" s="48">
        <f t="shared" ca="1" si="13"/>
        <v>63.592351340168975</v>
      </c>
      <c r="K83">
        <f ca="1">_xlfn.IFS(AND(J83&gt;铜钱系统分析!$D$233,J83&lt;=铜钱系统分析!$E$233),5,AND(J83&gt;铜钱系统分析!$D$234,J83&lt;=铜钱系统分析!$E$234),4,AND(J83&gt;铜钱系统分析!$D$235,J83&lt;=铜钱系统分析!$E$235),3,AND(J83&gt;铜钱系统分析!$D$236,J83&lt;=铜钱系统分析!$E$236),2)</f>
        <v>3</v>
      </c>
      <c r="M83" s="48">
        <f t="shared" ca="1" si="14"/>
        <v>21.759213686600432</v>
      </c>
      <c r="N83">
        <f ca="1">_xlfn.IFS(AND(M83&gt;铜钱系统分析!$D$233,M83&lt;=铜钱系统分析!$E$233),5,AND(M83&gt;铜钱系统分析!$D$234,M83&lt;=铜钱系统分析!$E$234),4,AND(M83&gt;铜钱系统分析!$D$235,M83&lt;=铜钱系统分析!$E$235),3,AND(M83&gt;铜钱系统分析!$D$236,M83&lt;=铜钱系统分析!$E$236),2)</f>
        <v>3</v>
      </c>
      <c r="P83" s="48">
        <f t="shared" ca="1" si="15"/>
        <v>62.618208436611297</v>
      </c>
      <c r="Q83">
        <f ca="1">_xlfn.IFS(AND(P83&gt;铜钱系统分析!$D$233,P83&lt;=铜钱系统分析!$E$233),5,AND(P83&gt;铜钱系统分析!$D$234,P83&lt;=铜钱系统分析!$E$234),4,AND(P83&gt;铜钱系统分析!$D$235,P83&lt;=铜钱系统分析!$E$235),3,AND(P83&gt;铜钱系统分析!$D$236,P83&lt;=铜钱系统分析!$E$236),2)</f>
        <v>3</v>
      </c>
      <c r="S83" s="48">
        <f t="shared" ca="1" si="16"/>
        <v>15.192540504590657</v>
      </c>
      <c r="T83">
        <f ca="1">_xlfn.IFS(AND(S83&gt;铜钱系统分析!$D$233,S83&lt;=铜钱系统分析!$E$233),5,AND(S83&gt;铜钱系统分析!$D$234,S83&lt;=铜钱系统分析!$E$234),4,AND(S83&gt;铜钱系统分析!$D$235,S83&lt;=铜钱系统分析!$E$235),3,AND(S83&gt;铜钱系统分析!$D$236,S83&lt;=铜钱系统分析!$E$236),2)</f>
        <v>3</v>
      </c>
      <c r="V83" s="48">
        <f t="shared" ca="1" si="17"/>
        <v>96.25988680523497</v>
      </c>
      <c r="W83">
        <f ca="1">_xlfn.IFS(AND(V83&gt;铜钱系统分析!$D$233,V83&lt;=铜钱系统分析!$E$233),5,AND(V83&gt;铜钱系统分析!$D$234,V83&lt;=铜钱系统分析!$E$234),4,AND(V83&gt;铜钱系统分析!$D$235,V83&lt;=铜钱系统分析!$E$235),3,AND(V83&gt;铜钱系统分析!$D$236,V83&lt;=铜钱系统分析!$E$236),2)</f>
        <v>2</v>
      </c>
      <c r="Y83" s="48">
        <f t="shared" ca="1" si="18"/>
        <v>50.820041509138726</v>
      </c>
      <c r="Z83">
        <f ca="1">_xlfn.IFS(AND(Y83&gt;铜钱系统分析!$D$233,Y83&lt;=铜钱系统分析!$E$233),5,AND(Y83&gt;铜钱系统分析!$D$234,Y83&lt;=铜钱系统分析!$E$234),4,AND(Y83&gt;铜钱系统分析!$D$235,Y83&lt;=铜钱系统分析!$E$235),3,AND(Y83&gt;铜钱系统分析!$D$236,Y83&lt;=铜钱系统分析!$E$236),2)</f>
        <v>3</v>
      </c>
      <c r="AB83" s="48">
        <f t="shared" ca="1" si="19"/>
        <v>82.963041460491965</v>
      </c>
      <c r="AC83">
        <f ca="1">_xlfn.IFS(AND(AB83&gt;铜钱系统分析!$D$233,AB83&lt;=铜钱系统分析!$E$233),5,AND(AB83&gt;铜钱系统分析!$D$234,AB83&lt;=铜钱系统分析!$E$234),4,AND(AB83&gt;铜钱系统分析!$D$235,AB83&lt;=铜钱系统分析!$E$235),3,AND(AB83&gt;铜钱系统分析!$D$236,AB83&lt;=铜钱系统分析!$E$236),2)</f>
        <v>2</v>
      </c>
    </row>
    <row r="84" spans="1:29" x14ac:dyDescent="0.15">
      <c r="A84" s="48">
        <f t="shared" ca="1" si="10"/>
        <v>32.975155980305125</v>
      </c>
      <c r="B84">
        <f ca="1">_xlfn.IFS(AND(A84&gt;铜钱系统分析!$D$233,A84&lt;=铜钱系统分析!$E$233),5,AND(A84&gt;铜钱系统分析!$D$234,A84&lt;=铜钱系统分析!$E$234),4,AND(A84&gt;铜钱系统分析!$D$235,A84&lt;=铜钱系统分析!$E$235),3,AND(A84&gt;铜钱系统分析!$D$236,A84&lt;=铜钱系统分析!$E$236),2)</f>
        <v>3</v>
      </c>
      <c r="D84" s="48">
        <f t="shared" ca="1" si="11"/>
        <v>36.237853695021691</v>
      </c>
      <c r="E84">
        <f ca="1">_xlfn.IFS(AND(D84&gt;铜钱系统分析!$D$233,D84&lt;=铜钱系统分析!$E$233),5,AND(D84&gt;铜钱系统分析!$D$234,D84&lt;=铜钱系统分析!$E$234),4,AND(D84&gt;铜钱系统分析!$D$235,D84&lt;=铜钱系统分析!$E$235),3,AND(D84&gt;铜钱系统分析!$D$236,D84&lt;=铜钱系统分析!$E$236),2)</f>
        <v>3</v>
      </c>
      <c r="G84" s="48">
        <f t="shared" ca="1" si="12"/>
        <v>38.7503635439421</v>
      </c>
      <c r="H84">
        <f ca="1">_xlfn.IFS(AND(G84&gt;铜钱系统分析!$D$233,G84&lt;=铜钱系统分析!$E$233),5,AND(G84&gt;铜钱系统分析!$D$234,G84&lt;=铜钱系统分析!$E$234),4,AND(G84&gt;铜钱系统分析!$D$235,G84&lt;=铜钱系统分析!$E$235),3,AND(G84&gt;铜钱系统分析!$D$236,G84&lt;=铜钱系统分析!$E$236),2)</f>
        <v>3</v>
      </c>
      <c r="J84" s="48">
        <f t="shared" ca="1" si="13"/>
        <v>38.728180540583224</v>
      </c>
      <c r="K84">
        <f ca="1">_xlfn.IFS(AND(J84&gt;铜钱系统分析!$D$233,J84&lt;=铜钱系统分析!$E$233),5,AND(J84&gt;铜钱系统分析!$D$234,J84&lt;=铜钱系统分析!$E$234),4,AND(J84&gt;铜钱系统分析!$D$235,J84&lt;=铜钱系统分析!$E$235),3,AND(J84&gt;铜钱系统分析!$D$236,J84&lt;=铜钱系统分析!$E$236),2)</f>
        <v>3</v>
      </c>
      <c r="M84" s="48">
        <f t="shared" ca="1" si="14"/>
        <v>90.648446621991809</v>
      </c>
      <c r="N84">
        <f ca="1">_xlfn.IFS(AND(M84&gt;铜钱系统分析!$D$233,M84&lt;=铜钱系统分析!$E$233),5,AND(M84&gt;铜钱系统分析!$D$234,M84&lt;=铜钱系统分析!$E$234),4,AND(M84&gt;铜钱系统分析!$D$235,M84&lt;=铜钱系统分析!$E$235),3,AND(M84&gt;铜钱系统分析!$D$236,M84&lt;=铜钱系统分析!$E$236),2)</f>
        <v>2</v>
      </c>
      <c r="P84" s="48">
        <f t="shared" ca="1" si="15"/>
        <v>72.886412315507215</v>
      </c>
      <c r="Q84">
        <f ca="1">_xlfn.IFS(AND(P84&gt;铜钱系统分析!$D$233,P84&lt;=铜钱系统分析!$E$233),5,AND(P84&gt;铜钱系统分析!$D$234,P84&lt;=铜钱系统分析!$E$234),4,AND(P84&gt;铜钱系统分析!$D$235,P84&lt;=铜钱系统分析!$E$235),3,AND(P84&gt;铜钱系统分析!$D$236,P84&lt;=铜钱系统分析!$E$236),2)</f>
        <v>2</v>
      </c>
      <c r="S84" s="48">
        <f t="shared" ca="1" si="16"/>
        <v>77.178342873862078</v>
      </c>
      <c r="T84">
        <f ca="1">_xlfn.IFS(AND(S84&gt;铜钱系统分析!$D$233,S84&lt;=铜钱系统分析!$E$233),5,AND(S84&gt;铜钱系统分析!$D$234,S84&lt;=铜钱系统分析!$E$234),4,AND(S84&gt;铜钱系统分析!$D$235,S84&lt;=铜钱系统分析!$E$235),3,AND(S84&gt;铜钱系统分析!$D$236,S84&lt;=铜钱系统分析!$E$236),2)</f>
        <v>2</v>
      </c>
      <c r="V84" s="48">
        <f t="shared" ca="1" si="17"/>
        <v>88.808831281096801</v>
      </c>
      <c r="W84">
        <f ca="1">_xlfn.IFS(AND(V84&gt;铜钱系统分析!$D$233,V84&lt;=铜钱系统分析!$E$233),5,AND(V84&gt;铜钱系统分析!$D$234,V84&lt;=铜钱系统分析!$E$234),4,AND(V84&gt;铜钱系统分析!$D$235,V84&lt;=铜钱系统分析!$E$235),3,AND(V84&gt;铜钱系统分析!$D$236,V84&lt;=铜钱系统分析!$E$236),2)</f>
        <v>2</v>
      </c>
      <c r="Y84" s="48">
        <f t="shared" ca="1" si="18"/>
        <v>74.513450032027791</v>
      </c>
      <c r="Z84">
        <f ca="1">_xlfn.IFS(AND(Y84&gt;铜钱系统分析!$D$233,Y84&lt;=铜钱系统分析!$E$233),5,AND(Y84&gt;铜钱系统分析!$D$234,Y84&lt;=铜钱系统分析!$E$234),4,AND(Y84&gt;铜钱系统分析!$D$235,Y84&lt;=铜钱系统分析!$E$235),3,AND(Y84&gt;铜钱系统分析!$D$236,Y84&lt;=铜钱系统分析!$E$236),2)</f>
        <v>2</v>
      </c>
      <c r="AB84" s="48">
        <f t="shared" ca="1" si="19"/>
        <v>45.461636704317279</v>
      </c>
      <c r="AC84">
        <f ca="1">_xlfn.IFS(AND(AB84&gt;铜钱系统分析!$D$233,AB84&lt;=铜钱系统分析!$E$233),5,AND(AB84&gt;铜钱系统分析!$D$234,AB84&lt;=铜钱系统分析!$E$234),4,AND(AB84&gt;铜钱系统分析!$D$235,AB84&lt;=铜钱系统分析!$E$235),3,AND(AB84&gt;铜钱系统分析!$D$236,AB84&lt;=铜钱系统分析!$E$236),2)</f>
        <v>3</v>
      </c>
    </row>
    <row r="85" spans="1:29" x14ac:dyDescent="0.15">
      <c r="A85" s="48">
        <f t="shared" ca="1" si="10"/>
        <v>94.190724905471654</v>
      </c>
      <c r="B85">
        <f ca="1">_xlfn.IFS(AND(A85&gt;铜钱系统分析!$D$233,A85&lt;=铜钱系统分析!$E$233),5,AND(A85&gt;铜钱系统分析!$D$234,A85&lt;=铜钱系统分析!$E$234),4,AND(A85&gt;铜钱系统分析!$D$235,A85&lt;=铜钱系统分析!$E$235),3,AND(A85&gt;铜钱系统分析!$D$236,A85&lt;=铜钱系统分析!$E$236),2)</f>
        <v>2</v>
      </c>
      <c r="D85" s="48">
        <f t="shared" ca="1" si="11"/>
        <v>1.6030395815171072</v>
      </c>
      <c r="E85">
        <f ca="1">_xlfn.IFS(AND(D85&gt;铜钱系统分析!$D$233,D85&lt;=铜钱系统分析!$E$233),5,AND(D85&gt;铜钱系统分析!$D$234,D85&lt;=铜钱系统分析!$E$234),4,AND(D85&gt;铜钱系统分析!$D$235,D85&lt;=铜钱系统分析!$E$235),3,AND(D85&gt;铜钱系统分析!$D$236,D85&lt;=铜钱系统分析!$E$236),2)</f>
        <v>4</v>
      </c>
      <c r="G85" s="48">
        <f t="shared" ca="1" si="12"/>
        <v>30.216836548042437</v>
      </c>
      <c r="H85">
        <f ca="1">_xlfn.IFS(AND(G85&gt;铜钱系统分析!$D$233,G85&lt;=铜钱系统分析!$E$233),5,AND(G85&gt;铜钱系统分析!$D$234,G85&lt;=铜钱系统分析!$E$234),4,AND(G85&gt;铜钱系统分析!$D$235,G85&lt;=铜钱系统分析!$E$235),3,AND(G85&gt;铜钱系统分析!$D$236,G85&lt;=铜钱系统分析!$E$236),2)</f>
        <v>3</v>
      </c>
      <c r="J85" s="48">
        <f t="shared" ca="1" si="13"/>
        <v>15.238869132369292</v>
      </c>
      <c r="K85">
        <f ca="1">_xlfn.IFS(AND(J85&gt;铜钱系统分析!$D$233,J85&lt;=铜钱系统分析!$E$233),5,AND(J85&gt;铜钱系统分析!$D$234,J85&lt;=铜钱系统分析!$E$234),4,AND(J85&gt;铜钱系统分析!$D$235,J85&lt;=铜钱系统分析!$E$235),3,AND(J85&gt;铜钱系统分析!$D$236,J85&lt;=铜钱系统分析!$E$236),2)</f>
        <v>3</v>
      </c>
      <c r="M85" s="48">
        <f t="shared" ca="1" si="14"/>
        <v>91.681549263739882</v>
      </c>
      <c r="N85">
        <f ca="1">_xlfn.IFS(AND(M85&gt;铜钱系统分析!$D$233,M85&lt;=铜钱系统分析!$E$233),5,AND(M85&gt;铜钱系统分析!$D$234,M85&lt;=铜钱系统分析!$E$234),4,AND(M85&gt;铜钱系统分析!$D$235,M85&lt;=铜钱系统分析!$E$235),3,AND(M85&gt;铜钱系统分析!$D$236,M85&lt;=铜钱系统分析!$E$236),2)</f>
        <v>2</v>
      </c>
      <c r="P85" s="48">
        <f t="shared" ca="1" si="15"/>
        <v>22.392917529435628</v>
      </c>
      <c r="Q85">
        <f ca="1">_xlfn.IFS(AND(P85&gt;铜钱系统分析!$D$233,P85&lt;=铜钱系统分析!$E$233),5,AND(P85&gt;铜钱系统分析!$D$234,P85&lt;=铜钱系统分析!$E$234),4,AND(P85&gt;铜钱系统分析!$D$235,P85&lt;=铜钱系统分析!$E$235),3,AND(P85&gt;铜钱系统分析!$D$236,P85&lt;=铜钱系统分析!$E$236),2)</f>
        <v>3</v>
      </c>
      <c r="S85" s="48">
        <f t="shared" ca="1" si="16"/>
        <v>76.540782626856867</v>
      </c>
      <c r="T85">
        <f ca="1">_xlfn.IFS(AND(S85&gt;铜钱系统分析!$D$233,S85&lt;=铜钱系统分析!$E$233),5,AND(S85&gt;铜钱系统分析!$D$234,S85&lt;=铜钱系统分析!$E$234),4,AND(S85&gt;铜钱系统分析!$D$235,S85&lt;=铜钱系统分析!$E$235),3,AND(S85&gt;铜钱系统分析!$D$236,S85&lt;=铜钱系统分析!$E$236),2)</f>
        <v>2</v>
      </c>
      <c r="V85" s="48">
        <f t="shared" ca="1" si="17"/>
        <v>38.91028335211567</v>
      </c>
      <c r="W85">
        <f ca="1">_xlfn.IFS(AND(V85&gt;铜钱系统分析!$D$233,V85&lt;=铜钱系统分析!$E$233),5,AND(V85&gt;铜钱系统分析!$D$234,V85&lt;=铜钱系统分析!$E$234),4,AND(V85&gt;铜钱系统分析!$D$235,V85&lt;=铜钱系统分析!$E$235),3,AND(V85&gt;铜钱系统分析!$D$236,V85&lt;=铜钱系统分析!$E$236),2)</f>
        <v>3</v>
      </c>
      <c r="Y85" s="48">
        <f t="shared" ca="1" si="18"/>
        <v>32.537401566552845</v>
      </c>
      <c r="Z85">
        <f ca="1">_xlfn.IFS(AND(Y85&gt;铜钱系统分析!$D$233,Y85&lt;=铜钱系统分析!$E$233),5,AND(Y85&gt;铜钱系统分析!$D$234,Y85&lt;=铜钱系统分析!$E$234),4,AND(Y85&gt;铜钱系统分析!$D$235,Y85&lt;=铜钱系统分析!$E$235),3,AND(Y85&gt;铜钱系统分析!$D$236,Y85&lt;=铜钱系统分析!$E$236),2)</f>
        <v>3</v>
      </c>
      <c r="AB85" s="48">
        <f t="shared" ca="1" si="19"/>
        <v>74.997018937463082</v>
      </c>
      <c r="AC85">
        <f ca="1">_xlfn.IFS(AND(AB85&gt;铜钱系统分析!$D$233,AB85&lt;=铜钱系统分析!$E$233),5,AND(AB85&gt;铜钱系统分析!$D$234,AB85&lt;=铜钱系统分析!$E$234),4,AND(AB85&gt;铜钱系统分析!$D$235,AB85&lt;=铜钱系统分析!$E$235),3,AND(AB85&gt;铜钱系统分析!$D$236,AB85&lt;=铜钱系统分析!$E$236),2)</f>
        <v>2</v>
      </c>
    </row>
    <row r="86" spans="1:29" x14ac:dyDescent="0.15">
      <c r="A86" s="48">
        <f t="shared" ca="1" si="10"/>
        <v>31.711705462660223</v>
      </c>
      <c r="B86">
        <f ca="1">_xlfn.IFS(AND(A86&gt;铜钱系统分析!$D$233,A86&lt;=铜钱系统分析!$E$233),5,AND(A86&gt;铜钱系统分析!$D$234,A86&lt;=铜钱系统分析!$E$234),4,AND(A86&gt;铜钱系统分析!$D$235,A86&lt;=铜钱系统分析!$E$235),3,AND(A86&gt;铜钱系统分析!$D$236,A86&lt;=铜钱系统分析!$E$236),2)</f>
        <v>3</v>
      </c>
      <c r="D86" s="48">
        <f t="shared" ca="1" si="11"/>
        <v>10.164764930868275</v>
      </c>
      <c r="E86">
        <f ca="1">_xlfn.IFS(AND(D86&gt;铜钱系统分析!$D$233,D86&lt;=铜钱系统分析!$E$233),5,AND(D86&gt;铜钱系统分析!$D$234,D86&lt;=铜钱系统分析!$E$234),4,AND(D86&gt;铜钱系统分析!$D$235,D86&lt;=铜钱系统分析!$E$235),3,AND(D86&gt;铜钱系统分析!$D$236,D86&lt;=铜钱系统分析!$E$236),2)</f>
        <v>3</v>
      </c>
      <c r="G86" s="48">
        <f t="shared" ca="1" si="12"/>
        <v>51.326804345821728</v>
      </c>
      <c r="H86">
        <f ca="1">_xlfn.IFS(AND(G86&gt;铜钱系统分析!$D$233,G86&lt;=铜钱系统分析!$E$233),5,AND(G86&gt;铜钱系统分析!$D$234,G86&lt;=铜钱系统分析!$E$234),4,AND(G86&gt;铜钱系统分析!$D$235,G86&lt;=铜钱系统分析!$E$235),3,AND(G86&gt;铜钱系统分析!$D$236,G86&lt;=铜钱系统分析!$E$236),2)</f>
        <v>3</v>
      </c>
      <c r="J86" s="48">
        <f t="shared" ca="1" si="13"/>
        <v>24.760006032282977</v>
      </c>
      <c r="K86">
        <f ca="1">_xlfn.IFS(AND(J86&gt;铜钱系统分析!$D$233,J86&lt;=铜钱系统分析!$E$233),5,AND(J86&gt;铜钱系统分析!$D$234,J86&lt;=铜钱系统分析!$E$234),4,AND(J86&gt;铜钱系统分析!$D$235,J86&lt;=铜钱系统分析!$E$235),3,AND(J86&gt;铜钱系统分析!$D$236,J86&lt;=铜钱系统分析!$E$236),2)</f>
        <v>3</v>
      </c>
      <c r="M86" s="48">
        <f t="shared" ca="1" si="14"/>
        <v>95.70678604683323</v>
      </c>
      <c r="N86">
        <f ca="1">_xlfn.IFS(AND(M86&gt;铜钱系统分析!$D$233,M86&lt;=铜钱系统分析!$E$233),5,AND(M86&gt;铜钱系统分析!$D$234,M86&lt;=铜钱系统分析!$E$234),4,AND(M86&gt;铜钱系统分析!$D$235,M86&lt;=铜钱系统分析!$E$235),3,AND(M86&gt;铜钱系统分析!$D$236,M86&lt;=铜钱系统分析!$E$236),2)</f>
        <v>2</v>
      </c>
      <c r="P86" s="48">
        <f t="shared" ca="1" si="15"/>
        <v>8.9809150762154459</v>
      </c>
      <c r="Q86">
        <f ca="1">_xlfn.IFS(AND(P86&gt;铜钱系统分析!$D$233,P86&lt;=铜钱系统分析!$E$233),5,AND(P86&gt;铜钱系统分析!$D$234,P86&lt;=铜钱系统分析!$E$234),4,AND(P86&gt;铜钱系统分析!$D$235,P86&lt;=铜钱系统分析!$E$235),3,AND(P86&gt;铜钱系统分析!$D$236,P86&lt;=铜钱系统分析!$E$236),2)</f>
        <v>3</v>
      </c>
      <c r="S86" s="48">
        <f t="shared" ca="1" si="16"/>
        <v>66.281313817191418</v>
      </c>
      <c r="T86">
        <f ca="1">_xlfn.IFS(AND(S86&gt;铜钱系统分析!$D$233,S86&lt;=铜钱系统分析!$E$233),5,AND(S86&gt;铜钱系统分析!$D$234,S86&lt;=铜钱系统分析!$E$234),4,AND(S86&gt;铜钱系统分析!$D$235,S86&lt;=铜钱系统分析!$E$235),3,AND(S86&gt;铜钱系统分析!$D$236,S86&lt;=铜钱系统分析!$E$236),2)</f>
        <v>3</v>
      </c>
      <c r="V86" s="48">
        <f t="shared" ca="1" si="17"/>
        <v>62.651284654594583</v>
      </c>
      <c r="W86">
        <f ca="1">_xlfn.IFS(AND(V86&gt;铜钱系统分析!$D$233,V86&lt;=铜钱系统分析!$E$233),5,AND(V86&gt;铜钱系统分析!$D$234,V86&lt;=铜钱系统分析!$E$234),4,AND(V86&gt;铜钱系统分析!$D$235,V86&lt;=铜钱系统分析!$E$235),3,AND(V86&gt;铜钱系统分析!$D$236,V86&lt;=铜钱系统分析!$E$236),2)</f>
        <v>3</v>
      </c>
      <c r="Y86" s="48">
        <f t="shared" ca="1" si="18"/>
        <v>21.201010687231236</v>
      </c>
      <c r="Z86">
        <f ca="1">_xlfn.IFS(AND(Y86&gt;铜钱系统分析!$D$233,Y86&lt;=铜钱系统分析!$E$233),5,AND(Y86&gt;铜钱系统分析!$D$234,Y86&lt;=铜钱系统分析!$E$234),4,AND(Y86&gt;铜钱系统分析!$D$235,Y86&lt;=铜钱系统分析!$E$235),3,AND(Y86&gt;铜钱系统分析!$D$236,Y86&lt;=铜钱系统分析!$E$236),2)</f>
        <v>3</v>
      </c>
      <c r="AB86" s="48">
        <f t="shared" ca="1" si="19"/>
        <v>90.4374439720563</v>
      </c>
      <c r="AC86">
        <f ca="1">_xlfn.IFS(AND(AB86&gt;铜钱系统分析!$D$233,AB86&lt;=铜钱系统分析!$E$233),5,AND(AB86&gt;铜钱系统分析!$D$234,AB86&lt;=铜钱系统分析!$E$234),4,AND(AB86&gt;铜钱系统分析!$D$235,AB86&lt;=铜钱系统分析!$E$235),3,AND(AB86&gt;铜钱系统分析!$D$236,AB86&lt;=铜钱系统分析!$E$236),2)</f>
        <v>2</v>
      </c>
    </row>
    <row r="87" spans="1:29" x14ac:dyDescent="0.15">
      <c r="A87" s="48">
        <f t="shared" ca="1" si="10"/>
        <v>98.216239908099951</v>
      </c>
      <c r="B87">
        <f ca="1">_xlfn.IFS(AND(A87&gt;铜钱系统分析!$D$233,A87&lt;=铜钱系统分析!$E$233),5,AND(A87&gt;铜钱系统分析!$D$234,A87&lt;=铜钱系统分析!$E$234),4,AND(A87&gt;铜钱系统分析!$D$235,A87&lt;=铜钱系统分析!$E$235),3,AND(A87&gt;铜钱系统分析!$D$236,A87&lt;=铜钱系统分析!$E$236),2)</f>
        <v>2</v>
      </c>
      <c r="D87" s="48">
        <f t="shared" ca="1" si="11"/>
        <v>68.754825952220202</v>
      </c>
      <c r="E87">
        <f ca="1">_xlfn.IFS(AND(D87&gt;铜钱系统分析!$D$233,D87&lt;=铜钱系统分析!$E$233),5,AND(D87&gt;铜钱系统分析!$D$234,D87&lt;=铜钱系统分析!$E$234),4,AND(D87&gt;铜钱系统分析!$D$235,D87&lt;=铜钱系统分析!$E$235),3,AND(D87&gt;铜钱系统分析!$D$236,D87&lt;=铜钱系统分析!$E$236),2)</f>
        <v>3</v>
      </c>
      <c r="G87" s="48">
        <f t="shared" ca="1" si="12"/>
        <v>9.6485442459607995</v>
      </c>
      <c r="H87">
        <f ca="1">_xlfn.IFS(AND(G87&gt;铜钱系统分析!$D$233,G87&lt;=铜钱系统分析!$E$233),5,AND(G87&gt;铜钱系统分析!$D$234,G87&lt;=铜钱系统分析!$E$234),4,AND(G87&gt;铜钱系统分析!$D$235,G87&lt;=铜钱系统分析!$E$235),3,AND(G87&gt;铜钱系统分析!$D$236,G87&lt;=铜钱系统分析!$E$236),2)</f>
        <v>3</v>
      </c>
      <c r="J87" s="48">
        <f t="shared" ca="1" si="13"/>
        <v>30.316695355792799</v>
      </c>
      <c r="K87">
        <f ca="1">_xlfn.IFS(AND(J87&gt;铜钱系统分析!$D$233,J87&lt;=铜钱系统分析!$E$233),5,AND(J87&gt;铜钱系统分析!$D$234,J87&lt;=铜钱系统分析!$E$234),4,AND(J87&gt;铜钱系统分析!$D$235,J87&lt;=铜钱系统分析!$E$235),3,AND(J87&gt;铜钱系统分析!$D$236,J87&lt;=铜钱系统分析!$E$236),2)</f>
        <v>3</v>
      </c>
      <c r="M87" s="48">
        <f t="shared" ca="1" si="14"/>
        <v>14.877254935640661</v>
      </c>
      <c r="N87">
        <f ca="1">_xlfn.IFS(AND(M87&gt;铜钱系统分析!$D$233,M87&lt;=铜钱系统分析!$E$233),5,AND(M87&gt;铜钱系统分析!$D$234,M87&lt;=铜钱系统分析!$E$234),4,AND(M87&gt;铜钱系统分析!$D$235,M87&lt;=铜钱系统分析!$E$235),3,AND(M87&gt;铜钱系统分析!$D$236,M87&lt;=铜钱系统分析!$E$236),2)</f>
        <v>3</v>
      </c>
      <c r="P87" s="48">
        <f t="shared" ca="1" si="15"/>
        <v>11.289368202322891</v>
      </c>
      <c r="Q87">
        <f ca="1">_xlfn.IFS(AND(P87&gt;铜钱系统分析!$D$233,P87&lt;=铜钱系统分析!$E$233),5,AND(P87&gt;铜钱系统分析!$D$234,P87&lt;=铜钱系统分析!$E$234),4,AND(P87&gt;铜钱系统分析!$D$235,P87&lt;=铜钱系统分析!$E$235),3,AND(P87&gt;铜钱系统分析!$D$236,P87&lt;=铜钱系统分析!$E$236),2)</f>
        <v>3</v>
      </c>
      <c r="S87" s="48">
        <f t="shared" ca="1" si="16"/>
        <v>84.583202317325629</v>
      </c>
      <c r="T87">
        <f ca="1">_xlfn.IFS(AND(S87&gt;铜钱系统分析!$D$233,S87&lt;=铜钱系统分析!$E$233),5,AND(S87&gt;铜钱系统分析!$D$234,S87&lt;=铜钱系统分析!$E$234),4,AND(S87&gt;铜钱系统分析!$D$235,S87&lt;=铜钱系统分析!$E$235),3,AND(S87&gt;铜钱系统分析!$D$236,S87&lt;=铜钱系统分析!$E$236),2)</f>
        <v>2</v>
      </c>
      <c r="V87" s="48">
        <f t="shared" ca="1" si="17"/>
        <v>58.71340673448271</v>
      </c>
      <c r="W87">
        <f ca="1">_xlfn.IFS(AND(V87&gt;铜钱系统分析!$D$233,V87&lt;=铜钱系统分析!$E$233),5,AND(V87&gt;铜钱系统分析!$D$234,V87&lt;=铜钱系统分析!$E$234),4,AND(V87&gt;铜钱系统分析!$D$235,V87&lt;=铜钱系统分析!$E$235),3,AND(V87&gt;铜钱系统分析!$D$236,V87&lt;=铜钱系统分析!$E$236),2)</f>
        <v>3</v>
      </c>
      <c r="Y87" s="48">
        <f t="shared" ca="1" si="18"/>
        <v>79.302162063085632</v>
      </c>
      <c r="Z87">
        <f ca="1">_xlfn.IFS(AND(Y87&gt;铜钱系统分析!$D$233,Y87&lt;=铜钱系统分析!$E$233),5,AND(Y87&gt;铜钱系统分析!$D$234,Y87&lt;=铜钱系统分析!$E$234),4,AND(Y87&gt;铜钱系统分析!$D$235,Y87&lt;=铜钱系统分析!$E$235),3,AND(Y87&gt;铜钱系统分析!$D$236,Y87&lt;=铜钱系统分析!$E$236),2)</f>
        <v>2</v>
      </c>
      <c r="AB87" s="48">
        <f t="shared" ca="1" si="19"/>
        <v>49.874258369702154</v>
      </c>
      <c r="AC87">
        <f ca="1">_xlfn.IFS(AND(AB87&gt;铜钱系统分析!$D$233,AB87&lt;=铜钱系统分析!$E$233),5,AND(AB87&gt;铜钱系统分析!$D$234,AB87&lt;=铜钱系统分析!$E$234),4,AND(AB87&gt;铜钱系统分析!$D$235,AB87&lt;=铜钱系统分析!$E$235),3,AND(AB87&gt;铜钱系统分析!$D$236,AB87&lt;=铜钱系统分析!$E$236),2)</f>
        <v>3</v>
      </c>
    </row>
    <row r="88" spans="1:29" x14ac:dyDescent="0.15">
      <c r="A88" s="48">
        <f t="shared" ca="1" si="10"/>
        <v>52.222102645489635</v>
      </c>
      <c r="B88">
        <f ca="1">_xlfn.IFS(AND(A88&gt;铜钱系统分析!$D$233,A88&lt;=铜钱系统分析!$E$233),5,AND(A88&gt;铜钱系统分析!$D$234,A88&lt;=铜钱系统分析!$E$234),4,AND(A88&gt;铜钱系统分析!$D$235,A88&lt;=铜钱系统分析!$E$235),3,AND(A88&gt;铜钱系统分析!$D$236,A88&lt;=铜钱系统分析!$E$236),2)</f>
        <v>3</v>
      </c>
      <c r="D88" s="48">
        <f t="shared" ca="1" si="11"/>
        <v>85.23488200670721</v>
      </c>
      <c r="E88">
        <f ca="1">_xlfn.IFS(AND(D88&gt;铜钱系统分析!$D$233,D88&lt;=铜钱系统分析!$E$233),5,AND(D88&gt;铜钱系统分析!$D$234,D88&lt;=铜钱系统分析!$E$234),4,AND(D88&gt;铜钱系统分析!$D$235,D88&lt;=铜钱系统分析!$E$235),3,AND(D88&gt;铜钱系统分析!$D$236,D88&lt;=铜钱系统分析!$E$236),2)</f>
        <v>2</v>
      </c>
      <c r="G88" s="48">
        <f t="shared" ca="1" si="12"/>
        <v>49.098896977721964</v>
      </c>
      <c r="H88">
        <f ca="1">_xlfn.IFS(AND(G88&gt;铜钱系统分析!$D$233,G88&lt;=铜钱系统分析!$E$233),5,AND(G88&gt;铜钱系统分析!$D$234,G88&lt;=铜钱系统分析!$E$234),4,AND(G88&gt;铜钱系统分析!$D$235,G88&lt;=铜钱系统分析!$E$235),3,AND(G88&gt;铜钱系统分析!$D$236,G88&lt;=铜钱系统分析!$E$236),2)</f>
        <v>3</v>
      </c>
      <c r="J88" s="48">
        <f t="shared" ca="1" si="13"/>
        <v>36.644508023234046</v>
      </c>
      <c r="K88">
        <f ca="1">_xlfn.IFS(AND(J88&gt;铜钱系统分析!$D$233,J88&lt;=铜钱系统分析!$E$233),5,AND(J88&gt;铜钱系统分析!$D$234,J88&lt;=铜钱系统分析!$E$234),4,AND(J88&gt;铜钱系统分析!$D$235,J88&lt;=铜钱系统分析!$E$235),3,AND(J88&gt;铜钱系统分析!$D$236,J88&lt;=铜钱系统分析!$E$236),2)</f>
        <v>3</v>
      </c>
      <c r="M88" s="48">
        <f t="shared" ca="1" si="14"/>
        <v>29.937323043581966</v>
      </c>
      <c r="N88">
        <f ca="1">_xlfn.IFS(AND(M88&gt;铜钱系统分析!$D$233,M88&lt;=铜钱系统分析!$E$233),5,AND(M88&gt;铜钱系统分析!$D$234,M88&lt;=铜钱系统分析!$E$234),4,AND(M88&gt;铜钱系统分析!$D$235,M88&lt;=铜钱系统分析!$E$235),3,AND(M88&gt;铜钱系统分析!$D$236,M88&lt;=铜钱系统分析!$E$236),2)</f>
        <v>3</v>
      </c>
      <c r="P88" s="48">
        <f t="shared" ca="1" si="15"/>
        <v>85.258604623911552</v>
      </c>
      <c r="Q88">
        <f ca="1">_xlfn.IFS(AND(P88&gt;铜钱系统分析!$D$233,P88&lt;=铜钱系统分析!$E$233),5,AND(P88&gt;铜钱系统分析!$D$234,P88&lt;=铜钱系统分析!$E$234),4,AND(P88&gt;铜钱系统分析!$D$235,P88&lt;=铜钱系统分析!$E$235),3,AND(P88&gt;铜钱系统分析!$D$236,P88&lt;=铜钱系统分析!$E$236),2)</f>
        <v>2</v>
      </c>
      <c r="S88" s="48">
        <f t="shared" ca="1" si="16"/>
        <v>61.070011323662044</v>
      </c>
      <c r="T88">
        <f ca="1">_xlfn.IFS(AND(S88&gt;铜钱系统分析!$D$233,S88&lt;=铜钱系统分析!$E$233),5,AND(S88&gt;铜钱系统分析!$D$234,S88&lt;=铜钱系统分析!$E$234),4,AND(S88&gt;铜钱系统分析!$D$235,S88&lt;=铜钱系统分析!$E$235),3,AND(S88&gt;铜钱系统分析!$D$236,S88&lt;=铜钱系统分析!$E$236),2)</f>
        <v>3</v>
      </c>
      <c r="V88" s="48">
        <f t="shared" ca="1" si="17"/>
        <v>2.2008542594315172</v>
      </c>
      <c r="W88">
        <f ca="1">_xlfn.IFS(AND(V88&gt;铜钱系统分析!$D$233,V88&lt;=铜钱系统分析!$E$233),5,AND(V88&gt;铜钱系统分析!$D$234,V88&lt;=铜钱系统分析!$E$234),4,AND(V88&gt;铜钱系统分析!$D$235,V88&lt;=铜钱系统分析!$E$235),3,AND(V88&gt;铜钱系统分析!$D$236,V88&lt;=铜钱系统分析!$E$236),2)</f>
        <v>4</v>
      </c>
      <c r="Y88" s="48">
        <f t="shared" ca="1" si="18"/>
        <v>95.560732533210526</v>
      </c>
      <c r="Z88">
        <f ca="1">_xlfn.IFS(AND(Y88&gt;铜钱系统分析!$D$233,Y88&lt;=铜钱系统分析!$E$233),5,AND(Y88&gt;铜钱系统分析!$D$234,Y88&lt;=铜钱系统分析!$E$234),4,AND(Y88&gt;铜钱系统分析!$D$235,Y88&lt;=铜钱系统分析!$E$235),3,AND(Y88&gt;铜钱系统分析!$D$236,Y88&lt;=铜钱系统分析!$E$236),2)</f>
        <v>2</v>
      </c>
      <c r="AB88" s="48">
        <f t="shared" ca="1" si="19"/>
        <v>7.9295073536955085</v>
      </c>
      <c r="AC88">
        <f ca="1">_xlfn.IFS(AND(AB88&gt;铜钱系统分析!$D$233,AB88&lt;=铜钱系统分析!$E$233),5,AND(AB88&gt;铜钱系统分析!$D$234,AB88&lt;=铜钱系统分析!$E$234),4,AND(AB88&gt;铜钱系统分析!$D$235,AB88&lt;=铜钱系统分析!$E$235),3,AND(AB88&gt;铜钱系统分析!$D$236,AB88&lt;=铜钱系统分析!$E$236),2)</f>
        <v>3</v>
      </c>
    </row>
    <row r="89" spans="1:29" x14ac:dyDescent="0.15">
      <c r="A89" s="48">
        <f t="shared" ca="1" si="10"/>
        <v>75.083915961453044</v>
      </c>
      <c r="B89">
        <f ca="1">_xlfn.IFS(AND(A89&gt;铜钱系统分析!$D$233,A89&lt;=铜钱系统分析!$E$233),5,AND(A89&gt;铜钱系统分析!$D$234,A89&lt;=铜钱系统分析!$E$234),4,AND(A89&gt;铜钱系统分析!$D$235,A89&lt;=铜钱系统分析!$E$235),3,AND(A89&gt;铜钱系统分析!$D$236,A89&lt;=铜钱系统分析!$E$236),2)</f>
        <v>2</v>
      </c>
      <c r="D89" s="48">
        <f t="shared" ca="1" si="11"/>
        <v>79.61334423273874</v>
      </c>
      <c r="E89">
        <f ca="1">_xlfn.IFS(AND(D89&gt;铜钱系统分析!$D$233,D89&lt;=铜钱系统分析!$E$233),5,AND(D89&gt;铜钱系统分析!$D$234,D89&lt;=铜钱系统分析!$E$234),4,AND(D89&gt;铜钱系统分析!$D$235,D89&lt;=铜钱系统分析!$E$235),3,AND(D89&gt;铜钱系统分析!$D$236,D89&lt;=铜钱系统分析!$E$236),2)</f>
        <v>2</v>
      </c>
      <c r="G89" s="48">
        <f t="shared" ca="1" si="12"/>
        <v>35.854050326933084</v>
      </c>
      <c r="H89">
        <f ca="1">_xlfn.IFS(AND(G89&gt;铜钱系统分析!$D$233,G89&lt;=铜钱系统分析!$E$233),5,AND(G89&gt;铜钱系统分析!$D$234,G89&lt;=铜钱系统分析!$E$234),4,AND(G89&gt;铜钱系统分析!$D$235,G89&lt;=铜钱系统分析!$E$235),3,AND(G89&gt;铜钱系统分析!$D$236,G89&lt;=铜钱系统分析!$E$236),2)</f>
        <v>3</v>
      </c>
      <c r="J89" s="48">
        <f t="shared" ca="1" si="13"/>
        <v>81.960977112297087</v>
      </c>
      <c r="K89">
        <f ca="1">_xlfn.IFS(AND(J89&gt;铜钱系统分析!$D$233,J89&lt;=铜钱系统分析!$E$233),5,AND(J89&gt;铜钱系统分析!$D$234,J89&lt;=铜钱系统分析!$E$234),4,AND(J89&gt;铜钱系统分析!$D$235,J89&lt;=铜钱系统分析!$E$235),3,AND(J89&gt;铜钱系统分析!$D$236,J89&lt;=铜钱系统分析!$E$236),2)</f>
        <v>2</v>
      </c>
      <c r="M89" s="48">
        <f t="shared" ca="1" si="14"/>
        <v>10.68510636141996</v>
      </c>
      <c r="N89">
        <f ca="1">_xlfn.IFS(AND(M89&gt;铜钱系统分析!$D$233,M89&lt;=铜钱系统分析!$E$233),5,AND(M89&gt;铜钱系统分析!$D$234,M89&lt;=铜钱系统分析!$E$234),4,AND(M89&gt;铜钱系统分析!$D$235,M89&lt;=铜钱系统分析!$E$235),3,AND(M89&gt;铜钱系统分析!$D$236,M89&lt;=铜钱系统分析!$E$236),2)</f>
        <v>3</v>
      </c>
      <c r="P89" s="48">
        <f t="shared" ca="1" si="15"/>
        <v>44.965363214979448</v>
      </c>
      <c r="Q89">
        <f ca="1">_xlfn.IFS(AND(P89&gt;铜钱系统分析!$D$233,P89&lt;=铜钱系统分析!$E$233),5,AND(P89&gt;铜钱系统分析!$D$234,P89&lt;=铜钱系统分析!$E$234),4,AND(P89&gt;铜钱系统分析!$D$235,P89&lt;=铜钱系统分析!$E$235),3,AND(P89&gt;铜钱系统分析!$D$236,P89&lt;=铜钱系统分析!$E$236),2)</f>
        <v>3</v>
      </c>
      <c r="S89" s="48">
        <f t="shared" ca="1" si="16"/>
        <v>33.570309255665798</v>
      </c>
      <c r="T89">
        <f ca="1">_xlfn.IFS(AND(S89&gt;铜钱系统分析!$D$233,S89&lt;=铜钱系统分析!$E$233),5,AND(S89&gt;铜钱系统分析!$D$234,S89&lt;=铜钱系统分析!$E$234),4,AND(S89&gt;铜钱系统分析!$D$235,S89&lt;=铜钱系统分析!$E$235),3,AND(S89&gt;铜钱系统分析!$D$236,S89&lt;=铜钱系统分析!$E$236),2)</f>
        <v>3</v>
      </c>
      <c r="V89" s="48">
        <f t="shared" ca="1" si="17"/>
        <v>82.231448108252224</v>
      </c>
      <c r="W89">
        <f ca="1">_xlfn.IFS(AND(V89&gt;铜钱系统分析!$D$233,V89&lt;=铜钱系统分析!$E$233),5,AND(V89&gt;铜钱系统分析!$D$234,V89&lt;=铜钱系统分析!$E$234),4,AND(V89&gt;铜钱系统分析!$D$235,V89&lt;=铜钱系统分析!$E$235),3,AND(V89&gt;铜钱系统分析!$D$236,V89&lt;=铜钱系统分析!$E$236),2)</f>
        <v>2</v>
      </c>
      <c r="Y89" s="48">
        <f t="shared" ca="1" si="18"/>
        <v>29.26653354151092</v>
      </c>
      <c r="Z89">
        <f ca="1">_xlfn.IFS(AND(Y89&gt;铜钱系统分析!$D$233,Y89&lt;=铜钱系统分析!$E$233),5,AND(Y89&gt;铜钱系统分析!$D$234,Y89&lt;=铜钱系统分析!$E$234),4,AND(Y89&gt;铜钱系统分析!$D$235,Y89&lt;=铜钱系统分析!$E$235),3,AND(Y89&gt;铜钱系统分析!$D$236,Y89&lt;=铜钱系统分析!$E$236),2)</f>
        <v>3</v>
      </c>
      <c r="AB89" s="48">
        <f t="shared" ca="1" si="19"/>
        <v>51.16589336253228</v>
      </c>
      <c r="AC89">
        <f ca="1">_xlfn.IFS(AND(AB89&gt;铜钱系统分析!$D$233,AB89&lt;=铜钱系统分析!$E$233),5,AND(AB89&gt;铜钱系统分析!$D$234,AB89&lt;=铜钱系统分析!$E$234),4,AND(AB89&gt;铜钱系统分析!$D$235,AB89&lt;=铜钱系统分析!$E$235),3,AND(AB89&gt;铜钱系统分析!$D$236,AB89&lt;=铜钱系统分析!$E$236),2)</f>
        <v>3</v>
      </c>
    </row>
    <row r="90" spans="1:29" x14ac:dyDescent="0.15">
      <c r="A90" s="48">
        <f t="shared" ca="1" si="10"/>
        <v>0.93305060291607456</v>
      </c>
      <c r="B90">
        <f ca="1">_xlfn.IFS(AND(A90&gt;铜钱系统分析!$D$233,A90&lt;=铜钱系统分析!$E$233),5,AND(A90&gt;铜钱系统分析!$D$234,A90&lt;=铜钱系统分析!$E$234),4,AND(A90&gt;铜钱系统分析!$D$235,A90&lt;=铜钱系统分析!$E$235),3,AND(A90&gt;铜钱系统分析!$D$236,A90&lt;=铜钱系统分析!$E$236),2)</f>
        <v>4</v>
      </c>
      <c r="D90" s="48">
        <f t="shared" ca="1" si="11"/>
        <v>18.289102748439912</v>
      </c>
      <c r="E90">
        <f ca="1">_xlfn.IFS(AND(D90&gt;铜钱系统分析!$D$233,D90&lt;=铜钱系统分析!$E$233),5,AND(D90&gt;铜钱系统分析!$D$234,D90&lt;=铜钱系统分析!$E$234),4,AND(D90&gt;铜钱系统分析!$D$235,D90&lt;=铜钱系统分析!$E$235),3,AND(D90&gt;铜钱系统分析!$D$236,D90&lt;=铜钱系统分析!$E$236),2)</f>
        <v>3</v>
      </c>
      <c r="G90" s="48">
        <f t="shared" ca="1" si="12"/>
        <v>19.298686002391129</v>
      </c>
      <c r="H90">
        <f ca="1">_xlfn.IFS(AND(G90&gt;铜钱系统分析!$D$233,G90&lt;=铜钱系统分析!$E$233),5,AND(G90&gt;铜钱系统分析!$D$234,G90&lt;=铜钱系统分析!$E$234),4,AND(G90&gt;铜钱系统分析!$D$235,G90&lt;=铜钱系统分析!$E$235),3,AND(G90&gt;铜钱系统分析!$D$236,G90&lt;=铜钱系统分析!$E$236),2)</f>
        <v>3</v>
      </c>
      <c r="J90" s="48">
        <f t="shared" ca="1" si="13"/>
        <v>17.70465762543504</v>
      </c>
      <c r="K90">
        <f ca="1">_xlfn.IFS(AND(J90&gt;铜钱系统分析!$D$233,J90&lt;=铜钱系统分析!$E$233),5,AND(J90&gt;铜钱系统分析!$D$234,J90&lt;=铜钱系统分析!$E$234),4,AND(J90&gt;铜钱系统分析!$D$235,J90&lt;=铜钱系统分析!$E$235),3,AND(J90&gt;铜钱系统分析!$D$236,J90&lt;=铜钱系统分析!$E$236),2)</f>
        <v>3</v>
      </c>
      <c r="M90" s="48">
        <f t="shared" ca="1" si="14"/>
        <v>9.4773309660028175</v>
      </c>
      <c r="N90">
        <f ca="1">_xlfn.IFS(AND(M90&gt;铜钱系统分析!$D$233,M90&lt;=铜钱系统分析!$E$233),5,AND(M90&gt;铜钱系统分析!$D$234,M90&lt;=铜钱系统分析!$E$234),4,AND(M90&gt;铜钱系统分析!$D$235,M90&lt;=铜钱系统分析!$E$235),3,AND(M90&gt;铜钱系统分析!$D$236,M90&lt;=铜钱系统分析!$E$236),2)</f>
        <v>3</v>
      </c>
      <c r="P90" s="48">
        <f t="shared" ca="1" si="15"/>
        <v>7.2453513274020942</v>
      </c>
      <c r="Q90">
        <f ca="1">_xlfn.IFS(AND(P90&gt;铜钱系统分析!$D$233,P90&lt;=铜钱系统分析!$E$233),5,AND(P90&gt;铜钱系统分析!$D$234,P90&lt;=铜钱系统分析!$E$234),4,AND(P90&gt;铜钱系统分析!$D$235,P90&lt;=铜钱系统分析!$E$235),3,AND(P90&gt;铜钱系统分析!$D$236,P90&lt;=铜钱系统分析!$E$236),2)</f>
        <v>3</v>
      </c>
      <c r="S90" s="48">
        <f t="shared" ca="1" si="16"/>
        <v>18.440704053163117</v>
      </c>
      <c r="T90">
        <f ca="1">_xlfn.IFS(AND(S90&gt;铜钱系统分析!$D$233,S90&lt;=铜钱系统分析!$E$233),5,AND(S90&gt;铜钱系统分析!$D$234,S90&lt;=铜钱系统分析!$E$234),4,AND(S90&gt;铜钱系统分析!$D$235,S90&lt;=铜钱系统分析!$E$235),3,AND(S90&gt;铜钱系统分析!$D$236,S90&lt;=铜钱系统分析!$E$236),2)</f>
        <v>3</v>
      </c>
      <c r="V90" s="48">
        <f t="shared" ca="1" si="17"/>
        <v>32.536901321399455</v>
      </c>
      <c r="W90">
        <f ca="1">_xlfn.IFS(AND(V90&gt;铜钱系统分析!$D$233,V90&lt;=铜钱系统分析!$E$233),5,AND(V90&gt;铜钱系统分析!$D$234,V90&lt;=铜钱系统分析!$E$234),4,AND(V90&gt;铜钱系统分析!$D$235,V90&lt;=铜钱系统分析!$E$235),3,AND(V90&gt;铜钱系统分析!$D$236,V90&lt;=铜钱系统分析!$E$236),2)</f>
        <v>3</v>
      </c>
      <c r="Y90" s="48">
        <f t="shared" ca="1" si="18"/>
        <v>54.027823229239068</v>
      </c>
      <c r="Z90">
        <f ca="1">_xlfn.IFS(AND(Y90&gt;铜钱系统分析!$D$233,Y90&lt;=铜钱系统分析!$E$233),5,AND(Y90&gt;铜钱系统分析!$D$234,Y90&lt;=铜钱系统分析!$E$234),4,AND(Y90&gt;铜钱系统分析!$D$235,Y90&lt;=铜钱系统分析!$E$235),3,AND(Y90&gt;铜钱系统分析!$D$236,Y90&lt;=铜钱系统分析!$E$236),2)</f>
        <v>3</v>
      </c>
      <c r="AB90" s="48">
        <f t="shared" ca="1" si="19"/>
        <v>61.493510434756374</v>
      </c>
      <c r="AC90">
        <f ca="1">_xlfn.IFS(AND(AB90&gt;铜钱系统分析!$D$233,AB90&lt;=铜钱系统分析!$E$233),5,AND(AB90&gt;铜钱系统分析!$D$234,AB90&lt;=铜钱系统分析!$E$234),4,AND(AB90&gt;铜钱系统分析!$D$235,AB90&lt;=铜钱系统分析!$E$235),3,AND(AB90&gt;铜钱系统分析!$D$236,AB90&lt;=铜钱系统分析!$E$236),2)</f>
        <v>3</v>
      </c>
    </row>
    <row r="91" spans="1:29" x14ac:dyDescent="0.15">
      <c r="A91" s="48">
        <f t="shared" ca="1" si="10"/>
        <v>21.637750706043711</v>
      </c>
      <c r="B91">
        <f ca="1">_xlfn.IFS(AND(A91&gt;铜钱系统分析!$D$233,A91&lt;=铜钱系统分析!$E$233),5,AND(A91&gt;铜钱系统分析!$D$234,A91&lt;=铜钱系统分析!$E$234),4,AND(A91&gt;铜钱系统分析!$D$235,A91&lt;=铜钱系统分析!$E$235),3,AND(A91&gt;铜钱系统分析!$D$236,A91&lt;=铜钱系统分析!$E$236),2)</f>
        <v>3</v>
      </c>
      <c r="D91" s="48">
        <f t="shared" ca="1" si="11"/>
        <v>43.418147660825824</v>
      </c>
      <c r="E91">
        <f ca="1">_xlfn.IFS(AND(D91&gt;铜钱系统分析!$D$233,D91&lt;=铜钱系统分析!$E$233),5,AND(D91&gt;铜钱系统分析!$D$234,D91&lt;=铜钱系统分析!$E$234),4,AND(D91&gt;铜钱系统分析!$D$235,D91&lt;=铜钱系统分析!$E$235),3,AND(D91&gt;铜钱系统分析!$D$236,D91&lt;=铜钱系统分析!$E$236),2)</f>
        <v>3</v>
      </c>
      <c r="G91" s="48">
        <f t="shared" ca="1" si="12"/>
        <v>7.187222167171992</v>
      </c>
      <c r="H91">
        <f ca="1">_xlfn.IFS(AND(G91&gt;铜钱系统分析!$D$233,G91&lt;=铜钱系统分析!$E$233),5,AND(G91&gt;铜钱系统分析!$D$234,G91&lt;=铜钱系统分析!$E$234),4,AND(G91&gt;铜钱系统分析!$D$235,G91&lt;=铜钱系统分析!$E$235),3,AND(G91&gt;铜钱系统分析!$D$236,G91&lt;=铜钱系统分析!$E$236),2)</f>
        <v>3</v>
      </c>
      <c r="J91" s="48">
        <f t="shared" ca="1" si="13"/>
        <v>18.355851509648737</v>
      </c>
      <c r="K91">
        <f ca="1">_xlfn.IFS(AND(J91&gt;铜钱系统分析!$D$233,J91&lt;=铜钱系统分析!$E$233),5,AND(J91&gt;铜钱系统分析!$D$234,J91&lt;=铜钱系统分析!$E$234),4,AND(J91&gt;铜钱系统分析!$D$235,J91&lt;=铜钱系统分析!$E$235),3,AND(J91&gt;铜钱系统分析!$D$236,J91&lt;=铜钱系统分析!$E$236),2)</f>
        <v>3</v>
      </c>
      <c r="M91" s="48">
        <f t="shared" ca="1" si="14"/>
        <v>6.1619935920447677</v>
      </c>
      <c r="N91">
        <f ca="1">_xlfn.IFS(AND(M91&gt;铜钱系统分析!$D$233,M91&lt;=铜钱系统分析!$E$233),5,AND(M91&gt;铜钱系统分析!$D$234,M91&lt;=铜钱系统分析!$E$234),4,AND(M91&gt;铜钱系统分析!$D$235,M91&lt;=铜钱系统分析!$E$235),3,AND(M91&gt;铜钱系统分析!$D$236,M91&lt;=铜钱系统分析!$E$236),2)</f>
        <v>3</v>
      </c>
      <c r="P91" s="48">
        <f t="shared" ca="1" si="15"/>
        <v>82.713704477097394</v>
      </c>
      <c r="Q91">
        <f ca="1">_xlfn.IFS(AND(P91&gt;铜钱系统分析!$D$233,P91&lt;=铜钱系统分析!$E$233),5,AND(P91&gt;铜钱系统分析!$D$234,P91&lt;=铜钱系统分析!$E$234),4,AND(P91&gt;铜钱系统分析!$D$235,P91&lt;=铜钱系统分析!$E$235),3,AND(P91&gt;铜钱系统分析!$D$236,P91&lt;=铜钱系统分析!$E$236),2)</f>
        <v>2</v>
      </c>
      <c r="S91" s="48">
        <f t="shared" ca="1" si="16"/>
        <v>23.200006346955938</v>
      </c>
      <c r="T91">
        <f ca="1">_xlfn.IFS(AND(S91&gt;铜钱系统分析!$D$233,S91&lt;=铜钱系统分析!$E$233),5,AND(S91&gt;铜钱系统分析!$D$234,S91&lt;=铜钱系统分析!$E$234),4,AND(S91&gt;铜钱系统分析!$D$235,S91&lt;=铜钱系统分析!$E$235),3,AND(S91&gt;铜钱系统分析!$D$236,S91&lt;=铜钱系统分析!$E$236),2)</f>
        <v>3</v>
      </c>
      <c r="V91" s="48">
        <f t="shared" ca="1" si="17"/>
        <v>56.533026922504526</v>
      </c>
      <c r="W91">
        <f ca="1">_xlfn.IFS(AND(V91&gt;铜钱系统分析!$D$233,V91&lt;=铜钱系统分析!$E$233),5,AND(V91&gt;铜钱系统分析!$D$234,V91&lt;=铜钱系统分析!$E$234),4,AND(V91&gt;铜钱系统分析!$D$235,V91&lt;=铜钱系统分析!$E$235),3,AND(V91&gt;铜钱系统分析!$D$236,V91&lt;=铜钱系统分析!$E$236),2)</f>
        <v>3</v>
      </c>
      <c r="Y91" s="48">
        <f t="shared" ca="1" si="18"/>
        <v>24.638380933788472</v>
      </c>
      <c r="Z91">
        <f ca="1">_xlfn.IFS(AND(Y91&gt;铜钱系统分析!$D$233,Y91&lt;=铜钱系统分析!$E$233),5,AND(Y91&gt;铜钱系统分析!$D$234,Y91&lt;=铜钱系统分析!$E$234),4,AND(Y91&gt;铜钱系统分析!$D$235,Y91&lt;=铜钱系统分析!$E$235),3,AND(Y91&gt;铜钱系统分析!$D$236,Y91&lt;=铜钱系统分析!$E$236),2)</f>
        <v>3</v>
      </c>
      <c r="AB91" s="48">
        <f t="shared" ca="1" si="19"/>
        <v>90.868688390180523</v>
      </c>
      <c r="AC91">
        <f ca="1">_xlfn.IFS(AND(AB91&gt;铜钱系统分析!$D$233,AB91&lt;=铜钱系统分析!$E$233),5,AND(AB91&gt;铜钱系统分析!$D$234,AB91&lt;=铜钱系统分析!$E$234),4,AND(AB91&gt;铜钱系统分析!$D$235,AB91&lt;=铜钱系统分析!$E$235),3,AND(AB91&gt;铜钱系统分析!$D$236,AB91&lt;=铜钱系统分析!$E$236),2)</f>
        <v>2</v>
      </c>
    </row>
    <row r="92" spans="1:29" x14ac:dyDescent="0.15">
      <c r="A92" s="48">
        <f t="shared" ca="1" si="10"/>
        <v>93.704021777580877</v>
      </c>
      <c r="B92">
        <f ca="1">_xlfn.IFS(AND(A92&gt;铜钱系统分析!$D$233,A92&lt;=铜钱系统分析!$E$233),5,AND(A92&gt;铜钱系统分析!$D$234,A92&lt;=铜钱系统分析!$E$234),4,AND(A92&gt;铜钱系统分析!$D$235,A92&lt;=铜钱系统分析!$E$235),3,AND(A92&gt;铜钱系统分析!$D$236,A92&lt;=铜钱系统分析!$E$236),2)</f>
        <v>2</v>
      </c>
      <c r="D92" s="48">
        <f t="shared" ca="1" si="11"/>
        <v>12.888815500481455</v>
      </c>
      <c r="E92">
        <f ca="1">_xlfn.IFS(AND(D92&gt;铜钱系统分析!$D$233,D92&lt;=铜钱系统分析!$E$233),5,AND(D92&gt;铜钱系统分析!$D$234,D92&lt;=铜钱系统分析!$E$234),4,AND(D92&gt;铜钱系统分析!$D$235,D92&lt;=铜钱系统分析!$E$235),3,AND(D92&gt;铜钱系统分析!$D$236,D92&lt;=铜钱系统分析!$E$236),2)</f>
        <v>3</v>
      </c>
      <c r="G92" s="48">
        <f t="shared" ca="1" si="12"/>
        <v>28.805639751581158</v>
      </c>
      <c r="H92">
        <f ca="1">_xlfn.IFS(AND(G92&gt;铜钱系统分析!$D$233,G92&lt;=铜钱系统分析!$E$233),5,AND(G92&gt;铜钱系统分析!$D$234,G92&lt;=铜钱系统分析!$E$234),4,AND(G92&gt;铜钱系统分析!$D$235,G92&lt;=铜钱系统分析!$E$235),3,AND(G92&gt;铜钱系统分析!$D$236,G92&lt;=铜钱系统分析!$E$236),2)</f>
        <v>3</v>
      </c>
      <c r="J92" s="48">
        <f t="shared" ca="1" si="13"/>
        <v>95.522013255064536</v>
      </c>
      <c r="K92">
        <f ca="1">_xlfn.IFS(AND(J92&gt;铜钱系统分析!$D$233,J92&lt;=铜钱系统分析!$E$233),5,AND(J92&gt;铜钱系统分析!$D$234,J92&lt;=铜钱系统分析!$E$234),4,AND(J92&gt;铜钱系统分析!$D$235,J92&lt;=铜钱系统分析!$E$235),3,AND(J92&gt;铜钱系统分析!$D$236,J92&lt;=铜钱系统分析!$E$236),2)</f>
        <v>2</v>
      </c>
      <c r="M92" s="48">
        <f t="shared" ca="1" si="14"/>
        <v>72.856635381546752</v>
      </c>
      <c r="N92">
        <f ca="1">_xlfn.IFS(AND(M92&gt;铜钱系统分析!$D$233,M92&lt;=铜钱系统分析!$E$233),5,AND(M92&gt;铜钱系统分析!$D$234,M92&lt;=铜钱系统分析!$E$234),4,AND(M92&gt;铜钱系统分析!$D$235,M92&lt;=铜钱系统分析!$E$235),3,AND(M92&gt;铜钱系统分析!$D$236,M92&lt;=铜钱系统分析!$E$236),2)</f>
        <v>2</v>
      </c>
      <c r="P92" s="48">
        <f t="shared" ca="1" si="15"/>
        <v>7.8724011153428641</v>
      </c>
      <c r="Q92">
        <f ca="1">_xlfn.IFS(AND(P92&gt;铜钱系统分析!$D$233,P92&lt;=铜钱系统分析!$E$233),5,AND(P92&gt;铜钱系统分析!$D$234,P92&lt;=铜钱系统分析!$E$234),4,AND(P92&gt;铜钱系统分析!$D$235,P92&lt;=铜钱系统分析!$E$235),3,AND(P92&gt;铜钱系统分析!$D$236,P92&lt;=铜钱系统分析!$E$236),2)</f>
        <v>3</v>
      </c>
      <c r="S92" s="48">
        <f t="shared" ca="1" si="16"/>
        <v>90.1356830069426</v>
      </c>
      <c r="T92">
        <f ca="1">_xlfn.IFS(AND(S92&gt;铜钱系统分析!$D$233,S92&lt;=铜钱系统分析!$E$233),5,AND(S92&gt;铜钱系统分析!$D$234,S92&lt;=铜钱系统分析!$E$234),4,AND(S92&gt;铜钱系统分析!$D$235,S92&lt;=铜钱系统分析!$E$235),3,AND(S92&gt;铜钱系统分析!$D$236,S92&lt;=铜钱系统分析!$E$236),2)</f>
        <v>2</v>
      </c>
      <c r="V92" s="48">
        <f t="shared" ca="1" si="17"/>
        <v>91.573703356256715</v>
      </c>
      <c r="W92">
        <f ca="1">_xlfn.IFS(AND(V92&gt;铜钱系统分析!$D$233,V92&lt;=铜钱系统分析!$E$233),5,AND(V92&gt;铜钱系统分析!$D$234,V92&lt;=铜钱系统分析!$E$234),4,AND(V92&gt;铜钱系统分析!$D$235,V92&lt;=铜钱系统分析!$E$235),3,AND(V92&gt;铜钱系统分析!$D$236,V92&lt;=铜钱系统分析!$E$236),2)</f>
        <v>2</v>
      </c>
      <c r="Y92" s="48">
        <f t="shared" ca="1" si="18"/>
        <v>49.513951329641593</v>
      </c>
      <c r="Z92">
        <f ca="1">_xlfn.IFS(AND(Y92&gt;铜钱系统分析!$D$233,Y92&lt;=铜钱系统分析!$E$233),5,AND(Y92&gt;铜钱系统分析!$D$234,Y92&lt;=铜钱系统分析!$E$234),4,AND(Y92&gt;铜钱系统分析!$D$235,Y92&lt;=铜钱系统分析!$E$235),3,AND(Y92&gt;铜钱系统分析!$D$236,Y92&lt;=铜钱系统分析!$E$236),2)</f>
        <v>3</v>
      </c>
      <c r="AB92" s="48">
        <f t="shared" ca="1" si="19"/>
        <v>32.422602986838235</v>
      </c>
      <c r="AC92">
        <f ca="1">_xlfn.IFS(AND(AB92&gt;铜钱系统分析!$D$233,AB92&lt;=铜钱系统分析!$E$233),5,AND(AB92&gt;铜钱系统分析!$D$234,AB92&lt;=铜钱系统分析!$E$234),4,AND(AB92&gt;铜钱系统分析!$D$235,AB92&lt;=铜钱系统分析!$E$235),3,AND(AB92&gt;铜钱系统分析!$D$236,AB92&lt;=铜钱系统分析!$E$236),2)</f>
        <v>3</v>
      </c>
    </row>
    <row r="93" spans="1:29" x14ac:dyDescent="0.15">
      <c r="A93" s="48">
        <f t="shared" ca="1" si="10"/>
        <v>16.044321927417105</v>
      </c>
      <c r="B93">
        <f ca="1">_xlfn.IFS(AND(A93&gt;铜钱系统分析!$D$233,A93&lt;=铜钱系统分析!$E$233),5,AND(A93&gt;铜钱系统分析!$D$234,A93&lt;=铜钱系统分析!$E$234),4,AND(A93&gt;铜钱系统分析!$D$235,A93&lt;=铜钱系统分析!$E$235),3,AND(A93&gt;铜钱系统分析!$D$236,A93&lt;=铜钱系统分析!$E$236),2)</f>
        <v>3</v>
      </c>
      <c r="D93" s="48">
        <f t="shared" ca="1" si="11"/>
        <v>67.866908390619159</v>
      </c>
      <c r="E93">
        <f ca="1">_xlfn.IFS(AND(D93&gt;铜钱系统分析!$D$233,D93&lt;=铜钱系统分析!$E$233),5,AND(D93&gt;铜钱系统分析!$D$234,D93&lt;=铜钱系统分析!$E$234),4,AND(D93&gt;铜钱系统分析!$D$235,D93&lt;=铜钱系统分析!$E$235),3,AND(D93&gt;铜钱系统分析!$D$236,D93&lt;=铜钱系统分析!$E$236),2)</f>
        <v>3</v>
      </c>
      <c r="G93" s="48">
        <f t="shared" ca="1" si="12"/>
        <v>35.312226799597212</v>
      </c>
      <c r="H93">
        <f ca="1">_xlfn.IFS(AND(G93&gt;铜钱系统分析!$D$233,G93&lt;=铜钱系统分析!$E$233),5,AND(G93&gt;铜钱系统分析!$D$234,G93&lt;=铜钱系统分析!$E$234),4,AND(G93&gt;铜钱系统分析!$D$235,G93&lt;=铜钱系统分析!$E$235),3,AND(G93&gt;铜钱系统分析!$D$236,G93&lt;=铜钱系统分析!$E$236),2)</f>
        <v>3</v>
      </c>
      <c r="J93" s="48">
        <f t="shared" ca="1" si="13"/>
        <v>84.275044782929882</v>
      </c>
      <c r="K93">
        <f ca="1">_xlfn.IFS(AND(J93&gt;铜钱系统分析!$D$233,J93&lt;=铜钱系统分析!$E$233),5,AND(J93&gt;铜钱系统分析!$D$234,J93&lt;=铜钱系统分析!$E$234),4,AND(J93&gt;铜钱系统分析!$D$235,J93&lt;=铜钱系统分析!$E$235),3,AND(J93&gt;铜钱系统分析!$D$236,J93&lt;=铜钱系统分析!$E$236),2)</f>
        <v>2</v>
      </c>
      <c r="M93" s="48">
        <f t="shared" ca="1" si="14"/>
        <v>84.798818970536473</v>
      </c>
      <c r="N93">
        <f ca="1">_xlfn.IFS(AND(M93&gt;铜钱系统分析!$D$233,M93&lt;=铜钱系统分析!$E$233),5,AND(M93&gt;铜钱系统分析!$D$234,M93&lt;=铜钱系统分析!$E$234),4,AND(M93&gt;铜钱系统分析!$D$235,M93&lt;=铜钱系统分析!$E$235),3,AND(M93&gt;铜钱系统分析!$D$236,M93&lt;=铜钱系统分析!$E$236),2)</f>
        <v>2</v>
      </c>
      <c r="P93" s="48">
        <f t="shared" ca="1" si="15"/>
        <v>56.628105618070592</v>
      </c>
      <c r="Q93">
        <f ca="1">_xlfn.IFS(AND(P93&gt;铜钱系统分析!$D$233,P93&lt;=铜钱系统分析!$E$233),5,AND(P93&gt;铜钱系统分析!$D$234,P93&lt;=铜钱系统分析!$E$234),4,AND(P93&gt;铜钱系统分析!$D$235,P93&lt;=铜钱系统分析!$E$235),3,AND(P93&gt;铜钱系统分析!$D$236,P93&lt;=铜钱系统分析!$E$236),2)</f>
        <v>3</v>
      </c>
      <c r="S93" s="48">
        <f t="shared" ca="1" si="16"/>
        <v>57.202450620840892</v>
      </c>
      <c r="T93">
        <f ca="1">_xlfn.IFS(AND(S93&gt;铜钱系统分析!$D$233,S93&lt;=铜钱系统分析!$E$233),5,AND(S93&gt;铜钱系统分析!$D$234,S93&lt;=铜钱系统分析!$E$234),4,AND(S93&gt;铜钱系统分析!$D$235,S93&lt;=铜钱系统分析!$E$235),3,AND(S93&gt;铜钱系统分析!$D$236,S93&lt;=铜钱系统分析!$E$236),2)</f>
        <v>3</v>
      </c>
      <c r="V93" s="48">
        <f t="shared" ca="1" si="17"/>
        <v>32.954919779655498</v>
      </c>
      <c r="W93">
        <f ca="1">_xlfn.IFS(AND(V93&gt;铜钱系统分析!$D$233,V93&lt;=铜钱系统分析!$E$233),5,AND(V93&gt;铜钱系统分析!$D$234,V93&lt;=铜钱系统分析!$E$234),4,AND(V93&gt;铜钱系统分析!$D$235,V93&lt;=铜钱系统分析!$E$235),3,AND(V93&gt;铜钱系统分析!$D$236,V93&lt;=铜钱系统分析!$E$236),2)</f>
        <v>3</v>
      </c>
      <c r="Y93" s="48">
        <f t="shared" ca="1" si="18"/>
        <v>0.81471280618702346</v>
      </c>
      <c r="Z93">
        <f ca="1">_xlfn.IFS(AND(Y93&gt;铜钱系统分析!$D$233,Y93&lt;=铜钱系统分析!$E$233),5,AND(Y93&gt;铜钱系统分析!$D$234,Y93&lt;=铜钱系统分析!$E$234),4,AND(Y93&gt;铜钱系统分析!$D$235,Y93&lt;=铜钱系统分析!$E$235),3,AND(Y93&gt;铜钱系统分析!$D$236,Y93&lt;=铜钱系统分析!$E$236),2)</f>
        <v>4</v>
      </c>
      <c r="AB93" s="48">
        <f t="shared" ca="1" si="19"/>
        <v>94.792306322335122</v>
      </c>
      <c r="AC93">
        <f ca="1">_xlfn.IFS(AND(AB93&gt;铜钱系统分析!$D$233,AB93&lt;=铜钱系统分析!$E$233),5,AND(AB93&gt;铜钱系统分析!$D$234,AB93&lt;=铜钱系统分析!$E$234),4,AND(AB93&gt;铜钱系统分析!$D$235,AB93&lt;=铜钱系统分析!$E$235),3,AND(AB93&gt;铜钱系统分析!$D$236,AB93&lt;=铜钱系统分析!$E$236),2)</f>
        <v>2</v>
      </c>
    </row>
    <row r="94" spans="1:29" x14ac:dyDescent="0.15">
      <c r="A94" s="48">
        <f t="shared" ca="1" si="10"/>
        <v>63.944364992138716</v>
      </c>
      <c r="B94">
        <f ca="1">_xlfn.IFS(AND(A94&gt;铜钱系统分析!$D$233,A94&lt;=铜钱系统分析!$E$233),5,AND(A94&gt;铜钱系统分析!$D$234,A94&lt;=铜钱系统分析!$E$234),4,AND(A94&gt;铜钱系统分析!$D$235,A94&lt;=铜钱系统分析!$E$235),3,AND(A94&gt;铜钱系统分析!$D$236,A94&lt;=铜钱系统分析!$E$236),2)</f>
        <v>3</v>
      </c>
      <c r="D94" s="48">
        <f t="shared" ca="1" si="11"/>
        <v>44.301434661073017</v>
      </c>
      <c r="E94">
        <f ca="1">_xlfn.IFS(AND(D94&gt;铜钱系统分析!$D$233,D94&lt;=铜钱系统分析!$E$233),5,AND(D94&gt;铜钱系统分析!$D$234,D94&lt;=铜钱系统分析!$E$234),4,AND(D94&gt;铜钱系统分析!$D$235,D94&lt;=铜钱系统分析!$E$235),3,AND(D94&gt;铜钱系统分析!$D$236,D94&lt;=铜钱系统分析!$E$236),2)</f>
        <v>3</v>
      </c>
      <c r="G94" s="48">
        <f t="shared" ca="1" si="12"/>
        <v>9.2977882799777145</v>
      </c>
      <c r="H94">
        <f ca="1">_xlfn.IFS(AND(G94&gt;铜钱系统分析!$D$233,G94&lt;=铜钱系统分析!$E$233),5,AND(G94&gt;铜钱系统分析!$D$234,G94&lt;=铜钱系统分析!$E$234),4,AND(G94&gt;铜钱系统分析!$D$235,G94&lt;=铜钱系统分析!$E$235),3,AND(G94&gt;铜钱系统分析!$D$236,G94&lt;=铜钱系统分析!$E$236),2)</f>
        <v>3</v>
      </c>
      <c r="J94" s="48">
        <f t="shared" ca="1" si="13"/>
        <v>92.453106669202327</v>
      </c>
      <c r="K94">
        <f ca="1">_xlfn.IFS(AND(J94&gt;铜钱系统分析!$D$233,J94&lt;=铜钱系统分析!$E$233),5,AND(J94&gt;铜钱系统分析!$D$234,J94&lt;=铜钱系统分析!$E$234),4,AND(J94&gt;铜钱系统分析!$D$235,J94&lt;=铜钱系统分析!$E$235),3,AND(J94&gt;铜钱系统分析!$D$236,J94&lt;=铜钱系统分析!$E$236),2)</f>
        <v>2</v>
      </c>
      <c r="M94" s="48">
        <f t="shared" ca="1" si="14"/>
        <v>24.83753191844087</v>
      </c>
      <c r="N94">
        <f ca="1">_xlfn.IFS(AND(M94&gt;铜钱系统分析!$D$233,M94&lt;=铜钱系统分析!$E$233),5,AND(M94&gt;铜钱系统分析!$D$234,M94&lt;=铜钱系统分析!$E$234),4,AND(M94&gt;铜钱系统分析!$D$235,M94&lt;=铜钱系统分析!$E$235),3,AND(M94&gt;铜钱系统分析!$D$236,M94&lt;=铜钱系统分析!$E$236),2)</f>
        <v>3</v>
      </c>
      <c r="P94" s="48">
        <f t="shared" ca="1" si="15"/>
        <v>92.784498999192181</v>
      </c>
      <c r="Q94">
        <f ca="1">_xlfn.IFS(AND(P94&gt;铜钱系统分析!$D$233,P94&lt;=铜钱系统分析!$E$233),5,AND(P94&gt;铜钱系统分析!$D$234,P94&lt;=铜钱系统分析!$E$234),4,AND(P94&gt;铜钱系统分析!$D$235,P94&lt;=铜钱系统分析!$E$235),3,AND(P94&gt;铜钱系统分析!$D$236,P94&lt;=铜钱系统分析!$E$236),2)</f>
        <v>2</v>
      </c>
      <c r="S94" s="48">
        <f t="shared" ca="1" si="16"/>
        <v>90.683760001123375</v>
      </c>
      <c r="T94">
        <f ca="1">_xlfn.IFS(AND(S94&gt;铜钱系统分析!$D$233,S94&lt;=铜钱系统分析!$E$233),5,AND(S94&gt;铜钱系统分析!$D$234,S94&lt;=铜钱系统分析!$E$234),4,AND(S94&gt;铜钱系统分析!$D$235,S94&lt;=铜钱系统分析!$E$235),3,AND(S94&gt;铜钱系统分析!$D$236,S94&lt;=铜钱系统分析!$E$236),2)</f>
        <v>2</v>
      </c>
      <c r="V94" s="48">
        <f t="shared" ca="1" si="17"/>
        <v>34.962726483277393</v>
      </c>
      <c r="W94">
        <f ca="1">_xlfn.IFS(AND(V94&gt;铜钱系统分析!$D$233,V94&lt;=铜钱系统分析!$E$233),5,AND(V94&gt;铜钱系统分析!$D$234,V94&lt;=铜钱系统分析!$E$234),4,AND(V94&gt;铜钱系统分析!$D$235,V94&lt;=铜钱系统分析!$E$235),3,AND(V94&gt;铜钱系统分析!$D$236,V94&lt;=铜钱系统分析!$E$236),2)</f>
        <v>3</v>
      </c>
      <c r="Y94" s="48">
        <f t="shared" ca="1" si="18"/>
        <v>64.366935468025474</v>
      </c>
      <c r="Z94">
        <f ca="1">_xlfn.IFS(AND(Y94&gt;铜钱系统分析!$D$233,Y94&lt;=铜钱系统分析!$E$233),5,AND(Y94&gt;铜钱系统分析!$D$234,Y94&lt;=铜钱系统分析!$E$234),4,AND(Y94&gt;铜钱系统分析!$D$235,Y94&lt;=铜钱系统分析!$E$235),3,AND(Y94&gt;铜钱系统分析!$D$236,Y94&lt;=铜钱系统分析!$E$236),2)</f>
        <v>3</v>
      </c>
      <c r="AB94" s="48">
        <f t="shared" ca="1" si="19"/>
        <v>90.325593363929286</v>
      </c>
      <c r="AC94">
        <f ca="1">_xlfn.IFS(AND(AB94&gt;铜钱系统分析!$D$233,AB94&lt;=铜钱系统分析!$E$233),5,AND(AB94&gt;铜钱系统分析!$D$234,AB94&lt;=铜钱系统分析!$E$234),4,AND(AB94&gt;铜钱系统分析!$D$235,AB94&lt;=铜钱系统分析!$E$235),3,AND(AB94&gt;铜钱系统分析!$D$236,AB94&lt;=铜钱系统分析!$E$236),2)</f>
        <v>2</v>
      </c>
    </row>
    <row r="95" spans="1:29" x14ac:dyDescent="0.15">
      <c r="A95" s="48">
        <f t="shared" ca="1" si="10"/>
        <v>9.1832501684552703</v>
      </c>
      <c r="B95">
        <f ca="1">_xlfn.IFS(AND(A95&gt;铜钱系统分析!$D$233,A95&lt;=铜钱系统分析!$E$233),5,AND(A95&gt;铜钱系统分析!$D$234,A95&lt;=铜钱系统分析!$E$234),4,AND(A95&gt;铜钱系统分析!$D$235,A95&lt;=铜钱系统分析!$E$235),3,AND(A95&gt;铜钱系统分析!$D$236,A95&lt;=铜钱系统分析!$E$236),2)</f>
        <v>3</v>
      </c>
      <c r="D95" s="48">
        <f t="shared" ca="1" si="11"/>
        <v>44.591398580043787</v>
      </c>
      <c r="E95">
        <f ca="1">_xlfn.IFS(AND(D95&gt;铜钱系统分析!$D$233,D95&lt;=铜钱系统分析!$E$233),5,AND(D95&gt;铜钱系统分析!$D$234,D95&lt;=铜钱系统分析!$E$234),4,AND(D95&gt;铜钱系统分析!$D$235,D95&lt;=铜钱系统分析!$E$235),3,AND(D95&gt;铜钱系统分析!$D$236,D95&lt;=铜钱系统分析!$E$236),2)</f>
        <v>3</v>
      </c>
      <c r="G95" s="48">
        <f t="shared" ca="1" si="12"/>
        <v>33.890491860826955</v>
      </c>
      <c r="H95">
        <f ca="1">_xlfn.IFS(AND(G95&gt;铜钱系统分析!$D$233,G95&lt;=铜钱系统分析!$E$233),5,AND(G95&gt;铜钱系统分析!$D$234,G95&lt;=铜钱系统分析!$E$234),4,AND(G95&gt;铜钱系统分析!$D$235,G95&lt;=铜钱系统分析!$E$235),3,AND(G95&gt;铜钱系统分析!$D$236,G95&lt;=铜钱系统分析!$E$236),2)</f>
        <v>3</v>
      </c>
      <c r="J95" s="48">
        <f t="shared" ca="1" si="13"/>
        <v>5.5224381529612838</v>
      </c>
      <c r="K95">
        <f ca="1">_xlfn.IFS(AND(J95&gt;铜钱系统分析!$D$233,J95&lt;=铜钱系统分析!$E$233),5,AND(J95&gt;铜钱系统分析!$D$234,J95&lt;=铜钱系统分析!$E$234),4,AND(J95&gt;铜钱系统分析!$D$235,J95&lt;=铜钱系统分析!$E$235),3,AND(J95&gt;铜钱系统分析!$D$236,J95&lt;=铜钱系统分析!$E$236),2)</f>
        <v>3</v>
      </c>
      <c r="M95" s="48">
        <f t="shared" ca="1" si="14"/>
        <v>90.286573271360865</v>
      </c>
      <c r="N95">
        <f ca="1">_xlfn.IFS(AND(M95&gt;铜钱系统分析!$D$233,M95&lt;=铜钱系统分析!$E$233),5,AND(M95&gt;铜钱系统分析!$D$234,M95&lt;=铜钱系统分析!$E$234),4,AND(M95&gt;铜钱系统分析!$D$235,M95&lt;=铜钱系统分析!$E$235),3,AND(M95&gt;铜钱系统分析!$D$236,M95&lt;=铜钱系统分析!$E$236),2)</f>
        <v>2</v>
      </c>
      <c r="P95" s="48">
        <f t="shared" ca="1" si="15"/>
        <v>14.794126719207624</v>
      </c>
      <c r="Q95">
        <f ca="1">_xlfn.IFS(AND(P95&gt;铜钱系统分析!$D$233,P95&lt;=铜钱系统分析!$E$233),5,AND(P95&gt;铜钱系统分析!$D$234,P95&lt;=铜钱系统分析!$E$234),4,AND(P95&gt;铜钱系统分析!$D$235,P95&lt;=铜钱系统分析!$E$235),3,AND(P95&gt;铜钱系统分析!$D$236,P95&lt;=铜钱系统分析!$E$236),2)</f>
        <v>3</v>
      </c>
      <c r="S95" s="48">
        <f t="shared" ca="1" si="16"/>
        <v>1.9025722947719537</v>
      </c>
      <c r="T95">
        <f ca="1">_xlfn.IFS(AND(S95&gt;铜钱系统分析!$D$233,S95&lt;=铜钱系统分析!$E$233),5,AND(S95&gt;铜钱系统分析!$D$234,S95&lt;=铜钱系统分析!$E$234),4,AND(S95&gt;铜钱系统分析!$D$235,S95&lt;=铜钱系统分析!$E$235),3,AND(S95&gt;铜钱系统分析!$D$236,S95&lt;=铜钱系统分析!$E$236),2)</f>
        <v>4</v>
      </c>
      <c r="V95" s="48">
        <f t="shared" ca="1" si="17"/>
        <v>9.6099999016804656</v>
      </c>
      <c r="W95">
        <f ca="1">_xlfn.IFS(AND(V95&gt;铜钱系统分析!$D$233,V95&lt;=铜钱系统分析!$E$233),5,AND(V95&gt;铜钱系统分析!$D$234,V95&lt;=铜钱系统分析!$E$234),4,AND(V95&gt;铜钱系统分析!$D$235,V95&lt;=铜钱系统分析!$E$235),3,AND(V95&gt;铜钱系统分析!$D$236,V95&lt;=铜钱系统分析!$E$236),2)</f>
        <v>3</v>
      </c>
      <c r="Y95" s="48">
        <f t="shared" ca="1" si="18"/>
        <v>37.693310658845249</v>
      </c>
      <c r="Z95">
        <f ca="1">_xlfn.IFS(AND(Y95&gt;铜钱系统分析!$D$233,Y95&lt;=铜钱系统分析!$E$233),5,AND(Y95&gt;铜钱系统分析!$D$234,Y95&lt;=铜钱系统分析!$E$234),4,AND(Y95&gt;铜钱系统分析!$D$235,Y95&lt;=铜钱系统分析!$E$235),3,AND(Y95&gt;铜钱系统分析!$D$236,Y95&lt;=铜钱系统分析!$E$236),2)</f>
        <v>3</v>
      </c>
      <c r="AB95" s="48">
        <f t="shared" ca="1" si="19"/>
        <v>16.839193566929456</v>
      </c>
      <c r="AC95">
        <f ca="1">_xlfn.IFS(AND(AB95&gt;铜钱系统分析!$D$233,AB95&lt;=铜钱系统分析!$E$233),5,AND(AB95&gt;铜钱系统分析!$D$234,AB95&lt;=铜钱系统分析!$E$234),4,AND(AB95&gt;铜钱系统分析!$D$235,AB95&lt;=铜钱系统分析!$E$235),3,AND(AB95&gt;铜钱系统分析!$D$236,AB95&lt;=铜钱系统分析!$E$236),2)</f>
        <v>3</v>
      </c>
    </row>
    <row r="96" spans="1:29" x14ac:dyDescent="0.15">
      <c r="A96" s="48">
        <f t="shared" ca="1" si="10"/>
        <v>44.994704857843516</v>
      </c>
      <c r="B96">
        <f ca="1">_xlfn.IFS(AND(A96&gt;铜钱系统分析!$D$233,A96&lt;=铜钱系统分析!$E$233),5,AND(A96&gt;铜钱系统分析!$D$234,A96&lt;=铜钱系统分析!$E$234),4,AND(A96&gt;铜钱系统分析!$D$235,A96&lt;=铜钱系统分析!$E$235),3,AND(A96&gt;铜钱系统分析!$D$236,A96&lt;=铜钱系统分析!$E$236),2)</f>
        <v>3</v>
      </c>
      <c r="D96" s="48">
        <f t="shared" ca="1" si="11"/>
        <v>22.260466069118003</v>
      </c>
      <c r="E96">
        <f ca="1">_xlfn.IFS(AND(D96&gt;铜钱系统分析!$D$233,D96&lt;=铜钱系统分析!$E$233),5,AND(D96&gt;铜钱系统分析!$D$234,D96&lt;=铜钱系统分析!$E$234),4,AND(D96&gt;铜钱系统分析!$D$235,D96&lt;=铜钱系统分析!$E$235),3,AND(D96&gt;铜钱系统分析!$D$236,D96&lt;=铜钱系统分析!$E$236),2)</f>
        <v>3</v>
      </c>
      <c r="G96" s="48">
        <f t="shared" ca="1" si="12"/>
        <v>17.203028857490644</v>
      </c>
      <c r="H96">
        <f ca="1">_xlfn.IFS(AND(G96&gt;铜钱系统分析!$D$233,G96&lt;=铜钱系统分析!$E$233),5,AND(G96&gt;铜钱系统分析!$D$234,G96&lt;=铜钱系统分析!$E$234),4,AND(G96&gt;铜钱系统分析!$D$235,G96&lt;=铜钱系统分析!$E$235),3,AND(G96&gt;铜钱系统分析!$D$236,G96&lt;=铜钱系统分析!$E$236),2)</f>
        <v>3</v>
      </c>
      <c r="J96" s="48">
        <f t="shared" ca="1" si="13"/>
        <v>25.637676000144051</v>
      </c>
      <c r="K96">
        <f ca="1">_xlfn.IFS(AND(J96&gt;铜钱系统分析!$D$233,J96&lt;=铜钱系统分析!$E$233),5,AND(J96&gt;铜钱系统分析!$D$234,J96&lt;=铜钱系统分析!$E$234),4,AND(J96&gt;铜钱系统分析!$D$235,J96&lt;=铜钱系统分析!$E$235),3,AND(J96&gt;铜钱系统分析!$D$236,J96&lt;=铜钱系统分析!$E$236),2)</f>
        <v>3</v>
      </c>
      <c r="M96" s="48">
        <f t="shared" ca="1" si="14"/>
        <v>99.273073879131189</v>
      </c>
      <c r="N96">
        <f ca="1">_xlfn.IFS(AND(M96&gt;铜钱系统分析!$D$233,M96&lt;=铜钱系统分析!$E$233),5,AND(M96&gt;铜钱系统分析!$D$234,M96&lt;=铜钱系统分析!$E$234),4,AND(M96&gt;铜钱系统分析!$D$235,M96&lt;=铜钱系统分析!$E$235),3,AND(M96&gt;铜钱系统分析!$D$236,M96&lt;=铜钱系统分析!$E$236),2)</f>
        <v>2</v>
      </c>
      <c r="P96" s="48">
        <f t="shared" ca="1" si="15"/>
        <v>58.213481683397802</v>
      </c>
      <c r="Q96">
        <f ca="1">_xlfn.IFS(AND(P96&gt;铜钱系统分析!$D$233,P96&lt;=铜钱系统分析!$E$233),5,AND(P96&gt;铜钱系统分析!$D$234,P96&lt;=铜钱系统分析!$E$234),4,AND(P96&gt;铜钱系统分析!$D$235,P96&lt;=铜钱系统分析!$E$235),3,AND(P96&gt;铜钱系统分析!$D$236,P96&lt;=铜钱系统分析!$E$236),2)</f>
        <v>3</v>
      </c>
      <c r="S96" s="48">
        <f t="shared" ca="1" si="16"/>
        <v>47.298601512387883</v>
      </c>
      <c r="T96">
        <f ca="1">_xlfn.IFS(AND(S96&gt;铜钱系统分析!$D$233,S96&lt;=铜钱系统分析!$E$233),5,AND(S96&gt;铜钱系统分析!$D$234,S96&lt;=铜钱系统分析!$E$234),4,AND(S96&gt;铜钱系统分析!$D$235,S96&lt;=铜钱系统分析!$E$235),3,AND(S96&gt;铜钱系统分析!$D$236,S96&lt;=铜钱系统分析!$E$236),2)</f>
        <v>3</v>
      </c>
      <c r="V96" s="48">
        <f t="shared" ca="1" si="17"/>
        <v>4.4041788767268164</v>
      </c>
      <c r="W96">
        <f ca="1">_xlfn.IFS(AND(V96&gt;铜钱系统分析!$D$233,V96&lt;=铜钱系统分析!$E$233),5,AND(V96&gt;铜钱系统分析!$D$234,V96&lt;=铜钱系统分析!$E$234),4,AND(V96&gt;铜钱系统分析!$D$235,V96&lt;=铜钱系统分析!$E$235),3,AND(V96&gt;铜钱系统分析!$D$236,V96&lt;=铜钱系统分析!$E$236),2)</f>
        <v>3</v>
      </c>
      <c r="Y96" s="48">
        <f t="shared" ca="1" si="18"/>
        <v>6.2328882872317193</v>
      </c>
      <c r="Z96">
        <f ca="1">_xlfn.IFS(AND(Y96&gt;铜钱系统分析!$D$233,Y96&lt;=铜钱系统分析!$E$233),5,AND(Y96&gt;铜钱系统分析!$D$234,Y96&lt;=铜钱系统分析!$E$234),4,AND(Y96&gt;铜钱系统分析!$D$235,Y96&lt;=铜钱系统分析!$E$235),3,AND(Y96&gt;铜钱系统分析!$D$236,Y96&lt;=铜钱系统分析!$E$236),2)</f>
        <v>3</v>
      </c>
      <c r="AB96" s="48">
        <f t="shared" ca="1" si="19"/>
        <v>68.984933819716773</v>
      </c>
      <c r="AC96">
        <f ca="1">_xlfn.IFS(AND(AB96&gt;铜钱系统分析!$D$233,AB96&lt;=铜钱系统分析!$E$233),5,AND(AB96&gt;铜钱系统分析!$D$234,AB96&lt;=铜钱系统分析!$E$234),4,AND(AB96&gt;铜钱系统分析!$D$235,AB96&lt;=铜钱系统分析!$E$235),3,AND(AB96&gt;铜钱系统分析!$D$236,AB96&lt;=铜钱系统分析!$E$236),2)</f>
        <v>3</v>
      </c>
    </row>
    <row r="97" spans="1:29" x14ac:dyDescent="0.15">
      <c r="A97" s="48">
        <f t="shared" ca="1" si="10"/>
        <v>97.230822693299686</v>
      </c>
      <c r="B97">
        <f ca="1">_xlfn.IFS(AND(A97&gt;铜钱系统分析!$D$233,A97&lt;=铜钱系统分析!$E$233),5,AND(A97&gt;铜钱系统分析!$D$234,A97&lt;=铜钱系统分析!$E$234),4,AND(A97&gt;铜钱系统分析!$D$235,A97&lt;=铜钱系统分析!$E$235),3,AND(A97&gt;铜钱系统分析!$D$236,A97&lt;=铜钱系统分析!$E$236),2)</f>
        <v>2</v>
      </c>
      <c r="D97" s="48">
        <f t="shared" ca="1" si="11"/>
        <v>54.949649638694609</v>
      </c>
      <c r="E97">
        <f ca="1">_xlfn.IFS(AND(D97&gt;铜钱系统分析!$D$233,D97&lt;=铜钱系统分析!$E$233),5,AND(D97&gt;铜钱系统分析!$D$234,D97&lt;=铜钱系统分析!$E$234),4,AND(D97&gt;铜钱系统分析!$D$235,D97&lt;=铜钱系统分析!$E$235),3,AND(D97&gt;铜钱系统分析!$D$236,D97&lt;=铜钱系统分析!$E$236),2)</f>
        <v>3</v>
      </c>
      <c r="G97" s="48">
        <f t="shared" ca="1" si="12"/>
        <v>63.307212698298784</v>
      </c>
      <c r="H97">
        <f ca="1">_xlfn.IFS(AND(G97&gt;铜钱系统分析!$D$233,G97&lt;=铜钱系统分析!$E$233),5,AND(G97&gt;铜钱系统分析!$D$234,G97&lt;=铜钱系统分析!$E$234),4,AND(G97&gt;铜钱系统分析!$D$235,G97&lt;=铜钱系统分析!$E$235),3,AND(G97&gt;铜钱系统分析!$D$236,G97&lt;=铜钱系统分析!$E$236),2)</f>
        <v>3</v>
      </c>
      <c r="J97" s="48">
        <f t="shared" ca="1" si="13"/>
        <v>63.1641467139493</v>
      </c>
      <c r="K97">
        <f ca="1">_xlfn.IFS(AND(J97&gt;铜钱系统分析!$D$233,J97&lt;=铜钱系统分析!$E$233),5,AND(J97&gt;铜钱系统分析!$D$234,J97&lt;=铜钱系统分析!$E$234),4,AND(J97&gt;铜钱系统分析!$D$235,J97&lt;=铜钱系统分析!$E$235),3,AND(J97&gt;铜钱系统分析!$D$236,J97&lt;=铜钱系统分析!$E$236),2)</f>
        <v>3</v>
      </c>
      <c r="M97" s="48">
        <f t="shared" ca="1" si="14"/>
        <v>8.5315824823350095</v>
      </c>
      <c r="N97">
        <f ca="1">_xlfn.IFS(AND(M97&gt;铜钱系统分析!$D$233,M97&lt;=铜钱系统分析!$E$233),5,AND(M97&gt;铜钱系统分析!$D$234,M97&lt;=铜钱系统分析!$E$234),4,AND(M97&gt;铜钱系统分析!$D$235,M97&lt;=铜钱系统分析!$E$235),3,AND(M97&gt;铜钱系统分析!$D$236,M97&lt;=铜钱系统分析!$E$236),2)</f>
        <v>3</v>
      </c>
      <c r="P97" s="48">
        <f t="shared" ca="1" si="15"/>
        <v>20.748584792345891</v>
      </c>
      <c r="Q97">
        <f ca="1">_xlfn.IFS(AND(P97&gt;铜钱系统分析!$D$233,P97&lt;=铜钱系统分析!$E$233),5,AND(P97&gt;铜钱系统分析!$D$234,P97&lt;=铜钱系统分析!$E$234),4,AND(P97&gt;铜钱系统分析!$D$235,P97&lt;=铜钱系统分析!$E$235),3,AND(P97&gt;铜钱系统分析!$D$236,P97&lt;=铜钱系统分析!$E$236),2)</f>
        <v>3</v>
      </c>
      <c r="S97" s="48">
        <f t="shared" ca="1" si="16"/>
        <v>99.082497753828918</v>
      </c>
      <c r="T97">
        <f ca="1">_xlfn.IFS(AND(S97&gt;铜钱系统分析!$D$233,S97&lt;=铜钱系统分析!$E$233),5,AND(S97&gt;铜钱系统分析!$D$234,S97&lt;=铜钱系统分析!$E$234),4,AND(S97&gt;铜钱系统分析!$D$235,S97&lt;=铜钱系统分析!$E$235),3,AND(S97&gt;铜钱系统分析!$D$236,S97&lt;=铜钱系统分析!$E$236),2)</f>
        <v>2</v>
      </c>
      <c r="V97" s="48">
        <f t="shared" ca="1" si="17"/>
        <v>12.153673769254958</v>
      </c>
      <c r="W97">
        <f ca="1">_xlfn.IFS(AND(V97&gt;铜钱系统分析!$D$233,V97&lt;=铜钱系统分析!$E$233),5,AND(V97&gt;铜钱系统分析!$D$234,V97&lt;=铜钱系统分析!$E$234),4,AND(V97&gt;铜钱系统分析!$D$235,V97&lt;=铜钱系统分析!$E$235),3,AND(V97&gt;铜钱系统分析!$D$236,V97&lt;=铜钱系统分析!$E$236),2)</f>
        <v>3</v>
      </c>
      <c r="Y97" s="48">
        <f t="shared" ca="1" si="18"/>
        <v>32.505767443597414</v>
      </c>
      <c r="Z97">
        <f ca="1">_xlfn.IFS(AND(Y97&gt;铜钱系统分析!$D$233,Y97&lt;=铜钱系统分析!$E$233),5,AND(Y97&gt;铜钱系统分析!$D$234,Y97&lt;=铜钱系统分析!$E$234),4,AND(Y97&gt;铜钱系统分析!$D$235,Y97&lt;=铜钱系统分析!$E$235),3,AND(Y97&gt;铜钱系统分析!$D$236,Y97&lt;=铜钱系统分析!$E$236),2)</f>
        <v>3</v>
      </c>
      <c r="AB97" s="48">
        <f t="shared" ca="1" si="19"/>
        <v>57.932405698160913</v>
      </c>
      <c r="AC97">
        <f ca="1">_xlfn.IFS(AND(AB97&gt;铜钱系统分析!$D$233,AB97&lt;=铜钱系统分析!$E$233),5,AND(AB97&gt;铜钱系统分析!$D$234,AB97&lt;=铜钱系统分析!$E$234),4,AND(AB97&gt;铜钱系统分析!$D$235,AB97&lt;=铜钱系统分析!$E$235),3,AND(AB97&gt;铜钱系统分析!$D$236,AB97&lt;=铜钱系统分析!$E$236),2)</f>
        <v>3</v>
      </c>
    </row>
    <row r="98" spans="1:29" x14ac:dyDescent="0.15">
      <c r="A98" s="48">
        <f t="shared" ca="1" si="10"/>
        <v>92.295048918995874</v>
      </c>
      <c r="B98">
        <f ca="1">_xlfn.IFS(AND(A98&gt;铜钱系统分析!$D$233,A98&lt;=铜钱系统分析!$E$233),5,AND(A98&gt;铜钱系统分析!$D$234,A98&lt;=铜钱系统分析!$E$234),4,AND(A98&gt;铜钱系统分析!$D$235,A98&lt;=铜钱系统分析!$E$235),3,AND(A98&gt;铜钱系统分析!$D$236,A98&lt;=铜钱系统分析!$E$236),2)</f>
        <v>2</v>
      </c>
      <c r="D98" s="48">
        <f t="shared" ca="1" si="11"/>
        <v>61.473952027383362</v>
      </c>
      <c r="E98">
        <f ca="1">_xlfn.IFS(AND(D98&gt;铜钱系统分析!$D$233,D98&lt;=铜钱系统分析!$E$233),5,AND(D98&gt;铜钱系统分析!$D$234,D98&lt;=铜钱系统分析!$E$234),4,AND(D98&gt;铜钱系统分析!$D$235,D98&lt;=铜钱系统分析!$E$235),3,AND(D98&gt;铜钱系统分析!$D$236,D98&lt;=铜钱系统分析!$E$236),2)</f>
        <v>3</v>
      </c>
      <c r="G98" s="48">
        <f t="shared" ca="1" si="12"/>
        <v>96.174206609515551</v>
      </c>
      <c r="H98">
        <f ca="1">_xlfn.IFS(AND(G98&gt;铜钱系统分析!$D$233,G98&lt;=铜钱系统分析!$E$233),5,AND(G98&gt;铜钱系统分析!$D$234,G98&lt;=铜钱系统分析!$E$234),4,AND(G98&gt;铜钱系统分析!$D$235,G98&lt;=铜钱系统分析!$E$235),3,AND(G98&gt;铜钱系统分析!$D$236,G98&lt;=铜钱系统分析!$E$236),2)</f>
        <v>2</v>
      </c>
      <c r="J98" s="48">
        <f t="shared" ca="1" si="13"/>
        <v>90.594538307851252</v>
      </c>
      <c r="K98">
        <f ca="1">_xlfn.IFS(AND(J98&gt;铜钱系统分析!$D$233,J98&lt;=铜钱系统分析!$E$233),5,AND(J98&gt;铜钱系统分析!$D$234,J98&lt;=铜钱系统分析!$E$234),4,AND(J98&gt;铜钱系统分析!$D$235,J98&lt;=铜钱系统分析!$E$235),3,AND(J98&gt;铜钱系统分析!$D$236,J98&lt;=铜钱系统分析!$E$236),2)</f>
        <v>2</v>
      </c>
      <c r="M98" s="48">
        <f t="shared" ca="1" si="14"/>
        <v>16.10993444586698</v>
      </c>
      <c r="N98">
        <f ca="1">_xlfn.IFS(AND(M98&gt;铜钱系统分析!$D$233,M98&lt;=铜钱系统分析!$E$233),5,AND(M98&gt;铜钱系统分析!$D$234,M98&lt;=铜钱系统分析!$E$234),4,AND(M98&gt;铜钱系统分析!$D$235,M98&lt;=铜钱系统分析!$E$235),3,AND(M98&gt;铜钱系统分析!$D$236,M98&lt;=铜钱系统分析!$E$236),2)</f>
        <v>3</v>
      </c>
      <c r="P98" s="48">
        <f t="shared" ca="1" si="15"/>
        <v>4.9131395894333689</v>
      </c>
      <c r="Q98">
        <f ca="1">_xlfn.IFS(AND(P98&gt;铜钱系统分析!$D$233,P98&lt;=铜钱系统分析!$E$233),5,AND(P98&gt;铜钱系统分析!$D$234,P98&lt;=铜钱系统分析!$E$234),4,AND(P98&gt;铜钱系统分析!$D$235,P98&lt;=铜钱系统分析!$E$235),3,AND(P98&gt;铜钱系统分析!$D$236,P98&lt;=铜钱系统分析!$E$236),2)</f>
        <v>3</v>
      </c>
      <c r="S98" s="48">
        <f t="shared" ca="1" si="16"/>
        <v>66.832073250089451</v>
      </c>
      <c r="T98">
        <f ca="1">_xlfn.IFS(AND(S98&gt;铜钱系统分析!$D$233,S98&lt;=铜钱系统分析!$E$233),5,AND(S98&gt;铜钱系统分析!$D$234,S98&lt;=铜钱系统分析!$E$234),4,AND(S98&gt;铜钱系统分析!$D$235,S98&lt;=铜钱系统分析!$E$235),3,AND(S98&gt;铜钱系统分析!$D$236,S98&lt;=铜钱系统分析!$E$236),2)</f>
        <v>3</v>
      </c>
      <c r="V98" s="48">
        <f t="shared" ca="1" si="17"/>
        <v>20.419363768989218</v>
      </c>
      <c r="W98">
        <f ca="1">_xlfn.IFS(AND(V98&gt;铜钱系统分析!$D$233,V98&lt;=铜钱系统分析!$E$233),5,AND(V98&gt;铜钱系统分析!$D$234,V98&lt;=铜钱系统分析!$E$234),4,AND(V98&gt;铜钱系统分析!$D$235,V98&lt;=铜钱系统分析!$E$235),3,AND(V98&gt;铜钱系统分析!$D$236,V98&lt;=铜钱系统分析!$E$236),2)</f>
        <v>3</v>
      </c>
      <c r="Y98" s="48">
        <f t="shared" ca="1" si="18"/>
        <v>43.135322640865546</v>
      </c>
      <c r="Z98">
        <f ca="1">_xlfn.IFS(AND(Y98&gt;铜钱系统分析!$D$233,Y98&lt;=铜钱系统分析!$E$233),5,AND(Y98&gt;铜钱系统分析!$D$234,Y98&lt;=铜钱系统分析!$E$234),4,AND(Y98&gt;铜钱系统分析!$D$235,Y98&lt;=铜钱系统分析!$E$235),3,AND(Y98&gt;铜钱系统分析!$D$236,Y98&lt;=铜钱系统分析!$E$236),2)</f>
        <v>3</v>
      </c>
      <c r="AB98" s="48">
        <f t="shared" ca="1" si="19"/>
        <v>25.506698349523205</v>
      </c>
      <c r="AC98">
        <f ca="1">_xlfn.IFS(AND(AB98&gt;铜钱系统分析!$D$233,AB98&lt;=铜钱系统分析!$E$233),5,AND(AB98&gt;铜钱系统分析!$D$234,AB98&lt;=铜钱系统分析!$E$234),4,AND(AB98&gt;铜钱系统分析!$D$235,AB98&lt;=铜钱系统分析!$E$235),3,AND(AB98&gt;铜钱系统分析!$D$236,AB98&lt;=铜钱系统分析!$E$236),2)</f>
        <v>3</v>
      </c>
    </row>
    <row r="99" spans="1:29" x14ac:dyDescent="0.15">
      <c r="A99" s="48">
        <f t="shared" ca="1" si="10"/>
        <v>77.565884127753975</v>
      </c>
      <c r="B99">
        <f ca="1">_xlfn.IFS(AND(A99&gt;铜钱系统分析!$D$233,A99&lt;=铜钱系统分析!$E$233),5,AND(A99&gt;铜钱系统分析!$D$234,A99&lt;=铜钱系统分析!$E$234),4,AND(A99&gt;铜钱系统分析!$D$235,A99&lt;=铜钱系统分析!$E$235),3,AND(A99&gt;铜钱系统分析!$D$236,A99&lt;=铜钱系统分析!$E$236),2)</f>
        <v>2</v>
      </c>
      <c r="D99" s="48">
        <f t="shared" ca="1" si="11"/>
        <v>67.194814580210476</v>
      </c>
      <c r="E99">
        <f ca="1">_xlfn.IFS(AND(D99&gt;铜钱系统分析!$D$233,D99&lt;=铜钱系统分析!$E$233),5,AND(D99&gt;铜钱系统分析!$D$234,D99&lt;=铜钱系统分析!$E$234),4,AND(D99&gt;铜钱系统分析!$D$235,D99&lt;=铜钱系统分析!$E$235),3,AND(D99&gt;铜钱系统分析!$D$236,D99&lt;=铜钱系统分析!$E$236),2)</f>
        <v>3</v>
      </c>
      <c r="G99" s="48">
        <f t="shared" ca="1" si="12"/>
        <v>20.676251468588504</v>
      </c>
      <c r="H99">
        <f ca="1">_xlfn.IFS(AND(G99&gt;铜钱系统分析!$D$233,G99&lt;=铜钱系统分析!$E$233),5,AND(G99&gt;铜钱系统分析!$D$234,G99&lt;=铜钱系统分析!$E$234),4,AND(G99&gt;铜钱系统分析!$D$235,G99&lt;=铜钱系统分析!$E$235),3,AND(G99&gt;铜钱系统分析!$D$236,G99&lt;=铜钱系统分析!$E$236),2)</f>
        <v>3</v>
      </c>
      <c r="J99" s="48">
        <f t="shared" ca="1" si="13"/>
        <v>84.626076828075753</v>
      </c>
      <c r="K99">
        <f ca="1">_xlfn.IFS(AND(J99&gt;铜钱系统分析!$D$233,J99&lt;=铜钱系统分析!$E$233),5,AND(J99&gt;铜钱系统分析!$D$234,J99&lt;=铜钱系统分析!$E$234),4,AND(J99&gt;铜钱系统分析!$D$235,J99&lt;=铜钱系统分析!$E$235),3,AND(J99&gt;铜钱系统分析!$D$236,J99&lt;=铜钱系统分析!$E$236),2)</f>
        <v>2</v>
      </c>
      <c r="M99" s="48">
        <f t="shared" ca="1" si="14"/>
        <v>33.603986382498377</v>
      </c>
      <c r="N99">
        <f ca="1">_xlfn.IFS(AND(M99&gt;铜钱系统分析!$D$233,M99&lt;=铜钱系统分析!$E$233),5,AND(M99&gt;铜钱系统分析!$D$234,M99&lt;=铜钱系统分析!$E$234),4,AND(M99&gt;铜钱系统分析!$D$235,M99&lt;=铜钱系统分析!$E$235),3,AND(M99&gt;铜钱系统分析!$D$236,M99&lt;=铜钱系统分析!$E$236),2)</f>
        <v>3</v>
      </c>
      <c r="P99" s="48">
        <f t="shared" ca="1" si="15"/>
        <v>36.771257568170157</v>
      </c>
      <c r="Q99">
        <f ca="1">_xlfn.IFS(AND(P99&gt;铜钱系统分析!$D$233,P99&lt;=铜钱系统分析!$E$233),5,AND(P99&gt;铜钱系统分析!$D$234,P99&lt;=铜钱系统分析!$E$234),4,AND(P99&gt;铜钱系统分析!$D$235,P99&lt;=铜钱系统分析!$E$235),3,AND(P99&gt;铜钱系统分析!$D$236,P99&lt;=铜钱系统分析!$E$236),2)</f>
        <v>3</v>
      </c>
      <c r="S99" s="48">
        <f t="shared" ca="1" si="16"/>
        <v>87.535793619953026</v>
      </c>
      <c r="T99">
        <f ca="1">_xlfn.IFS(AND(S99&gt;铜钱系统分析!$D$233,S99&lt;=铜钱系统分析!$E$233),5,AND(S99&gt;铜钱系统分析!$D$234,S99&lt;=铜钱系统分析!$E$234),4,AND(S99&gt;铜钱系统分析!$D$235,S99&lt;=铜钱系统分析!$E$235),3,AND(S99&gt;铜钱系统分析!$D$236,S99&lt;=铜钱系统分析!$E$236),2)</f>
        <v>2</v>
      </c>
      <c r="V99" s="48">
        <f t="shared" ca="1" si="17"/>
        <v>23.816776501252235</v>
      </c>
      <c r="W99">
        <f ca="1">_xlfn.IFS(AND(V99&gt;铜钱系统分析!$D$233,V99&lt;=铜钱系统分析!$E$233),5,AND(V99&gt;铜钱系统分析!$D$234,V99&lt;=铜钱系统分析!$E$234),4,AND(V99&gt;铜钱系统分析!$D$235,V99&lt;=铜钱系统分析!$E$235),3,AND(V99&gt;铜钱系统分析!$D$236,V99&lt;=铜钱系统分析!$E$236),2)</f>
        <v>3</v>
      </c>
      <c r="Y99" s="48">
        <f t="shared" ca="1" si="18"/>
        <v>75.658842249074382</v>
      </c>
      <c r="Z99">
        <f ca="1">_xlfn.IFS(AND(Y99&gt;铜钱系统分析!$D$233,Y99&lt;=铜钱系统分析!$E$233),5,AND(Y99&gt;铜钱系统分析!$D$234,Y99&lt;=铜钱系统分析!$E$234),4,AND(Y99&gt;铜钱系统分析!$D$235,Y99&lt;=铜钱系统分析!$E$235),3,AND(Y99&gt;铜钱系统分析!$D$236,Y99&lt;=铜钱系统分析!$E$236),2)</f>
        <v>2</v>
      </c>
      <c r="AB99" s="48">
        <f t="shared" ca="1" si="19"/>
        <v>15.989792222080323</v>
      </c>
      <c r="AC99">
        <f ca="1">_xlfn.IFS(AND(AB99&gt;铜钱系统分析!$D$233,AB99&lt;=铜钱系统分析!$E$233),5,AND(AB99&gt;铜钱系统分析!$D$234,AB99&lt;=铜钱系统分析!$E$234),4,AND(AB99&gt;铜钱系统分析!$D$235,AB99&lt;=铜钱系统分析!$E$235),3,AND(AB99&gt;铜钱系统分析!$D$236,AB99&lt;=铜钱系统分析!$E$236),2)</f>
        <v>3</v>
      </c>
    </row>
    <row r="100" spans="1:29" x14ac:dyDescent="0.15">
      <c r="A100" s="48">
        <f t="shared" ca="1" si="10"/>
        <v>73.766134658350367</v>
      </c>
      <c r="B100">
        <f ca="1">_xlfn.IFS(AND(A100&gt;铜钱系统分析!$D$233,A100&lt;=铜钱系统分析!$E$233),5,AND(A100&gt;铜钱系统分析!$D$234,A100&lt;=铜钱系统分析!$E$234),4,AND(A100&gt;铜钱系统分析!$D$235,A100&lt;=铜钱系统分析!$E$235),3,AND(A100&gt;铜钱系统分析!$D$236,A100&lt;=铜钱系统分析!$E$236),2)</f>
        <v>2</v>
      </c>
      <c r="D100" s="48">
        <f t="shared" ca="1" si="11"/>
        <v>33.904363518353243</v>
      </c>
      <c r="E100">
        <f ca="1">_xlfn.IFS(AND(D100&gt;铜钱系统分析!$D$233,D100&lt;=铜钱系统分析!$E$233),5,AND(D100&gt;铜钱系统分析!$D$234,D100&lt;=铜钱系统分析!$E$234),4,AND(D100&gt;铜钱系统分析!$D$235,D100&lt;=铜钱系统分析!$E$235),3,AND(D100&gt;铜钱系统分析!$D$236,D100&lt;=铜钱系统分析!$E$236),2)</f>
        <v>3</v>
      </c>
      <c r="G100" s="48">
        <f t="shared" ca="1" si="12"/>
        <v>99.010435266781215</v>
      </c>
      <c r="H100">
        <f ca="1">_xlfn.IFS(AND(G100&gt;铜钱系统分析!$D$233,G100&lt;=铜钱系统分析!$E$233),5,AND(G100&gt;铜钱系统分析!$D$234,G100&lt;=铜钱系统分析!$E$234),4,AND(G100&gt;铜钱系统分析!$D$235,G100&lt;=铜钱系统分析!$E$235),3,AND(G100&gt;铜钱系统分析!$D$236,G100&lt;=铜钱系统分析!$E$236),2)</f>
        <v>2</v>
      </c>
      <c r="J100" s="48">
        <f t="shared" ca="1" si="13"/>
        <v>98.895949508603891</v>
      </c>
      <c r="K100">
        <f ca="1">_xlfn.IFS(AND(J100&gt;铜钱系统分析!$D$233,J100&lt;=铜钱系统分析!$E$233),5,AND(J100&gt;铜钱系统分析!$D$234,J100&lt;=铜钱系统分析!$E$234),4,AND(J100&gt;铜钱系统分析!$D$235,J100&lt;=铜钱系统分析!$E$235),3,AND(J100&gt;铜钱系统分析!$D$236,J100&lt;=铜钱系统分析!$E$236),2)</f>
        <v>2</v>
      </c>
      <c r="M100" s="48">
        <f t="shared" ca="1" si="14"/>
        <v>40.783365095042271</v>
      </c>
      <c r="N100">
        <f ca="1">_xlfn.IFS(AND(M100&gt;铜钱系统分析!$D$233,M100&lt;=铜钱系统分析!$E$233),5,AND(M100&gt;铜钱系统分析!$D$234,M100&lt;=铜钱系统分析!$E$234),4,AND(M100&gt;铜钱系统分析!$D$235,M100&lt;=铜钱系统分析!$E$235),3,AND(M100&gt;铜钱系统分析!$D$236,M100&lt;=铜钱系统分析!$E$236),2)</f>
        <v>3</v>
      </c>
      <c r="P100" s="48">
        <f t="shared" ca="1" si="15"/>
        <v>15.489392634918687</v>
      </c>
      <c r="Q100">
        <f ca="1">_xlfn.IFS(AND(P100&gt;铜钱系统分析!$D$233,P100&lt;=铜钱系统分析!$E$233),5,AND(P100&gt;铜钱系统分析!$D$234,P100&lt;=铜钱系统分析!$E$234),4,AND(P100&gt;铜钱系统分析!$D$235,P100&lt;=铜钱系统分析!$E$235),3,AND(P100&gt;铜钱系统分析!$D$236,P100&lt;=铜钱系统分析!$E$236),2)</f>
        <v>3</v>
      </c>
      <c r="S100" s="48">
        <f t="shared" ca="1" si="16"/>
        <v>78.178168617039816</v>
      </c>
      <c r="T100">
        <f ca="1">_xlfn.IFS(AND(S100&gt;铜钱系统分析!$D$233,S100&lt;=铜钱系统分析!$E$233),5,AND(S100&gt;铜钱系统分析!$D$234,S100&lt;=铜钱系统分析!$E$234),4,AND(S100&gt;铜钱系统分析!$D$235,S100&lt;=铜钱系统分析!$E$235),3,AND(S100&gt;铜钱系统分析!$D$236,S100&lt;=铜钱系统分析!$E$236),2)</f>
        <v>2</v>
      </c>
      <c r="V100" s="48">
        <f t="shared" ca="1" si="17"/>
        <v>73.710661239117627</v>
      </c>
      <c r="W100">
        <f ca="1">_xlfn.IFS(AND(V100&gt;铜钱系统分析!$D$233,V100&lt;=铜钱系统分析!$E$233),5,AND(V100&gt;铜钱系统分析!$D$234,V100&lt;=铜钱系统分析!$E$234),4,AND(V100&gt;铜钱系统分析!$D$235,V100&lt;=铜钱系统分析!$E$235),3,AND(V100&gt;铜钱系统分析!$D$236,V100&lt;=铜钱系统分析!$E$236),2)</f>
        <v>2</v>
      </c>
      <c r="Y100" s="48">
        <f t="shared" ca="1" si="18"/>
        <v>27.545049643290444</v>
      </c>
      <c r="Z100">
        <f ca="1">_xlfn.IFS(AND(Y100&gt;铜钱系统分析!$D$233,Y100&lt;=铜钱系统分析!$E$233),5,AND(Y100&gt;铜钱系统分析!$D$234,Y100&lt;=铜钱系统分析!$E$234),4,AND(Y100&gt;铜钱系统分析!$D$235,Y100&lt;=铜钱系统分析!$E$235),3,AND(Y100&gt;铜钱系统分析!$D$236,Y100&lt;=铜钱系统分析!$E$236),2)</f>
        <v>3</v>
      </c>
      <c r="AB100" s="48">
        <f t="shared" ca="1" si="19"/>
        <v>58.227775687456273</v>
      </c>
      <c r="AC100">
        <f ca="1">_xlfn.IFS(AND(AB100&gt;铜钱系统分析!$D$233,AB100&lt;=铜钱系统分析!$E$233),5,AND(AB100&gt;铜钱系统分析!$D$234,AB100&lt;=铜钱系统分析!$E$234),4,AND(AB100&gt;铜钱系统分析!$D$235,AB100&lt;=铜钱系统分析!$E$235),3,AND(AB100&gt;铜钱系统分析!$D$236,AB100&lt;=铜钱系统分析!$E$236),2)</f>
        <v>3</v>
      </c>
    </row>
    <row r="101" spans="1:29" x14ac:dyDescent="0.15">
      <c r="A101" s="48">
        <f t="shared" ca="1" si="10"/>
        <v>9.3554364464568991</v>
      </c>
      <c r="B101">
        <f ca="1">_xlfn.IFS(AND(A101&gt;铜钱系统分析!$D$233,A101&lt;=铜钱系统分析!$E$233),5,AND(A101&gt;铜钱系统分析!$D$234,A101&lt;=铜钱系统分析!$E$234),4,AND(A101&gt;铜钱系统分析!$D$235,A101&lt;=铜钱系统分析!$E$235),3,AND(A101&gt;铜钱系统分析!$D$236,A101&lt;=铜钱系统分析!$E$236),2)</f>
        <v>3</v>
      </c>
      <c r="D101" s="48">
        <f t="shared" ca="1" si="11"/>
        <v>93.266934289106118</v>
      </c>
      <c r="E101">
        <f ca="1">_xlfn.IFS(AND(D101&gt;铜钱系统分析!$D$233,D101&lt;=铜钱系统分析!$E$233),5,AND(D101&gt;铜钱系统分析!$D$234,D101&lt;=铜钱系统分析!$E$234),4,AND(D101&gt;铜钱系统分析!$D$235,D101&lt;=铜钱系统分析!$E$235),3,AND(D101&gt;铜钱系统分析!$D$236,D101&lt;=铜钱系统分析!$E$236),2)</f>
        <v>2</v>
      </c>
      <c r="G101" s="48">
        <f t="shared" ca="1" si="12"/>
        <v>3.1545073693693526</v>
      </c>
      <c r="H101">
        <f ca="1">_xlfn.IFS(AND(G101&gt;铜钱系统分析!$D$233,G101&lt;=铜钱系统分析!$E$233),5,AND(G101&gt;铜钱系统分析!$D$234,G101&lt;=铜钱系统分析!$E$234),4,AND(G101&gt;铜钱系统分析!$D$235,G101&lt;=铜钱系统分析!$E$235),3,AND(G101&gt;铜钱系统分析!$D$236,G101&lt;=铜钱系统分析!$E$236),2)</f>
        <v>3</v>
      </c>
      <c r="J101" s="48">
        <f t="shared" ca="1" si="13"/>
        <v>8.1751970121033857</v>
      </c>
      <c r="K101">
        <f ca="1">_xlfn.IFS(AND(J101&gt;铜钱系统分析!$D$233,J101&lt;=铜钱系统分析!$E$233),5,AND(J101&gt;铜钱系统分析!$D$234,J101&lt;=铜钱系统分析!$E$234),4,AND(J101&gt;铜钱系统分析!$D$235,J101&lt;=铜钱系统分析!$E$235),3,AND(J101&gt;铜钱系统分析!$D$236,J101&lt;=铜钱系统分析!$E$236),2)</f>
        <v>3</v>
      </c>
      <c r="M101" s="48">
        <f t="shared" ca="1" si="14"/>
        <v>89.07879111433715</v>
      </c>
      <c r="N101">
        <f ca="1">_xlfn.IFS(AND(M101&gt;铜钱系统分析!$D$233,M101&lt;=铜钱系统分析!$E$233),5,AND(M101&gt;铜钱系统分析!$D$234,M101&lt;=铜钱系统分析!$E$234),4,AND(M101&gt;铜钱系统分析!$D$235,M101&lt;=铜钱系统分析!$E$235),3,AND(M101&gt;铜钱系统分析!$D$236,M101&lt;=铜钱系统分析!$E$236),2)</f>
        <v>2</v>
      </c>
      <c r="P101" s="48">
        <f t="shared" ca="1" si="15"/>
        <v>30.572391725047922</v>
      </c>
      <c r="Q101">
        <f ca="1">_xlfn.IFS(AND(P101&gt;铜钱系统分析!$D$233,P101&lt;=铜钱系统分析!$E$233),5,AND(P101&gt;铜钱系统分析!$D$234,P101&lt;=铜钱系统分析!$E$234),4,AND(P101&gt;铜钱系统分析!$D$235,P101&lt;=铜钱系统分析!$E$235),3,AND(P101&gt;铜钱系统分析!$D$236,P101&lt;=铜钱系统分析!$E$236),2)</f>
        <v>3</v>
      </c>
      <c r="S101" s="48">
        <f t="shared" ca="1" si="16"/>
        <v>44.968094175660276</v>
      </c>
      <c r="T101">
        <f ca="1">_xlfn.IFS(AND(S101&gt;铜钱系统分析!$D$233,S101&lt;=铜钱系统分析!$E$233),5,AND(S101&gt;铜钱系统分析!$D$234,S101&lt;=铜钱系统分析!$E$234),4,AND(S101&gt;铜钱系统分析!$D$235,S101&lt;=铜钱系统分析!$E$235),3,AND(S101&gt;铜钱系统分析!$D$236,S101&lt;=铜钱系统分析!$E$236),2)</f>
        <v>3</v>
      </c>
      <c r="V101" s="48">
        <f t="shared" ca="1" si="17"/>
        <v>56.172604937952229</v>
      </c>
      <c r="W101">
        <f ca="1">_xlfn.IFS(AND(V101&gt;铜钱系统分析!$D$233,V101&lt;=铜钱系统分析!$E$233),5,AND(V101&gt;铜钱系统分析!$D$234,V101&lt;=铜钱系统分析!$E$234),4,AND(V101&gt;铜钱系统分析!$D$235,V101&lt;=铜钱系统分析!$E$235),3,AND(V101&gt;铜钱系统分析!$D$236,V101&lt;=铜钱系统分析!$E$236),2)</f>
        <v>3</v>
      </c>
      <c r="Y101" s="48">
        <f t="shared" ca="1" si="18"/>
        <v>15.005158293291309</v>
      </c>
      <c r="Z101">
        <f ca="1">_xlfn.IFS(AND(Y101&gt;铜钱系统分析!$D$233,Y101&lt;=铜钱系统分析!$E$233),5,AND(Y101&gt;铜钱系统分析!$D$234,Y101&lt;=铜钱系统分析!$E$234),4,AND(Y101&gt;铜钱系统分析!$D$235,Y101&lt;=铜钱系统分析!$E$235),3,AND(Y101&gt;铜钱系统分析!$D$236,Y101&lt;=铜钱系统分析!$E$236),2)</f>
        <v>3</v>
      </c>
      <c r="AB101" s="48">
        <f t="shared" ca="1" si="19"/>
        <v>33.467194306620073</v>
      </c>
      <c r="AC101">
        <f ca="1">_xlfn.IFS(AND(AB101&gt;铜钱系统分析!$D$233,AB101&lt;=铜钱系统分析!$E$233),5,AND(AB101&gt;铜钱系统分析!$D$234,AB101&lt;=铜钱系统分析!$E$234),4,AND(AB101&gt;铜钱系统分析!$D$235,AB101&lt;=铜钱系统分析!$E$235),3,AND(AB101&gt;铜钱系统分析!$D$236,AB101&lt;=铜钱系统分析!$E$236),2)</f>
        <v>3</v>
      </c>
    </row>
    <row r="102" spans="1:29" x14ac:dyDescent="0.15">
      <c r="A102" s="48">
        <f t="shared" ca="1" si="10"/>
        <v>14.731823716472137</v>
      </c>
      <c r="B102">
        <f ca="1">_xlfn.IFS(AND(A102&gt;铜钱系统分析!$D$233,A102&lt;=铜钱系统分析!$E$233),5,AND(A102&gt;铜钱系统分析!$D$234,A102&lt;=铜钱系统分析!$E$234),4,AND(A102&gt;铜钱系统分析!$D$235,A102&lt;=铜钱系统分析!$E$235),3,AND(A102&gt;铜钱系统分析!$D$236,A102&lt;=铜钱系统分析!$E$236),2)</f>
        <v>3</v>
      </c>
      <c r="D102" s="48">
        <f t="shared" ca="1" si="11"/>
        <v>35.226901023349434</v>
      </c>
      <c r="E102">
        <f ca="1">_xlfn.IFS(AND(D102&gt;铜钱系统分析!$D$233,D102&lt;=铜钱系统分析!$E$233),5,AND(D102&gt;铜钱系统分析!$D$234,D102&lt;=铜钱系统分析!$E$234),4,AND(D102&gt;铜钱系统分析!$D$235,D102&lt;=铜钱系统分析!$E$235),3,AND(D102&gt;铜钱系统分析!$D$236,D102&lt;=铜钱系统分析!$E$236),2)</f>
        <v>3</v>
      </c>
      <c r="G102" s="48">
        <f t="shared" ca="1" si="12"/>
        <v>89.972131996147056</v>
      </c>
      <c r="H102">
        <f ca="1">_xlfn.IFS(AND(G102&gt;铜钱系统分析!$D$233,G102&lt;=铜钱系统分析!$E$233),5,AND(G102&gt;铜钱系统分析!$D$234,G102&lt;=铜钱系统分析!$E$234),4,AND(G102&gt;铜钱系统分析!$D$235,G102&lt;=铜钱系统分析!$E$235),3,AND(G102&gt;铜钱系统分析!$D$236,G102&lt;=铜钱系统分析!$E$236),2)</f>
        <v>2</v>
      </c>
      <c r="J102" s="48">
        <f t="shared" ca="1" si="13"/>
        <v>88.956441988819563</v>
      </c>
      <c r="K102">
        <f ca="1">_xlfn.IFS(AND(J102&gt;铜钱系统分析!$D$233,J102&lt;=铜钱系统分析!$E$233),5,AND(J102&gt;铜钱系统分析!$D$234,J102&lt;=铜钱系统分析!$E$234),4,AND(J102&gt;铜钱系统分析!$D$235,J102&lt;=铜钱系统分析!$E$235),3,AND(J102&gt;铜钱系统分析!$D$236,J102&lt;=铜钱系统分析!$E$236),2)</f>
        <v>2</v>
      </c>
      <c r="M102" s="48">
        <f t="shared" ca="1" si="14"/>
        <v>31.624471597552716</v>
      </c>
      <c r="N102">
        <f ca="1">_xlfn.IFS(AND(M102&gt;铜钱系统分析!$D$233,M102&lt;=铜钱系统分析!$E$233),5,AND(M102&gt;铜钱系统分析!$D$234,M102&lt;=铜钱系统分析!$E$234),4,AND(M102&gt;铜钱系统分析!$D$235,M102&lt;=铜钱系统分析!$E$235),3,AND(M102&gt;铜钱系统分析!$D$236,M102&lt;=铜钱系统分析!$E$236),2)</f>
        <v>3</v>
      </c>
      <c r="P102" s="48">
        <f t="shared" ca="1" si="15"/>
        <v>19.077014186966078</v>
      </c>
      <c r="Q102">
        <f ca="1">_xlfn.IFS(AND(P102&gt;铜钱系统分析!$D$233,P102&lt;=铜钱系统分析!$E$233),5,AND(P102&gt;铜钱系统分析!$D$234,P102&lt;=铜钱系统分析!$E$234),4,AND(P102&gt;铜钱系统分析!$D$235,P102&lt;=铜钱系统分析!$E$235),3,AND(P102&gt;铜钱系统分析!$D$236,P102&lt;=铜钱系统分析!$E$236),2)</f>
        <v>3</v>
      </c>
      <c r="S102" s="48">
        <f t="shared" ca="1" si="16"/>
        <v>74.966231296792415</v>
      </c>
      <c r="T102">
        <f ca="1">_xlfn.IFS(AND(S102&gt;铜钱系统分析!$D$233,S102&lt;=铜钱系统分析!$E$233),5,AND(S102&gt;铜钱系统分析!$D$234,S102&lt;=铜钱系统分析!$E$234),4,AND(S102&gt;铜钱系统分析!$D$235,S102&lt;=铜钱系统分析!$E$235),3,AND(S102&gt;铜钱系统分析!$D$236,S102&lt;=铜钱系统分析!$E$236),2)</f>
        <v>2</v>
      </c>
      <c r="V102" s="48">
        <f t="shared" ca="1" si="17"/>
        <v>63.442576835918175</v>
      </c>
      <c r="W102">
        <f ca="1">_xlfn.IFS(AND(V102&gt;铜钱系统分析!$D$233,V102&lt;=铜钱系统分析!$E$233),5,AND(V102&gt;铜钱系统分析!$D$234,V102&lt;=铜钱系统分析!$E$234),4,AND(V102&gt;铜钱系统分析!$D$235,V102&lt;=铜钱系统分析!$E$235),3,AND(V102&gt;铜钱系统分析!$D$236,V102&lt;=铜钱系统分析!$E$236),2)</f>
        <v>3</v>
      </c>
      <c r="Y102" s="48">
        <f t="shared" ca="1" si="18"/>
        <v>32.984906518830513</v>
      </c>
      <c r="Z102">
        <f ca="1">_xlfn.IFS(AND(Y102&gt;铜钱系统分析!$D$233,Y102&lt;=铜钱系统分析!$E$233),5,AND(Y102&gt;铜钱系统分析!$D$234,Y102&lt;=铜钱系统分析!$E$234),4,AND(Y102&gt;铜钱系统分析!$D$235,Y102&lt;=铜钱系统分析!$E$235),3,AND(Y102&gt;铜钱系统分析!$D$236,Y102&lt;=铜钱系统分析!$E$236),2)</f>
        <v>3</v>
      </c>
      <c r="AB102" s="48">
        <f t="shared" ca="1" si="19"/>
        <v>60.227716544022854</v>
      </c>
      <c r="AC102">
        <f ca="1">_xlfn.IFS(AND(AB102&gt;铜钱系统分析!$D$233,AB102&lt;=铜钱系统分析!$E$233),5,AND(AB102&gt;铜钱系统分析!$D$234,AB102&lt;=铜钱系统分析!$E$234),4,AND(AB102&gt;铜钱系统分析!$D$235,AB102&lt;=铜钱系统分析!$E$235),3,AND(AB102&gt;铜钱系统分析!$D$236,AB102&lt;=铜钱系统分析!$E$236),2)</f>
        <v>3</v>
      </c>
    </row>
    <row r="103" spans="1:29" x14ac:dyDescent="0.15">
      <c r="A103" s="48">
        <f t="shared" ca="1" si="10"/>
        <v>25.822722814709131</v>
      </c>
      <c r="B103">
        <f ca="1">_xlfn.IFS(AND(A103&gt;铜钱系统分析!$D$233,A103&lt;=铜钱系统分析!$E$233),5,AND(A103&gt;铜钱系统分析!$D$234,A103&lt;=铜钱系统分析!$E$234),4,AND(A103&gt;铜钱系统分析!$D$235,A103&lt;=铜钱系统分析!$E$235),3,AND(A103&gt;铜钱系统分析!$D$236,A103&lt;=铜钱系统分析!$E$236),2)</f>
        <v>3</v>
      </c>
      <c r="D103" s="48">
        <f t="shared" ca="1" si="11"/>
        <v>2.3530477343970735</v>
      </c>
      <c r="E103">
        <f ca="1">_xlfn.IFS(AND(D103&gt;铜钱系统分析!$D$233,D103&lt;=铜钱系统分析!$E$233),5,AND(D103&gt;铜钱系统分析!$D$234,D103&lt;=铜钱系统分析!$E$234),4,AND(D103&gt;铜钱系统分析!$D$235,D103&lt;=铜钱系统分析!$E$235),3,AND(D103&gt;铜钱系统分析!$D$236,D103&lt;=铜钱系统分析!$E$236),2)</f>
        <v>4</v>
      </c>
      <c r="G103" s="48">
        <f t="shared" ca="1" si="12"/>
        <v>53.230028602843596</v>
      </c>
      <c r="H103">
        <f ca="1">_xlfn.IFS(AND(G103&gt;铜钱系统分析!$D$233,G103&lt;=铜钱系统分析!$E$233),5,AND(G103&gt;铜钱系统分析!$D$234,G103&lt;=铜钱系统分析!$E$234),4,AND(G103&gt;铜钱系统分析!$D$235,G103&lt;=铜钱系统分析!$E$235),3,AND(G103&gt;铜钱系统分析!$D$236,G103&lt;=铜钱系统分析!$E$236),2)</f>
        <v>3</v>
      </c>
      <c r="J103" s="48">
        <f t="shared" ca="1" si="13"/>
        <v>20.38978590076016</v>
      </c>
      <c r="K103">
        <f ca="1">_xlfn.IFS(AND(J103&gt;铜钱系统分析!$D$233,J103&lt;=铜钱系统分析!$E$233),5,AND(J103&gt;铜钱系统分析!$D$234,J103&lt;=铜钱系统分析!$E$234),4,AND(J103&gt;铜钱系统分析!$D$235,J103&lt;=铜钱系统分析!$E$235),3,AND(J103&gt;铜钱系统分析!$D$236,J103&lt;=铜钱系统分析!$E$236),2)</f>
        <v>3</v>
      </c>
      <c r="M103" s="48">
        <f t="shared" ca="1" si="14"/>
        <v>4.6512215211129471</v>
      </c>
      <c r="N103">
        <f ca="1">_xlfn.IFS(AND(M103&gt;铜钱系统分析!$D$233,M103&lt;=铜钱系统分析!$E$233),5,AND(M103&gt;铜钱系统分析!$D$234,M103&lt;=铜钱系统分析!$E$234),4,AND(M103&gt;铜钱系统分析!$D$235,M103&lt;=铜钱系统分析!$E$235),3,AND(M103&gt;铜钱系统分析!$D$236,M103&lt;=铜钱系统分析!$E$236),2)</f>
        <v>3</v>
      </c>
      <c r="P103" s="48">
        <f t="shared" ca="1" si="15"/>
        <v>41.821824603387135</v>
      </c>
      <c r="Q103">
        <f ca="1">_xlfn.IFS(AND(P103&gt;铜钱系统分析!$D$233,P103&lt;=铜钱系统分析!$E$233),5,AND(P103&gt;铜钱系统分析!$D$234,P103&lt;=铜钱系统分析!$E$234),4,AND(P103&gt;铜钱系统分析!$D$235,P103&lt;=铜钱系统分析!$E$235),3,AND(P103&gt;铜钱系统分析!$D$236,P103&lt;=铜钱系统分析!$E$236),2)</f>
        <v>3</v>
      </c>
      <c r="S103" s="48">
        <f t="shared" ca="1" si="16"/>
        <v>5.4533264488688342</v>
      </c>
      <c r="T103">
        <f ca="1">_xlfn.IFS(AND(S103&gt;铜钱系统分析!$D$233,S103&lt;=铜钱系统分析!$E$233),5,AND(S103&gt;铜钱系统分析!$D$234,S103&lt;=铜钱系统分析!$E$234),4,AND(S103&gt;铜钱系统分析!$D$235,S103&lt;=铜钱系统分析!$E$235),3,AND(S103&gt;铜钱系统分析!$D$236,S103&lt;=铜钱系统分析!$E$236),2)</f>
        <v>3</v>
      </c>
      <c r="V103" s="48">
        <f t="shared" ca="1" si="17"/>
        <v>70.563689453139446</v>
      </c>
      <c r="W103">
        <f ca="1">_xlfn.IFS(AND(V103&gt;铜钱系统分析!$D$233,V103&lt;=铜钱系统分析!$E$233),5,AND(V103&gt;铜钱系统分析!$D$234,V103&lt;=铜钱系统分析!$E$234),4,AND(V103&gt;铜钱系统分析!$D$235,V103&lt;=铜钱系统分析!$E$235),3,AND(V103&gt;铜钱系统分析!$D$236,V103&lt;=铜钱系统分析!$E$236),2)</f>
        <v>3</v>
      </c>
      <c r="Y103" s="48">
        <f t="shared" ca="1" si="18"/>
        <v>61.266294669629914</v>
      </c>
      <c r="Z103">
        <f ca="1">_xlfn.IFS(AND(Y103&gt;铜钱系统分析!$D$233,Y103&lt;=铜钱系统分析!$E$233),5,AND(Y103&gt;铜钱系统分析!$D$234,Y103&lt;=铜钱系统分析!$E$234),4,AND(Y103&gt;铜钱系统分析!$D$235,Y103&lt;=铜钱系统分析!$E$235),3,AND(Y103&gt;铜钱系统分析!$D$236,Y103&lt;=铜钱系统分析!$E$236),2)</f>
        <v>3</v>
      </c>
      <c r="AB103" s="48">
        <f t="shared" ca="1" si="19"/>
        <v>64.970462926814974</v>
      </c>
      <c r="AC103">
        <f ca="1">_xlfn.IFS(AND(AB103&gt;铜钱系统分析!$D$233,AB103&lt;=铜钱系统分析!$E$233),5,AND(AB103&gt;铜钱系统分析!$D$234,AB103&lt;=铜钱系统分析!$E$234),4,AND(AB103&gt;铜钱系统分析!$D$235,AB103&lt;=铜钱系统分析!$E$235),3,AND(AB103&gt;铜钱系统分析!$D$236,AB103&lt;=铜钱系统分析!$E$236),2)</f>
        <v>3</v>
      </c>
    </row>
    <row r="104" spans="1:29" x14ac:dyDescent="0.15">
      <c r="A104" s="48">
        <f t="shared" ca="1" si="10"/>
        <v>15.755076685270886</v>
      </c>
      <c r="B104">
        <f ca="1">_xlfn.IFS(AND(A104&gt;铜钱系统分析!$D$233,A104&lt;=铜钱系统分析!$E$233),5,AND(A104&gt;铜钱系统分析!$D$234,A104&lt;=铜钱系统分析!$E$234),4,AND(A104&gt;铜钱系统分析!$D$235,A104&lt;=铜钱系统分析!$E$235),3,AND(A104&gt;铜钱系统分析!$D$236,A104&lt;=铜钱系统分析!$E$236),2)</f>
        <v>3</v>
      </c>
      <c r="D104" s="48">
        <f t="shared" ca="1" si="11"/>
        <v>0.66498314022830352</v>
      </c>
      <c r="E104">
        <f ca="1">_xlfn.IFS(AND(D104&gt;铜钱系统分析!$D$233,D104&lt;=铜钱系统分析!$E$233),5,AND(D104&gt;铜钱系统分析!$D$234,D104&lt;=铜钱系统分析!$E$234),4,AND(D104&gt;铜钱系统分析!$D$235,D104&lt;=铜钱系统分析!$E$235),3,AND(D104&gt;铜钱系统分析!$D$236,D104&lt;=铜钱系统分析!$E$236),2)</f>
        <v>4</v>
      </c>
      <c r="G104" s="48">
        <f t="shared" ca="1" si="12"/>
        <v>1.7800703756337799</v>
      </c>
      <c r="H104">
        <f ca="1">_xlfn.IFS(AND(G104&gt;铜钱系统分析!$D$233,G104&lt;=铜钱系统分析!$E$233),5,AND(G104&gt;铜钱系统分析!$D$234,G104&lt;=铜钱系统分析!$E$234),4,AND(G104&gt;铜钱系统分析!$D$235,G104&lt;=铜钱系统分析!$E$235),3,AND(G104&gt;铜钱系统分析!$D$236,G104&lt;=铜钱系统分析!$E$236),2)</f>
        <v>4</v>
      </c>
      <c r="J104" s="48">
        <f t="shared" ca="1" si="13"/>
        <v>54.797850868023943</v>
      </c>
      <c r="K104">
        <f ca="1">_xlfn.IFS(AND(J104&gt;铜钱系统分析!$D$233,J104&lt;=铜钱系统分析!$E$233),5,AND(J104&gt;铜钱系统分析!$D$234,J104&lt;=铜钱系统分析!$E$234),4,AND(J104&gt;铜钱系统分析!$D$235,J104&lt;=铜钱系统分析!$E$235),3,AND(J104&gt;铜钱系统分析!$D$236,J104&lt;=铜钱系统分析!$E$236),2)</f>
        <v>3</v>
      </c>
      <c r="M104" s="48">
        <f t="shared" ca="1" si="14"/>
        <v>59.439306517683022</v>
      </c>
      <c r="N104">
        <f ca="1">_xlfn.IFS(AND(M104&gt;铜钱系统分析!$D$233,M104&lt;=铜钱系统分析!$E$233),5,AND(M104&gt;铜钱系统分析!$D$234,M104&lt;=铜钱系统分析!$E$234),4,AND(M104&gt;铜钱系统分析!$D$235,M104&lt;=铜钱系统分析!$E$235),3,AND(M104&gt;铜钱系统分析!$D$236,M104&lt;=铜钱系统分析!$E$236),2)</f>
        <v>3</v>
      </c>
      <c r="P104" s="48">
        <f t="shared" ca="1" si="15"/>
        <v>35.24710956027257</v>
      </c>
      <c r="Q104">
        <f ca="1">_xlfn.IFS(AND(P104&gt;铜钱系统分析!$D$233,P104&lt;=铜钱系统分析!$E$233),5,AND(P104&gt;铜钱系统分析!$D$234,P104&lt;=铜钱系统分析!$E$234),4,AND(P104&gt;铜钱系统分析!$D$235,P104&lt;=铜钱系统分析!$E$235),3,AND(P104&gt;铜钱系统分析!$D$236,P104&lt;=铜钱系统分析!$E$236),2)</f>
        <v>3</v>
      </c>
      <c r="S104" s="48">
        <f t="shared" ca="1" si="16"/>
        <v>96.930795271120189</v>
      </c>
      <c r="T104">
        <f ca="1">_xlfn.IFS(AND(S104&gt;铜钱系统分析!$D$233,S104&lt;=铜钱系统分析!$E$233),5,AND(S104&gt;铜钱系统分析!$D$234,S104&lt;=铜钱系统分析!$E$234),4,AND(S104&gt;铜钱系统分析!$D$235,S104&lt;=铜钱系统分析!$E$235),3,AND(S104&gt;铜钱系统分析!$D$236,S104&lt;=铜钱系统分析!$E$236),2)</f>
        <v>2</v>
      </c>
      <c r="V104" s="48">
        <f t="shared" ca="1" si="17"/>
        <v>25.374232529147012</v>
      </c>
      <c r="W104">
        <f ca="1">_xlfn.IFS(AND(V104&gt;铜钱系统分析!$D$233,V104&lt;=铜钱系统分析!$E$233),5,AND(V104&gt;铜钱系统分析!$D$234,V104&lt;=铜钱系统分析!$E$234),4,AND(V104&gt;铜钱系统分析!$D$235,V104&lt;=铜钱系统分析!$E$235),3,AND(V104&gt;铜钱系统分析!$D$236,V104&lt;=铜钱系统分析!$E$236),2)</f>
        <v>3</v>
      </c>
      <c r="Y104" s="48">
        <f t="shared" ca="1" si="18"/>
        <v>40.613290624644414</v>
      </c>
      <c r="Z104">
        <f ca="1">_xlfn.IFS(AND(Y104&gt;铜钱系统分析!$D$233,Y104&lt;=铜钱系统分析!$E$233),5,AND(Y104&gt;铜钱系统分析!$D$234,Y104&lt;=铜钱系统分析!$E$234),4,AND(Y104&gt;铜钱系统分析!$D$235,Y104&lt;=铜钱系统分析!$E$235),3,AND(Y104&gt;铜钱系统分析!$D$236,Y104&lt;=铜钱系统分析!$E$236),2)</f>
        <v>3</v>
      </c>
      <c r="AB104" s="48">
        <f t="shared" ca="1" si="19"/>
        <v>97.959212582695784</v>
      </c>
      <c r="AC104">
        <f ca="1">_xlfn.IFS(AND(AB104&gt;铜钱系统分析!$D$233,AB104&lt;=铜钱系统分析!$E$233),5,AND(AB104&gt;铜钱系统分析!$D$234,AB104&lt;=铜钱系统分析!$E$234),4,AND(AB104&gt;铜钱系统分析!$D$235,AB104&lt;=铜钱系统分析!$E$235),3,AND(AB104&gt;铜钱系统分析!$D$236,AB104&lt;=铜钱系统分析!$E$236),2)</f>
        <v>2</v>
      </c>
    </row>
    <row r="105" spans="1:29" x14ac:dyDescent="0.15">
      <c r="A105" s="48">
        <f t="shared" ca="1" si="10"/>
        <v>50.660869172793966</v>
      </c>
      <c r="B105">
        <f ca="1">_xlfn.IFS(AND(A105&gt;铜钱系统分析!$D$233,A105&lt;=铜钱系统分析!$E$233),5,AND(A105&gt;铜钱系统分析!$D$234,A105&lt;=铜钱系统分析!$E$234),4,AND(A105&gt;铜钱系统分析!$D$235,A105&lt;=铜钱系统分析!$E$235),3,AND(A105&gt;铜钱系统分析!$D$236,A105&lt;=铜钱系统分析!$E$236),2)</f>
        <v>3</v>
      </c>
      <c r="D105" s="48">
        <f t="shared" ca="1" si="11"/>
        <v>37.543003296607012</v>
      </c>
      <c r="E105">
        <f ca="1">_xlfn.IFS(AND(D105&gt;铜钱系统分析!$D$233,D105&lt;=铜钱系统分析!$E$233),5,AND(D105&gt;铜钱系统分析!$D$234,D105&lt;=铜钱系统分析!$E$234),4,AND(D105&gt;铜钱系统分析!$D$235,D105&lt;=铜钱系统分析!$E$235),3,AND(D105&gt;铜钱系统分析!$D$236,D105&lt;=铜钱系统分析!$E$236),2)</f>
        <v>3</v>
      </c>
      <c r="G105" s="48">
        <f t="shared" ca="1" si="12"/>
        <v>53.404699353503169</v>
      </c>
      <c r="H105">
        <f ca="1">_xlfn.IFS(AND(G105&gt;铜钱系统分析!$D$233,G105&lt;=铜钱系统分析!$E$233),5,AND(G105&gt;铜钱系统分析!$D$234,G105&lt;=铜钱系统分析!$E$234),4,AND(G105&gt;铜钱系统分析!$D$235,G105&lt;=铜钱系统分析!$E$235),3,AND(G105&gt;铜钱系统分析!$D$236,G105&lt;=铜钱系统分析!$E$236),2)</f>
        <v>3</v>
      </c>
      <c r="J105" s="48">
        <f t="shared" ca="1" si="13"/>
        <v>34.013399665144838</v>
      </c>
      <c r="K105">
        <f ca="1">_xlfn.IFS(AND(J105&gt;铜钱系统分析!$D$233,J105&lt;=铜钱系统分析!$E$233),5,AND(J105&gt;铜钱系统分析!$D$234,J105&lt;=铜钱系统分析!$E$234),4,AND(J105&gt;铜钱系统分析!$D$235,J105&lt;=铜钱系统分析!$E$235),3,AND(J105&gt;铜钱系统分析!$D$236,J105&lt;=铜钱系统分析!$E$236),2)</f>
        <v>3</v>
      </c>
      <c r="M105" s="48">
        <f t="shared" ca="1" si="14"/>
        <v>10.918509349643335</v>
      </c>
      <c r="N105">
        <f ca="1">_xlfn.IFS(AND(M105&gt;铜钱系统分析!$D$233,M105&lt;=铜钱系统分析!$E$233),5,AND(M105&gt;铜钱系统分析!$D$234,M105&lt;=铜钱系统分析!$E$234),4,AND(M105&gt;铜钱系统分析!$D$235,M105&lt;=铜钱系统分析!$E$235),3,AND(M105&gt;铜钱系统分析!$D$236,M105&lt;=铜钱系统分析!$E$236),2)</f>
        <v>3</v>
      </c>
      <c r="P105" s="48">
        <f t="shared" ca="1" si="15"/>
        <v>63.785278667408271</v>
      </c>
      <c r="Q105">
        <f ca="1">_xlfn.IFS(AND(P105&gt;铜钱系统分析!$D$233,P105&lt;=铜钱系统分析!$E$233),5,AND(P105&gt;铜钱系统分析!$D$234,P105&lt;=铜钱系统分析!$E$234),4,AND(P105&gt;铜钱系统分析!$D$235,P105&lt;=铜钱系统分析!$E$235),3,AND(P105&gt;铜钱系统分析!$D$236,P105&lt;=铜钱系统分析!$E$236),2)</f>
        <v>3</v>
      </c>
      <c r="S105" s="48">
        <f t="shared" ca="1" si="16"/>
        <v>0.57363067838991366</v>
      </c>
      <c r="T105">
        <f ca="1">_xlfn.IFS(AND(S105&gt;铜钱系统分析!$D$233,S105&lt;=铜钱系统分析!$E$233),5,AND(S105&gt;铜钱系统分析!$D$234,S105&lt;=铜钱系统分析!$E$234),4,AND(S105&gt;铜钱系统分析!$D$235,S105&lt;=铜钱系统分析!$E$235),3,AND(S105&gt;铜钱系统分析!$D$236,S105&lt;=铜钱系统分析!$E$236),2)</f>
        <v>4</v>
      </c>
      <c r="V105" s="48">
        <f t="shared" ca="1" si="17"/>
        <v>44.117343049215016</v>
      </c>
      <c r="W105">
        <f ca="1">_xlfn.IFS(AND(V105&gt;铜钱系统分析!$D$233,V105&lt;=铜钱系统分析!$E$233),5,AND(V105&gt;铜钱系统分析!$D$234,V105&lt;=铜钱系统分析!$E$234),4,AND(V105&gt;铜钱系统分析!$D$235,V105&lt;=铜钱系统分析!$E$235),3,AND(V105&gt;铜钱系统分析!$D$236,V105&lt;=铜钱系统分析!$E$236),2)</f>
        <v>3</v>
      </c>
      <c r="Y105" s="48">
        <f t="shared" ca="1" si="18"/>
        <v>19.491545052986382</v>
      </c>
      <c r="Z105">
        <f ca="1">_xlfn.IFS(AND(Y105&gt;铜钱系统分析!$D$233,Y105&lt;=铜钱系统分析!$E$233),5,AND(Y105&gt;铜钱系统分析!$D$234,Y105&lt;=铜钱系统分析!$E$234),4,AND(Y105&gt;铜钱系统分析!$D$235,Y105&lt;=铜钱系统分析!$E$235),3,AND(Y105&gt;铜钱系统分析!$D$236,Y105&lt;=铜钱系统分析!$E$236),2)</f>
        <v>3</v>
      </c>
      <c r="AB105" s="48">
        <f t="shared" ca="1" si="19"/>
        <v>8.4393514527512643</v>
      </c>
      <c r="AC105">
        <f ca="1">_xlfn.IFS(AND(AB105&gt;铜钱系统分析!$D$233,AB105&lt;=铜钱系统分析!$E$233),5,AND(AB105&gt;铜钱系统分析!$D$234,AB105&lt;=铜钱系统分析!$E$234),4,AND(AB105&gt;铜钱系统分析!$D$235,AB105&lt;=铜钱系统分析!$E$235),3,AND(AB105&gt;铜钱系统分析!$D$236,AB105&lt;=铜钱系统分析!$E$236),2)</f>
        <v>3</v>
      </c>
    </row>
    <row r="106" spans="1:29" x14ac:dyDescent="0.15">
      <c r="A106" s="48">
        <f t="shared" ca="1" si="10"/>
        <v>7.4837557716744385</v>
      </c>
      <c r="B106">
        <f ca="1">_xlfn.IFS(AND(A106&gt;铜钱系统分析!$D$233,A106&lt;=铜钱系统分析!$E$233),5,AND(A106&gt;铜钱系统分析!$D$234,A106&lt;=铜钱系统分析!$E$234),4,AND(A106&gt;铜钱系统分析!$D$235,A106&lt;=铜钱系统分析!$E$235),3,AND(A106&gt;铜钱系统分析!$D$236,A106&lt;=铜钱系统分析!$E$236),2)</f>
        <v>3</v>
      </c>
      <c r="D106" s="48">
        <f t="shared" ca="1" si="11"/>
        <v>7.7145284920019712</v>
      </c>
      <c r="E106">
        <f ca="1">_xlfn.IFS(AND(D106&gt;铜钱系统分析!$D$233,D106&lt;=铜钱系统分析!$E$233),5,AND(D106&gt;铜钱系统分析!$D$234,D106&lt;=铜钱系统分析!$E$234),4,AND(D106&gt;铜钱系统分析!$D$235,D106&lt;=铜钱系统分析!$E$235),3,AND(D106&gt;铜钱系统分析!$D$236,D106&lt;=铜钱系统分析!$E$236),2)</f>
        <v>3</v>
      </c>
      <c r="G106" s="48">
        <f t="shared" ca="1" si="12"/>
        <v>62.391672383186012</v>
      </c>
      <c r="H106">
        <f ca="1">_xlfn.IFS(AND(G106&gt;铜钱系统分析!$D$233,G106&lt;=铜钱系统分析!$E$233),5,AND(G106&gt;铜钱系统分析!$D$234,G106&lt;=铜钱系统分析!$E$234),4,AND(G106&gt;铜钱系统分析!$D$235,G106&lt;=铜钱系统分析!$E$235),3,AND(G106&gt;铜钱系统分析!$D$236,G106&lt;=铜钱系统分析!$E$236),2)</f>
        <v>3</v>
      </c>
      <c r="J106" s="48">
        <f t="shared" ca="1" si="13"/>
        <v>33.210712634873474</v>
      </c>
      <c r="K106">
        <f ca="1">_xlfn.IFS(AND(J106&gt;铜钱系统分析!$D$233,J106&lt;=铜钱系统分析!$E$233),5,AND(J106&gt;铜钱系统分析!$D$234,J106&lt;=铜钱系统分析!$E$234),4,AND(J106&gt;铜钱系统分析!$D$235,J106&lt;=铜钱系统分析!$E$235),3,AND(J106&gt;铜钱系统分析!$D$236,J106&lt;=铜钱系统分析!$E$236),2)</f>
        <v>3</v>
      </c>
      <c r="M106" s="48">
        <f t="shared" ca="1" si="14"/>
        <v>40.486298036474935</v>
      </c>
      <c r="N106">
        <f ca="1">_xlfn.IFS(AND(M106&gt;铜钱系统分析!$D$233,M106&lt;=铜钱系统分析!$E$233),5,AND(M106&gt;铜钱系统分析!$D$234,M106&lt;=铜钱系统分析!$E$234),4,AND(M106&gt;铜钱系统分析!$D$235,M106&lt;=铜钱系统分析!$E$235),3,AND(M106&gt;铜钱系统分析!$D$236,M106&lt;=铜钱系统分析!$E$236),2)</f>
        <v>3</v>
      </c>
      <c r="P106" s="48">
        <f t="shared" ca="1" si="15"/>
        <v>9.8983969235467146</v>
      </c>
      <c r="Q106">
        <f ca="1">_xlfn.IFS(AND(P106&gt;铜钱系统分析!$D$233,P106&lt;=铜钱系统分析!$E$233),5,AND(P106&gt;铜钱系统分析!$D$234,P106&lt;=铜钱系统分析!$E$234),4,AND(P106&gt;铜钱系统分析!$D$235,P106&lt;=铜钱系统分析!$E$235),3,AND(P106&gt;铜钱系统分析!$D$236,P106&lt;=铜钱系统分析!$E$236),2)</f>
        <v>3</v>
      </c>
      <c r="S106" s="48">
        <f t="shared" ca="1" si="16"/>
        <v>25.605191299977449</v>
      </c>
      <c r="T106">
        <f ca="1">_xlfn.IFS(AND(S106&gt;铜钱系统分析!$D$233,S106&lt;=铜钱系统分析!$E$233),5,AND(S106&gt;铜钱系统分析!$D$234,S106&lt;=铜钱系统分析!$E$234),4,AND(S106&gt;铜钱系统分析!$D$235,S106&lt;=铜钱系统分析!$E$235),3,AND(S106&gt;铜钱系统分析!$D$236,S106&lt;=铜钱系统分析!$E$236),2)</f>
        <v>3</v>
      </c>
      <c r="V106" s="48">
        <f t="shared" ca="1" si="17"/>
        <v>72.460822200359004</v>
      </c>
      <c r="W106">
        <f ca="1">_xlfn.IFS(AND(V106&gt;铜钱系统分析!$D$233,V106&lt;=铜钱系统分析!$E$233),5,AND(V106&gt;铜钱系统分析!$D$234,V106&lt;=铜钱系统分析!$E$234),4,AND(V106&gt;铜钱系统分析!$D$235,V106&lt;=铜钱系统分析!$E$235),3,AND(V106&gt;铜钱系统分析!$D$236,V106&lt;=铜钱系统分析!$E$236),2)</f>
        <v>3</v>
      </c>
      <c r="Y106" s="48">
        <f t="shared" ca="1" si="18"/>
        <v>12.751726618865833</v>
      </c>
      <c r="Z106">
        <f ca="1">_xlfn.IFS(AND(Y106&gt;铜钱系统分析!$D$233,Y106&lt;=铜钱系统分析!$E$233),5,AND(Y106&gt;铜钱系统分析!$D$234,Y106&lt;=铜钱系统分析!$E$234),4,AND(Y106&gt;铜钱系统分析!$D$235,Y106&lt;=铜钱系统分析!$E$235),3,AND(Y106&gt;铜钱系统分析!$D$236,Y106&lt;=铜钱系统分析!$E$236),2)</f>
        <v>3</v>
      </c>
      <c r="AB106" s="48">
        <f t="shared" ca="1" si="19"/>
        <v>73.950731095357554</v>
      </c>
      <c r="AC106">
        <f ca="1">_xlfn.IFS(AND(AB106&gt;铜钱系统分析!$D$233,AB106&lt;=铜钱系统分析!$E$233),5,AND(AB106&gt;铜钱系统分析!$D$234,AB106&lt;=铜钱系统分析!$E$234),4,AND(AB106&gt;铜钱系统分析!$D$235,AB106&lt;=铜钱系统分析!$E$235),3,AND(AB106&gt;铜钱系统分析!$D$236,AB106&lt;=铜钱系统分析!$E$236),2)</f>
        <v>2</v>
      </c>
    </row>
    <row r="107" spans="1:29" x14ac:dyDescent="0.15">
      <c r="A107" s="48">
        <f t="shared" ca="1" si="10"/>
        <v>20.747643642391257</v>
      </c>
      <c r="B107">
        <f ca="1">_xlfn.IFS(AND(A107&gt;铜钱系统分析!$D$233,A107&lt;=铜钱系统分析!$E$233),5,AND(A107&gt;铜钱系统分析!$D$234,A107&lt;=铜钱系统分析!$E$234),4,AND(A107&gt;铜钱系统分析!$D$235,A107&lt;=铜钱系统分析!$E$235),3,AND(A107&gt;铜钱系统分析!$D$236,A107&lt;=铜钱系统分析!$E$236),2)</f>
        <v>3</v>
      </c>
      <c r="D107" s="48">
        <f t="shared" ca="1" si="11"/>
        <v>70.242440265411147</v>
      </c>
      <c r="E107">
        <f ca="1">_xlfn.IFS(AND(D107&gt;铜钱系统分析!$D$233,D107&lt;=铜钱系统分析!$E$233),5,AND(D107&gt;铜钱系统分析!$D$234,D107&lt;=铜钱系统分析!$E$234),4,AND(D107&gt;铜钱系统分析!$D$235,D107&lt;=铜钱系统分析!$E$235),3,AND(D107&gt;铜钱系统分析!$D$236,D107&lt;=铜钱系统分析!$E$236),2)</f>
        <v>3</v>
      </c>
      <c r="G107" s="48">
        <f t="shared" ca="1" si="12"/>
        <v>24.718541945770088</v>
      </c>
      <c r="H107">
        <f ca="1">_xlfn.IFS(AND(G107&gt;铜钱系统分析!$D$233,G107&lt;=铜钱系统分析!$E$233),5,AND(G107&gt;铜钱系统分析!$D$234,G107&lt;=铜钱系统分析!$E$234),4,AND(G107&gt;铜钱系统分析!$D$235,G107&lt;=铜钱系统分析!$E$235),3,AND(G107&gt;铜钱系统分析!$D$236,G107&lt;=铜钱系统分析!$E$236),2)</f>
        <v>3</v>
      </c>
      <c r="J107" s="48">
        <f t="shared" ca="1" si="13"/>
        <v>80.133481128932985</v>
      </c>
      <c r="K107">
        <f ca="1">_xlfn.IFS(AND(J107&gt;铜钱系统分析!$D$233,J107&lt;=铜钱系统分析!$E$233),5,AND(J107&gt;铜钱系统分析!$D$234,J107&lt;=铜钱系统分析!$E$234),4,AND(J107&gt;铜钱系统分析!$D$235,J107&lt;=铜钱系统分析!$E$235),3,AND(J107&gt;铜钱系统分析!$D$236,J107&lt;=铜钱系统分析!$E$236),2)</f>
        <v>2</v>
      </c>
      <c r="M107" s="48">
        <f t="shared" ca="1" si="14"/>
        <v>70.128077575070165</v>
      </c>
      <c r="N107">
        <f ca="1">_xlfn.IFS(AND(M107&gt;铜钱系统分析!$D$233,M107&lt;=铜钱系统分析!$E$233),5,AND(M107&gt;铜钱系统分析!$D$234,M107&lt;=铜钱系统分析!$E$234),4,AND(M107&gt;铜钱系统分析!$D$235,M107&lt;=铜钱系统分析!$E$235),3,AND(M107&gt;铜钱系统分析!$D$236,M107&lt;=铜钱系统分析!$E$236),2)</f>
        <v>3</v>
      </c>
      <c r="P107" s="48">
        <f t="shared" ca="1" si="15"/>
        <v>42.463776550283768</v>
      </c>
      <c r="Q107">
        <f ca="1">_xlfn.IFS(AND(P107&gt;铜钱系统分析!$D$233,P107&lt;=铜钱系统分析!$E$233),5,AND(P107&gt;铜钱系统分析!$D$234,P107&lt;=铜钱系统分析!$E$234),4,AND(P107&gt;铜钱系统分析!$D$235,P107&lt;=铜钱系统分析!$E$235),3,AND(P107&gt;铜钱系统分析!$D$236,P107&lt;=铜钱系统分析!$E$236),2)</f>
        <v>3</v>
      </c>
      <c r="S107" s="48">
        <f t="shared" ca="1" si="16"/>
        <v>80.313552378411671</v>
      </c>
      <c r="T107">
        <f ca="1">_xlfn.IFS(AND(S107&gt;铜钱系统分析!$D$233,S107&lt;=铜钱系统分析!$E$233),5,AND(S107&gt;铜钱系统分析!$D$234,S107&lt;=铜钱系统分析!$E$234),4,AND(S107&gt;铜钱系统分析!$D$235,S107&lt;=铜钱系统分析!$E$235),3,AND(S107&gt;铜钱系统分析!$D$236,S107&lt;=铜钱系统分析!$E$236),2)</f>
        <v>2</v>
      </c>
      <c r="V107" s="48">
        <f t="shared" ca="1" si="17"/>
        <v>89.921704944884837</v>
      </c>
      <c r="W107">
        <f ca="1">_xlfn.IFS(AND(V107&gt;铜钱系统分析!$D$233,V107&lt;=铜钱系统分析!$E$233),5,AND(V107&gt;铜钱系统分析!$D$234,V107&lt;=铜钱系统分析!$E$234),4,AND(V107&gt;铜钱系统分析!$D$235,V107&lt;=铜钱系统分析!$E$235),3,AND(V107&gt;铜钱系统分析!$D$236,V107&lt;=铜钱系统分析!$E$236),2)</f>
        <v>2</v>
      </c>
      <c r="Y107" s="48">
        <f t="shared" ca="1" si="18"/>
        <v>58.872465617682948</v>
      </c>
      <c r="Z107">
        <f ca="1">_xlfn.IFS(AND(Y107&gt;铜钱系统分析!$D$233,Y107&lt;=铜钱系统分析!$E$233),5,AND(Y107&gt;铜钱系统分析!$D$234,Y107&lt;=铜钱系统分析!$E$234),4,AND(Y107&gt;铜钱系统分析!$D$235,Y107&lt;=铜钱系统分析!$E$235),3,AND(Y107&gt;铜钱系统分析!$D$236,Y107&lt;=铜钱系统分析!$E$236),2)</f>
        <v>3</v>
      </c>
      <c r="AB107" s="48">
        <f t="shared" ca="1" si="19"/>
        <v>25.203833421956357</v>
      </c>
      <c r="AC107">
        <f ca="1">_xlfn.IFS(AND(AB107&gt;铜钱系统分析!$D$233,AB107&lt;=铜钱系统分析!$E$233),5,AND(AB107&gt;铜钱系统分析!$D$234,AB107&lt;=铜钱系统分析!$E$234),4,AND(AB107&gt;铜钱系统分析!$D$235,AB107&lt;=铜钱系统分析!$E$235),3,AND(AB107&gt;铜钱系统分析!$D$236,AB107&lt;=铜钱系统分析!$E$236),2)</f>
        <v>3</v>
      </c>
    </row>
    <row r="108" spans="1:29" x14ac:dyDescent="0.15">
      <c r="A108" s="48">
        <f t="shared" ca="1" si="10"/>
        <v>15.0756934663974</v>
      </c>
      <c r="B108">
        <f ca="1">_xlfn.IFS(AND(A108&gt;铜钱系统分析!$D$233,A108&lt;=铜钱系统分析!$E$233),5,AND(A108&gt;铜钱系统分析!$D$234,A108&lt;=铜钱系统分析!$E$234),4,AND(A108&gt;铜钱系统分析!$D$235,A108&lt;=铜钱系统分析!$E$235),3,AND(A108&gt;铜钱系统分析!$D$236,A108&lt;=铜钱系统分析!$E$236),2)</f>
        <v>3</v>
      </c>
      <c r="D108" s="48">
        <f t="shared" ca="1" si="11"/>
        <v>56.094168802952815</v>
      </c>
      <c r="E108">
        <f ca="1">_xlfn.IFS(AND(D108&gt;铜钱系统分析!$D$233,D108&lt;=铜钱系统分析!$E$233),5,AND(D108&gt;铜钱系统分析!$D$234,D108&lt;=铜钱系统分析!$E$234),4,AND(D108&gt;铜钱系统分析!$D$235,D108&lt;=铜钱系统分析!$E$235),3,AND(D108&gt;铜钱系统分析!$D$236,D108&lt;=铜钱系统分析!$E$236),2)</f>
        <v>3</v>
      </c>
      <c r="G108" s="48">
        <f t="shared" ca="1" si="12"/>
        <v>7.7896803915860513</v>
      </c>
      <c r="H108">
        <f ca="1">_xlfn.IFS(AND(G108&gt;铜钱系统分析!$D$233,G108&lt;=铜钱系统分析!$E$233),5,AND(G108&gt;铜钱系统分析!$D$234,G108&lt;=铜钱系统分析!$E$234),4,AND(G108&gt;铜钱系统分析!$D$235,G108&lt;=铜钱系统分析!$E$235),3,AND(G108&gt;铜钱系统分析!$D$236,G108&lt;=铜钱系统分析!$E$236),2)</f>
        <v>3</v>
      </c>
      <c r="J108" s="48">
        <f t="shared" ca="1" si="13"/>
        <v>18.958474977551663</v>
      </c>
      <c r="K108">
        <f ca="1">_xlfn.IFS(AND(J108&gt;铜钱系统分析!$D$233,J108&lt;=铜钱系统分析!$E$233),5,AND(J108&gt;铜钱系统分析!$D$234,J108&lt;=铜钱系统分析!$E$234),4,AND(J108&gt;铜钱系统分析!$D$235,J108&lt;=铜钱系统分析!$E$235),3,AND(J108&gt;铜钱系统分析!$D$236,J108&lt;=铜钱系统分析!$E$236),2)</f>
        <v>3</v>
      </c>
      <c r="M108" s="48">
        <f t="shared" ca="1" si="14"/>
        <v>20.061414800910637</v>
      </c>
      <c r="N108">
        <f ca="1">_xlfn.IFS(AND(M108&gt;铜钱系统分析!$D$233,M108&lt;=铜钱系统分析!$E$233),5,AND(M108&gt;铜钱系统分析!$D$234,M108&lt;=铜钱系统分析!$E$234),4,AND(M108&gt;铜钱系统分析!$D$235,M108&lt;=铜钱系统分析!$E$235),3,AND(M108&gt;铜钱系统分析!$D$236,M108&lt;=铜钱系统分析!$E$236),2)</f>
        <v>3</v>
      </c>
      <c r="P108" s="48">
        <f t="shared" ca="1" si="15"/>
        <v>41.97805187469725</v>
      </c>
      <c r="Q108">
        <f ca="1">_xlfn.IFS(AND(P108&gt;铜钱系统分析!$D$233,P108&lt;=铜钱系统分析!$E$233),5,AND(P108&gt;铜钱系统分析!$D$234,P108&lt;=铜钱系统分析!$E$234),4,AND(P108&gt;铜钱系统分析!$D$235,P108&lt;=铜钱系统分析!$E$235),3,AND(P108&gt;铜钱系统分析!$D$236,P108&lt;=铜钱系统分析!$E$236),2)</f>
        <v>3</v>
      </c>
      <c r="S108" s="48">
        <f t="shared" ca="1" si="16"/>
        <v>78.512501813178503</v>
      </c>
      <c r="T108">
        <f ca="1">_xlfn.IFS(AND(S108&gt;铜钱系统分析!$D$233,S108&lt;=铜钱系统分析!$E$233),5,AND(S108&gt;铜钱系统分析!$D$234,S108&lt;=铜钱系统分析!$E$234),4,AND(S108&gt;铜钱系统分析!$D$235,S108&lt;=铜钱系统分析!$E$235),3,AND(S108&gt;铜钱系统分析!$D$236,S108&lt;=铜钱系统分析!$E$236),2)</f>
        <v>2</v>
      </c>
      <c r="V108" s="48">
        <f t="shared" ca="1" si="17"/>
        <v>49.439623395507802</v>
      </c>
      <c r="W108">
        <f ca="1">_xlfn.IFS(AND(V108&gt;铜钱系统分析!$D$233,V108&lt;=铜钱系统分析!$E$233),5,AND(V108&gt;铜钱系统分析!$D$234,V108&lt;=铜钱系统分析!$E$234),4,AND(V108&gt;铜钱系统分析!$D$235,V108&lt;=铜钱系统分析!$E$235),3,AND(V108&gt;铜钱系统分析!$D$236,V108&lt;=铜钱系统分析!$E$236),2)</f>
        <v>3</v>
      </c>
      <c r="Y108" s="48">
        <f t="shared" ca="1" si="18"/>
        <v>96.171896837386811</v>
      </c>
      <c r="Z108">
        <f ca="1">_xlfn.IFS(AND(Y108&gt;铜钱系统分析!$D$233,Y108&lt;=铜钱系统分析!$E$233),5,AND(Y108&gt;铜钱系统分析!$D$234,Y108&lt;=铜钱系统分析!$E$234),4,AND(Y108&gt;铜钱系统分析!$D$235,Y108&lt;=铜钱系统分析!$E$235),3,AND(Y108&gt;铜钱系统分析!$D$236,Y108&lt;=铜钱系统分析!$E$236),2)</f>
        <v>2</v>
      </c>
      <c r="AB108" s="48">
        <f t="shared" ca="1" si="19"/>
        <v>12.481957807515176</v>
      </c>
      <c r="AC108">
        <f ca="1">_xlfn.IFS(AND(AB108&gt;铜钱系统分析!$D$233,AB108&lt;=铜钱系统分析!$E$233),5,AND(AB108&gt;铜钱系统分析!$D$234,AB108&lt;=铜钱系统分析!$E$234),4,AND(AB108&gt;铜钱系统分析!$D$235,AB108&lt;=铜钱系统分析!$E$235),3,AND(AB108&gt;铜钱系统分析!$D$236,AB108&lt;=铜钱系统分析!$E$236),2)</f>
        <v>3</v>
      </c>
    </row>
    <row r="109" spans="1:29" x14ac:dyDescent="0.15">
      <c r="A109" s="48">
        <f t="shared" ca="1" si="10"/>
        <v>3.111750249504619</v>
      </c>
      <c r="B109">
        <f ca="1">_xlfn.IFS(AND(A109&gt;铜钱系统分析!$D$233,A109&lt;=铜钱系统分析!$E$233),5,AND(A109&gt;铜钱系统分析!$D$234,A109&lt;=铜钱系统分析!$E$234),4,AND(A109&gt;铜钱系统分析!$D$235,A109&lt;=铜钱系统分析!$E$235),3,AND(A109&gt;铜钱系统分析!$D$236,A109&lt;=铜钱系统分析!$E$236),2)</f>
        <v>3</v>
      </c>
      <c r="D109" s="48">
        <f t="shared" ca="1" si="11"/>
        <v>1.6319770312577142</v>
      </c>
      <c r="E109">
        <f ca="1">_xlfn.IFS(AND(D109&gt;铜钱系统分析!$D$233,D109&lt;=铜钱系统分析!$E$233),5,AND(D109&gt;铜钱系统分析!$D$234,D109&lt;=铜钱系统分析!$E$234),4,AND(D109&gt;铜钱系统分析!$D$235,D109&lt;=铜钱系统分析!$E$235),3,AND(D109&gt;铜钱系统分析!$D$236,D109&lt;=铜钱系统分析!$E$236),2)</f>
        <v>4</v>
      </c>
      <c r="G109" s="48">
        <f t="shared" ca="1" si="12"/>
        <v>41.093478067303039</v>
      </c>
      <c r="H109">
        <f ca="1">_xlfn.IFS(AND(G109&gt;铜钱系统分析!$D$233,G109&lt;=铜钱系统分析!$E$233),5,AND(G109&gt;铜钱系统分析!$D$234,G109&lt;=铜钱系统分析!$E$234),4,AND(G109&gt;铜钱系统分析!$D$235,G109&lt;=铜钱系统分析!$E$235),3,AND(G109&gt;铜钱系统分析!$D$236,G109&lt;=铜钱系统分析!$E$236),2)</f>
        <v>3</v>
      </c>
      <c r="J109" s="48">
        <f t="shared" ca="1" si="13"/>
        <v>23.92936625682016</v>
      </c>
      <c r="K109">
        <f ca="1">_xlfn.IFS(AND(J109&gt;铜钱系统分析!$D$233,J109&lt;=铜钱系统分析!$E$233),5,AND(J109&gt;铜钱系统分析!$D$234,J109&lt;=铜钱系统分析!$E$234),4,AND(J109&gt;铜钱系统分析!$D$235,J109&lt;=铜钱系统分析!$E$235),3,AND(J109&gt;铜钱系统分析!$D$236,J109&lt;=铜钱系统分析!$E$236),2)</f>
        <v>3</v>
      </c>
      <c r="M109" s="48">
        <f t="shared" ca="1" si="14"/>
        <v>95.845051941224469</v>
      </c>
      <c r="N109">
        <f ca="1">_xlfn.IFS(AND(M109&gt;铜钱系统分析!$D$233,M109&lt;=铜钱系统分析!$E$233),5,AND(M109&gt;铜钱系统分析!$D$234,M109&lt;=铜钱系统分析!$E$234),4,AND(M109&gt;铜钱系统分析!$D$235,M109&lt;=铜钱系统分析!$E$235),3,AND(M109&gt;铜钱系统分析!$D$236,M109&lt;=铜钱系统分析!$E$236),2)</f>
        <v>2</v>
      </c>
      <c r="P109" s="48">
        <f t="shared" ca="1" si="15"/>
        <v>61.245565393745196</v>
      </c>
      <c r="Q109">
        <f ca="1">_xlfn.IFS(AND(P109&gt;铜钱系统分析!$D$233,P109&lt;=铜钱系统分析!$E$233),5,AND(P109&gt;铜钱系统分析!$D$234,P109&lt;=铜钱系统分析!$E$234),4,AND(P109&gt;铜钱系统分析!$D$235,P109&lt;=铜钱系统分析!$E$235),3,AND(P109&gt;铜钱系统分析!$D$236,P109&lt;=铜钱系统分析!$E$236),2)</f>
        <v>3</v>
      </c>
      <c r="S109" s="48">
        <f t="shared" ca="1" si="16"/>
        <v>17.387696503077755</v>
      </c>
      <c r="T109">
        <f ca="1">_xlfn.IFS(AND(S109&gt;铜钱系统分析!$D$233,S109&lt;=铜钱系统分析!$E$233),5,AND(S109&gt;铜钱系统分析!$D$234,S109&lt;=铜钱系统分析!$E$234),4,AND(S109&gt;铜钱系统分析!$D$235,S109&lt;=铜钱系统分析!$E$235),3,AND(S109&gt;铜钱系统分析!$D$236,S109&lt;=铜钱系统分析!$E$236),2)</f>
        <v>3</v>
      </c>
      <c r="V109" s="48">
        <f t="shared" ca="1" si="17"/>
        <v>72.934084002835974</v>
      </c>
      <c r="W109">
        <f ca="1">_xlfn.IFS(AND(V109&gt;铜钱系统分析!$D$233,V109&lt;=铜钱系统分析!$E$233),5,AND(V109&gt;铜钱系统分析!$D$234,V109&lt;=铜钱系统分析!$E$234),4,AND(V109&gt;铜钱系统分析!$D$235,V109&lt;=铜钱系统分析!$E$235),3,AND(V109&gt;铜钱系统分析!$D$236,V109&lt;=铜钱系统分析!$E$236),2)</f>
        <v>2</v>
      </c>
      <c r="Y109" s="48">
        <f t="shared" ca="1" si="18"/>
        <v>33.411399642438077</v>
      </c>
      <c r="Z109">
        <f ca="1">_xlfn.IFS(AND(Y109&gt;铜钱系统分析!$D$233,Y109&lt;=铜钱系统分析!$E$233),5,AND(Y109&gt;铜钱系统分析!$D$234,Y109&lt;=铜钱系统分析!$E$234),4,AND(Y109&gt;铜钱系统分析!$D$235,Y109&lt;=铜钱系统分析!$E$235),3,AND(Y109&gt;铜钱系统分析!$D$236,Y109&lt;=铜钱系统分析!$E$236),2)</f>
        <v>3</v>
      </c>
      <c r="AB109" s="48">
        <f t="shared" ca="1" si="19"/>
        <v>94.210313128749704</v>
      </c>
      <c r="AC109">
        <f ca="1">_xlfn.IFS(AND(AB109&gt;铜钱系统分析!$D$233,AB109&lt;=铜钱系统分析!$E$233),5,AND(AB109&gt;铜钱系统分析!$D$234,AB109&lt;=铜钱系统分析!$E$234),4,AND(AB109&gt;铜钱系统分析!$D$235,AB109&lt;=铜钱系统分析!$E$235),3,AND(AB109&gt;铜钱系统分析!$D$236,AB109&lt;=铜钱系统分析!$E$236),2)</f>
        <v>2</v>
      </c>
    </row>
    <row r="110" spans="1:29" x14ac:dyDescent="0.15">
      <c r="A110" s="48">
        <f t="shared" ca="1" si="10"/>
        <v>36.572050171958416</v>
      </c>
      <c r="B110">
        <f ca="1">_xlfn.IFS(AND(A110&gt;铜钱系统分析!$D$233,A110&lt;=铜钱系统分析!$E$233),5,AND(A110&gt;铜钱系统分析!$D$234,A110&lt;=铜钱系统分析!$E$234),4,AND(A110&gt;铜钱系统分析!$D$235,A110&lt;=铜钱系统分析!$E$235),3,AND(A110&gt;铜钱系统分析!$D$236,A110&lt;=铜钱系统分析!$E$236),2)</f>
        <v>3</v>
      </c>
      <c r="D110" s="48">
        <f t="shared" ca="1" si="11"/>
        <v>35.844646505614953</v>
      </c>
      <c r="E110">
        <f ca="1">_xlfn.IFS(AND(D110&gt;铜钱系统分析!$D$233,D110&lt;=铜钱系统分析!$E$233),5,AND(D110&gt;铜钱系统分析!$D$234,D110&lt;=铜钱系统分析!$E$234),4,AND(D110&gt;铜钱系统分析!$D$235,D110&lt;=铜钱系统分析!$E$235),3,AND(D110&gt;铜钱系统分析!$D$236,D110&lt;=铜钱系统分析!$E$236),2)</f>
        <v>3</v>
      </c>
      <c r="G110" s="48">
        <f t="shared" ca="1" si="12"/>
        <v>53.694555804431765</v>
      </c>
      <c r="H110">
        <f ca="1">_xlfn.IFS(AND(G110&gt;铜钱系统分析!$D$233,G110&lt;=铜钱系统分析!$E$233),5,AND(G110&gt;铜钱系统分析!$D$234,G110&lt;=铜钱系统分析!$E$234),4,AND(G110&gt;铜钱系统分析!$D$235,G110&lt;=铜钱系统分析!$E$235),3,AND(G110&gt;铜钱系统分析!$D$236,G110&lt;=铜钱系统分析!$E$236),2)</f>
        <v>3</v>
      </c>
      <c r="J110" s="48">
        <f t="shared" ca="1" si="13"/>
        <v>28.457271752586731</v>
      </c>
      <c r="K110">
        <f ca="1">_xlfn.IFS(AND(J110&gt;铜钱系统分析!$D$233,J110&lt;=铜钱系统分析!$E$233),5,AND(J110&gt;铜钱系统分析!$D$234,J110&lt;=铜钱系统分析!$E$234),4,AND(J110&gt;铜钱系统分析!$D$235,J110&lt;=铜钱系统分析!$E$235),3,AND(J110&gt;铜钱系统分析!$D$236,J110&lt;=铜钱系统分析!$E$236),2)</f>
        <v>3</v>
      </c>
      <c r="M110" s="48">
        <f t="shared" ca="1" si="14"/>
        <v>18.512280952002726</v>
      </c>
      <c r="N110">
        <f ca="1">_xlfn.IFS(AND(M110&gt;铜钱系统分析!$D$233,M110&lt;=铜钱系统分析!$E$233),5,AND(M110&gt;铜钱系统分析!$D$234,M110&lt;=铜钱系统分析!$E$234),4,AND(M110&gt;铜钱系统分析!$D$235,M110&lt;=铜钱系统分析!$E$235),3,AND(M110&gt;铜钱系统分析!$D$236,M110&lt;=铜钱系统分析!$E$236),2)</f>
        <v>3</v>
      </c>
      <c r="P110" s="48">
        <f t="shared" ca="1" si="15"/>
        <v>4.4130148033601158</v>
      </c>
      <c r="Q110">
        <f ca="1">_xlfn.IFS(AND(P110&gt;铜钱系统分析!$D$233,P110&lt;=铜钱系统分析!$E$233),5,AND(P110&gt;铜钱系统分析!$D$234,P110&lt;=铜钱系统分析!$E$234),4,AND(P110&gt;铜钱系统分析!$D$235,P110&lt;=铜钱系统分析!$E$235),3,AND(P110&gt;铜钱系统分析!$D$236,P110&lt;=铜钱系统分析!$E$236),2)</f>
        <v>3</v>
      </c>
      <c r="S110" s="48">
        <f t="shared" ca="1" si="16"/>
        <v>75.302757942304552</v>
      </c>
      <c r="T110">
        <f ca="1">_xlfn.IFS(AND(S110&gt;铜钱系统分析!$D$233,S110&lt;=铜钱系统分析!$E$233),5,AND(S110&gt;铜钱系统分析!$D$234,S110&lt;=铜钱系统分析!$E$234),4,AND(S110&gt;铜钱系统分析!$D$235,S110&lt;=铜钱系统分析!$E$235),3,AND(S110&gt;铜钱系统分析!$D$236,S110&lt;=铜钱系统分析!$E$236),2)</f>
        <v>2</v>
      </c>
      <c r="V110" s="48">
        <f t="shared" ca="1" si="17"/>
        <v>28.285032815932908</v>
      </c>
      <c r="W110">
        <f ca="1">_xlfn.IFS(AND(V110&gt;铜钱系统分析!$D$233,V110&lt;=铜钱系统分析!$E$233),5,AND(V110&gt;铜钱系统分析!$D$234,V110&lt;=铜钱系统分析!$E$234),4,AND(V110&gt;铜钱系统分析!$D$235,V110&lt;=铜钱系统分析!$E$235),3,AND(V110&gt;铜钱系统分析!$D$236,V110&lt;=铜钱系统分析!$E$236),2)</f>
        <v>3</v>
      </c>
      <c r="Y110" s="48">
        <f t="shared" ca="1" si="18"/>
        <v>52.433146936344478</v>
      </c>
      <c r="Z110">
        <f ca="1">_xlfn.IFS(AND(Y110&gt;铜钱系统分析!$D$233,Y110&lt;=铜钱系统分析!$E$233),5,AND(Y110&gt;铜钱系统分析!$D$234,Y110&lt;=铜钱系统分析!$E$234),4,AND(Y110&gt;铜钱系统分析!$D$235,Y110&lt;=铜钱系统分析!$E$235),3,AND(Y110&gt;铜钱系统分析!$D$236,Y110&lt;=铜钱系统分析!$E$236),2)</f>
        <v>3</v>
      </c>
      <c r="AB110" s="48">
        <f t="shared" ca="1" si="19"/>
        <v>48.22676997064184</v>
      </c>
      <c r="AC110">
        <f ca="1">_xlfn.IFS(AND(AB110&gt;铜钱系统分析!$D$233,AB110&lt;=铜钱系统分析!$E$233),5,AND(AB110&gt;铜钱系统分析!$D$234,AB110&lt;=铜钱系统分析!$E$234),4,AND(AB110&gt;铜钱系统分析!$D$235,AB110&lt;=铜钱系统分析!$E$235),3,AND(AB110&gt;铜钱系统分析!$D$236,AB110&lt;=铜钱系统分析!$E$236),2)</f>
        <v>3</v>
      </c>
    </row>
    <row r="111" spans="1:29" x14ac:dyDescent="0.15">
      <c r="A111" s="48">
        <f t="shared" ca="1" si="10"/>
        <v>65.948524831005685</v>
      </c>
      <c r="B111">
        <f ca="1">_xlfn.IFS(AND(A111&gt;铜钱系统分析!$D$233,A111&lt;=铜钱系统分析!$E$233),5,AND(A111&gt;铜钱系统分析!$D$234,A111&lt;=铜钱系统分析!$E$234),4,AND(A111&gt;铜钱系统分析!$D$235,A111&lt;=铜钱系统分析!$E$235),3,AND(A111&gt;铜钱系统分析!$D$236,A111&lt;=铜钱系统分析!$E$236),2)</f>
        <v>3</v>
      </c>
      <c r="D111" s="48">
        <f t="shared" ca="1" si="11"/>
        <v>35.933550628135691</v>
      </c>
      <c r="E111">
        <f ca="1">_xlfn.IFS(AND(D111&gt;铜钱系统分析!$D$233,D111&lt;=铜钱系统分析!$E$233),5,AND(D111&gt;铜钱系统分析!$D$234,D111&lt;=铜钱系统分析!$E$234),4,AND(D111&gt;铜钱系统分析!$D$235,D111&lt;=铜钱系统分析!$E$235),3,AND(D111&gt;铜钱系统分析!$D$236,D111&lt;=铜钱系统分析!$E$236),2)</f>
        <v>3</v>
      </c>
      <c r="G111" s="48">
        <f t="shared" ca="1" si="12"/>
        <v>56.530108617776477</v>
      </c>
      <c r="H111">
        <f ca="1">_xlfn.IFS(AND(G111&gt;铜钱系统分析!$D$233,G111&lt;=铜钱系统分析!$E$233),5,AND(G111&gt;铜钱系统分析!$D$234,G111&lt;=铜钱系统分析!$E$234),4,AND(G111&gt;铜钱系统分析!$D$235,G111&lt;=铜钱系统分析!$E$235),3,AND(G111&gt;铜钱系统分析!$D$236,G111&lt;=铜钱系统分析!$E$236),2)</f>
        <v>3</v>
      </c>
      <c r="J111" s="48">
        <f t="shared" ca="1" si="13"/>
        <v>88.193128123901275</v>
      </c>
      <c r="K111">
        <f ca="1">_xlfn.IFS(AND(J111&gt;铜钱系统分析!$D$233,J111&lt;=铜钱系统分析!$E$233),5,AND(J111&gt;铜钱系统分析!$D$234,J111&lt;=铜钱系统分析!$E$234),4,AND(J111&gt;铜钱系统分析!$D$235,J111&lt;=铜钱系统分析!$E$235),3,AND(J111&gt;铜钱系统分析!$D$236,J111&lt;=铜钱系统分析!$E$236),2)</f>
        <v>2</v>
      </c>
      <c r="M111" s="48">
        <f t="shared" ca="1" si="14"/>
        <v>17.209578637977142</v>
      </c>
      <c r="N111">
        <f ca="1">_xlfn.IFS(AND(M111&gt;铜钱系统分析!$D$233,M111&lt;=铜钱系统分析!$E$233),5,AND(M111&gt;铜钱系统分析!$D$234,M111&lt;=铜钱系统分析!$E$234),4,AND(M111&gt;铜钱系统分析!$D$235,M111&lt;=铜钱系统分析!$E$235),3,AND(M111&gt;铜钱系统分析!$D$236,M111&lt;=铜钱系统分析!$E$236),2)</f>
        <v>3</v>
      </c>
      <c r="P111" s="48">
        <f t="shared" ca="1" si="15"/>
        <v>50.279059437921134</v>
      </c>
      <c r="Q111">
        <f ca="1">_xlfn.IFS(AND(P111&gt;铜钱系统分析!$D$233,P111&lt;=铜钱系统分析!$E$233),5,AND(P111&gt;铜钱系统分析!$D$234,P111&lt;=铜钱系统分析!$E$234),4,AND(P111&gt;铜钱系统分析!$D$235,P111&lt;=铜钱系统分析!$E$235),3,AND(P111&gt;铜钱系统分析!$D$236,P111&lt;=铜钱系统分析!$E$236),2)</f>
        <v>3</v>
      </c>
      <c r="S111" s="48">
        <f t="shared" ca="1" si="16"/>
        <v>63.54873521139065</v>
      </c>
      <c r="T111">
        <f ca="1">_xlfn.IFS(AND(S111&gt;铜钱系统分析!$D$233,S111&lt;=铜钱系统分析!$E$233),5,AND(S111&gt;铜钱系统分析!$D$234,S111&lt;=铜钱系统分析!$E$234),4,AND(S111&gt;铜钱系统分析!$D$235,S111&lt;=铜钱系统分析!$E$235),3,AND(S111&gt;铜钱系统分析!$D$236,S111&lt;=铜钱系统分析!$E$236),2)</f>
        <v>3</v>
      </c>
      <c r="V111" s="48">
        <f t="shared" ca="1" si="17"/>
        <v>91.261763201864568</v>
      </c>
      <c r="W111">
        <f ca="1">_xlfn.IFS(AND(V111&gt;铜钱系统分析!$D$233,V111&lt;=铜钱系统分析!$E$233),5,AND(V111&gt;铜钱系统分析!$D$234,V111&lt;=铜钱系统分析!$E$234),4,AND(V111&gt;铜钱系统分析!$D$235,V111&lt;=铜钱系统分析!$E$235),3,AND(V111&gt;铜钱系统分析!$D$236,V111&lt;=铜钱系统分析!$E$236),2)</f>
        <v>2</v>
      </c>
      <c r="Y111" s="48">
        <f t="shared" ca="1" si="18"/>
        <v>66.243134710452878</v>
      </c>
      <c r="Z111">
        <f ca="1">_xlfn.IFS(AND(Y111&gt;铜钱系统分析!$D$233,Y111&lt;=铜钱系统分析!$E$233),5,AND(Y111&gt;铜钱系统分析!$D$234,Y111&lt;=铜钱系统分析!$E$234),4,AND(Y111&gt;铜钱系统分析!$D$235,Y111&lt;=铜钱系统分析!$E$235),3,AND(Y111&gt;铜钱系统分析!$D$236,Y111&lt;=铜钱系统分析!$E$236),2)</f>
        <v>3</v>
      </c>
      <c r="AB111" s="48">
        <f t="shared" ca="1" si="19"/>
        <v>26.236480838250962</v>
      </c>
      <c r="AC111">
        <f ca="1">_xlfn.IFS(AND(AB111&gt;铜钱系统分析!$D$233,AB111&lt;=铜钱系统分析!$E$233),5,AND(AB111&gt;铜钱系统分析!$D$234,AB111&lt;=铜钱系统分析!$E$234),4,AND(AB111&gt;铜钱系统分析!$D$235,AB111&lt;=铜钱系统分析!$E$235),3,AND(AB111&gt;铜钱系统分析!$D$236,AB111&lt;=铜钱系统分析!$E$236),2)</f>
        <v>3</v>
      </c>
    </row>
    <row r="112" spans="1:29" x14ac:dyDescent="0.15">
      <c r="A112" s="48">
        <f t="shared" ca="1" si="10"/>
        <v>37.207101037208659</v>
      </c>
      <c r="B112">
        <f ca="1">_xlfn.IFS(AND(A112&gt;铜钱系统分析!$D$233,A112&lt;=铜钱系统分析!$E$233),5,AND(A112&gt;铜钱系统分析!$D$234,A112&lt;=铜钱系统分析!$E$234),4,AND(A112&gt;铜钱系统分析!$D$235,A112&lt;=铜钱系统分析!$E$235),3,AND(A112&gt;铜钱系统分析!$D$236,A112&lt;=铜钱系统分析!$E$236),2)</f>
        <v>3</v>
      </c>
      <c r="D112" s="48">
        <f t="shared" ca="1" si="11"/>
        <v>10.173680897621084</v>
      </c>
      <c r="E112">
        <f ca="1">_xlfn.IFS(AND(D112&gt;铜钱系统分析!$D$233,D112&lt;=铜钱系统分析!$E$233),5,AND(D112&gt;铜钱系统分析!$D$234,D112&lt;=铜钱系统分析!$E$234),4,AND(D112&gt;铜钱系统分析!$D$235,D112&lt;=铜钱系统分析!$E$235),3,AND(D112&gt;铜钱系统分析!$D$236,D112&lt;=铜钱系统分析!$E$236),2)</f>
        <v>3</v>
      </c>
      <c r="G112" s="48">
        <f t="shared" ca="1" si="12"/>
        <v>33.124527579048433</v>
      </c>
      <c r="H112">
        <f ca="1">_xlfn.IFS(AND(G112&gt;铜钱系统分析!$D$233,G112&lt;=铜钱系统分析!$E$233),5,AND(G112&gt;铜钱系统分析!$D$234,G112&lt;=铜钱系统分析!$E$234),4,AND(G112&gt;铜钱系统分析!$D$235,G112&lt;=铜钱系统分析!$E$235),3,AND(G112&gt;铜钱系统分析!$D$236,G112&lt;=铜钱系统分析!$E$236),2)</f>
        <v>3</v>
      </c>
      <c r="J112" s="48">
        <f t="shared" ca="1" si="13"/>
        <v>20.662426488094631</v>
      </c>
      <c r="K112">
        <f ca="1">_xlfn.IFS(AND(J112&gt;铜钱系统分析!$D$233,J112&lt;=铜钱系统分析!$E$233),5,AND(J112&gt;铜钱系统分析!$D$234,J112&lt;=铜钱系统分析!$E$234),4,AND(J112&gt;铜钱系统分析!$D$235,J112&lt;=铜钱系统分析!$E$235),3,AND(J112&gt;铜钱系统分析!$D$236,J112&lt;=铜钱系统分析!$E$236),2)</f>
        <v>3</v>
      </c>
      <c r="M112" s="48">
        <f t="shared" ca="1" si="14"/>
        <v>21.877962047535259</v>
      </c>
      <c r="N112">
        <f ca="1">_xlfn.IFS(AND(M112&gt;铜钱系统分析!$D$233,M112&lt;=铜钱系统分析!$E$233),5,AND(M112&gt;铜钱系统分析!$D$234,M112&lt;=铜钱系统分析!$E$234),4,AND(M112&gt;铜钱系统分析!$D$235,M112&lt;=铜钱系统分析!$E$235),3,AND(M112&gt;铜钱系统分析!$D$236,M112&lt;=铜钱系统分析!$E$236),2)</f>
        <v>3</v>
      </c>
      <c r="P112" s="48">
        <f t="shared" ca="1" si="15"/>
        <v>2.0181343496690873</v>
      </c>
      <c r="Q112">
        <f ca="1">_xlfn.IFS(AND(P112&gt;铜钱系统分析!$D$233,P112&lt;=铜钱系统分析!$E$233),5,AND(P112&gt;铜钱系统分析!$D$234,P112&lt;=铜钱系统分析!$E$234),4,AND(P112&gt;铜钱系统分析!$D$235,P112&lt;=铜钱系统分析!$E$235),3,AND(P112&gt;铜钱系统分析!$D$236,P112&lt;=铜钱系统分析!$E$236),2)</f>
        <v>4</v>
      </c>
      <c r="S112" s="48">
        <f t="shared" ca="1" si="16"/>
        <v>48.87402418925533</v>
      </c>
      <c r="T112">
        <f ca="1">_xlfn.IFS(AND(S112&gt;铜钱系统分析!$D$233,S112&lt;=铜钱系统分析!$E$233),5,AND(S112&gt;铜钱系统分析!$D$234,S112&lt;=铜钱系统分析!$E$234),4,AND(S112&gt;铜钱系统分析!$D$235,S112&lt;=铜钱系统分析!$E$235),3,AND(S112&gt;铜钱系统分析!$D$236,S112&lt;=铜钱系统分析!$E$236),2)</f>
        <v>3</v>
      </c>
      <c r="V112" s="48">
        <f t="shared" ca="1" si="17"/>
        <v>99.585535296259138</v>
      </c>
      <c r="W112">
        <f ca="1">_xlfn.IFS(AND(V112&gt;铜钱系统分析!$D$233,V112&lt;=铜钱系统分析!$E$233),5,AND(V112&gt;铜钱系统分析!$D$234,V112&lt;=铜钱系统分析!$E$234),4,AND(V112&gt;铜钱系统分析!$D$235,V112&lt;=铜钱系统分析!$E$235),3,AND(V112&gt;铜钱系统分析!$D$236,V112&lt;=铜钱系统分析!$E$236),2)</f>
        <v>2</v>
      </c>
      <c r="Y112" s="48">
        <f t="shared" ca="1" si="18"/>
        <v>47.446914255569837</v>
      </c>
      <c r="Z112">
        <f ca="1">_xlfn.IFS(AND(Y112&gt;铜钱系统分析!$D$233,Y112&lt;=铜钱系统分析!$E$233),5,AND(Y112&gt;铜钱系统分析!$D$234,Y112&lt;=铜钱系统分析!$E$234),4,AND(Y112&gt;铜钱系统分析!$D$235,Y112&lt;=铜钱系统分析!$E$235),3,AND(Y112&gt;铜钱系统分析!$D$236,Y112&lt;=铜钱系统分析!$E$236),2)</f>
        <v>3</v>
      </c>
      <c r="AB112" s="48">
        <f t="shared" ca="1" si="19"/>
        <v>59.659173030091559</v>
      </c>
      <c r="AC112">
        <f ca="1">_xlfn.IFS(AND(AB112&gt;铜钱系统分析!$D$233,AB112&lt;=铜钱系统分析!$E$233),5,AND(AB112&gt;铜钱系统分析!$D$234,AB112&lt;=铜钱系统分析!$E$234),4,AND(AB112&gt;铜钱系统分析!$D$235,AB112&lt;=铜钱系统分析!$E$235),3,AND(AB112&gt;铜钱系统分析!$D$236,AB112&lt;=铜钱系统分析!$E$236),2)</f>
        <v>3</v>
      </c>
    </row>
    <row r="113" spans="1:29" x14ac:dyDescent="0.15">
      <c r="A113" s="48">
        <f t="shared" ca="1" si="10"/>
        <v>27.063510131074452</v>
      </c>
      <c r="B113">
        <f ca="1">_xlfn.IFS(AND(A113&gt;铜钱系统分析!$D$233,A113&lt;=铜钱系统分析!$E$233),5,AND(A113&gt;铜钱系统分析!$D$234,A113&lt;=铜钱系统分析!$E$234),4,AND(A113&gt;铜钱系统分析!$D$235,A113&lt;=铜钱系统分析!$E$235),3,AND(A113&gt;铜钱系统分析!$D$236,A113&lt;=铜钱系统分析!$E$236),2)</f>
        <v>3</v>
      </c>
      <c r="D113" s="48">
        <f t="shared" ca="1" si="11"/>
        <v>78.174388824656091</v>
      </c>
      <c r="E113">
        <f ca="1">_xlfn.IFS(AND(D113&gt;铜钱系统分析!$D$233,D113&lt;=铜钱系统分析!$E$233),5,AND(D113&gt;铜钱系统分析!$D$234,D113&lt;=铜钱系统分析!$E$234),4,AND(D113&gt;铜钱系统分析!$D$235,D113&lt;=铜钱系统分析!$E$235),3,AND(D113&gt;铜钱系统分析!$D$236,D113&lt;=铜钱系统分析!$E$236),2)</f>
        <v>2</v>
      </c>
      <c r="G113" s="48">
        <f t="shared" ca="1" si="12"/>
        <v>9.8037195669535286</v>
      </c>
      <c r="H113">
        <f ca="1">_xlfn.IFS(AND(G113&gt;铜钱系统分析!$D$233,G113&lt;=铜钱系统分析!$E$233),5,AND(G113&gt;铜钱系统分析!$D$234,G113&lt;=铜钱系统分析!$E$234),4,AND(G113&gt;铜钱系统分析!$D$235,G113&lt;=铜钱系统分析!$E$235),3,AND(G113&gt;铜钱系统分析!$D$236,G113&lt;=铜钱系统分析!$E$236),2)</f>
        <v>3</v>
      </c>
      <c r="J113" s="48">
        <f t="shared" ca="1" si="13"/>
        <v>26.002834429132605</v>
      </c>
      <c r="K113">
        <f ca="1">_xlfn.IFS(AND(J113&gt;铜钱系统分析!$D$233,J113&lt;=铜钱系统分析!$E$233),5,AND(J113&gt;铜钱系统分析!$D$234,J113&lt;=铜钱系统分析!$E$234),4,AND(J113&gt;铜钱系统分析!$D$235,J113&lt;=铜钱系统分析!$E$235),3,AND(J113&gt;铜钱系统分析!$D$236,J113&lt;=铜钱系统分析!$E$236),2)</f>
        <v>3</v>
      </c>
      <c r="M113" s="48">
        <f t="shared" ca="1" si="14"/>
        <v>33.659613697832391</v>
      </c>
      <c r="N113">
        <f ca="1">_xlfn.IFS(AND(M113&gt;铜钱系统分析!$D$233,M113&lt;=铜钱系统分析!$E$233),5,AND(M113&gt;铜钱系统分析!$D$234,M113&lt;=铜钱系统分析!$E$234),4,AND(M113&gt;铜钱系统分析!$D$235,M113&lt;=铜钱系统分析!$E$235),3,AND(M113&gt;铜钱系统分析!$D$236,M113&lt;=铜钱系统分析!$E$236),2)</f>
        <v>3</v>
      </c>
      <c r="P113" s="48">
        <f t="shared" ca="1" si="15"/>
        <v>78.173049470701727</v>
      </c>
      <c r="Q113">
        <f ca="1">_xlfn.IFS(AND(P113&gt;铜钱系统分析!$D$233,P113&lt;=铜钱系统分析!$E$233),5,AND(P113&gt;铜钱系统分析!$D$234,P113&lt;=铜钱系统分析!$E$234),4,AND(P113&gt;铜钱系统分析!$D$235,P113&lt;=铜钱系统分析!$E$235),3,AND(P113&gt;铜钱系统分析!$D$236,P113&lt;=铜钱系统分析!$E$236),2)</f>
        <v>2</v>
      </c>
      <c r="S113" s="48">
        <f t="shared" ca="1" si="16"/>
        <v>12.791339752639807</v>
      </c>
      <c r="T113">
        <f ca="1">_xlfn.IFS(AND(S113&gt;铜钱系统分析!$D$233,S113&lt;=铜钱系统分析!$E$233),5,AND(S113&gt;铜钱系统分析!$D$234,S113&lt;=铜钱系统分析!$E$234),4,AND(S113&gt;铜钱系统分析!$D$235,S113&lt;=铜钱系统分析!$E$235),3,AND(S113&gt;铜钱系统分析!$D$236,S113&lt;=铜钱系统分析!$E$236),2)</f>
        <v>3</v>
      </c>
      <c r="V113" s="48">
        <f t="shared" ca="1" si="17"/>
        <v>32.183184123575273</v>
      </c>
      <c r="W113">
        <f ca="1">_xlfn.IFS(AND(V113&gt;铜钱系统分析!$D$233,V113&lt;=铜钱系统分析!$E$233),5,AND(V113&gt;铜钱系统分析!$D$234,V113&lt;=铜钱系统分析!$E$234),4,AND(V113&gt;铜钱系统分析!$D$235,V113&lt;=铜钱系统分析!$E$235),3,AND(V113&gt;铜钱系统分析!$D$236,V113&lt;=铜钱系统分析!$E$236),2)</f>
        <v>3</v>
      </c>
      <c r="Y113" s="48">
        <f t="shared" ca="1" si="18"/>
        <v>28.573684622074445</v>
      </c>
      <c r="Z113">
        <f ca="1">_xlfn.IFS(AND(Y113&gt;铜钱系统分析!$D$233,Y113&lt;=铜钱系统分析!$E$233),5,AND(Y113&gt;铜钱系统分析!$D$234,Y113&lt;=铜钱系统分析!$E$234),4,AND(Y113&gt;铜钱系统分析!$D$235,Y113&lt;=铜钱系统分析!$E$235),3,AND(Y113&gt;铜钱系统分析!$D$236,Y113&lt;=铜钱系统分析!$E$236),2)</f>
        <v>3</v>
      </c>
      <c r="AB113" s="48">
        <f t="shared" ca="1" si="19"/>
        <v>6.1510591716264162</v>
      </c>
      <c r="AC113">
        <f ca="1">_xlfn.IFS(AND(AB113&gt;铜钱系统分析!$D$233,AB113&lt;=铜钱系统分析!$E$233),5,AND(AB113&gt;铜钱系统分析!$D$234,AB113&lt;=铜钱系统分析!$E$234),4,AND(AB113&gt;铜钱系统分析!$D$235,AB113&lt;=铜钱系统分析!$E$235),3,AND(AB113&gt;铜钱系统分析!$D$236,AB113&lt;=铜钱系统分析!$E$236),2)</f>
        <v>3</v>
      </c>
    </row>
    <row r="114" spans="1:29" x14ac:dyDescent="0.15">
      <c r="A114" s="48">
        <f t="shared" ca="1" si="10"/>
        <v>93.530592114585119</v>
      </c>
      <c r="B114">
        <f ca="1">_xlfn.IFS(AND(A114&gt;铜钱系统分析!$D$233,A114&lt;=铜钱系统分析!$E$233),5,AND(A114&gt;铜钱系统分析!$D$234,A114&lt;=铜钱系统分析!$E$234),4,AND(A114&gt;铜钱系统分析!$D$235,A114&lt;=铜钱系统分析!$E$235),3,AND(A114&gt;铜钱系统分析!$D$236,A114&lt;=铜钱系统分析!$E$236),2)</f>
        <v>2</v>
      </c>
      <c r="D114" s="48">
        <f t="shared" ca="1" si="11"/>
        <v>72.082760430878253</v>
      </c>
      <c r="E114">
        <f ca="1">_xlfn.IFS(AND(D114&gt;铜钱系统分析!$D$233,D114&lt;=铜钱系统分析!$E$233),5,AND(D114&gt;铜钱系统分析!$D$234,D114&lt;=铜钱系统分析!$E$234),4,AND(D114&gt;铜钱系统分析!$D$235,D114&lt;=铜钱系统分析!$E$235),3,AND(D114&gt;铜钱系统分析!$D$236,D114&lt;=铜钱系统分析!$E$236),2)</f>
        <v>3</v>
      </c>
      <c r="G114" s="48">
        <f t="shared" ca="1" si="12"/>
        <v>5.9818870811178755</v>
      </c>
      <c r="H114">
        <f ca="1">_xlfn.IFS(AND(G114&gt;铜钱系统分析!$D$233,G114&lt;=铜钱系统分析!$E$233),5,AND(G114&gt;铜钱系统分析!$D$234,G114&lt;=铜钱系统分析!$E$234),4,AND(G114&gt;铜钱系统分析!$D$235,G114&lt;=铜钱系统分析!$E$235),3,AND(G114&gt;铜钱系统分析!$D$236,G114&lt;=铜钱系统分析!$E$236),2)</f>
        <v>3</v>
      </c>
      <c r="J114" s="48">
        <f t="shared" ca="1" si="13"/>
        <v>88.973505213652842</v>
      </c>
      <c r="K114">
        <f ca="1">_xlfn.IFS(AND(J114&gt;铜钱系统分析!$D$233,J114&lt;=铜钱系统分析!$E$233),5,AND(J114&gt;铜钱系统分析!$D$234,J114&lt;=铜钱系统分析!$E$234),4,AND(J114&gt;铜钱系统分析!$D$235,J114&lt;=铜钱系统分析!$E$235),3,AND(J114&gt;铜钱系统分析!$D$236,J114&lt;=铜钱系统分析!$E$236),2)</f>
        <v>2</v>
      </c>
      <c r="M114" s="48">
        <f t="shared" ca="1" si="14"/>
        <v>61.201951310792722</v>
      </c>
      <c r="N114">
        <f ca="1">_xlfn.IFS(AND(M114&gt;铜钱系统分析!$D$233,M114&lt;=铜钱系统分析!$E$233),5,AND(M114&gt;铜钱系统分析!$D$234,M114&lt;=铜钱系统分析!$E$234),4,AND(M114&gt;铜钱系统分析!$D$235,M114&lt;=铜钱系统分析!$E$235),3,AND(M114&gt;铜钱系统分析!$D$236,M114&lt;=铜钱系统分析!$E$236),2)</f>
        <v>3</v>
      </c>
      <c r="P114" s="48">
        <f t="shared" ca="1" si="15"/>
        <v>23.823833058295797</v>
      </c>
      <c r="Q114">
        <f ca="1">_xlfn.IFS(AND(P114&gt;铜钱系统分析!$D$233,P114&lt;=铜钱系统分析!$E$233),5,AND(P114&gt;铜钱系统分析!$D$234,P114&lt;=铜钱系统分析!$E$234),4,AND(P114&gt;铜钱系统分析!$D$235,P114&lt;=铜钱系统分析!$E$235),3,AND(P114&gt;铜钱系统分析!$D$236,P114&lt;=铜钱系统分析!$E$236),2)</f>
        <v>3</v>
      </c>
      <c r="S114" s="48">
        <f t="shared" ca="1" si="16"/>
        <v>84.712051359909708</v>
      </c>
      <c r="T114">
        <f ca="1">_xlfn.IFS(AND(S114&gt;铜钱系统分析!$D$233,S114&lt;=铜钱系统分析!$E$233),5,AND(S114&gt;铜钱系统分析!$D$234,S114&lt;=铜钱系统分析!$E$234),4,AND(S114&gt;铜钱系统分析!$D$235,S114&lt;=铜钱系统分析!$E$235),3,AND(S114&gt;铜钱系统分析!$D$236,S114&lt;=铜钱系统分析!$E$236),2)</f>
        <v>2</v>
      </c>
      <c r="V114" s="48">
        <f t="shared" ca="1" si="17"/>
        <v>30.598081763132956</v>
      </c>
      <c r="W114">
        <f ca="1">_xlfn.IFS(AND(V114&gt;铜钱系统分析!$D$233,V114&lt;=铜钱系统分析!$E$233),5,AND(V114&gt;铜钱系统分析!$D$234,V114&lt;=铜钱系统分析!$E$234),4,AND(V114&gt;铜钱系统分析!$D$235,V114&lt;=铜钱系统分析!$E$235),3,AND(V114&gt;铜钱系统分析!$D$236,V114&lt;=铜钱系统分析!$E$236),2)</f>
        <v>3</v>
      </c>
      <c r="Y114" s="48">
        <f t="shared" ca="1" si="18"/>
        <v>82.83407913357938</v>
      </c>
      <c r="Z114">
        <f ca="1">_xlfn.IFS(AND(Y114&gt;铜钱系统分析!$D$233,Y114&lt;=铜钱系统分析!$E$233),5,AND(Y114&gt;铜钱系统分析!$D$234,Y114&lt;=铜钱系统分析!$E$234),4,AND(Y114&gt;铜钱系统分析!$D$235,Y114&lt;=铜钱系统分析!$E$235),3,AND(Y114&gt;铜钱系统分析!$D$236,Y114&lt;=铜钱系统分析!$E$236),2)</f>
        <v>2</v>
      </c>
      <c r="AB114" s="48">
        <f t="shared" ca="1" si="19"/>
        <v>51.06080486635404</v>
      </c>
      <c r="AC114">
        <f ca="1">_xlfn.IFS(AND(AB114&gt;铜钱系统分析!$D$233,AB114&lt;=铜钱系统分析!$E$233),5,AND(AB114&gt;铜钱系统分析!$D$234,AB114&lt;=铜钱系统分析!$E$234),4,AND(AB114&gt;铜钱系统分析!$D$235,AB114&lt;=铜钱系统分析!$E$235),3,AND(AB114&gt;铜钱系统分析!$D$236,AB114&lt;=铜钱系统分析!$E$236),2)</f>
        <v>3</v>
      </c>
    </row>
    <row r="115" spans="1:29" x14ac:dyDescent="0.15">
      <c r="A115" s="48">
        <f t="shared" ca="1" si="10"/>
        <v>92.467776095866768</v>
      </c>
      <c r="B115">
        <f ca="1">_xlfn.IFS(AND(A115&gt;铜钱系统分析!$D$233,A115&lt;=铜钱系统分析!$E$233),5,AND(A115&gt;铜钱系统分析!$D$234,A115&lt;=铜钱系统分析!$E$234),4,AND(A115&gt;铜钱系统分析!$D$235,A115&lt;=铜钱系统分析!$E$235),3,AND(A115&gt;铜钱系统分析!$D$236,A115&lt;=铜钱系统分析!$E$236),2)</f>
        <v>2</v>
      </c>
      <c r="D115" s="48">
        <f t="shared" ca="1" si="11"/>
        <v>88.978574342006794</v>
      </c>
      <c r="E115">
        <f ca="1">_xlfn.IFS(AND(D115&gt;铜钱系统分析!$D$233,D115&lt;=铜钱系统分析!$E$233),5,AND(D115&gt;铜钱系统分析!$D$234,D115&lt;=铜钱系统分析!$E$234),4,AND(D115&gt;铜钱系统分析!$D$235,D115&lt;=铜钱系统分析!$E$235),3,AND(D115&gt;铜钱系统分析!$D$236,D115&lt;=铜钱系统分析!$E$236),2)</f>
        <v>2</v>
      </c>
      <c r="G115" s="48">
        <f t="shared" ca="1" si="12"/>
        <v>14.665673070608353</v>
      </c>
      <c r="H115">
        <f ca="1">_xlfn.IFS(AND(G115&gt;铜钱系统分析!$D$233,G115&lt;=铜钱系统分析!$E$233),5,AND(G115&gt;铜钱系统分析!$D$234,G115&lt;=铜钱系统分析!$E$234),4,AND(G115&gt;铜钱系统分析!$D$235,G115&lt;=铜钱系统分析!$E$235),3,AND(G115&gt;铜钱系统分析!$D$236,G115&lt;=铜钱系统分析!$E$236),2)</f>
        <v>3</v>
      </c>
      <c r="J115" s="48">
        <f t="shared" ca="1" si="13"/>
        <v>97.969899967500126</v>
      </c>
      <c r="K115">
        <f ca="1">_xlfn.IFS(AND(J115&gt;铜钱系统分析!$D$233,J115&lt;=铜钱系统分析!$E$233),5,AND(J115&gt;铜钱系统分析!$D$234,J115&lt;=铜钱系统分析!$E$234),4,AND(J115&gt;铜钱系统分析!$D$235,J115&lt;=铜钱系统分析!$E$235),3,AND(J115&gt;铜钱系统分析!$D$236,J115&lt;=铜钱系统分析!$E$236),2)</f>
        <v>2</v>
      </c>
      <c r="M115" s="48">
        <f t="shared" ca="1" si="14"/>
        <v>44.648152497292912</v>
      </c>
      <c r="N115">
        <f ca="1">_xlfn.IFS(AND(M115&gt;铜钱系统分析!$D$233,M115&lt;=铜钱系统分析!$E$233),5,AND(M115&gt;铜钱系统分析!$D$234,M115&lt;=铜钱系统分析!$E$234),4,AND(M115&gt;铜钱系统分析!$D$235,M115&lt;=铜钱系统分析!$E$235),3,AND(M115&gt;铜钱系统分析!$D$236,M115&lt;=铜钱系统分析!$E$236),2)</f>
        <v>3</v>
      </c>
      <c r="P115" s="48">
        <f t="shared" ca="1" si="15"/>
        <v>1.8253742427512876</v>
      </c>
      <c r="Q115">
        <f ca="1">_xlfn.IFS(AND(P115&gt;铜钱系统分析!$D$233,P115&lt;=铜钱系统分析!$E$233),5,AND(P115&gt;铜钱系统分析!$D$234,P115&lt;=铜钱系统分析!$E$234),4,AND(P115&gt;铜钱系统分析!$D$235,P115&lt;=铜钱系统分析!$E$235),3,AND(P115&gt;铜钱系统分析!$D$236,P115&lt;=铜钱系统分析!$E$236),2)</f>
        <v>4</v>
      </c>
      <c r="S115" s="48">
        <f t="shared" ca="1" si="16"/>
        <v>73.015614972956371</v>
      </c>
      <c r="T115">
        <f ca="1">_xlfn.IFS(AND(S115&gt;铜钱系统分析!$D$233,S115&lt;=铜钱系统分析!$E$233),5,AND(S115&gt;铜钱系统分析!$D$234,S115&lt;=铜钱系统分析!$E$234),4,AND(S115&gt;铜钱系统分析!$D$235,S115&lt;=铜钱系统分析!$E$235),3,AND(S115&gt;铜钱系统分析!$D$236,S115&lt;=铜钱系统分析!$E$236),2)</f>
        <v>2</v>
      </c>
      <c r="V115" s="48">
        <f t="shared" ca="1" si="17"/>
        <v>79.969717136768111</v>
      </c>
      <c r="W115">
        <f ca="1">_xlfn.IFS(AND(V115&gt;铜钱系统分析!$D$233,V115&lt;=铜钱系统分析!$E$233),5,AND(V115&gt;铜钱系统分析!$D$234,V115&lt;=铜钱系统分析!$E$234),4,AND(V115&gt;铜钱系统分析!$D$235,V115&lt;=铜钱系统分析!$E$235),3,AND(V115&gt;铜钱系统分析!$D$236,V115&lt;=铜钱系统分析!$E$236),2)</f>
        <v>2</v>
      </c>
      <c r="Y115" s="48">
        <f t="shared" ca="1" si="18"/>
        <v>84.008778919320264</v>
      </c>
      <c r="Z115">
        <f ca="1">_xlfn.IFS(AND(Y115&gt;铜钱系统分析!$D$233,Y115&lt;=铜钱系统分析!$E$233),5,AND(Y115&gt;铜钱系统分析!$D$234,Y115&lt;=铜钱系统分析!$E$234),4,AND(Y115&gt;铜钱系统分析!$D$235,Y115&lt;=铜钱系统分析!$E$235),3,AND(Y115&gt;铜钱系统分析!$D$236,Y115&lt;=铜钱系统分析!$E$236),2)</f>
        <v>2</v>
      </c>
      <c r="AB115" s="48">
        <f t="shared" ca="1" si="19"/>
        <v>55.260301069414822</v>
      </c>
      <c r="AC115">
        <f ca="1">_xlfn.IFS(AND(AB115&gt;铜钱系统分析!$D$233,AB115&lt;=铜钱系统分析!$E$233),5,AND(AB115&gt;铜钱系统分析!$D$234,AB115&lt;=铜钱系统分析!$E$234),4,AND(AB115&gt;铜钱系统分析!$D$235,AB115&lt;=铜钱系统分析!$E$235),3,AND(AB115&gt;铜钱系统分析!$D$236,AB115&lt;=铜钱系统分析!$E$236),2)</f>
        <v>3</v>
      </c>
    </row>
    <row r="116" spans="1:29" x14ac:dyDescent="0.15">
      <c r="A116" s="48">
        <f t="shared" ca="1" si="10"/>
        <v>63.969610607093031</v>
      </c>
      <c r="B116">
        <f ca="1">_xlfn.IFS(AND(A116&gt;铜钱系统分析!$D$233,A116&lt;=铜钱系统分析!$E$233),5,AND(A116&gt;铜钱系统分析!$D$234,A116&lt;=铜钱系统分析!$E$234),4,AND(A116&gt;铜钱系统分析!$D$235,A116&lt;=铜钱系统分析!$E$235),3,AND(A116&gt;铜钱系统分析!$D$236,A116&lt;=铜钱系统分析!$E$236),2)</f>
        <v>3</v>
      </c>
      <c r="D116" s="48">
        <f t="shared" ca="1" si="11"/>
        <v>44.692205812658379</v>
      </c>
      <c r="E116">
        <f ca="1">_xlfn.IFS(AND(D116&gt;铜钱系统分析!$D$233,D116&lt;=铜钱系统分析!$E$233),5,AND(D116&gt;铜钱系统分析!$D$234,D116&lt;=铜钱系统分析!$E$234),4,AND(D116&gt;铜钱系统分析!$D$235,D116&lt;=铜钱系统分析!$E$235),3,AND(D116&gt;铜钱系统分析!$D$236,D116&lt;=铜钱系统分析!$E$236),2)</f>
        <v>3</v>
      </c>
      <c r="G116" s="48">
        <f t="shared" ca="1" si="12"/>
        <v>15.771786963755529</v>
      </c>
      <c r="H116">
        <f ca="1">_xlfn.IFS(AND(G116&gt;铜钱系统分析!$D$233,G116&lt;=铜钱系统分析!$E$233),5,AND(G116&gt;铜钱系统分析!$D$234,G116&lt;=铜钱系统分析!$E$234),4,AND(G116&gt;铜钱系统分析!$D$235,G116&lt;=铜钱系统分析!$E$235),3,AND(G116&gt;铜钱系统分析!$D$236,G116&lt;=铜钱系统分析!$E$236),2)</f>
        <v>3</v>
      </c>
      <c r="J116" s="48">
        <f t="shared" ca="1" si="13"/>
        <v>41.785706726338603</v>
      </c>
      <c r="K116">
        <f ca="1">_xlfn.IFS(AND(J116&gt;铜钱系统分析!$D$233,J116&lt;=铜钱系统分析!$E$233),5,AND(J116&gt;铜钱系统分析!$D$234,J116&lt;=铜钱系统分析!$E$234),4,AND(J116&gt;铜钱系统分析!$D$235,J116&lt;=铜钱系统分析!$E$235),3,AND(J116&gt;铜钱系统分析!$D$236,J116&lt;=铜钱系统分析!$E$236),2)</f>
        <v>3</v>
      </c>
      <c r="M116" s="48">
        <f t="shared" ca="1" si="14"/>
        <v>73.065753188773044</v>
      </c>
      <c r="N116">
        <f ca="1">_xlfn.IFS(AND(M116&gt;铜钱系统分析!$D$233,M116&lt;=铜钱系统分析!$E$233),5,AND(M116&gt;铜钱系统分析!$D$234,M116&lt;=铜钱系统分析!$E$234),4,AND(M116&gt;铜钱系统分析!$D$235,M116&lt;=铜钱系统分析!$E$235),3,AND(M116&gt;铜钱系统分析!$D$236,M116&lt;=铜钱系统分析!$E$236),2)</f>
        <v>2</v>
      </c>
      <c r="P116" s="48">
        <f t="shared" ca="1" si="15"/>
        <v>17.877098050106564</v>
      </c>
      <c r="Q116">
        <f ca="1">_xlfn.IFS(AND(P116&gt;铜钱系统分析!$D$233,P116&lt;=铜钱系统分析!$E$233),5,AND(P116&gt;铜钱系统分析!$D$234,P116&lt;=铜钱系统分析!$E$234),4,AND(P116&gt;铜钱系统分析!$D$235,P116&lt;=铜钱系统分析!$E$235),3,AND(P116&gt;铜钱系统分析!$D$236,P116&lt;=铜钱系统分析!$E$236),2)</f>
        <v>3</v>
      </c>
      <c r="S116" s="48">
        <f t="shared" ca="1" si="16"/>
        <v>36.495881259907812</v>
      </c>
      <c r="T116">
        <f ca="1">_xlfn.IFS(AND(S116&gt;铜钱系统分析!$D$233,S116&lt;=铜钱系统分析!$E$233),5,AND(S116&gt;铜钱系统分析!$D$234,S116&lt;=铜钱系统分析!$E$234),4,AND(S116&gt;铜钱系统分析!$D$235,S116&lt;=铜钱系统分析!$E$235),3,AND(S116&gt;铜钱系统分析!$D$236,S116&lt;=铜钱系统分析!$E$236),2)</f>
        <v>3</v>
      </c>
      <c r="V116" s="48">
        <f t="shared" ca="1" si="17"/>
        <v>97.155032629680221</v>
      </c>
      <c r="W116">
        <f ca="1">_xlfn.IFS(AND(V116&gt;铜钱系统分析!$D$233,V116&lt;=铜钱系统分析!$E$233),5,AND(V116&gt;铜钱系统分析!$D$234,V116&lt;=铜钱系统分析!$E$234),4,AND(V116&gt;铜钱系统分析!$D$235,V116&lt;=铜钱系统分析!$E$235),3,AND(V116&gt;铜钱系统分析!$D$236,V116&lt;=铜钱系统分析!$E$236),2)</f>
        <v>2</v>
      </c>
      <c r="Y116" s="48">
        <f t="shared" ca="1" si="18"/>
        <v>0.77438683874979652</v>
      </c>
      <c r="Z116">
        <f ca="1">_xlfn.IFS(AND(Y116&gt;铜钱系统分析!$D$233,Y116&lt;=铜钱系统分析!$E$233),5,AND(Y116&gt;铜钱系统分析!$D$234,Y116&lt;=铜钱系统分析!$E$234),4,AND(Y116&gt;铜钱系统分析!$D$235,Y116&lt;=铜钱系统分析!$E$235),3,AND(Y116&gt;铜钱系统分析!$D$236,Y116&lt;=铜钱系统分析!$E$236),2)</f>
        <v>4</v>
      </c>
      <c r="AB116" s="48">
        <f t="shared" ca="1" si="19"/>
        <v>32.654291726447539</v>
      </c>
      <c r="AC116">
        <f ca="1">_xlfn.IFS(AND(AB116&gt;铜钱系统分析!$D$233,AB116&lt;=铜钱系统分析!$E$233),5,AND(AB116&gt;铜钱系统分析!$D$234,AB116&lt;=铜钱系统分析!$E$234),4,AND(AB116&gt;铜钱系统分析!$D$235,AB116&lt;=铜钱系统分析!$E$235),3,AND(AB116&gt;铜钱系统分析!$D$236,AB116&lt;=铜钱系统分析!$E$236),2)</f>
        <v>3</v>
      </c>
    </row>
    <row r="117" spans="1:29" x14ac:dyDescent="0.15">
      <c r="A117" s="48">
        <f t="shared" ca="1" si="10"/>
        <v>67.662228927608055</v>
      </c>
      <c r="B117">
        <f ca="1">_xlfn.IFS(AND(A117&gt;铜钱系统分析!$D$233,A117&lt;=铜钱系统分析!$E$233),5,AND(A117&gt;铜钱系统分析!$D$234,A117&lt;=铜钱系统分析!$E$234),4,AND(A117&gt;铜钱系统分析!$D$235,A117&lt;=铜钱系统分析!$E$235),3,AND(A117&gt;铜钱系统分析!$D$236,A117&lt;=铜钱系统分析!$E$236),2)</f>
        <v>3</v>
      </c>
      <c r="D117" s="48">
        <f t="shared" ca="1" si="11"/>
        <v>90.144788841921596</v>
      </c>
      <c r="E117">
        <f ca="1">_xlfn.IFS(AND(D117&gt;铜钱系统分析!$D$233,D117&lt;=铜钱系统分析!$E$233),5,AND(D117&gt;铜钱系统分析!$D$234,D117&lt;=铜钱系统分析!$E$234),4,AND(D117&gt;铜钱系统分析!$D$235,D117&lt;=铜钱系统分析!$E$235),3,AND(D117&gt;铜钱系统分析!$D$236,D117&lt;=铜钱系统分析!$E$236),2)</f>
        <v>2</v>
      </c>
      <c r="G117" s="48">
        <f t="shared" ca="1" si="12"/>
        <v>69.444953749975198</v>
      </c>
      <c r="H117">
        <f ca="1">_xlfn.IFS(AND(G117&gt;铜钱系统分析!$D$233,G117&lt;=铜钱系统分析!$E$233),5,AND(G117&gt;铜钱系统分析!$D$234,G117&lt;=铜钱系统分析!$E$234),4,AND(G117&gt;铜钱系统分析!$D$235,G117&lt;=铜钱系统分析!$E$235),3,AND(G117&gt;铜钱系统分析!$D$236,G117&lt;=铜钱系统分析!$E$236),2)</f>
        <v>3</v>
      </c>
      <c r="J117" s="48">
        <f t="shared" ca="1" si="13"/>
        <v>51.191247588186769</v>
      </c>
      <c r="K117">
        <f ca="1">_xlfn.IFS(AND(J117&gt;铜钱系统分析!$D$233,J117&lt;=铜钱系统分析!$E$233),5,AND(J117&gt;铜钱系统分析!$D$234,J117&lt;=铜钱系统分析!$E$234),4,AND(J117&gt;铜钱系统分析!$D$235,J117&lt;=铜钱系统分析!$E$235),3,AND(J117&gt;铜钱系统分析!$D$236,J117&lt;=铜钱系统分析!$E$236),2)</f>
        <v>3</v>
      </c>
      <c r="M117" s="48">
        <f t="shared" ca="1" si="14"/>
        <v>29.810136721352197</v>
      </c>
      <c r="N117">
        <f ca="1">_xlfn.IFS(AND(M117&gt;铜钱系统分析!$D$233,M117&lt;=铜钱系统分析!$E$233),5,AND(M117&gt;铜钱系统分析!$D$234,M117&lt;=铜钱系统分析!$E$234),4,AND(M117&gt;铜钱系统分析!$D$235,M117&lt;=铜钱系统分析!$E$235),3,AND(M117&gt;铜钱系统分析!$D$236,M117&lt;=铜钱系统分析!$E$236),2)</f>
        <v>3</v>
      </c>
      <c r="P117" s="48">
        <f t="shared" ca="1" si="15"/>
        <v>52.690891314930631</v>
      </c>
      <c r="Q117">
        <f ca="1">_xlfn.IFS(AND(P117&gt;铜钱系统分析!$D$233,P117&lt;=铜钱系统分析!$E$233),5,AND(P117&gt;铜钱系统分析!$D$234,P117&lt;=铜钱系统分析!$E$234),4,AND(P117&gt;铜钱系统分析!$D$235,P117&lt;=铜钱系统分析!$E$235),3,AND(P117&gt;铜钱系统分析!$D$236,P117&lt;=铜钱系统分析!$E$236),2)</f>
        <v>3</v>
      </c>
      <c r="S117" s="48">
        <f t="shared" ca="1" si="16"/>
        <v>43.462181113544716</v>
      </c>
      <c r="T117">
        <f ca="1">_xlfn.IFS(AND(S117&gt;铜钱系统分析!$D$233,S117&lt;=铜钱系统分析!$E$233),5,AND(S117&gt;铜钱系统分析!$D$234,S117&lt;=铜钱系统分析!$E$234),4,AND(S117&gt;铜钱系统分析!$D$235,S117&lt;=铜钱系统分析!$E$235),3,AND(S117&gt;铜钱系统分析!$D$236,S117&lt;=铜钱系统分析!$E$236),2)</f>
        <v>3</v>
      </c>
      <c r="V117" s="48">
        <f t="shared" ca="1" si="17"/>
        <v>34.373439248362715</v>
      </c>
      <c r="W117">
        <f ca="1">_xlfn.IFS(AND(V117&gt;铜钱系统分析!$D$233,V117&lt;=铜钱系统分析!$E$233),5,AND(V117&gt;铜钱系统分析!$D$234,V117&lt;=铜钱系统分析!$E$234),4,AND(V117&gt;铜钱系统分析!$D$235,V117&lt;=铜钱系统分析!$E$235),3,AND(V117&gt;铜钱系统分析!$D$236,V117&lt;=铜钱系统分析!$E$236),2)</f>
        <v>3</v>
      </c>
      <c r="Y117" s="48">
        <f t="shared" ca="1" si="18"/>
        <v>39.769668151084126</v>
      </c>
      <c r="Z117">
        <f ca="1">_xlfn.IFS(AND(Y117&gt;铜钱系统分析!$D$233,Y117&lt;=铜钱系统分析!$E$233),5,AND(Y117&gt;铜钱系统分析!$D$234,Y117&lt;=铜钱系统分析!$E$234),4,AND(Y117&gt;铜钱系统分析!$D$235,Y117&lt;=铜钱系统分析!$E$235),3,AND(Y117&gt;铜钱系统分析!$D$236,Y117&lt;=铜钱系统分析!$E$236),2)</f>
        <v>3</v>
      </c>
      <c r="AB117" s="48">
        <f t="shared" ca="1" si="19"/>
        <v>44.383473207667166</v>
      </c>
      <c r="AC117">
        <f ca="1">_xlfn.IFS(AND(AB117&gt;铜钱系统分析!$D$233,AB117&lt;=铜钱系统分析!$E$233),5,AND(AB117&gt;铜钱系统分析!$D$234,AB117&lt;=铜钱系统分析!$E$234),4,AND(AB117&gt;铜钱系统分析!$D$235,AB117&lt;=铜钱系统分析!$E$235),3,AND(AB117&gt;铜钱系统分析!$D$236,AB117&lt;=铜钱系统分析!$E$236),2)</f>
        <v>3</v>
      </c>
    </row>
    <row r="118" spans="1:29" x14ac:dyDescent="0.15">
      <c r="A118" s="48">
        <f t="shared" ca="1" si="10"/>
        <v>37.947106424641994</v>
      </c>
      <c r="B118">
        <f ca="1">_xlfn.IFS(AND(A118&gt;铜钱系统分析!$D$233,A118&lt;=铜钱系统分析!$E$233),5,AND(A118&gt;铜钱系统分析!$D$234,A118&lt;=铜钱系统分析!$E$234),4,AND(A118&gt;铜钱系统分析!$D$235,A118&lt;=铜钱系统分析!$E$235),3,AND(A118&gt;铜钱系统分析!$D$236,A118&lt;=铜钱系统分析!$E$236),2)</f>
        <v>3</v>
      </c>
      <c r="D118" s="48">
        <f t="shared" ca="1" si="11"/>
        <v>24.244775776168204</v>
      </c>
      <c r="E118">
        <f ca="1">_xlfn.IFS(AND(D118&gt;铜钱系统分析!$D$233,D118&lt;=铜钱系统分析!$E$233),5,AND(D118&gt;铜钱系统分析!$D$234,D118&lt;=铜钱系统分析!$E$234),4,AND(D118&gt;铜钱系统分析!$D$235,D118&lt;=铜钱系统分析!$E$235),3,AND(D118&gt;铜钱系统分析!$D$236,D118&lt;=铜钱系统分析!$E$236),2)</f>
        <v>3</v>
      </c>
      <c r="G118" s="48">
        <f t="shared" ca="1" si="12"/>
        <v>15.241459953138236</v>
      </c>
      <c r="H118">
        <f ca="1">_xlfn.IFS(AND(G118&gt;铜钱系统分析!$D$233,G118&lt;=铜钱系统分析!$E$233),5,AND(G118&gt;铜钱系统分析!$D$234,G118&lt;=铜钱系统分析!$E$234),4,AND(G118&gt;铜钱系统分析!$D$235,G118&lt;=铜钱系统分析!$E$235),3,AND(G118&gt;铜钱系统分析!$D$236,G118&lt;=铜钱系统分析!$E$236),2)</f>
        <v>3</v>
      </c>
      <c r="J118" s="48">
        <f t="shared" ca="1" si="13"/>
        <v>27.497727866149024</v>
      </c>
      <c r="K118">
        <f ca="1">_xlfn.IFS(AND(J118&gt;铜钱系统分析!$D$233,J118&lt;=铜钱系统分析!$E$233),5,AND(J118&gt;铜钱系统分析!$D$234,J118&lt;=铜钱系统分析!$E$234),4,AND(J118&gt;铜钱系统分析!$D$235,J118&lt;=铜钱系统分析!$E$235),3,AND(J118&gt;铜钱系统分析!$D$236,J118&lt;=铜钱系统分析!$E$236),2)</f>
        <v>3</v>
      </c>
      <c r="M118" s="48">
        <f t="shared" ca="1" si="14"/>
        <v>70.608046467342859</v>
      </c>
      <c r="N118">
        <f ca="1">_xlfn.IFS(AND(M118&gt;铜钱系统分析!$D$233,M118&lt;=铜钱系统分析!$E$233),5,AND(M118&gt;铜钱系统分析!$D$234,M118&lt;=铜钱系统分析!$E$234),4,AND(M118&gt;铜钱系统分析!$D$235,M118&lt;=铜钱系统分析!$E$235),3,AND(M118&gt;铜钱系统分析!$D$236,M118&lt;=铜钱系统分析!$E$236),2)</f>
        <v>3</v>
      </c>
      <c r="P118" s="48">
        <f t="shared" ca="1" si="15"/>
        <v>6.309586926166455E-2</v>
      </c>
      <c r="Q118">
        <f ca="1">_xlfn.IFS(AND(P118&gt;铜钱系统分析!$D$233,P118&lt;=铜钱系统分析!$E$233),5,AND(P118&gt;铜钱系统分析!$D$234,P118&lt;=铜钱系统分析!$E$234),4,AND(P118&gt;铜钱系统分析!$D$235,P118&lt;=铜钱系统分析!$E$235),3,AND(P118&gt;铜钱系统分析!$D$236,P118&lt;=铜钱系统分析!$E$236),2)</f>
        <v>5</v>
      </c>
      <c r="S118" s="48">
        <f t="shared" ca="1" si="16"/>
        <v>35.140764143373069</v>
      </c>
      <c r="T118">
        <f ca="1">_xlfn.IFS(AND(S118&gt;铜钱系统分析!$D$233,S118&lt;=铜钱系统分析!$E$233),5,AND(S118&gt;铜钱系统分析!$D$234,S118&lt;=铜钱系统分析!$E$234),4,AND(S118&gt;铜钱系统分析!$D$235,S118&lt;=铜钱系统分析!$E$235),3,AND(S118&gt;铜钱系统分析!$D$236,S118&lt;=铜钱系统分析!$E$236),2)</f>
        <v>3</v>
      </c>
      <c r="V118" s="48">
        <f t="shared" ca="1" si="17"/>
        <v>56.379189854344212</v>
      </c>
      <c r="W118">
        <f ca="1">_xlfn.IFS(AND(V118&gt;铜钱系统分析!$D$233,V118&lt;=铜钱系统分析!$E$233),5,AND(V118&gt;铜钱系统分析!$D$234,V118&lt;=铜钱系统分析!$E$234),4,AND(V118&gt;铜钱系统分析!$D$235,V118&lt;=铜钱系统分析!$E$235),3,AND(V118&gt;铜钱系统分析!$D$236,V118&lt;=铜钱系统分析!$E$236),2)</f>
        <v>3</v>
      </c>
      <c r="Y118" s="48">
        <f t="shared" ca="1" si="18"/>
        <v>30.033180383557067</v>
      </c>
      <c r="Z118">
        <f ca="1">_xlfn.IFS(AND(Y118&gt;铜钱系统分析!$D$233,Y118&lt;=铜钱系统分析!$E$233),5,AND(Y118&gt;铜钱系统分析!$D$234,Y118&lt;=铜钱系统分析!$E$234),4,AND(Y118&gt;铜钱系统分析!$D$235,Y118&lt;=铜钱系统分析!$E$235),3,AND(Y118&gt;铜钱系统分析!$D$236,Y118&lt;=铜钱系统分析!$E$236),2)</f>
        <v>3</v>
      </c>
      <c r="AB118" s="48">
        <f t="shared" ca="1" si="19"/>
        <v>35.812182740500255</v>
      </c>
      <c r="AC118">
        <f ca="1">_xlfn.IFS(AND(AB118&gt;铜钱系统分析!$D$233,AB118&lt;=铜钱系统分析!$E$233),5,AND(AB118&gt;铜钱系统分析!$D$234,AB118&lt;=铜钱系统分析!$E$234),4,AND(AB118&gt;铜钱系统分析!$D$235,AB118&lt;=铜钱系统分析!$E$235),3,AND(AB118&gt;铜钱系统分析!$D$236,AB118&lt;=铜钱系统分析!$E$236),2)</f>
        <v>3</v>
      </c>
    </row>
    <row r="119" spans="1:29" x14ac:dyDescent="0.15">
      <c r="A119" s="48">
        <f t="shared" ca="1" si="10"/>
        <v>26.902973174150667</v>
      </c>
      <c r="B119">
        <f ca="1">_xlfn.IFS(AND(A119&gt;铜钱系统分析!$D$233,A119&lt;=铜钱系统分析!$E$233),5,AND(A119&gt;铜钱系统分析!$D$234,A119&lt;=铜钱系统分析!$E$234),4,AND(A119&gt;铜钱系统分析!$D$235,A119&lt;=铜钱系统分析!$E$235),3,AND(A119&gt;铜钱系统分析!$D$236,A119&lt;=铜钱系统分析!$E$236),2)</f>
        <v>3</v>
      </c>
      <c r="D119" s="48">
        <f t="shared" ca="1" si="11"/>
        <v>57.857842724825794</v>
      </c>
      <c r="E119">
        <f ca="1">_xlfn.IFS(AND(D119&gt;铜钱系统分析!$D$233,D119&lt;=铜钱系统分析!$E$233),5,AND(D119&gt;铜钱系统分析!$D$234,D119&lt;=铜钱系统分析!$E$234),4,AND(D119&gt;铜钱系统分析!$D$235,D119&lt;=铜钱系统分析!$E$235),3,AND(D119&gt;铜钱系统分析!$D$236,D119&lt;=铜钱系统分析!$E$236),2)</f>
        <v>3</v>
      </c>
      <c r="G119" s="48">
        <f t="shared" ca="1" si="12"/>
        <v>19.850787065462473</v>
      </c>
      <c r="H119">
        <f ca="1">_xlfn.IFS(AND(G119&gt;铜钱系统分析!$D$233,G119&lt;=铜钱系统分析!$E$233),5,AND(G119&gt;铜钱系统分析!$D$234,G119&lt;=铜钱系统分析!$E$234),4,AND(G119&gt;铜钱系统分析!$D$235,G119&lt;=铜钱系统分析!$E$235),3,AND(G119&gt;铜钱系统分析!$D$236,G119&lt;=铜钱系统分析!$E$236),2)</f>
        <v>3</v>
      </c>
      <c r="J119" s="48">
        <f t="shared" ca="1" si="13"/>
        <v>50.467145227201939</v>
      </c>
      <c r="K119">
        <f ca="1">_xlfn.IFS(AND(J119&gt;铜钱系统分析!$D$233,J119&lt;=铜钱系统分析!$E$233),5,AND(J119&gt;铜钱系统分析!$D$234,J119&lt;=铜钱系统分析!$E$234),4,AND(J119&gt;铜钱系统分析!$D$235,J119&lt;=铜钱系统分析!$E$235),3,AND(J119&gt;铜钱系统分析!$D$236,J119&lt;=铜钱系统分析!$E$236),2)</f>
        <v>3</v>
      </c>
      <c r="M119" s="48">
        <f t="shared" ca="1" si="14"/>
        <v>69.734176254654727</v>
      </c>
      <c r="N119">
        <f ca="1">_xlfn.IFS(AND(M119&gt;铜钱系统分析!$D$233,M119&lt;=铜钱系统分析!$E$233),5,AND(M119&gt;铜钱系统分析!$D$234,M119&lt;=铜钱系统分析!$E$234),4,AND(M119&gt;铜钱系统分析!$D$235,M119&lt;=铜钱系统分析!$E$235),3,AND(M119&gt;铜钱系统分析!$D$236,M119&lt;=铜钱系统分析!$E$236),2)</f>
        <v>3</v>
      </c>
      <c r="P119" s="48">
        <f t="shared" ca="1" si="15"/>
        <v>29.996506310176272</v>
      </c>
      <c r="Q119">
        <f ca="1">_xlfn.IFS(AND(P119&gt;铜钱系统分析!$D$233,P119&lt;=铜钱系统分析!$E$233),5,AND(P119&gt;铜钱系统分析!$D$234,P119&lt;=铜钱系统分析!$E$234),4,AND(P119&gt;铜钱系统分析!$D$235,P119&lt;=铜钱系统分析!$E$235),3,AND(P119&gt;铜钱系统分析!$D$236,P119&lt;=铜钱系统分析!$E$236),2)</f>
        <v>3</v>
      </c>
      <c r="S119" s="48">
        <f t="shared" ca="1" si="16"/>
        <v>65.008923173294548</v>
      </c>
      <c r="T119">
        <f ca="1">_xlfn.IFS(AND(S119&gt;铜钱系统分析!$D$233,S119&lt;=铜钱系统分析!$E$233),5,AND(S119&gt;铜钱系统分析!$D$234,S119&lt;=铜钱系统分析!$E$234),4,AND(S119&gt;铜钱系统分析!$D$235,S119&lt;=铜钱系统分析!$E$235),3,AND(S119&gt;铜钱系统分析!$D$236,S119&lt;=铜钱系统分析!$E$236),2)</f>
        <v>3</v>
      </c>
      <c r="V119" s="48">
        <f t="shared" ca="1" si="17"/>
        <v>44.231291125042084</v>
      </c>
      <c r="W119">
        <f ca="1">_xlfn.IFS(AND(V119&gt;铜钱系统分析!$D$233,V119&lt;=铜钱系统分析!$E$233),5,AND(V119&gt;铜钱系统分析!$D$234,V119&lt;=铜钱系统分析!$E$234),4,AND(V119&gt;铜钱系统分析!$D$235,V119&lt;=铜钱系统分析!$E$235),3,AND(V119&gt;铜钱系统分析!$D$236,V119&lt;=铜钱系统分析!$E$236),2)</f>
        <v>3</v>
      </c>
      <c r="Y119" s="48">
        <f t="shared" ca="1" si="18"/>
        <v>55.483267209865517</v>
      </c>
      <c r="Z119">
        <f ca="1">_xlfn.IFS(AND(Y119&gt;铜钱系统分析!$D$233,Y119&lt;=铜钱系统分析!$E$233),5,AND(Y119&gt;铜钱系统分析!$D$234,Y119&lt;=铜钱系统分析!$E$234),4,AND(Y119&gt;铜钱系统分析!$D$235,Y119&lt;=铜钱系统分析!$E$235),3,AND(Y119&gt;铜钱系统分析!$D$236,Y119&lt;=铜钱系统分析!$E$236),2)</f>
        <v>3</v>
      </c>
      <c r="AB119" s="48">
        <f t="shared" ca="1" si="19"/>
        <v>33.975452558347797</v>
      </c>
      <c r="AC119">
        <f ca="1">_xlfn.IFS(AND(AB119&gt;铜钱系统分析!$D$233,AB119&lt;=铜钱系统分析!$E$233),5,AND(AB119&gt;铜钱系统分析!$D$234,AB119&lt;=铜钱系统分析!$E$234),4,AND(AB119&gt;铜钱系统分析!$D$235,AB119&lt;=铜钱系统分析!$E$235),3,AND(AB119&gt;铜钱系统分析!$D$236,AB119&lt;=铜钱系统分析!$E$236),2)</f>
        <v>3</v>
      </c>
    </row>
    <row r="120" spans="1:29" x14ac:dyDescent="0.15">
      <c r="A120" s="48">
        <f t="shared" ca="1" si="10"/>
        <v>53.263835103565192</v>
      </c>
      <c r="B120">
        <f ca="1">_xlfn.IFS(AND(A120&gt;铜钱系统分析!$D$233,A120&lt;=铜钱系统分析!$E$233),5,AND(A120&gt;铜钱系统分析!$D$234,A120&lt;=铜钱系统分析!$E$234),4,AND(A120&gt;铜钱系统分析!$D$235,A120&lt;=铜钱系统分析!$E$235),3,AND(A120&gt;铜钱系统分析!$D$236,A120&lt;=铜钱系统分析!$E$236),2)</f>
        <v>3</v>
      </c>
      <c r="D120" s="48">
        <f t="shared" ca="1" si="11"/>
        <v>2.358248039350086</v>
      </c>
      <c r="E120">
        <f ca="1">_xlfn.IFS(AND(D120&gt;铜钱系统分析!$D$233,D120&lt;=铜钱系统分析!$E$233),5,AND(D120&gt;铜钱系统分析!$D$234,D120&lt;=铜钱系统分析!$E$234),4,AND(D120&gt;铜钱系统分析!$D$235,D120&lt;=铜钱系统分析!$E$235),3,AND(D120&gt;铜钱系统分析!$D$236,D120&lt;=铜钱系统分析!$E$236),2)</f>
        <v>4</v>
      </c>
      <c r="G120" s="48">
        <f t="shared" ca="1" si="12"/>
        <v>62.261312692263061</v>
      </c>
      <c r="H120">
        <f ca="1">_xlfn.IFS(AND(G120&gt;铜钱系统分析!$D$233,G120&lt;=铜钱系统分析!$E$233),5,AND(G120&gt;铜钱系统分析!$D$234,G120&lt;=铜钱系统分析!$E$234),4,AND(G120&gt;铜钱系统分析!$D$235,G120&lt;=铜钱系统分析!$E$235),3,AND(G120&gt;铜钱系统分析!$D$236,G120&lt;=铜钱系统分析!$E$236),2)</f>
        <v>3</v>
      </c>
      <c r="J120" s="48">
        <f t="shared" ca="1" si="13"/>
        <v>96.180651362811801</v>
      </c>
      <c r="K120">
        <f ca="1">_xlfn.IFS(AND(J120&gt;铜钱系统分析!$D$233,J120&lt;=铜钱系统分析!$E$233),5,AND(J120&gt;铜钱系统分析!$D$234,J120&lt;=铜钱系统分析!$E$234),4,AND(J120&gt;铜钱系统分析!$D$235,J120&lt;=铜钱系统分析!$E$235),3,AND(J120&gt;铜钱系统分析!$D$236,J120&lt;=铜钱系统分析!$E$236),2)</f>
        <v>2</v>
      </c>
      <c r="M120" s="48">
        <f t="shared" ca="1" si="14"/>
        <v>81.014355356834884</v>
      </c>
      <c r="N120">
        <f ca="1">_xlfn.IFS(AND(M120&gt;铜钱系统分析!$D$233,M120&lt;=铜钱系统分析!$E$233),5,AND(M120&gt;铜钱系统分析!$D$234,M120&lt;=铜钱系统分析!$E$234),4,AND(M120&gt;铜钱系统分析!$D$235,M120&lt;=铜钱系统分析!$E$235),3,AND(M120&gt;铜钱系统分析!$D$236,M120&lt;=铜钱系统分析!$E$236),2)</f>
        <v>2</v>
      </c>
      <c r="P120" s="48">
        <f t="shared" ca="1" si="15"/>
        <v>28.476823408399333</v>
      </c>
      <c r="Q120">
        <f ca="1">_xlfn.IFS(AND(P120&gt;铜钱系统分析!$D$233,P120&lt;=铜钱系统分析!$E$233),5,AND(P120&gt;铜钱系统分析!$D$234,P120&lt;=铜钱系统分析!$E$234),4,AND(P120&gt;铜钱系统分析!$D$235,P120&lt;=铜钱系统分析!$E$235),3,AND(P120&gt;铜钱系统分析!$D$236,P120&lt;=铜钱系统分析!$E$236),2)</f>
        <v>3</v>
      </c>
      <c r="S120" s="48">
        <f t="shared" ca="1" si="16"/>
        <v>72.456833243978792</v>
      </c>
      <c r="T120">
        <f ca="1">_xlfn.IFS(AND(S120&gt;铜钱系统分析!$D$233,S120&lt;=铜钱系统分析!$E$233),5,AND(S120&gt;铜钱系统分析!$D$234,S120&lt;=铜钱系统分析!$E$234),4,AND(S120&gt;铜钱系统分析!$D$235,S120&lt;=铜钱系统分析!$E$235),3,AND(S120&gt;铜钱系统分析!$D$236,S120&lt;=铜钱系统分析!$E$236),2)</f>
        <v>3</v>
      </c>
      <c r="V120" s="48">
        <f t="shared" ca="1" si="17"/>
        <v>71.064919301180851</v>
      </c>
      <c r="W120">
        <f ca="1">_xlfn.IFS(AND(V120&gt;铜钱系统分析!$D$233,V120&lt;=铜钱系统分析!$E$233),5,AND(V120&gt;铜钱系统分析!$D$234,V120&lt;=铜钱系统分析!$E$234),4,AND(V120&gt;铜钱系统分析!$D$235,V120&lt;=铜钱系统分析!$E$235),3,AND(V120&gt;铜钱系统分析!$D$236,V120&lt;=铜钱系统分析!$E$236),2)</f>
        <v>3</v>
      </c>
      <c r="Y120" s="48">
        <f t="shared" ca="1" si="18"/>
        <v>33.127292246021042</v>
      </c>
      <c r="Z120">
        <f ca="1">_xlfn.IFS(AND(Y120&gt;铜钱系统分析!$D$233,Y120&lt;=铜钱系统分析!$E$233),5,AND(Y120&gt;铜钱系统分析!$D$234,Y120&lt;=铜钱系统分析!$E$234),4,AND(Y120&gt;铜钱系统分析!$D$235,Y120&lt;=铜钱系统分析!$E$235),3,AND(Y120&gt;铜钱系统分析!$D$236,Y120&lt;=铜钱系统分析!$E$236),2)</f>
        <v>3</v>
      </c>
      <c r="AB120" s="48">
        <f t="shared" ca="1" si="19"/>
        <v>11.949820047362703</v>
      </c>
      <c r="AC120">
        <f ca="1">_xlfn.IFS(AND(AB120&gt;铜钱系统分析!$D$233,AB120&lt;=铜钱系统分析!$E$233),5,AND(AB120&gt;铜钱系统分析!$D$234,AB120&lt;=铜钱系统分析!$E$234),4,AND(AB120&gt;铜钱系统分析!$D$235,AB120&lt;=铜钱系统分析!$E$235),3,AND(AB120&gt;铜钱系统分析!$D$236,AB120&lt;=铜钱系统分析!$E$236),2)</f>
        <v>3</v>
      </c>
    </row>
    <row r="121" spans="1:29" x14ac:dyDescent="0.15">
      <c r="A121" s="48">
        <f t="shared" ca="1" si="10"/>
        <v>61.286835385860684</v>
      </c>
      <c r="B121">
        <f ca="1">_xlfn.IFS(AND(A121&gt;铜钱系统分析!$D$233,A121&lt;=铜钱系统分析!$E$233),5,AND(A121&gt;铜钱系统分析!$D$234,A121&lt;=铜钱系统分析!$E$234),4,AND(A121&gt;铜钱系统分析!$D$235,A121&lt;=铜钱系统分析!$E$235),3,AND(A121&gt;铜钱系统分析!$D$236,A121&lt;=铜钱系统分析!$E$236),2)</f>
        <v>3</v>
      </c>
      <c r="D121" s="48">
        <f t="shared" ca="1" si="11"/>
        <v>90.661017178529733</v>
      </c>
      <c r="E121">
        <f ca="1">_xlfn.IFS(AND(D121&gt;铜钱系统分析!$D$233,D121&lt;=铜钱系统分析!$E$233),5,AND(D121&gt;铜钱系统分析!$D$234,D121&lt;=铜钱系统分析!$E$234),4,AND(D121&gt;铜钱系统分析!$D$235,D121&lt;=铜钱系统分析!$E$235),3,AND(D121&gt;铜钱系统分析!$D$236,D121&lt;=铜钱系统分析!$E$236),2)</f>
        <v>2</v>
      </c>
      <c r="G121" s="48">
        <f t="shared" ca="1" si="12"/>
        <v>73.906978860780868</v>
      </c>
      <c r="H121">
        <f ca="1">_xlfn.IFS(AND(G121&gt;铜钱系统分析!$D$233,G121&lt;=铜钱系统分析!$E$233),5,AND(G121&gt;铜钱系统分析!$D$234,G121&lt;=铜钱系统分析!$E$234),4,AND(G121&gt;铜钱系统分析!$D$235,G121&lt;=铜钱系统分析!$E$235),3,AND(G121&gt;铜钱系统分析!$D$236,G121&lt;=铜钱系统分析!$E$236),2)</f>
        <v>2</v>
      </c>
      <c r="J121" s="48">
        <f t="shared" ca="1" si="13"/>
        <v>96.478044501242039</v>
      </c>
      <c r="K121">
        <f ca="1">_xlfn.IFS(AND(J121&gt;铜钱系统分析!$D$233,J121&lt;=铜钱系统分析!$E$233),5,AND(J121&gt;铜钱系统分析!$D$234,J121&lt;=铜钱系统分析!$E$234),4,AND(J121&gt;铜钱系统分析!$D$235,J121&lt;=铜钱系统分析!$E$235),3,AND(J121&gt;铜钱系统分析!$D$236,J121&lt;=铜钱系统分析!$E$236),2)</f>
        <v>2</v>
      </c>
      <c r="M121" s="48">
        <f t="shared" ca="1" si="14"/>
        <v>69.141926004670609</v>
      </c>
      <c r="N121">
        <f ca="1">_xlfn.IFS(AND(M121&gt;铜钱系统分析!$D$233,M121&lt;=铜钱系统分析!$E$233),5,AND(M121&gt;铜钱系统分析!$D$234,M121&lt;=铜钱系统分析!$E$234),4,AND(M121&gt;铜钱系统分析!$D$235,M121&lt;=铜钱系统分析!$E$235),3,AND(M121&gt;铜钱系统分析!$D$236,M121&lt;=铜钱系统分析!$E$236),2)</f>
        <v>3</v>
      </c>
      <c r="P121" s="48">
        <f t="shared" ca="1" si="15"/>
        <v>31.648038129130917</v>
      </c>
      <c r="Q121">
        <f ca="1">_xlfn.IFS(AND(P121&gt;铜钱系统分析!$D$233,P121&lt;=铜钱系统分析!$E$233),5,AND(P121&gt;铜钱系统分析!$D$234,P121&lt;=铜钱系统分析!$E$234),4,AND(P121&gt;铜钱系统分析!$D$235,P121&lt;=铜钱系统分析!$E$235),3,AND(P121&gt;铜钱系统分析!$D$236,P121&lt;=铜钱系统分析!$E$236),2)</f>
        <v>3</v>
      </c>
      <c r="S121" s="48">
        <f t="shared" ca="1" si="16"/>
        <v>88.089861842060898</v>
      </c>
      <c r="T121">
        <f ca="1">_xlfn.IFS(AND(S121&gt;铜钱系统分析!$D$233,S121&lt;=铜钱系统分析!$E$233),5,AND(S121&gt;铜钱系统分析!$D$234,S121&lt;=铜钱系统分析!$E$234),4,AND(S121&gt;铜钱系统分析!$D$235,S121&lt;=铜钱系统分析!$E$235),3,AND(S121&gt;铜钱系统分析!$D$236,S121&lt;=铜钱系统分析!$E$236),2)</f>
        <v>2</v>
      </c>
      <c r="V121" s="48">
        <f t="shared" ca="1" si="17"/>
        <v>14.400587238405226</v>
      </c>
      <c r="W121">
        <f ca="1">_xlfn.IFS(AND(V121&gt;铜钱系统分析!$D$233,V121&lt;=铜钱系统分析!$E$233),5,AND(V121&gt;铜钱系统分析!$D$234,V121&lt;=铜钱系统分析!$E$234),4,AND(V121&gt;铜钱系统分析!$D$235,V121&lt;=铜钱系统分析!$E$235),3,AND(V121&gt;铜钱系统分析!$D$236,V121&lt;=铜钱系统分析!$E$236),2)</f>
        <v>3</v>
      </c>
      <c r="Y121" s="48">
        <f t="shared" ca="1" si="18"/>
        <v>56.291574013189383</v>
      </c>
      <c r="Z121">
        <f ca="1">_xlfn.IFS(AND(Y121&gt;铜钱系统分析!$D$233,Y121&lt;=铜钱系统分析!$E$233),5,AND(Y121&gt;铜钱系统分析!$D$234,Y121&lt;=铜钱系统分析!$E$234),4,AND(Y121&gt;铜钱系统分析!$D$235,Y121&lt;=铜钱系统分析!$E$235),3,AND(Y121&gt;铜钱系统分析!$D$236,Y121&lt;=铜钱系统分析!$E$236),2)</f>
        <v>3</v>
      </c>
      <c r="AB121" s="48">
        <f t="shared" ca="1" si="19"/>
        <v>72.710633467461079</v>
      </c>
      <c r="AC121">
        <f ca="1">_xlfn.IFS(AND(AB121&gt;铜钱系统分析!$D$233,AB121&lt;=铜钱系统分析!$E$233),5,AND(AB121&gt;铜钱系统分析!$D$234,AB121&lt;=铜钱系统分析!$E$234),4,AND(AB121&gt;铜钱系统分析!$D$235,AB121&lt;=铜钱系统分析!$E$235),3,AND(AB121&gt;铜钱系统分析!$D$236,AB121&lt;=铜钱系统分析!$E$236),2)</f>
        <v>2</v>
      </c>
    </row>
    <row r="122" spans="1:29" x14ac:dyDescent="0.15">
      <c r="A122" s="48">
        <f t="shared" ca="1" si="10"/>
        <v>17.24396781251588</v>
      </c>
      <c r="B122">
        <f ca="1">_xlfn.IFS(AND(A122&gt;铜钱系统分析!$D$233,A122&lt;=铜钱系统分析!$E$233),5,AND(A122&gt;铜钱系统分析!$D$234,A122&lt;=铜钱系统分析!$E$234),4,AND(A122&gt;铜钱系统分析!$D$235,A122&lt;=铜钱系统分析!$E$235),3,AND(A122&gt;铜钱系统分析!$D$236,A122&lt;=铜钱系统分析!$E$236),2)</f>
        <v>3</v>
      </c>
      <c r="D122" s="48">
        <f t="shared" ca="1" si="11"/>
        <v>51.78300399017045</v>
      </c>
      <c r="E122">
        <f ca="1">_xlfn.IFS(AND(D122&gt;铜钱系统分析!$D$233,D122&lt;=铜钱系统分析!$E$233),5,AND(D122&gt;铜钱系统分析!$D$234,D122&lt;=铜钱系统分析!$E$234),4,AND(D122&gt;铜钱系统分析!$D$235,D122&lt;=铜钱系统分析!$E$235),3,AND(D122&gt;铜钱系统分析!$D$236,D122&lt;=铜钱系统分析!$E$236),2)</f>
        <v>3</v>
      </c>
      <c r="G122" s="48">
        <f t="shared" ca="1" si="12"/>
        <v>33.314991696570353</v>
      </c>
      <c r="H122">
        <f ca="1">_xlfn.IFS(AND(G122&gt;铜钱系统分析!$D$233,G122&lt;=铜钱系统分析!$E$233),5,AND(G122&gt;铜钱系统分析!$D$234,G122&lt;=铜钱系统分析!$E$234),4,AND(G122&gt;铜钱系统分析!$D$235,G122&lt;=铜钱系统分析!$E$235),3,AND(G122&gt;铜钱系统分析!$D$236,G122&lt;=铜钱系统分析!$E$236),2)</f>
        <v>3</v>
      </c>
      <c r="J122" s="48">
        <f t="shared" ca="1" si="13"/>
        <v>43.697013372863346</v>
      </c>
      <c r="K122">
        <f ca="1">_xlfn.IFS(AND(J122&gt;铜钱系统分析!$D$233,J122&lt;=铜钱系统分析!$E$233),5,AND(J122&gt;铜钱系统分析!$D$234,J122&lt;=铜钱系统分析!$E$234),4,AND(J122&gt;铜钱系统分析!$D$235,J122&lt;=铜钱系统分析!$E$235),3,AND(J122&gt;铜钱系统分析!$D$236,J122&lt;=铜钱系统分析!$E$236),2)</f>
        <v>3</v>
      </c>
      <c r="M122" s="48">
        <f t="shared" ca="1" si="14"/>
        <v>79.285026517175055</v>
      </c>
      <c r="N122">
        <f ca="1">_xlfn.IFS(AND(M122&gt;铜钱系统分析!$D$233,M122&lt;=铜钱系统分析!$E$233),5,AND(M122&gt;铜钱系统分析!$D$234,M122&lt;=铜钱系统分析!$E$234),4,AND(M122&gt;铜钱系统分析!$D$235,M122&lt;=铜钱系统分析!$E$235),3,AND(M122&gt;铜钱系统分析!$D$236,M122&lt;=铜钱系统分析!$E$236),2)</f>
        <v>2</v>
      </c>
      <c r="P122" s="48">
        <f t="shared" ca="1" si="15"/>
        <v>13.115631710607223</v>
      </c>
      <c r="Q122">
        <f ca="1">_xlfn.IFS(AND(P122&gt;铜钱系统分析!$D$233,P122&lt;=铜钱系统分析!$E$233),5,AND(P122&gt;铜钱系统分析!$D$234,P122&lt;=铜钱系统分析!$E$234),4,AND(P122&gt;铜钱系统分析!$D$235,P122&lt;=铜钱系统分析!$E$235),3,AND(P122&gt;铜钱系统分析!$D$236,P122&lt;=铜钱系统分析!$E$236),2)</f>
        <v>3</v>
      </c>
      <c r="S122" s="48">
        <f t="shared" ca="1" si="16"/>
        <v>45.663391482630026</v>
      </c>
      <c r="T122">
        <f ca="1">_xlfn.IFS(AND(S122&gt;铜钱系统分析!$D$233,S122&lt;=铜钱系统分析!$E$233),5,AND(S122&gt;铜钱系统分析!$D$234,S122&lt;=铜钱系统分析!$E$234),4,AND(S122&gt;铜钱系统分析!$D$235,S122&lt;=铜钱系统分析!$E$235),3,AND(S122&gt;铜钱系统分析!$D$236,S122&lt;=铜钱系统分析!$E$236),2)</f>
        <v>3</v>
      </c>
      <c r="V122" s="48">
        <f t="shared" ca="1" si="17"/>
        <v>15.845809328046123</v>
      </c>
      <c r="W122">
        <f ca="1">_xlfn.IFS(AND(V122&gt;铜钱系统分析!$D$233,V122&lt;=铜钱系统分析!$E$233),5,AND(V122&gt;铜钱系统分析!$D$234,V122&lt;=铜钱系统分析!$E$234),4,AND(V122&gt;铜钱系统分析!$D$235,V122&lt;=铜钱系统分析!$E$235),3,AND(V122&gt;铜钱系统分析!$D$236,V122&lt;=铜钱系统分析!$E$236),2)</f>
        <v>3</v>
      </c>
      <c r="Y122" s="48">
        <f t="shared" ca="1" si="18"/>
        <v>6.6616334312029624</v>
      </c>
      <c r="Z122">
        <f ca="1">_xlfn.IFS(AND(Y122&gt;铜钱系统分析!$D$233,Y122&lt;=铜钱系统分析!$E$233),5,AND(Y122&gt;铜钱系统分析!$D$234,Y122&lt;=铜钱系统分析!$E$234),4,AND(Y122&gt;铜钱系统分析!$D$235,Y122&lt;=铜钱系统分析!$E$235),3,AND(Y122&gt;铜钱系统分析!$D$236,Y122&lt;=铜钱系统分析!$E$236),2)</f>
        <v>3</v>
      </c>
      <c r="AB122" s="48">
        <f t="shared" ca="1" si="19"/>
        <v>79.278794527963655</v>
      </c>
      <c r="AC122">
        <f ca="1">_xlfn.IFS(AND(AB122&gt;铜钱系统分析!$D$233,AB122&lt;=铜钱系统分析!$E$233),5,AND(AB122&gt;铜钱系统分析!$D$234,AB122&lt;=铜钱系统分析!$E$234),4,AND(AB122&gt;铜钱系统分析!$D$235,AB122&lt;=铜钱系统分析!$E$235),3,AND(AB122&gt;铜钱系统分析!$D$236,AB122&lt;=铜钱系统分析!$E$236),2)</f>
        <v>2</v>
      </c>
    </row>
    <row r="123" spans="1:29" x14ac:dyDescent="0.15">
      <c r="A123" s="48">
        <f t="shared" ca="1" si="10"/>
        <v>99.027430866739891</v>
      </c>
      <c r="B123">
        <f ca="1">_xlfn.IFS(AND(A123&gt;铜钱系统分析!$D$233,A123&lt;=铜钱系统分析!$E$233),5,AND(A123&gt;铜钱系统分析!$D$234,A123&lt;=铜钱系统分析!$E$234),4,AND(A123&gt;铜钱系统分析!$D$235,A123&lt;=铜钱系统分析!$E$235),3,AND(A123&gt;铜钱系统分析!$D$236,A123&lt;=铜钱系统分析!$E$236),2)</f>
        <v>2</v>
      </c>
      <c r="D123" s="48">
        <f t="shared" ca="1" si="11"/>
        <v>91.868192210919858</v>
      </c>
      <c r="E123">
        <f ca="1">_xlfn.IFS(AND(D123&gt;铜钱系统分析!$D$233,D123&lt;=铜钱系统分析!$E$233),5,AND(D123&gt;铜钱系统分析!$D$234,D123&lt;=铜钱系统分析!$E$234),4,AND(D123&gt;铜钱系统分析!$D$235,D123&lt;=铜钱系统分析!$E$235),3,AND(D123&gt;铜钱系统分析!$D$236,D123&lt;=铜钱系统分析!$E$236),2)</f>
        <v>2</v>
      </c>
      <c r="G123" s="48">
        <f t="shared" ca="1" si="12"/>
        <v>6.8692851972838032</v>
      </c>
      <c r="H123">
        <f ca="1">_xlfn.IFS(AND(G123&gt;铜钱系统分析!$D$233,G123&lt;=铜钱系统分析!$E$233),5,AND(G123&gt;铜钱系统分析!$D$234,G123&lt;=铜钱系统分析!$E$234),4,AND(G123&gt;铜钱系统分析!$D$235,G123&lt;=铜钱系统分析!$E$235),3,AND(G123&gt;铜钱系统分析!$D$236,G123&lt;=铜钱系统分析!$E$236),2)</f>
        <v>3</v>
      </c>
      <c r="J123" s="48">
        <f t="shared" ca="1" si="13"/>
        <v>53.010548438222813</v>
      </c>
      <c r="K123">
        <f ca="1">_xlfn.IFS(AND(J123&gt;铜钱系统分析!$D$233,J123&lt;=铜钱系统分析!$E$233),5,AND(J123&gt;铜钱系统分析!$D$234,J123&lt;=铜钱系统分析!$E$234),4,AND(J123&gt;铜钱系统分析!$D$235,J123&lt;=铜钱系统分析!$E$235),3,AND(J123&gt;铜钱系统分析!$D$236,J123&lt;=铜钱系统分析!$E$236),2)</f>
        <v>3</v>
      </c>
      <c r="M123" s="48">
        <f t="shared" ca="1" si="14"/>
        <v>91.689210338744843</v>
      </c>
      <c r="N123">
        <f ca="1">_xlfn.IFS(AND(M123&gt;铜钱系统分析!$D$233,M123&lt;=铜钱系统分析!$E$233),5,AND(M123&gt;铜钱系统分析!$D$234,M123&lt;=铜钱系统分析!$E$234),4,AND(M123&gt;铜钱系统分析!$D$235,M123&lt;=铜钱系统分析!$E$235),3,AND(M123&gt;铜钱系统分析!$D$236,M123&lt;=铜钱系统分析!$E$236),2)</f>
        <v>2</v>
      </c>
      <c r="P123" s="48">
        <f t="shared" ca="1" si="15"/>
        <v>67.723513950443959</v>
      </c>
      <c r="Q123">
        <f ca="1">_xlfn.IFS(AND(P123&gt;铜钱系统分析!$D$233,P123&lt;=铜钱系统分析!$E$233),5,AND(P123&gt;铜钱系统分析!$D$234,P123&lt;=铜钱系统分析!$E$234),4,AND(P123&gt;铜钱系统分析!$D$235,P123&lt;=铜钱系统分析!$E$235),3,AND(P123&gt;铜钱系统分析!$D$236,P123&lt;=铜钱系统分析!$E$236),2)</f>
        <v>3</v>
      </c>
      <c r="S123" s="48">
        <f t="shared" ca="1" si="16"/>
        <v>49.621615740027167</v>
      </c>
      <c r="T123">
        <f ca="1">_xlfn.IFS(AND(S123&gt;铜钱系统分析!$D$233,S123&lt;=铜钱系统分析!$E$233),5,AND(S123&gt;铜钱系统分析!$D$234,S123&lt;=铜钱系统分析!$E$234),4,AND(S123&gt;铜钱系统分析!$D$235,S123&lt;=铜钱系统分析!$E$235),3,AND(S123&gt;铜钱系统分析!$D$236,S123&lt;=铜钱系统分析!$E$236),2)</f>
        <v>3</v>
      </c>
      <c r="V123" s="48">
        <f t="shared" ca="1" si="17"/>
        <v>60.876364916313854</v>
      </c>
      <c r="W123">
        <f ca="1">_xlfn.IFS(AND(V123&gt;铜钱系统分析!$D$233,V123&lt;=铜钱系统分析!$E$233),5,AND(V123&gt;铜钱系统分析!$D$234,V123&lt;=铜钱系统分析!$E$234),4,AND(V123&gt;铜钱系统分析!$D$235,V123&lt;=铜钱系统分析!$E$235),3,AND(V123&gt;铜钱系统分析!$D$236,V123&lt;=铜钱系统分析!$E$236),2)</f>
        <v>3</v>
      </c>
      <c r="Y123" s="48">
        <f t="shared" ca="1" si="18"/>
        <v>57.3969542420785</v>
      </c>
      <c r="Z123">
        <f ca="1">_xlfn.IFS(AND(Y123&gt;铜钱系统分析!$D$233,Y123&lt;=铜钱系统分析!$E$233),5,AND(Y123&gt;铜钱系统分析!$D$234,Y123&lt;=铜钱系统分析!$E$234),4,AND(Y123&gt;铜钱系统分析!$D$235,Y123&lt;=铜钱系统分析!$E$235),3,AND(Y123&gt;铜钱系统分析!$D$236,Y123&lt;=铜钱系统分析!$E$236),2)</f>
        <v>3</v>
      </c>
      <c r="AB123" s="48">
        <f t="shared" ca="1" si="19"/>
        <v>85.285826319704228</v>
      </c>
      <c r="AC123">
        <f ca="1">_xlfn.IFS(AND(AB123&gt;铜钱系统分析!$D$233,AB123&lt;=铜钱系统分析!$E$233),5,AND(AB123&gt;铜钱系统分析!$D$234,AB123&lt;=铜钱系统分析!$E$234),4,AND(AB123&gt;铜钱系统分析!$D$235,AB123&lt;=铜钱系统分析!$E$235),3,AND(AB123&gt;铜钱系统分析!$D$236,AB123&lt;=铜钱系统分析!$E$236),2)</f>
        <v>2</v>
      </c>
    </row>
    <row r="124" spans="1:29" x14ac:dyDescent="0.15">
      <c r="A124" s="48">
        <f t="shared" ca="1" si="10"/>
        <v>56.489091861595995</v>
      </c>
      <c r="B124">
        <f ca="1">_xlfn.IFS(AND(A124&gt;铜钱系统分析!$D$233,A124&lt;=铜钱系统分析!$E$233),5,AND(A124&gt;铜钱系统分析!$D$234,A124&lt;=铜钱系统分析!$E$234),4,AND(A124&gt;铜钱系统分析!$D$235,A124&lt;=铜钱系统分析!$E$235),3,AND(A124&gt;铜钱系统分析!$D$236,A124&lt;=铜钱系统分析!$E$236),2)</f>
        <v>3</v>
      </c>
      <c r="D124" s="48">
        <f t="shared" ca="1" si="11"/>
        <v>80.684793461905286</v>
      </c>
      <c r="E124">
        <f ca="1">_xlfn.IFS(AND(D124&gt;铜钱系统分析!$D$233,D124&lt;=铜钱系统分析!$E$233),5,AND(D124&gt;铜钱系统分析!$D$234,D124&lt;=铜钱系统分析!$E$234),4,AND(D124&gt;铜钱系统分析!$D$235,D124&lt;=铜钱系统分析!$E$235),3,AND(D124&gt;铜钱系统分析!$D$236,D124&lt;=铜钱系统分析!$E$236),2)</f>
        <v>2</v>
      </c>
      <c r="G124" s="48">
        <f t="shared" ca="1" si="12"/>
        <v>77.84989128756223</v>
      </c>
      <c r="H124">
        <f ca="1">_xlfn.IFS(AND(G124&gt;铜钱系统分析!$D$233,G124&lt;=铜钱系统分析!$E$233),5,AND(G124&gt;铜钱系统分析!$D$234,G124&lt;=铜钱系统分析!$E$234),4,AND(G124&gt;铜钱系统分析!$D$235,G124&lt;=铜钱系统分析!$E$235),3,AND(G124&gt;铜钱系统分析!$D$236,G124&lt;=铜钱系统分析!$E$236),2)</f>
        <v>2</v>
      </c>
      <c r="J124" s="48">
        <f t="shared" ca="1" si="13"/>
        <v>87.301327545767094</v>
      </c>
      <c r="K124">
        <f ca="1">_xlfn.IFS(AND(J124&gt;铜钱系统分析!$D$233,J124&lt;=铜钱系统分析!$E$233),5,AND(J124&gt;铜钱系统分析!$D$234,J124&lt;=铜钱系统分析!$E$234),4,AND(J124&gt;铜钱系统分析!$D$235,J124&lt;=铜钱系统分析!$E$235),3,AND(J124&gt;铜钱系统分析!$D$236,J124&lt;=铜钱系统分析!$E$236),2)</f>
        <v>2</v>
      </c>
      <c r="M124" s="48">
        <f t="shared" ca="1" si="14"/>
        <v>16.009423012442781</v>
      </c>
      <c r="N124">
        <f ca="1">_xlfn.IFS(AND(M124&gt;铜钱系统分析!$D$233,M124&lt;=铜钱系统分析!$E$233),5,AND(M124&gt;铜钱系统分析!$D$234,M124&lt;=铜钱系统分析!$E$234),4,AND(M124&gt;铜钱系统分析!$D$235,M124&lt;=铜钱系统分析!$E$235),3,AND(M124&gt;铜钱系统分析!$D$236,M124&lt;=铜钱系统分析!$E$236),2)</f>
        <v>3</v>
      </c>
      <c r="P124" s="48">
        <f t="shared" ca="1" si="15"/>
        <v>68.822614491465529</v>
      </c>
      <c r="Q124">
        <f ca="1">_xlfn.IFS(AND(P124&gt;铜钱系统分析!$D$233,P124&lt;=铜钱系统分析!$E$233),5,AND(P124&gt;铜钱系统分析!$D$234,P124&lt;=铜钱系统分析!$E$234),4,AND(P124&gt;铜钱系统分析!$D$235,P124&lt;=铜钱系统分析!$E$235),3,AND(P124&gt;铜钱系统分析!$D$236,P124&lt;=铜钱系统分析!$E$236),2)</f>
        <v>3</v>
      </c>
      <c r="S124" s="48">
        <f t="shared" ca="1" si="16"/>
        <v>27.356945836384273</v>
      </c>
      <c r="T124">
        <f ca="1">_xlfn.IFS(AND(S124&gt;铜钱系统分析!$D$233,S124&lt;=铜钱系统分析!$E$233),5,AND(S124&gt;铜钱系统分析!$D$234,S124&lt;=铜钱系统分析!$E$234),4,AND(S124&gt;铜钱系统分析!$D$235,S124&lt;=铜钱系统分析!$E$235),3,AND(S124&gt;铜钱系统分析!$D$236,S124&lt;=铜钱系统分析!$E$236),2)</f>
        <v>3</v>
      </c>
      <c r="V124" s="48">
        <f t="shared" ca="1" si="17"/>
        <v>77.631277632215983</v>
      </c>
      <c r="W124">
        <f ca="1">_xlfn.IFS(AND(V124&gt;铜钱系统分析!$D$233,V124&lt;=铜钱系统分析!$E$233),5,AND(V124&gt;铜钱系统分析!$D$234,V124&lt;=铜钱系统分析!$E$234),4,AND(V124&gt;铜钱系统分析!$D$235,V124&lt;=铜钱系统分析!$E$235),3,AND(V124&gt;铜钱系统分析!$D$236,V124&lt;=铜钱系统分析!$E$236),2)</f>
        <v>2</v>
      </c>
      <c r="Y124" s="48">
        <f t="shared" ca="1" si="18"/>
        <v>41.700834776326253</v>
      </c>
      <c r="Z124">
        <f ca="1">_xlfn.IFS(AND(Y124&gt;铜钱系统分析!$D$233,Y124&lt;=铜钱系统分析!$E$233),5,AND(Y124&gt;铜钱系统分析!$D$234,Y124&lt;=铜钱系统分析!$E$234),4,AND(Y124&gt;铜钱系统分析!$D$235,Y124&lt;=铜钱系统分析!$E$235),3,AND(Y124&gt;铜钱系统分析!$D$236,Y124&lt;=铜钱系统分析!$E$236),2)</f>
        <v>3</v>
      </c>
      <c r="AB124" s="48">
        <f t="shared" ca="1" si="19"/>
        <v>83.409939803818418</v>
      </c>
      <c r="AC124">
        <f ca="1">_xlfn.IFS(AND(AB124&gt;铜钱系统分析!$D$233,AB124&lt;=铜钱系统分析!$E$233),5,AND(AB124&gt;铜钱系统分析!$D$234,AB124&lt;=铜钱系统分析!$E$234),4,AND(AB124&gt;铜钱系统分析!$D$235,AB124&lt;=铜钱系统分析!$E$235),3,AND(AB124&gt;铜钱系统分析!$D$236,AB124&lt;=铜钱系统分析!$E$236),2)</f>
        <v>2</v>
      </c>
    </row>
    <row r="125" spans="1:29" x14ac:dyDescent="0.15">
      <c r="A125" s="48">
        <f t="shared" ca="1" si="10"/>
        <v>91.922133137173688</v>
      </c>
      <c r="B125">
        <f ca="1">_xlfn.IFS(AND(A125&gt;铜钱系统分析!$D$233,A125&lt;=铜钱系统分析!$E$233),5,AND(A125&gt;铜钱系统分析!$D$234,A125&lt;=铜钱系统分析!$E$234),4,AND(A125&gt;铜钱系统分析!$D$235,A125&lt;=铜钱系统分析!$E$235),3,AND(A125&gt;铜钱系统分析!$D$236,A125&lt;=铜钱系统分析!$E$236),2)</f>
        <v>2</v>
      </c>
      <c r="D125" s="48">
        <f t="shared" ca="1" si="11"/>
        <v>38.967919967410538</v>
      </c>
      <c r="E125">
        <f ca="1">_xlfn.IFS(AND(D125&gt;铜钱系统分析!$D$233,D125&lt;=铜钱系统分析!$E$233),5,AND(D125&gt;铜钱系统分析!$D$234,D125&lt;=铜钱系统分析!$E$234),4,AND(D125&gt;铜钱系统分析!$D$235,D125&lt;=铜钱系统分析!$E$235),3,AND(D125&gt;铜钱系统分析!$D$236,D125&lt;=铜钱系统分析!$E$236),2)</f>
        <v>3</v>
      </c>
      <c r="G125" s="48">
        <f t="shared" ca="1" si="12"/>
        <v>15.869134833095721</v>
      </c>
      <c r="H125">
        <f ca="1">_xlfn.IFS(AND(G125&gt;铜钱系统分析!$D$233,G125&lt;=铜钱系统分析!$E$233),5,AND(G125&gt;铜钱系统分析!$D$234,G125&lt;=铜钱系统分析!$E$234),4,AND(G125&gt;铜钱系统分析!$D$235,G125&lt;=铜钱系统分析!$E$235),3,AND(G125&gt;铜钱系统分析!$D$236,G125&lt;=铜钱系统分析!$E$236),2)</f>
        <v>3</v>
      </c>
      <c r="J125" s="48">
        <f t="shared" ca="1" si="13"/>
        <v>30.253132835636965</v>
      </c>
      <c r="K125">
        <f ca="1">_xlfn.IFS(AND(J125&gt;铜钱系统分析!$D$233,J125&lt;=铜钱系统分析!$E$233),5,AND(J125&gt;铜钱系统分析!$D$234,J125&lt;=铜钱系统分析!$E$234),4,AND(J125&gt;铜钱系统分析!$D$235,J125&lt;=铜钱系统分析!$E$235),3,AND(J125&gt;铜钱系统分析!$D$236,J125&lt;=铜钱系统分析!$E$236),2)</f>
        <v>3</v>
      </c>
      <c r="M125" s="48">
        <f t="shared" ca="1" si="14"/>
        <v>31.744934692288684</v>
      </c>
      <c r="N125">
        <f ca="1">_xlfn.IFS(AND(M125&gt;铜钱系统分析!$D$233,M125&lt;=铜钱系统分析!$E$233),5,AND(M125&gt;铜钱系统分析!$D$234,M125&lt;=铜钱系统分析!$E$234),4,AND(M125&gt;铜钱系统分析!$D$235,M125&lt;=铜钱系统分析!$E$235),3,AND(M125&gt;铜钱系统分析!$D$236,M125&lt;=铜钱系统分析!$E$236),2)</f>
        <v>3</v>
      </c>
      <c r="P125" s="48">
        <f t="shared" ca="1" si="15"/>
        <v>28.865979222818559</v>
      </c>
      <c r="Q125">
        <f ca="1">_xlfn.IFS(AND(P125&gt;铜钱系统分析!$D$233,P125&lt;=铜钱系统分析!$E$233),5,AND(P125&gt;铜钱系统分析!$D$234,P125&lt;=铜钱系统分析!$E$234),4,AND(P125&gt;铜钱系统分析!$D$235,P125&lt;=铜钱系统分析!$E$235),3,AND(P125&gt;铜钱系统分析!$D$236,P125&lt;=铜钱系统分析!$E$236),2)</f>
        <v>3</v>
      </c>
      <c r="S125" s="48">
        <f t="shared" ca="1" si="16"/>
        <v>37.077886523673286</v>
      </c>
      <c r="T125">
        <f ca="1">_xlfn.IFS(AND(S125&gt;铜钱系统分析!$D$233,S125&lt;=铜钱系统分析!$E$233),5,AND(S125&gt;铜钱系统分析!$D$234,S125&lt;=铜钱系统分析!$E$234),4,AND(S125&gt;铜钱系统分析!$D$235,S125&lt;=铜钱系统分析!$E$235),3,AND(S125&gt;铜钱系统分析!$D$236,S125&lt;=铜钱系统分析!$E$236),2)</f>
        <v>3</v>
      </c>
      <c r="V125" s="48">
        <f t="shared" ca="1" si="17"/>
        <v>76.3683249576858</v>
      </c>
      <c r="W125">
        <f ca="1">_xlfn.IFS(AND(V125&gt;铜钱系统分析!$D$233,V125&lt;=铜钱系统分析!$E$233),5,AND(V125&gt;铜钱系统分析!$D$234,V125&lt;=铜钱系统分析!$E$234),4,AND(V125&gt;铜钱系统分析!$D$235,V125&lt;=铜钱系统分析!$E$235),3,AND(V125&gt;铜钱系统分析!$D$236,V125&lt;=铜钱系统分析!$E$236),2)</f>
        <v>2</v>
      </c>
      <c r="Y125" s="48">
        <f t="shared" ca="1" si="18"/>
        <v>86.961357992007208</v>
      </c>
      <c r="Z125">
        <f ca="1">_xlfn.IFS(AND(Y125&gt;铜钱系统分析!$D$233,Y125&lt;=铜钱系统分析!$E$233),5,AND(Y125&gt;铜钱系统分析!$D$234,Y125&lt;=铜钱系统分析!$E$234),4,AND(Y125&gt;铜钱系统分析!$D$235,Y125&lt;=铜钱系统分析!$E$235),3,AND(Y125&gt;铜钱系统分析!$D$236,Y125&lt;=铜钱系统分析!$E$236),2)</f>
        <v>2</v>
      </c>
      <c r="AB125" s="48">
        <f t="shared" ca="1" si="19"/>
        <v>34.976043663715487</v>
      </c>
      <c r="AC125">
        <f ca="1">_xlfn.IFS(AND(AB125&gt;铜钱系统分析!$D$233,AB125&lt;=铜钱系统分析!$E$233),5,AND(AB125&gt;铜钱系统分析!$D$234,AB125&lt;=铜钱系统分析!$E$234),4,AND(AB125&gt;铜钱系统分析!$D$235,AB125&lt;=铜钱系统分析!$E$235),3,AND(AB125&gt;铜钱系统分析!$D$236,AB125&lt;=铜钱系统分析!$E$236),2)</f>
        <v>3</v>
      </c>
    </row>
    <row r="126" spans="1:29" x14ac:dyDescent="0.15">
      <c r="A126" s="48">
        <f t="shared" ca="1" si="10"/>
        <v>0.5802019527060942</v>
      </c>
      <c r="B126">
        <f ca="1">_xlfn.IFS(AND(A126&gt;铜钱系统分析!$D$233,A126&lt;=铜钱系统分析!$E$233),5,AND(A126&gt;铜钱系统分析!$D$234,A126&lt;=铜钱系统分析!$E$234),4,AND(A126&gt;铜钱系统分析!$D$235,A126&lt;=铜钱系统分析!$E$235),3,AND(A126&gt;铜钱系统分析!$D$236,A126&lt;=铜钱系统分析!$E$236),2)</f>
        <v>4</v>
      </c>
      <c r="D126" s="48">
        <f t="shared" ca="1" si="11"/>
        <v>64.470013396540168</v>
      </c>
      <c r="E126">
        <f ca="1">_xlfn.IFS(AND(D126&gt;铜钱系统分析!$D$233,D126&lt;=铜钱系统分析!$E$233),5,AND(D126&gt;铜钱系统分析!$D$234,D126&lt;=铜钱系统分析!$E$234),4,AND(D126&gt;铜钱系统分析!$D$235,D126&lt;=铜钱系统分析!$E$235),3,AND(D126&gt;铜钱系统分析!$D$236,D126&lt;=铜钱系统分析!$E$236),2)</f>
        <v>3</v>
      </c>
      <c r="G126" s="48">
        <f t="shared" ca="1" si="12"/>
        <v>76.745565956130463</v>
      </c>
      <c r="H126">
        <f ca="1">_xlfn.IFS(AND(G126&gt;铜钱系统分析!$D$233,G126&lt;=铜钱系统分析!$E$233),5,AND(G126&gt;铜钱系统分析!$D$234,G126&lt;=铜钱系统分析!$E$234),4,AND(G126&gt;铜钱系统分析!$D$235,G126&lt;=铜钱系统分析!$E$235),3,AND(G126&gt;铜钱系统分析!$D$236,G126&lt;=铜钱系统分析!$E$236),2)</f>
        <v>2</v>
      </c>
      <c r="J126" s="48">
        <f t="shared" ca="1" si="13"/>
        <v>89.159296510698766</v>
      </c>
      <c r="K126">
        <f ca="1">_xlfn.IFS(AND(J126&gt;铜钱系统分析!$D$233,J126&lt;=铜钱系统分析!$E$233),5,AND(J126&gt;铜钱系统分析!$D$234,J126&lt;=铜钱系统分析!$E$234),4,AND(J126&gt;铜钱系统分析!$D$235,J126&lt;=铜钱系统分析!$E$235),3,AND(J126&gt;铜钱系统分析!$D$236,J126&lt;=铜钱系统分析!$E$236),2)</f>
        <v>2</v>
      </c>
      <c r="M126" s="48">
        <f t="shared" ca="1" si="14"/>
        <v>25.723922388765853</v>
      </c>
      <c r="N126">
        <f ca="1">_xlfn.IFS(AND(M126&gt;铜钱系统分析!$D$233,M126&lt;=铜钱系统分析!$E$233),5,AND(M126&gt;铜钱系统分析!$D$234,M126&lt;=铜钱系统分析!$E$234),4,AND(M126&gt;铜钱系统分析!$D$235,M126&lt;=铜钱系统分析!$E$235),3,AND(M126&gt;铜钱系统分析!$D$236,M126&lt;=铜钱系统分析!$E$236),2)</f>
        <v>3</v>
      </c>
      <c r="P126" s="48">
        <f t="shared" ca="1" si="15"/>
        <v>6.0302463827292652</v>
      </c>
      <c r="Q126">
        <f ca="1">_xlfn.IFS(AND(P126&gt;铜钱系统分析!$D$233,P126&lt;=铜钱系统分析!$E$233),5,AND(P126&gt;铜钱系统分析!$D$234,P126&lt;=铜钱系统分析!$E$234),4,AND(P126&gt;铜钱系统分析!$D$235,P126&lt;=铜钱系统分析!$E$235),3,AND(P126&gt;铜钱系统分析!$D$236,P126&lt;=铜钱系统分析!$E$236),2)</f>
        <v>3</v>
      </c>
      <c r="S126" s="48">
        <f t="shared" ca="1" si="16"/>
        <v>49.436166088075964</v>
      </c>
      <c r="T126">
        <f ca="1">_xlfn.IFS(AND(S126&gt;铜钱系统分析!$D$233,S126&lt;=铜钱系统分析!$E$233),5,AND(S126&gt;铜钱系统分析!$D$234,S126&lt;=铜钱系统分析!$E$234),4,AND(S126&gt;铜钱系统分析!$D$235,S126&lt;=铜钱系统分析!$E$235),3,AND(S126&gt;铜钱系统分析!$D$236,S126&lt;=铜钱系统分析!$E$236),2)</f>
        <v>3</v>
      </c>
      <c r="V126" s="48">
        <f t="shared" ca="1" si="17"/>
        <v>9.7493991570329346</v>
      </c>
      <c r="W126">
        <f ca="1">_xlfn.IFS(AND(V126&gt;铜钱系统分析!$D$233,V126&lt;=铜钱系统分析!$E$233),5,AND(V126&gt;铜钱系统分析!$D$234,V126&lt;=铜钱系统分析!$E$234),4,AND(V126&gt;铜钱系统分析!$D$235,V126&lt;=铜钱系统分析!$E$235),3,AND(V126&gt;铜钱系统分析!$D$236,V126&lt;=铜钱系统分析!$E$236),2)</f>
        <v>3</v>
      </c>
      <c r="Y126" s="48">
        <f t="shared" ca="1" si="18"/>
        <v>91.398098623413219</v>
      </c>
      <c r="Z126">
        <f ca="1">_xlfn.IFS(AND(Y126&gt;铜钱系统分析!$D$233,Y126&lt;=铜钱系统分析!$E$233),5,AND(Y126&gt;铜钱系统分析!$D$234,Y126&lt;=铜钱系统分析!$E$234),4,AND(Y126&gt;铜钱系统分析!$D$235,Y126&lt;=铜钱系统分析!$E$235),3,AND(Y126&gt;铜钱系统分析!$D$236,Y126&lt;=铜钱系统分析!$E$236),2)</f>
        <v>2</v>
      </c>
      <c r="AB126" s="48">
        <f t="shared" ca="1" si="19"/>
        <v>17.902141761582612</v>
      </c>
      <c r="AC126">
        <f ca="1">_xlfn.IFS(AND(AB126&gt;铜钱系统分析!$D$233,AB126&lt;=铜钱系统分析!$E$233),5,AND(AB126&gt;铜钱系统分析!$D$234,AB126&lt;=铜钱系统分析!$E$234),4,AND(AB126&gt;铜钱系统分析!$D$235,AB126&lt;=铜钱系统分析!$E$235),3,AND(AB126&gt;铜钱系统分析!$D$236,AB126&lt;=铜钱系统分析!$E$236),2)</f>
        <v>3</v>
      </c>
    </row>
    <row r="127" spans="1:29" x14ac:dyDescent="0.15">
      <c r="A127" s="48">
        <f t="shared" ca="1" si="10"/>
        <v>99.85261572663903</v>
      </c>
      <c r="B127">
        <f ca="1">_xlfn.IFS(AND(A127&gt;铜钱系统分析!$D$233,A127&lt;=铜钱系统分析!$E$233),5,AND(A127&gt;铜钱系统分析!$D$234,A127&lt;=铜钱系统分析!$E$234),4,AND(A127&gt;铜钱系统分析!$D$235,A127&lt;=铜钱系统分析!$E$235),3,AND(A127&gt;铜钱系统分析!$D$236,A127&lt;=铜钱系统分析!$E$236),2)</f>
        <v>2</v>
      </c>
      <c r="D127" s="48">
        <f t="shared" ca="1" si="11"/>
        <v>65.89572557423125</v>
      </c>
      <c r="E127">
        <f ca="1">_xlfn.IFS(AND(D127&gt;铜钱系统分析!$D$233,D127&lt;=铜钱系统分析!$E$233),5,AND(D127&gt;铜钱系统分析!$D$234,D127&lt;=铜钱系统分析!$E$234),4,AND(D127&gt;铜钱系统分析!$D$235,D127&lt;=铜钱系统分析!$E$235),3,AND(D127&gt;铜钱系统分析!$D$236,D127&lt;=铜钱系统分析!$E$236),2)</f>
        <v>3</v>
      </c>
      <c r="G127" s="48">
        <f t="shared" ca="1" si="12"/>
        <v>93.745090113720664</v>
      </c>
      <c r="H127">
        <f ca="1">_xlfn.IFS(AND(G127&gt;铜钱系统分析!$D$233,G127&lt;=铜钱系统分析!$E$233),5,AND(G127&gt;铜钱系统分析!$D$234,G127&lt;=铜钱系统分析!$E$234),4,AND(G127&gt;铜钱系统分析!$D$235,G127&lt;=铜钱系统分析!$E$235),3,AND(G127&gt;铜钱系统分析!$D$236,G127&lt;=铜钱系统分析!$E$236),2)</f>
        <v>2</v>
      </c>
      <c r="J127" s="48">
        <f t="shared" ca="1" si="13"/>
        <v>30.973199501444636</v>
      </c>
      <c r="K127">
        <f ca="1">_xlfn.IFS(AND(J127&gt;铜钱系统分析!$D$233,J127&lt;=铜钱系统分析!$E$233),5,AND(J127&gt;铜钱系统分析!$D$234,J127&lt;=铜钱系统分析!$E$234),4,AND(J127&gt;铜钱系统分析!$D$235,J127&lt;=铜钱系统分析!$E$235),3,AND(J127&gt;铜钱系统分析!$D$236,J127&lt;=铜钱系统分析!$E$236),2)</f>
        <v>3</v>
      </c>
      <c r="M127" s="48">
        <f t="shared" ca="1" si="14"/>
        <v>66.776829560713509</v>
      </c>
      <c r="N127">
        <f ca="1">_xlfn.IFS(AND(M127&gt;铜钱系统分析!$D$233,M127&lt;=铜钱系统分析!$E$233),5,AND(M127&gt;铜钱系统分析!$D$234,M127&lt;=铜钱系统分析!$E$234),4,AND(M127&gt;铜钱系统分析!$D$235,M127&lt;=铜钱系统分析!$E$235),3,AND(M127&gt;铜钱系统分析!$D$236,M127&lt;=铜钱系统分析!$E$236),2)</f>
        <v>3</v>
      </c>
      <c r="P127" s="48">
        <f t="shared" ca="1" si="15"/>
        <v>74.031572489111142</v>
      </c>
      <c r="Q127">
        <f ca="1">_xlfn.IFS(AND(P127&gt;铜钱系统分析!$D$233,P127&lt;=铜钱系统分析!$E$233),5,AND(P127&gt;铜钱系统分析!$D$234,P127&lt;=铜钱系统分析!$E$234),4,AND(P127&gt;铜钱系统分析!$D$235,P127&lt;=铜钱系统分析!$E$235),3,AND(P127&gt;铜钱系统分析!$D$236,P127&lt;=铜钱系统分析!$E$236),2)</f>
        <v>2</v>
      </c>
      <c r="S127" s="48">
        <f t="shared" ca="1" si="16"/>
        <v>67.478259597833784</v>
      </c>
      <c r="T127">
        <f ca="1">_xlfn.IFS(AND(S127&gt;铜钱系统分析!$D$233,S127&lt;=铜钱系统分析!$E$233),5,AND(S127&gt;铜钱系统分析!$D$234,S127&lt;=铜钱系统分析!$E$234),4,AND(S127&gt;铜钱系统分析!$D$235,S127&lt;=铜钱系统分析!$E$235),3,AND(S127&gt;铜钱系统分析!$D$236,S127&lt;=铜钱系统分析!$E$236),2)</f>
        <v>3</v>
      </c>
      <c r="V127" s="48">
        <f t="shared" ca="1" si="17"/>
        <v>88.25639598421516</v>
      </c>
      <c r="W127">
        <f ca="1">_xlfn.IFS(AND(V127&gt;铜钱系统分析!$D$233,V127&lt;=铜钱系统分析!$E$233),5,AND(V127&gt;铜钱系统分析!$D$234,V127&lt;=铜钱系统分析!$E$234),4,AND(V127&gt;铜钱系统分析!$D$235,V127&lt;=铜钱系统分析!$E$235),3,AND(V127&gt;铜钱系统分析!$D$236,V127&lt;=铜钱系统分析!$E$236),2)</f>
        <v>2</v>
      </c>
      <c r="Y127" s="48">
        <f t="shared" ca="1" si="18"/>
        <v>43.194816607991804</v>
      </c>
      <c r="Z127">
        <f ca="1">_xlfn.IFS(AND(Y127&gt;铜钱系统分析!$D$233,Y127&lt;=铜钱系统分析!$E$233),5,AND(Y127&gt;铜钱系统分析!$D$234,Y127&lt;=铜钱系统分析!$E$234),4,AND(Y127&gt;铜钱系统分析!$D$235,Y127&lt;=铜钱系统分析!$E$235),3,AND(Y127&gt;铜钱系统分析!$D$236,Y127&lt;=铜钱系统分析!$E$236),2)</f>
        <v>3</v>
      </c>
      <c r="AB127" s="48">
        <f t="shared" ca="1" si="19"/>
        <v>78.320571361604138</v>
      </c>
      <c r="AC127">
        <f ca="1">_xlfn.IFS(AND(AB127&gt;铜钱系统分析!$D$233,AB127&lt;=铜钱系统分析!$E$233),5,AND(AB127&gt;铜钱系统分析!$D$234,AB127&lt;=铜钱系统分析!$E$234),4,AND(AB127&gt;铜钱系统分析!$D$235,AB127&lt;=铜钱系统分析!$E$235),3,AND(AB127&gt;铜钱系统分析!$D$236,AB127&lt;=铜钱系统分析!$E$236),2)</f>
        <v>2</v>
      </c>
    </row>
    <row r="128" spans="1:29" x14ac:dyDescent="0.15">
      <c r="A128" s="48">
        <f t="shared" ca="1" si="10"/>
        <v>8.7375982974795097</v>
      </c>
      <c r="B128">
        <f ca="1">_xlfn.IFS(AND(A128&gt;铜钱系统分析!$D$233,A128&lt;=铜钱系统分析!$E$233),5,AND(A128&gt;铜钱系统分析!$D$234,A128&lt;=铜钱系统分析!$E$234),4,AND(A128&gt;铜钱系统分析!$D$235,A128&lt;=铜钱系统分析!$E$235),3,AND(A128&gt;铜钱系统分析!$D$236,A128&lt;=铜钱系统分析!$E$236),2)</f>
        <v>3</v>
      </c>
      <c r="D128" s="48">
        <f t="shared" ca="1" si="11"/>
        <v>27.96801454188067</v>
      </c>
      <c r="E128">
        <f ca="1">_xlfn.IFS(AND(D128&gt;铜钱系统分析!$D$233,D128&lt;=铜钱系统分析!$E$233),5,AND(D128&gt;铜钱系统分析!$D$234,D128&lt;=铜钱系统分析!$E$234),4,AND(D128&gt;铜钱系统分析!$D$235,D128&lt;=铜钱系统分析!$E$235),3,AND(D128&gt;铜钱系统分析!$D$236,D128&lt;=铜钱系统分析!$E$236),2)</f>
        <v>3</v>
      </c>
      <c r="G128" s="48">
        <f t="shared" ca="1" si="12"/>
        <v>95.048989578032035</v>
      </c>
      <c r="H128">
        <f ca="1">_xlfn.IFS(AND(G128&gt;铜钱系统分析!$D$233,G128&lt;=铜钱系统分析!$E$233),5,AND(G128&gt;铜钱系统分析!$D$234,G128&lt;=铜钱系统分析!$E$234),4,AND(G128&gt;铜钱系统分析!$D$235,G128&lt;=铜钱系统分析!$E$235),3,AND(G128&gt;铜钱系统分析!$D$236,G128&lt;=铜钱系统分析!$E$236),2)</f>
        <v>2</v>
      </c>
      <c r="J128" s="48">
        <f t="shared" ca="1" si="13"/>
        <v>49.919977503777247</v>
      </c>
      <c r="K128">
        <f ca="1">_xlfn.IFS(AND(J128&gt;铜钱系统分析!$D$233,J128&lt;=铜钱系统分析!$E$233),5,AND(J128&gt;铜钱系统分析!$D$234,J128&lt;=铜钱系统分析!$E$234),4,AND(J128&gt;铜钱系统分析!$D$235,J128&lt;=铜钱系统分析!$E$235),3,AND(J128&gt;铜钱系统分析!$D$236,J128&lt;=铜钱系统分析!$E$236),2)</f>
        <v>3</v>
      </c>
      <c r="M128" s="48">
        <f t="shared" ca="1" si="14"/>
        <v>24.005885149805415</v>
      </c>
      <c r="N128">
        <f ca="1">_xlfn.IFS(AND(M128&gt;铜钱系统分析!$D$233,M128&lt;=铜钱系统分析!$E$233),5,AND(M128&gt;铜钱系统分析!$D$234,M128&lt;=铜钱系统分析!$E$234),4,AND(M128&gt;铜钱系统分析!$D$235,M128&lt;=铜钱系统分析!$E$235),3,AND(M128&gt;铜钱系统分析!$D$236,M128&lt;=铜钱系统分析!$E$236),2)</f>
        <v>3</v>
      </c>
      <c r="P128" s="48">
        <f t="shared" ca="1" si="15"/>
        <v>92.778037278428414</v>
      </c>
      <c r="Q128">
        <f ca="1">_xlfn.IFS(AND(P128&gt;铜钱系统分析!$D$233,P128&lt;=铜钱系统分析!$E$233),5,AND(P128&gt;铜钱系统分析!$D$234,P128&lt;=铜钱系统分析!$E$234),4,AND(P128&gt;铜钱系统分析!$D$235,P128&lt;=铜钱系统分析!$E$235),3,AND(P128&gt;铜钱系统分析!$D$236,P128&lt;=铜钱系统分析!$E$236),2)</f>
        <v>2</v>
      </c>
      <c r="S128" s="48">
        <f t="shared" ca="1" si="16"/>
        <v>99.895039155975027</v>
      </c>
      <c r="T128">
        <f ca="1">_xlfn.IFS(AND(S128&gt;铜钱系统分析!$D$233,S128&lt;=铜钱系统分析!$E$233),5,AND(S128&gt;铜钱系统分析!$D$234,S128&lt;=铜钱系统分析!$E$234),4,AND(S128&gt;铜钱系统分析!$D$235,S128&lt;=铜钱系统分析!$E$235),3,AND(S128&gt;铜钱系统分析!$D$236,S128&lt;=铜钱系统分析!$E$236),2)</f>
        <v>2</v>
      </c>
      <c r="V128" s="48">
        <f t="shared" ca="1" si="17"/>
        <v>64.374932470467016</v>
      </c>
      <c r="W128">
        <f ca="1">_xlfn.IFS(AND(V128&gt;铜钱系统分析!$D$233,V128&lt;=铜钱系统分析!$E$233),5,AND(V128&gt;铜钱系统分析!$D$234,V128&lt;=铜钱系统分析!$E$234),4,AND(V128&gt;铜钱系统分析!$D$235,V128&lt;=铜钱系统分析!$E$235),3,AND(V128&gt;铜钱系统分析!$D$236,V128&lt;=铜钱系统分析!$E$236),2)</f>
        <v>3</v>
      </c>
      <c r="Y128" s="48">
        <f t="shared" ca="1" si="18"/>
        <v>25.695722445603863</v>
      </c>
      <c r="Z128">
        <f ca="1">_xlfn.IFS(AND(Y128&gt;铜钱系统分析!$D$233,Y128&lt;=铜钱系统分析!$E$233),5,AND(Y128&gt;铜钱系统分析!$D$234,Y128&lt;=铜钱系统分析!$E$234),4,AND(Y128&gt;铜钱系统分析!$D$235,Y128&lt;=铜钱系统分析!$E$235),3,AND(Y128&gt;铜钱系统分析!$D$236,Y128&lt;=铜钱系统分析!$E$236),2)</f>
        <v>3</v>
      </c>
      <c r="AB128" s="48">
        <f t="shared" ca="1" si="19"/>
        <v>39.275679845188492</v>
      </c>
      <c r="AC128">
        <f ca="1">_xlfn.IFS(AND(AB128&gt;铜钱系统分析!$D$233,AB128&lt;=铜钱系统分析!$E$233),5,AND(AB128&gt;铜钱系统分析!$D$234,AB128&lt;=铜钱系统分析!$E$234),4,AND(AB128&gt;铜钱系统分析!$D$235,AB128&lt;=铜钱系统分析!$E$235),3,AND(AB128&gt;铜钱系统分析!$D$236,AB128&lt;=铜钱系统分析!$E$236),2)</f>
        <v>3</v>
      </c>
    </row>
    <row r="129" spans="1:29" x14ac:dyDescent="0.15">
      <c r="A129" s="48">
        <f t="shared" ca="1" si="10"/>
        <v>17.419507412250411</v>
      </c>
      <c r="B129">
        <f ca="1">_xlfn.IFS(AND(A129&gt;铜钱系统分析!$D$233,A129&lt;=铜钱系统分析!$E$233),5,AND(A129&gt;铜钱系统分析!$D$234,A129&lt;=铜钱系统分析!$E$234),4,AND(A129&gt;铜钱系统分析!$D$235,A129&lt;=铜钱系统分析!$E$235),3,AND(A129&gt;铜钱系统分析!$D$236,A129&lt;=铜钱系统分析!$E$236),2)</f>
        <v>3</v>
      </c>
      <c r="D129" s="48">
        <f t="shared" ca="1" si="11"/>
        <v>32.148973871483612</v>
      </c>
      <c r="E129">
        <f ca="1">_xlfn.IFS(AND(D129&gt;铜钱系统分析!$D$233,D129&lt;=铜钱系统分析!$E$233),5,AND(D129&gt;铜钱系统分析!$D$234,D129&lt;=铜钱系统分析!$E$234),4,AND(D129&gt;铜钱系统分析!$D$235,D129&lt;=铜钱系统分析!$E$235),3,AND(D129&gt;铜钱系统分析!$D$236,D129&lt;=铜钱系统分析!$E$236),2)</f>
        <v>3</v>
      </c>
      <c r="G129" s="48">
        <f t="shared" ca="1" si="12"/>
        <v>21.021334304321659</v>
      </c>
      <c r="H129">
        <f ca="1">_xlfn.IFS(AND(G129&gt;铜钱系统分析!$D$233,G129&lt;=铜钱系统分析!$E$233),5,AND(G129&gt;铜钱系统分析!$D$234,G129&lt;=铜钱系统分析!$E$234),4,AND(G129&gt;铜钱系统分析!$D$235,G129&lt;=铜钱系统分析!$E$235),3,AND(G129&gt;铜钱系统分析!$D$236,G129&lt;=铜钱系统分析!$E$236),2)</f>
        <v>3</v>
      </c>
      <c r="J129" s="48">
        <f t="shared" ca="1" si="13"/>
        <v>61.932429193548266</v>
      </c>
      <c r="K129">
        <f ca="1">_xlfn.IFS(AND(J129&gt;铜钱系统分析!$D$233,J129&lt;=铜钱系统分析!$E$233),5,AND(J129&gt;铜钱系统分析!$D$234,J129&lt;=铜钱系统分析!$E$234),4,AND(J129&gt;铜钱系统分析!$D$235,J129&lt;=铜钱系统分析!$E$235),3,AND(J129&gt;铜钱系统分析!$D$236,J129&lt;=铜钱系统分析!$E$236),2)</f>
        <v>3</v>
      </c>
      <c r="M129" s="48">
        <f t="shared" ca="1" si="14"/>
        <v>95.906095415812104</v>
      </c>
      <c r="N129">
        <f ca="1">_xlfn.IFS(AND(M129&gt;铜钱系统分析!$D$233,M129&lt;=铜钱系统分析!$E$233),5,AND(M129&gt;铜钱系统分析!$D$234,M129&lt;=铜钱系统分析!$E$234),4,AND(M129&gt;铜钱系统分析!$D$235,M129&lt;=铜钱系统分析!$E$235),3,AND(M129&gt;铜钱系统分析!$D$236,M129&lt;=铜钱系统分析!$E$236),2)</f>
        <v>2</v>
      </c>
      <c r="P129" s="48">
        <f t="shared" ca="1" si="15"/>
        <v>90.371302342478856</v>
      </c>
      <c r="Q129">
        <f ca="1">_xlfn.IFS(AND(P129&gt;铜钱系统分析!$D$233,P129&lt;=铜钱系统分析!$E$233),5,AND(P129&gt;铜钱系统分析!$D$234,P129&lt;=铜钱系统分析!$E$234),4,AND(P129&gt;铜钱系统分析!$D$235,P129&lt;=铜钱系统分析!$E$235),3,AND(P129&gt;铜钱系统分析!$D$236,P129&lt;=铜钱系统分析!$E$236),2)</f>
        <v>2</v>
      </c>
      <c r="S129" s="48">
        <f t="shared" ca="1" si="16"/>
        <v>46.960848715627236</v>
      </c>
      <c r="T129">
        <f ca="1">_xlfn.IFS(AND(S129&gt;铜钱系统分析!$D$233,S129&lt;=铜钱系统分析!$E$233),5,AND(S129&gt;铜钱系统分析!$D$234,S129&lt;=铜钱系统分析!$E$234),4,AND(S129&gt;铜钱系统分析!$D$235,S129&lt;=铜钱系统分析!$E$235),3,AND(S129&gt;铜钱系统分析!$D$236,S129&lt;=铜钱系统分析!$E$236),2)</f>
        <v>3</v>
      </c>
      <c r="V129" s="48">
        <f t="shared" ca="1" si="17"/>
        <v>18.97783487814624</v>
      </c>
      <c r="W129">
        <f ca="1">_xlfn.IFS(AND(V129&gt;铜钱系统分析!$D$233,V129&lt;=铜钱系统分析!$E$233),5,AND(V129&gt;铜钱系统分析!$D$234,V129&lt;=铜钱系统分析!$E$234),4,AND(V129&gt;铜钱系统分析!$D$235,V129&lt;=铜钱系统分析!$E$235),3,AND(V129&gt;铜钱系统分析!$D$236,V129&lt;=铜钱系统分析!$E$236),2)</f>
        <v>3</v>
      </c>
      <c r="Y129" s="48">
        <f t="shared" ca="1" si="18"/>
        <v>65.816762931228681</v>
      </c>
      <c r="Z129">
        <f ca="1">_xlfn.IFS(AND(Y129&gt;铜钱系统分析!$D$233,Y129&lt;=铜钱系统分析!$E$233),5,AND(Y129&gt;铜钱系统分析!$D$234,Y129&lt;=铜钱系统分析!$E$234),4,AND(Y129&gt;铜钱系统分析!$D$235,Y129&lt;=铜钱系统分析!$E$235),3,AND(Y129&gt;铜钱系统分析!$D$236,Y129&lt;=铜钱系统分析!$E$236),2)</f>
        <v>3</v>
      </c>
      <c r="AB129" s="48">
        <f t="shared" ca="1" si="19"/>
        <v>59.251827882781797</v>
      </c>
      <c r="AC129">
        <f ca="1">_xlfn.IFS(AND(AB129&gt;铜钱系统分析!$D$233,AB129&lt;=铜钱系统分析!$E$233),5,AND(AB129&gt;铜钱系统分析!$D$234,AB129&lt;=铜钱系统分析!$E$234),4,AND(AB129&gt;铜钱系统分析!$D$235,AB129&lt;=铜钱系统分析!$E$235),3,AND(AB129&gt;铜钱系统分析!$D$236,AB129&lt;=铜钱系统分析!$E$236),2)</f>
        <v>3</v>
      </c>
    </row>
    <row r="130" spans="1:29" x14ac:dyDescent="0.15">
      <c r="A130" s="48">
        <f t="shared" ca="1" si="10"/>
        <v>85.818658527490555</v>
      </c>
      <c r="B130">
        <f ca="1">_xlfn.IFS(AND(A130&gt;铜钱系统分析!$D$233,A130&lt;=铜钱系统分析!$E$233),5,AND(A130&gt;铜钱系统分析!$D$234,A130&lt;=铜钱系统分析!$E$234),4,AND(A130&gt;铜钱系统分析!$D$235,A130&lt;=铜钱系统分析!$E$235),3,AND(A130&gt;铜钱系统分析!$D$236,A130&lt;=铜钱系统分析!$E$236),2)</f>
        <v>2</v>
      </c>
      <c r="D130" s="48">
        <f t="shared" ca="1" si="11"/>
        <v>17.974649934982001</v>
      </c>
      <c r="E130">
        <f ca="1">_xlfn.IFS(AND(D130&gt;铜钱系统分析!$D$233,D130&lt;=铜钱系统分析!$E$233),5,AND(D130&gt;铜钱系统分析!$D$234,D130&lt;=铜钱系统分析!$E$234),4,AND(D130&gt;铜钱系统分析!$D$235,D130&lt;=铜钱系统分析!$E$235),3,AND(D130&gt;铜钱系统分析!$D$236,D130&lt;=铜钱系统分析!$E$236),2)</f>
        <v>3</v>
      </c>
      <c r="G130" s="48">
        <f t="shared" ca="1" si="12"/>
        <v>99.378210997191687</v>
      </c>
      <c r="H130">
        <f ca="1">_xlfn.IFS(AND(G130&gt;铜钱系统分析!$D$233,G130&lt;=铜钱系统分析!$E$233),5,AND(G130&gt;铜钱系统分析!$D$234,G130&lt;=铜钱系统分析!$E$234),4,AND(G130&gt;铜钱系统分析!$D$235,G130&lt;=铜钱系统分析!$E$235),3,AND(G130&gt;铜钱系统分析!$D$236,G130&lt;=铜钱系统分析!$E$236),2)</f>
        <v>2</v>
      </c>
      <c r="J130" s="48">
        <f t="shared" ca="1" si="13"/>
        <v>4.0802582703735712</v>
      </c>
      <c r="K130">
        <f ca="1">_xlfn.IFS(AND(J130&gt;铜钱系统分析!$D$233,J130&lt;=铜钱系统分析!$E$233),5,AND(J130&gt;铜钱系统分析!$D$234,J130&lt;=铜钱系统分析!$E$234),4,AND(J130&gt;铜钱系统分析!$D$235,J130&lt;=铜钱系统分析!$E$235),3,AND(J130&gt;铜钱系统分析!$D$236,J130&lt;=铜钱系统分析!$E$236),2)</f>
        <v>3</v>
      </c>
      <c r="M130" s="48">
        <f t="shared" ca="1" si="14"/>
        <v>53.921946914037008</v>
      </c>
      <c r="N130">
        <f ca="1">_xlfn.IFS(AND(M130&gt;铜钱系统分析!$D$233,M130&lt;=铜钱系统分析!$E$233),5,AND(M130&gt;铜钱系统分析!$D$234,M130&lt;=铜钱系统分析!$E$234),4,AND(M130&gt;铜钱系统分析!$D$235,M130&lt;=铜钱系统分析!$E$235),3,AND(M130&gt;铜钱系统分析!$D$236,M130&lt;=铜钱系统分析!$E$236),2)</f>
        <v>3</v>
      </c>
      <c r="P130" s="48">
        <f t="shared" ca="1" si="15"/>
        <v>53.210842384271253</v>
      </c>
      <c r="Q130">
        <f ca="1">_xlfn.IFS(AND(P130&gt;铜钱系统分析!$D$233,P130&lt;=铜钱系统分析!$E$233),5,AND(P130&gt;铜钱系统分析!$D$234,P130&lt;=铜钱系统分析!$E$234),4,AND(P130&gt;铜钱系统分析!$D$235,P130&lt;=铜钱系统分析!$E$235),3,AND(P130&gt;铜钱系统分析!$D$236,P130&lt;=铜钱系统分析!$E$236),2)</f>
        <v>3</v>
      </c>
      <c r="S130" s="48">
        <f t="shared" ca="1" si="16"/>
        <v>76.440699863161797</v>
      </c>
      <c r="T130">
        <f ca="1">_xlfn.IFS(AND(S130&gt;铜钱系统分析!$D$233,S130&lt;=铜钱系统分析!$E$233),5,AND(S130&gt;铜钱系统分析!$D$234,S130&lt;=铜钱系统分析!$E$234),4,AND(S130&gt;铜钱系统分析!$D$235,S130&lt;=铜钱系统分析!$E$235),3,AND(S130&gt;铜钱系统分析!$D$236,S130&lt;=铜钱系统分析!$E$236),2)</f>
        <v>2</v>
      </c>
      <c r="V130" s="48">
        <f t="shared" ca="1" si="17"/>
        <v>37.577684585760018</v>
      </c>
      <c r="W130">
        <f ca="1">_xlfn.IFS(AND(V130&gt;铜钱系统分析!$D$233,V130&lt;=铜钱系统分析!$E$233),5,AND(V130&gt;铜钱系统分析!$D$234,V130&lt;=铜钱系统分析!$E$234),4,AND(V130&gt;铜钱系统分析!$D$235,V130&lt;=铜钱系统分析!$E$235),3,AND(V130&gt;铜钱系统分析!$D$236,V130&lt;=铜钱系统分析!$E$236),2)</f>
        <v>3</v>
      </c>
      <c r="Y130" s="48">
        <f t="shared" ca="1" si="18"/>
        <v>91.577319016000075</v>
      </c>
      <c r="Z130">
        <f ca="1">_xlfn.IFS(AND(Y130&gt;铜钱系统分析!$D$233,Y130&lt;=铜钱系统分析!$E$233),5,AND(Y130&gt;铜钱系统分析!$D$234,Y130&lt;=铜钱系统分析!$E$234),4,AND(Y130&gt;铜钱系统分析!$D$235,Y130&lt;=铜钱系统分析!$E$235),3,AND(Y130&gt;铜钱系统分析!$D$236,Y130&lt;=铜钱系统分析!$E$236),2)</f>
        <v>2</v>
      </c>
      <c r="AB130" s="48">
        <f t="shared" ca="1" si="19"/>
        <v>45.568707485824298</v>
      </c>
      <c r="AC130">
        <f ca="1">_xlfn.IFS(AND(AB130&gt;铜钱系统分析!$D$233,AB130&lt;=铜钱系统分析!$E$233),5,AND(AB130&gt;铜钱系统分析!$D$234,AB130&lt;=铜钱系统分析!$E$234),4,AND(AB130&gt;铜钱系统分析!$D$235,AB130&lt;=铜钱系统分析!$E$235),3,AND(AB130&gt;铜钱系统分析!$D$236,AB130&lt;=铜钱系统分析!$E$236),2)</f>
        <v>3</v>
      </c>
    </row>
    <row r="131" spans="1:29" x14ac:dyDescent="0.15">
      <c r="A131" s="48">
        <f t="shared" ca="1" si="10"/>
        <v>99.139847778624528</v>
      </c>
      <c r="B131">
        <f ca="1">_xlfn.IFS(AND(A131&gt;铜钱系统分析!$D$233,A131&lt;=铜钱系统分析!$E$233),5,AND(A131&gt;铜钱系统分析!$D$234,A131&lt;=铜钱系统分析!$E$234),4,AND(A131&gt;铜钱系统分析!$D$235,A131&lt;=铜钱系统分析!$E$235),3,AND(A131&gt;铜钱系统分析!$D$236,A131&lt;=铜钱系统分析!$E$236),2)</f>
        <v>2</v>
      </c>
      <c r="D131" s="48">
        <f t="shared" ca="1" si="11"/>
        <v>69.518255524489604</v>
      </c>
      <c r="E131">
        <f ca="1">_xlfn.IFS(AND(D131&gt;铜钱系统分析!$D$233,D131&lt;=铜钱系统分析!$E$233),5,AND(D131&gt;铜钱系统分析!$D$234,D131&lt;=铜钱系统分析!$E$234),4,AND(D131&gt;铜钱系统分析!$D$235,D131&lt;=铜钱系统分析!$E$235),3,AND(D131&gt;铜钱系统分析!$D$236,D131&lt;=铜钱系统分析!$E$236),2)</f>
        <v>3</v>
      </c>
      <c r="G131" s="48">
        <f t="shared" ca="1" si="12"/>
        <v>75.552232936074617</v>
      </c>
      <c r="H131">
        <f ca="1">_xlfn.IFS(AND(G131&gt;铜钱系统分析!$D$233,G131&lt;=铜钱系统分析!$E$233),5,AND(G131&gt;铜钱系统分析!$D$234,G131&lt;=铜钱系统分析!$E$234),4,AND(G131&gt;铜钱系统分析!$D$235,G131&lt;=铜钱系统分析!$E$235),3,AND(G131&gt;铜钱系统分析!$D$236,G131&lt;=铜钱系统分析!$E$236),2)</f>
        <v>2</v>
      </c>
      <c r="J131" s="48">
        <f t="shared" ca="1" si="13"/>
        <v>72.916307332660054</v>
      </c>
      <c r="K131">
        <f ca="1">_xlfn.IFS(AND(J131&gt;铜钱系统分析!$D$233,J131&lt;=铜钱系统分析!$E$233),5,AND(J131&gt;铜钱系统分析!$D$234,J131&lt;=铜钱系统分析!$E$234),4,AND(J131&gt;铜钱系统分析!$D$235,J131&lt;=铜钱系统分析!$E$235),3,AND(J131&gt;铜钱系统分析!$D$236,J131&lt;=铜钱系统分析!$E$236),2)</f>
        <v>2</v>
      </c>
      <c r="M131" s="48">
        <f t="shared" ca="1" si="14"/>
        <v>74.244562364227491</v>
      </c>
      <c r="N131">
        <f ca="1">_xlfn.IFS(AND(M131&gt;铜钱系统分析!$D$233,M131&lt;=铜钱系统分析!$E$233),5,AND(M131&gt;铜钱系统分析!$D$234,M131&lt;=铜钱系统分析!$E$234),4,AND(M131&gt;铜钱系统分析!$D$235,M131&lt;=铜钱系统分析!$E$235),3,AND(M131&gt;铜钱系统分析!$D$236,M131&lt;=铜钱系统分析!$E$236),2)</f>
        <v>2</v>
      </c>
      <c r="P131" s="48">
        <f t="shared" ca="1" si="15"/>
        <v>11.628100107852656</v>
      </c>
      <c r="Q131">
        <f ca="1">_xlfn.IFS(AND(P131&gt;铜钱系统分析!$D$233,P131&lt;=铜钱系统分析!$E$233),5,AND(P131&gt;铜钱系统分析!$D$234,P131&lt;=铜钱系统分析!$E$234),4,AND(P131&gt;铜钱系统分析!$D$235,P131&lt;=铜钱系统分析!$E$235),3,AND(P131&gt;铜钱系统分析!$D$236,P131&lt;=铜钱系统分析!$E$236),2)</f>
        <v>3</v>
      </c>
      <c r="S131" s="48">
        <f t="shared" ca="1" si="16"/>
        <v>97.520757916530059</v>
      </c>
      <c r="T131">
        <f ca="1">_xlfn.IFS(AND(S131&gt;铜钱系统分析!$D$233,S131&lt;=铜钱系统分析!$E$233),5,AND(S131&gt;铜钱系统分析!$D$234,S131&lt;=铜钱系统分析!$E$234),4,AND(S131&gt;铜钱系统分析!$D$235,S131&lt;=铜钱系统分析!$E$235),3,AND(S131&gt;铜钱系统分析!$D$236,S131&lt;=铜钱系统分析!$E$236),2)</f>
        <v>2</v>
      </c>
      <c r="V131" s="48">
        <f t="shared" ca="1" si="17"/>
        <v>42.173473170103613</v>
      </c>
      <c r="W131">
        <f ca="1">_xlfn.IFS(AND(V131&gt;铜钱系统分析!$D$233,V131&lt;=铜钱系统分析!$E$233),5,AND(V131&gt;铜钱系统分析!$D$234,V131&lt;=铜钱系统分析!$E$234),4,AND(V131&gt;铜钱系统分析!$D$235,V131&lt;=铜钱系统分析!$E$235),3,AND(V131&gt;铜钱系统分析!$D$236,V131&lt;=铜钱系统分析!$E$236),2)</f>
        <v>3</v>
      </c>
      <c r="Y131" s="48">
        <f t="shared" ca="1" si="18"/>
        <v>16.773660330912655</v>
      </c>
      <c r="Z131">
        <f ca="1">_xlfn.IFS(AND(Y131&gt;铜钱系统分析!$D$233,Y131&lt;=铜钱系统分析!$E$233),5,AND(Y131&gt;铜钱系统分析!$D$234,Y131&lt;=铜钱系统分析!$E$234),4,AND(Y131&gt;铜钱系统分析!$D$235,Y131&lt;=铜钱系统分析!$E$235),3,AND(Y131&gt;铜钱系统分析!$D$236,Y131&lt;=铜钱系统分析!$E$236),2)</f>
        <v>3</v>
      </c>
      <c r="AB131" s="48">
        <f t="shared" ca="1" si="19"/>
        <v>57.816176983500355</v>
      </c>
      <c r="AC131">
        <f ca="1">_xlfn.IFS(AND(AB131&gt;铜钱系统分析!$D$233,AB131&lt;=铜钱系统分析!$E$233),5,AND(AB131&gt;铜钱系统分析!$D$234,AB131&lt;=铜钱系统分析!$E$234),4,AND(AB131&gt;铜钱系统分析!$D$235,AB131&lt;=铜钱系统分析!$E$235),3,AND(AB131&gt;铜钱系统分析!$D$236,AB131&lt;=铜钱系统分析!$E$236),2)</f>
        <v>3</v>
      </c>
    </row>
    <row r="132" spans="1:29" x14ac:dyDescent="0.15">
      <c r="A132" s="48">
        <f t="shared" ca="1" si="10"/>
        <v>49.5620908521309</v>
      </c>
      <c r="B132">
        <f ca="1">_xlfn.IFS(AND(A132&gt;铜钱系统分析!$D$233,A132&lt;=铜钱系统分析!$E$233),5,AND(A132&gt;铜钱系统分析!$D$234,A132&lt;=铜钱系统分析!$E$234),4,AND(A132&gt;铜钱系统分析!$D$235,A132&lt;=铜钱系统分析!$E$235),3,AND(A132&gt;铜钱系统分析!$D$236,A132&lt;=铜钱系统分析!$E$236),2)</f>
        <v>3</v>
      </c>
      <c r="D132" s="48">
        <f t="shared" ca="1" si="11"/>
        <v>21.142636794107126</v>
      </c>
      <c r="E132">
        <f ca="1">_xlfn.IFS(AND(D132&gt;铜钱系统分析!$D$233,D132&lt;=铜钱系统分析!$E$233),5,AND(D132&gt;铜钱系统分析!$D$234,D132&lt;=铜钱系统分析!$E$234),4,AND(D132&gt;铜钱系统分析!$D$235,D132&lt;=铜钱系统分析!$E$235),3,AND(D132&gt;铜钱系统分析!$D$236,D132&lt;=铜钱系统分析!$E$236),2)</f>
        <v>3</v>
      </c>
      <c r="G132" s="48">
        <f t="shared" ca="1" si="12"/>
        <v>24.81824380493206</v>
      </c>
      <c r="H132">
        <f ca="1">_xlfn.IFS(AND(G132&gt;铜钱系统分析!$D$233,G132&lt;=铜钱系统分析!$E$233),5,AND(G132&gt;铜钱系统分析!$D$234,G132&lt;=铜钱系统分析!$E$234),4,AND(G132&gt;铜钱系统分析!$D$235,G132&lt;=铜钱系统分析!$E$235),3,AND(G132&gt;铜钱系统分析!$D$236,G132&lt;=铜钱系统分析!$E$236),2)</f>
        <v>3</v>
      </c>
      <c r="J132" s="48">
        <f t="shared" ca="1" si="13"/>
        <v>73.038648520525754</v>
      </c>
      <c r="K132">
        <f ca="1">_xlfn.IFS(AND(J132&gt;铜钱系统分析!$D$233,J132&lt;=铜钱系统分析!$E$233),5,AND(J132&gt;铜钱系统分析!$D$234,J132&lt;=铜钱系统分析!$E$234),4,AND(J132&gt;铜钱系统分析!$D$235,J132&lt;=铜钱系统分析!$E$235),3,AND(J132&gt;铜钱系统分析!$D$236,J132&lt;=铜钱系统分析!$E$236),2)</f>
        <v>2</v>
      </c>
      <c r="M132" s="48">
        <f t="shared" ca="1" si="14"/>
        <v>85.009891424997704</v>
      </c>
      <c r="N132">
        <f ca="1">_xlfn.IFS(AND(M132&gt;铜钱系统分析!$D$233,M132&lt;=铜钱系统分析!$E$233),5,AND(M132&gt;铜钱系统分析!$D$234,M132&lt;=铜钱系统分析!$E$234),4,AND(M132&gt;铜钱系统分析!$D$235,M132&lt;=铜钱系统分析!$E$235),3,AND(M132&gt;铜钱系统分析!$D$236,M132&lt;=铜钱系统分析!$E$236),2)</f>
        <v>2</v>
      </c>
      <c r="P132" s="48">
        <f t="shared" ca="1" si="15"/>
        <v>39.288651383358108</v>
      </c>
      <c r="Q132">
        <f ca="1">_xlfn.IFS(AND(P132&gt;铜钱系统分析!$D$233,P132&lt;=铜钱系统分析!$E$233),5,AND(P132&gt;铜钱系统分析!$D$234,P132&lt;=铜钱系统分析!$E$234),4,AND(P132&gt;铜钱系统分析!$D$235,P132&lt;=铜钱系统分析!$E$235),3,AND(P132&gt;铜钱系统分析!$D$236,P132&lt;=铜钱系统分析!$E$236),2)</f>
        <v>3</v>
      </c>
      <c r="S132" s="48">
        <f t="shared" ca="1" si="16"/>
        <v>31.06401836121827</v>
      </c>
      <c r="T132">
        <f ca="1">_xlfn.IFS(AND(S132&gt;铜钱系统分析!$D$233,S132&lt;=铜钱系统分析!$E$233),5,AND(S132&gt;铜钱系统分析!$D$234,S132&lt;=铜钱系统分析!$E$234),4,AND(S132&gt;铜钱系统分析!$D$235,S132&lt;=铜钱系统分析!$E$235),3,AND(S132&gt;铜钱系统分析!$D$236,S132&lt;=铜钱系统分析!$E$236),2)</f>
        <v>3</v>
      </c>
      <c r="V132" s="48">
        <f t="shared" ca="1" si="17"/>
        <v>26.459277354818965</v>
      </c>
      <c r="W132">
        <f ca="1">_xlfn.IFS(AND(V132&gt;铜钱系统分析!$D$233,V132&lt;=铜钱系统分析!$E$233),5,AND(V132&gt;铜钱系统分析!$D$234,V132&lt;=铜钱系统分析!$E$234),4,AND(V132&gt;铜钱系统分析!$D$235,V132&lt;=铜钱系统分析!$E$235),3,AND(V132&gt;铜钱系统分析!$D$236,V132&lt;=铜钱系统分析!$E$236),2)</f>
        <v>3</v>
      </c>
      <c r="Y132" s="48">
        <f t="shared" ca="1" si="18"/>
        <v>8.2346475305532181</v>
      </c>
      <c r="Z132">
        <f ca="1">_xlfn.IFS(AND(Y132&gt;铜钱系统分析!$D$233,Y132&lt;=铜钱系统分析!$E$233),5,AND(Y132&gt;铜钱系统分析!$D$234,Y132&lt;=铜钱系统分析!$E$234),4,AND(Y132&gt;铜钱系统分析!$D$235,Y132&lt;=铜钱系统分析!$E$235),3,AND(Y132&gt;铜钱系统分析!$D$236,Y132&lt;=铜钱系统分析!$E$236),2)</f>
        <v>3</v>
      </c>
      <c r="AB132" s="48">
        <f t="shared" ca="1" si="19"/>
        <v>68.833032058404356</v>
      </c>
      <c r="AC132">
        <f ca="1">_xlfn.IFS(AND(AB132&gt;铜钱系统分析!$D$233,AB132&lt;=铜钱系统分析!$E$233),5,AND(AB132&gt;铜钱系统分析!$D$234,AB132&lt;=铜钱系统分析!$E$234),4,AND(AB132&gt;铜钱系统分析!$D$235,AB132&lt;=铜钱系统分析!$E$235),3,AND(AB132&gt;铜钱系统分析!$D$236,AB132&lt;=铜钱系统分析!$E$236),2)</f>
        <v>3</v>
      </c>
    </row>
    <row r="133" spans="1:29" x14ac:dyDescent="0.15">
      <c r="A133" s="48">
        <f t="shared" ca="1" si="10"/>
        <v>59.597162166688669</v>
      </c>
      <c r="B133">
        <f ca="1">_xlfn.IFS(AND(A133&gt;铜钱系统分析!$D$233,A133&lt;=铜钱系统分析!$E$233),5,AND(A133&gt;铜钱系统分析!$D$234,A133&lt;=铜钱系统分析!$E$234),4,AND(A133&gt;铜钱系统分析!$D$235,A133&lt;=铜钱系统分析!$E$235),3,AND(A133&gt;铜钱系统分析!$D$236,A133&lt;=铜钱系统分析!$E$236),2)</f>
        <v>3</v>
      </c>
      <c r="D133" s="48">
        <f t="shared" ca="1" si="11"/>
        <v>33.557645998989649</v>
      </c>
      <c r="E133">
        <f ca="1">_xlfn.IFS(AND(D133&gt;铜钱系统分析!$D$233,D133&lt;=铜钱系统分析!$E$233),5,AND(D133&gt;铜钱系统分析!$D$234,D133&lt;=铜钱系统分析!$E$234),4,AND(D133&gt;铜钱系统分析!$D$235,D133&lt;=铜钱系统分析!$E$235),3,AND(D133&gt;铜钱系统分析!$D$236,D133&lt;=铜钱系统分析!$E$236),2)</f>
        <v>3</v>
      </c>
      <c r="G133" s="48">
        <f t="shared" ca="1" si="12"/>
        <v>95.02042972975444</v>
      </c>
      <c r="H133">
        <f ca="1">_xlfn.IFS(AND(G133&gt;铜钱系统分析!$D$233,G133&lt;=铜钱系统分析!$E$233),5,AND(G133&gt;铜钱系统分析!$D$234,G133&lt;=铜钱系统分析!$E$234),4,AND(G133&gt;铜钱系统分析!$D$235,G133&lt;=铜钱系统分析!$E$235),3,AND(G133&gt;铜钱系统分析!$D$236,G133&lt;=铜钱系统分析!$E$236),2)</f>
        <v>2</v>
      </c>
      <c r="J133" s="48">
        <f t="shared" ca="1" si="13"/>
        <v>7.5731396040645045</v>
      </c>
      <c r="K133">
        <f ca="1">_xlfn.IFS(AND(J133&gt;铜钱系统分析!$D$233,J133&lt;=铜钱系统分析!$E$233),5,AND(J133&gt;铜钱系统分析!$D$234,J133&lt;=铜钱系统分析!$E$234),4,AND(J133&gt;铜钱系统分析!$D$235,J133&lt;=铜钱系统分析!$E$235),3,AND(J133&gt;铜钱系统分析!$D$236,J133&lt;=铜钱系统分析!$E$236),2)</f>
        <v>3</v>
      </c>
      <c r="M133" s="48">
        <f t="shared" ca="1" si="14"/>
        <v>25.028863390829194</v>
      </c>
      <c r="N133">
        <f ca="1">_xlfn.IFS(AND(M133&gt;铜钱系统分析!$D$233,M133&lt;=铜钱系统分析!$E$233),5,AND(M133&gt;铜钱系统分析!$D$234,M133&lt;=铜钱系统分析!$E$234),4,AND(M133&gt;铜钱系统分析!$D$235,M133&lt;=铜钱系统分析!$E$235),3,AND(M133&gt;铜钱系统分析!$D$236,M133&lt;=铜钱系统分析!$E$236),2)</f>
        <v>3</v>
      </c>
      <c r="P133" s="48">
        <f t="shared" ca="1" si="15"/>
        <v>14.235704072503875</v>
      </c>
      <c r="Q133">
        <f ca="1">_xlfn.IFS(AND(P133&gt;铜钱系统分析!$D$233,P133&lt;=铜钱系统分析!$E$233),5,AND(P133&gt;铜钱系统分析!$D$234,P133&lt;=铜钱系统分析!$E$234),4,AND(P133&gt;铜钱系统分析!$D$235,P133&lt;=铜钱系统分析!$E$235),3,AND(P133&gt;铜钱系统分析!$D$236,P133&lt;=铜钱系统分析!$E$236),2)</f>
        <v>3</v>
      </c>
      <c r="S133" s="48">
        <f t="shared" ca="1" si="16"/>
        <v>60.336582850499255</v>
      </c>
      <c r="T133">
        <f ca="1">_xlfn.IFS(AND(S133&gt;铜钱系统分析!$D$233,S133&lt;=铜钱系统分析!$E$233),5,AND(S133&gt;铜钱系统分析!$D$234,S133&lt;=铜钱系统分析!$E$234),4,AND(S133&gt;铜钱系统分析!$D$235,S133&lt;=铜钱系统分析!$E$235),3,AND(S133&gt;铜钱系统分析!$D$236,S133&lt;=铜钱系统分析!$E$236),2)</f>
        <v>3</v>
      </c>
      <c r="V133" s="48">
        <f t="shared" ca="1" si="17"/>
        <v>69.869759805537385</v>
      </c>
      <c r="W133">
        <f ca="1">_xlfn.IFS(AND(V133&gt;铜钱系统分析!$D$233,V133&lt;=铜钱系统分析!$E$233),5,AND(V133&gt;铜钱系统分析!$D$234,V133&lt;=铜钱系统分析!$E$234),4,AND(V133&gt;铜钱系统分析!$D$235,V133&lt;=铜钱系统分析!$E$235),3,AND(V133&gt;铜钱系统分析!$D$236,V133&lt;=铜钱系统分析!$E$236),2)</f>
        <v>3</v>
      </c>
      <c r="Y133" s="48">
        <f t="shared" ca="1" si="18"/>
        <v>28.120291241507299</v>
      </c>
      <c r="Z133">
        <f ca="1">_xlfn.IFS(AND(Y133&gt;铜钱系统分析!$D$233,Y133&lt;=铜钱系统分析!$E$233),5,AND(Y133&gt;铜钱系统分析!$D$234,Y133&lt;=铜钱系统分析!$E$234),4,AND(Y133&gt;铜钱系统分析!$D$235,Y133&lt;=铜钱系统分析!$E$235),3,AND(Y133&gt;铜钱系统分析!$D$236,Y133&lt;=铜钱系统分析!$E$236),2)</f>
        <v>3</v>
      </c>
      <c r="AB133" s="48">
        <f t="shared" ca="1" si="19"/>
        <v>60.732318784801485</v>
      </c>
      <c r="AC133">
        <f ca="1">_xlfn.IFS(AND(AB133&gt;铜钱系统分析!$D$233,AB133&lt;=铜钱系统分析!$E$233),5,AND(AB133&gt;铜钱系统分析!$D$234,AB133&lt;=铜钱系统分析!$E$234),4,AND(AB133&gt;铜钱系统分析!$D$235,AB133&lt;=铜钱系统分析!$E$235),3,AND(AB133&gt;铜钱系统分析!$D$236,AB133&lt;=铜钱系统分析!$E$236),2)</f>
        <v>3</v>
      </c>
    </row>
    <row r="134" spans="1:29" x14ac:dyDescent="0.15">
      <c r="A134" s="48">
        <f t="shared" ca="1" si="10"/>
        <v>87.684112492976013</v>
      </c>
      <c r="B134">
        <f ca="1">_xlfn.IFS(AND(A134&gt;铜钱系统分析!$D$233,A134&lt;=铜钱系统分析!$E$233),5,AND(A134&gt;铜钱系统分析!$D$234,A134&lt;=铜钱系统分析!$E$234),4,AND(A134&gt;铜钱系统分析!$D$235,A134&lt;=铜钱系统分析!$E$235),3,AND(A134&gt;铜钱系统分析!$D$236,A134&lt;=铜钱系统分析!$E$236),2)</f>
        <v>2</v>
      </c>
      <c r="D134" s="48">
        <f t="shared" ca="1" si="11"/>
        <v>26.055801303468364</v>
      </c>
      <c r="E134">
        <f ca="1">_xlfn.IFS(AND(D134&gt;铜钱系统分析!$D$233,D134&lt;=铜钱系统分析!$E$233),5,AND(D134&gt;铜钱系统分析!$D$234,D134&lt;=铜钱系统分析!$E$234),4,AND(D134&gt;铜钱系统分析!$D$235,D134&lt;=铜钱系统分析!$E$235),3,AND(D134&gt;铜钱系统分析!$D$236,D134&lt;=铜钱系统分析!$E$236),2)</f>
        <v>3</v>
      </c>
      <c r="G134" s="48">
        <f t="shared" ca="1" si="12"/>
        <v>95.803109046087854</v>
      </c>
      <c r="H134">
        <f ca="1">_xlfn.IFS(AND(G134&gt;铜钱系统分析!$D$233,G134&lt;=铜钱系统分析!$E$233),5,AND(G134&gt;铜钱系统分析!$D$234,G134&lt;=铜钱系统分析!$E$234),4,AND(G134&gt;铜钱系统分析!$D$235,G134&lt;=铜钱系统分析!$E$235),3,AND(G134&gt;铜钱系统分析!$D$236,G134&lt;=铜钱系统分析!$E$236),2)</f>
        <v>2</v>
      </c>
      <c r="J134" s="48">
        <f t="shared" ca="1" si="13"/>
        <v>13.421854033408342</v>
      </c>
      <c r="K134">
        <f ca="1">_xlfn.IFS(AND(J134&gt;铜钱系统分析!$D$233,J134&lt;=铜钱系统分析!$E$233),5,AND(J134&gt;铜钱系统分析!$D$234,J134&lt;=铜钱系统分析!$E$234),4,AND(J134&gt;铜钱系统分析!$D$235,J134&lt;=铜钱系统分析!$E$235),3,AND(J134&gt;铜钱系统分析!$D$236,J134&lt;=铜钱系统分析!$E$236),2)</f>
        <v>3</v>
      </c>
      <c r="M134" s="48">
        <f t="shared" ca="1" si="14"/>
        <v>4.2835477437461522</v>
      </c>
      <c r="N134">
        <f ca="1">_xlfn.IFS(AND(M134&gt;铜钱系统分析!$D$233,M134&lt;=铜钱系统分析!$E$233),5,AND(M134&gt;铜钱系统分析!$D$234,M134&lt;=铜钱系统分析!$E$234),4,AND(M134&gt;铜钱系统分析!$D$235,M134&lt;=铜钱系统分析!$E$235),3,AND(M134&gt;铜钱系统分析!$D$236,M134&lt;=铜钱系统分析!$E$236),2)</f>
        <v>3</v>
      </c>
      <c r="P134" s="48">
        <f t="shared" ca="1" si="15"/>
        <v>90.009252926849683</v>
      </c>
      <c r="Q134">
        <f ca="1">_xlfn.IFS(AND(P134&gt;铜钱系统分析!$D$233,P134&lt;=铜钱系统分析!$E$233),5,AND(P134&gt;铜钱系统分析!$D$234,P134&lt;=铜钱系统分析!$E$234),4,AND(P134&gt;铜钱系统分析!$D$235,P134&lt;=铜钱系统分析!$E$235),3,AND(P134&gt;铜钱系统分析!$D$236,P134&lt;=铜钱系统分析!$E$236),2)</f>
        <v>2</v>
      </c>
      <c r="S134" s="48">
        <f t="shared" ca="1" si="16"/>
        <v>19.599194182993308</v>
      </c>
      <c r="T134">
        <f ca="1">_xlfn.IFS(AND(S134&gt;铜钱系统分析!$D$233,S134&lt;=铜钱系统分析!$E$233),5,AND(S134&gt;铜钱系统分析!$D$234,S134&lt;=铜钱系统分析!$E$234),4,AND(S134&gt;铜钱系统分析!$D$235,S134&lt;=铜钱系统分析!$E$235),3,AND(S134&gt;铜钱系统分析!$D$236,S134&lt;=铜钱系统分析!$E$236),2)</f>
        <v>3</v>
      </c>
      <c r="V134" s="48">
        <f t="shared" ca="1" si="17"/>
        <v>73.586634850864058</v>
      </c>
      <c r="W134">
        <f ca="1">_xlfn.IFS(AND(V134&gt;铜钱系统分析!$D$233,V134&lt;=铜钱系统分析!$E$233),5,AND(V134&gt;铜钱系统分析!$D$234,V134&lt;=铜钱系统分析!$E$234),4,AND(V134&gt;铜钱系统分析!$D$235,V134&lt;=铜钱系统分析!$E$235),3,AND(V134&gt;铜钱系统分析!$D$236,V134&lt;=铜钱系统分析!$E$236),2)</f>
        <v>2</v>
      </c>
      <c r="Y134" s="48">
        <f t="shared" ca="1" si="18"/>
        <v>50.783300590770253</v>
      </c>
      <c r="Z134">
        <f ca="1">_xlfn.IFS(AND(Y134&gt;铜钱系统分析!$D$233,Y134&lt;=铜钱系统分析!$E$233),5,AND(Y134&gt;铜钱系统分析!$D$234,Y134&lt;=铜钱系统分析!$E$234),4,AND(Y134&gt;铜钱系统分析!$D$235,Y134&lt;=铜钱系统分析!$E$235),3,AND(Y134&gt;铜钱系统分析!$D$236,Y134&lt;=铜钱系统分析!$E$236),2)</f>
        <v>3</v>
      </c>
      <c r="AB134" s="48">
        <f t="shared" ca="1" si="19"/>
        <v>77.262196375357846</v>
      </c>
      <c r="AC134">
        <f ca="1">_xlfn.IFS(AND(AB134&gt;铜钱系统分析!$D$233,AB134&lt;=铜钱系统分析!$E$233),5,AND(AB134&gt;铜钱系统分析!$D$234,AB134&lt;=铜钱系统分析!$E$234),4,AND(AB134&gt;铜钱系统分析!$D$235,AB134&lt;=铜钱系统分析!$E$235),3,AND(AB134&gt;铜钱系统分析!$D$236,AB134&lt;=铜钱系统分析!$E$236),2)</f>
        <v>2</v>
      </c>
    </row>
    <row r="135" spans="1:29" x14ac:dyDescent="0.15">
      <c r="A135" s="48">
        <f t="shared" ca="1" si="10"/>
        <v>81.054849059198673</v>
      </c>
      <c r="B135">
        <f ca="1">_xlfn.IFS(AND(A135&gt;铜钱系统分析!$D$233,A135&lt;=铜钱系统分析!$E$233),5,AND(A135&gt;铜钱系统分析!$D$234,A135&lt;=铜钱系统分析!$E$234),4,AND(A135&gt;铜钱系统分析!$D$235,A135&lt;=铜钱系统分析!$E$235),3,AND(A135&gt;铜钱系统分析!$D$236,A135&lt;=铜钱系统分析!$E$236),2)</f>
        <v>2</v>
      </c>
      <c r="D135" s="48">
        <f t="shared" ca="1" si="11"/>
        <v>97.85467434475305</v>
      </c>
      <c r="E135">
        <f ca="1">_xlfn.IFS(AND(D135&gt;铜钱系统分析!$D$233,D135&lt;=铜钱系统分析!$E$233),5,AND(D135&gt;铜钱系统分析!$D$234,D135&lt;=铜钱系统分析!$E$234),4,AND(D135&gt;铜钱系统分析!$D$235,D135&lt;=铜钱系统分析!$E$235),3,AND(D135&gt;铜钱系统分析!$D$236,D135&lt;=铜钱系统分析!$E$236),2)</f>
        <v>2</v>
      </c>
      <c r="G135" s="48">
        <f t="shared" ca="1" si="12"/>
        <v>10.070732117465408</v>
      </c>
      <c r="H135">
        <f ca="1">_xlfn.IFS(AND(G135&gt;铜钱系统分析!$D$233,G135&lt;=铜钱系统分析!$E$233),5,AND(G135&gt;铜钱系统分析!$D$234,G135&lt;=铜钱系统分析!$E$234),4,AND(G135&gt;铜钱系统分析!$D$235,G135&lt;=铜钱系统分析!$E$235),3,AND(G135&gt;铜钱系统分析!$D$236,G135&lt;=铜钱系统分析!$E$236),2)</f>
        <v>3</v>
      </c>
      <c r="J135" s="48">
        <f t="shared" ca="1" si="13"/>
        <v>53.870850109086334</v>
      </c>
      <c r="K135">
        <f ca="1">_xlfn.IFS(AND(J135&gt;铜钱系统分析!$D$233,J135&lt;=铜钱系统分析!$E$233),5,AND(J135&gt;铜钱系统分析!$D$234,J135&lt;=铜钱系统分析!$E$234),4,AND(J135&gt;铜钱系统分析!$D$235,J135&lt;=铜钱系统分析!$E$235),3,AND(J135&gt;铜钱系统分析!$D$236,J135&lt;=铜钱系统分析!$E$236),2)</f>
        <v>3</v>
      </c>
      <c r="M135" s="48">
        <f t="shared" ca="1" si="14"/>
        <v>24.076864381720785</v>
      </c>
      <c r="N135">
        <f ca="1">_xlfn.IFS(AND(M135&gt;铜钱系统分析!$D$233,M135&lt;=铜钱系统分析!$E$233),5,AND(M135&gt;铜钱系统分析!$D$234,M135&lt;=铜钱系统分析!$E$234),4,AND(M135&gt;铜钱系统分析!$D$235,M135&lt;=铜钱系统分析!$E$235),3,AND(M135&gt;铜钱系统分析!$D$236,M135&lt;=铜钱系统分析!$E$236),2)</f>
        <v>3</v>
      </c>
      <c r="P135" s="48">
        <f t="shared" ca="1" si="15"/>
        <v>31.096429862813334</v>
      </c>
      <c r="Q135">
        <f ca="1">_xlfn.IFS(AND(P135&gt;铜钱系统分析!$D$233,P135&lt;=铜钱系统分析!$E$233),5,AND(P135&gt;铜钱系统分析!$D$234,P135&lt;=铜钱系统分析!$E$234),4,AND(P135&gt;铜钱系统分析!$D$235,P135&lt;=铜钱系统分析!$E$235),3,AND(P135&gt;铜钱系统分析!$D$236,P135&lt;=铜钱系统分析!$E$236),2)</f>
        <v>3</v>
      </c>
      <c r="S135" s="48">
        <f t="shared" ca="1" si="16"/>
        <v>81.14853843861394</v>
      </c>
      <c r="T135">
        <f ca="1">_xlfn.IFS(AND(S135&gt;铜钱系统分析!$D$233,S135&lt;=铜钱系统分析!$E$233),5,AND(S135&gt;铜钱系统分析!$D$234,S135&lt;=铜钱系统分析!$E$234),4,AND(S135&gt;铜钱系统分析!$D$235,S135&lt;=铜钱系统分析!$E$235),3,AND(S135&gt;铜钱系统分析!$D$236,S135&lt;=铜钱系统分析!$E$236),2)</f>
        <v>2</v>
      </c>
      <c r="V135" s="48">
        <f t="shared" ca="1" si="17"/>
        <v>74.478921482216975</v>
      </c>
      <c r="W135">
        <f ca="1">_xlfn.IFS(AND(V135&gt;铜钱系统分析!$D$233,V135&lt;=铜钱系统分析!$E$233),5,AND(V135&gt;铜钱系统分析!$D$234,V135&lt;=铜钱系统分析!$E$234),4,AND(V135&gt;铜钱系统分析!$D$235,V135&lt;=铜钱系统分析!$E$235),3,AND(V135&gt;铜钱系统分析!$D$236,V135&lt;=铜钱系统分析!$E$236),2)</f>
        <v>2</v>
      </c>
      <c r="Y135" s="48">
        <f t="shared" ca="1" si="18"/>
        <v>79.468019518658906</v>
      </c>
      <c r="Z135">
        <f ca="1">_xlfn.IFS(AND(Y135&gt;铜钱系统分析!$D$233,Y135&lt;=铜钱系统分析!$E$233),5,AND(Y135&gt;铜钱系统分析!$D$234,Y135&lt;=铜钱系统分析!$E$234),4,AND(Y135&gt;铜钱系统分析!$D$235,Y135&lt;=铜钱系统分析!$E$235),3,AND(Y135&gt;铜钱系统分析!$D$236,Y135&lt;=铜钱系统分析!$E$236),2)</f>
        <v>2</v>
      </c>
      <c r="AB135" s="48">
        <f t="shared" ca="1" si="19"/>
        <v>53.1365353454337</v>
      </c>
      <c r="AC135">
        <f ca="1">_xlfn.IFS(AND(AB135&gt;铜钱系统分析!$D$233,AB135&lt;=铜钱系统分析!$E$233),5,AND(AB135&gt;铜钱系统分析!$D$234,AB135&lt;=铜钱系统分析!$E$234),4,AND(AB135&gt;铜钱系统分析!$D$235,AB135&lt;=铜钱系统分析!$E$235),3,AND(AB135&gt;铜钱系统分析!$D$236,AB135&lt;=铜钱系统分析!$E$236),2)</f>
        <v>3</v>
      </c>
    </row>
    <row r="136" spans="1:29" x14ac:dyDescent="0.15">
      <c r="A136" s="48">
        <f t="shared" ca="1" si="10"/>
        <v>92.903963553406555</v>
      </c>
      <c r="B136">
        <f ca="1">_xlfn.IFS(AND(A136&gt;铜钱系统分析!$D$233,A136&lt;=铜钱系统分析!$E$233),5,AND(A136&gt;铜钱系统分析!$D$234,A136&lt;=铜钱系统分析!$E$234),4,AND(A136&gt;铜钱系统分析!$D$235,A136&lt;=铜钱系统分析!$E$235),3,AND(A136&gt;铜钱系统分析!$D$236,A136&lt;=铜钱系统分析!$E$236),2)</f>
        <v>2</v>
      </c>
      <c r="D136" s="48">
        <f t="shared" ca="1" si="11"/>
        <v>14.320759292549134</v>
      </c>
      <c r="E136">
        <f ca="1">_xlfn.IFS(AND(D136&gt;铜钱系统分析!$D$233,D136&lt;=铜钱系统分析!$E$233),5,AND(D136&gt;铜钱系统分析!$D$234,D136&lt;=铜钱系统分析!$E$234),4,AND(D136&gt;铜钱系统分析!$D$235,D136&lt;=铜钱系统分析!$E$235),3,AND(D136&gt;铜钱系统分析!$D$236,D136&lt;=铜钱系统分析!$E$236),2)</f>
        <v>3</v>
      </c>
      <c r="G136" s="48">
        <f t="shared" ca="1" si="12"/>
        <v>69.984956404666491</v>
      </c>
      <c r="H136">
        <f ca="1">_xlfn.IFS(AND(G136&gt;铜钱系统分析!$D$233,G136&lt;=铜钱系统分析!$E$233),5,AND(G136&gt;铜钱系统分析!$D$234,G136&lt;=铜钱系统分析!$E$234),4,AND(G136&gt;铜钱系统分析!$D$235,G136&lt;=铜钱系统分析!$E$235),3,AND(G136&gt;铜钱系统分析!$D$236,G136&lt;=铜钱系统分析!$E$236),2)</f>
        <v>3</v>
      </c>
      <c r="J136" s="48">
        <f t="shared" ca="1" si="13"/>
        <v>24.74925213325092</v>
      </c>
      <c r="K136">
        <f ca="1">_xlfn.IFS(AND(J136&gt;铜钱系统分析!$D$233,J136&lt;=铜钱系统分析!$E$233),5,AND(J136&gt;铜钱系统分析!$D$234,J136&lt;=铜钱系统分析!$E$234),4,AND(J136&gt;铜钱系统分析!$D$235,J136&lt;=铜钱系统分析!$E$235),3,AND(J136&gt;铜钱系统分析!$D$236,J136&lt;=铜钱系统分析!$E$236),2)</f>
        <v>3</v>
      </c>
      <c r="M136" s="48">
        <f t="shared" ca="1" si="14"/>
        <v>11.46124542960627</v>
      </c>
      <c r="N136">
        <f ca="1">_xlfn.IFS(AND(M136&gt;铜钱系统分析!$D$233,M136&lt;=铜钱系统分析!$E$233),5,AND(M136&gt;铜钱系统分析!$D$234,M136&lt;=铜钱系统分析!$E$234),4,AND(M136&gt;铜钱系统分析!$D$235,M136&lt;=铜钱系统分析!$E$235),3,AND(M136&gt;铜钱系统分析!$D$236,M136&lt;=铜钱系统分析!$E$236),2)</f>
        <v>3</v>
      </c>
      <c r="P136" s="48">
        <f t="shared" ca="1" si="15"/>
        <v>81.009685449438308</v>
      </c>
      <c r="Q136">
        <f ca="1">_xlfn.IFS(AND(P136&gt;铜钱系统分析!$D$233,P136&lt;=铜钱系统分析!$E$233),5,AND(P136&gt;铜钱系统分析!$D$234,P136&lt;=铜钱系统分析!$E$234),4,AND(P136&gt;铜钱系统分析!$D$235,P136&lt;=铜钱系统分析!$E$235),3,AND(P136&gt;铜钱系统分析!$D$236,P136&lt;=铜钱系统分析!$E$236),2)</f>
        <v>2</v>
      </c>
      <c r="S136" s="48">
        <f t="shared" ca="1" si="16"/>
        <v>0.82036252334696247</v>
      </c>
      <c r="T136">
        <f ca="1">_xlfn.IFS(AND(S136&gt;铜钱系统分析!$D$233,S136&lt;=铜钱系统分析!$E$233),5,AND(S136&gt;铜钱系统分析!$D$234,S136&lt;=铜钱系统分析!$E$234),4,AND(S136&gt;铜钱系统分析!$D$235,S136&lt;=铜钱系统分析!$E$235),3,AND(S136&gt;铜钱系统分析!$D$236,S136&lt;=铜钱系统分析!$E$236),2)</f>
        <v>4</v>
      </c>
      <c r="V136" s="48">
        <f t="shared" ca="1" si="17"/>
        <v>39.851682450733882</v>
      </c>
      <c r="W136">
        <f ca="1">_xlfn.IFS(AND(V136&gt;铜钱系统分析!$D$233,V136&lt;=铜钱系统分析!$E$233),5,AND(V136&gt;铜钱系统分析!$D$234,V136&lt;=铜钱系统分析!$E$234),4,AND(V136&gt;铜钱系统分析!$D$235,V136&lt;=铜钱系统分析!$E$235),3,AND(V136&gt;铜钱系统分析!$D$236,V136&lt;=铜钱系统分析!$E$236),2)</f>
        <v>3</v>
      </c>
      <c r="Y136" s="48">
        <f t="shared" ca="1" si="18"/>
        <v>47.826512446324756</v>
      </c>
      <c r="Z136">
        <f ca="1">_xlfn.IFS(AND(Y136&gt;铜钱系统分析!$D$233,Y136&lt;=铜钱系统分析!$E$233),5,AND(Y136&gt;铜钱系统分析!$D$234,Y136&lt;=铜钱系统分析!$E$234),4,AND(Y136&gt;铜钱系统分析!$D$235,Y136&lt;=铜钱系统分析!$E$235),3,AND(Y136&gt;铜钱系统分析!$D$236,Y136&lt;=铜钱系统分析!$E$236),2)</f>
        <v>3</v>
      </c>
      <c r="AB136" s="48">
        <f t="shared" ca="1" si="19"/>
        <v>31.880882588445047</v>
      </c>
      <c r="AC136">
        <f ca="1">_xlfn.IFS(AND(AB136&gt;铜钱系统分析!$D$233,AB136&lt;=铜钱系统分析!$E$233),5,AND(AB136&gt;铜钱系统分析!$D$234,AB136&lt;=铜钱系统分析!$E$234),4,AND(AB136&gt;铜钱系统分析!$D$235,AB136&lt;=铜钱系统分析!$E$235),3,AND(AB136&gt;铜钱系统分析!$D$236,AB136&lt;=铜钱系统分析!$E$236),2)</f>
        <v>3</v>
      </c>
    </row>
    <row r="137" spans="1:29" x14ac:dyDescent="0.15">
      <c r="A137" s="48">
        <f t="shared" ca="1" si="10"/>
        <v>85.319644362041075</v>
      </c>
      <c r="B137">
        <f ca="1">_xlfn.IFS(AND(A137&gt;铜钱系统分析!$D$233,A137&lt;=铜钱系统分析!$E$233),5,AND(A137&gt;铜钱系统分析!$D$234,A137&lt;=铜钱系统分析!$E$234),4,AND(A137&gt;铜钱系统分析!$D$235,A137&lt;=铜钱系统分析!$E$235),3,AND(A137&gt;铜钱系统分析!$D$236,A137&lt;=铜钱系统分析!$E$236),2)</f>
        <v>2</v>
      </c>
      <c r="D137" s="48">
        <f t="shared" ca="1" si="11"/>
        <v>1.4184787779725316</v>
      </c>
      <c r="E137">
        <f ca="1">_xlfn.IFS(AND(D137&gt;铜钱系统分析!$D$233,D137&lt;=铜钱系统分析!$E$233),5,AND(D137&gt;铜钱系统分析!$D$234,D137&lt;=铜钱系统分析!$E$234),4,AND(D137&gt;铜钱系统分析!$D$235,D137&lt;=铜钱系统分析!$E$235),3,AND(D137&gt;铜钱系统分析!$D$236,D137&lt;=铜钱系统分析!$E$236),2)</f>
        <v>4</v>
      </c>
      <c r="G137" s="48">
        <f t="shared" ca="1" si="12"/>
        <v>64.507835683457898</v>
      </c>
      <c r="H137">
        <f ca="1">_xlfn.IFS(AND(G137&gt;铜钱系统分析!$D$233,G137&lt;=铜钱系统分析!$E$233),5,AND(G137&gt;铜钱系统分析!$D$234,G137&lt;=铜钱系统分析!$E$234),4,AND(G137&gt;铜钱系统分析!$D$235,G137&lt;=铜钱系统分析!$E$235),3,AND(G137&gt;铜钱系统分析!$D$236,G137&lt;=铜钱系统分析!$E$236),2)</f>
        <v>3</v>
      </c>
      <c r="J137" s="48">
        <f t="shared" ca="1" si="13"/>
        <v>23.932229216150258</v>
      </c>
      <c r="K137">
        <f ca="1">_xlfn.IFS(AND(J137&gt;铜钱系统分析!$D$233,J137&lt;=铜钱系统分析!$E$233),5,AND(J137&gt;铜钱系统分析!$D$234,J137&lt;=铜钱系统分析!$E$234),4,AND(J137&gt;铜钱系统分析!$D$235,J137&lt;=铜钱系统分析!$E$235),3,AND(J137&gt;铜钱系统分析!$D$236,J137&lt;=铜钱系统分析!$E$236),2)</f>
        <v>3</v>
      </c>
      <c r="M137" s="48">
        <f t="shared" ca="1" si="14"/>
        <v>95.142461176511603</v>
      </c>
      <c r="N137">
        <f ca="1">_xlfn.IFS(AND(M137&gt;铜钱系统分析!$D$233,M137&lt;=铜钱系统分析!$E$233),5,AND(M137&gt;铜钱系统分析!$D$234,M137&lt;=铜钱系统分析!$E$234),4,AND(M137&gt;铜钱系统分析!$D$235,M137&lt;=铜钱系统分析!$E$235),3,AND(M137&gt;铜钱系统分析!$D$236,M137&lt;=铜钱系统分析!$E$236),2)</f>
        <v>2</v>
      </c>
      <c r="P137" s="48">
        <f t="shared" ca="1" si="15"/>
        <v>74.502342161765213</v>
      </c>
      <c r="Q137">
        <f ca="1">_xlfn.IFS(AND(P137&gt;铜钱系统分析!$D$233,P137&lt;=铜钱系统分析!$E$233),5,AND(P137&gt;铜钱系统分析!$D$234,P137&lt;=铜钱系统分析!$E$234),4,AND(P137&gt;铜钱系统分析!$D$235,P137&lt;=铜钱系统分析!$E$235),3,AND(P137&gt;铜钱系统分析!$D$236,P137&lt;=铜钱系统分析!$E$236),2)</f>
        <v>2</v>
      </c>
      <c r="S137" s="48">
        <f t="shared" ca="1" si="16"/>
        <v>58.12036972982385</v>
      </c>
      <c r="T137">
        <f ca="1">_xlfn.IFS(AND(S137&gt;铜钱系统分析!$D$233,S137&lt;=铜钱系统分析!$E$233),5,AND(S137&gt;铜钱系统分析!$D$234,S137&lt;=铜钱系统分析!$E$234),4,AND(S137&gt;铜钱系统分析!$D$235,S137&lt;=铜钱系统分析!$E$235),3,AND(S137&gt;铜钱系统分析!$D$236,S137&lt;=铜钱系统分析!$E$236),2)</f>
        <v>3</v>
      </c>
      <c r="V137" s="48">
        <f t="shared" ca="1" si="17"/>
        <v>90.274031070323673</v>
      </c>
      <c r="W137">
        <f ca="1">_xlfn.IFS(AND(V137&gt;铜钱系统分析!$D$233,V137&lt;=铜钱系统分析!$E$233),5,AND(V137&gt;铜钱系统分析!$D$234,V137&lt;=铜钱系统分析!$E$234),4,AND(V137&gt;铜钱系统分析!$D$235,V137&lt;=铜钱系统分析!$E$235),3,AND(V137&gt;铜钱系统分析!$D$236,V137&lt;=铜钱系统分析!$E$236),2)</f>
        <v>2</v>
      </c>
      <c r="Y137" s="48">
        <f t="shared" ca="1" si="18"/>
        <v>17.067116002249037</v>
      </c>
      <c r="Z137">
        <f ca="1">_xlfn.IFS(AND(Y137&gt;铜钱系统分析!$D$233,Y137&lt;=铜钱系统分析!$E$233),5,AND(Y137&gt;铜钱系统分析!$D$234,Y137&lt;=铜钱系统分析!$E$234),4,AND(Y137&gt;铜钱系统分析!$D$235,Y137&lt;=铜钱系统分析!$E$235),3,AND(Y137&gt;铜钱系统分析!$D$236,Y137&lt;=铜钱系统分析!$E$236),2)</f>
        <v>3</v>
      </c>
      <c r="AB137" s="48">
        <f t="shared" ca="1" si="19"/>
        <v>13.239588405632908</v>
      </c>
      <c r="AC137">
        <f ca="1">_xlfn.IFS(AND(AB137&gt;铜钱系统分析!$D$233,AB137&lt;=铜钱系统分析!$E$233),5,AND(AB137&gt;铜钱系统分析!$D$234,AB137&lt;=铜钱系统分析!$E$234),4,AND(AB137&gt;铜钱系统分析!$D$235,AB137&lt;=铜钱系统分析!$E$235),3,AND(AB137&gt;铜钱系统分析!$D$236,AB137&lt;=铜钱系统分析!$E$236),2)</f>
        <v>3</v>
      </c>
    </row>
    <row r="138" spans="1:29" x14ac:dyDescent="0.15">
      <c r="A138" s="48">
        <f t="shared" ca="1" si="10"/>
        <v>72.645872008528883</v>
      </c>
      <c r="B138">
        <f ca="1">_xlfn.IFS(AND(A138&gt;铜钱系统分析!$D$233,A138&lt;=铜钱系统分析!$E$233),5,AND(A138&gt;铜钱系统分析!$D$234,A138&lt;=铜钱系统分析!$E$234),4,AND(A138&gt;铜钱系统分析!$D$235,A138&lt;=铜钱系统分析!$E$235),3,AND(A138&gt;铜钱系统分析!$D$236,A138&lt;=铜钱系统分析!$E$236),2)</f>
        <v>2</v>
      </c>
      <c r="D138" s="48">
        <f t="shared" ca="1" si="11"/>
        <v>52.032304235722584</v>
      </c>
      <c r="E138">
        <f ca="1">_xlfn.IFS(AND(D138&gt;铜钱系统分析!$D$233,D138&lt;=铜钱系统分析!$E$233),5,AND(D138&gt;铜钱系统分析!$D$234,D138&lt;=铜钱系统分析!$E$234),4,AND(D138&gt;铜钱系统分析!$D$235,D138&lt;=铜钱系统分析!$E$235),3,AND(D138&gt;铜钱系统分析!$D$236,D138&lt;=铜钱系统分析!$E$236),2)</f>
        <v>3</v>
      </c>
      <c r="G138" s="48">
        <f t="shared" ca="1" si="12"/>
        <v>80.379393938048977</v>
      </c>
      <c r="H138">
        <f ca="1">_xlfn.IFS(AND(G138&gt;铜钱系统分析!$D$233,G138&lt;=铜钱系统分析!$E$233),5,AND(G138&gt;铜钱系统分析!$D$234,G138&lt;=铜钱系统分析!$E$234),4,AND(G138&gt;铜钱系统分析!$D$235,G138&lt;=铜钱系统分析!$E$235),3,AND(G138&gt;铜钱系统分析!$D$236,G138&lt;=铜钱系统分析!$E$236),2)</f>
        <v>2</v>
      </c>
      <c r="J138" s="48">
        <f t="shared" ca="1" si="13"/>
        <v>51.802992236608745</v>
      </c>
      <c r="K138">
        <f ca="1">_xlfn.IFS(AND(J138&gt;铜钱系统分析!$D$233,J138&lt;=铜钱系统分析!$E$233),5,AND(J138&gt;铜钱系统分析!$D$234,J138&lt;=铜钱系统分析!$E$234),4,AND(J138&gt;铜钱系统分析!$D$235,J138&lt;=铜钱系统分析!$E$235),3,AND(J138&gt;铜钱系统分析!$D$236,J138&lt;=铜钱系统分析!$E$236),2)</f>
        <v>3</v>
      </c>
      <c r="M138" s="48">
        <f t="shared" ca="1" si="14"/>
        <v>22.516437894954279</v>
      </c>
      <c r="N138">
        <f ca="1">_xlfn.IFS(AND(M138&gt;铜钱系统分析!$D$233,M138&lt;=铜钱系统分析!$E$233),5,AND(M138&gt;铜钱系统分析!$D$234,M138&lt;=铜钱系统分析!$E$234),4,AND(M138&gt;铜钱系统分析!$D$235,M138&lt;=铜钱系统分析!$E$235),3,AND(M138&gt;铜钱系统分析!$D$236,M138&lt;=铜钱系统分析!$E$236),2)</f>
        <v>3</v>
      </c>
      <c r="P138" s="48">
        <f t="shared" ca="1" si="15"/>
        <v>33.108960955099185</v>
      </c>
      <c r="Q138">
        <f ca="1">_xlfn.IFS(AND(P138&gt;铜钱系统分析!$D$233,P138&lt;=铜钱系统分析!$E$233),5,AND(P138&gt;铜钱系统分析!$D$234,P138&lt;=铜钱系统分析!$E$234),4,AND(P138&gt;铜钱系统分析!$D$235,P138&lt;=铜钱系统分析!$E$235),3,AND(P138&gt;铜钱系统分析!$D$236,P138&lt;=铜钱系统分析!$E$236),2)</f>
        <v>3</v>
      </c>
      <c r="S138" s="48">
        <f t="shared" ca="1" si="16"/>
        <v>30.558321662188114</v>
      </c>
      <c r="T138">
        <f ca="1">_xlfn.IFS(AND(S138&gt;铜钱系统分析!$D$233,S138&lt;=铜钱系统分析!$E$233),5,AND(S138&gt;铜钱系统分析!$D$234,S138&lt;=铜钱系统分析!$E$234),4,AND(S138&gt;铜钱系统分析!$D$235,S138&lt;=铜钱系统分析!$E$235),3,AND(S138&gt;铜钱系统分析!$D$236,S138&lt;=铜钱系统分析!$E$236),2)</f>
        <v>3</v>
      </c>
      <c r="V138" s="48">
        <f t="shared" ca="1" si="17"/>
        <v>28.991887534659533</v>
      </c>
      <c r="W138">
        <f ca="1">_xlfn.IFS(AND(V138&gt;铜钱系统分析!$D$233,V138&lt;=铜钱系统分析!$E$233),5,AND(V138&gt;铜钱系统分析!$D$234,V138&lt;=铜钱系统分析!$E$234),4,AND(V138&gt;铜钱系统分析!$D$235,V138&lt;=铜钱系统分析!$E$235),3,AND(V138&gt;铜钱系统分析!$D$236,V138&lt;=铜钱系统分析!$E$236),2)</f>
        <v>3</v>
      </c>
      <c r="Y138" s="48">
        <f t="shared" ca="1" si="18"/>
        <v>81.733508670539052</v>
      </c>
      <c r="Z138">
        <f ca="1">_xlfn.IFS(AND(Y138&gt;铜钱系统分析!$D$233,Y138&lt;=铜钱系统分析!$E$233),5,AND(Y138&gt;铜钱系统分析!$D$234,Y138&lt;=铜钱系统分析!$E$234),4,AND(Y138&gt;铜钱系统分析!$D$235,Y138&lt;=铜钱系统分析!$E$235),3,AND(Y138&gt;铜钱系统分析!$D$236,Y138&lt;=铜钱系统分析!$E$236),2)</f>
        <v>2</v>
      </c>
      <c r="AB138" s="48">
        <f t="shared" ca="1" si="19"/>
        <v>78.56984977822701</v>
      </c>
      <c r="AC138">
        <f ca="1">_xlfn.IFS(AND(AB138&gt;铜钱系统分析!$D$233,AB138&lt;=铜钱系统分析!$E$233),5,AND(AB138&gt;铜钱系统分析!$D$234,AB138&lt;=铜钱系统分析!$E$234),4,AND(AB138&gt;铜钱系统分析!$D$235,AB138&lt;=铜钱系统分析!$E$235),3,AND(AB138&gt;铜钱系统分析!$D$236,AB138&lt;=铜钱系统分析!$E$236),2)</f>
        <v>2</v>
      </c>
    </row>
    <row r="139" spans="1:29" x14ac:dyDescent="0.15">
      <c r="A139" s="48">
        <f t="shared" ca="1" si="10"/>
        <v>5.7795135993558899</v>
      </c>
      <c r="B139">
        <f ca="1">_xlfn.IFS(AND(A139&gt;铜钱系统分析!$D$233,A139&lt;=铜钱系统分析!$E$233),5,AND(A139&gt;铜钱系统分析!$D$234,A139&lt;=铜钱系统分析!$E$234),4,AND(A139&gt;铜钱系统分析!$D$235,A139&lt;=铜钱系统分析!$E$235),3,AND(A139&gt;铜钱系统分析!$D$236,A139&lt;=铜钱系统分析!$E$236),2)</f>
        <v>3</v>
      </c>
      <c r="D139" s="48">
        <f t="shared" ca="1" si="11"/>
        <v>38.533679690943465</v>
      </c>
      <c r="E139">
        <f ca="1">_xlfn.IFS(AND(D139&gt;铜钱系统分析!$D$233,D139&lt;=铜钱系统分析!$E$233),5,AND(D139&gt;铜钱系统分析!$D$234,D139&lt;=铜钱系统分析!$E$234),4,AND(D139&gt;铜钱系统分析!$D$235,D139&lt;=铜钱系统分析!$E$235),3,AND(D139&gt;铜钱系统分析!$D$236,D139&lt;=铜钱系统分析!$E$236),2)</f>
        <v>3</v>
      </c>
      <c r="G139" s="48">
        <f t="shared" ca="1" si="12"/>
        <v>12.443385431909771</v>
      </c>
      <c r="H139">
        <f ca="1">_xlfn.IFS(AND(G139&gt;铜钱系统分析!$D$233,G139&lt;=铜钱系统分析!$E$233),5,AND(G139&gt;铜钱系统分析!$D$234,G139&lt;=铜钱系统分析!$E$234),4,AND(G139&gt;铜钱系统分析!$D$235,G139&lt;=铜钱系统分析!$E$235),3,AND(G139&gt;铜钱系统分析!$D$236,G139&lt;=铜钱系统分析!$E$236),2)</f>
        <v>3</v>
      </c>
      <c r="J139" s="48">
        <f t="shared" ca="1" si="13"/>
        <v>78.740006289579796</v>
      </c>
      <c r="K139">
        <f ca="1">_xlfn.IFS(AND(J139&gt;铜钱系统分析!$D$233,J139&lt;=铜钱系统分析!$E$233),5,AND(J139&gt;铜钱系统分析!$D$234,J139&lt;=铜钱系统分析!$E$234),4,AND(J139&gt;铜钱系统分析!$D$235,J139&lt;=铜钱系统分析!$E$235),3,AND(J139&gt;铜钱系统分析!$D$236,J139&lt;=铜钱系统分析!$E$236),2)</f>
        <v>2</v>
      </c>
      <c r="M139" s="48">
        <f t="shared" ca="1" si="14"/>
        <v>35.450889632826055</v>
      </c>
      <c r="N139">
        <f ca="1">_xlfn.IFS(AND(M139&gt;铜钱系统分析!$D$233,M139&lt;=铜钱系统分析!$E$233),5,AND(M139&gt;铜钱系统分析!$D$234,M139&lt;=铜钱系统分析!$E$234),4,AND(M139&gt;铜钱系统分析!$D$235,M139&lt;=铜钱系统分析!$E$235),3,AND(M139&gt;铜钱系统分析!$D$236,M139&lt;=铜钱系统分析!$E$236),2)</f>
        <v>3</v>
      </c>
      <c r="P139" s="48">
        <f t="shared" ca="1" si="15"/>
        <v>89.635913050526312</v>
      </c>
      <c r="Q139">
        <f ca="1">_xlfn.IFS(AND(P139&gt;铜钱系统分析!$D$233,P139&lt;=铜钱系统分析!$E$233),5,AND(P139&gt;铜钱系统分析!$D$234,P139&lt;=铜钱系统分析!$E$234),4,AND(P139&gt;铜钱系统分析!$D$235,P139&lt;=铜钱系统分析!$E$235),3,AND(P139&gt;铜钱系统分析!$D$236,P139&lt;=铜钱系统分析!$E$236),2)</f>
        <v>2</v>
      </c>
      <c r="S139" s="48">
        <f t="shared" ca="1" si="16"/>
        <v>50.508396864590686</v>
      </c>
      <c r="T139">
        <f ca="1">_xlfn.IFS(AND(S139&gt;铜钱系统分析!$D$233,S139&lt;=铜钱系统分析!$E$233),5,AND(S139&gt;铜钱系统分析!$D$234,S139&lt;=铜钱系统分析!$E$234),4,AND(S139&gt;铜钱系统分析!$D$235,S139&lt;=铜钱系统分析!$E$235),3,AND(S139&gt;铜钱系统分析!$D$236,S139&lt;=铜钱系统分析!$E$236),2)</f>
        <v>3</v>
      </c>
      <c r="V139" s="48">
        <f t="shared" ca="1" si="17"/>
        <v>32.239912826449959</v>
      </c>
      <c r="W139">
        <f ca="1">_xlfn.IFS(AND(V139&gt;铜钱系统分析!$D$233,V139&lt;=铜钱系统分析!$E$233),5,AND(V139&gt;铜钱系统分析!$D$234,V139&lt;=铜钱系统分析!$E$234),4,AND(V139&gt;铜钱系统分析!$D$235,V139&lt;=铜钱系统分析!$E$235),3,AND(V139&gt;铜钱系统分析!$D$236,V139&lt;=铜钱系统分析!$E$236),2)</f>
        <v>3</v>
      </c>
      <c r="Y139" s="48">
        <f t="shared" ca="1" si="18"/>
        <v>55.106230248319207</v>
      </c>
      <c r="Z139">
        <f ca="1">_xlfn.IFS(AND(Y139&gt;铜钱系统分析!$D$233,Y139&lt;=铜钱系统分析!$E$233),5,AND(Y139&gt;铜钱系统分析!$D$234,Y139&lt;=铜钱系统分析!$E$234),4,AND(Y139&gt;铜钱系统分析!$D$235,Y139&lt;=铜钱系统分析!$E$235),3,AND(Y139&gt;铜钱系统分析!$D$236,Y139&lt;=铜钱系统分析!$E$236),2)</f>
        <v>3</v>
      </c>
      <c r="AB139" s="48">
        <f t="shared" ca="1" si="19"/>
        <v>75.541513468486244</v>
      </c>
      <c r="AC139">
        <f ca="1">_xlfn.IFS(AND(AB139&gt;铜钱系统分析!$D$233,AB139&lt;=铜钱系统分析!$E$233),5,AND(AB139&gt;铜钱系统分析!$D$234,AB139&lt;=铜钱系统分析!$E$234),4,AND(AB139&gt;铜钱系统分析!$D$235,AB139&lt;=铜钱系统分析!$E$235),3,AND(AB139&gt;铜钱系统分析!$D$236,AB139&lt;=铜钱系统分析!$E$236),2)</f>
        <v>2</v>
      </c>
    </row>
    <row r="140" spans="1:29" x14ac:dyDescent="0.15">
      <c r="A140" s="48">
        <f t="shared" ref="A140:A203" ca="1" si="20">RAND()*100</f>
        <v>16.093319925823845</v>
      </c>
      <c r="B140">
        <f ca="1">_xlfn.IFS(AND(A140&gt;铜钱系统分析!$D$233,A140&lt;=铜钱系统分析!$E$233),5,AND(A140&gt;铜钱系统分析!$D$234,A140&lt;=铜钱系统分析!$E$234),4,AND(A140&gt;铜钱系统分析!$D$235,A140&lt;=铜钱系统分析!$E$235),3,AND(A140&gt;铜钱系统分析!$D$236,A140&lt;=铜钱系统分析!$E$236),2)</f>
        <v>3</v>
      </c>
      <c r="D140" s="48">
        <f t="shared" ref="D140:D203" ca="1" si="21">RAND()*100</f>
        <v>7.9661186954984036</v>
      </c>
      <c r="E140">
        <f ca="1">_xlfn.IFS(AND(D140&gt;铜钱系统分析!$D$233,D140&lt;=铜钱系统分析!$E$233),5,AND(D140&gt;铜钱系统分析!$D$234,D140&lt;=铜钱系统分析!$E$234),4,AND(D140&gt;铜钱系统分析!$D$235,D140&lt;=铜钱系统分析!$E$235),3,AND(D140&gt;铜钱系统分析!$D$236,D140&lt;=铜钱系统分析!$E$236),2)</f>
        <v>3</v>
      </c>
      <c r="G140" s="48">
        <f t="shared" ref="G140:G203" ca="1" si="22">RAND()*100</f>
        <v>7.4655856906403866</v>
      </c>
      <c r="H140">
        <f ca="1">_xlfn.IFS(AND(G140&gt;铜钱系统分析!$D$233,G140&lt;=铜钱系统分析!$E$233),5,AND(G140&gt;铜钱系统分析!$D$234,G140&lt;=铜钱系统分析!$E$234),4,AND(G140&gt;铜钱系统分析!$D$235,G140&lt;=铜钱系统分析!$E$235),3,AND(G140&gt;铜钱系统分析!$D$236,G140&lt;=铜钱系统分析!$E$236),2)</f>
        <v>3</v>
      </c>
      <c r="J140" s="48">
        <f t="shared" ref="J140:J203" ca="1" si="23">RAND()*100</f>
        <v>10.868011129315637</v>
      </c>
      <c r="K140">
        <f ca="1">_xlfn.IFS(AND(J140&gt;铜钱系统分析!$D$233,J140&lt;=铜钱系统分析!$E$233),5,AND(J140&gt;铜钱系统分析!$D$234,J140&lt;=铜钱系统分析!$E$234),4,AND(J140&gt;铜钱系统分析!$D$235,J140&lt;=铜钱系统分析!$E$235),3,AND(J140&gt;铜钱系统分析!$D$236,J140&lt;=铜钱系统分析!$E$236),2)</f>
        <v>3</v>
      </c>
      <c r="M140" s="48">
        <f t="shared" ref="M140:M203" ca="1" si="24">RAND()*100</f>
        <v>91.342629009808391</v>
      </c>
      <c r="N140">
        <f ca="1">_xlfn.IFS(AND(M140&gt;铜钱系统分析!$D$233,M140&lt;=铜钱系统分析!$E$233),5,AND(M140&gt;铜钱系统分析!$D$234,M140&lt;=铜钱系统分析!$E$234),4,AND(M140&gt;铜钱系统分析!$D$235,M140&lt;=铜钱系统分析!$E$235),3,AND(M140&gt;铜钱系统分析!$D$236,M140&lt;=铜钱系统分析!$E$236),2)</f>
        <v>2</v>
      </c>
      <c r="P140" s="48">
        <f t="shared" ref="P140:P203" ca="1" si="25">RAND()*100</f>
        <v>59.692184358270509</v>
      </c>
      <c r="Q140">
        <f ca="1">_xlfn.IFS(AND(P140&gt;铜钱系统分析!$D$233,P140&lt;=铜钱系统分析!$E$233),5,AND(P140&gt;铜钱系统分析!$D$234,P140&lt;=铜钱系统分析!$E$234),4,AND(P140&gt;铜钱系统分析!$D$235,P140&lt;=铜钱系统分析!$E$235),3,AND(P140&gt;铜钱系统分析!$D$236,P140&lt;=铜钱系统分析!$E$236),2)</f>
        <v>3</v>
      </c>
      <c r="S140" s="48">
        <f t="shared" ref="S140:S203" ca="1" si="26">RAND()*100</f>
        <v>67.088397636616932</v>
      </c>
      <c r="T140">
        <f ca="1">_xlfn.IFS(AND(S140&gt;铜钱系统分析!$D$233,S140&lt;=铜钱系统分析!$E$233),5,AND(S140&gt;铜钱系统分析!$D$234,S140&lt;=铜钱系统分析!$E$234),4,AND(S140&gt;铜钱系统分析!$D$235,S140&lt;=铜钱系统分析!$E$235),3,AND(S140&gt;铜钱系统分析!$D$236,S140&lt;=铜钱系统分析!$E$236),2)</f>
        <v>3</v>
      </c>
      <c r="V140" s="48">
        <f t="shared" ref="V140:V203" ca="1" si="27">RAND()*100</f>
        <v>69.596732650719048</v>
      </c>
      <c r="W140">
        <f ca="1">_xlfn.IFS(AND(V140&gt;铜钱系统分析!$D$233,V140&lt;=铜钱系统分析!$E$233),5,AND(V140&gt;铜钱系统分析!$D$234,V140&lt;=铜钱系统分析!$E$234),4,AND(V140&gt;铜钱系统分析!$D$235,V140&lt;=铜钱系统分析!$E$235),3,AND(V140&gt;铜钱系统分析!$D$236,V140&lt;=铜钱系统分析!$E$236),2)</f>
        <v>3</v>
      </c>
      <c r="Y140" s="48">
        <f t="shared" ref="Y140:Y203" ca="1" si="28">RAND()*100</f>
        <v>55.29308188349993</v>
      </c>
      <c r="Z140">
        <f ca="1">_xlfn.IFS(AND(Y140&gt;铜钱系统分析!$D$233,Y140&lt;=铜钱系统分析!$E$233),5,AND(Y140&gt;铜钱系统分析!$D$234,Y140&lt;=铜钱系统分析!$E$234),4,AND(Y140&gt;铜钱系统分析!$D$235,Y140&lt;=铜钱系统分析!$E$235),3,AND(Y140&gt;铜钱系统分析!$D$236,Y140&lt;=铜钱系统分析!$E$236),2)</f>
        <v>3</v>
      </c>
      <c r="AB140" s="48">
        <f t="shared" ref="AB140:AB203" ca="1" si="29">RAND()*100</f>
        <v>56.825136475089934</v>
      </c>
      <c r="AC140">
        <f ca="1">_xlfn.IFS(AND(AB140&gt;铜钱系统分析!$D$233,AB140&lt;=铜钱系统分析!$E$233),5,AND(AB140&gt;铜钱系统分析!$D$234,AB140&lt;=铜钱系统分析!$E$234),4,AND(AB140&gt;铜钱系统分析!$D$235,AB140&lt;=铜钱系统分析!$E$235),3,AND(AB140&gt;铜钱系统分析!$D$236,AB140&lt;=铜钱系统分析!$E$236),2)</f>
        <v>3</v>
      </c>
    </row>
    <row r="141" spans="1:29" x14ac:dyDescent="0.15">
      <c r="A141" s="48">
        <f t="shared" ca="1" si="20"/>
        <v>62.002001846481349</v>
      </c>
      <c r="B141">
        <f ca="1">_xlfn.IFS(AND(A141&gt;铜钱系统分析!$D$233,A141&lt;=铜钱系统分析!$E$233),5,AND(A141&gt;铜钱系统分析!$D$234,A141&lt;=铜钱系统分析!$E$234),4,AND(A141&gt;铜钱系统分析!$D$235,A141&lt;=铜钱系统分析!$E$235),3,AND(A141&gt;铜钱系统分析!$D$236,A141&lt;=铜钱系统分析!$E$236),2)</f>
        <v>3</v>
      </c>
      <c r="D141" s="48">
        <f t="shared" ca="1" si="21"/>
        <v>63.256080992519905</v>
      </c>
      <c r="E141">
        <f ca="1">_xlfn.IFS(AND(D141&gt;铜钱系统分析!$D$233,D141&lt;=铜钱系统分析!$E$233),5,AND(D141&gt;铜钱系统分析!$D$234,D141&lt;=铜钱系统分析!$E$234),4,AND(D141&gt;铜钱系统分析!$D$235,D141&lt;=铜钱系统分析!$E$235),3,AND(D141&gt;铜钱系统分析!$D$236,D141&lt;=铜钱系统分析!$E$236),2)</f>
        <v>3</v>
      </c>
      <c r="G141" s="48">
        <f t="shared" ca="1" si="22"/>
        <v>75.976636877819999</v>
      </c>
      <c r="H141">
        <f ca="1">_xlfn.IFS(AND(G141&gt;铜钱系统分析!$D$233,G141&lt;=铜钱系统分析!$E$233),5,AND(G141&gt;铜钱系统分析!$D$234,G141&lt;=铜钱系统分析!$E$234),4,AND(G141&gt;铜钱系统分析!$D$235,G141&lt;=铜钱系统分析!$E$235),3,AND(G141&gt;铜钱系统分析!$D$236,G141&lt;=铜钱系统分析!$E$236),2)</f>
        <v>2</v>
      </c>
      <c r="J141" s="48">
        <f t="shared" ca="1" si="23"/>
        <v>27.789822145008891</v>
      </c>
      <c r="K141">
        <f ca="1">_xlfn.IFS(AND(J141&gt;铜钱系统分析!$D$233,J141&lt;=铜钱系统分析!$E$233),5,AND(J141&gt;铜钱系统分析!$D$234,J141&lt;=铜钱系统分析!$E$234),4,AND(J141&gt;铜钱系统分析!$D$235,J141&lt;=铜钱系统分析!$E$235),3,AND(J141&gt;铜钱系统分析!$D$236,J141&lt;=铜钱系统分析!$E$236),2)</f>
        <v>3</v>
      </c>
      <c r="M141" s="48">
        <f t="shared" ca="1" si="24"/>
        <v>87.020287217134509</v>
      </c>
      <c r="N141">
        <f ca="1">_xlfn.IFS(AND(M141&gt;铜钱系统分析!$D$233,M141&lt;=铜钱系统分析!$E$233),5,AND(M141&gt;铜钱系统分析!$D$234,M141&lt;=铜钱系统分析!$E$234),4,AND(M141&gt;铜钱系统分析!$D$235,M141&lt;=铜钱系统分析!$E$235),3,AND(M141&gt;铜钱系统分析!$D$236,M141&lt;=铜钱系统分析!$E$236),2)</f>
        <v>2</v>
      </c>
      <c r="P141" s="48">
        <f t="shared" ca="1" si="25"/>
        <v>22.467641486030352</v>
      </c>
      <c r="Q141">
        <f ca="1">_xlfn.IFS(AND(P141&gt;铜钱系统分析!$D$233,P141&lt;=铜钱系统分析!$E$233),5,AND(P141&gt;铜钱系统分析!$D$234,P141&lt;=铜钱系统分析!$E$234),4,AND(P141&gt;铜钱系统分析!$D$235,P141&lt;=铜钱系统分析!$E$235),3,AND(P141&gt;铜钱系统分析!$D$236,P141&lt;=铜钱系统分析!$E$236),2)</f>
        <v>3</v>
      </c>
      <c r="S141" s="48">
        <f t="shared" ca="1" si="26"/>
        <v>59.917501763046211</v>
      </c>
      <c r="T141">
        <f ca="1">_xlfn.IFS(AND(S141&gt;铜钱系统分析!$D$233,S141&lt;=铜钱系统分析!$E$233),5,AND(S141&gt;铜钱系统分析!$D$234,S141&lt;=铜钱系统分析!$E$234),4,AND(S141&gt;铜钱系统分析!$D$235,S141&lt;=铜钱系统分析!$E$235),3,AND(S141&gt;铜钱系统分析!$D$236,S141&lt;=铜钱系统分析!$E$236),2)</f>
        <v>3</v>
      </c>
      <c r="V141" s="48">
        <f t="shared" ca="1" si="27"/>
        <v>89.24060695631529</v>
      </c>
      <c r="W141">
        <f ca="1">_xlfn.IFS(AND(V141&gt;铜钱系统分析!$D$233,V141&lt;=铜钱系统分析!$E$233),5,AND(V141&gt;铜钱系统分析!$D$234,V141&lt;=铜钱系统分析!$E$234),4,AND(V141&gt;铜钱系统分析!$D$235,V141&lt;=铜钱系统分析!$E$235),3,AND(V141&gt;铜钱系统分析!$D$236,V141&lt;=铜钱系统分析!$E$236),2)</f>
        <v>2</v>
      </c>
      <c r="Y141" s="48">
        <f t="shared" ca="1" si="28"/>
        <v>59.867763529636434</v>
      </c>
      <c r="Z141">
        <f ca="1">_xlfn.IFS(AND(Y141&gt;铜钱系统分析!$D$233,Y141&lt;=铜钱系统分析!$E$233),5,AND(Y141&gt;铜钱系统分析!$D$234,Y141&lt;=铜钱系统分析!$E$234),4,AND(Y141&gt;铜钱系统分析!$D$235,Y141&lt;=铜钱系统分析!$E$235),3,AND(Y141&gt;铜钱系统分析!$D$236,Y141&lt;=铜钱系统分析!$E$236),2)</f>
        <v>3</v>
      </c>
      <c r="AB141" s="48">
        <f t="shared" ca="1" si="29"/>
        <v>30.862804897167617</v>
      </c>
      <c r="AC141">
        <f ca="1">_xlfn.IFS(AND(AB141&gt;铜钱系统分析!$D$233,AB141&lt;=铜钱系统分析!$E$233),5,AND(AB141&gt;铜钱系统分析!$D$234,AB141&lt;=铜钱系统分析!$E$234),4,AND(AB141&gt;铜钱系统分析!$D$235,AB141&lt;=铜钱系统分析!$E$235),3,AND(AB141&gt;铜钱系统分析!$D$236,AB141&lt;=铜钱系统分析!$E$236),2)</f>
        <v>3</v>
      </c>
    </row>
    <row r="142" spans="1:29" x14ac:dyDescent="0.15">
      <c r="A142" s="48">
        <f t="shared" ca="1" si="20"/>
        <v>51.216896939691161</v>
      </c>
      <c r="B142">
        <f ca="1">_xlfn.IFS(AND(A142&gt;铜钱系统分析!$D$233,A142&lt;=铜钱系统分析!$E$233),5,AND(A142&gt;铜钱系统分析!$D$234,A142&lt;=铜钱系统分析!$E$234),4,AND(A142&gt;铜钱系统分析!$D$235,A142&lt;=铜钱系统分析!$E$235),3,AND(A142&gt;铜钱系统分析!$D$236,A142&lt;=铜钱系统分析!$E$236),2)</f>
        <v>3</v>
      </c>
      <c r="D142" s="48">
        <f t="shared" ca="1" si="21"/>
        <v>26.2326381451924</v>
      </c>
      <c r="E142">
        <f ca="1">_xlfn.IFS(AND(D142&gt;铜钱系统分析!$D$233,D142&lt;=铜钱系统分析!$E$233),5,AND(D142&gt;铜钱系统分析!$D$234,D142&lt;=铜钱系统分析!$E$234),4,AND(D142&gt;铜钱系统分析!$D$235,D142&lt;=铜钱系统分析!$E$235),3,AND(D142&gt;铜钱系统分析!$D$236,D142&lt;=铜钱系统分析!$E$236),2)</f>
        <v>3</v>
      </c>
      <c r="G142" s="48">
        <f t="shared" ca="1" si="22"/>
        <v>95.664770865123344</v>
      </c>
      <c r="H142">
        <f ca="1">_xlfn.IFS(AND(G142&gt;铜钱系统分析!$D$233,G142&lt;=铜钱系统分析!$E$233),5,AND(G142&gt;铜钱系统分析!$D$234,G142&lt;=铜钱系统分析!$E$234),4,AND(G142&gt;铜钱系统分析!$D$235,G142&lt;=铜钱系统分析!$E$235),3,AND(G142&gt;铜钱系统分析!$D$236,G142&lt;=铜钱系统分析!$E$236),2)</f>
        <v>2</v>
      </c>
      <c r="J142" s="48">
        <f t="shared" ca="1" si="23"/>
        <v>31.273374082478668</v>
      </c>
      <c r="K142">
        <f ca="1">_xlfn.IFS(AND(J142&gt;铜钱系统分析!$D$233,J142&lt;=铜钱系统分析!$E$233),5,AND(J142&gt;铜钱系统分析!$D$234,J142&lt;=铜钱系统分析!$E$234),4,AND(J142&gt;铜钱系统分析!$D$235,J142&lt;=铜钱系统分析!$E$235),3,AND(J142&gt;铜钱系统分析!$D$236,J142&lt;=铜钱系统分析!$E$236),2)</f>
        <v>3</v>
      </c>
      <c r="M142" s="48">
        <f t="shared" ca="1" si="24"/>
        <v>70.679798705477666</v>
      </c>
      <c r="N142">
        <f ca="1">_xlfn.IFS(AND(M142&gt;铜钱系统分析!$D$233,M142&lt;=铜钱系统分析!$E$233),5,AND(M142&gt;铜钱系统分析!$D$234,M142&lt;=铜钱系统分析!$E$234),4,AND(M142&gt;铜钱系统分析!$D$235,M142&lt;=铜钱系统分析!$E$235),3,AND(M142&gt;铜钱系统分析!$D$236,M142&lt;=铜钱系统分析!$E$236),2)</f>
        <v>3</v>
      </c>
      <c r="P142" s="48">
        <f t="shared" ca="1" si="25"/>
        <v>90.909606942578648</v>
      </c>
      <c r="Q142">
        <f ca="1">_xlfn.IFS(AND(P142&gt;铜钱系统分析!$D$233,P142&lt;=铜钱系统分析!$E$233),5,AND(P142&gt;铜钱系统分析!$D$234,P142&lt;=铜钱系统分析!$E$234),4,AND(P142&gt;铜钱系统分析!$D$235,P142&lt;=铜钱系统分析!$E$235),3,AND(P142&gt;铜钱系统分析!$D$236,P142&lt;=铜钱系统分析!$E$236),2)</f>
        <v>2</v>
      </c>
      <c r="S142" s="48">
        <f t="shared" ca="1" si="26"/>
        <v>37.840441663449063</v>
      </c>
      <c r="T142">
        <f ca="1">_xlfn.IFS(AND(S142&gt;铜钱系统分析!$D$233,S142&lt;=铜钱系统分析!$E$233),5,AND(S142&gt;铜钱系统分析!$D$234,S142&lt;=铜钱系统分析!$E$234),4,AND(S142&gt;铜钱系统分析!$D$235,S142&lt;=铜钱系统分析!$E$235),3,AND(S142&gt;铜钱系统分析!$D$236,S142&lt;=铜钱系统分析!$E$236),2)</f>
        <v>3</v>
      </c>
      <c r="V142" s="48">
        <f t="shared" ca="1" si="27"/>
        <v>58.581188330638177</v>
      </c>
      <c r="W142">
        <f ca="1">_xlfn.IFS(AND(V142&gt;铜钱系统分析!$D$233,V142&lt;=铜钱系统分析!$E$233),5,AND(V142&gt;铜钱系统分析!$D$234,V142&lt;=铜钱系统分析!$E$234),4,AND(V142&gt;铜钱系统分析!$D$235,V142&lt;=铜钱系统分析!$E$235),3,AND(V142&gt;铜钱系统分析!$D$236,V142&lt;=铜钱系统分析!$E$236),2)</f>
        <v>3</v>
      </c>
      <c r="Y142" s="48">
        <f t="shared" ca="1" si="28"/>
        <v>23.776268601933658</v>
      </c>
      <c r="Z142">
        <f ca="1">_xlfn.IFS(AND(Y142&gt;铜钱系统分析!$D$233,Y142&lt;=铜钱系统分析!$E$233),5,AND(Y142&gt;铜钱系统分析!$D$234,Y142&lt;=铜钱系统分析!$E$234),4,AND(Y142&gt;铜钱系统分析!$D$235,Y142&lt;=铜钱系统分析!$E$235),3,AND(Y142&gt;铜钱系统分析!$D$236,Y142&lt;=铜钱系统分析!$E$236),2)</f>
        <v>3</v>
      </c>
      <c r="AB142" s="48">
        <f t="shared" ca="1" si="29"/>
        <v>22.0069566893077</v>
      </c>
      <c r="AC142">
        <f ca="1">_xlfn.IFS(AND(AB142&gt;铜钱系统分析!$D$233,AB142&lt;=铜钱系统分析!$E$233),5,AND(AB142&gt;铜钱系统分析!$D$234,AB142&lt;=铜钱系统分析!$E$234),4,AND(AB142&gt;铜钱系统分析!$D$235,AB142&lt;=铜钱系统分析!$E$235),3,AND(AB142&gt;铜钱系统分析!$D$236,AB142&lt;=铜钱系统分析!$E$236),2)</f>
        <v>3</v>
      </c>
    </row>
    <row r="143" spans="1:29" x14ac:dyDescent="0.15">
      <c r="A143" s="48">
        <f t="shared" ca="1" si="20"/>
        <v>73.302800142879278</v>
      </c>
      <c r="B143">
        <f ca="1">_xlfn.IFS(AND(A143&gt;铜钱系统分析!$D$233,A143&lt;=铜钱系统分析!$E$233),5,AND(A143&gt;铜钱系统分析!$D$234,A143&lt;=铜钱系统分析!$E$234),4,AND(A143&gt;铜钱系统分析!$D$235,A143&lt;=铜钱系统分析!$E$235),3,AND(A143&gt;铜钱系统分析!$D$236,A143&lt;=铜钱系统分析!$E$236),2)</f>
        <v>2</v>
      </c>
      <c r="D143" s="48">
        <f t="shared" ca="1" si="21"/>
        <v>87.240611038318647</v>
      </c>
      <c r="E143">
        <f ca="1">_xlfn.IFS(AND(D143&gt;铜钱系统分析!$D$233,D143&lt;=铜钱系统分析!$E$233),5,AND(D143&gt;铜钱系统分析!$D$234,D143&lt;=铜钱系统分析!$E$234),4,AND(D143&gt;铜钱系统分析!$D$235,D143&lt;=铜钱系统分析!$E$235),3,AND(D143&gt;铜钱系统分析!$D$236,D143&lt;=铜钱系统分析!$E$236),2)</f>
        <v>2</v>
      </c>
      <c r="G143" s="48">
        <f t="shared" ca="1" si="22"/>
        <v>53.698266462025693</v>
      </c>
      <c r="H143">
        <f ca="1">_xlfn.IFS(AND(G143&gt;铜钱系统分析!$D$233,G143&lt;=铜钱系统分析!$E$233),5,AND(G143&gt;铜钱系统分析!$D$234,G143&lt;=铜钱系统分析!$E$234),4,AND(G143&gt;铜钱系统分析!$D$235,G143&lt;=铜钱系统分析!$E$235),3,AND(G143&gt;铜钱系统分析!$D$236,G143&lt;=铜钱系统分析!$E$236),2)</f>
        <v>3</v>
      </c>
      <c r="J143" s="48">
        <f t="shared" ca="1" si="23"/>
        <v>80.893036938298593</v>
      </c>
      <c r="K143">
        <f ca="1">_xlfn.IFS(AND(J143&gt;铜钱系统分析!$D$233,J143&lt;=铜钱系统分析!$E$233),5,AND(J143&gt;铜钱系统分析!$D$234,J143&lt;=铜钱系统分析!$E$234),4,AND(J143&gt;铜钱系统分析!$D$235,J143&lt;=铜钱系统分析!$E$235),3,AND(J143&gt;铜钱系统分析!$D$236,J143&lt;=铜钱系统分析!$E$236),2)</f>
        <v>2</v>
      </c>
      <c r="M143" s="48">
        <f t="shared" ca="1" si="24"/>
        <v>14.989868973109166</v>
      </c>
      <c r="N143">
        <f ca="1">_xlfn.IFS(AND(M143&gt;铜钱系统分析!$D$233,M143&lt;=铜钱系统分析!$E$233),5,AND(M143&gt;铜钱系统分析!$D$234,M143&lt;=铜钱系统分析!$E$234),4,AND(M143&gt;铜钱系统分析!$D$235,M143&lt;=铜钱系统分析!$E$235),3,AND(M143&gt;铜钱系统分析!$D$236,M143&lt;=铜钱系统分析!$E$236),2)</f>
        <v>3</v>
      </c>
      <c r="P143" s="48">
        <f t="shared" ca="1" si="25"/>
        <v>14.731514593858764</v>
      </c>
      <c r="Q143">
        <f ca="1">_xlfn.IFS(AND(P143&gt;铜钱系统分析!$D$233,P143&lt;=铜钱系统分析!$E$233),5,AND(P143&gt;铜钱系统分析!$D$234,P143&lt;=铜钱系统分析!$E$234),4,AND(P143&gt;铜钱系统分析!$D$235,P143&lt;=铜钱系统分析!$E$235),3,AND(P143&gt;铜钱系统分析!$D$236,P143&lt;=铜钱系统分析!$E$236),2)</f>
        <v>3</v>
      </c>
      <c r="S143" s="48">
        <f t="shared" ca="1" si="26"/>
        <v>39.774420925383005</v>
      </c>
      <c r="T143">
        <f ca="1">_xlfn.IFS(AND(S143&gt;铜钱系统分析!$D$233,S143&lt;=铜钱系统分析!$E$233),5,AND(S143&gt;铜钱系统分析!$D$234,S143&lt;=铜钱系统分析!$E$234),4,AND(S143&gt;铜钱系统分析!$D$235,S143&lt;=铜钱系统分析!$E$235),3,AND(S143&gt;铜钱系统分析!$D$236,S143&lt;=铜钱系统分析!$E$236),2)</f>
        <v>3</v>
      </c>
      <c r="V143" s="48">
        <f t="shared" ca="1" si="27"/>
        <v>8.9913095156809337</v>
      </c>
      <c r="W143">
        <f ca="1">_xlfn.IFS(AND(V143&gt;铜钱系统分析!$D$233,V143&lt;=铜钱系统分析!$E$233),5,AND(V143&gt;铜钱系统分析!$D$234,V143&lt;=铜钱系统分析!$E$234),4,AND(V143&gt;铜钱系统分析!$D$235,V143&lt;=铜钱系统分析!$E$235),3,AND(V143&gt;铜钱系统分析!$D$236,V143&lt;=铜钱系统分析!$E$236),2)</f>
        <v>3</v>
      </c>
      <c r="Y143" s="48">
        <f t="shared" ca="1" si="28"/>
        <v>78.288988241430332</v>
      </c>
      <c r="Z143">
        <f ca="1">_xlfn.IFS(AND(Y143&gt;铜钱系统分析!$D$233,Y143&lt;=铜钱系统分析!$E$233),5,AND(Y143&gt;铜钱系统分析!$D$234,Y143&lt;=铜钱系统分析!$E$234),4,AND(Y143&gt;铜钱系统分析!$D$235,Y143&lt;=铜钱系统分析!$E$235),3,AND(Y143&gt;铜钱系统分析!$D$236,Y143&lt;=铜钱系统分析!$E$236),2)</f>
        <v>2</v>
      </c>
      <c r="AB143" s="48">
        <f t="shared" ca="1" si="29"/>
        <v>30.884373356459083</v>
      </c>
      <c r="AC143">
        <f ca="1">_xlfn.IFS(AND(AB143&gt;铜钱系统分析!$D$233,AB143&lt;=铜钱系统分析!$E$233),5,AND(AB143&gt;铜钱系统分析!$D$234,AB143&lt;=铜钱系统分析!$E$234),4,AND(AB143&gt;铜钱系统分析!$D$235,AB143&lt;=铜钱系统分析!$E$235),3,AND(AB143&gt;铜钱系统分析!$D$236,AB143&lt;=铜钱系统分析!$E$236),2)</f>
        <v>3</v>
      </c>
    </row>
    <row r="144" spans="1:29" x14ac:dyDescent="0.15">
      <c r="A144" s="48">
        <f t="shared" ca="1" si="20"/>
        <v>91.613056841347912</v>
      </c>
      <c r="B144">
        <f ca="1">_xlfn.IFS(AND(A144&gt;铜钱系统分析!$D$233,A144&lt;=铜钱系统分析!$E$233),5,AND(A144&gt;铜钱系统分析!$D$234,A144&lt;=铜钱系统分析!$E$234),4,AND(A144&gt;铜钱系统分析!$D$235,A144&lt;=铜钱系统分析!$E$235),3,AND(A144&gt;铜钱系统分析!$D$236,A144&lt;=铜钱系统分析!$E$236),2)</f>
        <v>2</v>
      </c>
      <c r="D144" s="48">
        <f t="shared" ca="1" si="21"/>
        <v>24.912339160559938</v>
      </c>
      <c r="E144">
        <f ca="1">_xlfn.IFS(AND(D144&gt;铜钱系统分析!$D$233,D144&lt;=铜钱系统分析!$E$233),5,AND(D144&gt;铜钱系统分析!$D$234,D144&lt;=铜钱系统分析!$E$234),4,AND(D144&gt;铜钱系统分析!$D$235,D144&lt;=铜钱系统分析!$E$235),3,AND(D144&gt;铜钱系统分析!$D$236,D144&lt;=铜钱系统分析!$E$236),2)</f>
        <v>3</v>
      </c>
      <c r="G144" s="48">
        <f t="shared" ca="1" si="22"/>
        <v>29.782441092877043</v>
      </c>
      <c r="H144">
        <f ca="1">_xlfn.IFS(AND(G144&gt;铜钱系统分析!$D$233,G144&lt;=铜钱系统分析!$E$233),5,AND(G144&gt;铜钱系统分析!$D$234,G144&lt;=铜钱系统分析!$E$234),4,AND(G144&gt;铜钱系统分析!$D$235,G144&lt;=铜钱系统分析!$E$235),3,AND(G144&gt;铜钱系统分析!$D$236,G144&lt;=铜钱系统分析!$E$236),2)</f>
        <v>3</v>
      </c>
      <c r="J144" s="48">
        <f t="shared" ca="1" si="23"/>
        <v>30.101622567871555</v>
      </c>
      <c r="K144">
        <f ca="1">_xlfn.IFS(AND(J144&gt;铜钱系统分析!$D$233,J144&lt;=铜钱系统分析!$E$233),5,AND(J144&gt;铜钱系统分析!$D$234,J144&lt;=铜钱系统分析!$E$234),4,AND(J144&gt;铜钱系统分析!$D$235,J144&lt;=铜钱系统分析!$E$235),3,AND(J144&gt;铜钱系统分析!$D$236,J144&lt;=铜钱系统分析!$E$236),2)</f>
        <v>3</v>
      </c>
      <c r="M144" s="48">
        <f t="shared" ca="1" si="24"/>
        <v>68.04167743679649</v>
      </c>
      <c r="N144">
        <f ca="1">_xlfn.IFS(AND(M144&gt;铜钱系统分析!$D$233,M144&lt;=铜钱系统分析!$E$233),5,AND(M144&gt;铜钱系统分析!$D$234,M144&lt;=铜钱系统分析!$E$234),4,AND(M144&gt;铜钱系统分析!$D$235,M144&lt;=铜钱系统分析!$E$235),3,AND(M144&gt;铜钱系统分析!$D$236,M144&lt;=铜钱系统分析!$E$236),2)</f>
        <v>3</v>
      </c>
      <c r="P144" s="48">
        <f t="shared" ca="1" si="25"/>
        <v>28.80919542446987</v>
      </c>
      <c r="Q144">
        <f ca="1">_xlfn.IFS(AND(P144&gt;铜钱系统分析!$D$233,P144&lt;=铜钱系统分析!$E$233),5,AND(P144&gt;铜钱系统分析!$D$234,P144&lt;=铜钱系统分析!$E$234),4,AND(P144&gt;铜钱系统分析!$D$235,P144&lt;=铜钱系统分析!$E$235),3,AND(P144&gt;铜钱系统分析!$D$236,P144&lt;=铜钱系统分析!$E$236),2)</f>
        <v>3</v>
      </c>
      <c r="S144" s="48">
        <f t="shared" ca="1" si="26"/>
        <v>13.92266151408872</v>
      </c>
      <c r="T144">
        <f ca="1">_xlfn.IFS(AND(S144&gt;铜钱系统分析!$D$233,S144&lt;=铜钱系统分析!$E$233),5,AND(S144&gt;铜钱系统分析!$D$234,S144&lt;=铜钱系统分析!$E$234),4,AND(S144&gt;铜钱系统分析!$D$235,S144&lt;=铜钱系统分析!$E$235),3,AND(S144&gt;铜钱系统分析!$D$236,S144&lt;=铜钱系统分析!$E$236),2)</f>
        <v>3</v>
      </c>
      <c r="V144" s="48">
        <f t="shared" ca="1" si="27"/>
        <v>72.195140811253395</v>
      </c>
      <c r="W144">
        <f ca="1">_xlfn.IFS(AND(V144&gt;铜钱系统分析!$D$233,V144&lt;=铜钱系统分析!$E$233),5,AND(V144&gt;铜钱系统分析!$D$234,V144&lt;=铜钱系统分析!$E$234),4,AND(V144&gt;铜钱系统分析!$D$235,V144&lt;=铜钱系统分析!$E$235),3,AND(V144&gt;铜钱系统分析!$D$236,V144&lt;=铜钱系统分析!$E$236),2)</f>
        <v>3</v>
      </c>
      <c r="Y144" s="48">
        <f t="shared" ca="1" si="28"/>
        <v>33.013042141442696</v>
      </c>
      <c r="Z144">
        <f ca="1">_xlfn.IFS(AND(Y144&gt;铜钱系统分析!$D$233,Y144&lt;=铜钱系统分析!$E$233),5,AND(Y144&gt;铜钱系统分析!$D$234,Y144&lt;=铜钱系统分析!$E$234),4,AND(Y144&gt;铜钱系统分析!$D$235,Y144&lt;=铜钱系统分析!$E$235),3,AND(Y144&gt;铜钱系统分析!$D$236,Y144&lt;=铜钱系统分析!$E$236),2)</f>
        <v>3</v>
      </c>
      <c r="AB144" s="48">
        <f t="shared" ca="1" si="29"/>
        <v>77.638496431847742</v>
      </c>
      <c r="AC144">
        <f ca="1">_xlfn.IFS(AND(AB144&gt;铜钱系统分析!$D$233,AB144&lt;=铜钱系统分析!$E$233),5,AND(AB144&gt;铜钱系统分析!$D$234,AB144&lt;=铜钱系统分析!$E$234),4,AND(AB144&gt;铜钱系统分析!$D$235,AB144&lt;=铜钱系统分析!$E$235),3,AND(AB144&gt;铜钱系统分析!$D$236,AB144&lt;=铜钱系统分析!$E$236),2)</f>
        <v>2</v>
      </c>
    </row>
    <row r="145" spans="1:29" x14ac:dyDescent="0.15">
      <c r="A145" s="48">
        <f t="shared" ca="1" si="20"/>
        <v>74.434853985126693</v>
      </c>
      <c r="B145">
        <f ca="1">_xlfn.IFS(AND(A145&gt;铜钱系统分析!$D$233,A145&lt;=铜钱系统分析!$E$233),5,AND(A145&gt;铜钱系统分析!$D$234,A145&lt;=铜钱系统分析!$E$234),4,AND(A145&gt;铜钱系统分析!$D$235,A145&lt;=铜钱系统分析!$E$235),3,AND(A145&gt;铜钱系统分析!$D$236,A145&lt;=铜钱系统分析!$E$236),2)</f>
        <v>2</v>
      </c>
      <c r="D145" s="48">
        <f t="shared" ca="1" si="21"/>
        <v>46.56176706523911</v>
      </c>
      <c r="E145">
        <f ca="1">_xlfn.IFS(AND(D145&gt;铜钱系统分析!$D$233,D145&lt;=铜钱系统分析!$E$233),5,AND(D145&gt;铜钱系统分析!$D$234,D145&lt;=铜钱系统分析!$E$234),4,AND(D145&gt;铜钱系统分析!$D$235,D145&lt;=铜钱系统分析!$E$235),3,AND(D145&gt;铜钱系统分析!$D$236,D145&lt;=铜钱系统分析!$E$236),2)</f>
        <v>3</v>
      </c>
      <c r="G145" s="48">
        <f t="shared" ca="1" si="22"/>
        <v>80.799504064069225</v>
      </c>
      <c r="H145">
        <f ca="1">_xlfn.IFS(AND(G145&gt;铜钱系统分析!$D$233,G145&lt;=铜钱系统分析!$E$233),5,AND(G145&gt;铜钱系统分析!$D$234,G145&lt;=铜钱系统分析!$E$234),4,AND(G145&gt;铜钱系统分析!$D$235,G145&lt;=铜钱系统分析!$E$235),3,AND(G145&gt;铜钱系统分析!$D$236,G145&lt;=铜钱系统分析!$E$236),2)</f>
        <v>2</v>
      </c>
      <c r="J145" s="48">
        <f t="shared" ca="1" si="23"/>
        <v>38.302613991332578</v>
      </c>
      <c r="K145">
        <f ca="1">_xlfn.IFS(AND(J145&gt;铜钱系统分析!$D$233,J145&lt;=铜钱系统分析!$E$233),5,AND(J145&gt;铜钱系统分析!$D$234,J145&lt;=铜钱系统分析!$E$234),4,AND(J145&gt;铜钱系统分析!$D$235,J145&lt;=铜钱系统分析!$E$235),3,AND(J145&gt;铜钱系统分析!$D$236,J145&lt;=铜钱系统分析!$E$236),2)</f>
        <v>3</v>
      </c>
      <c r="M145" s="48">
        <f t="shared" ca="1" si="24"/>
        <v>26.766453078271525</v>
      </c>
      <c r="N145">
        <f ca="1">_xlfn.IFS(AND(M145&gt;铜钱系统分析!$D$233,M145&lt;=铜钱系统分析!$E$233),5,AND(M145&gt;铜钱系统分析!$D$234,M145&lt;=铜钱系统分析!$E$234),4,AND(M145&gt;铜钱系统分析!$D$235,M145&lt;=铜钱系统分析!$E$235),3,AND(M145&gt;铜钱系统分析!$D$236,M145&lt;=铜钱系统分析!$E$236),2)</f>
        <v>3</v>
      </c>
      <c r="P145" s="48">
        <f t="shared" ca="1" si="25"/>
        <v>24.971988234635166</v>
      </c>
      <c r="Q145">
        <f ca="1">_xlfn.IFS(AND(P145&gt;铜钱系统分析!$D$233,P145&lt;=铜钱系统分析!$E$233),5,AND(P145&gt;铜钱系统分析!$D$234,P145&lt;=铜钱系统分析!$E$234),4,AND(P145&gt;铜钱系统分析!$D$235,P145&lt;=铜钱系统分析!$E$235),3,AND(P145&gt;铜钱系统分析!$D$236,P145&lt;=铜钱系统分析!$E$236),2)</f>
        <v>3</v>
      </c>
      <c r="S145" s="48">
        <f t="shared" ca="1" si="26"/>
        <v>9.4612942547619756</v>
      </c>
      <c r="T145">
        <f ca="1">_xlfn.IFS(AND(S145&gt;铜钱系统分析!$D$233,S145&lt;=铜钱系统分析!$E$233),5,AND(S145&gt;铜钱系统分析!$D$234,S145&lt;=铜钱系统分析!$E$234),4,AND(S145&gt;铜钱系统分析!$D$235,S145&lt;=铜钱系统分析!$E$235),3,AND(S145&gt;铜钱系统分析!$D$236,S145&lt;=铜钱系统分析!$E$236),2)</f>
        <v>3</v>
      </c>
      <c r="V145" s="48">
        <f t="shared" ca="1" si="27"/>
        <v>42.447398963155514</v>
      </c>
      <c r="W145">
        <f ca="1">_xlfn.IFS(AND(V145&gt;铜钱系统分析!$D$233,V145&lt;=铜钱系统分析!$E$233),5,AND(V145&gt;铜钱系统分析!$D$234,V145&lt;=铜钱系统分析!$E$234),4,AND(V145&gt;铜钱系统分析!$D$235,V145&lt;=铜钱系统分析!$E$235),3,AND(V145&gt;铜钱系统分析!$D$236,V145&lt;=铜钱系统分析!$E$236),2)</f>
        <v>3</v>
      </c>
      <c r="Y145" s="48">
        <f t="shared" ca="1" si="28"/>
        <v>53.483956493957983</v>
      </c>
      <c r="Z145">
        <f ca="1">_xlfn.IFS(AND(Y145&gt;铜钱系统分析!$D$233,Y145&lt;=铜钱系统分析!$E$233),5,AND(Y145&gt;铜钱系统分析!$D$234,Y145&lt;=铜钱系统分析!$E$234),4,AND(Y145&gt;铜钱系统分析!$D$235,Y145&lt;=铜钱系统分析!$E$235),3,AND(Y145&gt;铜钱系统分析!$D$236,Y145&lt;=铜钱系统分析!$E$236),2)</f>
        <v>3</v>
      </c>
      <c r="AB145" s="48">
        <f t="shared" ca="1" si="29"/>
        <v>74.974356522429417</v>
      </c>
      <c r="AC145">
        <f ca="1">_xlfn.IFS(AND(AB145&gt;铜钱系统分析!$D$233,AB145&lt;=铜钱系统分析!$E$233),5,AND(AB145&gt;铜钱系统分析!$D$234,AB145&lt;=铜钱系统分析!$E$234),4,AND(AB145&gt;铜钱系统分析!$D$235,AB145&lt;=铜钱系统分析!$E$235),3,AND(AB145&gt;铜钱系统分析!$D$236,AB145&lt;=铜钱系统分析!$E$236),2)</f>
        <v>2</v>
      </c>
    </row>
    <row r="146" spans="1:29" x14ac:dyDescent="0.15">
      <c r="A146" s="48">
        <f t="shared" ca="1" si="20"/>
        <v>85.226607476393866</v>
      </c>
      <c r="B146">
        <f ca="1">_xlfn.IFS(AND(A146&gt;铜钱系统分析!$D$233,A146&lt;=铜钱系统分析!$E$233),5,AND(A146&gt;铜钱系统分析!$D$234,A146&lt;=铜钱系统分析!$E$234),4,AND(A146&gt;铜钱系统分析!$D$235,A146&lt;=铜钱系统分析!$E$235),3,AND(A146&gt;铜钱系统分析!$D$236,A146&lt;=铜钱系统分析!$E$236),2)</f>
        <v>2</v>
      </c>
      <c r="D146" s="48">
        <f t="shared" ca="1" si="21"/>
        <v>21.607537464185821</v>
      </c>
      <c r="E146">
        <f ca="1">_xlfn.IFS(AND(D146&gt;铜钱系统分析!$D$233,D146&lt;=铜钱系统分析!$E$233),5,AND(D146&gt;铜钱系统分析!$D$234,D146&lt;=铜钱系统分析!$E$234),4,AND(D146&gt;铜钱系统分析!$D$235,D146&lt;=铜钱系统分析!$E$235),3,AND(D146&gt;铜钱系统分析!$D$236,D146&lt;=铜钱系统分析!$E$236),2)</f>
        <v>3</v>
      </c>
      <c r="G146" s="48">
        <f t="shared" ca="1" si="22"/>
        <v>77.110695042929208</v>
      </c>
      <c r="H146">
        <f ca="1">_xlfn.IFS(AND(G146&gt;铜钱系统分析!$D$233,G146&lt;=铜钱系统分析!$E$233),5,AND(G146&gt;铜钱系统分析!$D$234,G146&lt;=铜钱系统分析!$E$234),4,AND(G146&gt;铜钱系统分析!$D$235,G146&lt;=铜钱系统分析!$E$235),3,AND(G146&gt;铜钱系统分析!$D$236,G146&lt;=铜钱系统分析!$E$236),2)</f>
        <v>2</v>
      </c>
      <c r="J146" s="48">
        <f t="shared" ca="1" si="23"/>
        <v>9.1134962464616827</v>
      </c>
      <c r="K146">
        <f ca="1">_xlfn.IFS(AND(J146&gt;铜钱系统分析!$D$233,J146&lt;=铜钱系统分析!$E$233),5,AND(J146&gt;铜钱系统分析!$D$234,J146&lt;=铜钱系统分析!$E$234),4,AND(J146&gt;铜钱系统分析!$D$235,J146&lt;=铜钱系统分析!$E$235),3,AND(J146&gt;铜钱系统分析!$D$236,J146&lt;=铜钱系统分析!$E$236),2)</f>
        <v>3</v>
      </c>
      <c r="M146" s="48">
        <f t="shared" ca="1" si="24"/>
        <v>6.9325143720521121</v>
      </c>
      <c r="N146">
        <f ca="1">_xlfn.IFS(AND(M146&gt;铜钱系统分析!$D$233,M146&lt;=铜钱系统分析!$E$233),5,AND(M146&gt;铜钱系统分析!$D$234,M146&lt;=铜钱系统分析!$E$234),4,AND(M146&gt;铜钱系统分析!$D$235,M146&lt;=铜钱系统分析!$E$235),3,AND(M146&gt;铜钱系统分析!$D$236,M146&lt;=铜钱系统分析!$E$236),2)</f>
        <v>3</v>
      </c>
      <c r="P146" s="48">
        <f t="shared" ca="1" si="25"/>
        <v>37.864444967892538</v>
      </c>
      <c r="Q146">
        <f ca="1">_xlfn.IFS(AND(P146&gt;铜钱系统分析!$D$233,P146&lt;=铜钱系统分析!$E$233),5,AND(P146&gt;铜钱系统分析!$D$234,P146&lt;=铜钱系统分析!$E$234),4,AND(P146&gt;铜钱系统分析!$D$235,P146&lt;=铜钱系统分析!$E$235),3,AND(P146&gt;铜钱系统分析!$D$236,P146&lt;=铜钱系统分析!$E$236),2)</f>
        <v>3</v>
      </c>
      <c r="S146" s="48">
        <f t="shared" ca="1" si="26"/>
        <v>68.900258689222852</v>
      </c>
      <c r="T146">
        <f ca="1">_xlfn.IFS(AND(S146&gt;铜钱系统分析!$D$233,S146&lt;=铜钱系统分析!$E$233),5,AND(S146&gt;铜钱系统分析!$D$234,S146&lt;=铜钱系统分析!$E$234),4,AND(S146&gt;铜钱系统分析!$D$235,S146&lt;=铜钱系统分析!$E$235),3,AND(S146&gt;铜钱系统分析!$D$236,S146&lt;=铜钱系统分析!$E$236),2)</f>
        <v>3</v>
      </c>
      <c r="V146" s="48">
        <f t="shared" ca="1" si="27"/>
        <v>25.801364321439092</v>
      </c>
      <c r="W146">
        <f ca="1">_xlfn.IFS(AND(V146&gt;铜钱系统分析!$D$233,V146&lt;=铜钱系统分析!$E$233),5,AND(V146&gt;铜钱系统分析!$D$234,V146&lt;=铜钱系统分析!$E$234),4,AND(V146&gt;铜钱系统分析!$D$235,V146&lt;=铜钱系统分析!$E$235),3,AND(V146&gt;铜钱系统分析!$D$236,V146&lt;=铜钱系统分析!$E$236),2)</f>
        <v>3</v>
      </c>
      <c r="Y146" s="48">
        <f t="shared" ca="1" si="28"/>
        <v>6.5144579670876617</v>
      </c>
      <c r="Z146">
        <f ca="1">_xlfn.IFS(AND(Y146&gt;铜钱系统分析!$D$233,Y146&lt;=铜钱系统分析!$E$233),5,AND(Y146&gt;铜钱系统分析!$D$234,Y146&lt;=铜钱系统分析!$E$234),4,AND(Y146&gt;铜钱系统分析!$D$235,Y146&lt;=铜钱系统分析!$E$235),3,AND(Y146&gt;铜钱系统分析!$D$236,Y146&lt;=铜钱系统分析!$E$236),2)</f>
        <v>3</v>
      </c>
      <c r="AB146" s="48">
        <f t="shared" ca="1" si="29"/>
        <v>14.378372378896954</v>
      </c>
      <c r="AC146">
        <f ca="1">_xlfn.IFS(AND(AB146&gt;铜钱系统分析!$D$233,AB146&lt;=铜钱系统分析!$E$233),5,AND(AB146&gt;铜钱系统分析!$D$234,AB146&lt;=铜钱系统分析!$E$234),4,AND(AB146&gt;铜钱系统分析!$D$235,AB146&lt;=铜钱系统分析!$E$235),3,AND(AB146&gt;铜钱系统分析!$D$236,AB146&lt;=铜钱系统分析!$E$236),2)</f>
        <v>3</v>
      </c>
    </row>
    <row r="147" spans="1:29" x14ac:dyDescent="0.15">
      <c r="A147" s="48">
        <f t="shared" ca="1" si="20"/>
        <v>0.92121790872017328</v>
      </c>
      <c r="B147">
        <f ca="1">_xlfn.IFS(AND(A147&gt;铜钱系统分析!$D$233,A147&lt;=铜钱系统分析!$E$233),5,AND(A147&gt;铜钱系统分析!$D$234,A147&lt;=铜钱系统分析!$E$234),4,AND(A147&gt;铜钱系统分析!$D$235,A147&lt;=铜钱系统分析!$E$235),3,AND(A147&gt;铜钱系统分析!$D$236,A147&lt;=铜钱系统分析!$E$236),2)</f>
        <v>4</v>
      </c>
      <c r="D147" s="48">
        <f t="shared" ca="1" si="21"/>
        <v>25.01961758028758</v>
      </c>
      <c r="E147">
        <f ca="1">_xlfn.IFS(AND(D147&gt;铜钱系统分析!$D$233,D147&lt;=铜钱系统分析!$E$233),5,AND(D147&gt;铜钱系统分析!$D$234,D147&lt;=铜钱系统分析!$E$234),4,AND(D147&gt;铜钱系统分析!$D$235,D147&lt;=铜钱系统分析!$E$235),3,AND(D147&gt;铜钱系统分析!$D$236,D147&lt;=铜钱系统分析!$E$236),2)</f>
        <v>3</v>
      </c>
      <c r="G147" s="48">
        <f t="shared" ca="1" si="22"/>
        <v>45.788265313637474</v>
      </c>
      <c r="H147">
        <f ca="1">_xlfn.IFS(AND(G147&gt;铜钱系统分析!$D$233,G147&lt;=铜钱系统分析!$E$233),5,AND(G147&gt;铜钱系统分析!$D$234,G147&lt;=铜钱系统分析!$E$234),4,AND(G147&gt;铜钱系统分析!$D$235,G147&lt;=铜钱系统分析!$E$235),3,AND(G147&gt;铜钱系统分析!$D$236,G147&lt;=铜钱系统分析!$E$236),2)</f>
        <v>3</v>
      </c>
      <c r="J147" s="48">
        <f t="shared" ca="1" si="23"/>
        <v>76.387480484598527</v>
      </c>
      <c r="K147">
        <f ca="1">_xlfn.IFS(AND(J147&gt;铜钱系统分析!$D$233,J147&lt;=铜钱系统分析!$E$233),5,AND(J147&gt;铜钱系统分析!$D$234,J147&lt;=铜钱系统分析!$E$234),4,AND(J147&gt;铜钱系统分析!$D$235,J147&lt;=铜钱系统分析!$E$235),3,AND(J147&gt;铜钱系统分析!$D$236,J147&lt;=铜钱系统分析!$E$236),2)</f>
        <v>2</v>
      </c>
      <c r="M147" s="48">
        <f t="shared" ca="1" si="24"/>
        <v>81.606716508887317</v>
      </c>
      <c r="N147">
        <f ca="1">_xlfn.IFS(AND(M147&gt;铜钱系统分析!$D$233,M147&lt;=铜钱系统分析!$E$233),5,AND(M147&gt;铜钱系统分析!$D$234,M147&lt;=铜钱系统分析!$E$234),4,AND(M147&gt;铜钱系统分析!$D$235,M147&lt;=铜钱系统分析!$E$235),3,AND(M147&gt;铜钱系统分析!$D$236,M147&lt;=铜钱系统分析!$E$236),2)</f>
        <v>2</v>
      </c>
      <c r="P147" s="48">
        <f t="shared" ca="1" si="25"/>
        <v>41.26057974657428</v>
      </c>
      <c r="Q147">
        <f ca="1">_xlfn.IFS(AND(P147&gt;铜钱系统分析!$D$233,P147&lt;=铜钱系统分析!$E$233),5,AND(P147&gt;铜钱系统分析!$D$234,P147&lt;=铜钱系统分析!$E$234),4,AND(P147&gt;铜钱系统分析!$D$235,P147&lt;=铜钱系统分析!$E$235),3,AND(P147&gt;铜钱系统分析!$D$236,P147&lt;=铜钱系统分析!$E$236),2)</f>
        <v>3</v>
      </c>
      <c r="S147" s="48">
        <f t="shared" ca="1" si="26"/>
        <v>6.5336452057698891</v>
      </c>
      <c r="T147">
        <f ca="1">_xlfn.IFS(AND(S147&gt;铜钱系统分析!$D$233,S147&lt;=铜钱系统分析!$E$233),5,AND(S147&gt;铜钱系统分析!$D$234,S147&lt;=铜钱系统分析!$E$234),4,AND(S147&gt;铜钱系统分析!$D$235,S147&lt;=铜钱系统分析!$E$235),3,AND(S147&gt;铜钱系统分析!$D$236,S147&lt;=铜钱系统分析!$E$236),2)</f>
        <v>3</v>
      </c>
      <c r="V147" s="48">
        <f t="shared" ca="1" si="27"/>
        <v>25.836002206601659</v>
      </c>
      <c r="W147">
        <f ca="1">_xlfn.IFS(AND(V147&gt;铜钱系统分析!$D$233,V147&lt;=铜钱系统分析!$E$233),5,AND(V147&gt;铜钱系统分析!$D$234,V147&lt;=铜钱系统分析!$E$234),4,AND(V147&gt;铜钱系统分析!$D$235,V147&lt;=铜钱系统分析!$E$235),3,AND(V147&gt;铜钱系统分析!$D$236,V147&lt;=铜钱系统分析!$E$236),2)</f>
        <v>3</v>
      </c>
      <c r="Y147" s="48">
        <f t="shared" ca="1" si="28"/>
        <v>95.777678820906601</v>
      </c>
      <c r="Z147">
        <f ca="1">_xlfn.IFS(AND(Y147&gt;铜钱系统分析!$D$233,Y147&lt;=铜钱系统分析!$E$233),5,AND(Y147&gt;铜钱系统分析!$D$234,Y147&lt;=铜钱系统分析!$E$234),4,AND(Y147&gt;铜钱系统分析!$D$235,Y147&lt;=铜钱系统分析!$E$235),3,AND(Y147&gt;铜钱系统分析!$D$236,Y147&lt;=铜钱系统分析!$E$236),2)</f>
        <v>2</v>
      </c>
      <c r="AB147" s="48">
        <f t="shared" ca="1" si="29"/>
        <v>18.208563703728075</v>
      </c>
      <c r="AC147">
        <f ca="1">_xlfn.IFS(AND(AB147&gt;铜钱系统分析!$D$233,AB147&lt;=铜钱系统分析!$E$233),5,AND(AB147&gt;铜钱系统分析!$D$234,AB147&lt;=铜钱系统分析!$E$234),4,AND(AB147&gt;铜钱系统分析!$D$235,AB147&lt;=铜钱系统分析!$E$235),3,AND(AB147&gt;铜钱系统分析!$D$236,AB147&lt;=铜钱系统分析!$E$236),2)</f>
        <v>3</v>
      </c>
    </row>
    <row r="148" spans="1:29" x14ac:dyDescent="0.15">
      <c r="A148" s="48">
        <f t="shared" ca="1" si="20"/>
        <v>56.368804197193889</v>
      </c>
      <c r="B148">
        <f ca="1">_xlfn.IFS(AND(A148&gt;铜钱系统分析!$D$233,A148&lt;=铜钱系统分析!$E$233),5,AND(A148&gt;铜钱系统分析!$D$234,A148&lt;=铜钱系统分析!$E$234),4,AND(A148&gt;铜钱系统分析!$D$235,A148&lt;=铜钱系统分析!$E$235),3,AND(A148&gt;铜钱系统分析!$D$236,A148&lt;=铜钱系统分析!$E$236),2)</f>
        <v>3</v>
      </c>
      <c r="D148" s="48">
        <f t="shared" ca="1" si="21"/>
        <v>73.4538728885517</v>
      </c>
      <c r="E148">
        <f ca="1">_xlfn.IFS(AND(D148&gt;铜钱系统分析!$D$233,D148&lt;=铜钱系统分析!$E$233),5,AND(D148&gt;铜钱系统分析!$D$234,D148&lt;=铜钱系统分析!$E$234),4,AND(D148&gt;铜钱系统分析!$D$235,D148&lt;=铜钱系统分析!$E$235),3,AND(D148&gt;铜钱系统分析!$D$236,D148&lt;=铜钱系统分析!$E$236),2)</f>
        <v>2</v>
      </c>
      <c r="G148" s="48">
        <f t="shared" ca="1" si="22"/>
        <v>12.359963654690809</v>
      </c>
      <c r="H148">
        <f ca="1">_xlfn.IFS(AND(G148&gt;铜钱系统分析!$D$233,G148&lt;=铜钱系统分析!$E$233),5,AND(G148&gt;铜钱系统分析!$D$234,G148&lt;=铜钱系统分析!$E$234),4,AND(G148&gt;铜钱系统分析!$D$235,G148&lt;=铜钱系统分析!$E$235),3,AND(G148&gt;铜钱系统分析!$D$236,G148&lt;=铜钱系统分析!$E$236),2)</f>
        <v>3</v>
      </c>
      <c r="J148" s="48">
        <f t="shared" ca="1" si="23"/>
        <v>61.130804658131609</v>
      </c>
      <c r="K148">
        <f ca="1">_xlfn.IFS(AND(J148&gt;铜钱系统分析!$D$233,J148&lt;=铜钱系统分析!$E$233),5,AND(J148&gt;铜钱系统分析!$D$234,J148&lt;=铜钱系统分析!$E$234),4,AND(J148&gt;铜钱系统分析!$D$235,J148&lt;=铜钱系统分析!$E$235),3,AND(J148&gt;铜钱系统分析!$D$236,J148&lt;=铜钱系统分析!$E$236),2)</f>
        <v>3</v>
      </c>
      <c r="M148" s="48">
        <f t="shared" ca="1" si="24"/>
        <v>18.282230295705716</v>
      </c>
      <c r="N148">
        <f ca="1">_xlfn.IFS(AND(M148&gt;铜钱系统分析!$D$233,M148&lt;=铜钱系统分析!$E$233),5,AND(M148&gt;铜钱系统分析!$D$234,M148&lt;=铜钱系统分析!$E$234),4,AND(M148&gt;铜钱系统分析!$D$235,M148&lt;=铜钱系统分析!$E$235),3,AND(M148&gt;铜钱系统分析!$D$236,M148&lt;=铜钱系统分析!$E$236),2)</f>
        <v>3</v>
      </c>
      <c r="P148" s="48">
        <f t="shared" ca="1" si="25"/>
        <v>0.98637140233750475</v>
      </c>
      <c r="Q148">
        <f ca="1">_xlfn.IFS(AND(P148&gt;铜钱系统分析!$D$233,P148&lt;=铜钱系统分析!$E$233),5,AND(P148&gt;铜钱系统分析!$D$234,P148&lt;=铜钱系统分析!$E$234),4,AND(P148&gt;铜钱系统分析!$D$235,P148&lt;=铜钱系统分析!$E$235),3,AND(P148&gt;铜钱系统分析!$D$236,P148&lt;=铜钱系统分析!$E$236),2)</f>
        <v>4</v>
      </c>
      <c r="S148" s="48">
        <f t="shared" ca="1" si="26"/>
        <v>45.458254173104216</v>
      </c>
      <c r="T148">
        <f ca="1">_xlfn.IFS(AND(S148&gt;铜钱系统分析!$D$233,S148&lt;=铜钱系统分析!$E$233),5,AND(S148&gt;铜钱系统分析!$D$234,S148&lt;=铜钱系统分析!$E$234),4,AND(S148&gt;铜钱系统分析!$D$235,S148&lt;=铜钱系统分析!$E$235),3,AND(S148&gt;铜钱系统分析!$D$236,S148&lt;=铜钱系统分析!$E$236),2)</f>
        <v>3</v>
      </c>
      <c r="V148" s="48">
        <f t="shared" ca="1" si="27"/>
        <v>34.91696881234769</v>
      </c>
      <c r="W148">
        <f ca="1">_xlfn.IFS(AND(V148&gt;铜钱系统分析!$D$233,V148&lt;=铜钱系统分析!$E$233),5,AND(V148&gt;铜钱系统分析!$D$234,V148&lt;=铜钱系统分析!$E$234),4,AND(V148&gt;铜钱系统分析!$D$235,V148&lt;=铜钱系统分析!$E$235),3,AND(V148&gt;铜钱系统分析!$D$236,V148&lt;=铜钱系统分析!$E$236),2)</f>
        <v>3</v>
      </c>
      <c r="Y148" s="48">
        <f t="shared" ca="1" si="28"/>
        <v>70.33198053437124</v>
      </c>
      <c r="Z148">
        <f ca="1">_xlfn.IFS(AND(Y148&gt;铜钱系统分析!$D$233,Y148&lt;=铜钱系统分析!$E$233),5,AND(Y148&gt;铜钱系统分析!$D$234,Y148&lt;=铜钱系统分析!$E$234),4,AND(Y148&gt;铜钱系统分析!$D$235,Y148&lt;=铜钱系统分析!$E$235),3,AND(Y148&gt;铜钱系统分析!$D$236,Y148&lt;=铜钱系统分析!$E$236),2)</f>
        <v>3</v>
      </c>
      <c r="AB148" s="48">
        <f t="shared" ca="1" si="29"/>
        <v>96.788072952870507</v>
      </c>
      <c r="AC148">
        <f ca="1">_xlfn.IFS(AND(AB148&gt;铜钱系统分析!$D$233,AB148&lt;=铜钱系统分析!$E$233),5,AND(AB148&gt;铜钱系统分析!$D$234,AB148&lt;=铜钱系统分析!$E$234),4,AND(AB148&gt;铜钱系统分析!$D$235,AB148&lt;=铜钱系统分析!$E$235),3,AND(AB148&gt;铜钱系统分析!$D$236,AB148&lt;=铜钱系统分析!$E$236),2)</f>
        <v>2</v>
      </c>
    </row>
    <row r="149" spans="1:29" x14ac:dyDescent="0.15">
      <c r="A149" s="48">
        <f t="shared" ca="1" si="20"/>
        <v>66.880562580731137</v>
      </c>
      <c r="B149">
        <f ca="1">_xlfn.IFS(AND(A149&gt;铜钱系统分析!$D$233,A149&lt;=铜钱系统分析!$E$233),5,AND(A149&gt;铜钱系统分析!$D$234,A149&lt;=铜钱系统分析!$E$234),4,AND(A149&gt;铜钱系统分析!$D$235,A149&lt;=铜钱系统分析!$E$235),3,AND(A149&gt;铜钱系统分析!$D$236,A149&lt;=铜钱系统分析!$E$236),2)</f>
        <v>3</v>
      </c>
      <c r="D149" s="48">
        <f t="shared" ca="1" si="21"/>
        <v>11.216720998748819</v>
      </c>
      <c r="E149">
        <f ca="1">_xlfn.IFS(AND(D149&gt;铜钱系统分析!$D$233,D149&lt;=铜钱系统分析!$E$233),5,AND(D149&gt;铜钱系统分析!$D$234,D149&lt;=铜钱系统分析!$E$234),4,AND(D149&gt;铜钱系统分析!$D$235,D149&lt;=铜钱系统分析!$E$235),3,AND(D149&gt;铜钱系统分析!$D$236,D149&lt;=铜钱系统分析!$E$236),2)</f>
        <v>3</v>
      </c>
      <c r="G149" s="48">
        <f t="shared" ca="1" si="22"/>
        <v>0.72167086692700444</v>
      </c>
      <c r="H149">
        <f ca="1">_xlfn.IFS(AND(G149&gt;铜钱系统分析!$D$233,G149&lt;=铜钱系统分析!$E$233),5,AND(G149&gt;铜钱系统分析!$D$234,G149&lt;=铜钱系统分析!$E$234),4,AND(G149&gt;铜钱系统分析!$D$235,G149&lt;=铜钱系统分析!$E$235),3,AND(G149&gt;铜钱系统分析!$D$236,G149&lt;=铜钱系统分析!$E$236),2)</f>
        <v>4</v>
      </c>
      <c r="J149" s="48">
        <f t="shared" ca="1" si="23"/>
        <v>94.582985063066275</v>
      </c>
      <c r="K149">
        <f ca="1">_xlfn.IFS(AND(J149&gt;铜钱系统分析!$D$233,J149&lt;=铜钱系统分析!$E$233),5,AND(J149&gt;铜钱系统分析!$D$234,J149&lt;=铜钱系统分析!$E$234),4,AND(J149&gt;铜钱系统分析!$D$235,J149&lt;=铜钱系统分析!$E$235),3,AND(J149&gt;铜钱系统分析!$D$236,J149&lt;=铜钱系统分析!$E$236),2)</f>
        <v>2</v>
      </c>
      <c r="M149" s="48">
        <f t="shared" ca="1" si="24"/>
        <v>89.695647593942709</v>
      </c>
      <c r="N149">
        <f ca="1">_xlfn.IFS(AND(M149&gt;铜钱系统分析!$D$233,M149&lt;=铜钱系统分析!$E$233),5,AND(M149&gt;铜钱系统分析!$D$234,M149&lt;=铜钱系统分析!$E$234),4,AND(M149&gt;铜钱系统分析!$D$235,M149&lt;=铜钱系统分析!$E$235),3,AND(M149&gt;铜钱系统分析!$D$236,M149&lt;=铜钱系统分析!$E$236),2)</f>
        <v>2</v>
      </c>
      <c r="P149" s="48">
        <f t="shared" ca="1" si="25"/>
        <v>25.947320435031418</v>
      </c>
      <c r="Q149">
        <f ca="1">_xlfn.IFS(AND(P149&gt;铜钱系统分析!$D$233,P149&lt;=铜钱系统分析!$E$233),5,AND(P149&gt;铜钱系统分析!$D$234,P149&lt;=铜钱系统分析!$E$234),4,AND(P149&gt;铜钱系统分析!$D$235,P149&lt;=铜钱系统分析!$E$235),3,AND(P149&gt;铜钱系统分析!$D$236,P149&lt;=铜钱系统分析!$E$236),2)</f>
        <v>3</v>
      </c>
      <c r="S149" s="48">
        <f t="shared" ca="1" si="26"/>
        <v>43.954674386347413</v>
      </c>
      <c r="T149">
        <f ca="1">_xlfn.IFS(AND(S149&gt;铜钱系统分析!$D$233,S149&lt;=铜钱系统分析!$E$233),5,AND(S149&gt;铜钱系统分析!$D$234,S149&lt;=铜钱系统分析!$E$234),4,AND(S149&gt;铜钱系统分析!$D$235,S149&lt;=铜钱系统分析!$E$235),3,AND(S149&gt;铜钱系统分析!$D$236,S149&lt;=铜钱系统分析!$E$236),2)</f>
        <v>3</v>
      </c>
      <c r="V149" s="48">
        <f t="shared" ca="1" si="27"/>
        <v>62.49227825392002</v>
      </c>
      <c r="W149">
        <f ca="1">_xlfn.IFS(AND(V149&gt;铜钱系统分析!$D$233,V149&lt;=铜钱系统分析!$E$233),5,AND(V149&gt;铜钱系统分析!$D$234,V149&lt;=铜钱系统分析!$E$234),4,AND(V149&gt;铜钱系统分析!$D$235,V149&lt;=铜钱系统分析!$E$235),3,AND(V149&gt;铜钱系统分析!$D$236,V149&lt;=铜钱系统分析!$E$236),2)</f>
        <v>3</v>
      </c>
      <c r="Y149" s="48">
        <f t="shared" ca="1" si="28"/>
        <v>34.707474202634991</v>
      </c>
      <c r="Z149">
        <f ca="1">_xlfn.IFS(AND(Y149&gt;铜钱系统分析!$D$233,Y149&lt;=铜钱系统分析!$E$233),5,AND(Y149&gt;铜钱系统分析!$D$234,Y149&lt;=铜钱系统分析!$E$234),4,AND(Y149&gt;铜钱系统分析!$D$235,Y149&lt;=铜钱系统分析!$E$235),3,AND(Y149&gt;铜钱系统分析!$D$236,Y149&lt;=铜钱系统分析!$E$236),2)</f>
        <v>3</v>
      </c>
      <c r="AB149" s="48">
        <f t="shared" ca="1" si="29"/>
        <v>30.837374702749386</v>
      </c>
      <c r="AC149">
        <f ca="1">_xlfn.IFS(AND(AB149&gt;铜钱系统分析!$D$233,AB149&lt;=铜钱系统分析!$E$233),5,AND(AB149&gt;铜钱系统分析!$D$234,AB149&lt;=铜钱系统分析!$E$234),4,AND(AB149&gt;铜钱系统分析!$D$235,AB149&lt;=铜钱系统分析!$E$235),3,AND(AB149&gt;铜钱系统分析!$D$236,AB149&lt;=铜钱系统分析!$E$236),2)</f>
        <v>3</v>
      </c>
    </row>
    <row r="150" spans="1:29" x14ac:dyDescent="0.15">
      <c r="A150" s="48">
        <f t="shared" ca="1" si="20"/>
        <v>69.758502818674401</v>
      </c>
      <c r="B150">
        <f ca="1">_xlfn.IFS(AND(A150&gt;铜钱系统分析!$D$233,A150&lt;=铜钱系统分析!$E$233),5,AND(A150&gt;铜钱系统分析!$D$234,A150&lt;=铜钱系统分析!$E$234),4,AND(A150&gt;铜钱系统分析!$D$235,A150&lt;=铜钱系统分析!$E$235),3,AND(A150&gt;铜钱系统分析!$D$236,A150&lt;=铜钱系统分析!$E$236),2)</f>
        <v>3</v>
      </c>
      <c r="D150" s="48">
        <f t="shared" ca="1" si="21"/>
        <v>4.74665253530463</v>
      </c>
      <c r="E150">
        <f ca="1">_xlfn.IFS(AND(D150&gt;铜钱系统分析!$D$233,D150&lt;=铜钱系统分析!$E$233),5,AND(D150&gt;铜钱系统分析!$D$234,D150&lt;=铜钱系统分析!$E$234),4,AND(D150&gt;铜钱系统分析!$D$235,D150&lt;=铜钱系统分析!$E$235),3,AND(D150&gt;铜钱系统分析!$D$236,D150&lt;=铜钱系统分析!$E$236),2)</f>
        <v>3</v>
      </c>
      <c r="G150" s="48">
        <f t="shared" ca="1" si="22"/>
        <v>24.324569672818065</v>
      </c>
      <c r="H150">
        <f ca="1">_xlfn.IFS(AND(G150&gt;铜钱系统分析!$D$233,G150&lt;=铜钱系统分析!$E$233),5,AND(G150&gt;铜钱系统分析!$D$234,G150&lt;=铜钱系统分析!$E$234),4,AND(G150&gt;铜钱系统分析!$D$235,G150&lt;=铜钱系统分析!$E$235),3,AND(G150&gt;铜钱系统分析!$D$236,G150&lt;=铜钱系统分析!$E$236),2)</f>
        <v>3</v>
      </c>
      <c r="J150" s="48">
        <f t="shared" ca="1" si="23"/>
        <v>22.95208298137069</v>
      </c>
      <c r="K150">
        <f ca="1">_xlfn.IFS(AND(J150&gt;铜钱系统分析!$D$233,J150&lt;=铜钱系统分析!$E$233),5,AND(J150&gt;铜钱系统分析!$D$234,J150&lt;=铜钱系统分析!$E$234),4,AND(J150&gt;铜钱系统分析!$D$235,J150&lt;=铜钱系统分析!$E$235),3,AND(J150&gt;铜钱系统分析!$D$236,J150&lt;=铜钱系统分析!$E$236),2)</f>
        <v>3</v>
      </c>
      <c r="M150" s="48">
        <f t="shared" ca="1" si="24"/>
        <v>62.723844363454248</v>
      </c>
      <c r="N150">
        <f ca="1">_xlfn.IFS(AND(M150&gt;铜钱系统分析!$D$233,M150&lt;=铜钱系统分析!$E$233),5,AND(M150&gt;铜钱系统分析!$D$234,M150&lt;=铜钱系统分析!$E$234),4,AND(M150&gt;铜钱系统分析!$D$235,M150&lt;=铜钱系统分析!$E$235),3,AND(M150&gt;铜钱系统分析!$D$236,M150&lt;=铜钱系统分析!$E$236),2)</f>
        <v>3</v>
      </c>
      <c r="P150" s="48">
        <f t="shared" ca="1" si="25"/>
        <v>40.352365881488971</v>
      </c>
      <c r="Q150">
        <f ca="1">_xlfn.IFS(AND(P150&gt;铜钱系统分析!$D$233,P150&lt;=铜钱系统分析!$E$233),5,AND(P150&gt;铜钱系统分析!$D$234,P150&lt;=铜钱系统分析!$E$234),4,AND(P150&gt;铜钱系统分析!$D$235,P150&lt;=铜钱系统分析!$E$235),3,AND(P150&gt;铜钱系统分析!$D$236,P150&lt;=铜钱系统分析!$E$236),2)</f>
        <v>3</v>
      </c>
      <c r="S150" s="48">
        <f t="shared" ca="1" si="26"/>
        <v>85.418702316689561</v>
      </c>
      <c r="T150">
        <f ca="1">_xlfn.IFS(AND(S150&gt;铜钱系统分析!$D$233,S150&lt;=铜钱系统分析!$E$233),5,AND(S150&gt;铜钱系统分析!$D$234,S150&lt;=铜钱系统分析!$E$234),4,AND(S150&gt;铜钱系统分析!$D$235,S150&lt;=铜钱系统分析!$E$235),3,AND(S150&gt;铜钱系统分析!$D$236,S150&lt;=铜钱系统分析!$E$236),2)</f>
        <v>2</v>
      </c>
      <c r="V150" s="48">
        <f t="shared" ca="1" si="27"/>
        <v>35.777739103037455</v>
      </c>
      <c r="W150">
        <f ca="1">_xlfn.IFS(AND(V150&gt;铜钱系统分析!$D$233,V150&lt;=铜钱系统分析!$E$233),5,AND(V150&gt;铜钱系统分析!$D$234,V150&lt;=铜钱系统分析!$E$234),4,AND(V150&gt;铜钱系统分析!$D$235,V150&lt;=铜钱系统分析!$E$235),3,AND(V150&gt;铜钱系统分析!$D$236,V150&lt;=铜钱系统分析!$E$236),2)</f>
        <v>3</v>
      </c>
      <c r="Y150" s="48">
        <f t="shared" ca="1" si="28"/>
        <v>49.766402894618665</v>
      </c>
      <c r="Z150">
        <f ca="1">_xlfn.IFS(AND(Y150&gt;铜钱系统分析!$D$233,Y150&lt;=铜钱系统分析!$E$233),5,AND(Y150&gt;铜钱系统分析!$D$234,Y150&lt;=铜钱系统分析!$E$234),4,AND(Y150&gt;铜钱系统分析!$D$235,Y150&lt;=铜钱系统分析!$E$235),3,AND(Y150&gt;铜钱系统分析!$D$236,Y150&lt;=铜钱系统分析!$E$236),2)</f>
        <v>3</v>
      </c>
      <c r="AB150" s="48">
        <f t="shared" ca="1" si="29"/>
        <v>72.417213914256109</v>
      </c>
      <c r="AC150">
        <f ca="1">_xlfn.IFS(AND(AB150&gt;铜钱系统分析!$D$233,AB150&lt;=铜钱系统分析!$E$233),5,AND(AB150&gt;铜钱系统分析!$D$234,AB150&lt;=铜钱系统分析!$E$234),4,AND(AB150&gt;铜钱系统分析!$D$235,AB150&lt;=铜钱系统分析!$E$235),3,AND(AB150&gt;铜钱系统分析!$D$236,AB150&lt;=铜钱系统分析!$E$236),2)</f>
        <v>3</v>
      </c>
    </row>
    <row r="151" spans="1:29" x14ac:dyDescent="0.15">
      <c r="A151" s="48">
        <f t="shared" ca="1" si="20"/>
        <v>60.351164897835666</v>
      </c>
      <c r="B151">
        <f ca="1">_xlfn.IFS(AND(A151&gt;铜钱系统分析!$D$233,A151&lt;=铜钱系统分析!$E$233),5,AND(A151&gt;铜钱系统分析!$D$234,A151&lt;=铜钱系统分析!$E$234),4,AND(A151&gt;铜钱系统分析!$D$235,A151&lt;=铜钱系统分析!$E$235),3,AND(A151&gt;铜钱系统分析!$D$236,A151&lt;=铜钱系统分析!$E$236),2)</f>
        <v>3</v>
      </c>
      <c r="D151" s="48">
        <f t="shared" ca="1" si="21"/>
        <v>18.013275358697591</v>
      </c>
      <c r="E151">
        <f ca="1">_xlfn.IFS(AND(D151&gt;铜钱系统分析!$D$233,D151&lt;=铜钱系统分析!$E$233),5,AND(D151&gt;铜钱系统分析!$D$234,D151&lt;=铜钱系统分析!$E$234),4,AND(D151&gt;铜钱系统分析!$D$235,D151&lt;=铜钱系统分析!$E$235),3,AND(D151&gt;铜钱系统分析!$D$236,D151&lt;=铜钱系统分析!$E$236),2)</f>
        <v>3</v>
      </c>
      <c r="G151" s="48">
        <f t="shared" ca="1" si="22"/>
        <v>14.029753737852079</v>
      </c>
      <c r="H151">
        <f ca="1">_xlfn.IFS(AND(G151&gt;铜钱系统分析!$D$233,G151&lt;=铜钱系统分析!$E$233),5,AND(G151&gt;铜钱系统分析!$D$234,G151&lt;=铜钱系统分析!$E$234),4,AND(G151&gt;铜钱系统分析!$D$235,G151&lt;=铜钱系统分析!$E$235),3,AND(G151&gt;铜钱系统分析!$D$236,G151&lt;=铜钱系统分析!$E$236),2)</f>
        <v>3</v>
      </c>
      <c r="J151" s="48">
        <f t="shared" ca="1" si="23"/>
        <v>45.372230512133093</v>
      </c>
      <c r="K151">
        <f ca="1">_xlfn.IFS(AND(J151&gt;铜钱系统分析!$D$233,J151&lt;=铜钱系统分析!$E$233),5,AND(J151&gt;铜钱系统分析!$D$234,J151&lt;=铜钱系统分析!$E$234),4,AND(J151&gt;铜钱系统分析!$D$235,J151&lt;=铜钱系统分析!$E$235),3,AND(J151&gt;铜钱系统分析!$D$236,J151&lt;=铜钱系统分析!$E$236),2)</f>
        <v>3</v>
      </c>
      <c r="M151" s="48">
        <f t="shared" ca="1" si="24"/>
        <v>60.8395129262193</v>
      </c>
      <c r="N151">
        <f ca="1">_xlfn.IFS(AND(M151&gt;铜钱系统分析!$D$233,M151&lt;=铜钱系统分析!$E$233),5,AND(M151&gt;铜钱系统分析!$D$234,M151&lt;=铜钱系统分析!$E$234),4,AND(M151&gt;铜钱系统分析!$D$235,M151&lt;=铜钱系统分析!$E$235),3,AND(M151&gt;铜钱系统分析!$D$236,M151&lt;=铜钱系统分析!$E$236),2)</f>
        <v>3</v>
      </c>
      <c r="P151" s="48">
        <f t="shared" ca="1" si="25"/>
        <v>58.139478667323452</v>
      </c>
      <c r="Q151">
        <f ca="1">_xlfn.IFS(AND(P151&gt;铜钱系统分析!$D$233,P151&lt;=铜钱系统分析!$E$233),5,AND(P151&gt;铜钱系统分析!$D$234,P151&lt;=铜钱系统分析!$E$234),4,AND(P151&gt;铜钱系统分析!$D$235,P151&lt;=铜钱系统分析!$E$235),3,AND(P151&gt;铜钱系统分析!$D$236,P151&lt;=铜钱系统分析!$E$236),2)</f>
        <v>3</v>
      </c>
      <c r="S151" s="48">
        <f t="shared" ca="1" si="26"/>
        <v>5.296398813371928</v>
      </c>
      <c r="T151">
        <f ca="1">_xlfn.IFS(AND(S151&gt;铜钱系统分析!$D$233,S151&lt;=铜钱系统分析!$E$233),5,AND(S151&gt;铜钱系统分析!$D$234,S151&lt;=铜钱系统分析!$E$234),4,AND(S151&gt;铜钱系统分析!$D$235,S151&lt;=铜钱系统分析!$E$235),3,AND(S151&gt;铜钱系统分析!$D$236,S151&lt;=铜钱系统分析!$E$236),2)</f>
        <v>3</v>
      </c>
      <c r="V151" s="48">
        <f t="shared" ca="1" si="27"/>
        <v>72.490437795532188</v>
      </c>
      <c r="W151">
        <f ca="1">_xlfn.IFS(AND(V151&gt;铜钱系统分析!$D$233,V151&lt;=铜钱系统分析!$E$233),5,AND(V151&gt;铜钱系统分析!$D$234,V151&lt;=铜钱系统分析!$E$234),4,AND(V151&gt;铜钱系统分析!$D$235,V151&lt;=铜钱系统分析!$E$235),3,AND(V151&gt;铜钱系统分析!$D$236,V151&lt;=铜钱系统分析!$E$236),2)</f>
        <v>3</v>
      </c>
      <c r="Y151" s="48">
        <f t="shared" ca="1" si="28"/>
        <v>54.218837507845905</v>
      </c>
      <c r="Z151">
        <f ca="1">_xlfn.IFS(AND(Y151&gt;铜钱系统分析!$D$233,Y151&lt;=铜钱系统分析!$E$233),5,AND(Y151&gt;铜钱系统分析!$D$234,Y151&lt;=铜钱系统分析!$E$234),4,AND(Y151&gt;铜钱系统分析!$D$235,Y151&lt;=铜钱系统分析!$E$235),3,AND(Y151&gt;铜钱系统分析!$D$236,Y151&lt;=铜钱系统分析!$E$236),2)</f>
        <v>3</v>
      </c>
      <c r="AB151" s="48">
        <f t="shared" ca="1" si="29"/>
        <v>45.259155768458101</v>
      </c>
      <c r="AC151">
        <f ca="1">_xlfn.IFS(AND(AB151&gt;铜钱系统分析!$D$233,AB151&lt;=铜钱系统分析!$E$233),5,AND(AB151&gt;铜钱系统分析!$D$234,AB151&lt;=铜钱系统分析!$E$234),4,AND(AB151&gt;铜钱系统分析!$D$235,AB151&lt;=铜钱系统分析!$E$235),3,AND(AB151&gt;铜钱系统分析!$D$236,AB151&lt;=铜钱系统分析!$E$236),2)</f>
        <v>3</v>
      </c>
    </row>
    <row r="152" spans="1:29" x14ac:dyDescent="0.15">
      <c r="A152" s="48">
        <f t="shared" ca="1" si="20"/>
        <v>91.336546945908168</v>
      </c>
      <c r="B152">
        <f ca="1">_xlfn.IFS(AND(A152&gt;铜钱系统分析!$D$233,A152&lt;=铜钱系统分析!$E$233),5,AND(A152&gt;铜钱系统分析!$D$234,A152&lt;=铜钱系统分析!$E$234),4,AND(A152&gt;铜钱系统分析!$D$235,A152&lt;=铜钱系统分析!$E$235),3,AND(A152&gt;铜钱系统分析!$D$236,A152&lt;=铜钱系统分析!$E$236),2)</f>
        <v>2</v>
      </c>
      <c r="D152" s="48">
        <f t="shared" ca="1" si="21"/>
        <v>84.773369723977638</v>
      </c>
      <c r="E152">
        <f ca="1">_xlfn.IFS(AND(D152&gt;铜钱系统分析!$D$233,D152&lt;=铜钱系统分析!$E$233),5,AND(D152&gt;铜钱系统分析!$D$234,D152&lt;=铜钱系统分析!$E$234),4,AND(D152&gt;铜钱系统分析!$D$235,D152&lt;=铜钱系统分析!$E$235),3,AND(D152&gt;铜钱系统分析!$D$236,D152&lt;=铜钱系统分析!$E$236),2)</f>
        <v>2</v>
      </c>
      <c r="G152" s="48">
        <f t="shared" ca="1" si="22"/>
        <v>10.341447657639513</v>
      </c>
      <c r="H152">
        <f ca="1">_xlfn.IFS(AND(G152&gt;铜钱系统分析!$D$233,G152&lt;=铜钱系统分析!$E$233),5,AND(G152&gt;铜钱系统分析!$D$234,G152&lt;=铜钱系统分析!$E$234),4,AND(G152&gt;铜钱系统分析!$D$235,G152&lt;=铜钱系统分析!$E$235),3,AND(G152&gt;铜钱系统分析!$D$236,G152&lt;=铜钱系统分析!$E$236),2)</f>
        <v>3</v>
      </c>
      <c r="J152" s="48">
        <f t="shared" ca="1" si="23"/>
        <v>55.506953175686476</v>
      </c>
      <c r="K152">
        <f ca="1">_xlfn.IFS(AND(J152&gt;铜钱系统分析!$D$233,J152&lt;=铜钱系统分析!$E$233),5,AND(J152&gt;铜钱系统分析!$D$234,J152&lt;=铜钱系统分析!$E$234),4,AND(J152&gt;铜钱系统分析!$D$235,J152&lt;=铜钱系统分析!$E$235),3,AND(J152&gt;铜钱系统分析!$D$236,J152&lt;=铜钱系统分析!$E$236),2)</f>
        <v>3</v>
      </c>
      <c r="M152" s="48">
        <f t="shared" ca="1" si="24"/>
        <v>56.522300438066331</v>
      </c>
      <c r="N152">
        <f ca="1">_xlfn.IFS(AND(M152&gt;铜钱系统分析!$D$233,M152&lt;=铜钱系统分析!$E$233),5,AND(M152&gt;铜钱系统分析!$D$234,M152&lt;=铜钱系统分析!$E$234),4,AND(M152&gt;铜钱系统分析!$D$235,M152&lt;=铜钱系统分析!$E$235),3,AND(M152&gt;铜钱系统分析!$D$236,M152&lt;=铜钱系统分析!$E$236),2)</f>
        <v>3</v>
      </c>
      <c r="P152" s="48">
        <f t="shared" ca="1" si="25"/>
        <v>18.629266957799771</v>
      </c>
      <c r="Q152">
        <f ca="1">_xlfn.IFS(AND(P152&gt;铜钱系统分析!$D$233,P152&lt;=铜钱系统分析!$E$233),5,AND(P152&gt;铜钱系统分析!$D$234,P152&lt;=铜钱系统分析!$E$234),4,AND(P152&gt;铜钱系统分析!$D$235,P152&lt;=铜钱系统分析!$E$235),3,AND(P152&gt;铜钱系统分析!$D$236,P152&lt;=铜钱系统分析!$E$236),2)</f>
        <v>3</v>
      </c>
      <c r="S152" s="48">
        <f t="shared" ca="1" si="26"/>
        <v>11.451280433846344</v>
      </c>
      <c r="T152">
        <f ca="1">_xlfn.IFS(AND(S152&gt;铜钱系统分析!$D$233,S152&lt;=铜钱系统分析!$E$233),5,AND(S152&gt;铜钱系统分析!$D$234,S152&lt;=铜钱系统分析!$E$234),4,AND(S152&gt;铜钱系统分析!$D$235,S152&lt;=铜钱系统分析!$E$235),3,AND(S152&gt;铜钱系统分析!$D$236,S152&lt;=铜钱系统分析!$E$236),2)</f>
        <v>3</v>
      </c>
      <c r="V152" s="48">
        <f t="shared" ca="1" si="27"/>
        <v>21.979445165886013</v>
      </c>
      <c r="W152">
        <f ca="1">_xlfn.IFS(AND(V152&gt;铜钱系统分析!$D$233,V152&lt;=铜钱系统分析!$E$233),5,AND(V152&gt;铜钱系统分析!$D$234,V152&lt;=铜钱系统分析!$E$234),4,AND(V152&gt;铜钱系统分析!$D$235,V152&lt;=铜钱系统分析!$E$235),3,AND(V152&gt;铜钱系统分析!$D$236,V152&lt;=铜钱系统分析!$E$236),2)</f>
        <v>3</v>
      </c>
      <c r="Y152" s="48">
        <f t="shared" ca="1" si="28"/>
        <v>87.2013740069183</v>
      </c>
      <c r="Z152">
        <f ca="1">_xlfn.IFS(AND(Y152&gt;铜钱系统分析!$D$233,Y152&lt;=铜钱系统分析!$E$233),5,AND(Y152&gt;铜钱系统分析!$D$234,Y152&lt;=铜钱系统分析!$E$234),4,AND(Y152&gt;铜钱系统分析!$D$235,Y152&lt;=铜钱系统分析!$E$235),3,AND(Y152&gt;铜钱系统分析!$D$236,Y152&lt;=铜钱系统分析!$E$236),2)</f>
        <v>2</v>
      </c>
      <c r="AB152" s="48">
        <f t="shared" ca="1" si="29"/>
        <v>88.468594933447363</v>
      </c>
      <c r="AC152">
        <f ca="1">_xlfn.IFS(AND(AB152&gt;铜钱系统分析!$D$233,AB152&lt;=铜钱系统分析!$E$233),5,AND(AB152&gt;铜钱系统分析!$D$234,AB152&lt;=铜钱系统分析!$E$234),4,AND(AB152&gt;铜钱系统分析!$D$235,AB152&lt;=铜钱系统分析!$E$235),3,AND(AB152&gt;铜钱系统分析!$D$236,AB152&lt;=铜钱系统分析!$E$236),2)</f>
        <v>2</v>
      </c>
    </row>
    <row r="153" spans="1:29" x14ac:dyDescent="0.15">
      <c r="A153" s="48">
        <f t="shared" ca="1" si="20"/>
        <v>63.116761454127548</v>
      </c>
      <c r="B153">
        <f ca="1">_xlfn.IFS(AND(A153&gt;铜钱系统分析!$D$233,A153&lt;=铜钱系统分析!$E$233),5,AND(A153&gt;铜钱系统分析!$D$234,A153&lt;=铜钱系统分析!$E$234),4,AND(A153&gt;铜钱系统分析!$D$235,A153&lt;=铜钱系统分析!$E$235),3,AND(A153&gt;铜钱系统分析!$D$236,A153&lt;=铜钱系统分析!$E$236),2)</f>
        <v>3</v>
      </c>
      <c r="D153" s="48">
        <f t="shared" ca="1" si="21"/>
        <v>45.596574619835863</v>
      </c>
      <c r="E153">
        <f ca="1">_xlfn.IFS(AND(D153&gt;铜钱系统分析!$D$233,D153&lt;=铜钱系统分析!$E$233),5,AND(D153&gt;铜钱系统分析!$D$234,D153&lt;=铜钱系统分析!$E$234),4,AND(D153&gt;铜钱系统分析!$D$235,D153&lt;=铜钱系统分析!$E$235),3,AND(D153&gt;铜钱系统分析!$D$236,D153&lt;=铜钱系统分析!$E$236),2)</f>
        <v>3</v>
      </c>
      <c r="G153" s="48">
        <f t="shared" ca="1" si="22"/>
        <v>98.558959110269555</v>
      </c>
      <c r="H153">
        <f ca="1">_xlfn.IFS(AND(G153&gt;铜钱系统分析!$D$233,G153&lt;=铜钱系统分析!$E$233),5,AND(G153&gt;铜钱系统分析!$D$234,G153&lt;=铜钱系统分析!$E$234),4,AND(G153&gt;铜钱系统分析!$D$235,G153&lt;=铜钱系统分析!$E$235),3,AND(G153&gt;铜钱系统分析!$D$236,G153&lt;=铜钱系统分析!$E$236),2)</f>
        <v>2</v>
      </c>
      <c r="J153" s="48">
        <f t="shared" ca="1" si="23"/>
        <v>91.00113376376413</v>
      </c>
      <c r="K153">
        <f ca="1">_xlfn.IFS(AND(J153&gt;铜钱系统分析!$D$233,J153&lt;=铜钱系统分析!$E$233),5,AND(J153&gt;铜钱系统分析!$D$234,J153&lt;=铜钱系统分析!$E$234),4,AND(J153&gt;铜钱系统分析!$D$235,J153&lt;=铜钱系统分析!$E$235),3,AND(J153&gt;铜钱系统分析!$D$236,J153&lt;=铜钱系统分析!$E$236),2)</f>
        <v>2</v>
      </c>
      <c r="M153" s="48">
        <f t="shared" ca="1" si="24"/>
        <v>15.567989599765363</v>
      </c>
      <c r="N153">
        <f ca="1">_xlfn.IFS(AND(M153&gt;铜钱系统分析!$D$233,M153&lt;=铜钱系统分析!$E$233),5,AND(M153&gt;铜钱系统分析!$D$234,M153&lt;=铜钱系统分析!$E$234),4,AND(M153&gt;铜钱系统分析!$D$235,M153&lt;=铜钱系统分析!$E$235),3,AND(M153&gt;铜钱系统分析!$D$236,M153&lt;=铜钱系统分析!$E$236),2)</f>
        <v>3</v>
      </c>
      <c r="P153" s="48">
        <f t="shared" ca="1" si="25"/>
        <v>67.78642809033073</v>
      </c>
      <c r="Q153">
        <f ca="1">_xlfn.IFS(AND(P153&gt;铜钱系统分析!$D$233,P153&lt;=铜钱系统分析!$E$233),5,AND(P153&gt;铜钱系统分析!$D$234,P153&lt;=铜钱系统分析!$E$234),4,AND(P153&gt;铜钱系统分析!$D$235,P153&lt;=铜钱系统分析!$E$235),3,AND(P153&gt;铜钱系统分析!$D$236,P153&lt;=铜钱系统分析!$E$236),2)</f>
        <v>3</v>
      </c>
      <c r="S153" s="48">
        <f t="shared" ca="1" si="26"/>
        <v>32.273234737403733</v>
      </c>
      <c r="T153">
        <f ca="1">_xlfn.IFS(AND(S153&gt;铜钱系统分析!$D$233,S153&lt;=铜钱系统分析!$E$233),5,AND(S153&gt;铜钱系统分析!$D$234,S153&lt;=铜钱系统分析!$E$234),4,AND(S153&gt;铜钱系统分析!$D$235,S153&lt;=铜钱系统分析!$E$235),3,AND(S153&gt;铜钱系统分析!$D$236,S153&lt;=铜钱系统分析!$E$236),2)</f>
        <v>3</v>
      </c>
      <c r="V153" s="48">
        <f t="shared" ca="1" si="27"/>
        <v>1.8505665952685102</v>
      </c>
      <c r="W153">
        <f ca="1">_xlfn.IFS(AND(V153&gt;铜钱系统分析!$D$233,V153&lt;=铜钱系统分析!$E$233),5,AND(V153&gt;铜钱系统分析!$D$234,V153&lt;=铜钱系统分析!$E$234),4,AND(V153&gt;铜钱系统分析!$D$235,V153&lt;=铜钱系统分析!$E$235),3,AND(V153&gt;铜钱系统分析!$D$236,V153&lt;=铜钱系统分析!$E$236),2)</f>
        <v>4</v>
      </c>
      <c r="Y153" s="48">
        <f t="shared" ca="1" si="28"/>
        <v>6.254386252328537</v>
      </c>
      <c r="Z153">
        <f ca="1">_xlfn.IFS(AND(Y153&gt;铜钱系统分析!$D$233,Y153&lt;=铜钱系统分析!$E$233),5,AND(Y153&gt;铜钱系统分析!$D$234,Y153&lt;=铜钱系统分析!$E$234),4,AND(Y153&gt;铜钱系统分析!$D$235,Y153&lt;=铜钱系统分析!$E$235),3,AND(Y153&gt;铜钱系统分析!$D$236,Y153&lt;=铜钱系统分析!$E$236),2)</f>
        <v>3</v>
      </c>
      <c r="AB153" s="48">
        <f t="shared" ca="1" si="29"/>
        <v>5.7474925390930025</v>
      </c>
      <c r="AC153">
        <f ca="1">_xlfn.IFS(AND(AB153&gt;铜钱系统分析!$D$233,AB153&lt;=铜钱系统分析!$E$233),5,AND(AB153&gt;铜钱系统分析!$D$234,AB153&lt;=铜钱系统分析!$E$234),4,AND(AB153&gt;铜钱系统分析!$D$235,AB153&lt;=铜钱系统分析!$E$235),3,AND(AB153&gt;铜钱系统分析!$D$236,AB153&lt;=铜钱系统分析!$E$236),2)</f>
        <v>3</v>
      </c>
    </row>
    <row r="154" spans="1:29" x14ac:dyDescent="0.15">
      <c r="A154" s="48">
        <f t="shared" ca="1" si="20"/>
        <v>23.439926913011021</v>
      </c>
      <c r="B154">
        <f ca="1">_xlfn.IFS(AND(A154&gt;铜钱系统分析!$D$233,A154&lt;=铜钱系统分析!$E$233),5,AND(A154&gt;铜钱系统分析!$D$234,A154&lt;=铜钱系统分析!$E$234),4,AND(A154&gt;铜钱系统分析!$D$235,A154&lt;=铜钱系统分析!$E$235),3,AND(A154&gt;铜钱系统分析!$D$236,A154&lt;=铜钱系统分析!$E$236),2)</f>
        <v>3</v>
      </c>
      <c r="D154" s="48">
        <f t="shared" ca="1" si="21"/>
        <v>8.9541473665523892</v>
      </c>
      <c r="E154">
        <f ca="1">_xlfn.IFS(AND(D154&gt;铜钱系统分析!$D$233,D154&lt;=铜钱系统分析!$E$233),5,AND(D154&gt;铜钱系统分析!$D$234,D154&lt;=铜钱系统分析!$E$234),4,AND(D154&gt;铜钱系统分析!$D$235,D154&lt;=铜钱系统分析!$E$235),3,AND(D154&gt;铜钱系统分析!$D$236,D154&lt;=铜钱系统分析!$E$236),2)</f>
        <v>3</v>
      </c>
      <c r="G154" s="48">
        <f t="shared" ca="1" si="22"/>
        <v>87.726190336782253</v>
      </c>
      <c r="H154">
        <f ca="1">_xlfn.IFS(AND(G154&gt;铜钱系统分析!$D$233,G154&lt;=铜钱系统分析!$E$233),5,AND(G154&gt;铜钱系统分析!$D$234,G154&lt;=铜钱系统分析!$E$234),4,AND(G154&gt;铜钱系统分析!$D$235,G154&lt;=铜钱系统分析!$E$235),3,AND(G154&gt;铜钱系统分析!$D$236,G154&lt;=铜钱系统分析!$E$236),2)</f>
        <v>2</v>
      </c>
      <c r="J154" s="48">
        <f t="shared" ca="1" si="23"/>
        <v>47.037636888617193</v>
      </c>
      <c r="K154">
        <f ca="1">_xlfn.IFS(AND(J154&gt;铜钱系统分析!$D$233,J154&lt;=铜钱系统分析!$E$233),5,AND(J154&gt;铜钱系统分析!$D$234,J154&lt;=铜钱系统分析!$E$234),4,AND(J154&gt;铜钱系统分析!$D$235,J154&lt;=铜钱系统分析!$E$235),3,AND(J154&gt;铜钱系统分析!$D$236,J154&lt;=铜钱系统分析!$E$236),2)</f>
        <v>3</v>
      </c>
      <c r="M154" s="48">
        <f t="shared" ca="1" si="24"/>
        <v>37.760545203295393</v>
      </c>
      <c r="N154">
        <f ca="1">_xlfn.IFS(AND(M154&gt;铜钱系统分析!$D$233,M154&lt;=铜钱系统分析!$E$233),5,AND(M154&gt;铜钱系统分析!$D$234,M154&lt;=铜钱系统分析!$E$234),4,AND(M154&gt;铜钱系统分析!$D$235,M154&lt;=铜钱系统分析!$E$235),3,AND(M154&gt;铜钱系统分析!$D$236,M154&lt;=铜钱系统分析!$E$236),2)</f>
        <v>3</v>
      </c>
      <c r="P154" s="48">
        <f t="shared" ca="1" si="25"/>
        <v>85.285623461023391</v>
      </c>
      <c r="Q154">
        <f ca="1">_xlfn.IFS(AND(P154&gt;铜钱系统分析!$D$233,P154&lt;=铜钱系统分析!$E$233),5,AND(P154&gt;铜钱系统分析!$D$234,P154&lt;=铜钱系统分析!$E$234),4,AND(P154&gt;铜钱系统分析!$D$235,P154&lt;=铜钱系统分析!$E$235),3,AND(P154&gt;铜钱系统分析!$D$236,P154&lt;=铜钱系统分析!$E$236),2)</f>
        <v>2</v>
      </c>
      <c r="S154" s="48">
        <f t="shared" ca="1" si="26"/>
        <v>56.265679552067247</v>
      </c>
      <c r="T154">
        <f ca="1">_xlfn.IFS(AND(S154&gt;铜钱系统分析!$D$233,S154&lt;=铜钱系统分析!$E$233),5,AND(S154&gt;铜钱系统分析!$D$234,S154&lt;=铜钱系统分析!$E$234),4,AND(S154&gt;铜钱系统分析!$D$235,S154&lt;=铜钱系统分析!$E$235),3,AND(S154&gt;铜钱系统分析!$D$236,S154&lt;=铜钱系统分析!$E$236),2)</f>
        <v>3</v>
      </c>
      <c r="V154" s="48">
        <f t="shared" ca="1" si="27"/>
        <v>72.61325278630197</v>
      </c>
      <c r="W154">
        <f ca="1">_xlfn.IFS(AND(V154&gt;铜钱系统分析!$D$233,V154&lt;=铜钱系统分析!$E$233),5,AND(V154&gt;铜钱系统分析!$D$234,V154&lt;=铜钱系统分析!$E$234),4,AND(V154&gt;铜钱系统分析!$D$235,V154&lt;=铜钱系统分析!$E$235),3,AND(V154&gt;铜钱系统分析!$D$236,V154&lt;=铜钱系统分析!$E$236),2)</f>
        <v>2</v>
      </c>
      <c r="Y154" s="48">
        <f t="shared" ca="1" si="28"/>
        <v>16.058008211811092</v>
      </c>
      <c r="Z154">
        <f ca="1">_xlfn.IFS(AND(Y154&gt;铜钱系统分析!$D$233,Y154&lt;=铜钱系统分析!$E$233),5,AND(Y154&gt;铜钱系统分析!$D$234,Y154&lt;=铜钱系统分析!$E$234),4,AND(Y154&gt;铜钱系统分析!$D$235,Y154&lt;=铜钱系统分析!$E$235),3,AND(Y154&gt;铜钱系统分析!$D$236,Y154&lt;=铜钱系统分析!$E$236),2)</f>
        <v>3</v>
      </c>
      <c r="AB154" s="48">
        <f t="shared" ca="1" si="29"/>
        <v>58.567933360865396</v>
      </c>
      <c r="AC154">
        <f ca="1">_xlfn.IFS(AND(AB154&gt;铜钱系统分析!$D$233,AB154&lt;=铜钱系统分析!$E$233),5,AND(AB154&gt;铜钱系统分析!$D$234,AB154&lt;=铜钱系统分析!$E$234),4,AND(AB154&gt;铜钱系统分析!$D$235,AB154&lt;=铜钱系统分析!$E$235),3,AND(AB154&gt;铜钱系统分析!$D$236,AB154&lt;=铜钱系统分析!$E$236),2)</f>
        <v>3</v>
      </c>
    </row>
    <row r="155" spans="1:29" x14ac:dyDescent="0.15">
      <c r="A155" s="48">
        <f t="shared" ca="1" si="20"/>
        <v>71.174871297062907</v>
      </c>
      <c r="B155">
        <f ca="1">_xlfn.IFS(AND(A155&gt;铜钱系统分析!$D$233,A155&lt;=铜钱系统分析!$E$233),5,AND(A155&gt;铜钱系统分析!$D$234,A155&lt;=铜钱系统分析!$E$234),4,AND(A155&gt;铜钱系统分析!$D$235,A155&lt;=铜钱系统分析!$E$235),3,AND(A155&gt;铜钱系统分析!$D$236,A155&lt;=铜钱系统分析!$E$236),2)</f>
        <v>3</v>
      </c>
      <c r="D155" s="48">
        <f t="shared" ca="1" si="21"/>
        <v>83.503982892110216</v>
      </c>
      <c r="E155">
        <f ca="1">_xlfn.IFS(AND(D155&gt;铜钱系统分析!$D$233,D155&lt;=铜钱系统分析!$E$233),5,AND(D155&gt;铜钱系统分析!$D$234,D155&lt;=铜钱系统分析!$E$234),4,AND(D155&gt;铜钱系统分析!$D$235,D155&lt;=铜钱系统分析!$E$235),3,AND(D155&gt;铜钱系统分析!$D$236,D155&lt;=铜钱系统分析!$E$236),2)</f>
        <v>2</v>
      </c>
      <c r="G155" s="48">
        <f t="shared" ca="1" si="22"/>
        <v>85.502135845278474</v>
      </c>
      <c r="H155">
        <f ca="1">_xlfn.IFS(AND(G155&gt;铜钱系统分析!$D$233,G155&lt;=铜钱系统分析!$E$233),5,AND(G155&gt;铜钱系统分析!$D$234,G155&lt;=铜钱系统分析!$E$234),4,AND(G155&gt;铜钱系统分析!$D$235,G155&lt;=铜钱系统分析!$E$235),3,AND(G155&gt;铜钱系统分析!$D$236,G155&lt;=铜钱系统分析!$E$236),2)</f>
        <v>2</v>
      </c>
      <c r="J155" s="48">
        <f t="shared" ca="1" si="23"/>
        <v>65.977896970610644</v>
      </c>
      <c r="K155">
        <f ca="1">_xlfn.IFS(AND(J155&gt;铜钱系统分析!$D$233,J155&lt;=铜钱系统分析!$E$233),5,AND(J155&gt;铜钱系统分析!$D$234,J155&lt;=铜钱系统分析!$E$234),4,AND(J155&gt;铜钱系统分析!$D$235,J155&lt;=铜钱系统分析!$E$235),3,AND(J155&gt;铜钱系统分析!$D$236,J155&lt;=铜钱系统分析!$E$236),2)</f>
        <v>3</v>
      </c>
      <c r="M155" s="48">
        <f t="shared" ca="1" si="24"/>
        <v>5.5056340678085736</v>
      </c>
      <c r="N155">
        <f ca="1">_xlfn.IFS(AND(M155&gt;铜钱系统分析!$D$233,M155&lt;=铜钱系统分析!$E$233),5,AND(M155&gt;铜钱系统分析!$D$234,M155&lt;=铜钱系统分析!$E$234),4,AND(M155&gt;铜钱系统分析!$D$235,M155&lt;=铜钱系统分析!$E$235),3,AND(M155&gt;铜钱系统分析!$D$236,M155&lt;=铜钱系统分析!$E$236),2)</f>
        <v>3</v>
      </c>
      <c r="P155" s="48">
        <f t="shared" ca="1" si="25"/>
        <v>54.727636741978536</v>
      </c>
      <c r="Q155">
        <f ca="1">_xlfn.IFS(AND(P155&gt;铜钱系统分析!$D$233,P155&lt;=铜钱系统分析!$E$233),5,AND(P155&gt;铜钱系统分析!$D$234,P155&lt;=铜钱系统分析!$E$234),4,AND(P155&gt;铜钱系统分析!$D$235,P155&lt;=铜钱系统分析!$E$235),3,AND(P155&gt;铜钱系统分析!$D$236,P155&lt;=铜钱系统分析!$E$236),2)</f>
        <v>3</v>
      </c>
      <c r="S155" s="48">
        <f t="shared" ca="1" si="26"/>
        <v>24.439795028526046</v>
      </c>
      <c r="T155">
        <f ca="1">_xlfn.IFS(AND(S155&gt;铜钱系统分析!$D$233,S155&lt;=铜钱系统分析!$E$233),5,AND(S155&gt;铜钱系统分析!$D$234,S155&lt;=铜钱系统分析!$E$234),4,AND(S155&gt;铜钱系统分析!$D$235,S155&lt;=铜钱系统分析!$E$235),3,AND(S155&gt;铜钱系统分析!$D$236,S155&lt;=铜钱系统分析!$E$236),2)</f>
        <v>3</v>
      </c>
      <c r="V155" s="48">
        <f t="shared" ca="1" si="27"/>
        <v>8.2111229321708006</v>
      </c>
      <c r="W155">
        <f ca="1">_xlfn.IFS(AND(V155&gt;铜钱系统分析!$D$233,V155&lt;=铜钱系统分析!$E$233),5,AND(V155&gt;铜钱系统分析!$D$234,V155&lt;=铜钱系统分析!$E$234),4,AND(V155&gt;铜钱系统分析!$D$235,V155&lt;=铜钱系统分析!$E$235),3,AND(V155&gt;铜钱系统分析!$D$236,V155&lt;=铜钱系统分析!$E$236),2)</f>
        <v>3</v>
      </c>
      <c r="Y155" s="48">
        <f t="shared" ca="1" si="28"/>
        <v>83.254927952194919</v>
      </c>
      <c r="Z155">
        <f ca="1">_xlfn.IFS(AND(Y155&gt;铜钱系统分析!$D$233,Y155&lt;=铜钱系统分析!$E$233),5,AND(Y155&gt;铜钱系统分析!$D$234,Y155&lt;=铜钱系统分析!$E$234),4,AND(Y155&gt;铜钱系统分析!$D$235,Y155&lt;=铜钱系统分析!$E$235),3,AND(Y155&gt;铜钱系统分析!$D$236,Y155&lt;=铜钱系统分析!$E$236),2)</f>
        <v>2</v>
      </c>
      <c r="AB155" s="48">
        <f t="shared" ca="1" si="29"/>
        <v>36.51502467723563</v>
      </c>
      <c r="AC155">
        <f ca="1">_xlfn.IFS(AND(AB155&gt;铜钱系统分析!$D$233,AB155&lt;=铜钱系统分析!$E$233),5,AND(AB155&gt;铜钱系统分析!$D$234,AB155&lt;=铜钱系统分析!$E$234),4,AND(AB155&gt;铜钱系统分析!$D$235,AB155&lt;=铜钱系统分析!$E$235),3,AND(AB155&gt;铜钱系统分析!$D$236,AB155&lt;=铜钱系统分析!$E$236),2)</f>
        <v>3</v>
      </c>
    </row>
    <row r="156" spans="1:29" x14ac:dyDescent="0.15">
      <c r="A156" s="48">
        <f t="shared" ca="1" si="20"/>
        <v>74.737192203167567</v>
      </c>
      <c r="B156">
        <f ca="1">_xlfn.IFS(AND(A156&gt;铜钱系统分析!$D$233,A156&lt;=铜钱系统分析!$E$233),5,AND(A156&gt;铜钱系统分析!$D$234,A156&lt;=铜钱系统分析!$E$234),4,AND(A156&gt;铜钱系统分析!$D$235,A156&lt;=铜钱系统分析!$E$235),3,AND(A156&gt;铜钱系统分析!$D$236,A156&lt;=铜钱系统分析!$E$236),2)</f>
        <v>2</v>
      </c>
      <c r="D156" s="48">
        <f t="shared" ca="1" si="21"/>
        <v>46.229516118180982</v>
      </c>
      <c r="E156">
        <f ca="1">_xlfn.IFS(AND(D156&gt;铜钱系统分析!$D$233,D156&lt;=铜钱系统分析!$E$233),5,AND(D156&gt;铜钱系统分析!$D$234,D156&lt;=铜钱系统分析!$E$234),4,AND(D156&gt;铜钱系统分析!$D$235,D156&lt;=铜钱系统分析!$E$235),3,AND(D156&gt;铜钱系统分析!$D$236,D156&lt;=铜钱系统分析!$E$236),2)</f>
        <v>3</v>
      </c>
      <c r="G156" s="48">
        <f t="shared" ca="1" si="22"/>
        <v>79.486848580376133</v>
      </c>
      <c r="H156">
        <f ca="1">_xlfn.IFS(AND(G156&gt;铜钱系统分析!$D$233,G156&lt;=铜钱系统分析!$E$233),5,AND(G156&gt;铜钱系统分析!$D$234,G156&lt;=铜钱系统分析!$E$234),4,AND(G156&gt;铜钱系统分析!$D$235,G156&lt;=铜钱系统分析!$E$235),3,AND(G156&gt;铜钱系统分析!$D$236,G156&lt;=铜钱系统分析!$E$236),2)</f>
        <v>2</v>
      </c>
      <c r="J156" s="48">
        <f t="shared" ca="1" si="23"/>
        <v>49.035049269631656</v>
      </c>
      <c r="K156">
        <f ca="1">_xlfn.IFS(AND(J156&gt;铜钱系统分析!$D$233,J156&lt;=铜钱系统分析!$E$233),5,AND(J156&gt;铜钱系统分析!$D$234,J156&lt;=铜钱系统分析!$E$234),4,AND(J156&gt;铜钱系统分析!$D$235,J156&lt;=铜钱系统分析!$E$235),3,AND(J156&gt;铜钱系统分析!$D$236,J156&lt;=铜钱系统分析!$E$236),2)</f>
        <v>3</v>
      </c>
      <c r="M156" s="48">
        <f t="shared" ca="1" si="24"/>
        <v>28.076894141941157</v>
      </c>
      <c r="N156">
        <f ca="1">_xlfn.IFS(AND(M156&gt;铜钱系统分析!$D$233,M156&lt;=铜钱系统分析!$E$233),5,AND(M156&gt;铜钱系统分析!$D$234,M156&lt;=铜钱系统分析!$E$234),4,AND(M156&gt;铜钱系统分析!$D$235,M156&lt;=铜钱系统分析!$E$235),3,AND(M156&gt;铜钱系统分析!$D$236,M156&lt;=铜钱系统分析!$E$236),2)</f>
        <v>3</v>
      </c>
      <c r="P156" s="48">
        <f t="shared" ca="1" si="25"/>
        <v>21.830878285674636</v>
      </c>
      <c r="Q156">
        <f ca="1">_xlfn.IFS(AND(P156&gt;铜钱系统分析!$D$233,P156&lt;=铜钱系统分析!$E$233),5,AND(P156&gt;铜钱系统分析!$D$234,P156&lt;=铜钱系统分析!$E$234),4,AND(P156&gt;铜钱系统分析!$D$235,P156&lt;=铜钱系统分析!$E$235),3,AND(P156&gt;铜钱系统分析!$D$236,P156&lt;=铜钱系统分析!$E$236),2)</f>
        <v>3</v>
      </c>
      <c r="S156" s="48">
        <f t="shared" ca="1" si="26"/>
        <v>71.602232963714101</v>
      </c>
      <c r="T156">
        <f ca="1">_xlfn.IFS(AND(S156&gt;铜钱系统分析!$D$233,S156&lt;=铜钱系统分析!$E$233),5,AND(S156&gt;铜钱系统分析!$D$234,S156&lt;=铜钱系统分析!$E$234),4,AND(S156&gt;铜钱系统分析!$D$235,S156&lt;=铜钱系统分析!$E$235),3,AND(S156&gt;铜钱系统分析!$D$236,S156&lt;=铜钱系统分析!$E$236),2)</f>
        <v>3</v>
      </c>
      <c r="V156" s="48">
        <f t="shared" ca="1" si="27"/>
        <v>53.666988920252457</v>
      </c>
      <c r="W156">
        <f ca="1">_xlfn.IFS(AND(V156&gt;铜钱系统分析!$D$233,V156&lt;=铜钱系统分析!$E$233),5,AND(V156&gt;铜钱系统分析!$D$234,V156&lt;=铜钱系统分析!$E$234),4,AND(V156&gt;铜钱系统分析!$D$235,V156&lt;=铜钱系统分析!$E$235),3,AND(V156&gt;铜钱系统分析!$D$236,V156&lt;=铜钱系统分析!$E$236),2)</f>
        <v>3</v>
      </c>
      <c r="Y156" s="48">
        <f t="shared" ca="1" si="28"/>
        <v>23.288217424925108</v>
      </c>
      <c r="Z156">
        <f ca="1">_xlfn.IFS(AND(Y156&gt;铜钱系统分析!$D$233,Y156&lt;=铜钱系统分析!$E$233),5,AND(Y156&gt;铜钱系统分析!$D$234,Y156&lt;=铜钱系统分析!$E$234),4,AND(Y156&gt;铜钱系统分析!$D$235,Y156&lt;=铜钱系统分析!$E$235),3,AND(Y156&gt;铜钱系统分析!$D$236,Y156&lt;=铜钱系统分析!$E$236),2)</f>
        <v>3</v>
      </c>
      <c r="AB156" s="48">
        <f t="shared" ca="1" si="29"/>
        <v>8.3880094347222318</v>
      </c>
      <c r="AC156">
        <f ca="1">_xlfn.IFS(AND(AB156&gt;铜钱系统分析!$D$233,AB156&lt;=铜钱系统分析!$E$233),5,AND(AB156&gt;铜钱系统分析!$D$234,AB156&lt;=铜钱系统分析!$E$234),4,AND(AB156&gt;铜钱系统分析!$D$235,AB156&lt;=铜钱系统分析!$E$235),3,AND(AB156&gt;铜钱系统分析!$D$236,AB156&lt;=铜钱系统分析!$E$236),2)</f>
        <v>3</v>
      </c>
    </row>
    <row r="157" spans="1:29" x14ac:dyDescent="0.15">
      <c r="A157" s="48">
        <f t="shared" ca="1" si="20"/>
        <v>3.2731818777376409</v>
      </c>
      <c r="B157">
        <f ca="1">_xlfn.IFS(AND(A157&gt;铜钱系统分析!$D$233,A157&lt;=铜钱系统分析!$E$233),5,AND(A157&gt;铜钱系统分析!$D$234,A157&lt;=铜钱系统分析!$E$234),4,AND(A157&gt;铜钱系统分析!$D$235,A157&lt;=铜钱系统分析!$E$235),3,AND(A157&gt;铜钱系统分析!$D$236,A157&lt;=铜钱系统分析!$E$236),2)</f>
        <v>3</v>
      </c>
      <c r="D157" s="48">
        <f t="shared" ca="1" si="21"/>
        <v>8.6850990734277147</v>
      </c>
      <c r="E157">
        <f ca="1">_xlfn.IFS(AND(D157&gt;铜钱系统分析!$D$233,D157&lt;=铜钱系统分析!$E$233),5,AND(D157&gt;铜钱系统分析!$D$234,D157&lt;=铜钱系统分析!$E$234),4,AND(D157&gt;铜钱系统分析!$D$235,D157&lt;=铜钱系统分析!$E$235),3,AND(D157&gt;铜钱系统分析!$D$236,D157&lt;=铜钱系统分析!$E$236),2)</f>
        <v>3</v>
      </c>
      <c r="G157" s="48">
        <f t="shared" ca="1" si="22"/>
        <v>32.3662811812965</v>
      </c>
      <c r="H157">
        <f ca="1">_xlfn.IFS(AND(G157&gt;铜钱系统分析!$D$233,G157&lt;=铜钱系统分析!$E$233),5,AND(G157&gt;铜钱系统分析!$D$234,G157&lt;=铜钱系统分析!$E$234),4,AND(G157&gt;铜钱系统分析!$D$235,G157&lt;=铜钱系统分析!$E$235),3,AND(G157&gt;铜钱系统分析!$D$236,G157&lt;=铜钱系统分析!$E$236),2)</f>
        <v>3</v>
      </c>
      <c r="J157" s="48">
        <f t="shared" ca="1" si="23"/>
        <v>88.39061026751439</v>
      </c>
      <c r="K157">
        <f ca="1">_xlfn.IFS(AND(J157&gt;铜钱系统分析!$D$233,J157&lt;=铜钱系统分析!$E$233),5,AND(J157&gt;铜钱系统分析!$D$234,J157&lt;=铜钱系统分析!$E$234),4,AND(J157&gt;铜钱系统分析!$D$235,J157&lt;=铜钱系统分析!$E$235),3,AND(J157&gt;铜钱系统分析!$D$236,J157&lt;=铜钱系统分析!$E$236),2)</f>
        <v>2</v>
      </c>
      <c r="M157" s="48">
        <f t="shared" ca="1" si="24"/>
        <v>33.86661944130762</v>
      </c>
      <c r="N157">
        <f ca="1">_xlfn.IFS(AND(M157&gt;铜钱系统分析!$D$233,M157&lt;=铜钱系统分析!$E$233),5,AND(M157&gt;铜钱系统分析!$D$234,M157&lt;=铜钱系统分析!$E$234),4,AND(M157&gt;铜钱系统分析!$D$235,M157&lt;=铜钱系统分析!$E$235),3,AND(M157&gt;铜钱系统分析!$D$236,M157&lt;=铜钱系统分析!$E$236),2)</f>
        <v>3</v>
      </c>
      <c r="P157" s="48">
        <f t="shared" ca="1" si="25"/>
        <v>61.998179725546599</v>
      </c>
      <c r="Q157">
        <f ca="1">_xlfn.IFS(AND(P157&gt;铜钱系统分析!$D$233,P157&lt;=铜钱系统分析!$E$233),5,AND(P157&gt;铜钱系统分析!$D$234,P157&lt;=铜钱系统分析!$E$234),4,AND(P157&gt;铜钱系统分析!$D$235,P157&lt;=铜钱系统分析!$E$235),3,AND(P157&gt;铜钱系统分析!$D$236,P157&lt;=铜钱系统分析!$E$236),2)</f>
        <v>3</v>
      </c>
      <c r="S157" s="48">
        <f t="shared" ca="1" si="26"/>
        <v>15.881303313732353</v>
      </c>
      <c r="T157">
        <f ca="1">_xlfn.IFS(AND(S157&gt;铜钱系统分析!$D$233,S157&lt;=铜钱系统分析!$E$233),5,AND(S157&gt;铜钱系统分析!$D$234,S157&lt;=铜钱系统分析!$E$234),4,AND(S157&gt;铜钱系统分析!$D$235,S157&lt;=铜钱系统分析!$E$235),3,AND(S157&gt;铜钱系统分析!$D$236,S157&lt;=铜钱系统分析!$E$236),2)</f>
        <v>3</v>
      </c>
      <c r="V157" s="48">
        <f t="shared" ca="1" si="27"/>
        <v>0.47110070113735025</v>
      </c>
      <c r="W157">
        <f ca="1">_xlfn.IFS(AND(V157&gt;铜钱系统分析!$D$233,V157&lt;=铜钱系统分析!$E$233),5,AND(V157&gt;铜钱系统分析!$D$234,V157&lt;=铜钱系统分析!$E$234),4,AND(V157&gt;铜钱系统分析!$D$235,V157&lt;=铜钱系统分析!$E$235),3,AND(V157&gt;铜钱系统分析!$D$236,V157&lt;=铜钱系统分析!$E$236),2)</f>
        <v>5</v>
      </c>
      <c r="Y157" s="48">
        <f t="shared" ca="1" si="28"/>
        <v>15.320549059497834</v>
      </c>
      <c r="Z157">
        <f ca="1">_xlfn.IFS(AND(Y157&gt;铜钱系统分析!$D$233,Y157&lt;=铜钱系统分析!$E$233),5,AND(Y157&gt;铜钱系统分析!$D$234,Y157&lt;=铜钱系统分析!$E$234),4,AND(Y157&gt;铜钱系统分析!$D$235,Y157&lt;=铜钱系统分析!$E$235),3,AND(Y157&gt;铜钱系统分析!$D$236,Y157&lt;=铜钱系统分析!$E$236),2)</f>
        <v>3</v>
      </c>
      <c r="AB157" s="48">
        <f t="shared" ca="1" si="29"/>
        <v>52.257770801076234</v>
      </c>
      <c r="AC157">
        <f ca="1">_xlfn.IFS(AND(AB157&gt;铜钱系统分析!$D$233,AB157&lt;=铜钱系统分析!$E$233),5,AND(AB157&gt;铜钱系统分析!$D$234,AB157&lt;=铜钱系统分析!$E$234),4,AND(AB157&gt;铜钱系统分析!$D$235,AB157&lt;=铜钱系统分析!$E$235),3,AND(AB157&gt;铜钱系统分析!$D$236,AB157&lt;=铜钱系统分析!$E$236),2)</f>
        <v>3</v>
      </c>
    </row>
    <row r="158" spans="1:29" x14ac:dyDescent="0.15">
      <c r="A158" s="48">
        <f t="shared" ca="1" si="20"/>
        <v>50.358816333146841</v>
      </c>
      <c r="B158">
        <f ca="1">_xlfn.IFS(AND(A158&gt;铜钱系统分析!$D$233,A158&lt;=铜钱系统分析!$E$233),5,AND(A158&gt;铜钱系统分析!$D$234,A158&lt;=铜钱系统分析!$E$234),4,AND(A158&gt;铜钱系统分析!$D$235,A158&lt;=铜钱系统分析!$E$235),3,AND(A158&gt;铜钱系统分析!$D$236,A158&lt;=铜钱系统分析!$E$236),2)</f>
        <v>3</v>
      </c>
      <c r="D158" s="48">
        <f t="shared" ca="1" si="21"/>
        <v>46.311188415144422</v>
      </c>
      <c r="E158">
        <f ca="1">_xlfn.IFS(AND(D158&gt;铜钱系统分析!$D$233,D158&lt;=铜钱系统分析!$E$233),5,AND(D158&gt;铜钱系统分析!$D$234,D158&lt;=铜钱系统分析!$E$234),4,AND(D158&gt;铜钱系统分析!$D$235,D158&lt;=铜钱系统分析!$E$235),3,AND(D158&gt;铜钱系统分析!$D$236,D158&lt;=铜钱系统分析!$E$236),2)</f>
        <v>3</v>
      </c>
      <c r="G158" s="48">
        <f t="shared" ca="1" si="22"/>
        <v>6.1310018419612922</v>
      </c>
      <c r="H158">
        <f ca="1">_xlfn.IFS(AND(G158&gt;铜钱系统分析!$D$233,G158&lt;=铜钱系统分析!$E$233),5,AND(G158&gt;铜钱系统分析!$D$234,G158&lt;=铜钱系统分析!$E$234),4,AND(G158&gt;铜钱系统分析!$D$235,G158&lt;=铜钱系统分析!$E$235),3,AND(G158&gt;铜钱系统分析!$D$236,G158&lt;=铜钱系统分析!$E$236),2)</f>
        <v>3</v>
      </c>
      <c r="J158" s="48">
        <f t="shared" ca="1" si="23"/>
        <v>32.949161710541475</v>
      </c>
      <c r="K158">
        <f ca="1">_xlfn.IFS(AND(J158&gt;铜钱系统分析!$D$233,J158&lt;=铜钱系统分析!$E$233),5,AND(J158&gt;铜钱系统分析!$D$234,J158&lt;=铜钱系统分析!$E$234),4,AND(J158&gt;铜钱系统分析!$D$235,J158&lt;=铜钱系统分析!$E$235),3,AND(J158&gt;铜钱系统分析!$D$236,J158&lt;=铜钱系统分析!$E$236),2)</f>
        <v>3</v>
      </c>
      <c r="M158" s="48">
        <f t="shared" ca="1" si="24"/>
        <v>34.749149737281485</v>
      </c>
      <c r="N158">
        <f ca="1">_xlfn.IFS(AND(M158&gt;铜钱系统分析!$D$233,M158&lt;=铜钱系统分析!$E$233),5,AND(M158&gt;铜钱系统分析!$D$234,M158&lt;=铜钱系统分析!$E$234),4,AND(M158&gt;铜钱系统分析!$D$235,M158&lt;=铜钱系统分析!$E$235),3,AND(M158&gt;铜钱系统分析!$D$236,M158&lt;=铜钱系统分析!$E$236),2)</f>
        <v>3</v>
      </c>
      <c r="P158" s="48">
        <f t="shared" ca="1" si="25"/>
        <v>72.517184373302555</v>
      </c>
      <c r="Q158">
        <f ca="1">_xlfn.IFS(AND(P158&gt;铜钱系统分析!$D$233,P158&lt;=铜钱系统分析!$E$233),5,AND(P158&gt;铜钱系统分析!$D$234,P158&lt;=铜钱系统分析!$E$234),4,AND(P158&gt;铜钱系统分析!$D$235,P158&lt;=铜钱系统分析!$E$235),3,AND(P158&gt;铜钱系统分析!$D$236,P158&lt;=铜钱系统分析!$E$236),2)</f>
        <v>2</v>
      </c>
      <c r="S158" s="48">
        <f t="shared" ca="1" si="26"/>
        <v>12.389565865295671</v>
      </c>
      <c r="T158">
        <f ca="1">_xlfn.IFS(AND(S158&gt;铜钱系统分析!$D$233,S158&lt;=铜钱系统分析!$E$233),5,AND(S158&gt;铜钱系统分析!$D$234,S158&lt;=铜钱系统分析!$E$234),4,AND(S158&gt;铜钱系统分析!$D$235,S158&lt;=铜钱系统分析!$E$235),3,AND(S158&gt;铜钱系统分析!$D$236,S158&lt;=铜钱系统分析!$E$236),2)</f>
        <v>3</v>
      </c>
      <c r="V158" s="48">
        <f t="shared" ca="1" si="27"/>
        <v>20.587513358173325</v>
      </c>
      <c r="W158">
        <f ca="1">_xlfn.IFS(AND(V158&gt;铜钱系统分析!$D$233,V158&lt;=铜钱系统分析!$E$233),5,AND(V158&gt;铜钱系统分析!$D$234,V158&lt;=铜钱系统分析!$E$234),4,AND(V158&gt;铜钱系统分析!$D$235,V158&lt;=铜钱系统分析!$E$235),3,AND(V158&gt;铜钱系统分析!$D$236,V158&lt;=铜钱系统分析!$E$236),2)</f>
        <v>3</v>
      </c>
      <c r="Y158" s="48">
        <f t="shared" ca="1" si="28"/>
        <v>26.458370689405886</v>
      </c>
      <c r="Z158">
        <f ca="1">_xlfn.IFS(AND(Y158&gt;铜钱系统分析!$D$233,Y158&lt;=铜钱系统分析!$E$233),5,AND(Y158&gt;铜钱系统分析!$D$234,Y158&lt;=铜钱系统分析!$E$234),4,AND(Y158&gt;铜钱系统分析!$D$235,Y158&lt;=铜钱系统分析!$E$235),3,AND(Y158&gt;铜钱系统分析!$D$236,Y158&lt;=铜钱系统分析!$E$236),2)</f>
        <v>3</v>
      </c>
      <c r="AB158" s="48">
        <f t="shared" ca="1" si="29"/>
        <v>60.578670268582123</v>
      </c>
      <c r="AC158">
        <f ca="1">_xlfn.IFS(AND(AB158&gt;铜钱系统分析!$D$233,AB158&lt;=铜钱系统分析!$E$233),5,AND(AB158&gt;铜钱系统分析!$D$234,AB158&lt;=铜钱系统分析!$E$234),4,AND(AB158&gt;铜钱系统分析!$D$235,AB158&lt;=铜钱系统分析!$E$235),3,AND(AB158&gt;铜钱系统分析!$D$236,AB158&lt;=铜钱系统分析!$E$236),2)</f>
        <v>3</v>
      </c>
    </row>
    <row r="159" spans="1:29" x14ac:dyDescent="0.15">
      <c r="A159" s="48">
        <f t="shared" ca="1" si="20"/>
        <v>11.607769799204759</v>
      </c>
      <c r="B159">
        <f ca="1">_xlfn.IFS(AND(A159&gt;铜钱系统分析!$D$233,A159&lt;=铜钱系统分析!$E$233),5,AND(A159&gt;铜钱系统分析!$D$234,A159&lt;=铜钱系统分析!$E$234),4,AND(A159&gt;铜钱系统分析!$D$235,A159&lt;=铜钱系统分析!$E$235),3,AND(A159&gt;铜钱系统分析!$D$236,A159&lt;=铜钱系统分析!$E$236),2)</f>
        <v>3</v>
      </c>
      <c r="D159" s="48">
        <f t="shared" ca="1" si="21"/>
        <v>86.098166035109912</v>
      </c>
      <c r="E159">
        <f ca="1">_xlfn.IFS(AND(D159&gt;铜钱系统分析!$D$233,D159&lt;=铜钱系统分析!$E$233),5,AND(D159&gt;铜钱系统分析!$D$234,D159&lt;=铜钱系统分析!$E$234),4,AND(D159&gt;铜钱系统分析!$D$235,D159&lt;=铜钱系统分析!$E$235),3,AND(D159&gt;铜钱系统分析!$D$236,D159&lt;=铜钱系统分析!$E$236),2)</f>
        <v>2</v>
      </c>
      <c r="G159" s="48">
        <f t="shared" ca="1" si="22"/>
        <v>32.687659692631009</v>
      </c>
      <c r="H159">
        <f ca="1">_xlfn.IFS(AND(G159&gt;铜钱系统分析!$D$233,G159&lt;=铜钱系统分析!$E$233),5,AND(G159&gt;铜钱系统分析!$D$234,G159&lt;=铜钱系统分析!$E$234),4,AND(G159&gt;铜钱系统分析!$D$235,G159&lt;=铜钱系统分析!$E$235),3,AND(G159&gt;铜钱系统分析!$D$236,G159&lt;=铜钱系统分析!$E$236),2)</f>
        <v>3</v>
      </c>
      <c r="J159" s="48">
        <f t="shared" ca="1" si="23"/>
        <v>57.555842219957164</v>
      </c>
      <c r="K159">
        <f ca="1">_xlfn.IFS(AND(J159&gt;铜钱系统分析!$D$233,J159&lt;=铜钱系统分析!$E$233),5,AND(J159&gt;铜钱系统分析!$D$234,J159&lt;=铜钱系统分析!$E$234),4,AND(J159&gt;铜钱系统分析!$D$235,J159&lt;=铜钱系统分析!$E$235),3,AND(J159&gt;铜钱系统分析!$D$236,J159&lt;=铜钱系统分析!$E$236),2)</f>
        <v>3</v>
      </c>
      <c r="M159" s="48">
        <f t="shared" ca="1" si="24"/>
        <v>29.403919098922493</v>
      </c>
      <c r="N159">
        <f ca="1">_xlfn.IFS(AND(M159&gt;铜钱系统分析!$D$233,M159&lt;=铜钱系统分析!$E$233),5,AND(M159&gt;铜钱系统分析!$D$234,M159&lt;=铜钱系统分析!$E$234),4,AND(M159&gt;铜钱系统分析!$D$235,M159&lt;=铜钱系统分析!$E$235),3,AND(M159&gt;铜钱系统分析!$D$236,M159&lt;=铜钱系统分析!$E$236),2)</f>
        <v>3</v>
      </c>
      <c r="P159" s="48">
        <f t="shared" ca="1" si="25"/>
        <v>73.787192336213366</v>
      </c>
      <c r="Q159">
        <f ca="1">_xlfn.IFS(AND(P159&gt;铜钱系统分析!$D$233,P159&lt;=铜钱系统分析!$E$233),5,AND(P159&gt;铜钱系统分析!$D$234,P159&lt;=铜钱系统分析!$E$234),4,AND(P159&gt;铜钱系统分析!$D$235,P159&lt;=铜钱系统分析!$E$235),3,AND(P159&gt;铜钱系统分析!$D$236,P159&lt;=铜钱系统分析!$E$236),2)</f>
        <v>2</v>
      </c>
      <c r="S159" s="48">
        <f t="shared" ca="1" si="26"/>
        <v>18.643728821718465</v>
      </c>
      <c r="T159">
        <f ca="1">_xlfn.IFS(AND(S159&gt;铜钱系统分析!$D$233,S159&lt;=铜钱系统分析!$E$233),5,AND(S159&gt;铜钱系统分析!$D$234,S159&lt;=铜钱系统分析!$E$234),4,AND(S159&gt;铜钱系统分析!$D$235,S159&lt;=铜钱系统分析!$E$235),3,AND(S159&gt;铜钱系统分析!$D$236,S159&lt;=铜钱系统分析!$E$236),2)</f>
        <v>3</v>
      </c>
      <c r="V159" s="48">
        <f t="shared" ca="1" si="27"/>
        <v>32.979537872440936</v>
      </c>
      <c r="W159">
        <f ca="1">_xlfn.IFS(AND(V159&gt;铜钱系统分析!$D$233,V159&lt;=铜钱系统分析!$E$233),5,AND(V159&gt;铜钱系统分析!$D$234,V159&lt;=铜钱系统分析!$E$234),4,AND(V159&gt;铜钱系统分析!$D$235,V159&lt;=铜钱系统分析!$E$235),3,AND(V159&gt;铜钱系统分析!$D$236,V159&lt;=铜钱系统分析!$E$236),2)</f>
        <v>3</v>
      </c>
      <c r="Y159" s="48">
        <f t="shared" ca="1" si="28"/>
        <v>3.3212336089751382</v>
      </c>
      <c r="Z159">
        <f ca="1">_xlfn.IFS(AND(Y159&gt;铜钱系统分析!$D$233,Y159&lt;=铜钱系统分析!$E$233),5,AND(Y159&gt;铜钱系统分析!$D$234,Y159&lt;=铜钱系统分析!$E$234),4,AND(Y159&gt;铜钱系统分析!$D$235,Y159&lt;=铜钱系统分析!$E$235),3,AND(Y159&gt;铜钱系统分析!$D$236,Y159&lt;=铜钱系统分析!$E$236),2)</f>
        <v>3</v>
      </c>
      <c r="AB159" s="48">
        <f t="shared" ca="1" si="29"/>
        <v>84.658442475788888</v>
      </c>
      <c r="AC159">
        <f ca="1">_xlfn.IFS(AND(AB159&gt;铜钱系统分析!$D$233,AB159&lt;=铜钱系统分析!$E$233),5,AND(AB159&gt;铜钱系统分析!$D$234,AB159&lt;=铜钱系统分析!$E$234),4,AND(AB159&gt;铜钱系统分析!$D$235,AB159&lt;=铜钱系统分析!$E$235),3,AND(AB159&gt;铜钱系统分析!$D$236,AB159&lt;=铜钱系统分析!$E$236),2)</f>
        <v>2</v>
      </c>
    </row>
    <row r="160" spans="1:29" x14ac:dyDescent="0.15">
      <c r="A160" s="48">
        <f t="shared" ca="1" si="20"/>
        <v>12.227695493172696</v>
      </c>
      <c r="B160">
        <f ca="1">_xlfn.IFS(AND(A160&gt;铜钱系统分析!$D$233,A160&lt;=铜钱系统分析!$E$233),5,AND(A160&gt;铜钱系统分析!$D$234,A160&lt;=铜钱系统分析!$E$234),4,AND(A160&gt;铜钱系统分析!$D$235,A160&lt;=铜钱系统分析!$E$235),3,AND(A160&gt;铜钱系统分析!$D$236,A160&lt;=铜钱系统分析!$E$236),2)</f>
        <v>3</v>
      </c>
      <c r="D160" s="48">
        <f t="shared" ca="1" si="21"/>
        <v>90.586342487557729</v>
      </c>
      <c r="E160">
        <f ca="1">_xlfn.IFS(AND(D160&gt;铜钱系统分析!$D$233,D160&lt;=铜钱系统分析!$E$233),5,AND(D160&gt;铜钱系统分析!$D$234,D160&lt;=铜钱系统分析!$E$234),4,AND(D160&gt;铜钱系统分析!$D$235,D160&lt;=铜钱系统分析!$E$235),3,AND(D160&gt;铜钱系统分析!$D$236,D160&lt;=铜钱系统分析!$E$236),2)</f>
        <v>2</v>
      </c>
      <c r="G160" s="48">
        <f t="shared" ca="1" si="22"/>
        <v>43.674024650761247</v>
      </c>
      <c r="H160">
        <f ca="1">_xlfn.IFS(AND(G160&gt;铜钱系统分析!$D$233,G160&lt;=铜钱系统分析!$E$233),5,AND(G160&gt;铜钱系统分析!$D$234,G160&lt;=铜钱系统分析!$E$234),4,AND(G160&gt;铜钱系统分析!$D$235,G160&lt;=铜钱系统分析!$E$235),3,AND(G160&gt;铜钱系统分析!$D$236,G160&lt;=铜钱系统分析!$E$236),2)</f>
        <v>3</v>
      </c>
      <c r="J160" s="48">
        <f t="shared" ca="1" si="23"/>
        <v>19.042585231840292</v>
      </c>
      <c r="K160">
        <f ca="1">_xlfn.IFS(AND(J160&gt;铜钱系统分析!$D$233,J160&lt;=铜钱系统分析!$E$233),5,AND(J160&gt;铜钱系统分析!$D$234,J160&lt;=铜钱系统分析!$E$234),4,AND(J160&gt;铜钱系统分析!$D$235,J160&lt;=铜钱系统分析!$E$235),3,AND(J160&gt;铜钱系统分析!$D$236,J160&lt;=铜钱系统分析!$E$236),2)</f>
        <v>3</v>
      </c>
      <c r="M160" s="48">
        <f t="shared" ca="1" si="24"/>
        <v>82.370048511409919</v>
      </c>
      <c r="N160">
        <f ca="1">_xlfn.IFS(AND(M160&gt;铜钱系统分析!$D$233,M160&lt;=铜钱系统分析!$E$233),5,AND(M160&gt;铜钱系统分析!$D$234,M160&lt;=铜钱系统分析!$E$234),4,AND(M160&gt;铜钱系统分析!$D$235,M160&lt;=铜钱系统分析!$E$235),3,AND(M160&gt;铜钱系统分析!$D$236,M160&lt;=铜钱系统分析!$E$236),2)</f>
        <v>2</v>
      </c>
      <c r="P160" s="48">
        <f t="shared" ca="1" si="25"/>
        <v>27.718629927513248</v>
      </c>
      <c r="Q160">
        <f ca="1">_xlfn.IFS(AND(P160&gt;铜钱系统分析!$D$233,P160&lt;=铜钱系统分析!$E$233),5,AND(P160&gt;铜钱系统分析!$D$234,P160&lt;=铜钱系统分析!$E$234),4,AND(P160&gt;铜钱系统分析!$D$235,P160&lt;=铜钱系统分析!$E$235),3,AND(P160&gt;铜钱系统分析!$D$236,P160&lt;=铜钱系统分析!$E$236),2)</f>
        <v>3</v>
      </c>
      <c r="S160" s="48">
        <f t="shared" ca="1" si="26"/>
        <v>17.346763175036084</v>
      </c>
      <c r="T160">
        <f ca="1">_xlfn.IFS(AND(S160&gt;铜钱系统分析!$D$233,S160&lt;=铜钱系统分析!$E$233),5,AND(S160&gt;铜钱系统分析!$D$234,S160&lt;=铜钱系统分析!$E$234),4,AND(S160&gt;铜钱系统分析!$D$235,S160&lt;=铜钱系统分析!$E$235),3,AND(S160&gt;铜钱系统分析!$D$236,S160&lt;=铜钱系统分析!$E$236),2)</f>
        <v>3</v>
      </c>
      <c r="V160" s="48">
        <f t="shared" ca="1" si="27"/>
        <v>40.694836553244109</v>
      </c>
      <c r="W160">
        <f ca="1">_xlfn.IFS(AND(V160&gt;铜钱系统分析!$D$233,V160&lt;=铜钱系统分析!$E$233),5,AND(V160&gt;铜钱系统分析!$D$234,V160&lt;=铜钱系统分析!$E$234),4,AND(V160&gt;铜钱系统分析!$D$235,V160&lt;=铜钱系统分析!$E$235),3,AND(V160&gt;铜钱系统分析!$D$236,V160&lt;=铜钱系统分析!$E$236),2)</f>
        <v>3</v>
      </c>
      <c r="Y160" s="48">
        <f t="shared" ca="1" si="28"/>
        <v>45.893489628395535</v>
      </c>
      <c r="Z160">
        <f ca="1">_xlfn.IFS(AND(Y160&gt;铜钱系统分析!$D$233,Y160&lt;=铜钱系统分析!$E$233),5,AND(Y160&gt;铜钱系统分析!$D$234,Y160&lt;=铜钱系统分析!$E$234),4,AND(Y160&gt;铜钱系统分析!$D$235,Y160&lt;=铜钱系统分析!$E$235),3,AND(Y160&gt;铜钱系统分析!$D$236,Y160&lt;=铜钱系统分析!$E$236),2)</f>
        <v>3</v>
      </c>
      <c r="AB160" s="48">
        <f t="shared" ca="1" si="29"/>
        <v>28.825866139835831</v>
      </c>
      <c r="AC160">
        <f ca="1">_xlfn.IFS(AND(AB160&gt;铜钱系统分析!$D$233,AB160&lt;=铜钱系统分析!$E$233),5,AND(AB160&gt;铜钱系统分析!$D$234,AB160&lt;=铜钱系统分析!$E$234),4,AND(AB160&gt;铜钱系统分析!$D$235,AB160&lt;=铜钱系统分析!$E$235),3,AND(AB160&gt;铜钱系统分析!$D$236,AB160&lt;=铜钱系统分析!$E$236),2)</f>
        <v>3</v>
      </c>
    </row>
    <row r="161" spans="1:29" x14ac:dyDescent="0.15">
      <c r="A161" s="48">
        <f t="shared" ca="1" si="20"/>
        <v>55.092744570222344</v>
      </c>
      <c r="B161">
        <f ca="1">_xlfn.IFS(AND(A161&gt;铜钱系统分析!$D$233,A161&lt;=铜钱系统分析!$E$233),5,AND(A161&gt;铜钱系统分析!$D$234,A161&lt;=铜钱系统分析!$E$234),4,AND(A161&gt;铜钱系统分析!$D$235,A161&lt;=铜钱系统分析!$E$235),3,AND(A161&gt;铜钱系统分析!$D$236,A161&lt;=铜钱系统分析!$E$236),2)</f>
        <v>3</v>
      </c>
      <c r="D161" s="48">
        <f t="shared" ca="1" si="21"/>
        <v>20.212641944130837</v>
      </c>
      <c r="E161">
        <f ca="1">_xlfn.IFS(AND(D161&gt;铜钱系统分析!$D$233,D161&lt;=铜钱系统分析!$E$233),5,AND(D161&gt;铜钱系统分析!$D$234,D161&lt;=铜钱系统分析!$E$234),4,AND(D161&gt;铜钱系统分析!$D$235,D161&lt;=铜钱系统分析!$E$235),3,AND(D161&gt;铜钱系统分析!$D$236,D161&lt;=铜钱系统分析!$E$236),2)</f>
        <v>3</v>
      </c>
      <c r="G161" s="48">
        <f t="shared" ca="1" si="22"/>
        <v>29.299399519721192</v>
      </c>
      <c r="H161">
        <f ca="1">_xlfn.IFS(AND(G161&gt;铜钱系统分析!$D$233,G161&lt;=铜钱系统分析!$E$233),5,AND(G161&gt;铜钱系统分析!$D$234,G161&lt;=铜钱系统分析!$E$234),4,AND(G161&gt;铜钱系统分析!$D$235,G161&lt;=铜钱系统分析!$E$235),3,AND(G161&gt;铜钱系统分析!$D$236,G161&lt;=铜钱系统分析!$E$236),2)</f>
        <v>3</v>
      </c>
      <c r="J161" s="48">
        <f t="shared" ca="1" si="23"/>
        <v>94.052901266526661</v>
      </c>
      <c r="K161">
        <f ca="1">_xlfn.IFS(AND(J161&gt;铜钱系统分析!$D$233,J161&lt;=铜钱系统分析!$E$233),5,AND(J161&gt;铜钱系统分析!$D$234,J161&lt;=铜钱系统分析!$E$234),4,AND(J161&gt;铜钱系统分析!$D$235,J161&lt;=铜钱系统分析!$E$235),3,AND(J161&gt;铜钱系统分析!$D$236,J161&lt;=铜钱系统分析!$E$236),2)</f>
        <v>2</v>
      </c>
      <c r="M161" s="48">
        <f t="shared" ca="1" si="24"/>
        <v>61.041405592788344</v>
      </c>
      <c r="N161">
        <f ca="1">_xlfn.IFS(AND(M161&gt;铜钱系统分析!$D$233,M161&lt;=铜钱系统分析!$E$233),5,AND(M161&gt;铜钱系统分析!$D$234,M161&lt;=铜钱系统分析!$E$234),4,AND(M161&gt;铜钱系统分析!$D$235,M161&lt;=铜钱系统分析!$E$235),3,AND(M161&gt;铜钱系统分析!$D$236,M161&lt;=铜钱系统分析!$E$236),2)</f>
        <v>3</v>
      </c>
      <c r="P161" s="48">
        <f t="shared" ca="1" si="25"/>
        <v>74.470714372420872</v>
      </c>
      <c r="Q161">
        <f ca="1">_xlfn.IFS(AND(P161&gt;铜钱系统分析!$D$233,P161&lt;=铜钱系统分析!$E$233),5,AND(P161&gt;铜钱系统分析!$D$234,P161&lt;=铜钱系统分析!$E$234),4,AND(P161&gt;铜钱系统分析!$D$235,P161&lt;=铜钱系统分析!$E$235),3,AND(P161&gt;铜钱系统分析!$D$236,P161&lt;=铜钱系统分析!$E$236),2)</f>
        <v>2</v>
      </c>
      <c r="S161" s="48">
        <f t="shared" ca="1" si="26"/>
        <v>46.691232492076992</v>
      </c>
      <c r="T161">
        <f ca="1">_xlfn.IFS(AND(S161&gt;铜钱系统分析!$D$233,S161&lt;=铜钱系统分析!$E$233),5,AND(S161&gt;铜钱系统分析!$D$234,S161&lt;=铜钱系统分析!$E$234),4,AND(S161&gt;铜钱系统分析!$D$235,S161&lt;=铜钱系统分析!$E$235),3,AND(S161&gt;铜钱系统分析!$D$236,S161&lt;=铜钱系统分析!$E$236),2)</f>
        <v>3</v>
      </c>
      <c r="V161" s="48">
        <f t="shared" ca="1" si="27"/>
        <v>90.99814101326929</v>
      </c>
      <c r="W161">
        <f ca="1">_xlfn.IFS(AND(V161&gt;铜钱系统分析!$D$233,V161&lt;=铜钱系统分析!$E$233),5,AND(V161&gt;铜钱系统分析!$D$234,V161&lt;=铜钱系统分析!$E$234),4,AND(V161&gt;铜钱系统分析!$D$235,V161&lt;=铜钱系统分析!$E$235),3,AND(V161&gt;铜钱系统分析!$D$236,V161&lt;=铜钱系统分析!$E$236),2)</f>
        <v>2</v>
      </c>
      <c r="Y161" s="48">
        <f t="shared" ca="1" si="28"/>
        <v>82.704956899632663</v>
      </c>
      <c r="Z161">
        <f ca="1">_xlfn.IFS(AND(Y161&gt;铜钱系统分析!$D$233,Y161&lt;=铜钱系统分析!$E$233),5,AND(Y161&gt;铜钱系统分析!$D$234,Y161&lt;=铜钱系统分析!$E$234),4,AND(Y161&gt;铜钱系统分析!$D$235,Y161&lt;=铜钱系统分析!$E$235),3,AND(Y161&gt;铜钱系统分析!$D$236,Y161&lt;=铜钱系统分析!$E$236),2)</f>
        <v>2</v>
      </c>
      <c r="AB161" s="48">
        <f t="shared" ca="1" si="29"/>
        <v>57.646469756729878</v>
      </c>
      <c r="AC161">
        <f ca="1">_xlfn.IFS(AND(AB161&gt;铜钱系统分析!$D$233,AB161&lt;=铜钱系统分析!$E$233),5,AND(AB161&gt;铜钱系统分析!$D$234,AB161&lt;=铜钱系统分析!$E$234),4,AND(AB161&gt;铜钱系统分析!$D$235,AB161&lt;=铜钱系统分析!$E$235),3,AND(AB161&gt;铜钱系统分析!$D$236,AB161&lt;=铜钱系统分析!$E$236),2)</f>
        <v>3</v>
      </c>
    </row>
    <row r="162" spans="1:29" x14ac:dyDescent="0.15">
      <c r="A162" s="48">
        <f t="shared" ca="1" si="20"/>
        <v>88.996608040333854</v>
      </c>
      <c r="B162">
        <f ca="1">_xlfn.IFS(AND(A162&gt;铜钱系统分析!$D$233,A162&lt;=铜钱系统分析!$E$233),5,AND(A162&gt;铜钱系统分析!$D$234,A162&lt;=铜钱系统分析!$E$234),4,AND(A162&gt;铜钱系统分析!$D$235,A162&lt;=铜钱系统分析!$E$235),3,AND(A162&gt;铜钱系统分析!$D$236,A162&lt;=铜钱系统分析!$E$236),2)</f>
        <v>2</v>
      </c>
      <c r="D162" s="48">
        <f t="shared" ca="1" si="21"/>
        <v>38.215034494037582</v>
      </c>
      <c r="E162">
        <f ca="1">_xlfn.IFS(AND(D162&gt;铜钱系统分析!$D$233,D162&lt;=铜钱系统分析!$E$233),5,AND(D162&gt;铜钱系统分析!$D$234,D162&lt;=铜钱系统分析!$E$234),4,AND(D162&gt;铜钱系统分析!$D$235,D162&lt;=铜钱系统分析!$E$235),3,AND(D162&gt;铜钱系统分析!$D$236,D162&lt;=铜钱系统分析!$E$236),2)</f>
        <v>3</v>
      </c>
      <c r="G162" s="48">
        <f t="shared" ca="1" si="22"/>
        <v>3.6931786486713469</v>
      </c>
      <c r="H162">
        <f ca="1">_xlfn.IFS(AND(G162&gt;铜钱系统分析!$D$233,G162&lt;=铜钱系统分析!$E$233),5,AND(G162&gt;铜钱系统分析!$D$234,G162&lt;=铜钱系统分析!$E$234),4,AND(G162&gt;铜钱系统分析!$D$235,G162&lt;=铜钱系统分析!$E$235),3,AND(G162&gt;铜钱系统分析!$D$236,G162&lt;=铜钱系统分析!$E$236),2)</f>
        <v>3</v>
      </c>
      <c r="J162" s="48">
        <f t="shared" ca="1" si="23"/>
        <v>17.790964629525185</v>
      </c>
      <c r="K162">
        <f ca="1">_xlfn.IFS(AND(J162&gt;铜钱系统分析!$D$233,J162&lt;=铜钱系统分析!$E$233),5,AND(J162&gt;铜钱系统分析!$D$234,J162&lt;=铜钱系统分析!$E$234),4,AND(J162&gt;铜钱系统分析!$D$235,J162&lt;=铜钱系统分析!$E$235),3,AND(J162&gt;铜钱系统分析!$D$236,J162&lt;=铜钱系统分析!$E$236),2)</f>
        <v>3</v>
      </c>
      <c r="M162" s="48">
        <f t="shared" ca="1" si="24"/>
        <v>40.866282290991087</v>
      </c>
      <c r="N162">
        <f ca="1">_xlfn.IFS(AND(M162&gt;铜钱系统分析!$D$233,M162&lt;=铜钱系统分析!$E$233),5,AND(M162&gt;铜钱系统分析!$D$234,M162&lt;=铜钱系统分析!$E$234),4,AND(M162&gt;铜钱系统分析!$D$235,M162&lt;=铜钱系统分析!$E$235),3,AND(M162&gt;铜钱系统分析!$D$236,M162&lt;=铜钱系统分析!$E$236),2)</f>
        <v>3</v>
      </c>
      <c r="P162" s="48">
        <f t="shared" ca="1" si="25"/>
        <v>10.774244503744734</v>
      </c>
      <c r="Q162">
        <f ca="1">_xlfn.IFS(AND(P162&gt;铜钱系统分析!$D$233,P162&lt;=铜钱系统分析!$E$233),5,AND(P162&gt;铜钱系统分析!$D$234,P162&lt;=铜钱系统分析!$E$234),4,AND(P162&gt;铜钱系统分析!$D$235,P162&lt;=铜钱系统分析!$E$235),3,AND(P162&gt;铜钱系统分析!$D$236,P162&lt;=铜钱系统分析!$E$236),2)</f>
        <v>3</v>
      </c>
      <c r="S162" s="48">
        <f t="shared" ca="1" si="26"/>
        <v>59.061454427341552</v>
      </c>
      <c r="T162">
        <f ca="1">_xlfn.IFS(AND(S162&gt;铜钱系统分析!$D$233,S162&lt;=铜钱系统分析!$E$233),5,AND(S162&gt;铜钱系统分析!$D$234,S162&lt;=铜钱系统分析!$E$234),4,AND(S162&gt;铜钱系统分析!$D$235,S162&lt;=铜钱系统分析!$E$235),3,AND(S162&gt;铜钱系统分析!$D$236,S162&lt;=铜钱系统分析!$E$236),2)</f>
        <v>3</v>
      </c>
      <c r="V162" s="48">
        <f t="shared" ca="1" si="27"/>
        <v>35.710772310854843</v>
      </c>
      <c r="W162">
        <f ca="1">_xlfn.IFS(AND(V162&gt;铜钱系统分析!$D$233,V162&lt;=铜钱系统分析!$E$233),5,AND(V162&gt;铜钱系统分析!$D$234,V162&lt;=铜钱系统分析!$E$234),4,AND(V162&gt;铜钱系统分析!$D$235,V162&lt;=铜钱系统分析!$E$235),3,AND(V162&gt;铜钱系统分析!$D$236,V162&lt;=铜钱系统分析!$E$236),2)</f>
        <v>3</v>
      </c>
      <c r="Y162" s="48">
        <f t="shared" ca="1" si="28"/>
        <v>51.620711300762103</v>
      </c>
      <c r="Z162">
        <f ca="1">_xlfn.IFS(AND(Y162&gt;铜钱系统分析!$D$233,Y162&lt;=铜钱系统分析!$E$233),5,AND(Y162&gt;铜钱系统分析!$D$234,Y162&lt;=铜钱系统分析!$E$234),4,AND(Y162&gt;铜钱系统分析!$D$235,Y162&lt;=铜钱系统分析!$E$235),3,AND(Y162&gt;铜钱系统分析!$D$236,Y162&lt;=铜钱系统分析!$E$236),2)</f>
        <v>3</v>
      </c>
      <c r="AB162" s="48">
        <f t="shared" ca="1" si="29"/>
        <v>26.18200737587636</v>
      </c>
      <c r="AC162">
        <f ca="1">_xlfn.IFS(AND(AB162&gt;铜钱系统分析!$D$233,AB162&lt;=铜钱系统分析!$E$233),5,AND(AB162&gt;铜钱系统分析!$D$234,AB162&lt;=铜钱系统分析!$E$234),4,AND(AB162&gt;铜钱系统分析!$D$235,AB162&lt;=铜钱系统分析!$E$235),3,AND(AB162&gt;铜钱系统分析!$D$236,AB162&lt;=铜钱系统分析!$E$236),2)</f>
        <v>3</v>
      </c>
    </row>
    <row r="163" spans="1:29" x14ac:dyDescent="0.15">
      <c r="A163" s="48">
        <f t="shared" ca="1" si="20"/>
        <v>13.686959208117887</v>
      </c>
      <c r="B163">
        <f ca="1">_xlfn.IFS(AND(A163&gt;铜钱系统分析!$D$233,A163&lt;=铜钱系统分析!$E$233),5,AND(A163&gt;铜钱系统分析!$D$234,A163&lt;=铜钱系统分析!$E$234),4,AND(A163&gt;铜钱系统分析!$D$235,A163&lt;=铜钱系统分析!$E$235),3,AND(A163&gt;铜钱系统分析!$D$236,A163&lt;=铜钱系统分析!$E$236),2)</f>
        <v>3</v>
      </c>
      <c r="D163" s="48">
        <f t="shared" ca="1" si="21"/>
        <v>63.752260688008498</v>
      </c>
      <c r="E163">
        <f ca="1">_xlfn.IFS(AND(D163&gt;铜钱系统分析!$D$233,D163&lt;=铜钱系统分析!$E$233),5,AND(D163&gt;铜钱系统分析!$D$234,D163&lt;=铜钱系统分析!$E$234),4,AND(D163&gt;铜钱系统分析!$D$235,D163&lt;=铜钱系统分析!$E$235),3,AND(D163&gt;铜钱系统分析!$D$236,D163&lt;=铜钱系统分析!$E$236),2)</f>
        <v>3</v>
      </c>
      <c r="G163" s="48">
        <f t="shared" ca="1" si="22"/>
        <v>10.222033286158494</v>
      </c>
      <c r="H163">
        <f ca="1">_xlfn.IFS(AND(G163&gt;铜钱系统分析!$D$233,G163&lt;=铜钱系统分析!$E$233),5,AND(G163&gt;铜钱系统分析!$D$234,G163&lt;=铜钱系统分析!$E$234),4,AND(G163&gt;铜钱系统分析!$D$235,G163&lt;=铜钱系统分析!$E$235),3,AND(G163&gt;铜钱系统分析!$D$236,G163&lt;=铜钱系统分析!$E$236),2)</f>
        <v>3</v>
      </c>
      <c r="J163" s="48">
        <f t="shared" ca="1" si="23"/>
        <v>65.124172827358578</v>
      </c>
      <c r="K163">
        <f ca="1">_xlfn.IFS(AND(J163&gt;铜钱系统分析!$D$233,J163&lt;=铜钱系统分析!$E$233),5,AND(J163&gt;铜钱系统分析!$D$234,J163&lt;=铜钱系统分析!$E$234),4,AND(J163&gt;铜钱系统分析!$D$235,J163&lt;=铜钱系统分析!$E$235),3,AND(J163&gt;铜钱系统分析!$D$236,J163&lt;=铜钱系统分析!$E$236),2)</f>
        <v>3</v>
      </c>
      <c r="M163" s="48">
        <f t="shared" ca="1" si="24"/>
        <v>0.45106026776748909</v>
      </c>
      <c r="N163">
        <f ca="1">_xlfn.IFS(AND(M163&gt;铜钱系统分析!$D$233,M163&lt;=铜钱系统分析!$E$233),5,AND(M163&gt;铜钱系统分析!$D$234,M163&lt;=铜钱系统分析!$E$234),4,AND(M163&gt;铜钱系统分析!$D$235,M163&lt;=铜钱系统分析!$E$235),3,AND(M163&gt;铜钱系统分析!$D$236,M163&lt;=铜钱系统分析!$E$236),2)</f>
        <v>5</v>
      </c>
      <c r="P163" s="48">
        <f t="shared" ca="1" si="25"/>
        <v>83.10403003914044</v>
      </c>
      <c r="Q163">
        <f ca="1">_xlfn.IFS(AND(P163&gt;铜钱系统分析!$D$233,P163&lt;=铜钱系统分析!$E$233),5,AND(P163&gt;铜钱系统分析!$D$234,P163&lt;=铜钱系统分析!$E$234),4,AND(P163&gt;铜钱系统分析!$D$235,P163&lt;=铜钱系统分析!$E$235),3,AND(P163&gt;铜钱系统分析!$D$236,P163&lt;=铜钱系统分析!$E$236),2)</f>
        <v>2</v>
      </c>
      <c r="S163" s="48">
        <f t="shared" ca="1" si="26"/>
        <v>16.744246606330236</v>
      </c>
      <c r="T163">
        <f ca="1">_xlfn.IFS(AND(S163&gt;铜钱系统分析!$D$233,S163&lt;=铜钱系统分析!$E$233),5,AND(S163&gt;铜钱系统分析!$D$234,S163&lt;=铜钱系统分析!$E$234),4,AND(S163&gt;铜钱系统分析!$D$235,S163&lt;=铜钱系统分析!$E$235),3,AND(S163&gt;铜钱系统分析!$D$236,S163&lt;=铜钱系统分析!$E$236),2)</f>
        <v>3</v>
      </c>
      <c r="V163" s="48">
        <f t="shared" ca="1" si="27"/>
        <v>14.79768283819568</v>
      </c>
      <c r="W163">
        <f ca="1">_xlfn.IFS(AND(V163&gt;铜钱系统分析!$D$233,V163&lt;=铜钱系统分析!$E$233),5,AND(V163&gt;铜钱系统分析!$D$234,V163&lt;=铜钱系统分析!$E$234),4,AND(V163&gt;铜钱系统分析!$D$235,V163&lt;=铜钱系统分析!$E$235),3,AND(V163&gt;铜钱系统分析!$D$236,V163&lt;=铜钱系统分析!$E$236),2)</f>
        <v>3</v>
      </c>
      <c r="Y163" s="48">
        <f t="shared" ca="1" si="28"/>
        <v>37.674010032777957</v>
      </c>
      <c r="Z163">
        <f ca="1">_xlfn.IFS(AND(Y163&gt;铜钱系统分析!$D$233,Y163&lt;=铜钱系统分析!$E$233),5,AND(Y163&gt;铜钱系统分析!$D$234,Y163&lt;=铜钱系统分析!$E$234),4,AND(Y163&gt;铜钱系统分析!$D$235,Y163&lt;=铜钱系统分析!$E$235),3,AND(Y163&gt;铜钱系统分析!$D$236,Y163&lt;=铜钱系统分析!$E$236),2)</f>
        <v>3</v>
      </c>
      <c r="AB163" s="48">
        <f t="shared" ca="1" si="29"/>
        <v>66.359067079312297</v>
      </c>
      <c r="AC163">
        <f ca="1">_xlfn.IFS(AND(AB163&gt;铜钱系统分析!$D$233,AB163&lt;=铜钱系统分析!$E$233),5,AND(AB163&gt;铜钱系统分析!$D$234,AB163&lt;=铜钱系统分析!$E$234),4,AND(AB163&gt;铜钱系统分析!$D$235,AB163&lt;=铜钱系统分析!$E$235),3,AND(AB163&gt;铜钱系统分析!$D$236,AB163&lt;=铜钱系统分析!$E$236),2)</f>
        <v>3</v>
      </c>
    </row>
    <row r="164" spans="1:29" x14ac:dyDescent="0.15">
      <c r="A164" s="48">
        <f t="shared" ca="1" si="20"/>
        <v>10.650827889395241</v>
      </c>
      <c r="B164">
        <f ca="1">_xlfn.IFS(AND(A164&gt;铜钱系统分析!$D$233,A164&lt;=铜钱系统分析!$E$233),5,AND(A164&gt;铜钱系统分析!$D$234,A164&lt;=铜钱系统分析!$E$234),4,AND(A164&gt;铜钱系统分析!$D$235,A164&lt;=铜钱系统分析!$E$235),3,AND(A164&gt;铜钱系统分析!$D$236,A164&lt;=铜钱系统分析!$E$236),2)</f>
        <v>3</v>
      </c>
      <c r="D164" s="48">
        <f t="shared" ca="1" si="21"/>
        <v>74.115990092959052</v>
      </c>
      <c r="E164">
        <f ca="1">_xlfn.IFS(AND(D164&gt;铜钱系统分析!$D$233,D164&lt;=铜钱系统分析!$E$233),5,AND(D164&gt;铜钱系统分析!$D$234,D164&lt;=铜钱系统分析!$E$234),4,AND(D164&gt;铜钱系统分析!$D$235,D164&lt;=铜钱系统分析!$E$235),3,AND(D164&gt;铜钱系统分析!$D$236,D164&lt;=铜钱系统分析!$E$236),2)</f>
        <v>2</v>
      </c>
      <c r="G164" s="48">
        <f t="shared" ca="1" si="22"/>
        <v>65.483423417616009</v>
      </c>
      <c r="H164">
        <f ca="1">_xlfn.IFS(AND(G164&gt;铜钱系统分析!$D$233,G164&lt;=铜钱系统分析!$E$233),5,AND(G164&gt;铜钱系统分析!$D$234,G164&lt;=铜钱系统分析!$E$234),4,AND(G164&gt;铜钱系统分析!$D$235,G164&lt;=铜钱系统分析!$E$235),3,AND(G164&gt;铜钱系统分析!$D$236,G164&lt;=铜钱系统分析!$E$236),2)</f>
        <v>3</v>
      </c>
      <c r="J164" s="48">
        <f t="shared" ca="1" si="23"/>
        <v>95.371845086699921</v>
      </c>
      <c r="K164">
        <f ca="1">_xlfn.IFS(AND(J164&gt;铜钱系统分析!$D$233,J164&lt;=铜钱系统分析!$E$233),5,AND(J164&gt;铜钱系统分析!$D$234,J164&lt;=铜钱系统分析!$E$234),4,AND(J164&gt;铜钱系统分析!$D$235,J164&lt;=铜钱系统分析!$E$235),3,AND(J164&gt;铜钱系统分析!$D$236,J164&lt;=铜钱系统分析!$E$236),2)</f>
        <v>2</v>
      </c>
      <c r="M164" s="48">
        <f t="shared" ca="1" si="24"/>
        <v>81.954477085306436</v>
      </c>
      <c r="N164">
        <f ca="1">_xlfn.IFS(AND(M164&gt;铜钱系统分析!$D$233,M164&lt;=铜钱系统分析!$E$233),5,AND(M164&gt;铜钱系统分析!$D$234,M164&lt;=铜钱系统分析!$E$234),4,AND(M164&gt;铜钱系统分析!$D$235,M164&lt;=铜钱系统分析!$E$235),3,AND(M164&gt;铜钱系统分析!$D$236,M164&lt;=铜钱系统分析!$E$236),2)</f>
        <v>2</v>
      </c>
      <c r="P164" s="48">
        <f t="shared" ca="1" si="25"/>
        <v>43.060784849795674</v>
      </c>
      <c r="Q164">
        <f ca="1">_xlfn.IFS(AND(P164&gt;铜钱系统分析!$D$233,P164&lt;=铜钱系统分析!$E$233),5,AND(P164&gt;铜钱系统分析!$D$234,P164&lt;=铜钱系统分析!$E$234),4,AND(P164&gt;铜钱系统分析!$D$235,P164&lt;=铜钱系统分析!$E$235),3,AND(P164&gt;铜钱系统分析!$D$236,P164&lt;=铜钱系统分析!$E$236),2)</f>
        <v>3</v>
      </c>
      <c r="S164" s="48">
        <f t="shared" ca="1" si="26"/>
        <v>65.449536629294855</v>
      </c>
      <c r="T164">
        <f ca="1">_xlfn.IFS(AND(S164&gt;铜钱系统分析!$D$233,S164&lt;=铜钱系统分析!$E$233),5,AND(S164&gt;铜钱系统分析!$D$234,S164&lt;=铜钱系统分析!$E$234),4,AND(S164&gt;铜钱系统分析!$D$235,S164&lt;=铜钱系统分析!$E$235),3,AND(S164&gt;铜钱系统分析!$D$236,S164&lt;=铜钱系统分析!$E$236),2)</f>
        <v>3</v>
      </c>
      <c r="V164" s="48">
        <f t="shared" ca="1" si="27"/>
        <v>70.882361103416315</v>
      </c>
      <c r="W164">
        <f ca="1">_xlfn.IFS(AND(V164&gt;铜钱系统分析!$D$233,V164&lt;=铜钱系统分析!$E$233),5,AND(V164&gt;铜钱系统分析!$D$234,V164&lt;=铜钱系统分析!$E$234),4,AND(V164&gt;铜钱系统分析!$D$235,V164&lt;=铜钱系统分析!$E$235),3,AND(V164&gt;铜钱系统分析!$D$236,V164&lt;=铜钱系统分析!$E$236),2)</f>
        <v>3</v>
      </c>
      <c r="Y164" s="48">
        <f t="shared" ca="1" si="28"/>
        <v>48.147312024299929</v>
      </c>
      <c r="Z164">
        <f ca="1">_xlfn.IFS(AND(Y164&gt;铜钱系统分析!$D$233,Y164&lt;=铜钱系统分析!$E$233),5,AND(Y164&gt;铜钱系统分析!$D$234,Y164&lt;=铜钱系统分析!$E$234),4,AND(Y164&gt;铜钱系统分析!$D$235,Y164&lt;=铜钱系统分析!$E$235),3,AND(Y164&gt;铜钱系统分析!$D$236,Y164&lt;=铜钱系统分析!$E$236),2)</f>
        <v>3</v>
      </c>
      <c r="AB164" s="48">
        <f t="shared" ca="1" si="29"/>
        <v>46.913618227759869</v>
      </c>
      <c r="AC164">
        <f ca="1">_xlfn.IFS(AND(AB164&gt;铜钱系统分析!$D$233,AB164&lt;=铜钱系统分析!$E$233),5,AND(AB164&gt;铜钱系统分析!$D$234,AB164&lt;=铜钱系统分析!$E$234),4,AND(AB164&gt;铜钱系统分析!$D$235,AB164&lt;=铜钱系统分析!$E$235),3,AND(AB164&gt;铜钱系统分析!$D$236,AB164&lt;=铜钱系统分析!$E$236),2)</f>
        <v>3</v>
      </c>
    </row>
    <row r="165" spans="1:29" x14ac:dyDescent="0.15">
      <c r="A165" s="48">
        <f t="shared" ca="1" si="20"/>
        <v>50.667706973235191</v>
      </c>
      <c r="B165">
        <f ca="1">_xlfn.IFS(AND(A165&gt;铜钱系统分析!$D$233,A165&lt;=铜钱系统分析!$E$233),5,AND(A165&gt;铜钱系统分析!$D$234,A165&lt;=铜钱系统分析!$E$234),4,AND(A165&gt;铜钱系统分析!$D$235,A165&lt;=铜钱系统分析!$E$235),3,AND(A165&gt;铜钱系统分析!$D$236,A165&lt;=铜钱系统分析!$E$236),2)</f>
        <v>3</v>
      </c>
      <c r="D165" s="48">
        <f t="shared" ca="1" si="21"/>
        <v>39.969385408313407</v>
      </c>
      <c r="E165">
        <f ca="1">_xlfn.IFS(AND(D165&gt;铜钱系统分析!$D$233,D165&lt;=铜钱系统分析!$E$233),5,AND(D165&gt;铜钱系统分析!$D$234,D165&lt;=铜钱系统分析!$E$234),4,AND(D165&gt;铜钱系统分析!$D$235,D165&lt;=铜钱系统分析!$E$235),3,AND(D165&gt;铜钱系统分析!$D$236,D165&lt;=铜钱系统分析!$E$236),2)</f>
        <v>3</v>
      </c>
      <c r="G165" s="48">
        <f t="shared" ca="1" si="22"/>
        <v>93.767345956781995</v>
      </c>
      <c r="H165">
        <f ca="1">_xlfn.IFS(AND(G165&gt;铜钱系统分析!$D$233,G165&lt;=铜钱系统分析!$E$233),5,AND(G165&gt;铜钱系统分析!$D$234,G165&lt;=铜钱系统分析!$E$234),4,AND(G165&gt;铜钱系统分析!$D$235,G165&lt;=铜钱系统分析!$E$235),3,AND(G165&gt;铜钱系统分析!$D$236,G165&lt;=铜钱系统分析!$E$236),2)</f>
        <v>2</v>
      </c>
      <c r="J165" s="48">
        <f t="shared" ca="1" si="23"/>
        <v>75.93370202467348</v>
      </c>
      <c r="K165">
        <f ca="1">_xlfn.IFS(AND(J165&gt;铜钱系统分析!$D$233,J165&lt;=铜钱系统分析!$E$233),5,AND(J165&gt;铜钱系统分析!$D$234,J165&lt;=铜钱系统分析!$E$234),4,AND(J165&gt;铜钱系统分析!$D$235,J165&lt;=铜钱系统分析!$E$235),3,AND(J165&gt;铜钱系统分析!$D$236,J165&lt;=铜钱系统分析!$E$236),2)</f>
        <v>2</v>
      </c>
      <c r="M165" s="48">
        <f t="shared" ca="1" si="24"/>
        <v>53.471322796259265</v>
      </c>
      <c r="N165">
        <f ca="1">_xlfn.IFS(AND(M165&gt;铜钱系统分析!$D$233,M165&lt;=铜钱系统分析!$E$233),5,AND(M165&gt;铜钱系统分析!$D$234,M165&lt;=铜钱系统分析!$E$234),4,AND(M165&gt;铜钱系统分析!$D$235,M165&lt;=铜钱系统分析!$E$235),3,AND(M165&gt;铜钱系统分析!$D$236,M165&lt;=铜钱系统分析!$E$236),2)</f>
        <v>3</v>
      </c>
      <c r="P165" s="48">
        <f t="shared" ca="1" si="25"/>
        <v>85.464751315789471</v>
      </c>
      <c r="Q165">
        <f ca="1">_xlfn.IFS(AND(P165&gt;铜钱系统分析!$D$233,P165&lt;=铜钱系统分析!$E$233),5,AND(P165&gt;铜钱系统分析!$D$234,P165&lt;=铜钱系统分析!$E$234),4,AND(P165&gt;铜钱系统分析!$D$235,P165&lt;=铜钱系统分析!$E$235),3,AND(P165&gt;铜钱系统分析!$D$236,P165&lt;=铜钱系统分析!$E$236),2)</f>
        <v>2</v>
      </c>
      <c r="S165" s="48">
        <f t="shared" ca="1" si="26"/>
        <v>55.132216294139347</v>
      </c>
      <c r="T165">
        <f ca="1">_xlfn.IFS(AND(S165&gt;铜钱系统分析!$D$233,S165&lt;=铜钱系统分析!$E$233),5,AND(S165&gt;铜钱系统分析!$D$234,S165&lt;=铜钱系统分析!$E$234),4,AND(S165&gt;铜钱系统分析!$D$235,S165&lt;=铜钱系统分析!$E$235),3,AND(S165&gt;铜钱系统分析!$D$236,S165&lt;=铜钱系统分析!$E$236),2)</f>
        <v>3</v>
      </c>
      <c r="V165" s="48">
        <f t="shared" ca="1" si="27"/>
        <v>20.851840609944894</v>
      </c>
      <c r="W165">
        <f ca="1">_xlfn.IFS(AND(V165&gt;铜钱系统分析!$D$233,V165&lt;=铜钱系统分析!$E$233),5,AND(V165&gt;铜钱系统分析!$D$234,V165&lt;=铜钱系统分析!$E$234),4,AND(V165&gt;铜钱系统分析!$D$235,V165&lt;=铜钱系统分析!$E$235),3,AND(V165&gt;铜钱系统分析!$D$236,V165&lt;=铜钱系统分析!$E$236),2)</f>
        <v>3</v>
      </c>
      <c r="Y165" s="48">
        <f t="shared" ca="1" si="28"/>
        <v>22.108365814729225</v>
      </c>
      <c r="Z165">
        <f ca="1">_xlfn.IFS(AND(Y165&gt;铜钱系统分析!$D$233,Y165&lt;=铜钱系统分析!$E$233),5,AND(Y165&gt;铜钱系统分析!$D$234,Y165&lt;=铜钱系统分析!$E$234),4,AND(Y165&gt;铜钱系统分析!$D$235,Y165&lt;=铜钱系统分析!$E$235),3,AND(Y165&gt;铜钱系统分析!$D$236,Y165&lt;=铜钱系统分析!$E$236),2)</f>
        <v>3</v>
      </c>
      <c r="AB165" s="48">
        <f t="shared" ca="1" si="29"/>
        <v>51.315482906029921</v>
      </c>
      <c r="AC165">
        <f ca="1">_xlfn.IFS(AND(AB165&gt;铜钱系统分析!$D$233,AB165&lt;=铜钱系统分析!$E$233),5,AND(AB165&gt;铜钱系统分析!$D$234,AB165&lt;=铜钱系统分析!$E$234),4,AND(AB165&gt;铜钱系统分析!$D$235,AB165&lt;=铜钱系统分析!$E$235),3,AND(AB165&gt;铜钱系统分析!$D$236,AB165&lt;=铜钱系统分析!$E$236),2)</f>
        <v>3</v>
      </c>
    </row>
    <row r="166" spans="1:29" x14ac:dyDescent="0.15">
      <c r="A166" s="48">
        <f t="shared" ca="1" si="20"/>
        <v>19.308330367194127</v>
      </c>
      <c r="B166">
        <f ca="1">_xlfn.IFS(AND(A166&gt;铜钱系统分析!$D$233,A166&lt;=铜钱系统分析!$E$233),5,AND(A166&gt;铜钱系统分析!$D$234,A166&lt;=铜钱系统分析!$E$234),4,AND(A166&gt;铜钱系统分析!$D$235,A166&lt;=铜钱系统分析!$E$235),3,AND(A166&gt;铜钱系统分析!$D$236,A166&lt;=铜钱系统分析!$E$236),2)</f>
        <v>3</v>
      </c>
      <c r="D166" s="48">
        <f t="shared" ca="1" si="21"/>
        <v>70.457761219662501</v>
      </c>
      <c r="E166">
        <f ca="1">_xlfn.IFS(AND(D166&gt;铜钱系统分析!$D$233,D166&lt;=铜钱系统分析!$E$233),5,AND(D166&gt;铜钱系统分析!$D$234,D166&lt;=铜钱系统分析!$E$234),4,AND(D166&gt;铜钱系统分析!$D$235,D166&lt;=铜钱系统分析!$E$235),3,AND(D166&gt;铜钱系统分析!$D$236,D166&lt;=铜钱系统分析!$E$236),2)</f>
        <v>3</v>
      </c>
      <c r="G166" s="48">
        <f t="shared" ca="1" si="22"/>
        <v>49.46004922700061</v>
      </c>
      <c r="H166">
        <f ca="1">_xlfn.IFS(AND(G166&gt;铜钱系统分析!$D$233,G166&lt;=铜钱系统分析!$E$233),5,AND(G166&gt;铜钱系统分析!$D$234,G166&lt;=铜钱系统分析!$E$234),4,AND(G166&gt;铜钱系统分析!$D$235,G166&lt;=铜钱系统分析!$E$235),3,AND(G166&gt;铜钱系统分析!$D$236,G166&lt;=铜钱系统分析!$E$236),2)</f>
        <v>3</v>
      </c>
      <c r="J166" s="48">
        <f t="shared" ca="1" si="23"/>
        <v>92.51615682368579</v>
      </c>
      <c r="K166">
        <f ca="1">_xlfn.IFS(AND(J166&gt;铜钱系统分析!$D$233,J166&lt;=铜钱系统分析!$E$233),5,AND(J166&gt;铜钱系统分析!$D$234,J166&lt;=铜钱系统分析!$E$234),4,AND(J166&gt;铜钱系统分析!$D$235,J166&lt;=铜钱系统分析!$E$235),3,AND(J166&gt;铜钱系统分析!$D$236,J166&lt;=铜钱系统分析!$E$236),2)</f>
        <v>2</v>
      </c>
      <c r="M166" s="48">
        <f t="shared" ca="1" si="24"/>
        <v>88.252696805856118</v>
      </c>
      <c r="N166">
        <f ca="1">_xlfn.IFS(AND(M166&gt;铜钱系统分析!$D$233,M166&lt;=铜钱系统分析!$E$233),5,AND(M166&gt;铜钱系统分析!$D$234,M166&lt;=铜钱系统分析!$E$234),4,AND(M166&gt;铜钱系统分析!$D$235,M166&lt;=铜钱系统分析!$E$235),3,AND(M166&gt;铜钱系统分析!$D$236,M166&lt;=铜钱系统分析!$E$236),2)</f>
        <v>2</v>
      </c>
      <c r="P166" s="48">
        <f t="shared" ca="1" si="25"/>
        <v>79.715805832886815</v>
      </c>
      <c r="Q166">
        <f ca="1">_xlfn.IFS(AND(P166&gt;铜钱系统分析!$D$233,P166&lt;=铜钱系统分析!$E$233),5,AND(P166&gt;铜钱系统分析!$D$234,P166&lt;=铜钱系统分析!$E$234),4,AND(P166&gt;铜钱系统分析!$D$235,P166&lt;=铜钱系统分析!$E$235),3,AND(P166&gt;铜钱系统分析!$D$236,P166&lt;=铜钱系统分析!$E$236),2)</f>
        <v>2</v>
      </c>
      <c r="S166" s="48">
        <f t="shared" ca="1" si="26"/>
        <v>80.883599753216458</v>
      </c>
      <c r="T166">
        <f ca="1">_xlfn.IFS(AND(S166&gt;铜钱系统分析!$D$233,S166&lt;=铜钱系统分析!$E$233),5,AND(S166&gt;铜钱系统分析!$D$234,S166&lt;=铜钱系统分析!$E$234),4,AND(S166&gt;铜钱系统分析!$D$235,S166&lt;=铜钱系统分析!$E$235),3,AND(S166&gt;铜钱系统分析!$D$236,S166&lt;=铜钱系统分析!$E$236),2)</f>
        <v>2</v>
      </c>
      <c r="V166" s="48">
        <f t="shared" ca="1" si="27"/>
        <v>4.0933838260030058</v>
      </c>
      <c r="W166">
        <f ca="1">_xlfn.IFS(AND(V166&gt;铜钱系统分析!$D$233,V166&lt;=铜钱系统分析!$E$233),5,AND(V166&gt;铜钱系统分析!$D$234,V166&lt;=铜钱系统分析!$E$234),4,AND(V166&gt;铜钱系统分析!$D$235,V166&lt;=铜钱系统分析!$E$235),3,AND(V166&gt;铜钱系统分析!$D$236,V166&lt;=铜钱系统分析!$E$236),2)</f>
        <v>3</v>
      </c>
      <c r="Y166" s="48">
        <f t="shared" ca="1" si="28"/>
        <v>38.066289239429295</v>
      </c>
      <c r="Z166">
        <f ca="1">_xlfn.IFS(AND(Y166&gt;铜钱系统分析!$D$233,Y166&lt;=铜钱系统分析!$E$233),5,AND(Y166&gt;铜钱系统分析!$D$234,Y166&lt;=铜钱系统分析!$E$234),4,AND(Y166&gt;铜钱系统分析!$D$235,Y166&lt;=铜钱系统分析!$E$235),3,AND(Y166&gt;铜钱系统分析!$D$236,Y166&lt;=铜钱系统分析!$E$236),2)</f>
        <v>3</v>
      </c>
      <c r="AB166" s="48">
        <f t="shared" ca="1" si="29"/>
        <v>42.563509179267186</v>
      </c>
      <c r="AC166">
        <f ca="1">_xlfn.IFS(AND(AB166&gt;铜钱系统分析!$D$233,AB166&lt;=铜钱系统分析!$E$233),5,AND(AB166&gt;铜钱系统分析!$D$234,AB166&lt;=铜钱系统分析!$E$234),4,AND(AB166&gt;铜钱系统分析!$D$235,AB166&lt;=铜钱系统分析!$E$235),3,AND(AB166&gt;铜钱系统分析!$D$236,AB166&lt;=铜钱系统分析!$E$236),2)</f>
        <v>3</v>
      </c>
    </row>
    <row r="167" spans="1:29" x14ac:dyDescent="0.15">
      <c r="A167" s="48">
        <f t="shared" ca="1" si="20"/>
        <v>42.615750830079492</v>
      </c>
      <c r="B167">
        <f ca="1">_xlfn.IFS(AND(A167&gt;铜钱系统分析!$D$233,A167&lt;=铜钱系统分析!$E$233),5,AND(A167&gt;铜钱系统分析!$D$234,A167&lt;=铜钱系统分析!$E$234),4,AND(A167&gt;铜钱系统分析!$D$235,A167&lt;=铜钱系统分析!$E$235),3,AND(A167&gt;铜钱系统分析!$D$236,A167&lt;=铜钱系统分析!$E$236),2)</f>
        <v>3</v>
      </c>
      <c r="D167" s="48">
        <f t="shared" ca="1" si="21"/>
        <v>82.88677333286978</v>
      </c>
      <c r="E167">
        <f ca="1">_xlfn.IFS(AND(D167&gt;铜钱系统分析!$D$233,D167&lt;=铜钱系统分析!$E$233),5,AND(D167&gt;铜钱系统分析!$D$234,D167&lt;=铜钱系统分析!$E$234),4,AND(D167&gt;铜钱系统分析!$D$235,D167&lt;=铜钱系统分析!$E$235),3,AND(D167&gt;铜钱系统分析!$D$236,D167&lt;=铜钱系统分析!$E$236),2)</f>
        <v>2</v>
      </c>
      <c r="G167" s="48">
        <f t="shared" ca="1" si="22"/>
        <v>87.93393944673339</v>
      </c>
      <c r="H167">
        <f ca="1">_xlfn.IFS(AND(G167&gt;铜钱系统分析!$D$233,G167&lt;=铜钱系统分析!$E$233),5,AND(G167&gt;铜钱系统分析!$D$234,G167&lt;=铜钱系统分析!$E$234),4,AND(G167&gt;铜钱系统分析!$D$235,G167&lt;=铜钱系统分析!$E$235),3,AND(G167&gt;铜钱系统分析!$D$236,G167&lt;=铜钱系统分析!$E$236),2)</f>
        <v>2</v>
      </c>
      <c r="J167" s="48">
        <f t="shared" ca="1" si="23"/>
        <v>30.139563002271263</v>
      </c>
      <c r="K167">
        <f ca="1">_xlfn.IFS(AND(J167&gt;铜钱系统分析!$D$233,J167&lt;=铜钱系统分析!$E$233),5,AND(J167&gt;铜钱系统分析!$D$234,J167&lt;=铜钱系统分析!$E$234),4,AND(J167&gt;铜钱系统分析!$D$235,J167&lt;=铜钱系统分析!$E$235),3,AND(J167&gt;铜钱系统分析!$D$236,J167&lt;=铜钱系统分析!$E$236),2)</f>
        <v>3</v>
      </c>
      <c r="M167" s="48">
        <f t="shared" ca="1" si="24"/>
        <v>75.910513528151043</v>
      </c>
      <c r="N167">
        <f ca="1">_xlfn.IFS(AND(M167&gt;铜钱系统分析!$D$233,M167&lt;=铜钱系统分析!$E$233),5,AND(M167&gt;铜钱系统分析!$D$234,M167&lt;=铜钱系统分析!$E$234),4,AND(M167&gt;铜钱系统分析!$D$235,M167&lt;=铜钱系统分析!$E$235),3,AND(M167&gt;铜钱系统分析!$D$236,M167&lt;=铜钱系统分析!$E$236),2)</f>
        <v>2</v>
      </c>
      <c r="P167" s="48">
        <f t="shared" ca="1" si="25"/>
        <v>31.124122120199683</v>
      </c>
      <c r="Q167">
        <f ca="1">_xlfn.IFS(AND(P167&gt;铜钱系统分析!$D$233,P167&lt;=铜钱系统分析!$E$233),5,AND(P167&gt;铜钱系统分析!$D$234,P167&lt;=铜钱系统分析!$E$234),4,AND(P167&gt;铜钱系统分析!$D$235,P167&lt;=铜钱系统分析!$E$235),3,AND(P167&gt;铜钱系统分析!$D$236,P167&lt;=铜钱系统分析!$E$236),2)</f>
        <v>3</v>
      </c>
      <c r="S167" s="48">
        <f t="shared" ca="1" si="26"/>
        <v>90.298730911430809</v>
      </c>
      <c r="T167">
        <f ca="1">_xlfn.IFS(AND(S167&gt;铜钱系统分析!$D$233,S167&lt;=铜钱系统分析!$E$233),5,AND(S167&gt;铜钱系统分析!$D$234,S167&lt;=铜钱系统分析!$E$234),4,AND(S167&gt;铜钱系统分析!$D$235,S167&lt;=铜钱系统分析!$E$235),3,AND(S167&gt;铜钱系统分析!$D$236,S167&lt;=铜钱系统分析!$E$236),2)</f>
        <v>2</v>
      </c>
      <c r="V167" s="48">
        <f t="shared" ca="1" si="27"/>
        <v>91.017696544049713</v>
      </c>
      <c r="W167">
        <f ca="1">_xlfn.IFS(AND(V167&gt;铜钱系统分析!$D$233,V167&lt;=铜钱系统分析!$E$233),5,AND(V167&gt;铜钱系统分析!$D$234,V167&lt;=铜钱系统分析!$E$234),4,AND(V167&gt;铜钱系统分析!$D$235,V167&lt;=铜钱系统分析!$E$235),3,AND(V167&gt;铜钱系统分析!$D$236,V167&lt;=铜钱系统分析!$E$236),2)</f>
        <v>2</v>
      </c>
      <c r="Y167" s="48">
        <f t="shared" ca="1" si="28"/>
        <v>45.883239580045419</v>
      </c>
      <c r="Z167">
        <f ca="1">_xlfn.IFS(AND(Y167&gt;铜钱系统分析!$D$233,Y167&lt;=铜钱系统分析!$E$233),5,AND(Y167&gt;铜钱系统分析!$D$234,Y167&lt;=铜钱系统分析!$E$234),4,AND(Y167&gt;铜钱系统分析!$D$235,Y167&lt;=铜钱系统分析!$E$235),3,AND(Y167&gt;铜钱系统分析!$D$236,Y167&lt;=铜钱系统分析!$E$236),2)</f>
        <v>3</v>
      </c>
      <c r="AB167" s="48">
        <f t="shared" ca="1" si="29"/>
        <v>67.413440150798436</v>
      </c>
      <c r="AC167">
        <f ca="1">_xlfn.IFS(AND(AB167&gt;铜钱系统分析!$D$233,AB167&lt;=铜钱系统分析!$E$233),5,AND(AB167&gt;铜钱系统分析!$D$234,AB167&lt;=铜钱系统分析!$E$234),4,AND(AB167&gt;铜钱系统分析!$D$235,AB167&lt;=铜钱系统分析!$E$235),3,AND(AB167&gt;铜钱系统分析!$D$236,AB167&lt;=铜钱系统分析!$E$236),2)</f>
        <v>3</v>
      </c>
    </row>
    <row r="168" spans="1:29" x14ac:dyDescent="0.15">
      <c r="A168" s="48">
        <f t="shared" ca="1" si="20"/>
        <v>47.105581361394876</v>
      </c>
      <c r="B168">
        <f ca="1">_xlfn.IFS(AND(A168&gt;铜钱系统分析!$D$233,A168&lt;=铜钱系统分析!$E$233),5,AND(A168&gt;铜钱系统分析!$D$234,A168&lt;=铜钱系统分析!$E$234),4,AND(A168&gt;铜钱系统分析!$D$235,A168&lt;=铜钱系统分析!$E$235),3,AND(A168&gt;铜钱系统分析!$D$236,A168&lt;=铜钱系统分析!$E$236),2)</f>
        <v>3</v>
      </c>
      <c r="D168" s="48">
        <f t="shared" ca="1" si="21"/>
        <v>28.052065536762562</v>
      </c>
      <c r="E168">
        <f ca="1">_xlfn.IFS(AND(D168&gt;铜钱系统分析!$D$233,D168&lt;=铜钱系统分析!$E$233),5,AND(D168&gt;铜钱系统分析!$D$234,D168&lt;=铜钱系统分析!$E$234),4,AND(D168&gt;铜钱系统分析!$D$235,D168&lt;=铜钱系统分析!$E$235),3,AND(D168&gt;铜钱系统分析!$D$236,D168&lt;=铜钱系统分析!$E$236),2)</f>
        <v>3</v>
      </c>
      <c r="G168" s="48">
        <f t="shared" ca="1" si="22"/>
        <v>34.960138284449869</v>
      </c>
      <c r="H168">
        <f ca="1">_xlfn.IFS(AND(G168&gt;铜钱系统分析!$D$233,G168&lt;=铜钱系统分析!$E$233),5,AND(G168&gt;铜钱系统分析!$D$234,G168&lt;=铜钱系统分析!$E$234),4,AND(G168&gt;铜钱系统分析!$D$235,G168&lt;=铜钱系统分析!$E$235),3,AND(G168&gt;铜钱系统分析!$D$236,G168&lt;=铜钱系统分析!$E$236),2)</f>
        <v>3</v>
      </c>
      <c r="J168" s="48">
        <f t="shared" ca="1" si="23"/>
        <v>25.442142798879374</v>
      </c>
      <c r="K168">
        <f ca="1">_xlfn.IFS(AND(J168&gt;铜钱系统分析!$D$233,J168&lt;=铜钱系统分析!$E$233),5,AND(J168&gt;铜钱系统分析!$D$234,J168&lt;=铜钱系统分析!$E$234),4,AND(J168&gt;铜钱系统分析!$D$235,J168&lt;=铜钱系统分析!$E$235),3,AND(J168&gt;铜钱系统分析!$D$236,J168&lt;=铜钱系统分析!$E$236),2)</f>
        <v>3</v>
      </c>
      <c r="M168" s="48">
        <f t="shared" ca="1" si="24"/>
        <v>69.036319681410902</v>
      </c>
      <c r="N168">
        <f ca="1">_xlfn.IFS(AND(M168&gt;铜钱系统分析!$D$233,M168&lt;=铜钱系统分析!$E$233),5,AND(M168&gt;铜钱系统分析!$D$234,M168&lt;=铜钱系统分析!$E$234),4,AND(M168&gt;铜钱系统分析!$D$235,M168&lt;=铜钱系统分析!$E$235),3,AND(M168&gt;铜钱系统分析!$D$236,M168&lt;=铜钱系统分析!$E$236),2)</f>
        <v>3</v>
      </c>
      <c r="P168" s="48">
        <f t="shared" ca="1" si="25"/>
        <v>66.88375832890452</v>
      </c>
      <c r="Q168">
        <f ca="1">_xlfn.IFS(AND(P168&gt;铜钱系统分析!$D$233,P168&lt;=铜钱系统分析!$E$233),5,AND(P168&gt;铜钱系统分析!$D$234,P168&lt;=铜钱系统分析!$E$234),4,AND(P168&gt;铜钱系统分析!$D$235,P168&lt;=铜钱系统分析!$E$235),3,AND(P168&gt;铜钱系统分析!$D$236,P168&lt;=铜钱系统分析!$E$236),2)</f>
        <v>3</v>
      </c>
      <c r="S168" s="48">
        <f t="shared" ca="1" si="26"/>
        <v>86.536412701054275</v>
      </c>
      <c r="T168">
        <f ca="1">_xlfn.IFS(AND(S168&gt;铜钱系统分析!$D$233,S168&lt;=铜钱系统分析!$E$233),5,AND(S168&gt;铜钱系统分析!$D$234,S168&lt;=铜钱系统分析!$E$234),4,AND(S168&gt;铜钱系统分析!$D$235,S168&lt;=铜钱系统分析!$E$235),3,AND(S168&gt;铜钱系统分析!$D$236,S168&lt;=铜钱系统分析!$E$236),2)</f>
        <v>2</v>
      </c>
      <c r="V168" s="48">
        <f t="shared" ca="1" si="27"/>
        <v>17.337375355983053</v>
      </c>
      <c r="W168">
        <f ca="1">_xlfn.IFS(AND(V168&gt;铜钱系统分析!$D$233,V168&lt;=铜钱系统分析!$E$233),5,AND(V168&gt;铜钱系统分析!$D$234,V168&lt;=铜钱系统分析!$E$234),4,AND(V168&gt;铜钱系统分析!$D$235,V168&lt;=铜钱系统分析!$E$235),3,AND(V168&gt;铜钱系统分析!$D$236,V168&lt;=铜钱系统分析!$E$236),2)</f>
        <v>3</v>
      </c>
      <c r="Y168" s="48">
        <f t="shared" ca="1" si="28"/>
        <v>43.696948377521693</v>
      </c>
      <c r="Z168">
        <f ca="1">_xlfn.IFS(AND(Y168&gt;铜钱系统分析!$D$233,Y168&lt;=铜钱系统分析!$E$233),5,AND(Y168&gt;铜钱系统分析!$D$234,Y168&lt;=铜钱系统分析!$E$234),4,AND(Y168&gt;铜钱系统分析!$D$235,Y168&lt;=铜钱系统分析!$E$235),3,AND(Y168&gt;铜钱系统分析!$D$236,Y168&lt;=铜钱系统分析!$E$236),2)</f>
        <v>3</v>
      </c>
      <c r="AB168" s="48">
        <f t="shared" ca="1" si="29"/>
        <v>45.280183828565299</v>
      </c>
      <c r="AC168">
        <f ca="1">_xlfn.IFS(AND(AB168&gt;铜钱系统分析!$D$233,AB168&lt;=铜钱系统分析!$E$233),5,AND(AB168&gt;铜钱系统分析!$D$234,AB168&lt;=铜钱系统分析!$E$234),4,AND(AB168&gt;铜钱系统分析!$D$235,AB168&lt;=铜钱系统分析!$E$235),3,AND(AB168&gt;铜钱系统分析!$D$236,AB168&lt;=铜钱系统分析!$E$236),2)</f>
        <v>3</v>
      </c>
    </row>
    <row r="169" spans="1:29" x14ac:dyDescent="0.15">
      <c r="A169" s="48">
        <f t="shared" ca="1" si="20"/>
        <v>10.070951416620478</v>
      </c>
      <c r="B169">
        <f ca="1">_xlfn.IFS(AND(A169&gt;铜钱系统分析!$D$233,A169&lt;=铜钱系统分析!$E$233),5,AND(A169&gt;铜钱系统分析!$D$234,A169&lt;=铜钱系统分析!$E$234),4,AND(A169&gt;铜钱系统分析!$D$235,A169&lt;=铜钱系统分析!$E$235),3,AND(A169&gt;铜钱系统分析!$D$236,A169&lt;=铜钱系统分析!$E$236),2)</f>
        <v>3</v>
      </c>
      <c r="D169" s="48">
        <f t="shared" ca="1" si="21"/>
        <v>77.392070587205609</v>
      </c>
      <c r="E169">
        <f ca="1">_xlfn.IFS(AND(D169&gt;铜钱系统分析!$D$233,D169&lt;=铜钱系统分析!$E$233),5,AND(D169&gt;铜钱系统分析!$D$234,D169&lt;=铜钱系统分析!$E$234),4,AND(D169&gt;铜钱系统分析!$D$235,D169&lt;=铜钱系统分析!$E$235),3,AND(D169&gt;铜钱系统分析!$D$236,D169&lt;=铜钱系统分析!$E$236),2)</f>
        <v>2</v>
      </c>
      <c r="G169" s="48">
        <f t="shared" ca="1" si="22"/>
        <v>74.619712912046737</v>
      </c>
      <c r="H169">
        <f ca="1">_xlfn.IFS(AND(G169&gt;铜钱系统分析!$D$233,G169&lt;=铜钱系统分析!$E$233),5,AND(G169&gt;铜钱系统分析!$D$234,G169&lt;=铜钱系统分析!$E$234),4,AND(G169&gt;铜钱系统分析!$D$235,G169&lt;=铜钱系统分析!$E$235),3,AND(G169&gt;铜钱系统分析!$D$236,G169&lt;=铜钱系统分析!$E$236),2)</f>
        <v>2</v>
      </c>
      <c r="J169" s="48">
        <f t="shared" ca="1" si="23"/>
        <v>79.055467064907788</v>
      </c>
      <c r="K169">
        <f ca="1">_xlfn.IFS(AND(J169&gt;铜钱系统分析!$D$233,J169&lt;=铜钱系统分析!$E$233),5,AND(J169&gt;铜钱系统分析!$D$234,J169&lt;=铜钱系统分析!$E$234),4,AND(J169&gt;铜钱系统分析!$D$235,J169&lt;=铜钱系统分析!$E$235),3,AND(J169&gt;铜钱系统分析!$D$236,J169&lt;=铜钱系统分析!$E$236),2)</f>
        <v>2</v>
      </c>
      <c r="M169" s="48">
        <f t="shared" ca="1" si="24"/>
        <v>50.325581868071424</v>
      </c>
      <c r="N169">
        <f ca="1">_xlfn.IFS(AND(M169&gt;铜钱系统分析!$D$233,M169&lt;=铜钱系统分析!$E$233),5,AND(M169&gt;铜钱系统分析!$D$234,M169&lt;=铜钱系统分析!$E$234),4,AND(M169&gt;铜钱系统分析!$D$235,M169&lt;=铜钱系统分析!$E$235),3,AND(M169&gt;铜钱系统分析!$D$236,M169&lt;=铜钱系统分析!$E$236),2)</f>
        <v>3</v>
      </c>
      <c r="P169" s="48">
        <f t="shared" ca="1" si="25"/>
        <v>97.620144695033673</v>
      </c>
      <c r="Q169">
        <f ca="1">_xlfn.IFS(AND(P169&gt;铜钱系统分析!$D$233,P169&lt;=铜钱系统分析!$E$233),5,AND(P169&gt;铜钱系统分析!$D$234,P169&lt;=铜钱系统分析!$E$234),4,AND(P169&gt;铜钱系统分析!$D$235,P169&lt;=铜钱系统分析!$E$235),3,AND(P169&gt;铜钱系统分析!$D$236,P169&lt;=铜钱系统分析!$E$236),2)</f>
        <v>2</v>
      </c>
      <c r="S169" s="48">
        <f t="shared" ca="1" si="26"/>
        <v>46.915806447636363</v>
      </c>
      <c r="T169">
        <f ca="1">_xlfn.IFS(AND(S169&gt;铜钱系统分析!$D$233,S169&lt;=铜钱系统分析!$E$233),5,AND(S169&gt;铜钱系统分析!$D$234,S169&lt;=铜钱系统分析!$E$234),4,AND(S169&gt;铜钱系统分析!$D$235,S169&lt;=铜钱系统分析!$E$235),3,AND(S169&gt;铜钱系统分析!$D$236,S169&lt;=铜钱系统分析!$E$236),2)</f>
        <v>3</v>
      </c>
      <c r="V169" s="48">
        <f t="shared" ca="1" si="27"/>
        <v>28.98526470785049</v>
      </c>
      <c r="W169">
        <f ca="1">_xlfn.IFS(AND(V169&gt;铜钱系统分析!$D$233,V169&lt;=铜钱系统分析!$E$233),5,AND(V169&gt;铜钱系统分析!$D$234,V169&lt;=铜钱系统分析!$E$234),4,AND(V169&gt;铜钱系统分析!$D$235,V169&lt;=铜钱系统分析!$E$235),3,AND(V169&gt;铜钱系统分析!$D$236,V169&lt;=铜钱系统分析!$E$236),2)</f>
        <v>3</v>
      </c>
      <c r="Y169" s="48">
        <f t="shared" ca="1" si="28"/>
        <v>88.357036557220184</v>
      </c>
      <c r="Z169">
        <f ca="1">_xlfn.IFS(AND(Y169&gt;铜钱系统分析!$D$233,Y169&lt;=铜钱系统分析!$E$233),5,AND(Y169&gt;铜钱系统分析!$D$234,Y169&lt;=铜钱系统分析!$E$234),4,AND(Y169&gt;铜钱系统分析!$D$235,Y169&lt;=铜钱系统分析!$E$235),3,AND(Y169&gt;铜钱系统分析!$D$236,Y169&lt;=铜钱系统分析!$E$236),2)</f>
        <v>2</v>
      </c>
      <c r="AB169" s="48">
        <f t="shared" ca="1" si="29"/>
        <v>93.553186532532038</v>
      </c>
      <c r="AC169">
        <f ca="1">_xlfn.IFS(AND(AB169&gt;铜钱系统分析!$D$233,AB169&lt;=铜钱系统分析!$E$233),5,AND(AB169&gt;铜钱系统分析!$D$234,AB169&lt;=铜钱系统分析!$E$234),4,AND(AB169&gt;铜钱系统分析!$D$235,AB169&lt;=铜钱系统分析!$E$235),3,AND(AB169&gt;铜钱系统分析!$D$236,AB169&lt;=铜钱系统分析!$E$236),2)</f>
        <v>2</v>
      </c>
    </row>
    <row r="170" spans="1:29" x14ac:dyDescent="0.15">
      <c r="A170" s="48">
        <f t="shared" ca="1" si="20"/>
        <v>37.805318172832749</v>
      </c>
      <c r="B170">
        <f ca="1">_xlfn.IFS(AND(A170&gt;铜钱系统分析!$D$233,A170&lt;=铜钱系统分析!$E$233),5,AND(A170&gt;铜钱系统分析!$D$234,A170&lt;=铜钱系统分析!$E$234),4,AND(A170&gt;铜钱系统分析!$D$235,A170&lt;=铜钱系统分析!$E$235),3,AND(A170&gt;铜钱系统分析!$D$236,A170&lt;=铜钱系统分析!$E$236),2)</f>
        <v>3</v>
      </c>
      <c r="D170" s="48">
        <f t="shared" ca="1" si="21"/>
        <v>64.442849753887671</v>
      </c>
      <c r="E170">
        <f ca="1">_xlfn.IFS(AND(D170&gt;铜钱系统分析!$D$233,D170&lt;=铜钱系统分析!$E$233),5,AND(D170&gt;铜钱系统分析!$D$234,D170&lt;=铜钱系统分析!$E$234),4,AND(D170&gt;铜钱系统分析!$D$235,D170&lt;=铜钱系统分析!$E$235),3,AND(D170&gt;铜钱系统分析!$D$236,D170&lt;=铜钱系统分析!$E$236),2)</f>
        <v>3</v>
      </c>
      <c r="G170" s="48">
        <f t="shared" ca="1" si="22"/>
        <v>35.454659528878096</v>
      </c>
      <c r="H170">
        <f ca="1">_xlfn.IFS(AND(G170&gt;铜钱系统分析!$D$233,G170&lt;=铜钱系统分析!$E$233),5,AND(G170&gt;铜钱系统分析!$D$234,G170&lt;=铜钱系统分析!$E$234),4,AND(G170&gt;铜钱系统分析!$D$235,G170&lt;=铜钱系统分析!$E$235),3,AND(G170&gt;铜钱系统分析!$D$236,G170&lt;=铜钱系统分析!$E$236),2)</f>
        <v>3</v>
      </c>
      <c r="J170" s="48">
        <f t="shared" ca="1" si="23"/>
        <v>65.512456702358634</v>
      </c>
      <c r="K170">
        <f ca="1">_xlfn.IFS(AND(J170&gt;铜钱系统分析!$D$233,J170&lt;=铜钱系统分析!$E$233),5,AND(J170&gt;铜钱系统分析!$D$234,J170&lt;=铜钱系统分析!$E$234),4,AND(J170&gt;铜钱系统分析!$D$235,J170&lt;=铜钱系统分析!$E$235),3,AND(J170&gt;铜钱系统分析!$D$236,J170&lt;=铜钱系统分析!$E$236),2)</f>
        <v>3</v>
      </c>
      <c r="M170" s="48">
        <f t="shared" ca="1" si="24"/>
        <v>6.5058199015739726</v>
      </c>
      <c r="N170">
        <f ca="1">_xlfn.IFS(AND(M170&gt;铜钱系统分析!$D$233,M170&lt;=铜钱系统分析!$E$233),5,AND(M170&gt;铜钱系统分析!$D$234,M170&lt;=铜钱系统分析!$E$234),4,AND(M170&gt;铜钱系统分析!$D$235,M170&lt;=铜钱系统分析!$E$235),3,AND(M170&gt;铜钱系统分析!$D$236,M170&lt;=铜钱系统分析!$E$236),2)</f>
        <v>3</v>
      </c>
      <c r="P170" s="48">
        <f t="shared" ca="1" si="25"/>
        <v>55.496602844678755</v>
      </c>
      <c r="Q170">
        <f ca="1">_xlfn.IFS(AND(P170&gt;铜钱系统分析!$D$233,P170&lt;=铜钱系统分析!$E$233),5,AND(P170&gt;铜钱系统分析!$D$234,P170&lt;=铜钱系统分析!$E$234),4,AND(P170&gt;铜钱系统分析!$D$235,P170&lt;=铜钱系统分析!$E$235),3,AND(P170&gt;铜钱系统分析!$D$236,P170&lt;=铜钱系统分析!$E$236),2)</f>
        <v>3</v>
      </c>
      <c r="S170" s="48">
        <f t="shared" ca="1" si="26"/>
        <v>17.327152948137137</v>
      </c>
      <c r="T170">
        <f ca="1">_xlfn.IFS(AND(S170&gt;铜钱系统分析!$D$233,S170&lt;=铜钱系统分析!$E$233),5,AND(S170&gt;铜钱系统分析!$D$234,S170&lt;=铜钱系统分析!$E$234),4,AND(S170&gt;铜钱系统分析!$D$235,S170&lt;=铜钱系统分析!$E$235),3,AND(S170&gt;铜钱系统分析!$D$236,S170&lt;=铜钱系统分析!$E$236),2)</f>
        <v>3</v>
      </c>
      <c r="V170" s="48">
        <f t="shared" ca="1" si="27"/>
        <v>8.9271742471876081</v>
      </c>
      <c r="W170">
        <f ca="1">_xlfn.IFS(AND(V170&gt;铜钱系统分析!$D$233,V170&lt;=铜钱系统分析!$E$233),5,AND(V170&gt;铜钱系统分析!$D$234,V170&lt;=铜钱系统分析!$E$234),4,AND(V170&gt;铜钱系统分析!$D$235,V170&lt;=铜钱系统分析!$E$235),3,AND(V170&gt;铜钱系统分析!$D$236,V170&lt;=铜钱系统分析!$E$236),2)</f>
        <v>3</v>
      </c>
      <c r="Y170" s="48">
        <f t="shared" ca="1" si="28"/>
        <v>63.163022380076626</v>
      </c>
      <c r="Z170">
        <f ca="1">_xlfn.IFS(AND(Y170&gt;铜钱系统分析!$D$233,Y170&lt;=铜钱系统分析!$E$233),5,AND(Y170&gt;铜钱系统分析!$D$234,Y170&lt;=铜钱系统分析!$E$234),4,AND(Y170&gt;铜钱系统分析!$D$235,Y170&lt;=铜钱系统分析!$E$235),3,AND(Y170&gt;铜钱系统分析!$D$236,Y170&lt;=铜钱系统分析!$E$236),2)</f>
        <v>3</v>
      </c>
      <c r="AB170" s="48">
        <f t="shared" ca="1" si="29"/>
        <v>33.743118785841716</v>
      </c>
      <c r="AC170">
        <f ca="1">_xlfn.IFS(AND(AB170&gt;铜钱系统分析!$D$233,AB170&lt;=铜钱系统分析!$E$233),5,AND(AB170&gt;铜钱系统分析!$D$234,AB170&lt;=铜钱系统分析!$E$234),4,AND(AB170&gt;铜钱系统分析!$D$235,AB170&lt;=铜钱系统分析!$E$235),3,AND(AB170&gt;铜钱系统分析!$D$236,AB170&lt;=铜钱系统分析!$E$236),2)</f>
        <v>3</v>
      </c>
    </row>
    <row r="171" spans="1:29" x14ac:dyDescent="0.15">
      <c r="A171" s="48">
        <f t="shared" ca="1" si="20"/>
        <v>2.9481578782811879</v>
      </c>
      <c r="B171">
        <f ca="1">_xlfn.IFS(AND(A171&gt;铜钱系统分析!$D$233,A171&lt;=铜钱系统分析!$E$233),5,AND(A171&gt;铜钱系统分析!$D$234,A171&lt;=铜钱系统分析!$E$234),4,AND(A171&gt;铜钱系统分析!$D$235,A171&lt;=铜钱系统分析!$E$235),3,AND(A171&gt;铜钱系统分析!$D$236,A171&lt;=铜钱系统分析!$E$236),2)</f>
        <v>3</v>
      </c>
      <c r="D171" s="48">
        <f t="shared" ca="1" si="21"/>
        <v>53.825226171871407</v>
      </c>
      <c r="E171">
        <f ca="1">_xlfn.IFS(AND(D171&gt;铜钱系统分析!$D$233,D171&lt;=铜钱系统分析!$E$233),5,AND(D171&gt;铜钱系统分析!$D$234,D171&lt;=铜钱系统分析!$E$234),4,AND(D171&gt;铜钱系统分析!$D$235,D171&lt;=铜钱系统分析!$E$235),3,AND(D171&gt;铜钱系统分析!$D$236,D171&lt;=铜钱系统分析!$E$236),2)</f>
        <v>3</v>
      </c>
      <c r="G171" s="48">
        <f t="shared" ca="1" si="22"/>
        <v>96.093273302964661</v>
      </c>
      <c r="H171">
        <f ca="1">_xlfn.IFS(AND(G171&gt;铜钱系统分析!$D$233,G171&lt;=铜钱系统分析!$E$233),5,AND(G171&gt;铜钱系统分析!$D$234,G171&lt;=铜钱系统分析!$E$234),4,AND(G171&gt;铜钱系统分析!$D$235,G171&lt;=铜钱系统分析!$E$235),3,AND(G171&gt;铜钱系统分析!$D$236,G171&lt;=铜钱系统分析!$E$236),2)</f>
        <v>2</v>
      </c>
      <c r="J171" s="48">
        <f t="shared" ca="1" si="23"/>
        <v>53.92430001022128</v>
      </c>
      <c r="K171">
        <f ca="1">_xlfn.IFS(AND(J171&gt;铜钱系统分析!$D$233,J171&lt;=铜钱系统分析!$E$233),5,AND(J171&gt;铜钱系统分析!$D$234,J171&lt;=铜钱系统分析!$E$234),4,AND(J171&gt;铜钱系统分析!$D$235,J171&lt;=铜钱系统分析!$E$235),3,AND(J171&gt;铜钱系统分析!$D$236,J171&lt;=铜钱系统分析!$E$236),2)</f>
        <v>3</v>
      </c>
      <c r="M171" s="48">
        <f t="shared" ca="1" si="24"/>
        <v>97.303357728853612</v>
      </c>
      <c r="N171">
        <f ca="1">_xlfn.IFS(AND(M171&gt;铜钱系统分析!$D$233,M171&lt;=铜钱系统分析!$E$233),5,AND(M171&gt;铜钱系统分析!$D$234,M171&lt;=铜钱系统分析!$E$234),4,AND(M171&gt;铜钱系统分析!$D$235,M171&lt;=铜钱系统分析!$E$235),3,AND(M171&gt;铜钱系统分析!$D$236,M171&lt;=铜钱系统分析!$E$236),2)</f>
        <v>2</v>
      </c>
      <c r="P171" s="48">
        <f t="shared" ca="1" si="25"/>
        <v>40.421005833671011</v>
      </c>
      <c r="Q171">
        <f ca="1">_xlfn.IFS(AND(P171&gt;铜钱系统分析!$D$233,P171&lt;=铜钱系统分析!$E$233),5,AND(P171&gt;铜钱系统分析!$D$234,P171&lt;=铜钱系统分析!$E$234),4,AND(P171&gt;铜钱系统分析!$D$235,P171&lt;=铜钱系统分析!$E$235),3,AND(P171&gt;铜钱系统分析!$D$236,P171&lt;=铜钱系统分析!$E$236),2)</f>
        <v>3</v>
      </c>
      <c r="S171" s="48">
        <f t="shared" ca="1" si="26"/>
        <v>17.165630044194668</v>
      </c>
      <c r="T171">
        <f ca="1">_xlfn.IFS(AND(S171&gt;铜钱系统分析!$D$233,S171&lt;=铜钱系统分析!$E$233),5,AND(S171&gt;铜钱系统分析!$D$234,S171&lt;=铜钱系统分析!$E$234),4,AND(S171&gt;铜钱系统分析!$D$235,S171&lt;=铜钱系统分析!$E$235),3,AND(S171&gt;铜钱系统分析!$D$236,S171&lt;=铜钱系统分析!$E$236),2)</f>
        <v>3</v>
      </c>
      <c r="V171" s="48">
        <f t="shared" ca="1" si="27"/>
        <v>19.576201420546969</v>
      </c>
      <c r="W171">
        <f ca="1">_xlfn.IFS(AND(V171&gt;铜钱系统分析!$D$233,V171&lt;=铜钱系统分析!$E$233),5,AND(V171&gt;铜钱系统分析!$D$234,V171&lt;=铜钱系统分析!$E$234),4,AND(V171&gt;铜钱系统分析!$D$235,V171&lt;=铜钱系统分析!$E$235),3,AND(V171&gt;铜钱系统分析!$D$236,V171&lt;=铜钱系统分析!$E$236),2)</f>
        <v>3</v>
      </c>
      <c r="Y171" s="48">
        <f t="shared" ca="1" si="28"/>
        <v>56.384691191641089</v>
      </c>
      <c r="Z171">
        <f ca="1">_xlfn.IFS(AND(Y171&gt;铜钱系统分析!$D$233,Y171&lt;=铜钱系统分析!$E$233),5,AND(Y171&gt;铜钱系统分析!$D$234,Y171&lt;=铜钱系统分析!$E$234),4,AND(Y171&gt;铜钱系统分析!$D$235,Y171&lt;=铜钱系统分析!$E$235),3,AND(Y171&gt;铜钱系统分析!$D$236,Y171&lt;=铜钱系统分析!$E$236),2)</f>
        <v>3</v>
      </c>
      <c r="AB171" s="48">
        <f t="shared" ca="1" si="29"/>
        <v>56.475604631334832</v>
      </c>
      <c r="AC171">
        <f ca="1">_xlfn.IFS(AND(AB171&gt;铜钱系统分析!$D$233,AB171&lt;=铜钱系统分析!$E$233),5,AND(AB171&gt;铜钱系统分析!$D$234,AB171&lt;=铜钱系统分析!$E$234),4,AND(AB171&gt;铜钱系统分析!$D$235,AB171&lt;=铜钱系统分析!$E$235),3,AND(AB171&gt;铜钱系统分析!$D$236,AB171&lt;=铜钱系统分析!$E$236),2)</f>
        <v>3</v>
      </c>
    </row>
    <row r="172" spans="1:29" x14ac:dyDescent="0.15">
      <c r="A172" s="48">
        <f t="shared" ca="1" si="20"/>
        <v>88.438626905478685</v>
      </c>
      <c r="B172">
        <f ca="1">_xlfn.IFS(AND(A172&gt;铜钱系统分析!$D$233,A172&lt;=铜钱系统分析!$E$233),5,AND(A172&gt;铜钱系统分析!$D$234,A172&lt;=铜钱系统分析!$E$234),4,AND(A172&gt;铜钱系统分析!$D$235,A172&lt;=铜钱系统分析!$E$235),3,AND(A172&gt;铜钱系统分析!$D$236,A172&lt;=铜钱系统分析!$E$236),2)</f>
        <v>2</v>
      </c>
      <c r="D172" s="48">
        <f t="shared" ca="1" si="21"/>
        <v>68.456223532838251</v>
      </c>
      <c r="E172">
        <f ca="1">_xlfn.IFS(AND(D172&gt;铜钱系统分析!$D$233,D172&lt;=铜钱系统分析!$E$233),5,AND(D172&gt;铜钱系统分析!$D$234,D172&lt;=铜钱系统分析!$E$234),4,AND(D172&gt;铜钱系统分析!$D$235,D172&lt;=铜钱系统分析!$E$235),3,AND(D172&gt;铜钱系统分析!$D$236,D172&lt;=铜钱系统分析!$E$236),2)</f>
        <v>3</v>
      </c>
      <c r="G172" s="48">
        <f t="shared" ca="1" si="22"/>
        <v>67.121492932192609</v>
      </c>
      <c r="H172">
        <f ca="1">_xlfn.IFS(AND(G172&gt;铜钱系统分析!$D$233,G172&lt;=铜钱系统分析!$E$233),5,AND(G172&gt;铜钱系统分析!$D$234,G172&lt;=铜钱系统分析!$E$234),4,AND(G172&gt;铜钱系统分析!$D$235,G172&lt;=铜钱系统分析!$E$235),3,AND(G172&gt;铜钱系统分析!$D$236,G172&lt;=铜钱系统分析!$E$236),2)</f>
        <v>3</v>
      </c>
      <c r="J172" s="48">
        <f t="shared" ca="1" si="23"/>
        <v>99.485581918286854</v>
      </c>
      <c r="K172">
        <f ca="1">_xlfn.IFS(AND(J172&gt;铜钱系统分析!$D$233,J172&lt;=铜钱系统分析!$E$233),5,AND(J172&gt;铜钱系统分析!$D$234,J172&lt;=铜钱系统分析!$E$234),4,AND(J172&gt;铜钱系统分析!$D$235,J172&lt;=铜钱系统分析!$E$235),3,AND(J172&gt;铜钱系统分析!$D$236,J172&lt;=铜钱系统分析!$E$236),2)</f>
        <v>2</v>
      </c>
      <c r="M172" s="48">
        <f t="shared" ca="1" si="24"/>
        <v>38.180901790505395</v>
      </c>
      <c r="N172">
        <f ca="1">_xlfn.IFS(AND(M172&gt;铜钱系统分析!$D$233,M172&lt;=铜钱系统分析!$E$233),5,AND(M172&gt;铜钱系统分析!$D$234,M172&lt;=铜钱系统分析!$E$234),4,AND(M172&gt;铜钱系统分析!$D$235,M172&lt;=铜钱系统分析!$E$235),3,AND(M172&gt;铜钱系统分析!$D$236,M172&lt;=铜钱系统分析!$E$236),2)</f>
        <v>3</v>
      </c>
      <c r="P172" s="48">
        <f t="shared" ca="1" si="25"/>
        <v>87.647442014061355</v>
      </c>
      <c r="Q172">
        <f ca="1">_xlfn.IFS(AND(P172&gt;铜钱系统分析!$D$233,P172&lt;=铜钱系统分析!$E$233),5,AND(P172&gt;铜钱系统分析!$D$234,P172&lt;=铜钱系统分析!$E$234),4,AND(P172&gt;铜钱系统分析!$D$235,P172&lt;=铜钱系统分析!$E$235),3,AND(P172&gt;铜钱系统分析!$D$236,P172&lt;=铜钱系统分析!$E$236),2)</f>
        <v>2</v>
      </c>
      <c r="S172" s="48">
        <f t="shared" ca="1" si="26"/>
        <v>56.754330233114445</v>
      </c>
      <c r="T172">
        <f ca="1">_xlfn.IFS(AND(S172&gt;铜钱系统分析!$D$233,S172&lt;=铜钱系统分析!$E$233),5,AND(S172&gt;铜钱系统分析!$D$234,S172&lt;=铜钱系统分析!$E$234),4,AND(S172&gt;铜钱系统分析!$D$235,S172&lt;=铜钱系统分析!$E$235),3,AND(S172&gt;铜钱系统分析!$D$236,S172&lt;=铜钱系统分析!$E$236),2)</f>
        <v>3</v>
      </c>
      <c r="V172" s="48">
        <f t="shared" ca="1" si="27"/>
        <v>24.282103220903405</v>
      </c>
      <c r="W172">
        <f ca="1">_xlfn.IFS(AND(V172&gt;铜钱系统分析!$D$233,V172&lt;=铜钱系统分析!$E$233),5,AND(V172&gt;铜钱系统分析!$D$234,V172&lt;=铜钱系统分析!$E$234),4,AND(V172&gt;铜钱系统分析!$D$235,V172&lt;=铜钱系统分析!$E$235),3,AND(V172&gt;铜钱系统分析!$D$236,V172&lt;=铜钱系统分析!$E$236),2)</f>
        <v>3</v>
      </c>
      <c r="Y172" s="48">
        <f t="shared" ca="1" si="28"/>
        <v>51.264766471900479</v>
      </c>
      <c r="Z172">
        <f ca="1">_xlfn.IFS(AND(Y172&gt;铜钱系统分析!$D$233,Y172&lt;=铜钱系统分析!$E$233),5,AND(Y172&gt;铜钱系统分析!$D$234,Y172&lt;=铜钱系统分析!$E$234),4,AND(Y172&gt;铜钱系统分析!$D$235,Y172&lt;=铜钱系统分析!$E$235),3,AND(Y172&gt;铜钱系统分析!$D$236,Y172&lt;=铜钱系统分析!$E$236),2)</f>
        <v>3</v>
      </c>
      <c r="AB172" s="48">
        <f t="shared" ca="1" si="29"/>
        <v>80.457651114136013</v>
      </c>
      <c r="AC172">
        <f ca="1">_xlfn.IFS(AND(AB172&gt;铜钱系统分析!$D$233,AB172&lt;=铜钱系统分析!$E$233),5,AND(AB172&gt;铜钱系统分析!$D$234,AB172&lt;=铜钱系统分析!$E$234),4,AND(AB172&gt;铜钱系统分析!$D$235,AB172&lt;=铜钱系统分析!$E$235),3,AND(AB172&gt;铜钱系统分析!$D$236,AB172&lt;=铜钱系统分析!$E$236),2)</f>
        <v>2</v>
      </c>
    </row>
    <row r="173" spans="1:29" x14ac:dyDescent="0.15">
      <c r="A173" s="48">
        <f t="shared" ca="1" si="20"/>
        <v>99.874625030164381</v>
      </c>
      <c r="B173">
        <f ca="1">_xlfn.IFS(AND(A173&gt;铜钱系统分析!$D$233,A173&lt;=铜钱系统分析!$E$233),5,AND(A173&gt;铜钱系统分析!$D$234,A173&lt;=铜钱系统分析!$E$234),4,AND(A173&gt;铜钱系统分析!$D$235,A173&lt;=铜钱系统分析!$E$235),3,AND(A173&gt;铜钱系统分析!$D$236,A173&lt;=铜钱系统分析!$E$236),2)</f>
        <v>2</v>
      </c>
      <c r="D173" s="48">
        <f t="shared" ca="1" si="21"/>
        <v>74.142697116013736</v>
      </c>
      <c r="E173">
        <f ca="1">_xlfn.IFS(AND(D173&gt;铜钱系统分析!$D$233,D173&lt;=铜钱系统分析!$E$233),5,AND(D173&gt;铜钱系统分析!$D$234,D173&lt;=铜钱系统分析!$E$234),4,AND(D173&gt;铜钱系统分析!$D$235,D173&lt;=铜钱系统分析!$E$235),3,AND(D173&gt;铜钱系统分析!$D$236,D173&lt;=铜钱系统分析!$E$236),2)</f>
        <v>2</v>
      </c>
      <c r="G173" s="48">
        <f t="shared" ca="1" si="22"/>
        <v>89.029989911124886</v>
      </c>
      <c r="H173">
        <f ca="1">_xlfn.IFS(AND(G173&gt;铜钱系统分析!$D$233,G173&lt;=铜钱系统分析!$E$233),5,AND(G173&gt;铜钱系统分析!$D$234,G173&lt;=铜钱系统分析!$E$234),4,AND(G173&gt;铜钱系统分析!$D$235,G173&lt;=铜钱系统分析!$E$235),3,AND(G173&gt;铜钱系统分析!$D$236,G173&lt;=铜钱系统分析!$E$236),2)</f>
        <v>2</v>
      </c>
      <c r="J173" s="48">
        <f t="shared" ca="1" si="23"/>
        <v>47.968285761164232</v>
      </c>
      <c r="K173">
        <f ca="1">_xlfn.IFS(AND(J173&gt;铜钱系统分析!$D$233,J173&lt;=铜钱系统分析!$E$233),5,AND(J173&gt;铜钱系统分析!$D$234,J173&lt;=铜钱系统分析!$E$234),4,AND(J173&gt;铜钱系统分析!$D$235,J173&lt;=铜钱系统分析!$E$235),3,AND(J173&gt;铜钱系统分析!$D$236,J173&lt;=铜钱系统分析!$E$236),2)</f>
        <v>3</v>
      </c>
      <c r="M173" s="48">
        <f t="shared" ca="1" si="24"/>
        <v>97.395163218019078</v>
      </c>
      <c r="N173">
        <f ca="1">_xlfn.IFS(AND(M173&gt;铜钱系统分析!$D$233,M173&lt;=铜钱系统分析!$E$233),5,AND(M173&gt;铜钱系统分析!$D$234,M173&lt;=铜钱系统分析!$E$234),4,AND(M173&gt;铜钱系统分析!$D$235,M173&lt;=铜钱系统分析!$E$235),3,AND(M173&gt;铜钱系统分析!$D$236,M173&lt;=铜钱系统分析!$E$236),2)</f>
        <v>2</v>
      </c>
      <c r="P173" s="48">
        <f t="shared" ca="1" si="25"/>
        <v>58.946059349887236</v>
      </c>
      <c r="Q173">
        <f ca="1">_xlfn.IFS(AND(P173&gt;铜钱系统分析!$D$233,P173&lt;=铜钱系统分析!$E$233),5,AND(P173&gt;铜钱系统分析!$D$234,P173&lt;=铜钱系统分析!$E$234),4,AND(P173&gt;铜钱系统分析!$D$235,P173&lt;=铜钱系统分析!$E$235),3,AND(P173&gt;铜钱系统分析!$D$236,P173&lt;=铜钱系统分析!$E$236),2)</f>
        <v>3</v>
      </c>
      <c r="S173" s="48">
        <f t="shared" ca="1" si="26"/>
        <v>56.782659921434373</v>
      </c>
      <c r="T173">
        <f ca="1">_xlfn.IFS(AND(S173&gt;铜钱系统分析!$D$233,S173&lt;=铜钱系统分析!$E$233),5,AND(S173&gt;铜钱系统分析!$D$234,S173&lt;=铜钱系统分析!$E$234),4,AND(S173&gt;铜钱系统分析!$D$235,S173&lt;=铜钱系统分析!$E$235),3,AND(S173&gt;铜钱系统分析!$D$236,S173&lt;=铜钱系统分析!$E$236),2)</f>
        <v>3</v>
      </c>
      <c r="V173" s="48">
        <f t="shared" ca="1" si="27"/>
        <v>13.82905056297059</v>
      </c>
      <c r="W173">
        <f ca="1">_xlfn.IFS(AND(V173&gt;铜钱系统分析!$D$233,V173&lt;=铜钱系统分析!$E$233),5,AND(V173&gt;铜钱系统分析!$D$234,V173&lt;=铜钱系统分析!$E$234),4,AND(V173&gt;铜钱系统分析!$D$235,V173&lt;=铜钱系统分析!$E$235),3,AND(V173&gt;铜钱系统分析!$D$236,V173&lt;=铜钱系统分析!$E$236),2)</f>
        <v>3</v>
      </c>
      <c r="Y173" s="48">
        <f t="shared" ca="1" si="28"/>
        <v>62.941878971276232</v>
      </c>
      <c r="Z173">
        <f ca="1">_xlfn.IFS(AND(Y173&gt;铜钱系统分析!$D$233,Y173&lt;=铜钱系统分析!$E$233),5,AND(Y173&gt;铜钱系统分析!$D$234,Y173&lt;=铜钱系统分析!$E$234),4,AND(Y173&gt;铜钱系统分析!$D$235,Y173&lt;=铜钱系统分析!$E$235),3,AND(Y173&gt;铜钱系统分析!$D$236,Y173&lt;=铜钱系统分析!$E$236),2)</f>
        <v>3</v>
      </c>
      <c r="AB173" s="48">
        <f t="shared" ca="1" si="29"/>
        <v>41.735208633710144</v>
      </c>
      <c r="AC173">
        <f ca="1">_xlfn.IFS(AND(AB173&gt;铜钱系统分析!$D$233,AB173&lt;=铜钱系统分析!$E$233),5,AND(AB173&gt;铜钱系统分析!$D$234,AB173&lt;=铜钱系统分析!$E$234),4,AND(AB173&gt;铜钱系统分析!$D$235,AB173&lt;=铜钱系统分析!$E$235),3,AND(AB173&gt;铜钱系统分析!$D$236,AB173&lt;=铜钱系统分析!$E$236),2)</f>
        <v>3</v>
      </c>
    </row>
    <row r="174" spans="1:29" x14ac:dyDescent="0.15">
      <c r="A174" s="48">
        <f t="shared" ca="1" si="20"/>
        <v>66.731925350080203</v>
      </c>
      <c r="B174">
        <f ca="1">_xlfn.IFS(AND(A174&gt;铜钱系统分析!$D$233,A174&lt;=铜钱系统分析!$E$233),5,AND(A174&gt;铜钱系统分析!$D$234,A174&lt;=铜钱系统分析!$E$234),4,AND(A174&gt;铜钱系统分析!$D$235,A174&lt;=铜钱系统分析!$E$235),3,AND(A174&gt;铜钱系统分析!$D$236,A174&lt;=铜钱系统分析!$E$236),2)</f>
        <v>3</v>
      </c>
      <c r="D174" s="48">
        <f t="shared" ca="1" si="21"/>
        <v>25.446189148639696</v>
      </c>
      <c r="E174">
        <f ca="1">_xlfn.IFS(AND(D174&gt;铜钱系统分析!$D$233,D174&lt;=铜钱系统分析!$E$233),5,AND(D174&gt;铜钱系统分析!$D$234,D174&lt;=铜钱系统分析!$E$234),4,AND(D174&gt;铜钱系统分析!$D$235,D174&lt;=铜钱系统分析!$E$235),3,AND(D174&gt;铜钱系统分析!$D$236,D174&lt;=铜钱系统分析!$E$236),2)</f>
        <v>3</v>
      </c>
      <c r="G174" s="48">
        <f t="shared" ca="1" si="22"/>
        <v>1.7525479985419423</v>
      </c>
      <c r="H174">
        <f ca="1">_xlfn.IFS(AND(G174&gt;铜钱系统分析!$D$233,G174&lt;=铜钱系统分析!$E$233),5,AND(G174&gt;铜钱系统分析!$D$234,G174&lt;=铜钱系统分析!$E$234),4,AND(G174&gt;铜钱系统分析!$D$235,G174&lt;=铜钱系统分析!$E$235),3,AND(G174&gt;铜钱系统分析!$D$236,G174&lt;=铜钱系统分析!$E$236),2)</f>
        <v>4</v>
      </c>
      <c r="J174" s="48">
        <f t="shared" ca="1" si="23"/>
        <v>16.773288345411686</v>
      </c>
      <c r="K174">
        <f ca="1">_xlfn.IFS(AND(J174&gt;铜钱系统分析!$D$233,J174&lt;=铜钱系统分析!$E$233),5,AND(J174&gt;铜钱系统分析!$D$234,J174&lt;=铜钱系统分析!$E$234),4,AND(J174&gt;铜钱系统分析!$D$235,J174&lt;=铜钱系统分析!$E$235),3,AND(J174&gt;铜钱系统分析!$D$236,J174&lt;=铜钱系统分析!$E$236),2)</f>
        <v>3</v>
      </c>
      <c r="M174" s="48">
        <f t="shared" ca="1" si="24"/>
        <v>5.3989080914181304</v>
      </c>
      <c r="N174">
        <f ca="1">_xlfn.IFS(AND(M174&gt;铜钱系统分析!$D$233,M174&lt;=铜钱系统分析!$E$233),5,AND(M174&gt;铜钱系统分析!$D$234,M174&lt;=铜钱系统分析!$E$234),4,AND(M174&gt;铜钱系统分析!$D$235,M174&lt;=铜钱系统分析!$E$235),3,AND(M174&gt;铜钱系统分析!$D$236,M174&lt;=铜钱系统分析!$E$236),2)</f>
        <v>3</v>
      </c>
      <c r="P174" s="48">
        <f t="shared" ca="1" si="25"/>
        <v>7.6742317013785861</v>
      </c>
      <c r="Q174">
        <f ca="1">_xlfn.IFS(AND(P174&gt;铜钱系统分析!$D$233,P174&lt;=铜钱系统分析!$E$233),5,AND(P174&gt;铜钱系统分析!$D$234,P174&lt;=铜钱系统分析!$E$234),4,AND(P174&gt;铜钱系统分析!$D$235,P174&lt;=铜钱系统分析!$E$235),3,AND(P174&gt;铜钱系统分析!$D$236,P174&lt;=铜钱系统分析!$E$236),2)</f>
        <v>3</v>
      </c>
      <c r="S174" s="48">
        <f t="shared" ca="1" si="26"/>
        <v>70.798927477873747</v>
      </c>
      <c r="T174">
        <f ca="1">_xlfn.IFS(AND(S174&gt;铜钱系统分析!$D$233,S174&lt;=铜钱系统分析!$E$233),5,AND(S174&gt;铜钱系统分析!$D$234,S174&lt;=铜钱系统分析!$E$234),4,AND(S174&gt;铜钱系统分析!$D$235,S174&lt;=铜钱系统分析!$E$235),3,AND(S174&gt;铜钱系统分析!$D$236,S174&lt;=铜钱系统分析!$E$236),2)</f>
        <v>3</v>
      </c>
      <c r="V174" s="48">
        <f t="shared" ca="1" si="27"/>
        <v>23.414855780743395</v>
      </c>
      <c r="W174">
        <f ca="1">_xlfn.IFS(AND(V174&gt;铜钱系统分析!$D$233,V174&lt;=铜钱系统分析!$E$233),5,AND(V174&gt;铜钱系统分析!$D$234,V174&lt;=铜钱系统分析!$E$234),4,AND(V174&gt;铜钱系统分析!$D$235,V174&lt;=铜钱系统分析!$E$235),3,AND(V174&gt;铜钱系统分析!$D$236,V174&lt;=铜钱系统分析!$E$236),2)</f>
        <v>3</v>
      </c>
      <c r="Y174" s="48">
        <f t="shared" ca="1" si="28"/>
        <v>57.257296317896014</v>
      </c>
      <c r="Z174">
        <f ca="1">_xlfn.IFS(AND(Y174&gt;铜钱系统分析!$D$233,Y174&lt;=铜钱系统分析!$E$233),5,AND(Y174&gt;铜钱系统分析!$D$234,Y174&lt;=铜钱系统分析!$E$234),4,AND(Y174&gt;铜钱系统分析!$D$235,Y174&lt;=铜钱系统分析!$E$235),3,AND(Y174&gt;铜钱系统分析!$D$236,Y174&lt;=铜钱系统分析!$E$236),2)</f>
        <v>3</v>
      </c>
      <c r="AB174" s="48">
        <f t="shared" ca="1" si="29"/>
        <v>79.316222535689704</v>
      </c>
      <c r="AC174">
        <f ca="1">_xlfn.IFS(AND(AB174&gt;铜钱系统分析!$D$233,AB174&lt;=铜钱系统分析!$E$233),5,AND(AB174&gt;铜钱系统分析!$D$234,AB174&lt;=铜钱系统分析!$E$234),4,AND(AB174&gt;铜钱系统分析!$D$235,AB174&lt;=铜钱系统分析!$E$235),3,AND(AB174&gt;铜钱系统分析!$D$236,AB174&lt;=铜钱系统分析!$E$236),2)</f>
        <v>2</v>
      </c>
    </row>
    <row r="175" spans="1:29" x14ac:dyDescent="0.15">
      <c r="A175" s="48">
        <f t="shared" ca="1" si="20"/>
        <v>4.0650405053334389</v>
      </c>
      <c r="B175">
        <f ca="1">_xlfn.IFS(AND(A175&gt;铜钱系统分析!$D$233,A175&lt;=铜钱系统分析!$E$233),5,AND(A175&gt;铜钱系统分析!$D$234,A175&lt;=铜钱系统分析!$E$234),4,AND(A175&gt;铜钱系统分析!$D$235,A175&lt;=铜钱系统分析!$E$235),3,AND(A175&gt;铜钱系统分析!$D$236,A175&lt;=铜钱系统分析!$E$236),2)</f>
        <v>3</v>
      </c>
      <c r="D175" s="48">
        <f t="shared" ca="1" si="21"/>
        <v>20.21072928844162</v>
      </c>
      <c r="E175">
        <f ca="1">_xlfn.IFS(AND(D175&gt;铜钱系统分析!$D$233,D175&lt;=铜钱系统分析!$E$233),5,AND(D175&gt;铜钱系统分析!$D$234,D175&lt;=铜钱系统分析!$E$234),4,AND(D175&gt;铜钱系统分析!$D$235,D175&lt;=铜钱系统分析!$E$235),3,AND(D175&gt;铜钱系统分析!$D$236,D175&lt;=铜钱系统分析!$E$236),2)</f>
        <v>3</v>
      </c>
      <c r="G175" s="48">
        <f t="shared" ca="1" si="22"/>
        <v>87.406757893702462</v>
      </c>
      <c r="H175">
        <f ca="1">_xlfn.IFS(AND(G175&gt;铜钱系统分析!$D$233,G175&lt;=铜钱系统分析!$E$233),5,AND(G175&gt;铜钱系统分析!$D$234,G175&lt;=铜钱系统分析!$E$234),4,AND(G175&gt;铜钱系统分析!$D$235,G175&lt;=铜钱系统分析!$E$235),3,AND(G175&gt;铜钱系统分析!$D$236,G175&lt;=铜钱系统分析!$E$236),2)</f>
        <v>2</v>
      </c>
      <c r="J175" s="48">
        <f t="shared" ca="1" si="23"/>
        <v>4.671525519771647</v>
      </c>
      <c r="K175">
        <f ca="1">_xlfn.IFS(AND(J175&gt;铜钱系统分析!$D$233,J175&lt;=铜钱系统分析!$E$233),5,AND(J175&gt;铜钱系统分析!$D$234,J175&lt;=铜钱系统分析!$E$234),4,AND(J175&gt;铜钱系统分析!$D$235,J175&lt;=铜钱系统分析!$E$235),3,AND(J175&gt;铜钱系统分析!$D$236,J175&lt;=铜钱系统分析!$E$236),2)</f>
        <v>3</v>
      </c>
      <c r="M175" s="48">
        <f t="shared" ca="1" si="24"/>
        <v>75.419974845199306</v>
      </c>
      <c r="N175">
        <f ca="1">_xlfn.IFS(AND(M175&gt;铜钱系统分析!$D$233,M175&lt;=铜钱系统分析!$E$233),5,AND(M175&gt;铜钱系统分析!$D$234,M175&lt;=铜钱系统分析!$E$234),4,AND(M175&gt;铜钱系统分析!$D$235,M175&lt;=铜钱系统分析!$E$235),3,AND(M175&gt;铜钱系统分析!$D$236,M175&lt;=铜钱系统分析!$E$236),2)</f>
        <v>2</v>
      </c>
      <c r="P175" s="48">
        <f t="shared" ca="1" si="25"/>
        <v>30.944241562191465</v>
      </c>
      <c r="Q175">
        <f ca="1">_xlfn.IFS(AND(P175&gt;铜钱系统分析!$D$233,P175&lt;=铜钱系统分析!$E$233),5,AND(P175&gt;铜钱系统分析!$D$234,P175&lt;=铜钱系统分析!$E$234),4,AND(P175&gt;铜钱系统分析!$D$235,P175&lt;=铜钱系统分析!$E$235),3,AND(P175&gt;铜钱系统分析!$D$236,P175&lt;=铜钱系统分析!$E$236),2)</f>
        <v>3</v>
      </c>
      <c r="S175" s="48">
        <f t="shared" ca="1" si="26"/>
        <v>35.513673667478564</v>
      </c>
      <c r="T175">
        <f ca="1">_xlfn.IFS(AND(S175&gt;铜钱系统分析!$D$233,S175&lt;=铜钱系统分析!$E$233),5,AND(S175&gt;铜钱系统分析!$D$234,S175&lt;=铜钱系统分析!$E$234),4,AND(S175&gt;铜钱系统分析!$D$235,S175&lt;=铜钱系统分析!$E$235),3,AND(S175&gt;铜钱系统分析!$D$236,S175&lt;=铜钱系统分析!$E$236),2)</f>
        <v>3</v>
      </c>
      <c r="V175" s="48">
        <f t="shared" ca="1" si="27"/>
        <v>93.223313904366776</v>
      </c>
      <c r="W175">
        <f ca="1">_xlfn.IFS(AND(V175&gt;铜钱系统分析!$D$233,V175&lt;=铜钱系统分析!$E$233),5,AND(V175&gt;铜钱系统分析!$D$234,V175&lt;=铜钱系统分析!$E$234),4,AND(V175&gt;铜钱系统分析!$D$235,V175&lt;=铜钱系统分析!$E$235),3,AND(V175&gt;铜钱系统分析!$D$236,V175&lt;=铜钱系统分析!$E$236),2)</f>
        <v>2</v>
      </c>
      <c r="Y175" s="48">
        <f t="shared" ca="1" si="28"/>
        <v>18.666379772366415</v>
      </c>
      <c r="Z175">
        <f ca="1">_xlfn.IFS(AND(Y175&gt;铜钱系统分析!$D$233,Y175&lt;=铜钱系统分析!$E$233),5,AND(Y175&gt;铜钱系统分析!$D$234,Y175&lt;=铜钱系统分析!$E$234),4,AND(Y175&gt;铜钱系统分析!$D$235,Y175&lt;=铜钱系统分析!$E$235),3,AND(Y175&gt;铜钱系统分析!$D$236,Y175&lt;=铜钱系统分析!$E$236),2)</f>
        <v>3</v>
      </c>
      <c r="AB175" s="48">
        <f t="shared" ca="1" si="29"/>
        <v>93.81749470913897</v>
      </c>
      <c r="AC175">
        <f ca="1">_xlfn.IFS(AND(AB175&gt;铜钱系统分析!$D$233,AB175&lt;=铜钱系统分析!$E$233),5,AND(AB175&gt;铜钱系统分析!$D$234,AB175&lt;=铜钱系统分析!$E$234),4,AND(AB175&gt;铜钱系统分析!$D$235,AB175&lt;=铜钱系统分析!$E$235),3,AND(AB175&gt;铜钱系统分析!$D$236,AB175&lt;=铜钱系统分析!$E$236),2)</f>
        <v>2</v>
      </c>
    </row>
    <row r="176" spans="1:29" x14ac:dyDescent="0.15">
      <c r="A176" s="48">
        <f t="shared" ca="1" si="20"/>
        <v>12.173088888789518</v>
      </c>
      <c r="B176">
        <f ca="1">_xlfn.IFS(AND(A176&gt;铜钱系统分析!$D$233,A176&lt;=铜钱系统分析!$E$233),5,AND(A176&gt;铜钱系统分析!$D$234,A176&lt;=铜钱系统分析!$E$234),4,AND(A176&gt;铜钱系统分析!$D$235,A176&lt;=铜钱系统分析!$E$235),3,AND(A176&gt;铜钱系统分析!$D$236,A176&lt;=铜钱系统分析!$E$236),2)</f>
        <v>3</v>
      </c>
      <c r="D176" s="48">
        <f t="shared" ca="1" si="21"/>
        <v>59.978767696565683</v>
      </c>
      <c r="E176">
        <f ca="1">_xlfn.IFS(AND(D176&gt;铜钱系统分析!$D$233,D176&lt;=铜钱系统分析!$E$233),5,AND(D176&gt;铜钱系统分析!$D$234,D176&lt;=铜钱系统分析!$E$234),4,AND(D176&gt;铜钱系统分析!$D$235,D176&lt;=铜钱系统分析!$E$235),3,AND(D176&gt;铜钱系统分析!$D$236,D176&lt;=铜钱系统分析!$E$236),2)</f>
        <v>3</v>
      </c>
      <c r="G176" s="48">
        <f t="shared" ca="1" si="22"/>
        <v>59.702676265881394</v>
      </c>
      <c r="H176">
        <f ca="1">_xlfn.IFS(AND(G176&gt;铜钱系统分析!$D$233,G176&lt;=铜钱系统分析!$E$233),5,AND(G176&gt;铜钱系统分析!$D$234,G176&lt;=铜钱系统分析!$E$234),4,AND(G176&gt;铜钱系统分析!$D$235,G176&lt;=铜钱系统分析!$E$235),3,AND(G176&gt;铜钱系统分析!$D$236,G176&lt;=铜钱系统分析!$E$236),2)</f>
        <v>3</v>
      </c>
      <c r="J176" s="48">
        <f t="shared" ca="1" si="23"/>
        <v>13.329011372771182</v>
      </c>
      <c r="K176">
        <f ca="1">_xlfn.IFS(AND(J176&gt;铜钱系统分析!$D$233,J176&lt;=铜钱系统分析!$E$233),5,AND(J176&gt;铜钱系统分析!$D$234,J176&lt;=铜钱系统分析!$E$234),4,AND(J176&gt;铜钱系统分析!$D$235,J176&lt;=铜钱系统分析!$E$235),3,AND(J176&gt;铜钱系统分析!$D$236,J176&lt;=铜钱系统分析!$E$236),2)</f>
        <v>3</v>
      </c>
      <c r="M176" s="48">
        <f t="shared" ca="1" si="24"/>
        <v>22.585387871652042</v>
      </c>
      <c r="N176">
        <f ca="1">_xlfn.IFS(AND(M176&gt;铜钱系统分析!$D$233,M176&lt;=铜钱系统分析!$E$233),5,AND(M176&gt;铜钱系统分析!$D$234,M176&lt;=铜钱系统分析!$E$234),4,AND(M176&gt;铜钱系统分析!$D$235,M176&lt;=铜钱系统分析!$E$235),3,AND(M176&gt;铜钱系统分析!$D$236,M176&lt;=铜钱系统分析!$E$236),2)</f>
        <v>3</v>
      </c>
      <c r="P176" s="48">
        <f t="shared" ca="1" si="25"/>
        <v>30.704358647007467</v>
      </c>
      <c r="Q176">
        <f ca="1">_xlfn.IFS(AND(P176&gt;铜钱系统分析!$D$233,P176&lt;=铜钱系统分析!$E$233),5,AND(P176&gt;铜钱系统分析!$D$234,P176&lt;=铜钱系统分析!$E$234),4,AND(P176&gt;铜钱系统分析!$D$235,P176&lt;=铜钱系统分析!$E$235),3,AND(P176&gt;铜钱系统分析!$D$236,P176&lt;=铜钱系统分析!$E$236),2)</f>
        <v>3</v>
      </c>
      <c r="S176" s="48">
        <f t="shared" ca="1" si="26"/>
        <v>64.80140169678117</v>
      </c>
      <c r="T176">
        <f ca="1">_xlfn.IFS(AND(S176&gt;铜钱系统分析!$D$233,S176&lt;=铜钱系统分析!$E$233),5,AND(S176&gt;铜钱系统分析!$D$234,S176&lt;=铜钱系统分析!$E$234),4,AND(S176&gt;铜钱系统分析!$D$235,S176&lt;=铜钱系统分析!$E$235),3,AND(S176&gt;铜钱系统分析!$D$236,S176&lt;=铜钱系统分析!$E$236),2)</f>
        <v>3</v>
      </c>
      <c r="V176" s="48">
        <f t="shared" ca="1" si="27"/>
        <v>78.016040068515707</v>
      </c>
      <c r="W176">
        <f ca="1">_xlfn.IFS(AND(V176&gt;铜钱系统分析!$D$233,V176&lt;=铜钱系统分析!$E$233),5,AND(V176&gt;铜钱系统分析!$D$234,V176&lt;=铜钱系统分析!$E$234),4,AND(V176&gt;铜钱系统分析!$D$235,V176&lt;=铜钱系统分析!$E$235),3,AND(V176&gt;铜钱系统分析!$D$236,V176&lt;=铜钱系统分析!$E$236),2)</f>
        <v>2</v>
      </c>
      <c r="Y176" s="48">
        <f t="shared" ca="1" si="28"/>
        <v>86.576729368537571</v>
      </c>
      <c r="Z176">
        <f ca="1">_xlfn.IFS(AND(Y176&gt;铜钱系统分析!$D$233,Y176&lt;=铜钱系统分析!$E$233),5,AND(Y176&gt;铜钱系统分析!$D$234,Y176&lt;=铜钱系统分析!$E$234),4,AND(Y176&gt;铜钱系统分析!$D$235,Y176&lt;=铜钱系统分析!$E$235),3,AND(Y176&gt;铜钱系统分析!$D$236,Y176&lt;=铜钱系统分析!$E$236),2)</f>
        <v>2</v>
      </c>
      <c r="AB176" s="48">
        <f t="shared" ca="1" si="29"/>
        <v>79.013765960214357</v>
      </c>
      <c r="AC176">
        <f ca="1">_xlfn.IFS(AND(AB176&gt;铜钱系统分析!$D$233,AB176&lt;=铜钱系统分析!$E$233),5,AND(AB176&gt;铜钱系统分析!$D$234,AB176&lt;=铜钱系统分析!$E$234),4,AND(AB176&gt;铜钱系统分析!$D$235,AB176&lt;=铜钱系统分析!$E$235),3,AND(AB176&gt;铜钱系统分析!$D$236,AB176&lt;=铜钱系统分析!$E$236),2)</f>
        <v>2</v>
      </c>
    </row>
    <row r="177" spans="1:29" x14ac:dyDescent="0.15">
      <c r="A177" s="48">
        <f t="shared" ca="1" si="20"/>
        <v>60.910692731693871</v>
      </c>
      <c r="B177">
        <f ca="1">_xlfn.IFS(AND(A177&gt;铜钱系统分析!$D$233,A177&lt;=铜钱系统分析!$E$233),5,AND(A177&gt;铜钱系统分析!$D$234,A177&lt;=铜钱系统分析!$E$234),4,AND(A177&gt;铜钱系统分析!$D$235,A177&lt;=铜钱系统分析!$E$235),3,AND(A177&gt;铜钱系统分析!$D$236,A177&lt;=铜钱系统分析!$E$236),2)</f>
        <v>3</v>
      </c>
      <c r="D177" s="48">
        <f t="shared" ca="1" si="21"/>
        <v>58.859643850416077</v>
      </c>
      <c r="E177">
        <f ca="1">_xlfn.IFS(AND(D177&gt;铜钱系统分析!$D$233,D177&lt;=铜钱系统分析!$E$233),5,AND(D177&gt;铜钱系统分析!$D$234,D177&lt;=铜钱系统分析!$E$234),4,AND(D177&gt;铜钱系统分析!$D$235,D177&lt;=铜钱系统分析!$E$235),3,AND(D177&gt;铜钱系统分析!$D$236,D177&lt;=铜钱系统分析!$E$236),2)</f>
        <v>3</v>
      </c>
      <c r="G177" s="48">
        <f t="shared" ca="1" si="22"/>
        <v>72.074679217946084</v>
      </c>
      <c r="H177">
        <f ca="1">_xlfn.IFS(AND(G177&gt;铜钱系统分析!$D$233,G177&lt;=铜钱系统分析!$E$233),5,AND(G177&gt;铜钱系统分析!$D$234,G177&lt;=铜钱系统分析!$E$234),4,AND(G177&gt;铜钱系统分析!$D$235,G177&lt;=铜钱系统分析!$E$235),3,AND(G177&gt;铜钱系统分析!$D$236,G177&lt;=铜钱系统分析!$E$236),2)</f>
        <v>3</v>
      </c>
      <c r="J177" s="48">
        <f t="shared" ca="1" si="23"/>
        <v>72.607601226766846</v>
      </c>
      <c r="K177">
        <f ca="1">_xlfn.IFS(AND(J177&gt;铜钱系统分析!$D$233,J177&lt;=铜钱系统分析!$E$233),5,AND(J177&gt;铜钱系统分析!$D$234,J177&lt;=铜钱系统分析!$E$234),4,AND(J177&gt;铜钱系统分析!$D$235,J177&lt;=铜钱系统分析!$E$235),3,AND(J177&gt;铜钱系统分析!$D$236,J177&lt;=铜钱系统分析!$E$236),2)</f>
        <v>2</v>
      </c>
      <c r="M177" s="48">
        <f t="shared" ca="1" si="24"/>
        <v>73.060240800349646</v>
      </c>
      <c r="N177">
        <f ca="1">_xlfn.IFS(AND(M177&gt;铜钱系统分析!$D$233,M177&lt;=铜钱系统分析!$E$233),5,AND(M177&gt;铜钱系统分析!$D$234,M177&lt;=铜钱系统分析!$E$234),4,AND(M177&gt;铜钱系统分析!$D$235,M177&lt;=铜钱系统分析!$E$235),3,AND(M177&gt;铜钱系统分析!$D$236,M177&lt;=铜钱系统分析!$E$236),2)</f>
        <v>2</v>
      </c>
      <c r="P177" s="48">
        <f t="shared" ca="1" si="25"/>
        <v>69.674779841032645</v>
      </c>
      <c r="Q177">
        <f ca="1">_xlfn.IFS(AND(P177&gt;铜钱系统分析!$D$233,P177&lt;=铜钱系统分析!$E$233),5,AND(P177&gt;铜钱系统分析!$D$234,P177&lt;=铜钱系统分析!$E$234),4,AND(P177&gt;铜钱系统分析!$D$235,P177&lt;=铜钱系统分析!$E$235),3,AND(P177&gt;铜钱系统分析!$D$236,P177&lt;=铜钱系统分析!$E$236),2)</f>
        <v>3</v>
      </c>
      <c r="S177" s="48">
        <f t="shared" ca="1" si="26"/>
        <v>1.1108128981597853</v>
      </c>
      <c r="T177">
        <f ca="1">_xlfn.IFS(AND(S177&gt;铜钱系统分析!$D$233,S177&lt;=铜钱系统分析!$E$233),5,AND(S177&gt;铜钱系统分析!$D$234,S177&lt;=铜钱系统分析!$E$234),4,AND(S177&gt;铜钱系统分析!$D$235,S177&lt;=铜钱系统分析!$E$235),3,AND(S177&gt;铜钱系统分析!$D$236,S177&lt;=铜钱系统分析!$E$236),2)</f>
        <v>4</v>
      </c>
      <c r="V177" s="48">
        <f t="shared" ca="1" si="27"/>
        <v>88.795589154634229</v>
      </c>
      <c r="W177">
        <f ca="1">_xlfn.IFS(AND(V177&gt;铜钱系统分析!$D$233,V177&lt;=铜钱系统分析!$E$233),5,AND(V177&gt;铜钱系统分析!$D$234,V177&lt;=铜钱系统分析!$E$234),4,AND(V177&gt;铜钱系统分析!$D$235,V177&lt;=铜钱系统分析!$E$235),3,AND(V177&gt;铜钱系统分析!$D$236,V177&lt;=铜钱系统分析!$E$236),2)</f>
        <v>2</v>
      </c>
      <c r="Y177" s="48">
        <f t="shared" ca="1" si="28"/>
        <v>57.3598182977655</v>
      </c>
      <c r="Z177">
        <f ca="1">_xlfn.IFS(AND(Y177&gt;铜钱系统分析!$D$233,Y177&lt;=铜钱系统分析!$E$233),5,AND(Y177&gt;铜钱系统分析!$D$234,Y177&lt;=铜钱系统分析!$E$234),4,AND(Y177&gt;铜钱系统分析!$D$235,Y177&lt;=铜钱系统分析!$E$235),3,AND(Y177&gt;铜钱系统分析!$D$236,Y177&lt;=铜钱系统分析!$E$236),2)</f>
        <v>3</v>
      </c>
      <c r="AB177" s="48">
        <f t="shared" ca="1" si="29"/>
        <v>58.980252973469391</v>
      </c>
      <c r="AC177">
        <f ca="1">_xlfn.IFS(AND(AB177&gt;铜钱系统分析!$D$233,AB177&lt;=铜钱系统分析!$E$233),5,AND(AB177&gt;铜钱系统分析!$D$234,AB177&lt;=铜钱系统分析!$E$234),4,AND(AB177&gt;铜钱系统分析!$D$235,AB177&lt;=铜钱系统分析!$E$235),3,AND(AB177&gt;铜钱系统分析!$D$236,AB177&lt;=铜钱系统分析!$E$236),2)</f>
        <v>3</v>
      </c>
    </row>
    <row r="178" spans="1:29" x14ac:dyDescent="0.15">
      <c r="A178" s="48">
        <f t="shared" ca="1" si="20"/>
        <v>72.821667347818448</v>
      </c>
      <c r="B178">
        <f ca="1">_xlfn.IFS(AND(A178&gt;铜钱系统分析!$D$233,A178&lt;=铜钱系统分析!$E$233),5,AND(A178&gt;铜钱系统分析!$D$234,A178&lt;=铜钱系统分析!$E$234),4,AND(A178&gt;铜钱系统分析!$D$235,A178&lt;=铜钱系统分析!$E$235),3,AND(A178&gt;铜钱系统分析!$D$236,A178&lt;=铜钱系统分析!$E$236),2)</f>
        <v>2</v>
      </c>
      <c r="D178" s="48">
        <f t="shared" ca="1" si="21"/>
        <v>99.393305612404518</v>
      </c>
      <c r="E178">
        <f ca="1">_xlfn.IFS(AND(D178&gt;铜钱系统分析!$D$233,D178&lt;=铜钱系统分析!$E$233),5,AND(D178&gt;铜钱系统分析!$D$234,D178&lt;=铜钱系统分析!$E$234),4,AND(D178&gt;铜钱系统分析!$D$235,D178&lt;=铜钱系统分析!$E$235),3,AND(D178&gt;铜钱系统分析!$D$236,D178&lt;=铜钱系统分析!$E$236),2)</f>
        <v>2</v>
      </c>
      <c r="G178" s="48">
        <f t="shared" ca="1" si="22"/>
        <v>63.115011795599138</v>
      </c>
      <c r="H178">
        <f ca="1">_xlfn.IFS(AND(G178&gt;铜钱系统分析!$D$233,G178&lt;=铜钱系统分析!$E$233),5,AND(G178&gt;铜钱系统分析!$D$234,G178&lt;=铜钱系统分析!$E$234),4,AND(G178&gt;铜钱系统分析!$D$235,G178&lt;=铜钱系统分析!$E$235),3,AND(G178&gt;铜钱系统分析!$D$236,G178&lt;=铜钱系统分析!$E$236),2)</f>
        <v>3</v>
      </c>
      <c r="J178" s="48">
        <f t="shared" ca="1" si="23"/>
        <v>95.973973405748012</v>
      </c>
      <c r="K178">
        <f ca="1">_xlfn.IFS(AND(J178&gt;铜钱系统分析!$D$233,J178&lt;=铜钱系统分析!$E$233),5,AND(J178&gt;铜钱系统分析!$D$234,J178&lt;=铜钱系统分析!$E$234),4,AND(J178&gt;铜钱系统分析!$D$235,J178&lt;=铜钱系统分析!$E$235),3,AND(J178&gt;铜钱系统分析!$D$236,J178&lt;=铜钱系统分析!$E$236),2)</f>
        <v>2</v>
      </c>
      <c r="M178" s="48">
        <f t="shared" ca="1" si="24"/>
        <v>50.650707434867691</v>
      </c>
      <c r="N178">
        <f ca="1">_xlfn.IFS(AND(M178&gt;铜钱系统分析!$D$233,M178&lt;=铜钱系统分析!$E$233),5,AND(M178&gt;铜钱系统分析!$D$234,M178&lt;=铜钱系统分析!$E$234),4,AND(M178&gt;铜钱系统分析!$D$235,M178&lt;=铜钱系统分析!$E$235),3,AND(M178&gt;铜钱系统分析!$D$236,M178&lt;=铜钱系统分析!$E$236),2)</f>
        <v>3</v>
      </c>
      <c r="P178" s="48">
        <f t="shared" ca="1" si="25"/>
        <v>65.058184627859177</v>
      </c>
      <c r="Q178">
        <f ca="1">_xlfn.IFS(AND(P178&gt;铜钱系统分析!$D$233,P178&lt;=铜钱系统分析!$E$233),5,AND(P178&gt;铜钱系统分析!$D$234,P178&lt;=铜钱系统分析!$E$234),4,AND(P178&gt;铜钱系统分析!$D$235,P178&lt;=铜钱系统分析!$E$235),3,AND(P178&gt;铜钱系统分析!$D$236,P178&lt;=铜钱系统分析!$E$236),2)</f>
        <v>3</v>
      </c>
      <c r="S178" s="48">
        <f t="shared" ca="1" si="26"/>
        <v>77.04678257720991</v>
      </c>
      <c r="T178">
        <f ca="1">_xlfn.IFS(AND(S178&gt;铜钱系统分析!$D$233,S178&lt;=铜钱系统分析!$E$233),5,AND(S178&gt;铜钱系统分析!$D$234,S178&lt;=铜钱系统分析!$E$234),4,AND(S178&gt;铜钱系统分析!$D$235,S178&lt;=铜钱系统分析!$E$235),3,AND(S178&gt;铜钱系统分析!$D$236,S178&lt;=铜钱系统分析!$E$236),2)</f>
        <v>2</v>
      </c>
      <c r="V178" s="48">
        <f t="shared" ca="1" si="27"/>
        <v>37.325611371165756</v>
      </c>
      <c r="W178">
        <f ca="1">_xlfn.IFS(AND(V178&gt;铜钱系统分析!$D$233,V178&lt;=铜钱系统分析!$E$233),5,AND(V178&gt;铜钱系统分析!$D$234,V178&lt;=铜钱系统分析!$E$234),4,AND(V178&gt;铜钱系统分析!$D$235,V178&lt;=铜钱系统分析!$E$235),3,AND(V178&gt;铜钱系统分析!$D$236,V178&lt;=铜钱系统分析!$E$236),2)</f>
        <v>3</v>
      </c>
      <c r="Y178" s="48">
        <f t="shared" ca="1" si="28"/>
        <v>39.067614107809014</v>
      </c>
      <c r="Z178">
        <f ca="1">_xlfn.IFS(AND(Y178&gt;铜钱系统分析!$D$233,Y178&lt;=铜钱系统分析!$E$233),5,AND(Y178&gt;铜钱系统分析!$D$234,Y178&lt;=铜钱系统分析!$E$234),4,AND(Y178&gt;铜钱系统分析!$D$235,Y178&lt;=铜钱系统分析!$E$235),3,AND(Y178&gt;铜钱系统分析!$D$236,Y178&lt;=铜钱系统分析!$E$236),2)</f>
        <v>3</v>
      </c>
      <c r="AB178" s="48">
        <f t="shared" ca="1" si="29"/>
        <v>87.645541630001077</v>
      </c>
      <c r="AC178">
        <f ca="1">_xlfn.IFS(AND(AB178&gt;铜钱系统分析!$D$233,AB178&lt;=铜钱系统分析!$E$233),5,AND(AB178&gt;铜钱系统分析!$D$234,AB178&lt;=铜钱系统分析!$E$234),4,AND(AB178&gt;铜钱系统分析!$D$235,AB178&lt;=铜钱系统分析!$E$235),3,AND(AB178&gt;铜钱系统分析!$D$236,AB178&lt;=铜钱系统分析!$E$236),2)</f>
        <v>2</v>
      </c>
    </row>
    <row r="179" spans="1:29" x14ac:dyDescent="0.15">
      <c r="A179" s="48">
        <f t="shared" ca="1" si="20"/>
        <v>87.159959483971065</v>
      </c>
      <c r="B179">
        <f ca="1">_xlfn.IFS(AND(A179&gt;铜钱系统分析!$D$233,A179&lt;=铜钱系统分析!$E$233),5,AND(A179&gt;铜钱系统分析!$D$234,A179&lt;=铜钱系统分析!$E$234),4,AND(A179&gt;铜钱系统分析!$D$235,A179&lt;=铜钱系统分析!$E$235),3,AND(A179&gt;铜钱系统分析!$D$236,A179&lt;=铜钱系统分析!$E$236),2)</f>
        <v>2</v>
      </c>
      <c r="D179" s="48">
        <f t="shared" ca="1" si="21"/>
        <v>88.054010974956242</v>
      </c>
      <c r="E179">
        <f ca="1">_xlfn.IFS(AND(D179&gt;铜钱系统分析!$D$233,D179&lt;=铜钱系统分析!$E$233),5,AND(D179&gt;铜钱系统分析!$D$234,D179&lt;=铜钱系统分析!$E$234),4,AND(D179&gt;铜钱系统分析!$D$235,D179&lt;=铜钱系统分析!$E$235),3,AND(D179&gt;铜钱系统分析!$D$236,D179&lt;=铜钱系统分析!$E$236),2)</f>
        <v>2</v>
      </c>
      <c r="G179" s="48">
        <f t="shared" ca="1" si="22"/>
        <v>6.6299156763631295</v>
      </c>
      <c r="H179">
        <f ca="1">_xlfn.IFS(AND(G179&gt;铜钱系统分析!$D$233,G179&lt;=铜钱系统分析!$E$233),5,AND(G179&gt;铜钱系统分析!$D$234,G179&lt;=铜钱系统分析!$E$234),4,AND(G179&gt;铜钱系统分析!$D$235,G179&lt;=铜钱系统分析!$E$235),3,AND(G179&gt;铜钱系统分析!$D$236,G179&lt;=铜钱系统分析!$E$236),2)</f>
        <v>3</v>
      </c>
      <c r="J179" s="48">
        <f t="shared" ca="1" si="23"/>
        <v>29.922442367023706</v>
      </c>
      <c r="K179">
        <f ca="1">_xlfn.IFS(AND(J179&gt;铜钱系统分析!$D$233,J179&lt;=铜钱系统分析!$E$233),5,AND(J179&gt;铜钱系统分析!$D$234,J179&lt;=铜钱系统分析!$E$234),4,AND(J179&gt;铜钱系统分析!$D$235,J179&lt;=铜钱系统分析!$E$235),3,AND(J179&gt;铜钱系统分析!$D$236,J179&lt;=铜钱系统分析!$E$236),2)</f>
        <v>3</v>
      </c>
      <c r="M179" s="48">
        <f t="shared" ca="1" si="24"/>
        <v>97.521639775806136</v>
      </c>
      <c r="N179">
        <f ca="1">_xlfn.IFS(AND(M179&gt;铜钱系统分析!$D$233,M179&lt;=铜钱系统分析!$E$233),5,AND(M179&gt;铜钱系统分析!$D$234,M179&lt;=铜钱系统分析!$E$234),4,AND(M179&gt;铜钱系统分析!$D$235,M179&lt;=铜钱系统分析!$E$235),3,AND(M179&gt;铜钱系统分析!$D$236,M179&lt;=铜钱系统分析!$E$236),2)</f>
        <v>2</v>
      </c>
      <c r="P179" s="48">
        <f t="shared" ca="1" si="25"/>
        <v>28.897223376310677</v>
      </c>
      <c r="Q179">
        <f ca="1">_xlfn.IFS(AND(P179&gt;铜钱系统分析!$D$233,P179&lt;=铜钱系统分析!$E$233),5,AND(P179&gt;铜钱系统分析!$D$234,P179&lt;=铜钱系统分析!$E$234),4,AND(P179&gt;铜钱系统分析!$D$235,P179&lt;=铜钱系统分析!$E$235),3,AND(P179&gt;铜钱系统分析!$D$236,P179&lt;=铜钱系统分析!$E$236),2)</f>
        <v>3</v>
      </c>
      <c r="S179" s="48">
        <f t="shared" ca="1" si="26"/>
        <v>23.583079754534776</v>
      </c>
      <c r="T179">
        <f ca="1">_xlfn.IFS(AND(S179&gt;铜钱系统分析!$D$233,S179&lt;=铜钱系统分析!$E$233),5,AND(S179&gt;铜钱系统分析!$D$234,S179&lt;=铜钱系统分析!$E$234),4,AND(S179&gt;铜钱系统分析!$D$235,S179&lt;=铜钱系统分析!$E$235),3,AND(S179&gt;铜钱系统分析!$D$236,S179&lt;=铜钱系统分析!$E$236),2)</f>
        <v>3</v>
      </c>
      <c r="V179" s="48">
        <f t="shared" ca="1" si="27"/>
        <v>61.462614789140325</v>
      </c>
      <c r="W179">
        <f ca="1">_xlfn.IFS(AND(V179&gt;铜钱系统分析!$D$233,V179&lt;=铜钱系统分析!$E$233),5,AND(V179&gt;铜钱系统分析!$D$234,V179&lt;=铜钱系统分析!$E$234),4,AND(V179&gt;铜钱系统分析!$D$235,V179&lt;=铜钱系统分析!$E$235),3,AND(V179&gt;铜钱系统分析!$D$236,V179&lt;=铜钱系统分析!$E$236),2)</f>
        <v>3</v>
      </c>
      <c r="Y179" s="48">
        <f t="shared" ca="1" si="28"/>
        <v>89.115007876134655</v>
      </c>
      <c r="Z179">
        <f ca="1">_xlfn.IFS(AND(Y179&gt;铜钱系统分析!$D$233,Y179&lt;=铜钱系统分析!$E$233),5,AND(Y179&gt;铜钱系统分析!$D$234,Y179&lt;=铜钱系统分析!$E$234),4,AND(Y179&gt;铜钱系统分析!$D$235,Y179&lt;=铜钱系统分析!$E$235),3,AND(Y179&gt;铜钱系统分析!$D$236,Y179&lt;=铜钱系统分析!$E$236),2)</f>
        <v>2</v>
      </c>
      <c r="AB179" s="48">
        <f t="shared" ca="1" si="29"/>
        <v>83.682619744627843</v>
      </c>
      <c r="AC179">
        <f ca="1">_xlfn.IFS(AND(AB179&gt;铜钱系统分析!$D$233,AB179&lt;=铜钱系统分析!$E$233),5,AND(AB179&gt;铜钱系统分析!$D$234,AB179&lt;=铜钱系统分析!$E$234),4,AND(AB179&gt;铜钱系统分析!$D$235,AB179&lt;=铜钱系统分析!$E$235),3,AND(AB179&gt;铜钱系统分析!$D$236,AB179&lt;=铜钱系统分析!$E$236),2)</f>
        <v>2</v>
      </c>
    </row>
    <row r="180" spans="1:29" x14ac:dyDescent="0.15">
      <c r="A180" s="48">
        <f t="shared" ca="1" si="20"/>
        <v>77.952852476492268</v>
      </c>
      <c r="B180">
        <f ca="1">_xlfn.IFS(AND(A180&gt;铜钱系统分析!$D$233,A180&lt;=铜钱系统分析!$E$233),5,AND(A180&gt;铜钱系统分析!$D$234,A180&lt;=铜钱系统分析!$E$234),4,AND(A180&gt;铜钱系统分析!$D$235,A180&lt;=铜钱系统分析!$E$235),3,AND(A180&gt;铜钱系统分析!$D$236,A180&lt;=铜钱系统分析!$E$236),2)</f>
        <v>2</v>
      </c>
      <c r="D180" s="48">
        <f t="shared" ca="1" si="21"/>
        <v>63.028292100896962</v>
      </c>
      <c r="E180">
        <f ca="1">_xlfn.IFS(AND(D180&gt;铜钱系统分析!$D$233,D180&lt;=铜钱系统分析!$E$233),5,AND(D180&gt;铜钱系统分析!$D$234,D180&lt;=铜钱系统分析!$E$234),4,AND(D180&gt;铜钱系统分析!$D$235,D180&lt;=铜钱系统分析!$E$235),3,AND(D180&gt;铜钱系统分析!$D$236,D180&lt;=铜钱系统分析!$E$236),2)</f>
        <v>3</v>
      </c>
      <c r="G180" s="48">
        <f t="shared" ca="1" si="22"/>
        <v>66.433274349143872</v>
      </c>
      <c r="H180">
        <f ca="1">_xlfn.IFS(AND(G180&gt;铜钱系统分析!$D$233,G180&lt;=铜钱系统分析!$E$233),5,AND(G180&gt;铜钱系统分析!$D$234,G180&lt;=铜钱系统分析!$E$234),4,AND(G180&gt;铜钱系统分析!$D$235,G180&lt;=铜钱系统分析!$E$235),3,AND(G180&gt;铜钱系统分析!$D$236,G180&lt;=铜钱系统分析!$E$236),2)</f>
        <v>3</v>
      </c>
      <c r="J180" s="48">
        <f t="shared" ca="1" si="23"/>
        <v>15.108337790304759</v>
      </c>
      <c r="K180">
        <f ca="1">_xlfn.IFS(AND(J180&gt;铜钱系统分析!$D$233,J180&lt;=铜钱系统分析!$E$233),5,AND(J180&gt;铜钱系统分析!$D$234,J180&lt;=铜钱系统分析!$E$234),4,AND(J180&gt;铜钱系统分析!$D$235,J180&lt;=铜钱系统分析!$E$235),3,AND(J180&gt;铜钱系统分析!$D$236,J180&lt;=铜钱系统分析!$E$236),2)</f>
        <v>3</v>
      </c>
      <c r="M180" s="48">
        <f t="shared" ca="1" si="24"/>
        <v>99.017096208154058</v>
      </c>
      <c r="N180">
        <f ca="1">_xlfn.IFS(AND(M180&gt;铜钱系统分析!$D$233,M180&lt;=铜钱系统分析!$E$233),5,AND(M180&gt;铜钱系统分析!$D$234,M180&lt;=铜钱系统分析!$E$234),4,AND(M180&gt;铜钱系统分析!$D$235,M180&lt;=铜钱系统分析!$E$235),3,AND(M180&gt;铜钱系统分析!$D$236,M180&lt;=铜钱系统分析!$E$236),2)</f>
        <v>2</v>
      </c>
      <c r="P180" s="48">
        <f t="shared" ca="1" si="25"/>
        <v>21.519175940824987</v>
      </c>
      <c r="Q180">
        <f ca="1">_xlfn.IFS(AND(P180&gt;铜钱系统分析!$D$233,P180&lt;=铜钱系统分析!$E$233),5,AND(P180&gt;铜钱系统分析!$D$234,P180&lt;=铜钱系统分析!$E$234),4,AND(P180&gt;铜钱系统分析!$D$235,P180&lt;=铜钱系统分析!$E$235),3,AND(P180&gt;铜钱系统分析!$D$236,P180&lt;=铜钱系统分析!$E$236),2)</f>
        <v>3</v>
      </c>
      <c r="S180" s="48">
        <f t="shared" ca="1" si="26"/>
        <v>37.394825712484327</v>
      </c>
      <c r="T180">
        <f ca="1">_xlfn.IFS(AND(S180&gt;铜钱系统分析!$D$233,S180&lt;=铜钱系统分析!$E$233),5,AND(S180&gt;铜钱系统分析!$D$234,S180&lt;=铜钱系统分析!$E$234),4,AND(S180&gt;铜钱系统分析!$D$235,S180&lt;=铜钱系统分析!$E$235),3,AND(S180&gt;铜钱系统分析!$D$236,S180&lt;=铜钱系统分析!$E$236),2)</f>
        <v>3</v>
      </c>
      <c r="V180" s="48">
        <f t="shared" ca="1" si="27"/>
        <v>49.737543107205632</v>
      </c>
      <c r="W180">
        <f ca="1">_xlfn.IFS(AND(V180&gt;铜钱系统分析!$D$233,V180&lt;=铜钱系统分析!$E$233),5,AND(V180&gt;铜钱系统分析!$D$234,V180&lt;=铜钱系统分析!$E$234),4,AND(V180&gt;铜钱系统分析!$D$235,V180&lt;=铜钱系统分析!$E$235),3,AND(V180&gt;铜钱系统分析!$D$236,V180&lt;=铜钱系统分析!$E$236),2)</f>
        <v>3</v>
      </c>
      <c r="Y180" s="48">
        <f t="shared" ca="1" si="28"/>
        <v>97.150716286187006</v>
      </c>
      <c r="Z180">
        <f ca="1">_xlfn.IFS(AND(Y180&gt;铜钱系统分析!$D$233,Y180&lt;=铜钱系统分析!$E$233),5,AND(Y180&gt;铜钱系统分析!$D$234,Y180&lt;=铜钱系统分析!$E$234),4,AND(Y180&gt;铜钱系统分析!$D$235,Y180&lt;=铜钱系统分析!$E$235),3,AND(Y180&gt;铜钱系统分析!$D$236,Y180&lt;=铜钱系统分析!$E$236),2)</f>
        <v>2</v>
      </c>
      <c r="AB180" s="48">
        <f t="shared" ca="1" si="29"/>
        <v>30.330046129381937</v>
      </c>
      <c r="AC180">
        <f ca="1">_xlfn.IFS(AND(AB180&gt;铜钱系统分析!$D$233,AB180&lt;=铜钱系统分析!$E$233),5,AND(AB180&gt;铜钱系统分析!$D$234,AB180&lt;=铜钱系统分析!$E$234),4,AND(AB180&gt;铜钱系统分析!$D$235,AB180&lt;=铜钱系统分析!$E$235),3,AND(AB180&gt;铜钱系统分析!$D$236,AB180&lt;=铜钱系统分析!$E$236),2)</f>
        <v>3</v>
      </c>
    </row>
    <row r="181" spans="1:29" x14ac:dyDescent="0.15">
      <c r="A181" s="48">
        <f t="shared" ca="1" si="20"/>
        <v>83.546083039329915</v>
      </c>
      <c r="B181">
        <f ca="1">_xlfn.IFS(AND(A181&gt;铜钱系统分析!$D$233,A181&lt;=铜钱系统分析!$E$233),5,AND(A181&gt;铜钱系统分析!$D$234,A181&lt;=铜钱系统分析!$E$234),4,AND(A181&gt;铜钱系统分析!$D$235,A181&lt;=铜钱系统分析!$E$235),3,AND(A181&gt;铜钱系统分析!$D$236,A181&lt;=铜钱系统分析!$E$236),2)</f>
        <v>2</v>
      </c>
      <c r="D181" s="48">
        <f t="shared" ca="1" si="21"/>
        <v>16.307294621978428</v>
      </c>
      <c r="E181">
        <f ca="1">_xlfn.IFS(AND(D181&gt;铜钱系统分析!$D$233,D181&lt;=铜钱系统分析!$E$233),5,AND(D181&gt;铜钱系统分析!$D$234,D181&lt;=铜钱系统分析!$E$234),4,AND(D181&gt;铜钱系统分析!$D$235,D181&lt;=铜钱系统分析!$E$235),3,AND(D181&gt;铜钱系统分析!$D$236,D181&lt;=铜钱系统分析!$E$236),2)</f>
        <v>3</v>
      </c>
      <c r="G181" s="48">
        <f t="shared" ca="1" si="22"/>
        <v>27.288010637741401</v>
      </c>
      <c r="H181">
        <f ca="1">_xlfn.IFS(AND(G181&gt;铜钱系统分析!$D$233,G181&lt;=铜钱系统分析!$E$233),5,AND(G181&gt;铜钱系统分析!$D$234,G181&lt;=铜钱系统分析!$E$234),4,AND(G181&gt;铜钱系统分析!$D$235,G181&lt;=铜钱系统分析!$E$235),3,AND(G181&gt;铜钱系统分析!$D$236,G181&lt;=铜钱系统分析!$E$236),2)</f>
        <v>3</v>
      </c>
      <c r="J181" s="48">
        <f t="shared" ca="1" si="23"/>
        <v>86.405005639790659</v>
      </c>
      <c r="K181">
        <f ca="1">_xlfn.IFS(AND(J181&gt;铜钱系统分析!$D$233,J181&lt;=铜钱系统分析!$E$233),5,AND(J181&gt;铜钱系统分析!$D$234,J181&lt;=铜钱系统分析!$E$234),4,AND(J181&gt;铜钱系统分析!$D$235,J181&lt;=铜钱系统分析!$E$235),3,AND(J181&gt;铜钱系统分析!$D$236,J181&lt;=铜钱系统分析!$E$236),2)</f>
        <v>2</v>
      </c>
      <c r="M181" s="48">
        <f t="shared" ca="1" si="24"/>
        <v>42.532671429146916</v>
      </c>
      <c r="N181">
        <f ca="1">_xlfn.IFS(AND(M181&gt;铜钱系统分析!$D$233,M181&lt;=铜钱系统分析!$E$233),5,AND(M181&gt;铜钱系统分析!$D$234,M181&lt;=铜钱系统分析!$E$234),4,AND(M181&gt;铜钱系统分析!$D$235,M181&lt;=铜钱系统分析!$E$235),3,AND(M181&gt;铜钱系统分析!$D$236,M181&lt;=铜钱系统分析!$E$236),2)</f>
        <v>3</v>
      </c>
      <c r="P181" s="48">
        <f t="shared" ca="1" si="25"/>
        <v>18.55883970632576</v>
      </c>
      <c r="Q181">
        <f ca="1">_xlfn.IFS(AND(P181&gt;铜钱系统分析!$D$233,P181&lt;=铜钱系统分析!$E$233),5,AND(P181&gt;铜钱系统分析!$D$234,P181&lt;=铜钱系统分析!$E$234),4,AND(P181&gt;铜钱系统分析!$D$235,P181&lt;=铜钱系统分析!$E$235),3,AND(P181&gt;铜钱系统分析!$D$236,P181&lt;=铜钱系统分析!$E$236),2)</f>
        <v>3</v>
      </c>
      <c r="S181" s="48">
        <f t="shared" ca="1" si="26"/>
        <v>63.544588788224296</v>
      </c>
      <c r="T181">
        <f ca="1">_xlfn.IFS(AND(S181&gt;铜钱系统分析!$D$233,S181&lt;=铜钱系统分析!$E$233),5,AND(S181&gt;铜钱系统分析!$D$234,S181&lt;=铜钱系统分析!$E$234),4,AND(S181&gt;铜钱系统分析!$D$235,S181&lt;=铜钱系统分析!$E$235),3,AND(S181&gt;铜钱系统分析!$D$236,S181&lt;=铜钱系统分析!$E$236),2)</f>
        <v>3</v>
      </c>
      <c r="V181" s="48">
        <f t="shared" ca="1" si="27"/>
        <v>59.628023262176086</v>
      </c>
      <c r="W181">
        <f ca="1">_xlfn.IFS(AND(V181&gt;铜钱系统分析!$D$233,V181&lt;=铜钱系统分析!$E$233),5,AND(V181&gt;铜钱系统分析!$D$234,V181&lt;=铜钱系统分析!$E$234),4,AND(V181&gt;铜钱系统分析!$D$235,V181&lt;=铜钱系统分析!$E$235),3,AND(V181&gt;铜钱系统分析!$D$236,V181&lt;=铜钱系统分析!$E$236),2)</f>
        <v>3</v>
      </c>
      <c r="Y181" s="48">
        <f t="shared" ca="1" si="28"/>
        <v>7.3265812171233851</v>
      </c>
      <c r="Z181">
        <f ca="1">_xlfn.IFS(AND(Y181&gt;铜钱系统分析!$D$233,Y181&lt;=铜钱系统分析!$E$233),5,AND(Y181&gt;铜钱系统分析!$D$234,Y181&lt;=铜钱系统分析!$E$234),4,AND(Y181&gt;铜钱系统分析!$D$235,Y181&lt;=铜钱系统分析!$E$235),3,AND(Y181&gt;铜钱系统分析!$D$236,Y181&lt;=铜钱系统分析!$E$236),2)</f>
        <v>3</v>
      </c>
      <c r="AB181" s="48">
        <f t="shared" ca="1" si="29"/>
        <v>25.598728100401047</v>
      </c>
      <c r="AC181">
        <f ca="1">_xlfn.IFS(AND(AB181&gt;铜钱系统分析!$D$233,AB181&lt;=铜钱系统分析!$E$233),5,AND(AB181&gt;铜钱系统分析!$D$234,AB181&lt;=铜钱系统分析!$E$234),4,AND(AB181&gt;铜钱系统分析!$D$235,AB181&lt;=铜钱系统分析!$E$235),3,AND(AB181&gt;铜钱系统分析!$D$236,AB181&lt;=铜钱系统分析!$E$236),2)</f>
        <v>3</v>
      </c>
    </row>
    <row r="182" spans="1:29" x14ac:dyDescent="0.15">
      <c r="A182" s="48">
        <f t="shared" ca="1" si="20"/>
        <v>6.6919642176414662</v>
      </c>
      <c r="B182">
        <f ca="1">_xlfn.IFS(AND(A182&gt;铜钱系统分析!$D$233,A182&lt;=铜钱系统分析!$E$233),5,AND(A182&gt;铜钱系统分析!$D$234,A182&lt;=铜钱系统分析!$E$234),4,AND(A182&gt;铜钱系统分析!$D$235,A182&lt;=铜钱系统分析!$E$235),3,AND(A182&gt;铜钱系统分析!$D$236,A182&lt;=铜钱系统分析!$E$236),2)</f>
        <v>3</v>
      </c>
      <c r="D182" s="48">
        <f t="shared" ca="1" si="21"/>
        <v>70.753719058094859</v>
      </c>
      <c r="E182">
        <f ca="1">_xlfn.IFS(AND(D182&gt;铜钱系统分析!$D$233,D182&lt;=铜钱系统分析!$E$233),5,AND(D182&gt;铜钱系统分析!$D$234,D182&lt;=铜钱系统分析!$E$234),4,AND(D182&gt;铜钱系统分析!$D$235,D182&lt;=铜钱系统分析!$E$235),3,AND(D182&gt;铜钱系统分析!$D$236,D182&lt;=铜钱系统分析!$E$236),2)</f>
        <v>3</v>
      </c>
      <c r="G182" s="48">
        <f t="shared" ca="1" si="22"/>
        <v>0.67172910467587776</v>
      </c>
      <c r="H182">
        <f ca="1">_xlfn.IFS(AND(G182&gt;铜钱系统分析!$D$233,G182&lt;=铜钱系统分析!$E$233),5,AND(G182&gt;铜钱系统分析!$D$234,G182&lt;=铜钱系统分析!$E$234),4,AND(G182&gt;铜钱系统分析!$D$235,G182&lt;=铜钱系统分析!$E$235),3,AND(G182&gt;铜钱系统分析!$D$236,G182&lt;=铜钱系统分析!$E$236),2)</f>
        <v>4</v>
      </c>
      <c r="J182" s="48">
        <f t="shared" ca="1" si="23"/>
        <v>14.568618904707442</v>
      </c>
      <c r="K182">
        <f ca="1">_xlfn.IFS(AND(J182&gt;铜钱系统分析!$D$233,J182&lt;=铜钱系统分析!$E$233),5,AND(J182&gt;铜钱系统分析!$D$234,J182&lt;=铜钱系统分析!$E$234),4,AND(J182&gt;铜钱系统分析!$D$235,J182&lt;=铜钱系统分析!$E$235),3,AND(J182&gt;铜钱系统分析!$D$236,J182&lt;=铜钱系统分析!$E$236),2)</f>
        <v>3</v>
      </c>
      <c r="M182" s="48">
        <f t="shared" ca="1" si="24"/>
        <v>41.862005831332759</v>
      </c>
      <c r="N182">
        <f ca="1">_xlfn.IFS(AND(M182&gt;铜钱系统分析!$D$233,M182&lt;=铜钱系统分析!$E$233),5,AND(M182&gt;铜钱系统分析!$D$234,M182&lt;=铜钱系统分析!$E$234),4,AND(M182&gt;铜钱系统分析!$D$235,M182&lt;=铜钱系统分析!$E$235),3,AND(M182&gt;铜钱系统分析!$D$236,M182&lt;=铜钱系统分析!$E$236),2)</f>
        <v>3</v>
      </c>
      <c r="P182" s="48">
        <f t="shared" ca="1" si="25"/>
        <v>56.353542963088543</v>
      </c>
      <c r="Q182">
        <f ca="1">_xlfn.IFS(AND(P182&gt;铜钱系统分析!$D$233,P182&lt;=铜钱系统分析!$E$233),5,AND(P182&gt;铜钱系统分析!$D$234,P182&lt;=铜钱系统分析!$E$234),4,AND(P182&gt;铜钱系统分析!$D$235,P182&lt;=铜钱系统分析!$E$235),3,AND(P182&gt;铜钱系统分析!$D$236,P182&lt;=铜钱系统分析!$E$236),2)</f>
        <v>3</v>
      </c>
      <c r="S182" s="48">
        <f t="shared" ca="1" si="26"/>
        <v>45.482281953187119</v>
      </c>
      <c r="T182">
        <f ca="1">_xlfn.IFS(AND(S182&gt;铜钱系统分析!$D$233,S182&lt;=铜钱系统分析!$E$233),5,AND(S182&gt;铜钱系统分析!$D$234,S182&lt;=铜钱系统分析!$E$234),4,AND(S182&gt;铜钱系统分析!$D$235,S182&lt;=铜钱系统分析!$E$235),3,AND(S182&gt;铜钱系统分析!$D$236,S182&lt;=铜钱系统分析!$E$236),2)</f>
        <v>3</v>
      </c>
      <c r="V182" s="48">
        <f t="shared" ca="1" si="27"/>
        <v>11.831492767086427</v>
      </c>
      <c r="W182">
        <f ca="1">_xlfn.IFS(AND(V182&gt;铜钱系统分析!$D$233,V182&lt;=铜钱系统分析!$E$233),5,AND(V182&gt;铜钱系统分析!$D$234,V182&lt;=铜钱系统分析!$E$234),4,AND(V182&gt;铜钱系统分析!$D$235,V182&lt;=铜钱系统分析!$E$235),3,AND(V182&gt;铜钱系统分析!$D$236,V182&lt;=铜钱系统分析!$E$236),2)</f>
        <v>3</v>
      </c>
      <c r="Y182" s="48">
        <f t="shared" ca="1" si="28"/>
        <v>97.703279198376208</v>
      </c>
      <c r="Z182">
        <f ca="1">_xlfn.IFS(AND(Y182&gt;铜钱系统分析!$D$233,Y182&lt;=铜钱系统分析!$E$233),5,AND(Y182&gt;铜钱系统分析!$D$234,Y182&lt;=铜钱系统分析!$E$234),4,AND(Y182&gt;铜钱系统分析!$D$235,Y182&lt;=铜钱系统分析!$E$235),3,AND(Y182&gt;铜钱系统分析!$D$236,Y182&lt;=铜钱系统分析!$E$236),2)</f>
        <v>2</v>
      </c>
      <c r="AB182" s="48">
        <f t="shared" ca="1" si="29"/>
        <v>38.531355091161743</v>
      </c>
      <c r="AC182">
        <f ca="1">_xlfn.IFS(AND(AB182&gt;铜钱系统分析!$D$233,AB182&lt;=铜钱系统分析!$E$233),5,AND(AB182&gt;铜钱系统分析!$D$234,AB182&lt;=铜钱系统分析!$E$234),4,AND(AB182&gt;铜钱系统分析!$D$235,AB182&lt;=铜钱系统分析!$E$235),3,AND(AB182&gt;铜钱系统分析!$D$236,AB182&lt;=铜钱系统分析!$E$236),2)</f>
        <v>3</v>
      </c>
    </row>
    <row r="183" spans="1:29" x14ac:dyDescent="0.15">
      <c r="A183" s="48">
        <f t="shared" ca="1" si="20"/>
        <v>67.962379713478924</v>
      </c>
      <c r="B183">
        <f ca="1">_xlfn.IFS(AND(A183&gt;铜钱系统分析!$D$233,A183&lt;=铜钱系统分析!$E$233),5,AND(A183&gt;铜钱系统分析!$D$234,A183&lt;=铜钱系统分析!$E$234),4,AND(A183&gt;铜钱系统分析!$D$235,A183&lt;=铜钱系统分析!$E$235),3,AND(A183&gt;铜钱系统分析!$D$236,A183&lt;=铜钱系统分析!$E$236),2)</f>
        <v>3</v>
      </c>
      <c r="D183" s="48">
        <f t="shared" ca="1" si="21"/>
        <v>81.969869887613413</v>
      </c>
      <c r="E183">
        <f ca="1">_xlfn.IFS(AND(D183&gt;铜钱系统分析!$D$233,D183&lt;=铜钱系统分析!$E$233),5,AND(D183&gt;铜钱系统分析!$D$234,D183&lt;=铜钱系统分析!$E$234),4,AND(D183&gt;铜钱系统分析!$D$235,D183&lt;=铜钱系统分析!$E$235),3,AND(D183&gt;铜钱系统分析!$D$236,D183&lt;=铜钱系统分析!$E$236),2)</f>
        <v>2</v>
      </c>
      <c r="G183" s="48">
        <f t="shared" ca="1" si="22"/>
        <v>47.106716868075694</v>
      </c>
      <c r="H183">
        <f ca="1">_xlfn.IFS(AND(G183&gt;铜钱系统分析!$D$233,G183&lt;=铜钱系统分析!$E$233),5,AND(G183&gt;铜钱系统分析!$D$234,G183&lt;=铜钱系统分析!$E$234),4,AND(G183&gt;铜钱系统分析!$D$235,G183&lt;=铜钱系统分析!$E$235),3,AND(G183&gt;铜钱系统分析!$D$236,G183&lt;=铜钱系统分析!$E$236),2)</f>
        <v>3</v>
      </c>
      <c r="J183" s="48">
        <f t="shared" ca="1" si="23"/>
        <v>4.927891610751745</v>
      </c>
      <c r="K183">
        <f ca="1">_xlfn.IFS(AND(J183&gt;铜钱系统分析!$D$233,J183&lt;=铜钱系统分析!$E$233),5,AND(J183&gt;铜钱系统分析!$D$234,J183&lt;=铜钱系统分析!$E$234),4,AND(J183&gt;铜钱系统分析!$D$235,J183&lt;=铜钱系统分析!$E$235),3,AND(J183&gt;铜钱系统分析!$D$236,J183&lt;=铜钱系统分析!$E$236),2)</f>
        <v>3</v>
      </c>
      <c r="M183" s="48">
        <f t="shared" ca="1" si="24"/>
        <v>10.222781674915026</v>
      </c>
      <c r="N183">
        <f ca="1">_xlfn.IFS(AND(M183&gt;铜钱系统分析!$D$233,M183&lt;=铜钱系统分析!$E$233),5,AND(M183&gt;铜钱系统分析!$D$234,M183&lt;=铜钱系统分析!$E$234),4,AND(M183&gt;铜钱系统分析!$D$235,M183&lt;=铜钱系统分析!$E$235),3,AND(M183&gt;铜钱系统分析!$D$236,M183&lt;=铜钱系统分析!$E$236),2)</f>
        <v>3</v>
      </c>
      <c r="P183" s="48">
        <f t="shared" ca="1" si="25"/>
        <v>49.831654343989854</v>
      </c>
      <c r="Q183">
        <f ca="1">_xlfn.IFS(AND(P183&gt;铜钱系统分析!$D$233,P183&lt;=铜钱系统分析!$E$233),5,AND(P183&gt;铜钱系统分析!$D$234,P183&lt;=铜钱系统分析!$E$234),4,AND(P183&gt;铜钱系统分析!$D$235,P183&lt;=铜钱系统分析!$E$235),3,AND(P183&gt;铜钱系统分析!$D$236,P183&lt;=铜钱系统分析!$E$236),2)</f>
        <v>3</v>
      </c>
      <c r="S183" s="48">
        <f t="shared" ca="1" si="26"/>
        <v>48.566539766745862</v>
      </c>
      <c r="T183">
        <f ca="1">_xlfn.IFS(AND(S183&gt;铜钱系统分析!$D$233,S183&lt;=铜钱系统分析!$E$233),5,AND(S183&gt;铜钱系统分析!$D$234,S183&lt;=铜钱系统分析!$E$234),4,AND(S183&gt;铜钱系统分析!$D$235,S183&lt;=铜钱系统分析!$E$235),3,AND(S183&gt;铜钱系统分析!$D$236,S183&lt;=铜钱系统分析!$E$236),2)</f>
        <v>3</v>
      </c>
      <c r="V183" s="48">
        <f t="shared" ca="1" si="27"/>
        <v>67.793269232401585</v>
      </c>
      <c r="W183">
        <f ca="1">_xlfn.IFS(AND(V183&gt;铜钱系统分析!$D$233,V183&lt;=铜钱系统分析!$E$233),5,AND(V183&gt;铜钱系统分析!$D$234,V183&lt;=铜钱系统分析!$E$234),4,AND(V183&gt;铜钱系统分析!$D$235,V183&lt;=铜钱系统分析!$E$235),3,AND(V183&gt;铜钱系统分析!$D$236,V183&lt;=铜钱系统分析!$E$236),2)</f>
        <v>3</v>
      </c>
      <c r="Y183" s="48">
        <f t="shared" ca="1" si="28"/>
        <v>7.0780619001027167</v>
      </c>
      <c r="Z183">
        <f ca="1">_xlfn.IFS(AND(Y183&gt;铜钱系统分析!$D$233,Y183&lt;=铜钱系统分析!$E$233),5,AND(Y183&gt;铜钱系统分析!$D$234,Y183&lt;=铜钱系统分析!$E$234),4,AND(Y183&gt;铜钱系统分析!$D$235,Y183&lt;=铜钱系统分析!$E$235),3,AND(Y183&gt;铜钱系统分析!$D$236,Y183&lt;=铜钱系统分析!$E$236),2)</f>
        <v>3</v>
      </c>
      <c r="AB183" s="48">
        <f t="shared" ca="1" si="29"/>
        <v>6.680663503837958</v>
      </c>
      <c r="AC183">
        <f ca="1">_xlfn.IFS(AND(AB183&gt;铜钱系统分析!$D$233,AB183&lt;=铜钱系统分析!$E$233),5,AND(AB183&gt;铜钱系统分析!$D$234,AB183&lt;=铜钱系统分析!$E$234),4,AND(AB183&gt;铜钱系统分析!$D$235,AB183&lt;=铜钱系统分析!$E$235),3,AND(AB183&gt;铜钱系统分析!$D$236,AB183&lt;=铜钱系统分析!$E$236),2)</f>
        <v>3</v>
      </c>
    </row>
    <row r="184" spans="1:29" x14ac:dyDescent="0.15">
      <c r="A184" s="48">
        <f t="shared" ca="1" si="20"/>
        <v>34.713559220984216</v>
      </c>
      <c r="B184">
        <f ca="1">_xlfn.IFS(AND(A184&gt;铜钱系统分析!$D$233,A184&lt;=铜钱系统分析!$E$233),5,AND(A184&gt;铜钱系统分析!$D$234,A184&lt;=铜钱系统分析!$E$234),4,AND(A184&gt;铜钱系统分析!$D$235,A184&lt;=铜钱系统分析!$E$235),3,AND(A184&gt;铜钱系统分析!$D$236,A184&lt;=铜钱系统分析!$E$236),2)</f>
        <v>3</v>
      </c>
      <c r="D184" s="48">
        <f t="shared" ca="1" si="21"/>
        <v>1.4370613059267012</v>
      </c>
      <c r="E184">
        <f ca="1">_xlfn.IFS(AND(D184&gt;铜钱系统分析!$D$233,D184&lt;=铜钱系统分析!$E$233),5,AND(D184&gt;铜钱系统分析!$D$234,D184&lt;=铜钱系统分析!$E$234),4,AND(D184&gt;铜钱系统分析!$D$235,D184&lt;=铜钱系统分析!$E$235),3,AND(D184&gt;铜钱系统分析!$D$236,D184&lt;=铜钱系统分析!$E$236),2)</f>
        <v>4</v>
      </c>
      <c r="G184" s="48">
        <f t="shared" ca="1" si="22"/>
        <v>51.34435855086479</v>
      </c>
      <c r="H184">
        <f ca="1">_xlfn.IFS(AND(G184&gt;铜钱系统分析!$D$233,G184&lt;=铜钱系统分析!$E$233),5,AND(G184&gt;铜钱系统分析!$D$234,G184&lt;=铜钱系统分析!$E$234),4,AND(G184&gt;铜钱系统分析!$D$235,G184&lt;=铜钱系统分析!$E$235),3,AND(G184&gt;铜钱系统分析!$D$236,G184&lt;=铜钱系统分析!$E$236),2)</f>
        <v>3</v>
      </c>
      <c r="J184" s="48">
        <f t="shared" ca="1" si="23"/>
        <v>65.474830608614141</v>
      </c>
      <c r="K184">
        <f ca="1">_xlfn.IFS(AND(J184&gt;铜钱系统分析!$D$233,J184&lt;=铜钱系统分析!$E$233),5,AND(J184&gt;铜钱系统分析!$D$234,J184&lt;=铜钱系统分析!$E$234),4,AND(J184&gt;铜钱系统分析!$D$235,J184&lt;=铜钱系统分析!$E$235),3,AND(J184&gt;铜钱系统分析!$D$236,J184&lt;=铜钱系统分析!$E$236),2)</f>
        <v>3</v>
      </c>
      <c r="M184" s="48">
        <f t="shared" ca="1" si="24"/>
        <v>55.146455289209328</v>
      </c>
      <c r="N184">
        <f ca="1">_xlfn.IFS(AND(M184&gt;铜钱系统分析!$D$233,M184&lt;=铜钱系统分析!$E$233),5,AND(M184&gt;铜钱系统分析!$D$234,M184&lt;=铜钱系统分析!$E$234),4,AND(M184&gt;铜钱系统分析!$D$235,M184&lt;=铜钱系统分析!$E$235),3,AND(M184&gt;铜钱系统分析!$D$236,M184&lt;=铜钱系统分析!$E$236),2)</f>
        <v>3</v>
      </c>
      <c r="P184" s="48">
        <f t="shared" ca="1" si="25"/>
        <v>63.360273855968643</v>
      </c>
      <c r="Q184">
        <f ca="1">_xlfn.IFS(AND(P184&gt;铜钱系统分析!$D$233,P184&lt;=铜钱系统分析!$E$233),5,AND(P184&gt;铜钱系统分析!$D$234,P184&lt;=铜钱系统分析!$E$234),4,AND(P184&gt;铜钱系统分析!$D$235,P184&lt;=铜钱系统分析!$E$235),3,AND(P184&gt;铜钱系统分析!$D$236,P184&lt;=铜钱系统分析!$E$236),2)</f>
        <v>3</v>
      </c>
      <c r="S184" s="48">
        <f t="shared" ca="1" si="26"/>
        <v>33.724399723902486</v>
      </c>
      <c r="T184">
        <f ca="1">_xlfn.IFS(AND(S184&gt;铜钱系统分析!$D$233,S184&lt;=铜钱系统分析!$E$233),5,AND(S184&gt;铜钱系统分析!$D$234,S184&lt;=铜钱系统分析!$E$234),4,AND(S184&gt;铜钱系统分析!$D$235,S184&lt;=铜钱系统分析!$E$235),3,AND(S184&gt;铜钱系统分析!$D$236,S184&lt;=铜钱系统分析!$E$236),2)</f>
        <v>3</v>
      </c>
      <c r="V184" s="48">
        <f t="shared" ca="1" si="27"/>
        <v>84.877323923510019</v>
      </c>
      <c r="W184">
        <f ca="1">_xlfn.IFS(AND(V184&gt;铜钱系统分析!$D$233,V184&lt;=铜钱系统分析!$E$233),5,AND(V184&gt;铜钱系统分析!$D$234,V184&lt;=铜钱系统分析!$E$234),4,AND(V184&gt;铜钱系统分析!$D$235,V184&lt;=铜钱系统分析!$E$235),3,AND(V184&gt;铜钱系统分析!$D$236,V184&lt;=铜钱系统分析!$E$236),2)</f>
        <v>2</v>
      </c>
      <c r="Y184" s="48">
        <f t="shared" ca="1" si="28"/>
        <v>31.467816359173952</v>
      </c>
      <c r="Z184">
        <f ca="1">_xlfn.IFS(AND(Y184&gt;铜钱系统分析!$D$233,Y184&lt;=铜钱系统分析!$E$233),5,AND(Y184&gt;铜钱系统分析!$D$234,Y184&lt;=铜钱系统分析!$E$234),4,AND(Y184&gt;铜钱系统分析!$D$235,Y184&lt;=铜钱系统分析!$E$235),3,AND(Y184&gt;铜钱系统分析!$D$236,Y184&lt;=铜钱系统分析!$E$236),2)</f>
        <v>3</v>
      </c>
      <c r="AB184" s="48">
        <f t="shared" ca="1" si="29"/>
        <v>95.778970384081347</v>
      </c>
      <c r="AC184">
        <f ca="1">_xlfn.IFS(AND(AB184&gt;铜钱系统分析!$D$233,AB184&lt;=铜钱系统分析!$E$233),5,AND(AB184&gt;铜钱系统分析!$D$234,AB184&lt;=铜钱系统分析!$E$234),4,AND(AB184&gt;铜钱系统分析!$D$235,AB184&lt;=铜钱系统分析!$E$235),3,AND(AB184&gt;铜钱系统分析!$D$236,AB184&lt;=铜钱系统分析!$E$236),2)</f>
        <v>2</v>
      </c>
    </row>
    <row r="185" spans="1:29" x14ac:dyDescent="0.15">
      <c r="A185" s="48">
        <f t="shared" ca="1" si="20"/>
        <v>94.81540506596123</v>
      </c>
      <c r="B185">
        <f ca="1">_xlfn.IFS(AND(A185&gt;铜钱系统分析!$D$233,A185&lt;=铜钱系统分析!$E$233),5,AND(A185&gt;铜钱系统分析!$D$234,A185&lt;=铜钱系统分析!$E$234),4,AND(A185&gt;铜钱系统分析!$D$235,A185&lt;=铜钱系统分析!$E$235),3,AND(A185&gt;铜钱系统分析!$D$236,A185&lt;=铜钱系统分析!$E$236),2)</f>
        <v>2</v>
      </c>
      <c r="D185" s="48">
        <f t="shared" ca="1" si="21"/>
        <v>44.990764777932377</v>
      </c>
      <c r="E185">
        <f ca="1">_xlfn.IFS(AND(D185&gt;铜钱系统分析!$D$233,D185&lt;=铜钱系统分析!$E$233),5,AND(D185&gt;铜钱系统分析!$D$234,D185&lt;=铜钱系统分析!$E$234),4,AND(D185&gt;铜钱系统分析!$D$235,D185&lt;=铜钱系统分析!$E$235),3,AND(D185&gt;铜钱系统分析!$D$236,D185&lt;=铜钱系统分析!$E$236),2)</f>
        <v>3</v>
      </c>
      <c r="G185" s="48">
        <f t="shared" ca="1" si="22"/>
        <v>91.95584135379022</v>
      </c>
      <c r="H185">
        <f ca="1">_xlfn.IFS(AND(G185&gt;铜钱系统分析!$D$233,G185&lt;=铜钱系统分析!$E$233),5,AND(G185&gt;铜钱系统分析!$D$234,G185&lt;=铜钱系统分析!$E$234),4,AND(G185&gt;铜钱系统分析!$D$235,G185&lt;=铜钱系统分析!$E$235),3,AND(G185&gt;铜钱系统分析!$D$236,G185&lt;=铜钱系统分析!$E$236),2)</f>
        <v>2</v>
      </c>
      <c r="J185" s="48">
        <f t="shared" ca="1" si="23"/>
        <v>71.229224487144592</v>
      </c>
      <c r="K185">
        <f ca="1">_xlfn.IFS(AND(J185&gt;铜钱系统分析!$D$233,J185&lt;=铜钱系统分析!$E$233),5,AND(J185&gt;铜钱系统分析!$D$234,J185&lt;=铜钱系统分析!$E$234),4,AND(J185&gt;铜钱系统分析!$D$235,J185&lt;=铜钱系统分析!$E$235),3,AND(J185&gt;铜钱系统分析!$D$236,J185&lt;=铜钱系统分析!$E$236),2)</f>
        <v>3</v>
      </c>
      <c r="M185" s="48">
        <f t="shared" ca="1" si="24"/>
        <v>67.80049265458608</v>
      </c>
      <c r="N185">
        <f ca="1">_xlfn.IFS(AND(M185&gt;铜钱系统分析!$D$233,M185&lt;=铜钱系统分析!$E$233),5,AND(M185&gt;铜钱系统分析!$D$234,M185&lt;=铜钱系统分析!$E$234),4,AND(M185&gt;铜钱系统分析!$D$235,M185&lt;=铜钱系统分析!$E$235),3,AND(M185&gt;铜钱系统分析!$D$236,M185&lt;=铜钱系统分析!$E$236),2)</f>
        <v>3</v>
      </c>
      <c r="P185" s="48">
        <f t="shared" ca="1" si="25"/>
        <v>28.182941870972979</v>
      </c>
      <c r="Q185">
        <f ca="1">_xlfn.IFS(AND(P185&gt;铜钱系统分析!$D$233,P185&lt;=铜钱系统分析!$E$233),5,AND(P185&gt;铜钱系统分析!$D$234,P185&lt;=铜钱系统分析!$E$234),4,AND(P185&gt;铜钱系统分析!$D$235,P185&lt;=铜钱系统分析!$E$235),3,AND(P185&gt;铜钱系统分析!$D$236,P185&lt;=铜钱系统分析!$E$236),2)</f>
        <v>3</v>
      </c>
      <c r="S185" s="48">
        <f t="shared" ca="1" si="26"/>
        <v>54.046665192112819</v>
      </c>
      <c r="T185">
        <f ca="1">_xlfn.IFS(AND(S185&gt;铜钱系统分析!$D$233,S185&lt;=铜钱系统分析!$E$233),5,AND(S185&gt;铜钱系统分析!$D$234,S185&lt;=铜钱系统分析!$E$234),4,AND(S185&gt;铜钱系统分析!$D$235,S185&lt;=铜钱系统分析!$E$235),3,AND(S185&gt;铜钱系统分析!$D$236,S185&lt;=铜钱系统分析!$E$236),2)</f>
        <v>3</v>
      </c>
      <c r="V185" s="48">
        <f t="shared" ca="1" si="27"/>
        <v>37.890447747705025</v>
      </c>
      <c r="W185">
        <f ca="1">_xlfn.IFS(AND(V185&gt;铜钱系统分析!$D$233,V185&lt;=铜钱系统分析!$E$233),5,AND(V185&gt;铜钱系统分析!$D$234,V185&lt;=铜钱系统分析!$E$234),4,AND(V185&gt;铜钱系统分析!$D$235,V185&lt;=铜钱系统分析!$E$235),3,AND(V185&gt;铜钱系统分析!$D$236,V185&lt;=铜钱系统分析!$E$236),2)</f>
        <v>3</v>
      </c>
      <c r="Y185" s="48">
        <f t="shared" ca="1" si="28"/>
        <v>27.966467295965469</v>
      </c>
      <c r="Z185">
        <f ca="1">_xlfn.IFS(AND(Y185&gt;铜钱系统分析!$D$233,Y185&lt;=铜钱系统分析!$E$233),5,AND(Y185&gt;铜钱系统分析!$D$234,Y185&lt;=铜钱系统分析!$E$234),4,AND(Y185&gt;铜钱系统分析!$D$235,Y185&lt;=铜钱系统分析!$E$235),3,AND(Y185&gt;铜钱系统分析!$D$236,Y185&lt;=铜钱系统分析!$E$236),2)</f>
        <v>3</v>
      </c>
      <c r="AB185" s="48">
        <f t="shared" ca="1" si="29"/>
        <v>69.53251329920711</v>
      </c>
      <c r="AC185">
        <f ca="1">_xlfn.IFS(AND(AB185&gt;铜钱系统分析!$D$233,AB185&lt;=铜钱系统分析!$E$233),5,AND(AB185&gt;铜钱系统分析!$D$234,AB185&lt;=铜钱系统分析!$E$234),4,AND(AB185&gt;铜钱系统分析!$D$235,AB185&lt;=铜钱系统分析!$E$235),3,AND(AB185&gt;铜钱系统分析!$D$236,AB185&lt;=铜钱系统分析!$E$236),2)</f>
        <v>3</v>
      </c>
    </row>
    <row r="186" spans="1:29" x14ac:dyDescent="0.15">
      <c r="A186" s="48">
        <f t="shared" ca="1" si="20"/>
        <v>86.748070409524175</v>
      </c>
      <c r="B186">
        <f ca="1">_xlfn.IFS(AND(A186&gt;铜钱系统分析!$D$233,A186&lt;=铜钱系统分析!$E$233),5,AND(A186&gt;铜钱系统分析!$D$234,A186&lt;=铜钱系统分析!$E$234),4,AND(A186&gt;铜钱系统分析!$D$235,A186&lt;=铜钱系统分析!$E$235),3,AND(A186&gt;铜钱系统分析!$D$236,A186&lt;=铜钱系统分析!$E$236),2)</f>
        <v>2</v>
      </c>
      <c r="D186" s="48">
        <f t="shared" ca="1" si="21"/>
        <v>70.586794154708954</v>
      </c>
      <c r="E186">
        <f ca="1">_xlfn.IFS(AND(D186&gt;铜钱系统分析!$D$233,D186&lt;=铜钱系统分析!$E$233),5,AND(D186&gt;铜钱系统分析!$D$234,D186&lt;=铜钱系统分析!$E$234),4,AND(D186&gt;铜钱系统分析!$D$235,D186&lt;=铜钱系统分析!$E$235),3,AND(D186&gt;铜钱系统分析!$D$236,D186&lt;=铜钱系统分析!$E$236),2)</f>
        <v>3</v>
      </c>
      <c r="G186" s="48">
        <f t="shared" ca="1" si="22"/>
        <v>76.345272065560536</v>
      </c>
      <c r="H186">
        <f ca="1">_xlfn.IFS(AND(G186&gt;铜钱系统分析!$D$233,G186&lt;=铜钱系统分析!$E$233),5,AND(G186&gt;铜钱系统分析!$D$234,G186&lt;=铜钱系统分析!$E$234),4,AND(G186&gt;铜钱系统分析!$D$235,G186&lt;=铜钱系统分析!$E$235),3,AND(G186&gt;铜钱系统分析!$D$236,G186&lt;=铜钱系统分析!$E$236),2)</f>
        <v>2</v>
      </c>
      <c r="J186" s="48">
        <f t="shared" ca="1" si="23"/>
        <v>66.429378884514477</v>
      </c>
      <c r="K186">
        <f ca="1">_xlfn.IFS(AND(J186&gt;铜钱系统分析!$D$233,J186&lt;=铜钱系统分析!$E$233),5,AND(J186&gt;铜钱系统分析!$D$234,J186&lt;=铜钱系统分析!$E$234),4,AND(J186&gt;铜钱系统分析!$D$235,J186&lt;=铜钱系统分析!$E$235),3,AND(J186&gt;铜钱系统分析!$D$236,J186&lt;=铜钱系统分析!$E$236),2)</f>
        <v>3</v>
      </c>
      <c r="M186" s="48">
        <f t="shared" ca="1" si="24"/>
        <v>84.231236917155101</v>
      </c>
      <c r="N186">
        <f ca="1">_xlfn.IFS(AND(M186&gt;铜钱系统分析!$D$233,M186&lt;=铜钱系统分析!$E$233),5,AND(M186&gt;铜钱系统分析!$D$234,M186&lt;=铜钱系统分析!$E$234),4,AND(M186&gt;铜钱系统分析!$D$235,M186&lt;=铜钱系统分析!$E$235),3,AND(M186&gt;铜钱系统分析!$D$236,M186&lt;=铜钱系统分析!$E$236),2)</f>
        <v>2</v>
      </c>
      <c r="P186" s="48">
        <f t="shared" ca="1" si="25"/>
        <v>93.405070850844339</v>
      </c>
      <c r="Q186">
        <f ca="1">_xlfn.IFS(AND(P186&gt;铜钱系统分析!$D$233,P186&lt;=铜钱系统分析!$E$233),5,AND(P186&gt;铜钱系统分析!$D$234,P186&lt;=铜钱系统分析!$E$234),4,AND(P186&gt;铜钱系统分析!$D$235,P186&lt;=铜钱系统分析!$E$235),3,AND(P186&gt;铜钱系统分析!$D$236,P186&lt;=铜钱系统分析!$E$236),2)</f>
        <v>2</v>
      </c>
      <c r="S186" s="48">
        <f t="shared" ca="1" si="26"/>
        <v>44.479368660608174</v>
      </c>
      <c r="T186">
        <f ca="1">_xlfn.IFS(AND(S186&gt;铜钱系统分析!$D$233,S186&lt;=铜钱系统分析!$E$233),5,AND(S186&gt;铜钱系统分析!$D$234,S186&lt;=铜钱系统分析!$E$234),4,AND(S186&gt;铜钱系统分析!$D$235,S186&lt;=铜钱系统分析!$E$235),3,AND(S186&gt;铜钱系统分析!$D$236,S186&lt;=铜钱系统分析!$E$236),2)</f>
        <v>3</v>
      </c>
      <c r="V186" s="48">
        <f t="shared" ca="1" si="27"/>
        <v>24.14674152782753</v>
      </c>
      <c r="W186">
        <f ca="1">_xlfn.IFS(AND(V186&gt;铜钱系统分析!$D$233,V186&lt;=铜钱系统分析!$E$233),5,AND(V186&gt;铜钱系统分析!$D$234,V186&lt;=铜钱系统分析!$E$234),4,AND(V186&gt;铜钱系统分析!$D$235,V186&lt;=铜钱系统分析!$E$235),3,AND(V186&gt;铜钱系统分析!$D$236,V186&lt;=铜钱系统分析!$E$236),2)</f>
        <v>3</v>
      </c>
      <c r="Y186" s="48">
        <f t="shared" ca="1" si="28"/>
        <v>80.433139541493503</v>
      </c>
      <c r="Z186">
        <f ca="1">_xlfn.IFS(AND(Y186&gt;铜钱系统分析!$D$233,Y186&lt;=铜钱系统分析!$E$233),5,AND(Y186&gt;铜钱系统分析!$D$234,Y186&lt;=铜钱系统分析!$E$234),4,AND(Y186&gt;铜钱系统分析!$D$235,Y186&lt;=铜钱系统分析!$E$235),3,AND(Y186&gt;铜钱系统分析!$D$236,Y186&lt;=铜钱系统分析!$E$236),2)</f>
        <v>2</v>
      </c>
      <c r="AB186" s="48">
        <f t="shared" ca="1" si="29"/>
        <v>73.747402776821517</v>
      </c>
      <c r="AC186">
        <f ca="1">_xlfn.IFS(AND(AB186&gt;铜钱系统分析!$D$233,AB186&lt;=铜钱系统分析!$E$233),5,AND(AB186&gt;铜钱系统分析!$D$234,AB186&lt;=铜钱系统分析!$E$234),4,AND(AB186&gt;铜钱系统分析!$D$235,AB186&lt;=铜钱系统分析!$E$235),3,AND(AB186&gt;铜钱系统分析!$D$236,AB186&lt;=铜钱系统分析!$E$236),2)</f>
        <v>2</v>
      </c>
    </row>
    <row r="187" spans="1:29" x14ac:dyDescent="0.15">
      <c r="A187" s="48">
        <f t="shared" ca="1" si="20"/>
        <v>14.966229606948145</v>
      </c>
      <c r="B187">
        <f ca="1">_xlfn.IFS(AND(A187&gt;铜钱系统分析!$D$233,A187&lt;=铜钱系统分析!$E$233),5,AND(A187&gt;铜钱系统分析!$D$234,A187&lt;=铜钱系统分析!$E$234),4,AND(A187&gt;铜钱系统分析!$D$235,A187&lt;=铜钱系统分析!$E$235),3,AND(A187&gt;铜钱系统分析!$D$236,A187&lt;=铜钱系统分析!$E$236),2)</f>
        <v>3</v>
      </c>
      <c r="D187" s="48">
        <f t="shared" ca="1" si="21"/>
        <v>3.7265758352622691</v>
      </c>
      <c r="E187">
        <f ca="1">_xlfn.IFS(AND(D187&gt;铜钱系统分析!$D$233,D187&lt;=铜钱系统分析!$E$233),5,AND(D187&gt;铜钱系统分析!$D$234,D187&lt;=铜钱系统分析!$E$234),4,AND(D187&gt;铜钱系统分析!$D$235,D187&lt;=铜钱系统分析!$E$235),3,AND(D187&gt;铜钱系统分析!$D$236,D187&lt;=铜钱系统分析!$E$236),2)</f>
        <v>3</v>
      </c>
      <c r="G187" s="48">
        <f t="shared" ca="1" si="22"/>
        <v>78.63202151713817</v>
      </c>
      <c r="H187">
        <f ca="1">_xlfn.IFS(AND(G187&gt;铜钱系统分析!$D$233,G187&lt;=铜钱系统分析!$E$233),5,AND(G187&gt;铜钱系统分析!$D$234,G187&lt;=铜钱系统分析!$E$234),4,AND(G187&gt;铜钱系统分析!$D$235,G187&lt;=铜钱系统分析!$E$235),3,AND(G187&gt;铜钱系统分析!$D$236,G187&lt;=铜钱系统分析!$E$236),2)</f>
        <v>2</v>
      </c>
      <c r="J187" s="48">
        <f t="shared" ca="1" si="23"/>
        <v>38.227806369387096</v>
      </c>
      <c r="K187">
        <f ca="1">_xlfn.IFS(AND(J187&gt;铜钱系统分析!$D$233,J187&lt;=铜钱系统分析!$E$233),5,AND(J187&gt;铜钱系统分析!$D$234,J187&lt;=铜钱系统分析!$E$234),4,AND(J187&gt;铜钱系统分析!$D$235,J187&lt;=铜钱系统分析!$E$235),3,AND(J187&gt;铜钱系统分析!$D$236,J187&lt;=铜钱系统分析!$E$236),2)</f>
        <v>3</v>
      </c>
      <c r="M187" s="48">
        <f t="shared" ca="1" si="24"/>
        <v>43.921632275984614</v>
      </c>
      <c r="N187">
        <f ca="1">_xlfn.IFS(AND(M187&gt;铜钱系统分析!$D$233,M187&lt;=铜钱系统分析!$E$233),5,AND(M187&gt;铜钱系统分析!$D$234,M187&lt;=铜钱系统分析!$E$234),4,AND(M187&gt;铜钱系统分析!$D$235,M187&lt;=铜钱系统分析!$E$235),3,AND(M187&gt;铜钱系统分析!$D$236,M187&lt;=铜钱系统分析!$E$236),2)</f>
        <v>3</v>
      </c>
      <c r="P187" s="48">
        <f t="shared" ca="1" si="25"/>
        <v>53.655111646727995</v>
      </c>
      <c r="Q187">
        <f ca="1">_xlfn.IFS(AND(P187&gt;铜钱系统分析!$D$233,P187&lt;=铜钱系统分析!$E$233),5,AND(P187&gt;铜钱系统分析!$D$234,P187&lt;=铜钱系统分析!$E$234),4,AND(P187&gt;铜钱系统分析!$D$235,P187&lt;=铜钱系统分析!$E$235),3,AND(P187&gt;铜钱系统分析!$D$236,P187&lt;=铜钱系统分析!$E$236),2)</f>
        <v>3</v>
      </c>
      <c r="S187" s="48">
        <f t="shared" ca="1" si="26"/>
        <v>61.001063404620204</v>
      </c>
      <c r="T187">
        <f ca="1">_xlfn.IFS(AND(S187&gt;铜钱系统分析!$D$233,S187&lt;=铜钱系统分析!$E$233),5,AND(S187&gt;铜钱系统分析!$D$234,S187&lt;=铜钱系统分析!$E$234),4,AND(S187&gt;铜钱系统分析!$D$235,S187&lt;=铜钱系统分析!$E$235),3,AND(S187&gt;铜钱系统分析!$D$236,S187&lt;=铜钱系统分析!$E$236),2)</f>
        <v>3</v>
      </c>
      <c r="V187" s="48">
        <f t="shared" ca="1" si="27"/>
        <v>81.027097944346551</v>
      </c>
      <c r="W187">
        <f ca="1">_xlfn.IFS(AND(V187&gt;铜钱系统分析!$D$233,V187&lt;=铜钱系统分析!$E$233),5,AND(V187&gt;铜钱系统分析!$D$234,V187&lt;=铜钱系统分析!$E$234),4,AND(V187&gt;铜钱系统分析!$D$235,V187&lt;=铜钱系统分析!$E$235),3,AND(V187&gt;铜钱系统分析!$D$236,V187&lt;=铜钱系统分析!$E$236),2)</f>
        <v>2</v>
      </c>
      <c r="Y187" s="48">
        <f t="shared" ca="1" si="28"/>
        <v>52.394510721417532</v>
      </c>
      <c r="Z187">
        <f ca="1">_xlfn.IFS(AND(Y187&gt;铜钱系统分析!$D$233,Y187&lt;=铜钱系统分析!$E$233),5,AND(Y187&gt;铜钱系统分析!$D$234,Y187&lt;=铜钱系统分析!$E$234),4,AND(Y187&gt;铜钱系统分析!$D$235,Y187&lt;=铜钱系统分析!$E$235),3,AND(Y187&gt;铜钱系统分析!$D$236,Y187&lt;=铜钱系统分析!$E$236),2)</f>
        <v>3</v>
      </c>
      <c r="AB187" s="48">
        <f t="shared" ca="1" si="29"/>
        <v>11.302900682950668</v>
      </c>
      <c r="AC187">
        <f ca="1">_xlfn.IFS(AND(AB187&gt;铜钱系统分析!$D$233,AB187&lt;=铜钱系统分析!$E$233),5,AND(AB187&gt;铜钱系统分析!$D$234,AB187&lt;=铜钱系统分析!$E$234),4,AND(AB187&gt;铜钱系统分析!$D$235,AB187&lt;=铜钱系统分析!$E$235),3,AND(AB187&gt;铜钱系统分析!$D$236,AB187&lt;=铜钱系统分析!$E$236),2)</f>
        <v>3</v>
      </c>
    </row>
    <row r="188" spans="1:29" x14ac:dyDescent="0.15">
      <c r="A188" s="48">
        <f t="shared" ca="1" si="20"/>
        <v>49.410244590887963</v>
      </c>
      <c r="B188">
        <f ca="1">_xlfn.IFS(AND(A188&gt;铜钱系统分析!$D$233,A188&lt;=铜钱系统分析!$E$233),5,AND(A188&gt;铜钱系统分析!$D$234,A188&lt;=铜钱系统分析!$E$234),4,AND(A188&gt;铜钱系统分析!$D$235,A188&lt;=铜钱系统分析!$E$235),3,AND(A188&gt;铜钱系统分析!$D$236,A188&lt;=铜钱系统分析!$E$236),2)</f>
        <v>3</v>
      </c>
      <c r="D188" s="48">
        <f t="shared" ca="1" si="21"/>
        <v>46.58637528070404</v>
      </c>
      <c r="E188">
        <f ca="1">_xlfn.IFS(AND(D188&gt;铜钱系统分析!$D$233,D188&lt;=铜钱系统分析!$E$233),5,AND(D188&gt;铜钱系统分析!$D$234,D188&lt;=铜钱系统分析!$E$234),4,AND(D188&gt;铜钱系统分析!$D$235,D188&lt;=铜钱系统分析!$E$235),3,AND(D188&gt;铜钱系统分析!$D$236,D188&lt;=铜钱系统分析!$E$236),2)</f>
        <v>3</v>
      </c>
      <c r="G188" s="48">
        <f t="shared" ca="1" si="22"/>
        <v>35.024858413418649</v>
      </c>
      <c r="H188">
        <f ca="1">_xlfn.IFS(AND(G188&gt;铜钱系统分析!$D$233,G188&lt;=铜钱系统分析!$E$233),5,AND(G188&gt;铜钱系统分析!$D$234,G188&lt;=铜钱系统分析!$E$234),4,AND(G188&gt;铜钱系统分析!$D$235,G188&lt;=铜钱系统分析!$E$235),3,AND(G188&gt;铜钱系统分析!$D$236,G188&lt;=铜钱系统分析!$E$236),2)</f>
        <v>3</v>
      </c>
      <c r="J188" s="48">
        <f t="shared" ca="1" si="23"/>
        <v>20.728408056936189</v>
      </c>
      <c r="K188">
        <f ca="1">_xlfn.IFS(AND(J188&gt;铜钱系统分析!$D$233,J188&lt;=铜钱系统分析!$E$233),5,AND(J188&gt;铜钱系统分析!$D$234,J188&lt;=铜钱系统分析!$E$234),4,AND(J188&gt;铜钱系统分析!$D$235,J188&lt;=铜钱系统分析!$E$235),3,AND(J188&gt;铜钱系统分析!$D$236,J188&lt;=铜钱系统分析!$E$236),2)</f>
        <v>3</v>
      </c>
      <c r="M188" s="48">
        <f t="shared" ca="1" si="24"/>
        <v>48.792643833952219</v>
      </c>
      <c r="N188">
        <f ca="1">_xlfn.IFS(AND(M188&gt;铜钱系统分析!$D$233,M188&lt;=铜钱系统分析!$E$233),5,AND(M188&gt;铜钱系统分析!$D$234,M188&lt;=铜钱系统分析!$E$234),4,AND(M188&gt;铜钱系统分析!$D$235,M188&lt;=铜钱系统分析!$E$235),3,AND(M188&gt;铜钱系统分析!$D$236,M188&lt;=铜钱系统分析!$E$236),2)</f>
        <v>3</v>
      </c>
      <c r="P188" s="48">
        <f t="shared" ca="1" si="25"/>
        <v>81.939865684534297</v>
      </c>
      <c r="Q188">
        <f ca="1">_xlfn.IFS(AND(P188&gt;铜钱系统分析!$D$233,P188&lt;=铜钱系统分析!$E$233),5,AND(P188&gt;铜钱系统分析!$D$234,P188&lt;=铜钱系统分析!$E$234),4,AND(P188&gt;铜钱系统分析!$D$235,P188&lt;=铜钱系统分析!$E$235),3,AND(P188&gt;铜钱系统分析!$D$236,P188&lt;=铜钱系统分析!$E$236),2)</f>
        <v>2</v>
      </c>
      <c r="S188" s="48">
        <f t="shared" ca="1" si="26"/>
        <v>61.606302994548464</v>
      </c>
      <c r="T188">
        <f ca="1">_xlfn.IFS(AND(S188&gt;铜钱系统分析!$D$233,S188&lt;=铜钱系统分析!$E$233),5,AND(S188&gt;铜钱系统分析!$D$234,S188&lt;=铜钱系统分析!$E$234),4,AND(S188&gt;铜钱系统分析!$D$235,S188&lt;=铜钱系统分析!$E$235),3,AND(S188&gt;铜钱系统分析!$D$236,S188&lt;=铜钱系统分析!$E$236),2)</f>
        <v>3</v>
      </c>
      <c r="V188" s="48">
        <f t="shared" ca="1" si="27"/>
        <v>97.928177369281229</v>
      </c>
      <c r="W188">
        <f ca="1">_xlfn.IFS(AND(V188&gt;铜钱系统分析!$D$233,V188&lt;=铜钱系统分析!$E$233),5,AND(V188&gt;铜钱系统分析!$D$234,V188&lt;=铜钱系统分析!$E$234),4,AND(V188&gt;铜钱系统分析!$D$235,V188&lt;=铜钱系统分析!$E$235),3,AND(V188&gt;铜钱系统分析!$D$236,V188&lt;=铜钱系统分析!$E$236),2)</f>
        <v>2</v>
      </c>
      <c r="Y188" s="48">
        <f t="shared" ca="1" si="28"/>
        <v>16.176781287560782</v>
      </c>
      <c r="Z188">
        <f ca="1">_xlfn.IFS(AND(Y188&gt;铜钱系统分析!$D$233,Y188&lt;=铜钱系统分析!$E$233),5,AND(Y188&gt;铜钱系统分析!$D$234,Y188&lt;=铜钱系统分析!$E$234),4,AND(Y188&gt;铜钱系统分析!$D$235,Y188&lt;=铜钱系统分析!$E$235),3,AND(Y188&gt;铜钱系统分析!$D$236,Y188&lt;=铜钱系统分析!$E$236),2)</f>
        <v>3</v>
      </c>
      <c r="AB188" s="48">
        <f t="shared" ca="1" si="29"/>
        <v>5.4314215956017931</v>
      </c>
      <c r="AC188">
        <f ca="1">_xlfn.IFS(AND(AB188&gt;铜钱系统分析!$D$233,AB188&lt;=铜钱系统分析!$E$233),5,AND(AB188&gt;铜钱系统分析!$D$234,AB188&lt;=铜钱系统分析!$E$234),4,AND(AB188&gt;铜钱系统分析!$D$235,AB188&lt;=铜钱系统分析!$E$235),3,AND(AB188&gt;铜钱系统分析!$D$236,AB188&lt;=铜钱系统分析!$E$236),2)</f>
        <v>3</v>
      </c>
    </row>
    <row r="189" spans="1:29" x14ac:dyDescent="0.15">
      <c r="A189" s="48">
        <f t="shared" ca="1" si="20"/>
        <v>67.089040592928441</v>
      </c>
      <c r="B189">
        <f ca="1">_xlfn.IFS(AND(A189&gt;铜钱系统分析!$D$233,A189&lt;=铜钱系统分析!$E$233),5,AND(A189&gt;铜钱系统分析!$D$234,A189&lt;=铜钱系统分析!$E$234),4,AND(A189&gt;铜钱系统分析!$D$235,A189&lt;=铜钱系统分析!$E$235),3,AND(A189&gt;铜钱系统分析!$D$236,A189&lt;=铜钱系统分析!$E$236),2)</f>
        <v>3</v>
      </c>
      <c r="D189" s="48">
        <f t="shared" ca="1" si="21"/>
        <v>91.435433948164913</v>
      </c>
      <c r="E189">
        <f ca="1">_xlfn.IFS(AND(D189&gt;铜钱系统分析!$D$233,D189&lt;=铜钱系统分析!$E$233),5,AND(D189&gt;铜钱系统分析!$D$234,D189&lt;=铜钱系统分析!$E$234),4,AND(D189&gt;铜钱系统分析!$D$235,D189&lt;=铜钱系统分析!$E$235),3,AND(D189&gt;铜钱系统分析!$D$236,D189&lt;=铜钱系统分析!$E$236),2)</f>
        <v>2</v>
      </c>
      <c r="G189" s="48">
        <f t="shared" ca="1" si="22"/>
        <v>66.933227883599358</v>
      </c>
      <c r="H189">
        <f ca="1">_xlfn.IFS(AND(G189&gt;铜钱系统分析!$D$233,G189&lt;=铜钱系统分析!$E$233),5,AND(G189&gt;铜钱系统分析!$D$234,G189&lt;=铜钱系统分析!$E$234),4,AND(G189&gt;铜钱系统分析!$D$235,G189&lt;=铜钱系统分析!$E$235),3,AND(G189&gt;铜钱系统分析!$D$236,G189&lt;=铜钱系统分析!$E$236),2)</f>
        <v>3</v>
      </c>
      <c r="J189" s="48">
        <f t="shared" ca="1" si="23"/>
        <v>24.235854706307304</v>
      </c>
      <c r="K189">
        <f ca="1">_xlfn.IFS(AND(J189&gt;铜钱系统分析!$D$233,J189&lt;=铜钱系统分析!$E$233),5,AND(J189&gt;铜钱系统分析!$D$234,J189&lt;=铜钱系统分析!$E$234),4,AND(J189&gt;铜钱系统分析!$D$235,J189&lt;=铜钱系统分析!$E$235),3,AND(J189&gt;铜钱系统分析!$D$236,J189&lt;=铜钱系统分析!$E$236),2)</f>
        <v>3</v>
      </c>
      <c r="M189" s="48">
        <f t="shared" ca="1" si="24"/>
        <v>95.45902140366988</v>
      </c>
      <c r="N189">
        <f ca="1">_xlfn.IFS(AND(M189&gt;铜钱系统分析!$D$233,M189&lt;=铜钱系统分析!$E$233),5,AND(M189&gt;铜钱系统分析!$D$234,M189&lt;=铜钱系统分析!$E$234),4,AND(M189&gt;铜钱系统分析!$D$235,M189&lt;=铜钱系统分析!$E$235),3,AND(M189&gt;铜钱系统分析!$D$236,M189&lt;=铜钱系统分析!$E$236),2)</f>
        <v>2</v>
      </c>
      <c r="P189" s="48">
        <f t="shared" ca="1" si="25"/>
        <v>49.883462255646137</v>
      </c>
      <c r="Q189">
        <f ca="1">_xlfn.IFS(AND(P189&gt;铜钱系统分析!$D$233,P189&lt;=铜钱系统分析!$E$233),5,AND(P189&gt;铜钱系统分析!$D$234,P189&lt;=铜钱系统分析!$E$234),4,AND(P189&gt;铜钱系统分析!$D$235,P189&lt;=铜钱系统分析!$E$235),3,AND(P189&gt;铜钱系统分析!$D$236,P189&lt;=铜钱系统分析!$E$236),2)</f>
        <v>3</v>
      </c>
      <c r="S189" s="48">
        <f t="shared" ca="1" si="26"/>
        <v>77.262957920559188</v>
      </c>
      <c r="T189">
        <f ca="1">_xlfn.IFS(AND(S189&gt;铜钱系统分析!$D$233,S189&lt;=铜钱系统分析!$E$233),5,AND(S189&gt;铜钱系统分析!$D$234,S189&lt;=铜钱系统分析!$E$234),4,AND(S189&gt;铜钱系统分析!$D$235,S189&lt;=铜钱系统分析!$E$235),3,AND(S189&gt;铜钱系统分析!$D$236,S189&lt;=铜钱系统分析!$E$236),2)</f>
        <v>2</v>
      </c>
      <c r="V189" s="48">
        <f t="shared" ca="1" si="27"/>
        <v>62.911627377348402</v>
      </c>
      <c r="W189">
        <f ca="1">_xlfn.IFS(AND(V189&gt;铜钱系统分析!$D$233,V189&lt;=铜钱系统分析!$E$233),5,AND(V189&gt;铜钱系统分析!$D$234,V189&lt;=铜钱系统分析!$E$234),4,AND(V189&gt;铜钱系统分析!$D$235,V189&lt;=铜钱系统分析!$E$235),3,AND(V189&gt;铜钱系统分析!$D$236,V189&lt;=铜钱系统分析!$E$236),2)</f>
        <v>3</v>
      </c>
      <c r="Y189" s="48">
        <f t="shared" ca="1" si="28"/>
        <v>38.266376971776907</v>
      </c>
      <c r="Z189">
        <f ca="1">_xlfn.IFS(AND(Y189&gt;铜钱系统分析!$D$233,Y189&lt;=铜钱系统分析!$E$233),5,AND(Y189&gt;铜钱系统分析!$D$234,Y189&lt;=铜钱系统分析!$E$234),4,AND(Y189&gt;铜钱系统分析!$D$235,Y189&lt;=铜钱系统分析!$E$235),3,AND(Y189&gt;铜钱系统分析!$D$236,Y189&lt;=铜钱系统分析!$E$236),2)</f>
        <v>3</v>
      </c>
      <c r="AB189" s="48">
        <f t="shared" ca="1" si="29"/>
        <v>24.586029701804669</v>
      </c>
      <c r="AC189">
        <f ca="1">_xlfn.IFS(AND(AB189&gt;铜钱系统分析!$D$233,AB189&lt;=铜钱系统分析!$E$233),5,AND(AB189&gt;铜钱系统分析!$D$234,AB189&lt;=铜钱系统分析!$E$234),4,AND(AB189&gt;铜钱系统分析!$D$235,AB189&lt;=铜钱系统分析!$E$235),3,AND(AB189&gt;铜钱系统分析!$D$236,AB189&lt;=铜钱系统分析!$E$236),2)</f>
        <v>3</v>
      </c>
    </row>
    <row r="190" spans="1:29" x14ac:dyDescent="0.15">
      <c r="A190" s="48">
        <f t="shared" ca="1" si="20"/>
        <v>60.041266452813538</v>
      </c>
      <c r="B190">
        <f ca="1">_xlfn.IFS(AND(A190&gt;铜钱系统分析!$D$233,A190&lt;=铜钱系统分析!$E$233),5,AND(A190&gt;铜钱系统分析!$D$234,A190&lt;=铜钱系统分析!$E$234),4,AND(A190&gt;铜钱系统分析!$D$235,A190&lt;=铜钱系统分析!$E$235),3,AND(A190&gt;铜钱系统分析!$D$236,A190&lt;=铜钱系统分析!$E$236),2)</f>
        <v>3</v>
      </c>
      <c r="D190" s="48">
        <f t="shared" ca="1" si="21"/>
        <v>44.556417784665882</v>
      </c>
      <c r="E190">
        <f ca="1">_xlfn.IFS(AND(D190&gt;铜钱系统分析!$D$233,D190&lt;=铜钱系统分析!$E$233),5,AND(D190&gt;铜钱系统分析!$D$234,D190&lt;=铜钱系统分析!$E$234),4,AND(D190&gt;铜钱系统分析!$D$235,D190&lt;=铜钱系统分析!$E$235),3,AND(D190&gt;铜钱系统分析!$D$236,D190&lt;=铜钱系统分析!$E$236),2)</f>
        <v>3</v>
      </c>
      <c r="G190" s="48">
        <f t="shared" ca="1" si="22"/>
        <v>0.84619809132842061</v>
      </c>
      <c r="H190">
        <f ca="1">_xlfn.IFS(AND(G190&gt;铜钱系统分析!$D$233,G190&lt;=铜钱系统分析!$E$233),5,AND(G190&gt;铜钱系统分析!$D$234,G190&lt;=铜钱系统分析!$E$234),4,AND(G190&gt;铜钱系统分析!$D$235,G190&lt;=铜钱系统分析!$E$235),3,AND(G190&gt;铜钱系统分析!$D$236,G190&lt;=铜钱系统分析!$E$236),2)</f>
        <v>4</v>
      </c>
      <c r="J190" s="48">
        <f t="shared" ca="1" si="23"/>
        <v>51.572406071150581</v>
      </c>
      <c r="K190">
        <f ca="1">_xlfn.IFS(AND(J190&gt;铜钱系统分析!$D$233,J190&lt;=铜钱系统分析!$E$233),5,AND(J190&gt;铜钱系统分析!$D$234,J190&lt;=铜钱系统分析!$E$234),4,AND(J190&gt;铜钱系统分析!$D$235,J190&lt;=铜钱系统分析!$E$235),3,AND(J190&gt;铜钱系统分析!$D$236,J190&lt;=铜钱系统分析!$E$236),2)</f>
        <v>3</v>
      </c>
      <c r="M190" s="48">
        <f t="shared" ca="1" si="24"/>
        <v>80.615385380302058</v>
      </c>
      <c r="N190">
        <f ca="1">_xlfn.IFS(AND(M190&gt;铜钱系统分析!$D$233,M190&lt;=铜钱系统分析!$E$233),5,AND(M190&gt;铜钱系统分析!$D$234,M190&lt;=铜钱系统分析!$E$234),4,AND(M190&gt;铜钱系统分析!$D$235,M190&lt;=铜钱系统分析!$E$235),3,AND(M190&gt;铜钱系统分析!$D$236,M190&lt;=铜钱系统分析!$E$236),2)</f>
        <v>2</v>
      </c>
      <c r="P190" s="48">
        <f t="shared" ca="1" si="25"/>
        <v>40.215778418256761</v>
      </c>
      <c r="Q190">
        <f ca="1">_xlfn.IFS(AND(P190&gt;铜钱系统分析!$D$233,P190&lt;=铜钱系统分析!$E$233),5,AND(P190&gt;铜钱系统分析!$D$234,P190&lt;=铜钱系统分析!$E$234),4,AND(P190&gt;铜钱系统分析!$D$235,P190&lt;=铜钱系统分析!$E$235),3,AND(P190&gt;铜钱系统分析!$D$236,P190&lt;=铜钱系统分析!$E$236),2)</f>
        <v>3</v>
      </c>
      <c r="S190" s="48">
        <f t="shared" ca="1" si="26"/>
        <v>73.70346212844052</v>
      </c>
      <c r="T190">
        <f ca="1">_xlfn.IFS(AND(S190&gt;铜钱系统分析!$D$233,S190&lt;=铜钱系统分析!$E$233),5,AND(S190&gt;铜钱系统分析!$D$234,S190&lt;=铜钱系统分析!$E$234),4,AND(S190&gt;铜钱系统分析!$D$235,S190&lt;=铜钱系统分析!$E$235),3,AND(S190&gt;铜钱系统分析!$D$236,S190&lt;=铜钱系统分析!$E$236),2)</f>
        <v>2</v>
      </c>
      <c r="V190" s="48">
        <f t="shared" ca="1" si="27"/>
        <v>11.194349039928531</v>
      </c>
      <c r="W190">
        <f ca="1">_xlfn.IFS(AND(V190&gt;铜钱系统分析!$D$233,V190&lt;=铜钱系统分析!$E$233),5,AND(V190&gt;铜钱系统分析!$D$234,V190&lt;=铜钱系统分析!$E$234),4,AND(V190&gt;铜钱系统分析!$D$235,V190&lt;=铜钱系统分析!$E$235),3,AND(V190&gt;铜钱系统分析!$D$236,V190&lt;=铜钱系统分析!$E$236),2)</f>
        <v>3</v>
      </c>
      <c r="Y190" s="48">
        <f t="shared" ca="1" si="28"/>
        <v>64.45147073802066</v>
      </c>
      <c r="Z190">
        <f ca="1">_xlfn.IFS(AND(Y190&gt;铜钱系统分析!$D$233,Y190&lt;=铜钱系统分析!$E$233),5,AND(Y190&gt;铜钱系统分析!$D$234,Y190&lt;=铜钱系统分析!$E$234),4,AND(Y190&gt;铜钱系统分析!$D$235,Y190&lt;=铜钱系统分析!$E$235),3,AND(Y190&gt;铜钱系统分析!$D$236,Y190&lt;=铜钱系统分析!$E$236),2)</f>
        <v>3</v>
      </c>
      <c r="AB190" s="48">
        <f t="shared" ca="1" si="29"/>
        <v>2.490006760453678</v>
      </c>
      <c r="AC190">
        <f ca="1">_xlfn.IFS(AND(AB190&gt;铜钱系统分析!$D$233,AB190&lt;=铜钱系统分析!$E$233),5,AND(AB190&gt;铜钱系统分析!$D$234,AB190&lt;=铜钱系统分析!$E$234),4,AND(AB190&gt;铜钱系统分析!$D$235,AB190&lt;=铜钱系统分析!$E$235),3,AND(AB190&gt;铜钱系统分析!$D$236,AB190&lt;=铜钱系统分析!$E$236),2)</f>
        <v>4</v>
      </c>
    </row>
    <row r="191" spans="1:29" x14ac:dyDescent="0.15">
      <c r="A191" s="48">
        <f t="shared" ca="1" si="20"/>
        <v>84.342977695437341</v>
      </c>
      <c r="B191">
        <f ca="1">_xlfn.IFS(AND(A191&gt;铜钱系统分析!$D$233,A191&lt;=铜钱系统分析!$E$233),5,AND(A191&gt;铜钱系统分析!$D$234,A191&lt;=铜钱系统分析!$E$234),4,AND(A191&gt;铜钱系统分析!$D$235,A191&lt;=铜钱系统分析!$E$235),3,AND(A191&gt;铜钱系统分析!$D$236,A191&lt;=铜钱系统分析!$E$236),2)</f>
        <v>2</v>
      </c>
      <c r="D191" s="48">
        <f t="shared" ca="1" si="21"/>
        <v>36.696981816376841</v>
      </c>
      <c r="E191">
        <f ca="1">_xlfn.IFS(AND(D191&gt;铜钱系统分析!$D$233,D191&lt;=铜钱系统分析!$E$233),5,AND(D191&gt;铜钱系统分析!$D$234,D191&lt;=铜钱系统分析!$E$234),4,AND(D191&gt;铜钱系统分析!$D$235,D191&lt;=铜钱系统分析!$E$235),3,AND(D191&gt;铜钱系统分析!$D$236,D191&lt;=铜钱系统分析!$E$236),2)</f>
        <v>3</v>
      </c>
      <c r="G191" s="48">
        <f t="shared" ca="1" si="22"/>
        <v>88.958102200692423</v>
      </c>
      <c r="H191">
        <f ca="1">_xlfn.IFS(AND(G191&gt;铜钱系统分析!$D$233,G191&lt;=铜钱系统分析!$E$233),5,AND(G191&gt;铜钱系统分析!$D$234,G191&lt;=铜钱系统分析!$E$234),4,AND(G191&gt;铜钱系统分析!$D$235,G191&lt;=铜钱系统分析!$E$235),3,AND(G191&gt;铜钱系统分析!$D$236,G191&lt;=铜钱系统分析!$E$236),2)</f>
        <v>2</v>
      </c>
      <c r="J191" s="48">
        <f t="shared" ca="1" si="23"/>
        <v>12.099458773152694</v>
      </c>
      <c r="K191">
        <f ca="1">_xlfn.IFS(AND(J191&gt;铜钱系统分析!$D$233,J191&lt;=铜钱系统分析!$E$233),5,AND(J191&gt;铜钱系统分析!$D$234,J191&lt;=铜钱系统分析!$E$234),4,AND(J191&gt;铜钱系统分析!$D$235,J191&lt;=铜钱系统分析!$E$235),3,AND(J191&gt;铜钱系统分析!$D$236,J191&lt;=铜钱系统分析!$E$236),2)</f>
        <v>3</v>
      </c>
      <c r="M191" s="48">
        <f t="shared" ca="1" si="24"/>
        <v>48.975286061185784</v>
      </c>
      <c r="N191">
        <f ca="1">_xlfn.IFS(AND(M191&gt;铜钱系统分析!$D$233,M191&lt;=铜钱系统分析!$E$233),5,AND(M191&gt;铜钱系统分析!$D$234,M191&lt;=铜钱系统分析!$E$234),4,AND(M191&gt;铜钱系统分析!$D$235,M191&lt;=铜钱系统分析!$E$235),3,AND(M191&gt;铜钱系统分析!$D$236,M191&lt;=铜钱系统分析!$E$236),2)</f>
        <v>3</v>
      </c>
      <c r="P191" s="48">
        <f t="shared" ca="1" si="25"/>
        <v>47.595875514833978</v>
      </c>
      <c r="Q191">
        <f ca="1">_xlfn.IFS(AND(P191&gt;铜钱系统分析!$D$233,P191&lt;=铜钱系统分析!$E$233),5,AND(P191&gt;铜钱系统分析!$D$234,P191&lt;=铜钱系统分析!$E$234),4,AND(P191&gt;铜钱系统分析!$D$235,P191&lt;=铜钱系统分析!$E$235),3,AND(P191&gt;铜钱系统分析!$D$236,P191&lt;=铜钱系统分析!$E$236),2)</f>
        <v>3</v>
      </c>
      <c r="S191" s="48">
        <f t="shared" ca="1" si="26"/>
        <v>59.553554953096054</v>
      </c>
      <c r="T191">
        <f ca="1">_xlfn.IFS(AND(S191&gt;铜钱系统分析!$D$233,S191&lt;=铜钱系统分析!$E$233),5,AND(S191&gt;铜钱系统分析!$D$234,S191&lt;=铜钱系统分析!$E$234),4,AND(S191&gt;铜钱系统分析!$D$235,S191&lt;=铜钱系统分析!$E$235),3,AND(S191&gt;铜钱系统分析!$D$236,S191&lt;=铜钱系统分析!$E$236),2)</f>
        <v>3</v>
      </c>
      <c r="V191" s="48">
        <f t="shared" ca="1" si="27"/>
        <v>98.725754115876967</v>
      </c>
      <c r="W191">
        <f ca="1">_xlfn.IFS(AND(V191&gt;铜钱系统分析!$D$233,V191&lt;=铜钱系统分析!$E$233),5,AND(V191&gt;铜钱系统分析!$D$234,V191&lt;=铜钱系统分析!$E$234),4,AND(V191&gt;铜钱系统分析!$D$235,V191&lt;=铜钱系统分析!$E$235),3,AND(V191&gt;铜钱系统分析!$D$236,V191&lt;=铜钱系统分析!$E$236),2)</f>
        <v>2</v>
      </c>
      <c r="Y191" s="48">
        <f t="shared" ca="1" si="28"/>
        <v>58.397244064582253</v>
      </c>
      <c r="Z191">
        <f ca="1">_xlfn.IFS(AND(Y191&gt;铜钱系统分析!$D$233,Y191&lt;=铜钱系统分析!$E$233),5,AND(Y191&gt;铜钱系统分析!$D$234,Y191&lt;=铜钱系统分析!$E$234),4,AND(Y191&gt;铜钱系统分析!$D$235,Y191&lt;=铜钱系统分析!$E$235),3,AND(Y191&gt;铜钱系统分析!$D$236,Y191&lt;=铜钱系统分析!$E$236),2)</f>
        <v>3</v>
      </c>
      <c r="AB191" s="48">
        <f t="shared" ca="1" si="29"/>
        <v>95.219797153211346</v>
      </c>
      <c r="AC191">
        <f ca="1">_xlfn.IFS(AND(AB191&gt;铜钱系统分析!$D$233,AB191&lt;=铜钱系统分析!$E$233),5,AND(AB191&gt;铜钱系统分析!$D$234,AB191&lt;=铜钱系统分析!$E$234),4,AND(AB191&gt;铜钱系统分析!$D$235,AB191&lt;=铜钱系统分析!$E$235),3,AND(AB191&gt;铜钱系统分析!$D$236,AB191&lt;=铜钱系统分析!$E$236),2)</f>
        <v>2</v>
      </c>
    </row>
    <row r="192" spans="1:29" x14ac:dyDescent="0.15">
      <c r="A192" s="48">
        <f t="shared" ca="1" si="20"/>
        <v>78.979336716218242</v>
      </c>
      <c r="B192">
        <f ca="1">_xlfn.IFS(AND(A192&gt;铜钱系统分析!$D$233,A192&lt;=铜钱系统分析!$E$233),5,AND(A192&gt;铜钱系统分析!$D$234,A192&lt;=铜钱系统分析!$E$234),4,AND(A192&gt;铜钱系统分析!$D$235,A192&lt;=铜钱系统分析!$E$235),3,AND(A192&gt;铜钱系统分析!$D$236,A192&lt;=铜钱系统分析!$E$236),2)</f>
        <v>2</v>
      </c>
      <c r="D192" s="48">
        <f t="shared" ca="1" si="21"/>
        <v>46.958458140248169</v>
      </c>
      <c r="E192">
        <f ca="1">_xlfn.IFS(AND(D192&gt;铜钱系统分析!$D$233,D192&lt;=铜钱系统分析!$E$233),5,AND(D192&gt;铜钱系统分析!$D$234,D192&lt;=铜钱系统分析!$E$234),4,AND(D192&gt;铜钱系统分析!$D$235,D192&lt;=铜钱系统分析!$E$235),3,AND(D192&gt;铜钱系统分析!$D$236,D192&lt;=铜钱系统分析!$E$236),2)</f>
        <v>3</v>
      </c>
      <c r="G192" s="48">
        <f t="shared" ca="1" si="22"/>
        <v>55.476938418154646</v>
      </c>
      <c r="H192">
        <f ca="1">_xlfn.IFS(AND(G192&gt;铜钱系统分析!$D$233,G192&lt;=铜钱系统分析!$E$233),5,AND(G192&gt;铜钱系统分析!$D$234,G192&lt;=铜钱系统分析!$E$234),4,AND(G192&gt;铜钱系统分析!$D$235,G192&lt;=铜钱系统分析!$E$235),3,AND(G192&gt;铜钱系统分析!$D$236,G192&lt;=铜钱系统分析!$E$236),2)</f>
        <v>3</v>
      </c>
      <c r="J192" s="48">
        <f t="shared" ca="1" si="23"/>
        <v>39.862797609817804</v>
      </c>
      <c r="K192">
        <f ca="1">_xlfn.IFS(AND(J192&gt;铜钱系统分析!$D$233,J192&lt;=铜钱系统分析!$E$233),5,AND(J192&gt;铜钱系统分析!$D$234,J192&lt;=铜钱系统分析!$E$234),4,AND(J192&gt;铜钱系统分析!$D$235,J192&lt;=铜钱系统分析!$E$235),3,AND(J192&gt;铜钱系统分析!$D$236,J192&lt;=铜钱系统分析!$E$236),2)</f>
        <v>3</v>
      </c>
      <c r="M192" s="48">
        <f t="shared" ca="1" si="24"/>
        <v>57.137069248244487</v>
      </c>
      <c r="N192">
        <f ca="1">_xlfn.IFS(AND(M192&gt;铜钱系统分析!$D$233,M192&lt;=铜钱系统分析!$E$233),5,AND(M192&gt;铜钱系统分析!$D$234,M192&lt;=铜钱系统分析!$E$234),4,AND(M192&gt;铜钱系统分析!$D$235,M192&lt;=铜钱系统分析!$E$235),3,AND(M192&gt;铜钱系统分析!$D$236,M192&lt;=铜钱系统分析!$E$236),2)</f>
        <v>3</v>
      </c>
      <c r="P192" s="48">
        <f t="shared" ca="1" si="25"/>
        <v>9.2077463859330582</v>
      </c>
      <c r="Q192">
        <f ca="1">_xlfn.IFS(AND(P192&gt;铜钱系统分析!$D$233,P192&lt;=铜钱系统分析!$E$233),5,AND(P192&gt;铜钱系统分析!$D$234,P192&lt;=铜钱系统分析!$E$234),4,AND(P192&gt;铜钱系统分析!$D$235,P192&lt;=铜钱系统分析!$E$235),3,AND(P192&gt;铜钱系统分析!$D$236,P192&lt;=铜钱系统分析!$E$236),2)</f>
        <v>3</v>
      </c>
      <c r="S192" s="48">
        <f t="shared" ca="1" si="26"/>
        <v>34.238872705443747</v>
      </c>
      <c r="T192">
        <f ca="1">_xlfn.IFS(AND(S192&gt;铜钱系统分析!$D$233,S192&lt;=铜钱系统分析!$E$233),5,AND(S192&gt;铜钱系统分析!$D$234,S192&lt;=铜钱系统分析!$E$234),4,AND(S192&gt;铜钱系统分析!$D$235,S192&lt;=铜钱系统分析!$E$235),3,AND(S192&gt;铜钱系统分析!$D$236,S192&lt;=铜钱系统分析!$E$236),2)</f>
        <v>3</v>
      </c>
      <c r="V192" s="48">
        <f t="shared" ca="1" si="27"/>
        <v>99.306103662954897</v>
      </c>
      <c r="W192">
        <f ca="1">_xlfn.IFS(AND(V192&gt;铜钱系统分析!$D$233,V192&lt;=铜钱系统分析!$E$233),5,AND(V192&gt;铜钱系统分析!$D$234,V192&lt;=铜钱系统分析!$E$234),4,AND(V192&gt;铜钱系统分析!$D$235,V192&lt;=铜钱系统分析!$E$235),3,AND(V192&gt;铜钱系统分析!$D$236,V192&lt;=铜钱系统分析!$E$236),2)</f>
        <v>2</v>
      </c>
      <c r="Y192" s="48">
        <f t="shared" ca="1" si="28"/>
        <v>14.64650497543818</v>
      </c>
      <c r="Z192">
        <f ca="1">_xlfn.IFS(AND(Y192&gt;铜钱系统分析!$D$233,Y192&lt;=铜钱系统分析!$E$233),5,AND(Y192&gt;铜钱系统分析!$D$234,Y192&lt;=铜钱系统分析!$E$234),4,AND(Y192&gt;铜钱系统分析!$D$235,Y192&lt;=铜钱系统分析!$E$235),3,AND(Y192&gt;铜钱系统分析!$D$236,Y192&lt;=铜钱系统分析!$E$236),2)</f>
        <v>3</v>
      </c>
      <c r="AB192" s="48">
        <f t="shared" ca="1" si="29"/>
        <v>26.605606974849593</v>
      </c>
      <c r="AC192">
        <f ca="1">_xlfn.IFS(AND(AB192&gt;铜钱系统分析!$D$233,AB192&lt;=铜钱系统分析!$E$233),5,AND(AB192&gt;铜钱系统分析!$D$234,AB192&lt;=铜钱系统分析!$E$234),4,AND(AB192&gt;铜钱系统分析!$D$235,AB192&lt;=铜钱系统分析!$E$235),3,AND(AB192&gt;铜钱系统分析!$D$236,AB192&lt;=铜钱系统分析!$E$236),2)</f>
        <v>3</v>
      </c>
    </row>
    <row r="193" spans="1:29" x14ac:dyDescent="0.15">
      <c r="A193" s="48">
        <f t="shared" ca="1" si="20"/>
        <v>77.028854466424079</v>
      </c>
      <c r="B193">
        <f ca="1">_xlfn.IFS(AND(A193&gt;铜钱系统分析!$D$233,A193&lt;=铜钱系统分析!$E$233),5,AND(A193&gt;铜钱系统分析!$D$234,A193&lt;=铜钱系统分析!$E$234),4,AND(A193&gt;铜钱系统分析!$D$235,A193&lt;=铜钱系统分析!$E$235),3,AND(A193&gt;铜钱系统分析!$D$236,A193&lt;=铜钱系统分析!$E$236),2)</f>
        <v>2</v>
      </c>
      <c r="D193" s="48">
        <f t="shared" ca="1" si="21"/>
        <v>58.971171409438917</v>
      </c>
      <c r="E193">
        <f ca="1">_xlfn.IFS(AND(D193&gt;铜钱系统分析!$D$233,D193&lt;=铜钱系统分析!$E$233),5,AND(D193&gt;铜钱系统分析!$D$234,D193&lt;=铜钱系统分析!$E$234),4,AND(D193&gt;铜钱系统分析!$D$235,D193&lt;=铜钱系统分析!$E$235),3,AND(D193&gt;铜钱系统分析!$D$236,D193&lt;=铜钱系统分析!$E$236),2)</f>
        <v>3</v>
      </c>
      <c r="G193" s="48">
        <f t="shared" ca="1" si="22"/>
        <v>15.893600948887766</v>
      </c>
      <c r="H193">
        <f ca="1">_xlfn.IFS(AND(G193&gt;铜钱系统分析!$D$233,G193&lt;=铜钱系统分析!$E$233),5,AND(G193&gt;铜钱系统分析!$D$234,G193&lt;=铜钱系统分析!$E$234),4,AND(G193&gt;铜钱系统分析!$D$235,G193&lt;=铜钱系统分析!$E$235),3,AND(G193&gt;铜钱系统分析!$D$236,G193&lt;=铜钱系统分析!$E$236),2)</f>
        <v>3</v>
      </c>
      <c r="J193" s="48">
        <f t="shared" ca="1" si="23"/>
        <v>42.989128291448054</v>
      </c>
      <c r="K193">
        <f ca="1">_xlfn.IFS(AND(J193&gt;铜钱系统分析!$D$233,J193&lt;=铜钱系统分析!$E$233),5,AND(J193&gt;铜钱系统分析!$D$234,J193&lt;=铜钱系统分析!$E$234),4,AND(J193&gt;铜钱系统分析!$D$235,J193&lt;=铜钱系统分析!$E$235),3,AND(J193&gt;铜钱系统分析!$D$236,J193&lt;=铜钱系统分析!$E$236),2)</f>
        <v>3</v>
      </c>
      <c r="M193" s="48">
        <f t="shared" ca="1" si="24"/>
        <v>40.941750279905754</v>
      </c>
      <c r="N193">
        <f ca="1">_xlfn.IFS(AND(M193&gt;铜钱系统分析!$D$233,M193&lt;=铜钱系统分析!$E$233),5,AND(M193&gt;铜钱系统分析!$D$234,M193&lt;=铜钱系统分析!$E$234),4,AND(M193&gt;铜钱系统分析!$D$235,M193&lt;=铜钱系统分析!$E$235),3,AND(M193&gt;铜钱系统分析!$D$236,M193&lt;=铜钱系统分析!$E$236),2)</f>
        <v>3</v>
      </c>
      <c r="P193" s="48">
        <f t="shared" ca="1" si="25"/>
        <v>22.21106460409742</v>
      </c>
      <c r="Q193">
        <f ca="1">_xlfn.IFS(AND(P193&gt;铜钱系统分析!$D$233,P193&lt;=铜钱系统分析!$E$233),5,AND(P193&gt;铜钱系统分析!$D$234,P193&lt;=铜钱系统分析!$E$234),4,AND(P193&gt;铜钱系统分析!$D$235,P193&lt;=铜钱系统分析!$E$235),3,AND(P193&gt;铜钱系统分析!$D$236,P193&lt;=铜钱系统分析!$E$236),2)</f>
        <v>3</v>
      </c>
      <c r="S193" s="48">
        <f t="shared" ca="1" si="26"/>
        <v>44.068323161867994</v>
      </c>
      <c r="T193">
        <f ca="1">_xlfn.IFS(AND(S193&gt;铜钱系统分析!$D$233,S193&lt;=铜钱系统分析!$E$233),5,AND(S193&gt;铜钱系统分析!$D$234,S193&lt;=铜钱系统分析!$E$234),4,AND(S193&gt;铜钱系统分析!$D$235,S193&lt;=铜钱系统分析!$E$235),3,AND(S193&gt;铜钱系统分析!$D$236,S193&lt;=铜钱系统分析!$E$236),2)</f>
        <v>3</v>
      </c>
      <c r="V193" s="48">
        <f t="shared" ca="1" si="27"/>
        <v>82.484495439518142</v>
      </c>
      <c r="W193">
        <f ca="1">_xlfn.IFS(AND(V193&gt;铜钱系统分析!$D$233,V193&lt;=铜钱系统分析!$E$233),5,AND(V193&gt;铜钱系统分析!$D$234,V193&lt;=铜钱系统分析!$E$234),4,AND(V193&gt;铜钱系统分析!$D$235,V193&lt;=铜钱系统分析!$E$235),3,AND(V193&gt;铜钱系统分析!$D$236,V193&lt;=铜钱系统分析!$E$236),2)</f>
        <v>2</v>
      </c>
      <c r="Y193" s="48">
        <f t="shared" ca="1" si="28"/>
        <v>13.932794298198903</v>
      </c>
      <c r="Z193">
        <f ca="1">_xlfn.IFS(AND(Y193&gt;铜钱系统分析!$D$233,Y193&lt;=铜钱系统分析!$E$233),5,AND(Y193&gt;铜钱系统分析!$D$234,Y193&lt;=铜钱系统分析!$E$234),4,AND(Y193&gt;铜钱系统分析!$D$235,Y193&lt;=铜钱系统分析!$E$235),3,AND(Y193&gt;铜钱系统分析!$D$236,Y193&lt;=铜钱系统分析!$E$236),2)</f>
        <v>3</v>
      </c>
      <c r="AB193" s="48">
        <f t="shared" ca="1" si="29"/>
        <v>48.465614746916607</v>
      </c>
      <c r="AC193">
        <f ca="1">_xlfn.IFS(AND(AB193&gt;铜钱系统分析!$D$233,AB193&lt;=铜钱系统分析!$E$233),5,AND(AB193&gt;铜钱系统分析!$D$234,AB193&lt;=铜钱系统分析!$E$234),4,AND(AB193&gt;铜钱系统分析!$D$235,AB193&lt;=铜钱系统分析!$E$235),3,AND(AB193&gt;铜钱系统分析!$D$236,AB193&lt;=铜钱系统分析!$E$236),2)</f>
        <v>3</v>
      </c>
    </row>
    <row r="194" spans="1:29" x14ac:dyDescent="0.15">
      <c r="A194" s="48">
        <f t="shared" ca="1" si="20"/>
        <v>84.644897584230023</v>
      </c>
      <c r="B194">
        <f ca="1">_xlfn.IFS(AND(A194&gt;铜钱系统分析!$D$233,A194&lt;=铜钱系统分析!$E$233),5,AND(A194&gt;铜钱系统分析!$D$234,A194&lt;=铜钱系统分析!$E$234),4,AND(A194&gt;铜钱系统分析!$D$235,A194&lt;=铜钱系统分析!$E$235),3,AND(A194&gt;铜钱系统分析!$D$236,A194&lt;=铜钱系统分析!$E$236),2)</f>
        <v>2</v>
      </c>
      <c r="D194" s="48">
        <f t="shared" ca="1" si="21"/>
        <v>3.7785187464856151</v>
      </c>
      <c r="E194">
        <f ca="1">_xlfn.IFS(AND(D194&gt;铜钱系统分析!$D$233,D194&lt;=铜钱系统分析!$E$233),5,AND(D194&gt;铜钱系统分析!$D$234,D194&lt;=铜钱系统分析!$E$234),4,AND(D194&gt;铜钱系统分析!$D$235,D194&lt;=铜钱系统分析!$E$235),3,AND(D194&gt;铜钱系统分析!$D$236,D194&lt;=铜钱系统分析!$E$236),2)</f>
        <v>3</v>
      </c>
      <c r="G194" s="48">
        <f t="shared" ca="1" si="22"/>
        <v>95.830629305555888</v>
      </c>
      <c r="H194">
        <f ca="1">_xlfn.IFS(AND(G194&gt;铜钱系统分析!$D$233,G194&lt;=铜钱系统分析!$E$233),5,AND(G194&gt;铜钱系统分析!$D$234,G194&lt;=铜钱系统分析!$E$234),4,AND(G194&gt;铜钱系统分析!$D$235,G194&lt;=铜钱系统分析!$E$235),3,AND(G194&gt;铜钱系统分析!$D$236,G194&lt;=铜钱系统分析!$E$236),2)</f>
        <v>2</v>
      </c>
      <c r="J194" s="48">
        <f t="shared" ca="1" si="23"/>
        <v>93.60302153244217</v>
      </c>
      <c r="K194">
        <f ca="1">_xlfn.IFS(AND(J194&gt;铜钱系统分析!$D$233,J194&lt;=铜钱系统分析!$E$233),5,AND(J194&gt;铜钱系统分析!$D$234,J194&lt;=铜钱系统分析!$E$234),4,AND(J194&gt;铜钱系统分析!$D$235,J194&lt;=铜钱系统分析!$E$235),3,AND(J194&gt;铜钱系统分析!$D$236,J194&lt;=铜钱系统分析!$E$236),2)</f>
        <v>2</v>
      </c>
      <c r="M194" s="48">
        <f t="shared" ca="1" si="24"/>
        <v>80.232684523771496</v>
      </c>
      <c r="N194">
        <f ca="1">_xlfn.IFS(AND(M194&gt;铜钱系统分析!$D$233,M194&lt;=铜钱系统分析!$E$233),5,AND(M194&gt;铜钱系统分析!$D$234,M194&lt;=铜钱系统分析!$E$234),4,AND(M194&gt;铜钱系统分析!$D$235,M194&lt;=铜钱系统分析!$E$235),3,AND(M194&gt;铜钱系统分析!$D$236,M194&lt;=铜钱系统分析!$E$236),2)</f>
        <v>2</v>
      </c>
      <c r="P194" s="48">
        <f t="shared" ca="1" si="25"/>
        <v>16.449859625784079</v>
      </c>
      <c r="Q194">
        <f ca="1">_xlfn.IFS(AND(P194&gt;铜钱系统分析!$D$233,P194&lt;=铜钱系统分析!$E$233),5,AND(P194&gt;铜钱系统分析!$D$234,P194&lt;=铜钱系统分析!$E$234),4,AND(P194&gt;铜钱系统分析!$D$235,P194&lt;=铜钱系统分析!$E$235),3,AND(P194&gt;铜钱系统分析!$D$236,P194&lt;=铜钱系统分析!$E$236),2)</f>
        <v>3</v>
      </c>
      <c r="S194" s="48">
        <f t="shared" ca="1" si="26"/>
        <v>38.800643757480756</v>
      </c>
      <c r="T194">
        <f ca="1">_xlfn.IFS(AND(S194&gt;铜钱系统分析!$D$233,S194&lt;=铜钱系统分析!$E$233),5,AND(S194&gt;铜钱系统分析!$D$234,S194&lt;=铜钱系统分析!$E$234),4,AND(S194&gt;铜钱系统分析!$D$235,S194&lt;=铜钱系统分析!$E$235),3,AND(S194&gt;铜钱系统分析!$D$236,S194&lt;=铜钱系统分析!$E$236),2)</f>
        <v>3</v>
      </c>
      <c r="V194" s="48">
        <f t="shared" ca="1" si="27"/>
        <v>68.246241396587351</v>
      </c>
      <c r="W194">
        <f ca="1">_xlfn.IFS(AND(V194&gt;铜钱系统分析!$D$233,V194&lt;=铜钱系统分析!$E$233),5,AND(V194&gt;铜钱系统分析!$D$234,V194&lt;=铜钱系统分析!$E$234),4,AND(V194&gt;铜钱系统分析!$D$235,V194&lt;=铜钱系统分析!$E$235),3,AND(V194&gt;铜钱系统分析!$D$236,V194&lt;=铜钱系统分析!$E$236),2)</f>
        <v>3</v>
      </c>
      <c r="Y194" s="48">
        <f t="shared" ca="1" si="28"/>
        <v>0.54704501658421334</v>
      </c>
      <c r="Z194">
        <f ca="1">_xlfn.IFS(AND(Y194&gt;铜钱系统分析!$D$233,Y194&lt;=铜钱系统分析!$E$233),5,AND(Y194&gt;铜钱系统分析!$D$234,Y194&lt;=铜钱系统分析!$E$234),4,AND(Y194&gt;铜钱系统分析!$D$235,Y194&lt;=铜钱系统分析!$E$235),3,AND(Y194&gt;铜钱系统分析!$D$236,Y194&lt;=铜钱系统分析!$E$236),2)</f>
        <v>4</v>
      </c>
      <c r="AB194" s="48">
        <f t="shared" ca="1" si="29"/>
        <v>36.692608364464007</v>
      </c>
      <c r="AC194">
        <f ca="1">_xlfn.IFS(AND(AB194&gt;铜钱系统分析!$D$233,AB194&lt;=铜钱系统分析!$E$233),5,AND(AB194&gt;铜钱系统分析!$D$234,AB194&lt;=铜钱系统分析!$E$234),4,AND(AB194&gt;铜钱系统分析!$D$235,AB194&lt;=铜钱系统分析!$E$235),3,AND(AB194&gt;铜钱系统分析!$D$236,AB194&lt;=铜钱系统分析!$E$236),2)</f>
        <v>3</v>
      </c>
    </row>
    <row r="195" spans="1:29" x14ac:dyDescent="0.15">
      <c r="A195" s="48">
        <f t="shared" ca="1" si="20"/>
        <v>35.416802390532531</v>
      </c>
      <c r="B195">
        <f ca="1">_xlfn.IFS(AND(A195&gt;铜钱系统分析!$D$233,A195&lt;=铜钱系统分析!$E$233),5,AND(A195&gt;铜钱系统分析!$D$234,A195&lt;=铜钱系统分析!$E$234),4,AND(A195&gt;铜钱系统分析!$D$235,A195&lt;=铜钱系统分析!$E$235),3,AND(A195&gt;铜钱系统分析!$D$236,A195&lt;=铜钱系统分析!$E$236),2)</f>
        <v>3</v>
      </c>
      <c r="D195" s="48">
        <f t="shared" ca="1" si="21"/>
        <v>46.461935117810008</v>
      </c>
      <c r="E195">
        <f ca="1">_xlfn.IFS(AND(D195&gt;铜钱系统分析!$D$233,D195&lt;=铜钱系统分析!$E$233),5,AND(D195&gt;铜钱系统分析!$D$234,D195&lt;=铜钱系统分析!$E$234),4,AND(D195&gt;铜钱系统分析!$D$235,D195&lt;=铜钱系统分析!$E$235),3,AND(D195&gt;铜钱系统分析!$D$236,D195&lt;=铜钱系统分析!$E$236),2)</f>
        <v>3</v>
      </c>
      <c r="G195" s="48">
        <f t="shared" ca="1" si="22"/>
        <v>38.879919865340227</v>
      </c>
      <c r="H195">
        <f ca="1">_xlfn.IFS(AND(G195&gt;铜钱系统分析!$D$233,G195&lt;=铜钱系统分析!$E$233),5,AND(G195&gt;铜钱系统分析!$D$234,G195&lt;=铜钱系统分析!$E$234),4,AND(G195&gt;铜钱系统分析!$D$235,G195&lt;=铜钱系统分析!$E$235),3,AND(G195&gt;铜钱系统分析!$D$236,G195&lt;=铜钱系统分析!$E$236),2)</f>
        <v>3</v>
      </c>
      <c r="J195" s="48">
        <f t="shared" ca="1" si="23"/>
        <v>94.272874641983776</v>
      </c>
      <c r="K195">
        <f ca="1">_xlfn.IFS(AND(J195&gt;铜钱系统分析!$D$233,J195&lt;=铜钱系统分析!$E$233),5,AND(J195&gt;铜钱系统分析!$D$234,J195&lt;=铜钱系统分析!$E$234),4,AND(J195&gt;铜钱系统分析!$D$235,J195&lt;=铜钱系统分析!$E$235),3,AND(J195&gt;铜钱系统分析!$D$236,J195&lt;=铜钱系统分析!$E$236),2)</f>
        <v>2</v>
      </c>
      <c r="M195" s="48">
        <f t="shared" ca="1" si="24"/>
        <v>83.967523325813076</v>
      </c>
      <c r="N195">
        <f ca="1">_xlfn.IFS(AND(M195&gt;铜钱系统分析!$D$233,M195&lt;=铜钱系统分析!$E$233),5,AND(M195&gt;铜钱系统分析!$D$234,M195&lt;=铜钱系统分析!$E$234),4,AND(M195&gt;铜钱系统分析!$D$235,M195&lt;=铜钱系统分析!$E$235),3,AND(M195&gt;铜钱系统分析!$D$236,M195&lt;=铜钱系统分析!$E$236),2)</f>
        <v>2</v>
      </c>
      <c r="P195" s="48">
        <f t="shared" ca="1" si="25"/>
        <v>16.13948413663886</v>
      </c>
      <c r="Q195">
        <f ca="1">_xlfn.IFS(AND(P195&gt;铜钱系统分析!$D$233,P195&lt;=铜钱系统分析!$E$233),5,AND(P195&gt;铜钱系统分析!$D$234,P195&lt;=铜钱系统分析!$E$234),4,AND(P195&gt;铜钱系统分析!$D$235,P195&lt;=铜钱系统分析!$E$235),3,AND(P195&gt;铜钱系统分析!$D$236,P195&lt;=铜钱系统分析!$E$236),2)</f>
        <v>3</v>
      </c>
      <c r="S195" s="48">
        <f t="shared" ca="1" si="26"/>
        <v>28.878424875124008</v>
      </c>
      <c r="T195">
        <f ca="1">_xlfn.IFS(AND(S195&gt;铜钱系统分析!$D$233,S195&lt;=铜钱系统分析!$E$233),5,AND(S195&gt;铜钱系统分析!$D$234,S195&lt;=铜钱系统分析!$E$234),4,AND(S195&gt;铜钱系统分析!$D$235,S195&lt;=铜钱系统分析!$E$235),3,AND(S195&gt;铜钱系统分析!$D$236,S195&lt;=铜钱系统分析!$E$236),2)</f>
        <v>3</v>
      </c>
      <c r="V195" s="48">
        <f t="shared" ca="1" si="27"/>
        <v>56.948626558178773</v>
      </c>
      <c r="W195">
        <f ca="1">_xlfn.IFS(AND(V195&gt;铜钱系统分析!$D$233,V195&lt;=铜钱系统分析!$E$233),5,AND(V195&gt;铜钱系统分析!$D$234,V195&lt;=铜钱系统分析!$E$234),4,AND(V195&gt;铜钱系统分析!$D$235,V195&lt;=铜钱系统分析!$E$235),3,AND(V195&gt;铜钱系统分析!$D$236,V195&lt;=铜钱系统分析!$E$236),2)</f>
        <v>3</v>
      </c>
      <c r="Y195" s="48">
        <f t="shared" ca="1" si="28"/>
        <v>89.178280213592217</v>
      </c>
      <c r="Z195">
        <f ca="1">_xlfn.IFS(AND(Y195&gt;铜钱系统分析!$D$233,Y195&lt;=铜钱系统分析!$E$233),5,AND(Y195&gt;铜钱系统分析!$D$234,Y195&lt;=铜钱系统分析!$E$234),4,AND(Y195&gt;铜钱系统分析!$D$235,Y195&lt;=铜钱系统分析!$E$235),3,AND(Y195&gt;铜钱系统分析!$D$236,Y195&lt;=铜钱系统分析!$E$236),2)</f>
        <v>2</v>
      </c>
      <c r="AB195" s="48">
        <f t="shared" ca="1" si="29"/>
        <v>20.275585062727597</v>
      </c>
      <c r="AC195">
        <f ca="1">_xlfn.IFS(AND(AB195&gt;铜钱系统分析!$D$233,AB195&lt;=铜钱系统分析!$E$233),5,AND(AB195&gt;铜钱系统分析!$D$234,AB195&lt;=铜钱系统分析!$E$234),4,AND(AB195&gt;铜钱系统分析!$D$235,AB195&lt;=铜钱系统分析!$E$235),3,AND(AB195&gt;铜钱系统分析!$D$236,AB195&lt;=铜钱系统分析!$E$236),2)</f>
        <v>3</v>
      </c>
    </row>
    <row r="196" spans="1:29" x14ac:dyDescent="0.15">
      <c r="A196" s="48">
        <f t="shared" ca="1" si="20"/>
        <v>51.684593009100141</v>
      </c>
      <c r="B196">
        <f ca="1">_xlfn.IFS(AND(A196&gt;铜钱系统分析!$D$233,A196&lt;=铜钱系统分析!$E$233),5,AND(A196&gt;铜钱系统分析!$D$234,A196&lt;=铜钱系统分析!$E$234),4,AND(A196&gt;铜钱系统分析!$D$235,A196&lt;=铜钱系统分析!$E$235),3,AND(A196&gt;铜钱系统分析!$D$236,A196&lt;=铜钱系统分析!$E$236),2)</f>
        <v>3</v>
      </c>
      <c r="D196" s="48">
        <f t="shared" ca="1" si="21"/>
        <v>26.490391442005045</v>
      </c>
      <c r="E196">
        <f ca="1">_xlfn.IFS(AND(D196&gt;铜钱系统分析!$D$233,D196&lt;=铜钱系统分析!$E$233),5,AND(D196&gt;铜钱系统分析!$D$234,D196&lt;=铜钱系统分析!$E$234),4,AND(D196&gt;铜钱系统分析!$D$235,D196&lt;=铜钱系统分析!$E$235),3,AND(D196&gt;铜钱系统分析!$D$236,D196&lt;=铜钱系统分析!$E$236),2)</f>
        <v>3</v>
      </c>
      <c r="G196" s="48">
        <f t="shared" ca="1" si="22"/>
        <v>7.9897385266116121</v>
      </c>
      <c r="H196">
        <f ca="1">_xlfn.IFS(AND(G196&gt;铜钱系统分析!$D$233,G196&lt;=铜钱系统分析!$E$233),5,AND(G196&gt;铜钱系统分析!$D$234,G196&lt;=铜钱系统分析!$E$234),4,AND(G196&gt;铜钱系统分析!$D$235,G196&lt;=铜钱系统分析!$E$235),3,AND(G196&gt;铜钱系统分析!$D$236,G196&lt;=铜钱系统分析!$E$236),2)</f>
        <v>3</v>
      </c>
      <c r="J196" s="48">
        <f t="shared" ca="1" si="23"/>
        <v>68.192104610787453</v>
      </c>
      <c r="K196">
        <f ca="1">_xlfn.IFS(AND(J196&gt;铜钱系统分析!$D$233,J196&lt;=铜钱系统分析!$E$233),5,AND(J196&gt;铜钱系统分析!$D$234,J196&lt;=铜钱系统分析!$E$234),4,AND(J196&gt;铜钱系统分析!$D$235,J196&lt;=铜钱系统分析!$E$235),3,AND(J196&gt;铜钱系统分析!$D$236,J196&lt;=铜钱系统分析!$E$236),2)</f>
        <v>3</v>
      </c>
      <c r="M196" s="48">
        <f t="shared" ca="1" si="24"/>
        <v>7.9709609958893424</v>
      </c>
      <c r="N196">
        <f ca="1">_xlfn.IFS(AND(M196&gt;铜钱系统分析!$D$233,M196&lt;=铜钱系统分析!$E$233),5,AND(M196&gt;铜钱系统分析!$D$234,M196&lt;=铜钱系统分析!$E$234),4,AND(M196&gt;铜钱系统分析!$D$235,M196&lt;=铜钱系统分析!$E$235),3,AND(M196&gt;铜钱系统分析!$D$236,M196&lt;=铜钱系统分析!$E$236),2)</f>
        <v>3</v>
      </c>
      <c r="P196" s="48">
        <f t="shared" ca="1" si="25"/>
        <v>80.442678898607696</v>
      </c>
      <c r="Q196">
        <f ca="1">_xlfn.IFS(AND(P196&gt;铜钱系统分析!$D$233,P196&lt;=铜钱系统分析!$E$233),5,AND(P196&gt;铜钱系统分析!$D$234,P196&lt;=铜钱系统分析!$E$234),4,AND(P196&gt;铜钱系统分析!$D$235,P196&lt;=铜钱系统分析!$E$235),3,AND(P196&gt;铜钱系统分析!$D$236,P196&lt;=铜钱系统分析!$E$236),2)</f>
        <v>2</v>
      </c>
      <c r="S196" s="48">
        <f t="shared" ca="1" si="26"/>
        <v>3.7281158999341368</v>
      </c>
      <c r="T196">
        <f ca="1">_xlfn.IFS(AND(S196&gt;铜钱系统分析!$D$233,S196&lt;=铜钱系统分析!$E$233),5,AND(S196&gt;铜钱系统分析!$D$234,S196&lt;=铜钱系统分析!$E$234),4,AND(S196&gt;铜钱系统分析!$D$235,S196&lt;=铜钱系统分析!$E$235),3,AND(S196&gt;铜钱系统分析!$D$236,S196&lt;=铜钱系统分析!$E$236),2)</f>
        <v>3</v>
      </c>
      <c r="V196" s="48">
        <f t="shared" ca="1" si="27"/>
        <v>52.175831037261467</v>
      </c>
      <c r="W196">
        <f ca="1">_xlfn.IFS(AND(V196&gt;铜钱系统分析!$D$233,V196&lt;=铜钱系统分析!$E$233),5,AND(V196&gt;铜钱系统分析!$D$234,V196&lt;=铜钱系统分析!$E$234),4,AND(V196&gt;铜钱系统分析!$D$235,V196&lt;=铜钱系统分析!$E$235),3,AND(V196&gt;铜钱系统分析!$D$236,V196&lt;=铜钱系统分析!$E$236),2)</f>
        <v>3</v>
      </c>
      <c r="Y196" s="48">
        <f t="shared" ca="1" si="28"/>
        <v>19.209451911685505</v>
      </c>
      <c r="Z196">
        <f ca="1">_xlfn.IFS(AND(Y196&gt;铜钱系统分析!$D$233,Y196&lt;=铜钱系统分析!$E$233),5,AND(Y196&gt;铜钱系统分析!$D$234,Y196&lt;=铜钱系统分析!$E$234),4,AND(Y196&gt;铜钱系统分析!$D$235,Y196&lt;=铜钱系统分析!$E$235),3,AND(Y196&gt;铜钱系统分析!$D$236,Y196&lt;=铜钱系统分析!$E$236),2)</f>
        <v>3</v>
      </c>
      <c r="AB196" s="48">
        <f t="shared" ca="1" si="29"/>
        <v>29.619131936220999</v>
      </c>
      <c r="AC196">
        <f ca="1">_xlfn.IFS(AND(AB196&gt;铜钱系统分析!$D$233,AB196&lt;=铜钱系统分析!$E$233),5,AND(AB196&gt;铜钱系统分析!$D$234,AB196&lt;=铜钱系统分析!$E$234),4,AND(AB196&gt;铜钱系统分析!$D$235,AB196&lt;=铜钱系统分析!$E$235),3,AND(AB196&gt;铜钱系统分析!$D$236,AB196&lt;=铜钱系统分析!$E$236),2)</f>
        <v>3</v>
      </c>
    </row>
    <row r="197" spans="1:29" x14ac:dyDescent="0.15">
      <c r="A197" s="48">
        <f t="shared" ca="1" si="20"/>
        <v>21.388541286376562</v>
      </c>
      <c r="B197">
        <f ca="1">_xlfn.IFS(AND(A197&gt;铜钱系统分析!$D$233,A197&lt;=铜钱系统分析!$E$233),5,AND(A197&gt;铜钱系统分析!$D$234,A197&lt;=铜钱系统分析!$E$234),4,AND(A197&gt;铜钱系统分析!$D$235,A197&lt;=铜钱系统分析!$E$235),3,AND(A197&gt;铜钱系统分析!$D$236,A197&lt;=铜钱系统分析!$E$236),2)</f>
        <v>3</v>
      </c>
      <c r="D197" s="48">
        <f t="shared" ca="1" si="21"/>
        <v>75.31413209096533</v>
      </c>
      <c r="E197">
        <f ca="1">_xlfn.IFS(AND(D197&gt;铜钱系统分析!$D$233,D197&lt;=铜钱系统分析!$E$233),5,AND(D197&gt;铜钱系统分析!$D$234,D197&lt;=铜钱系统分析!$E$234),4,AND(D197&gt;铜钱系统分析!$D$235,D197&lt;=铜钱系统分析!$E$235),3,AND(D197&gt;铜钱系统分析!$D$236,D197&lt;=铜钱系统分析!$E$236),2)</f>
        <v>2</v>
      </c>
      <c r="G197" s="48">
        <f t="shared" ca="1" si="22"/>
        <v>53.063933890494155</v>
      </c>
      <c r="H197">
        <f ca="1">_xlfn.IFS(AND(G197&gt;铜钱系统分析!$D$233,G197&lt;=铜钱系统分析!$E$233),5,AND(G197&gt;铜钱系统分析!$D$234,G197&lt;=铜钱系统分析!$E$234),4,AND(G197&gt;铜钱系统分析!$D$235,G197&lt;=铜钱系统分析!$E$235),3,AND(G197&gt;铜钱系统分析!$D$236,G197&lt;=铜钱系统分析!$E$236),2)</f>
        <v>3</v>
      </c>
      <c r="J197" s="48">
        <f t="shared" ca="1" si="23"/>
        <v>72.75813103052522</v>
      </c>
      <c r="K197">
        <f ca="1">_xlfn.IFS(AND(J197&gt;铜钱系统分析!$D$233,J197&lt;=铜钱系统分析!$E$233),5,AND(J197&gt;铜钱系统分析!$D$234,J197&lt;=铜钱系统分析!$E$234),4,AND(J197&gt;铜钱系统分析!$D$235,J197&lt;=铜钱系统分析!$E$235),3,AND(J197&gt;铜钱系统分析!$D$236,J197&lt;=铜钱系统分析!$E$236),2)</f>
        <v>2</v>
      </c>
      <c r="M197" s="48">
        <f t="shared" ca="1" si="24"/>
        <v>1.5617597784066684</v>
      </c>
      <c r="N197">
        <f ca="1">_xlfn.IFS(AND(M197&gt;铜钱系统分析!$D$233,M197&lt;=铜钱系统分析!$E$233),5,AND(M197&gt;铜钱系统分析!$D$234,M197&lt;=铜钱系统分析!$E$234),4,AND(M197&gt;铜钱系统分析!$D$235,M197&lt;=铜钱系统分析!$E$235),3,AND(M197&gt;铜钱系统分析!$D$236,M197&lt;=铜钱系统分析!$E$236),2)</f>
        <v>4</v>
      </c>
      <c r="P197" s="48">
        <f t="shared" ca="1" si="25"/>
        <v>65.309891605477262</v>
      </c>
      <c r="Q197">
        <f ca="1">_xlfn.IFS(AND(P197&gt;铜钱系统分析!$D$233,P197&lt;=铜钱系统分析!$E$233),5,AND(P197&gt;铜钱系统分析!$D$234,P197&lt;=铜钱系统分析!$E$234),4,AND(P197&gt;铜钱系统分析!$D$235,P197&lt;=铜钱系统分析!$E$235),3,AND(P197&gt;铜钱系统分析!$D$236,P197&lt;=铜钱系统分析!$E$236),2)</f>
        <v>3</v>
      </c>
      <c r="S197" s="48">
        <f t="shared" ca="1" si="26"/>
        <v>69.359441173091014</v>
      </c>
      <c r="T197">
        <f ca="1">_xlfn.IFS(AND(S197&gt;铜钱系统分析!$D$233,S197&lt;=铜钱系统分析!$E$233),5,AND(S197&gt;铜钱系统分析!$D$234,S197&lt;=铜钱系统分析!$E$234),4,AND(S197&gt;铜钱系统分析!$D$235,S197&lt;=铜钱系统分析!$E$235),3,AND(S197&gt;铜钱系统分析!$D$236,S197&lt;=铜钱系统分析!$E$236),2)</f>
        <v>3</v>
      </c>
      <c r="V197" s="48">
        <f t="shared" ca="1" si="27"/>
        <v>37.462132243553583</v>
      </c>
      <c r="W197">
        <f ca="1">_xlfn.IFS(AND(V197&gt;铜钱系统分析!$D$233,V197&lt;=铜钱系统分析!$E$233),5,AND(V197&gt;铜钱系统分析!$D$234,V197&lt;=铜钱系统分析!$E$234),4,AND(V197&gt;铜钱系统分析!$D$235,V197&lt;=铜钱系统分析!$E$235),3,AND(V197&gt;铜钱系统分析!$D$236,V197&lt;=铜钱系统分析!$E$236),2)</f>
        <v>3</v>
      </c>
      <c r="Y197" s="48">
        <f t="shared" ca="1" si="28"/>
        <v>75.48004437463878</v>
      </c>
      <c r="Z197">
        <f ca="1">_xlfn.IFS(AND(Y197&gt;铜钱系统分析!$D$233,Y197&lt;=铜钱系统分析!$E$233),5,AND(Y197&gt;铜钱系统分析!$D$234,Y197&lt;=铜钱系统分析!$E$234),4,AND(Y197&gt;铜钱系统分析!$D$235,Y197&lt;=铜钱系统分析!$E$235),3,AND(Y197&gt;铜钱系统分析!$D$236,Y197&lt;=铜钱系统分析!$E$236),2)</f>
        <v>2</v>
      </c>
      <c r="AB197" s="48">
        <f t="shared" ca="1" si="29"/>
        <v>29.451322426668746</v>
      </c>
      <c r="AC197">
        <f ca="1">_xlfn.IFS(AND(AB197&gt;铜钱系统分析!$D$233,AB197&lt;=铜钱系统分析!$E$233),5,AND(AB197&gt;铜钱系统分析!$D$234,AB197&lt;=铜钱系统分析!$E$234),4,AND(AB197&gt;铜钱系统分析!$D$235,AB197&lt;=铜钱系统分析!$E$235),3,AND(AB197&gt;铜钱系统分析!$D$236,AB197&lt;=铜钱系统分析!$E$236),2)</f>
        <v>3</v>
      </c>
    </row>
    <row r="198" spans="1:29" x14ac:dyDescent="0.15">
      <c r="A198" s="48">
        <f t="shared" ca="1" si="20"/>
        <v>21.522591985280904</v>
      </c>
      <c r="B198">
        <f ca="1">_xlfn.IFS(AND(A198&gt;铜钱系统分析!$D$233,A198&lt;=铜钱系统分析!$E$233),5,AND(A198&gt;铜钱系统分析!$D$234,A198&lt;=铜钱系统分析!$E$234),4,AND(A198&gt;铜钱系统分析!$D$235,A198&lt;=铜钱系统分析!$E$235),3,AND(A198&gt;铜钱系统分析!$D$236,A198&lt;=铜钱系统分析!$E$236),2)</f>
        <v>3</v>
      </c>
      <c r="D198" s="48">
        <f t="shared" ca="1" si="21"/>
        <v>75.509694755552687</v>
      </c>
      <c r="E198">
        <f ca="1">_xlfn.IFS(AND(D198&gt;铜钱系统分析!$D$233,D198&lt;=铜钱系统分析!$E$233),5,AND(D198&gt;铜钱系统分析!$D$234,D198&lt;=铜钱系统分析!$E$234),4,AND(D198&gt;铜钱系统分析!$D$235,D198&lt;=铜钱系统分析!$E$235),3,AND(D198&gt;铜钱系统分析!$D$236,D198&lt;=铜钱系统分析!$E$236),2)</f>
        <v>2</v>
      </c>
      <c r="G198" s="48">
        <f t="shared" ca="1" si="22"/>
        <v>15.152119485263494</v>
      </c>
      <c r="H198">
        <f ca="1">_xlfn.IFS(AND(G198&gt;铜钱系统分析!$D$233,G198&lt;=铜钱系统分析!$E$233),5,AND(G198&gt;铜钱系统分析!$D$234,G198&lt;=铜钱系统分析!$E$234),4,AND(G198&gt;铜钱系统分析!$D$235,G198&lt;=铜钱系统分析!$E$235),3,AND(G198&gt;铜钱系统分析!$D$236,G198&lt;=铜钱系统分析!$E$236),2)</f>
        <v>3</v>
      </c>
      <c r="J198" s="48">
        <f t="shared" ca="1" si="23"/>
        <v>91.127708087759657</v>
      </c>
      <c r="K198">
        <f ca="1">_xlfn.IFS(AND(J198&gt;铜钱系统分析!$D$233,J198&lt;=铜钱系统分析!$E$233),5,AND(J198&gt;铜钱系统分析!$D$234,J198&lt;=铜钱系统分析!$E$234),4,AND(J198&gt;铜钱系统分析!$D$235,J198&lt;=铜钱系统分析!$E$235),3,AND(J198&gt;铜钱系统分析!$D$236,J198&lt;=铜钱系统分析!$E$236),2)</f>
        <v>2</v>
      </c>
      <c r="M198" s="48">
        <f t="shared" ca="1" si="24"/>
        <v>12.173150537532806</v>
      </c>
      <c r="N198">
        <f ca="1">_xlfn.IFS(AND(M198&gt;铜钱系统分析!$D$233,M198&lt;=铜钱系统分析!$E$233),5,AND(M198&gt;铜钱系统分析!$D$234,M198&lt;=铜钱系统分析!$E$234),4,AND(M198&gt;铜钱系统分析!$D$235,M198&lt;=铜钱系统分析!$E$235),3,AND(M198&gt;铜钱系统分析!$D$236,M198&lt;=铜钱系统分析!$E$236),2)</f>
        <v>3</v>
      </c>
      <c r="P198" s="48">
        <f t="shared" ca="1" si="25"/>
        <v>45.197386664501259</v>
      </c>
      <c r="Q198">
        <f ca="1">_xlfn.IFS(AND(P198&gt;铜钱系统分析!$D$233,P198&lt;=铜钱系统分析!$E$233),5,AND(P198&gt;铜钱系统分析!$D$234,P198&lt;=铜钱系统分析!$E$234),4,AND(P198&gt;铜钱系统分析!$D$235,P198&lt;=铜钱系统分析!$E$235),3,AND(P198&gt;铜钱系统分析!$D$236,P198&lt;=铜钱系统分析!$E$236),2)</f>
        <v>3</v>
      </c>
      <c r="S198" s="48">
        <f t="shared" ca="1" si="26"/>
        <v>19.109711198559552</v>
      </c>
      <c r="T198">
        <f ca="1">_xlfn.IFS(AND(S198&gt;铜钱系统分析!$D$233,S198&lt;=铜钱系统分析!$E$233),5,AND(S198&gt;铜钱系统分析!$D$234,S198&lt;=铜钱系统分析!$E$234),4,AND(S198&gt;铜钱系统分析!$D$235,S198&lt;=铜钱系统分析!$E$235),3,AND(S198&gt;铜钱系统分析!$D$236,S198&lt;=铜钱系统分析!$E$236),2)</f>
        <v>3</v>
      </c>
      <c r="V198" s="48">
        <f t="shared" ca="1" si="27"/>
        <v>21.260435909192378</v>
      </c>
      <c r="W198">
        <f ca="1">_xlfn.IFS(AND(V198&gt;铜钱系统分析!$D$233,V198&lt;=铜钱系统分析!$E$233),5,AND(V198&gt;铜钱系统分析!$D$234,V198&lt;=铜钱系统分析!$E$234),4,AND(V198&gt;铜钱系统分析!$D$235,V198&lt;=铜钱系统分析!$E$235),3,AND(V198&gt;铜钱系统分析!$D$236,V198&lt;=铜钱系统分析!$E$236),2)</f>
        <v>3</v>
      </c>
      <c r="Y198" s="48">
        <f t="shared" ca="1" si="28"/>
        <v>16.52715954173415</v>
      </c>
      <c r="Z198">
        <f ca="1">_xlfn.IFS(AND(Y198&gt;铜钱系统分析!$D$233,Y198&lt;=铜钱系统分析!$E$233),5,AND(Y198&gt;铜钱系统分析!$D$234,Y198&lt;=铜钱系统分析!$E$234),4,AND(Y198&gt;铜钱系统分析!$D$235,Y198&lt;=铜钱系统分析!$E$235),3,AND(Y198&gt;铜钱系统分析!$D$236,Y198&lt;=铜钱系统分析!$E$236),2)</f>
        <v>3</v>
      </c>
      <c r="AB198" s="48">
        <f t="shared" ca="1" si="29"/>
        <v>48.715673421711024</v>
      </c>
      <c r="AC198">
        <f ca="1">_xlfn.IFS(AND(AB198&gt;铜钱系统分析!$D$233,AB198&lt;=铜钱系统分析!$E$233),5,AND(AB198&gt;铜钱系统分析!$D$234,AB198&lt;=铜钱系统分析!$E$234),4,AND(AB198&gt;铜钱系统分析!$D$235,AB198&lt;=铜钱系统分析!$E$235),3,AND(AB198&gt;铜钱系统分析!$D$236,AB198&lt;=铜钱系统分析!$E$236),2)</f>
        <v>3</v>
      </c>
    </row>
    <row r="199" spans="1:29" x14ac:dyDescent="0.15">
      <c r="A199" s="48">
        <f t="shared" ca="1" si="20"/>
        <v>27.365831967159171</v>
      </c>
      <c r="B199">
        <f ca="1">_xlfn.IFS(AND(A199&gt;铜钱系统分析!$D$233,A199&lt;=铜钱系统分析!$E$233),5,AND(A199&gt;铜钱系统分析!$D$234,A199&lt;=铜钱系统分析!$E$234),4,AND(A199&gt;铜钱系统分析!$D$235,A199&lt;=铜钱系统分析!$E$235),3,AND(A199&gt;铜钱系统分析!$D$236,A199&lt;=铜钱系统分析!$E$236),2)</f>
        <v>3</v>
      </c>
      <c r="D199" s="48">
        <f t="shared" ca="1" si="21"/>
        <v>88.964045495366634</v>
      </c>
      <c r="E199">
        <f ca="1">_xlfn.IFS(AND(D199&gt;铜钱系统分析!$D$233,D199&lt;=铜钱系统分析!$E$233),5,AND(D199&gt;铜钱系统分析!$D$234,D199&lt;=铜钱系统分析!$E$234),4,AND(D199&gt;铜钱系统分析!$D$235,D199&lt;=铜钱系统分析!$E$235),3,AND(D199&gt;铜钱系统分析!$D$236,D199&lt;=铜钱系统分析!$E$236),2)</f>
        <v>2</v>
      </c>
      <c r="G199" s="48">
        <f t="shared" ca="1" si="22"/>
        <v>93.942216667767838</v>
      </c>
      <c r="H199">
        <f ca="1">_xlfn.IFS(AND(G199&gt;铜钱系统分析!$D$233,G199&lt;=铜钱系统分析!$E$233),5,AND(G199&gt;铜钱系统分析!$D$234,G199&lt;=铜钱系统分析!$E$234),4,AND(G199&gt;铜钱系统分析!$D$235,G199&lt;=铜钱系统分析!$E$235),3,AND(G199&gt;铜钱系统分析!$D$236,G199&lt;=铜钱系统分析!$E$236),2)</f>
        <v>2</v>
      </c>
      <c r="J199" s="48">
        <f t="shared" ca="1" si="23"/>
        <v>0.51774330957908843</v>
      </c>
      <c r="K199">
        <f ca="1">_xlfn.IFS(AND(J199&gt;铜钱系统分析!$D$233,J199&lt;=铜钱系统分析!$E$233),5,AND(J199&gt;铜钱系统分析!$D$234,J199&lt;=铜钱系统分析!$E$234),4,AND(J199&gt;铜钱系统分析!$D$235,J199&lt;=铜钱系统分析!$E$235),3,AND(J199&gt;铜钱系统分析!$D$236,J199&lt;=铜钱系统分析!$E$236),2)</f>
        <v>4</v>
      </c>
      <c r="M199" s="48">
        <f t="shared" ca="1" si="24"/>
        <v>59.865732338012911</v>
      </c>
      <c r="N199">
        <f ca="1">_xlfn.IFS(AND(M199&gt;铜钱系统分析!$D$233,M199&lt;=铜钱系统分析!$E$233),5,AND(M199&gt;铜钱系统分析!$D$234,M199&lt;=铜钱系统分析!$E$234),4,AND(M199&gt;铜钱系统分析!$D$235,M199&lt;=铜钱系统分析!$E$235),3,AND(M199&gt;铜钱系统分析!$D$236,M199&lt;=铜钱系统分析!$E$236),2)</f>
        <v>3</v>
      </c>
      <c r="P199" s="48">
        <f t="shared" ca="1" si="25"/>
        <v>18.180363340243044</v>
      </c>
      <c r="Q199">
        <f ca="1">_xlfn.IFS(AND(P199&gt;铜钱系统分析!$D$233,P199&lt;=铜钱系统分析!$E$233),5,AND(P199&gt;铜钱系统分析!$D$234,P199&lt;=铜钱系统分析!$E$234),4,AND(P199&gt;铜钱系统分析!$D$235,P199&lt;=铜钱系统分析!$E$235),3,AND(P199&gt;铜钱系统分析!$D$236,P199&lt;=铜钱系统分析!$E$236),2)</f>
        <v>3</v>
      </c>
      <c r="S199" s="48">
        <f t="shared" ca="1" si="26"/>
        <v>65.617512169067311</v>
      </c>
      <c r="T199">
        <f ca="1">_xlfn.IFS(AND(S199&gt;铜钱系统分析!$D$233,S199&lt;=铜钱系统分析!$E$233),5,AND(S199&gt;铜钱系统分析!$D$234,S199&lt;=铜钱系统分析!$E$234),4,AND(S199&gt;铜钱系统分析!$D$235,S199&lt;=铜钱系统分析!$E$235),3,AND(S199&gt;铜钱系统分析!$D$236,S199&lt;=铜钱系统分析!$E$236),2)</f>
        <v>3</v>
      </c>
      <c r="V199" s="48">
        <f t="shared" ca="1" si="27"/>
        <v>98.050488113695764</v>
      </c>
      <c r="W199">
        <f ca="1">_xlfn.IFS(AND(V199&gt;铜钱系统分析!$D$233,V199&lt;=铜钱系统分析!$E$233),5,AND(V199&gt;铜钱系统分析!$D$234,V199&lt;=铜钱系统分析!$E$234),4,AND(V199&gt;铜钱系统分析!$D$235,V199&lt;=铜钱系统分析!$E$235),3,AND(V199&gt;铜钱系统分析!$D$236,V199&lt;=铜钱系统分析!$E$236),2)</f>
        <v>2</v>
      </c>
      <c r="Y199" s="48">
        <f t="shared" ca="1" si="28"/>
        <v>13.270229294464276</v>
      </c>
      <c r="Z199">
        <f ca="1">_xlfn.IFS(AND(Y199&gt;铜钱系统分析!$D$233,Y199&lt;=铜钱系统分析!$E$233),5,AND(Y199&gt;铜钱系统分析!$D$234,Y199&lt;=铜钱系统分析!$E$234),4,AND(Y199&gt;铜钱系统分析!$D$235,Y199&lt;=铜钱系统分析!$E$235),3,AND(Y199&gt;铜钱系统分析!$D$236,Y199&lt;=铜钱系统分析!$E$236),2)</f>
        <v>3</v>
      </c>
      <c r="AB199" s="48">
        <f t="shared" ca="1" si="29"/>
        <v>32.492966308150606</v>
      </c>
      <c r="AC199">
        <f ca="1">_xlfn.IFS(AND(AB199&gt;铜钱系统分析!$D$233,AB199&lt;=铜钱系统分析!$E$233),5,AND(AB199&gt;铜钱系统分析!$D$234,AB199&lt;=铜钱系统分析!$E$234),4,AND(AB199&gt;铜钱系统分析!$D$235,AB199&lt;=铜钱系统分析!$E$235),3,AND(AB199&gt;铜钱系统分析!$D$236,AB199&lt;=铜钱系统分析!$E$236),2)</f>
        <v>3</v>
      </c>
    </row>
    <row r="200" spans="1:29" x14ac:dyDescent="0.15">
      <c r="A200" s="48">
        <f t="shared" ca="1" si="20"/>
        <v>18.041211565017136</v>
      </c>
      <c r="B200">
        <f ca="1">_xlfn.IFS(AND(A200&gt;铜钱系统分析!$D$233,A200&lt;=铜钱系统分析!$E$233),5,AND(A200&gt;铜钱系统分析!$D$234,A200&lt;=铜钱系统分析!$E$234),4,AND(A200&gt;铜钱系统分析!$D$235,A200&lt;=铜钱系统分析!$E$235),3,AND(A200&gt;铜钱系统分析!$D$236,A200&lt;=铜钱系统分析!$E$236),2)</f>
        <v>3</v>
      </c>
      <c r="D200" s="48">
        <f t="shared" ca="1" si="21"/>
        <v>2.6148399859428961</v>
      </c>
      <c r="E200">
        <f ca="1">_xlfn.IFS(AND(D200&gt;铜钱系统分析!$D$233,D200&lt;=铜钱系统分析!$E$233),5,AND(D200&gt;铜钱系统分析!$D$234,D200&lt;=铜钱系统分析!$E$234),4,AND(D200&gt;铜钱系统分析!$D$235,D200&lt;=铜钱系统分析!$E$235),3,AND(D200&gt;铜钱系统分析!$D$236,D200&lt;=铜钱系统分析!$E$236),2)</f>
        <v>3</v>
      </c>
      <c r="G200" s="48">
        <f t="shared" ca="1" si="22"/>
        <v>90.178634194549929</v>
      </c>
      <c r="H200">
        <f ca="1">_xlfn.IFS(AND(G200&gt;铜钱系统分析!$D$233,G200&lt;=铜钱系统分析!$E$233),5,AND(G200&gt;铜钱系统分析!$D$234,G200&lt;=铜钱系统分析!$E$234),4,AND(G200&gt;铜钱系统分析!$D$235,G200&lt;=铜钱系统分析!$E$235),3,AND(G200&gt;铜钱系统分析!$D$236,G200&lt;=铜钱系统分析!$E$236),2)</f>
        <v>2</v>
      </c>
      <c r="J200" s="48">
        <f t="shared" ca="1" si="23"/>
        <v>39.090712496636783</v>
      </c>
      <c r="K200">
        <f ca="1">_xlfn.IFS(AND(J200&gt;铜钱系统分析!$D$233,J200&lt;=铜钱系统分析!$E$233),5,AND(J200&gt;铜钱系统分析!$D$234,J200&lt;=铜钱系统分析!$E$234),4,AND(J200&gt;铜钱系统分析!$D$235,J200&lt;=铜钱系统分析!$E$235),3,AND(J200&gt;铜钱系统分析!$D$236,J200&lt;=铜钱系统分析!$E$236),2)</f>
        <v>3</v>
      </c>
      <c r="M200" s="48">
        <f t="shared" ca="1" si="24"/>
        <v>59.504403355595812</v>
      </c>
      <c r="N200">
        <f ca="1">_xlfn.IFS(AND(M200&gt;铜钱系统分析!$D$233,M200&lt;=铜钱系统分析!$E$233),5,AND(M200&gt;铜钱系统分析!$D$234,M200&lt;=铜钱系统分析!$E$234),4,AND(M200&gt;铜钱系统分析!$D$235,M200&lt;=铜钱系统分析!$E$235),3,AND(M200&gt;铜钱系统分析!$D$236,M200&lt;=铜钱系统分析!$E$236),2)</f>
        <v>3</v>
      </c>
      <c r="P200" s="48">
        <f t="shared" ca="1" si="25"/>
        <v>85.952598028399834</v>
      </c>
      <c r="Q200">
        <f ca="1">_xlfn.IFS(AND(P200&gt;铜钱系统分析!$D$233,P200&lt;=铜钱系统分析!$E$233),5,AND(P200&gt;铜钱系统分析!$D$234,P200&lt;=铜钱系统分析!$E$234),4,AND(P200&gt;铜钱系统分析!$D$235,P200&lt;=铜钱系统分析!$E$235),3,AND(P200&gt;铜钱系统分析!$D$236,P200&lt;=铜钱系统分析!$E$236),2)</f>
        <v>2</v>
      </c>
      <c r="S200" s="48">
        <f t="shared" ca="1" si="26"/>
        <v>15.968296534236682</v>
      </c>
      <c r="T200">
        <f ca="1">_xlfn.IFS(AND(S200&gt;铜钱系统分析!$D$233,S200&lt;=铜钱系统分析!$E$233),5,AND(S200&gt;铜钱系统分析!$D$234,S200&lt;=铜钱系统分析!$E$234),4,AND(S200&gt;铜钱系统分析!$D$235,S200&lt;=铜钱系统分析!$E$235),3,AND(S200&gt;铜钱系统分析!$D$236,S200&lt;=铜钱系统分析!$E$236),2)</f>
        <v>3</v>
      </c>
      <c r="V200" s="48">
        <f t="shared" ca="1" si="27"/>
        <v>38.503958273940256</v>
      </c>
      <c r="W200">
        <f ca="1">_xlfn.IFS(AND(V200&gt;铜钱系统分析!$D$233,V200&lt;=铜钱系统分析!$E$233),5,AND(V200&gt;铜钱系统分析!$D$234,V200&lt;=铜钱系统分析!$E$234),4,AND(V200&gt;铜钱系统分析!$D$235,V200&lt;=铜钱系统分析!$E$235),3,AND(V200&gt;铜钱系统分析!$D$236,V200&lt;=铜钱系统分析!$E$236),2)</f>
        <v>3</v>
      </c>
      <c r="Y200" s="48">
        <f t="shared" ca="1" si="28"/>
        <v>57.223204547841291</v>
      </c>
      <c r="Z200">
        <f ca="1">_xlfn.IFS(AND(Y200&gt;铜钱系统分析!$D$233,Y200&lt;=铜钱系统分析!$E$233),5,AND(Y200&gt;铜钱系统分析!$D$234,Y200&lt;=铜钱系统分析!$E$234),4,AND(Y200&gt;铜钱系统分析!$D$235,Y200&lt;=铜钱系统分析!$E$235),3,AND(Y200&gt;铜钱系统分析!$D$236,Y200&lt;=铜钱系统分析!$E$236),2)</f>
        <v>3</v>
      </c>
      <c r="AB200" s="48">
        <f t="shared" ca="1" si="29"/>
        <v>50.017325793330095</v>
      </c>
      <c r="AC200">
        <f ca="1">_xlfn.IFS(AND(AB200&gt;铜钱系统分析!$D$233,AB200&lt;=铜钱系统分析!$E$233),5,AND(AB200&gt;铜钱系统分析!$D$234,AB200&lt;=铜钱系统分析!$E$234),4,AND(AB200&gt;铜钱系统分析!$D$235,AB200&lt;=铜钱系统分析!$E$235),3,AND(AB200&gt;铜钱系统分析!$D$236,AB200&lt;=铜钱系统分析!$E$236),2)</f>
        <v>3</v>
      </c>
    </row>
    <row r="201" spans="1:29" x14ac:dyDescent="0.15">
      <c r="A201" s="48">
        <f t="shared" ca="1" si="20"/>
        <v>12.591793097135561</v>
      </c>
      <c r="B201">
        <f ca="1">_xlfn.IFS(AND(A201&gt;铜钱系统分析!$D$233,A201&lt;=铜钱系统分析!$E$233),5,AND(A201&gt;铜钱系统分析!$D$234,A201&lt;=铜钱系统分析!$E$234),4,AND(A201&gt;铜钱系统分析!$D$235,A201&lt;=铜钱系统分析!$E$235),3,AND(A201&gt;铜钱系统分析!$D$236,A201&lt;=铜钱系统分析!$E$236),2)</f>
        <v>3</v>
      </c>
      <c r="D201" s="48">
        <f t="shared" ca="1" si="21"/>
        <v>64.926688893029819</v>
      </c>
      <c r="E201">
        <f ca="1">_xlfn.IFS(AND(D201&gt;铜钱系统分析!$D$233,D201&lt;=铜钱系统分析!$E$233),5,AND(D201&gt;铜钱系统分析!$D$234,D201&lt;=铜钱系统分析!$E$234),4,AND(D201&gt;铜钱系统分析!$D$235,D201&lt;=铜钱系统分析!$E$235),3,AND(D201&gt;铜钱系统分析!$D$236,D201&lt;=铜钱系统分析!$E$236),2)</f>
        <v>3</v>
      </c>
      <c r="G201" s="48">
        <f t="shared" ca="1" si="22"/>
        <v>65.082646413544353</v>
      </c>
      <c r="H201">
        <f ca="1">_xlfn.IFS(AND(G201&gt;铜钱系统分析!$D$233,G201&lt;=铜钱系统分析!$E$233),5,AND(G201&gt;铜钱系统分析!$D$234,G201&lt;=铜钱系统分析!$E$234),4,AND(G201&gt;铜钱系统分析!$D$235,G201&lt;=铜钱系统分析!$E$235),3,AND(G201&gt;铜钱系统分析!$D$236,G201&lt;=铜钱系统分析!$E$236),2)</f>
        <v>3</v>
      </c>
      <c r="J201" s="48">
        <f t="shared" ca="1" si="23"/>
        <v>45.933541227783373</v>
      </c>
      <c r="K201">
        <f ca="1">_xlfn.IFS(AND(J201&gt;铜钱系统分析!$D$233,J201&lt;=铜钱系统分析!$E$233),5,AND(J201&gt;铜钱系统分析!$D$234,J201&lt;=铜钱系统分析!$E$234),4,AND(J201&gt;铜钱系统分析!$D$235,J201&lt;=铜钱系统分析!$E$235),3,AND(J201&gt;铜钱系统分析!$D$236,J201&lt;=铜钱系统分析!$E$236),2)</f>
        <v>3</v>
      </c>
      <c r="M201" s="48">
        <f t="shared" ca="1" si="24"/>
        <v>36.299430276125165</v>
      </c>
      <c r="N201">
        <f ca="1">_xlfn.IFS(AND(M201&gt;铜钱系统分析!$D$233,M201&lt;=铜钱系统分析!$E$233),5,AND(M201&gt;铜钱系统分析!$D$234,M201&lt;=铜钱系统分析!$E$234),4,AND(M201&gt;铜钱系统分析!$D$235,M201&lt;=铜钱系统分析!$E$235),3,AND(M201&gt;铜钱系统分析!$D$236,M201&lt;=铜钱系统分析!$E$236),2)</f>
        <v>3</v>
      </c>
      <c r="P201" s="48">
        <f t="shared" ca="1" si="25"/>
        <v>93.635465790703236</v>
      </c>
      <c r="Q201">
        <f ca="1">_xlfn.IFS(AND(P201&gt;铜钱系统分析!$D$233,P201&lt;=铜钱系统分析!$E$233),5,AND(P201&gt;铜钱系统分析!$D$234,P201&lt;=铜钱系统分析!$E$234),4,AND(P201&gt;铜钱系统分析!$D$235,P201&lt;=铜钱系统分析!$E$235),3,AND(P201&gt;铜钱系统分析!$D$236,P201&lt;=铜钱系统分析!$E$236),2)</f>
        <v>2</v>
      </c>
      <c r="S201" s="48">
        <f t="shared" ca="1" si="26"/>
        <v>99.848083405052705</v>
      </c>
      <c r="T201">
        <f ca="1">_xlfn.IFS(AND(S201&gt;铜钱系统分析!$D$233,S201&lt;=铜钱系统分析!$E$233),5,AND(S201&gt;铜钱系统分析!$D$234,S201&lt;=铜钱系统分析!$E$234),4,AND(S201&gt;铜钱系统分析!$D$235,S201&lt;=铜钱系统分析!$E$235),3,AND(S201&gt;铜钱系统分析!$D$236,S201&lt;=铜钱系统分析!$E$236),2)</f>
        <v>2</v>
      </c>
      <c r="V201" s="48">
        <f t="shared" ca="1" si="27"/>
        <v>32.502934859764352</v>
      </c>
      <c r="W201">
        <f ca="1">_xlfn.IFS(AND(V201&gt;铜钱系统分析!$D$233,V201&lt;=铜钱系统分析!$E$233),5,AND(V201&gt;铜钱系统分析!$D$234,V201&lt;=铜钱系统分析!$E$234),4,AND(V201&gt;铜钱系统分析!$D$235,V201&lt;=铜钱系统分析!$E$235),3,AND(V201&gt;铜钱系统分析!$D$236,V201&lt;=铜钱系统分析!$E$236),2)</f>
        <v>3</v>
      </c>
      <c r="Y201" s="48">
        <f t="shared" ca="1" si="28"/>
        <v>58.014963267696515</v>
      </c>
      <c r="Z201">
        <f ca="1">_xlfn.IFS(AND(Y201&gt;铜钱系统分析!$D$233,Y201&lt;=铜钱系统分析!$E$233),5,AND(Y201&gt;铜钱系统分析!$D$234,Y201&lt;=铜钱系统分析!$E$234),4,AND(Y201&gt;铜钱系统分析!$D$235,Y201&lt;=铜钱系统分析!$E$235),3,AND(Y201&gt;铜钱系统分析!$D$236,Y201&lt;=铜钱系统分析!$E$236),2)</f>
        <v>3</v>
      </c>
      <c r="AB201" s="48">
        <f t="shared" ca="1" si="29"/>
        <v>46.926626170190488</v>
      </c>
      <c r="AC201">
        <f ca="1">_xlfn.IFS(AND(AB201&gt;铜钱系统分析!$D$233,AB201&lt;=铜钱系统分析!$E$233),5,AND(AB201&gt;铜钱系统分析!$D$234,AB201&lt;=铜钱系统分析!$E$234),4,AND(AB201&gt;铜钱系统分析!$D$235,AB201&lt;=铜钱系统分析!$E$235),3,AND(AB201&gt;铜钱系统分析!$D$236,AB201&lt;=铜钱系统分析!$E$236),2)</f>
        <v>3</v>
      </c>
    </row>
    <row r="202" spans="1:29" x14ac:dyDescent="0.15">
      <c r="A202" s="48">
        <f t="shared" ca="1" si="20"/>
        <v>14.766030120878826</v>
      </c>
      <c r="B202">
        <f ca="1">_xlfn.IFS(AND(A202&gt;铜钱系统分析!$D$233,A202&lt;=铜钱系统分析!$E$233),5,AND(A202&gt;铜钱系统分析!$D$234,A202&lt;=铜钱系统分析!$E$234),4,AND(A202&gt;铜钱系统分析!$D$235,A202&lt;=铜钱系统分析!$E$235),3,AND(A202&gt;铜钱系统分析!$D$236,A202&lt;=铜钱系统分析!$E$236),2)</f>
        <v>3</v>
      </c>
      <c r="D202" s="48">
        <f t="shared" ca="1" si="21"/>
        <v>15.765812025906612</v>
      </c>
      <c r="E202">
        <f ca="1">_xlfn.IFS(AND(D202&gt;铜钱系统分析!$D$233,D202&lt;=铜钱系统分析!$E$233),5,AND(D202&gt;铜钱系统分析!$D$234,D202&lt;=铜钱系统分析!$E$234),4,AND(D202&gt;铜钱系统分析!$D$235,D202&lt;=铜钱系统分析!$E$235),3,AND(D202&gt;铜钱系统分析!$D$236,D202&lt;=铜钱系统分析!$E$236),2)</f>
        <v>3</v>
      </c>
      <c r="G202" s="48">
        <f t="shared" ca="1" si="22"/>
        <v>72.177163227453548</v>
      </c>
      <c r="H202">
        <f ca="1">_xlfn.IFS(AND(G202&gt;铜钱系统分析!$D$233,G202&lt;=铜钱系统分析!$E$233),5,AND(G202&gt;铜钱系统分析!$D$234,G202&lt;=铜钱系统分析!$E$234),4,AND(G202&gt;铜钱系统分析!$D$235,G202&lt;=铜钱系统分析!$E$235),3,AND(G202&gt;铜钱系统分析!$D$236,G202&lt;=铜钱系统分析!$E$236),2)</f>
        <v>3</v>
      </c>
      <c r="J202" s="48">
        <f t="shared" ca="1" si="23"/>
        <v>27.609270660544016</v>
      </c>
      <c r="K202">
        <f ca="1">_xlfn.IFS(AND(J202&gt;铜钱系统分析!$D$233,J202&lt;=铜钱系统分析!$E$233),5,AND(J202&gt;铜钱系统分析!$D$234,J202&lt;=铜钱系统分析!$E$234),4,AND(J202&gt;铜钱系统分析!$D$235,J202&lt;=铜钱系统分析!$E$235),3,AND(J202&gt;铜钱系统分析!$D$236,J202&lt;=铜钱系统分析!$E$236),2)</f>
        <v>3</v>
      </c>
      <c r="M202" s="48">
        <f t="shared" ca="1" si="24"/>
        <v>89.767768471446189</v>
      </c>
      <c r="N202">
        <f ca="1">_xlfn.IFS(AND(M202&gt;铜钱系统分析!$D$233,M202&lt;=铜钱系统分析!$E$233),5,AND(M202&gt;铜钱系统分析!$D$234,M202&lt;=铜钱系统分析!$E$234),4,AND(M202&gt;铜钱系统分析!$D$235,M202&lt;=铜钱系统分析!$E$235),3,AND(M202&gt;铜钱系统分析!$D$236,M202&lt;=铜钱系统分析!$E$236),2)</f>
        <v>2</v>
      </c>
      <c r="P202" s="48">
        <f t="shared" ca="1" si="25"/>
        <v>42.480480370455496</v>
      </c>
      <c r="Q202">
        <f ca="1">_xlfn.IFS(AND(P202&gt;铜钱系统分析!$D$233,P202&lt;=铜钱系统分析!$E$233),5,AND(P202&gt;铜钱系统分析!$D$234,P202&lt;=铜钱系统分析!$E$234),4,AND(P202&gt;铜钱系统分析!$D$235,P202&lt;=铜钱系统分析!$E$235),3,AND(P202&gt;铜钱系统分析!$D$236,P202&lt;=铜钱系统分析!$E$236),2)</f>
        <v>3</v>
      </c>
      <c r="S202" s="48">
        <f t="shared" ca="1" si="26"/>
        <v>58.135783106079622</v>
      </c>
      <c r="T202">
        <f ca="1">_xlfn.IFS(AND(S202&gt;铜钱系统分析!$D$233,S202&lt;=铜钱系统分析!$E$233),5,AND(S202&gt;铜钱系统分析!$D$234,S202&lt;=铜钱系统分析!$E$234),4,AND(S202&gt;铜钱系统分析!$D$235,S202&lt;=铜钱系统分析!$E$235),3,AND(S202&gt;铜钱系统分析!$D$236,S202&lt;=铜钱系统分析!$E$236),2)</f>
        <v>3</v>
      </c>
      <c r="V202" s="48">
        <f t="shared" ca="1" si="27"/>
        <v>78.046074048880627</v>
      </c>
      <c r="W202">
        <f ca="1">_xlfn.IFS(AND(V202&gt;铜钱系统分析!$D$233,V202&lt;=铜钱系统分析!$E$233),5,AND(V202&gt;铜钱系统分析!$D$234,V202&lt;=铜钱系统分析!$E$234),4,AND(V202&gt;铜钱系统分析!$D$235,V202&lt;=铜钱系统分析!$E$235),3,AND(V202&gt;铜钱系统分析!$D$236,V202&lt;=铜钱系统分析!$E$236),2)</f>
        <v>2</v>
      </c>
      <c r="Y202" s="48">
        <f t="shared" ca="1" si="28"/>
        <v>92.891567231130594</v>
      </c>
      <c r="Z202">
        <f ca="1">_xlfn.IFS(AND(Y202&gt;铜钱系统分析!$D$233,Y202&lt;=铜钱系统分析!$E$233),5,AND(Y202&gt;铜钱系统分析!$D$234,Y202&lt;=铜钱系统分析!$E$234),4,AND(Y202&gt;铜钱系统分析!$D$235,Y202&lt;=铜钱系统分析!$E$235),3,AND(Y202&gt;铜钱系统分析!$D$236,Y202&lt;=铜钱系统分析!$E$236),2)</f>
        <v>2</v>
      </c>
      <c r="AB202" s="48">
        <f t="shared" ca="1" si="29"/>
        <v>23.181520516034993</v>
      </c>
      <c r="AC202">
        <f ca="1">_xlfn.IFS(AND(AB202&gt;铜钱系统分析!$D$233,AB202&lt;=铜钱系统分析!$E$233),5,AND(AB202&gt;铜钱系统分析!$D$234,AB202&lt;=铜钱系统分析!$E$234),4,AND(AB202&gt;铜钱系统分析!$D$235,AB202&lt;=铜钱系统分析!$E$235),3,AND(AB202&gt;铜钱系统分析!$D$236,AB202&lt;=铜钱系统分析!$E$236),2)</f>
        <v>3</v>
      </c>
    </row>
    <row r="203" spans="1:29" x14ac:dyDescent="0.15">
      <c r="A203" s="48">
        <f t="shared" ca="1" si="20"/>
        <v>12.119235422676045</v>
      </c>
      <c r="B203">
        <f ca="1">_xlfn.IFS(AND(A203&gt;铜钱系统分析!$D$233,A203&lt;=铜钱系统分析!$E$233),5,AND(A203&gt;铜钱系统分析!$D$234,A203&lt;=铜钱系统分析!$E$234),4,AND(A203&gt;铜钱系统分析!$D$235,A203&lt;=铜钱系统分析!$E$235),3,AND(A203&gt;铜钱系统分析!$D$236,A203&lt;=铜钱系统分析!$E$236),2)</f>
        <v>3</v>
      </c>
      <c r="D203" s="48">
        <f t="shared" ca="1" si="21"/>
        <v>48.344913382620966</v>
      </c>
      <c r="E203">
        <f ca="1">_xlfn.IFS(AND(D203&gt;铜钱系统分析!$D$233,D203&lt;=铜钱系统分析!$E$233),5,AND(D203&gt;铜钱系统分析!$D$234,D203&lt;=铜钱系统分析!$E$234),4,AND(D203&gt;铜钱系统分析!$D$235,D203&lt;=铜钱系统分析!$E$235),3,AND(D203&gt;铜钱系统分析!$D$236,D203&lt;=铜钱系统分析!$E$236),2)</f>
        <v>3</v>
      </c>
      <c r="G203" s="48">
        <f t="shared" ca="1" si="22"/>
        <v>97.751162262320108</v>
      </c>
      <c r="H203">
        <f ca="1">_xlfn.IFS(AND(G203&gt;铜钱系统分析!$D$233,G203&lt;=铜钱系统分析!$E$233),5,AND(G203&gt;铜钱系统分析!$D$234,G203&lt;=铜钱系统分析!$E$234),4,AND(G203&gt;铜钱系统分析!$D$235,G203&lt;=铜钱系统分析!$E$235),3,AND(G203&gt;铜钱系统分析!$D$236,G203&lt;=铜钱系统分析!$E$236),2)</f>
        <v>2</v>
      </c>
      <c r="J203" s="48">
        <f t="shared" ca="1" si="23"/>
        <v>94.226228051200849</v>
      </c>
      <c r="K203">
        <f ca="1">_xlfn.IFS(AND(J203&gt;铜钱系统分析!$D$233,J203&lt;=铜钱系统分析!$E$233),5,AND(J203&gt;铜钱系统分析!$D$234,J203&lt;=铜钱系统分析!$E$234),4,AND(J203&gt;铜钱系统分析!$D$235,J203&lt;=铜钱系统分析!$E$235),3,AND(J203&gt;铜钱系统分析!$D$236,J203&lt;=铜钱系统分析!$E$236),2)</f>
        <v>2</v>
      </c>
      <c r="M203" s="48">
        <f t="shared" ca="1" si="24"/>
        <v>51.036535889894132</v>
      </c>
      <c r="N203">
        <f ca="1">_xlfn.IFS(AND(M203&gt;铜钱系统分析!$D$233,M203&lt;=铜钱系统分析!$E$233),5,AND(M203&gt;铜钱系统分析!$D$234,M203&lt;=铜钱系统分析!$E$234),4,AND(M203&gt;铜钱系统分析!$D$235,M203&lt;=铜钱系统分析!$E$235),3,AND(M203&gt;铜钱系统分析!$D$236,M203&lt;=铜钱系统分析!$E$236),2)</f>
        <v>3</v>
      </c>
      <c r="P203" s="48">
        <f t="shared" ca="1" si="25"/>
        <v>90.758273669744412</v>
      </c>
      <c r="Q203">
        <f ca="1">_xlfn.IFS(AND(P203&gt;铜钱系统分析!$D$233,P203&lt;=铜钱系统分析!$E$233),5,AND(P203&gt;铜钱系统分析!$D$234,P203&lt;=铜钱系统分析!$E$234),4,AND(P203&gt;铜钱系统分析!$D$235,P203&lt;=铜钱系统分析!$E$235),3,AND(P203&gt;铜钱系统分析!$D$236,P203&lt;=铜钱系统分析!$E$236),2)</f>
        <v>2</v>
      </c>
      <c r="S203" s="48">
        <f t="shared" ca="1" si="26"/>
        <v>15.780483784752942</v>
      </c>
      <c r="T203">
        <f ca="1">_xlfn.IFS(AND(S203&gt;铜钱系统分析!$D$233,S203&lt;=铜钱系统分析!$E$233),5,AND(S203&gt;铜钱系统分析!$D$234,S203&lt;=铜钱系统分析!$E$234),4,AND(S203&gt;铜钱系统分析!$D$235,S203&lt;=铜钱系统分析!$E$235),3,AND(S203&gt;铜钱系统分析!$D$236,S203&lt;=铜钱系统分析!$E$236),2)</f>
        <v>3</v>
      </c>
      <c r="V203" s="48">
        <f t="shared" ca="1" si="27"/>
        <v>53.512248641845375</v>
      </c>
      <c r="W203">
        <f ca="1">_xlfn.IFS(AND(V203&gt;铜钱系统分析!$D$233,V203&lt;=铜钱系统分析!$E$233),5,AND(V203&gt;铜钱系统分析!$D$234,V203&lt;=铜钱系统分析!$E$234),4,AND(V203&gt;铜钱系统分析!$D$235,V203&lt;=铜钱系统分析!$E$235),3,AND(V203&gt;铜钱系统分析!$D$236,V203&lt;=铜钱系统分析!$E$236),2)</f>
        <v>3</v>
      </c>
      <c r="Y203" s="48">
        <f t="shared" ca="1" si="28"/>
        <v>99.346887297944775</v>
      </c>
      <c r="Z203">
        <f ca="1">_xlfn.IFS(AND(Y203&gt;铜钱系统分析!$D$233,Y203&lt;=铜钱系统分析!$E$233),5,AND(Y203&gt;铜钱系统分析!$D$234,Y203&lt;=铜钱系统分析!$E$234),4,AND(Y203&gt;铜钱系统分析!$D$235,Y203&lt;=铜钱系统分析!$E$235),3,AND(Y203&gt;铜钱系统分析!$D$236,Y203&lt;=铜钱系统分析!$E$236),2)</f>
        <v>2</v>
      </c>
      <c r="AB203" s="48">
        <f t="shared" ca="1" si="29"/>
        <v>35.780594168997439</v>
      </c>
      <c r="AC203">
        <f ca="1">_xlfn.IFS(AND(AB203&gt;铜钱系统分析!$D$233,AB203&lt;=铜钱系统分析!$E$233),5,AND(AB203&gt;铜钱系统分析!$D$234,AB203&lt;=铜钱系统分析!$E$234),4,AND(AB203&gt;铜钱系统分析!$D$235,AB203&lt;=铜钱系统分析!$E$235),3,AND(AB203&gt;铜钱系统分析!$D$236,AB203&lt;=铜钱系统分析!$E$236),2)</f>
        <v>3</v>
      </c>
    </row>
    <row r="204" spans="1:29" x14ac:dyDescent="0.15">
      <c r="A204" s="48">
        <f t="shared" ref="A204:A267" ca="1" si="30">RAND()*100</f>
        <v>99.716175167637772</v>
      </c>
      <c r="B204">
        <f ca="1">_xlfn.IFS(AND(A204&gt;铜钱系统分析!$D$233,A204&lt;=铜钱系统分析!$E$233),5,AND(A204&gt;铜钱系统分析!$D$234,A204&lt;=铜钱系统分析!$E$234),4,AND(A204&gt;铜钱系统分析!$D$235,A204&lt;=铜钱系统分析!$E$235),3,AND(A204&gt;铜钱系统分析!$D$236,A204&lt;=铜钱系统分析!$E$236),2)</f>
        <v>2</v>
      </c>
      <c r="D204" s="48">
        <f t="shared" ref="D204:D267" ca="1" si="31">RAND()*100</f>
        <v>32.030857110538825</v>
      </c>
      <c r="E204">
        <f ca="1">_xlfn.IFS(AND(D204&gt;铜钱系统分析!$D$233,D204&lt;=铜钱系统分析!$E$233),5,AND(D204&gt;铜钱系统分析!$D$234,D204&lt;=铜钱系统分析!$E$234),4,AND(D204&gt;铜钱系统分析!$D$235,D204&lt;=铜钱系统分析!$E$235),3,AND(D204&gt;铜钱系统分析!$D$236,D204&lt;=铜钱系统分析!$E$236),2)</f>
        <v>3</v>
      </c>
      <c r="G204" s="48">
        <f t="shared" ref="G204:G267" ca="1" si="32">RAND()*100</f>
        <v>75.069524512711695</v>
      </c>
      <c r="H204">
        <f ca="1">_xlfn.IFS(AND(G204&gt;铜钱系统分析!$D$233,G204&lt;=铜钱系统分析!$E$233),5,AND(G204&gt;铜钱系统分析!$D$234,G204&lt;=铜钱系统分析!$E$234),4,AND(G204&gt;铜钱系统分析!$D$235,G204&lt;=铜钱系统分析!$E$235),3,AND(G204&gt;铜钱系统分析!$D$236,G204&lt;=铜钱系统分析!$E$236),2)</f>
        <v>2</v>
      </c>
      <c r="J204" s="48">
        <f t="shared" ref="J204:J267" ca="1" si="33">RAND()*100</f>
        <v>81.53682653079575</v>
      </c>
      <c r="K204">
        <f ca="1">_xlfn.IFS(AND(J204&gt;铜钱系统分析!$D$233,J204&lt;=铜钱系统分析!$E$233),5,AND(J204&gt;铜钱系统分析!$D$234,J204&lt;=铜钱系统分析!$E$234),4,AND(J204&gt;铜钱系统分析!$D$235,J204&lt;=铜钱系统分析!$E$235),3,AND(J204&gt;铜钱系统分析!$D$236,J204&lt;=铜钱系统分析!$E$236),2)</f>
        <v>2</v>
      </c>
      <c r="M204" s="48">
        <f t="shared" ref="M204:M267" ca="1" si="34">RAND()*100</f>
        <v>98.165385674758269</v>
      </c>
      <c r="N204">
        <f ca="1">_xlfn.IFS(AND(M204&gt;铜钱系统分析!$D$233,M204&lt;=铜钱系统分析!$E$233),5,AND(M204&gt;铜钱系统分析!$D$234,M204&lt;=铜钱系统分析!$E$234),4,AND(M204&gt;铜钱系统分析!$D$235,M204&lt;=铜钱系统分析!$E$235),3,AND(M204&gt;铜钱系统分析!$D$236,M204&lt;=铜钱系统分析!$E$236),2)</f>
        <v>2</v>
      </c>
      <c r="P204" s="48">
        <f t="shared" ref="P204:P267" ca="1" si="35">RAND()*100</f>
        <v>78.93397500542801</v>
      </c>
      <c r="Q204">
        <f ca="1">_xlfn.IFS(AND(P204&gt;铜钱系统分析!$D$233,P204&lt;=铜钱系统分析!$E$233),5,AND(P204&gt;铜钱系统分析!$D$234,P204&lt;=铜钱系统分析!$E$234),4,AND(P204&gt;铜钱系统分析!$D$235,P204&lt;=铜钱系统分析!$E$235),3,AND(P204&gt;铜钱系统分析!$D$236,P204&lt;=铜钱系统分析!$E$236),2)</f>
        <v>2</v>
      </c>
      <c r="S204" s="48">
        <f t="shared" ref="S204:S267" ca="1" si="36">RAND()*100</f>
        <v>9.6650168805417209</v>
      </c>
      <c r="T204">
        <f ca="1">_xlfn.IFS(AND(S204&gt;铜钱系统分析!$D$233,S204&lt;=铜钱系统分析!$E$233),5,AND(S204&gt;铜钱系统分析!$D$234,S204&lt;=铜钱系统分析!$E$234),4,AND(S204&gt;铜钱系统分析!$D$235,S204&lt;=铜钱系统分析!$E$235),3,AND(S204&gt;铜钱系统分析!$D$236,S204&lt;=铜钱系统分析!$E$236),2)</f>
        <v>3</v>
      </c>
      <c r="V204" s="48">
        <f t="shared" ref="V204:V267" ca="1" si="37">RAND()*100</f>
        <v>6.120399354924178</v>
      </c>
      <c r="W204">
        <f ca="1">_xlfn.IFS(AND(V204&gt;铜钱系统分析!$D$233,V204&lt;=铜钱系统分析!$E$233),5,AND(V204&gt;铜钱系统分析!$D$234,V204&lt;=铜钱系统分析!$E$234),4,AND(V204&gt;铜钱系统分析!$D$235,V204&lt;=铜钱系统分析!$E$235),3,AND(V204&gt;铜钱系统分析!$D$236,V204&lt;=铜钱系统分析!$E$236),2)</f>
        <v>3</v>
      </c>
      <c r="Y204" s="48">
        <f t="shared" ref="Y204:Y267" ca="1" si="38">RAND()*100</f>
        <v>17.878240376203113</v>
      </c>
      <c r="Z204">
        <f ca="1">_xlfn.IFS(AND(Y204&gt;铜钱系统分析!$D$233,Y204&lt;=铜钱系统分析!$E$233),5,AND(Y204&gt;铜钱系统分析!$D$234,Y204&lt;=铜钱系统分析!$E$234),4,AND(Y204&gt;铜钱系统分析!$D$235,Y204&lt;=铜钱系统分析!$E$235),3,AND(Y204&gt;铜钱系统分析!$D$236,Y204&lt;=铜钱系统分析!$E$236),2)</f>
        <v>3</v>
      </c>
      <c r="AB204" s="48">
        <f t="shared" ref="AB204:AB267" ca="1" si="39">RAND()*100</f>
        <v>67.670783597702339</v>
      </c>
      <c r="AC204">
        <f ca="1">_xlfn.IFS(AND(AB204&gt;铜钱系统分析!$D$233,AB204&lt;=铜钱系统分析!$E$233),5,AND(AB204&gt;铜钱系统分析!$D$234,AB204&lt;=铜钱系统分析!$E$234),4,AND(AB204&gt;铜钱系统分析!$D$235,AB204&lt;=铜钱系统分析!$E$235),3,AND(AB204&gt;铜钱系统分析!$D$236,AB204&lt;=铜钱系统分析!$E$236),2)</f>
        <v>3</v>
      </c>
    </row>
    <row r="205" spans="1:29" x14ac:dyDescent="0.15">
      <c r="A205" s="48">
        <f t="shared" ca="1" si="30"/>
        <v>76.616611810727605</v>
      </c>
      <c r="B205">
        <f ca="1">_xlfn.IFS(AND(A205&gt;铜钱系统分析!$D$233,A205&lt;=铜钱系统分析!$E$233),5,AND(A205&gt;铜钱系统分析!$D$234,A205&lt;=铜钱系统分析!$E$234),4,AND(A205&gt;铜钱系统分析!$D$235,A205&lt;=铜钱系统分析!$E$235),3,AND(A205&gt;铜钱系统分析!$D$236,A205&lt;=铜钱系统分析!$E$236),2)</f>
        <v>2</v>
      </c>
      <c r="D205" s="48">
        <f t="shared" ca="1" si="31"/>
        <v>4.1491288658545784</v>
      </c>
      <c r="E205">
        <f ca="1">_xlfn.IFS(AND(D205&gt;铜钱系统分析!$D$233,D205&lt;=铜钱系统分析!$E$233),5,AND(D205&gt;铜钱系统分析!$D$234,D205&lt;=铜钱系统分析!$E$234),4,AND(D205&gt;铜钱系统分析!$D$235,D205&lt;=铜钱系统分析!$E$235),3,AND(D205&gt;铜钱系统分析!$D$236,D205&lt;=铜钱系统分析!$E$236),2)</f>
        <v>3</v>
      </c>
      <c r="G205" s="48">
        <f t="shared" ca="1" si="32"/>
        <v>81.946309733493123</v>
      </c>
      <c r="H205">
        <f ca="1">_xlfn.IFS(AND(G205&gt;铜钱系统分析!$D$233,G205&lt;=铜钱系统分析!$E$233),5,AND(G205&gt;铜钱系统分析!$D$234,G205&lt;=铜钱系统分析!$E$234),4,AND(G205&gt;铜钱系统分析!$D$235,G205&lt;=铜钱系统分析!$E$235),3,AND(G205&gt;铜钱系统分析!$D$236,G205&lt;=铜钱系统分析!$E$236),2)</f>
        <v>2</v>
      </c>
      <c r="J205" s="48">
        <f t="shared" ca="1" si="33"/>
        <v>57.705334406502182</v>
      </c>
      <c r="K205">
        <f ca="1">_xlfn.IFS(AND(J205&gt;铜钱系统分析!$D$233,J205&lt;=铜钱系统分析!$E$233),5,AND(J205&gt;铜钱系统分析!$D$234,J205&lt;=铜钱系统分析!$E$234),4,AND(J205&gt;铜钱系统分析!$D$235,J205&lt;=铜钱系统分析!$E$235),3,AND(J205&gt;铜钱系统分析!$D$236,J205&lt;=铜钱系统分析!$E$236),2)</f>
        <v>3</v>
      </c>
      <c r="M205" s="48">
        <f t="shared" ca="1" si="34"/>
        <v>81.643713478605065</v>
      </c>
      <c r="N205">
        <f ca="1">_xlfn.IFS(AND(M205&gt;铜钱系统分析!$D$233,M205&lt;=铜钱系统分析!$E$233),5,AND(M205&gt;铜钱系统分析!$D$234,M205&lt;=铜钱系统分析!$E$234),4,AND(M205&gt;铜钱系统分析!$D$235,M205&lt;=铜钱系统分析!$E$235),3,AND(M205&gt;铜钱系统分析!$D$236,M205&lt;=铜钱系统分析!$E$236),2)</f>
        <v>2</v>
      </c>
      <c r="P205" s="48">
        <f t="shared" ca="1" si="35"/>
        <v>56.159465998140625</v>
      </c>
      <c r="Q205">
        <f ca="1">_xlfn.IFS(AND(P205&gt;铜钱系统分析!$D$233,P205&lt;=铜钱系统分析!$E$233),5,AND(P205&gt;铜钱系统分析!$D$234,P205&lt;=铜钱系统分析!$E$234),4,AND(P205&gt;铜钱系统分析!$D$235,P205&lt;=铜钱系统分析!$E$235),3,AND(P205&gt;铜钱系统分析!$D$236,P205&lt;=铜钱系统分析!$E$236),2)</f>
        <v>3</v>
      </c>
      <c r="S205" s="48">
        <f t="shared" ca="1" si="36"/>
        <v>47.111250702447258</v>
      </c>
      <c r="T205">
        <f ca="1">_xlfn.IFS(AND(S205&gt;铜钱系统分析!$D$233,S205&lt;=铜钱系统分析!$E$233),5,AND(S205&gt;铜钱系统分析!$D$234,S205&lt;=铜钱系统分析!$E$234),4,AND(S205&gt;铜钱系统分析!$D$235,S205&lt;=铜钱系统分析!$E$235),3,AND(S205&gt;铜钱系统分析!$D$236,S205&lt;=铜钱系统分析!$E$236),2)</f>
        <v>3</v>
      </c>
      <c r="V205" s="48">
        <f t="shared" ca="1" si="37"/>
        <v>15.980336447760035</v>
      </c>
      <c r="W205">
        <f ca="1">_xlfn.IFS(AND(V205&gt;铜钱系统分析!$D$233,V205&lt;=铜钱系统分析!$E$233),5,AND(V205&gt;铜钱系统分析!$D$234,V205&lt;=铜钱系统分析!$E$234),4,AND(V205&gt;铜钱系统分析!$D$235,V205&lt;=铜钱系统分析!$E$235),3,AND(V205&gt;铜钱系统分析!$D$236,V205&lt;=铜钱系统分析!$E$236),2)</f>
        <v>3</v>
      </c>
      <c r="Y205" s="48">
        <f t="shared" ca="1" si="38"/>
        <v>81.690875173380576</v>
      </c>
      <c r="Z205">
        <f ca="1">_xlfn.IFS(AND(Y205&gt;铜钱系统分析!$D$233,Y205&lt;=铜钱系统分析!$E$233),5,AND(Y205&gt;铜钱系统分析!$D$234,Y205&lt;=铜钱系统分析!$E$234),4,AND(Y205&gt;铜钱系统分析!$D$235,Y205&lt;=铜钱系统分析!$E$235),3,AND(Y205&gt;铜钱系统分析!$D$236,Y205&lt;=铜钱系统分析!$E$236),2)</f>
        <v>2</v>
      </c>
      <c r="AB205" s="48">
        <f t="shared" ca="1" si="39"/>
        <v>28.625024059403682</v>
      </c>
      <c r="AC205">
        <f ca="1">_xlfn.IFS(AND(AB205&gt;铜钱系统分析!$D$233,AB205&lt;=铜钱系统分析!$E$233),5,AND(AB205&gt;铜钱系统分析!$D$234,AB205&lt;=铜钱系统分析!$E$234),4,AND(AB205&gt;铜钱系统分析!$D$235,AB205&lt;=铜钱系统分析!$E$235),3,AND(AB205&gt;铜钱系统分析!$D$236,AB205&lt;=铜钱系统分析!$E$236),2)</f>
        <v>3</v>
      </c>
    </row>
    <row r="206" spans="1:29" x14ac:dyDescent="0.15">
      <c r="A206" s="48">
        <f t="shared" ca="1" si="30"/>
        <v>82.707277885111083</v>
      </c>
      <c r="B206">
        <f ca="1">_xlfn.IFS(AND(A206&gt;铜钱系统分析!$D$233,A206&lt;=铜钱系统分析!$E$233),5,AND(A206&gt;铜钱系统分析!$D$234,A206&lt;=铜钱系统分析!$E$234),4,AND(A206&gt;铜钱系统分析!$D$235,A206&lt;=铜钱系统分析!$E$235),3,AND(A206&gt;铜钱系统分析!$D$236,A206&lt;=铜钱系统分析!$E$236),2)</f>
        <v>2</v>
      </c>
      <c r="D206" s="48">
        <f t="shared" ca="1" si="31"/>
        <v>42.305759609885406</v>
      </c>
      <c r="E206">
        <f ca="1">_xlfn.IFS(AND(D206&gt;铜钱系统分析!$D$233,D206&lt;=铜钱系统分析!$E$233),5,AND(D206&gt;铜钱系统分析!$D$234,D206&lt;=铜钱系统分析!$E$234),4,AND(D206&gt;铜钱系统分析!$D$235,D206&lt;=铜钱系统分析!$E$235),3,AND(D206&gt;铜钱系统分析!$D$236,D206&lt;=铜钱系统分析!$E$236),2)</f>
        <v>3</v>
      </c>
      <c r="G206" s="48">
        <f t="shared" ca="1" si="32"/>
        <v>51.995701604843191</v>
      </c>
      <c r="H206">
        <f ca="1">_xlfn.IFS(AND(G206&gt;铜钱系统分析!$D$233,G206&lt;=铜钱系统分析!$E$233),5,AND(G206&gt;铜钱系统分析!$D$234,G206&lt;=铜钱系统分析!$E$234),4,AND(G206&gt;铜钱系统分析!$D$235,G206&lt;=铜钱系统分析!$E$235),3,AND(G206&gt;铜钱系统分析!$D$236,G206&lt;=铜钱系统分析!$E$236),2)</f>
        <v>3</v>
      </c>
      <c r="J206" s="48">
        <f t="shared" ca="1" si="33"/>
        <v>66.910786229050856</v>
      </c>
      <c r="K206">
        <f ca="1">_xlfn.IFS(AND(J206&gt;铜钱系统分析!$D$233,J206&lt;=铜钱系统分析!$E$233),5,AND(J206&gt;铜钱系统分析!$D$234,J206&lt;=铜钱系统分析!$E$234),4,AND(J206&gt;铜钱系统分析!$D$235,J206&lt;=铜钱系统分析!$E$235),3,AND(J206&gt;铜钱系统分析!$D$236,J206&lt;=铜钱系统分析!$E$236),2)</f>
        <v>3</v>
      </c>
      <c r="M206" s="48">
        <f t="shared" ca="1" si="34"/>
        <v>2.8376962864906874</v>
      </c>
      <c r="N206">
        <f ca="1">_xlfn.IFS(AND(M206&gt;铜钱系统分析!$D$233,M206&lt;=铜钱系统分析!$E$233),5,AND(M206&gt;铜钱系统分析!$D$234,M206&lt;=铜钱系统分析!$E$234),4,AND(M206&gt;铜钱系统分析!$D$235,M206&lt;=铜钱系统分析!$E$235),3,AND(M206&gt;铜钱系统分析!$D$236,M206&lt;=铜钱系统分析!$E$236),2)</f>
        <v>3</v>
      </c>
      <c r="P206" s="48">
        <f t="shared" ca="1" si="35"/>
        <v>62.911491328877801</v>
      </c>
      <c r="Q206">
        <f ca="1">_xlfn.IFS(AND(P206&gt;铜钱系统分析!$D$233,P206&lt;=铜钱系统分析!$E$233),5,AND(P206&gt;铜钱系统分析!$D$234,P206&lt;=铜钱系统分析!$E$234),4,AND(P206&gt;铜钱系统分析!$D$235,P206&lt;=铜钱系统分析!$E$235),3,AND(P206&gt;铜钱系统分析!$D$236,P206&lt;=铜钱系统分析!$E$236),2)</f>
        <v>3</v>
      </c>
      <c r="S206" s="48">
        <f t="shared" ca="1" si="36"/>
        <v>44.584521727935645</v>
      </c>
      <c r="T206">
        <f ca="1">_xlfn.IFS(AND(S206&gt;铜钱系统分析!$D$233,S206&lt;=铜钱系统分析!$E$233),5,AND(S206&gt;铜钱系统分析!$D$234,S206&lt;=铜钱系统分析!$E$234),4,AND(S206&gt;铜钱系统分析!$D$235,S206&lt;=铜钱系统分析!$E$235),3,AND(S206&gt;铜钱系统分析!$D$236,S206&lt;=铜钱系统分析!$E$236),2)</f>
        <v>3</v>
      </c>
      <c r="V206" s="48">
        <f t="shared" ca="1" si="37"/>
        <v>51.210219865267071</v>
      </c>
      <c r="W206">
        <f ca="1">_xlfn.IFS(AND(V206&gt;铜钱系统分析!$D$233,V206&lt;=铜钱系统分析!$E$233),5,AND(V206&gt;铜钱系统分析!$D$234,V206&lt;=铜钱系统分析!$E$234),4,AND(V206&gt;铜钱系统分析!$D$235,V206&lt;=铜钱系统分析!$E$235),3,AND(V206&gt;铜钱系统分析!$D$236,V206&lt;=铜钱系统分析!$E$236),2)</f>
        <v>3</v>
      </c>
      <c r="Y206" s="48">
        <f t="shared" ca="1" si="38"/>
        <v>78.893471615484756</v>
      </c>
      <c r="Z206">
        <f ca="1">_xlfn.IFS(AND(Y206&gt;铜钱系统分析!$D$233,Y206&lt;=铜钱系统分析!$E$233),5,AND(Y206&gt;铜钱系统分析!$D$234,Y206&lt;=铜钱系统分析!$E$234),4,AND(Y206&gt;铜钱系统分析!$D$235,Y206&lt;=铜钱系统分析!$E$235),3,AND(Y206&gt;铜钱系统分析!$D$236,Y206&lt;=铜钱系统分析!$E$236),2)</f>
        <v>2</v>
      </c>
      <c r="AB206" s="48">
        <f t="shared" ca="1" si="39"/>
        <v>37.087107978438347</v>
      </c>
      <c r="AC206">
        <f ca="1">_xlfn.IFS(AND(AB206&gt;铜钱系统分析!$D$233,AB206&lt;=铜钱系统分析!$E$233),5,AND(AB206&gt;铜钱系统分析!$D$234,AB206&lt;=铜钱系统分析!$E$234),4,AND(AB206&gt;铜钱系统分析!$D$235,AB206&lt;=铜钱系统分析!$E$235),3,AND(AB206&gt;铜钱系统分析!$D$236,AB206&lt;=铜钱系统分析!$E$236),2)</f>
        <v>3</v>
      </c>
    </row>
    <row r="207" spans="1:29" x14ac:dyDescent="0.15">
      <c r="A207" s="48">
        <f t="shared" ca="1" si="30"/>
        <v>80.57077878481995</v>
      </c>
      <c r="B207">
        <f ca="1">_xlfn.IFS(AND(A207&gt;铜钱系统分析!$D$233,A207&lt;=铜钱系统分析!$E$233),5,AND(A207&gt;铜钱系统分析!$D$234,A207&lt;=铜钱系统分析!$E$234),4,AND(A207&gt;铜钱系统分析!$D$235,A207&lt;=铜钱系统分析!$E$235),3,AND(A207&gt;铜钱系统分析!$D$236,A207&lt;=铜钱系统分析!$E$236),2)</f>
        <v>2</v>
      </c>
      <c r="D207" s="48">
        <f t="shared" ca="1" si="31"/>
        <v>61.457241858916632</v>
      </c>
      <c r="E207">
        <f ca="1">_xlfn.IFS(AND(D207&gt;铜钱系统分析!$D$233,D207&lt;=铜钱系统分析!$E$233),5,AND(D207&gt;铜钱系统分析!$D$234,D207&lt;=铜钱系统分析!$E$234),4,AND(D207&gt;铜钱系统分析!$D$235,D207&lt;=铜钱系统分析!$E$235),3,AND(D207&gt;铜钱系统分析!$D$236,D207&lt;=铜钱系统分析!$E$236),2)</f>
        <v>3</v>
      </c>
      <c r="G207" s="48">
        <f t="shared" ca="1" si="32"/>
        <v>43.588652573983047</v>
      </c>
      <c r="H207">
        <f ca="1">_xlfn.IFS(AND(G207&gt;铜钱系统分析!$D$233,G207&lt;=铜钱系统分析!$E$233),5,AND(G207&gt;铜钱系统分析!$D$234,G207&lt;=铜钱系统分析!$E$234),4,AND(G207&gt;铜钱系统分析!$D$235,G207&lt;=铜钱系统分析!$E$235),3,AND(G207&gt;铜钱系统分析!$D$236,G207&lt;=铜钱系统分析!$E$236),2)</f>
        <v>3</v>
      </c>
      <c r="J207" s="48">
        <f t="shared" ca="1" si="33"/>
        <v>61.784672228749258</v>
      </c>
      <c r="K207">
        <f ca="1">_xlfn.IFS(AND(J207&gt;铜钱系统分析!$D$233,J207&lt;=铜钱系统分析!$E$233),5,AND(J207&gt;铜钱系统分析!$D$234,J207&lt;=铜钱系统分析!$E$234),4,AND(J207&gt;铜钱系统分析!$D$235,J207&lt;=铜钱系统分析!$E$235),3,AND(J207&gt;铜钱系统分析!$D$236,J207&lt;=铜钱系统分析!$E$236),2)</f>
        <v>3</v>
      </c>
      <c r="M207" s="48">
        <f t="shared" ca="1" si="34"/>
        <v>30.920288417342967</v>
      </c>
      <c r="N207">
        <f ca="1">_xlfn.IFS(AND(M207&gt;铜钱系统分析!$D$233,M207&lt;=铜钱系统分析!$E$233),5,AND(M207&gt;铜钱系统分析!$D$234,M207&lt;=铜钱系统分析!$E$234),4,AND(M207&gt;铜钱系统分析!$D$235,M207&lt;=铜钱系统分析!$E$235),3,AND(M207&gt;铜钱系统分析!$D$236,M207&lt;=铜钱系统分析!$E$236),2)</f>
        <v>3</v>
      </c>
      <c r="P207" s="48">
        <f t="shared" ca="1" si="35"/>
        <v>78.283043251912119</v>
      </c>
      <c r="Q207">
        <f ca="1">_xlfn.IFS(AND(P207&gt;铜钱系统分析!$D$233,P207&lt;=铜钱系统分析!$E$233),5,AND(P207&gt;铜钱系统分析!$D$234,P207&lt;=铜钱系统分析!$E$234),4,AND(P207&gt;铜钱系统分析!$D$235,P207&lt;=铜钱系统分析!$E$235),3,AND(P207&gt;铜钱系统分析!$D$236,P207&lt;=铜钱系统分析!$E$236),2)</f>
        <v>2</v>
      </c>
      <c r="S207" s="48">
        <f t="shared" ca="1" si="36"/>
        <v>28.708824350827399</v>
      </c>
      <c r="T207">
        <f ca="1">_xlfn.IFS(AND(S207&gt;铜钱系统分析!$D$233,S207&lt;=铜钱系统分析!$E$233),5,AND(S207&gt;铜钱系统分析!$D$234,S207&lt;=铜钱系统分析!$E$234),4,AND(S207&gt;铜钱系统分析!$D$235,S207&lt;=铜钱系统分析!$E$235),3,AND(S207&gt;铜钱系统分析!$D$236,S207&lt;=铜钱系统分析!$E$236),2)</f>
        <v>3</v>
      </c>
      <c r="V207" s="48">
        <f t="shared" ca="1" si="37"/>
        <v>10.085682668822626</v>
      </c>
      <c r="W207">
        <f ca="1">_xlfn.IFS(AND(V207&gt;铜钱系统分析!$D$233,V207&lt;=铜钱系统分析!$E$233),5,AND(V207&gt;铜钱系统分析!$D$234,V207&lt;=铜钱系统分析!$E$234),4,AND(V207&gt;铜钱系统分析!$D$235,V207&lt;=铜钱系统分析!$E$235),3,AND(V207&gt;铜钱系统分析!$D$236,V207&lt;=铜钱系统分析!$E$236),2)</f>
        <v>3</v>
      </c>
      <c r="Y207" s="48">
        <f t="shared" ca="1" si="38"/>
        <v>20.109098266465498</v>
      </c>
      <c r="Z207">
        <f ca="1">_xlfn.IFS(AND(Y207&gt;铜钱系统分析!$D$233,Y207&lt;=铜钱系统分析!$E$233),5,AND(Y207&gt;铜钱系统分析!$D$234,Y207&lt;=铜钱系统分析!$E$234),4,AND(Y207&gt;铜钱系统分析!$D$235,Y207&lt;=铜钱系统分析!$E$235),3,AND(Y207&gt;铜钱系统分析!$D$236,Y207&lt;=铜钱系统分析!$E$236),2)</f>
        <v>3</v>
      </c>
      <c r="AB207" s="48">
        <f t="shared" ca="1" si="39"/>
        <v>69.366523587401147</v>
      </c>
      <c r="AC207">
        <f ca="1">_xlfn.IFS(AND(AB207&gt;铜钱系统分析!$D$233,AB207&lt;=铜钱系统分析!$E$233),5,AND(AB207&gt;铜钱系统分析!$D$234,AB207&lt;=铜钱系统分析!$E$234),4,AND(AB207&gt;铜钱系统分析!$D$235,AB207&lt;=铜钱系统分析!$E$235),3,AND(AB207&gt;铜钱系统分析!$D$236,AB207&lt;=铜钱系统分析!$E$236),2)</f>
        <v>3</v>
      </c>
    </row>
    <row r="208" spans="1:29" x14ac:dyDescent="0.15">
      <c r="A208" s="48">
        <f t="shared" ca="1" si="30"/>
        <v>46.963745897601839</v>
      </c>
      <c r="B208">
        <f ca="1">_xlfn.IFS(AND(A208&gt;铜钱系统分析!$D$233,A208&lt;=铜钱系统分析!$E$233),5,AND(A208&gt;铜钱系统分析!$D$234,A208&lt;=铜钱系统分析!$E$234),4,AND(A208&gt;铜钱系统分析!$D$235,A208&lt;=铜钱系统分析!$E$235),3,AND(A208&gt;铜钱系统分析!$D$236,A208&lt;=铜钱系统分析!$E$236),2)</f>
        <v>3</v>
      </c>
      <c r="D208" s="48">
        <f t="shared" ca="1" si="31"/>
        <v>47.324676756981241</v>
      </c>
      <c r="E208">
        <f ca="1">_xlfn.IFS(AND(D208&gt;铜钱系统分析!$D$233,D208&lt;=铜钱系统分析!$E$233),5,AND(D208&gt;铜钱系统分析!$D$234,D208&lt;=铜钱系统分析!$E$234),4,AND(D208&gt;铜钱系统分析!$D$235,D208&lt;=铜钱系统分析!$E$235),3,AND(D208&gt;铜钱系统分析!$D$236,D208&lt;=铜钱系统分析!$E$236),2)</f>
        <v>3</v>
      </c>
      <c r="G208" s="48">
        <f t="shared" ca="1" si="32"/>
        <v>79.721329525401615</v>
      </c>
      <c r="H208">
        <f ca="1">_xlfn.IFS(AND(G208&gt;铜钱系统分析!$D$233,G208&lt;=铜钱系统分析!$E$233),5,AND(G208&gt;铜钱系统分析!$D$234,G208&lt;=铜钱系统分析!$E$234),4,AND(G208&gt;铜钱系统分析!$D$235,G208&lt;=铜钱系统分析!$E$235),3,AND(G208&gt;铜钱系统分析!$D$236,G208&lt;=铜钱系统分析!$E$236),2)</f>
        <v>2</v>
      </c>
      <c r="J208" s="48">
        <f t="shared" ca="1" si="33"/>
        <v>18.332125612075188</v>
      </c>
      <c r="K208">
        <f ca="1">_xlfn.IFS(AND(J208&gt;铜钱系统分析!$D$233,J208&lt;=铜钱系统分析!$E$233),5,AND(J208&gt;铜钱系统分析!$D$234,J208&lt;=铜钱系统分析!$E$234),4,AND(J208&gt;铜钱系统分析!$D$235,J208&lt;=铜钱系统分析!$E$235),3,AND(J208&gt;铜钱系统分析!$D$236,J208&lt;=铜钱系统分析!$E$236),2)</f>
        <v>3</v>
      </c>
      <c r="M208" s="48">
        <f t="shared" ca="1" si="34"/>
        <v>55.781691534304777</v>
      </c>
      <c r="N208">
        <f ca="1">_xlfn.IFS(AND(M208&gt;铜钱系统分析!$D$233,M208&lt;=铜钱系统分析!$E$233),5,AND(M208&gt;铜钱系统分析!$D$234,M208&lt;=铜钱系统分析!$E$234),4,AND(M208&gt;铜钱系统分析!$D$235,M208&lt;=铜钱系统分析!$E$235),3,AND(M208&gt;铜钱系统分析!$D$236,M208&lt;=铜钱系统分析!$E$236),2)</f>
        <v>3</v>
      </c>
      <c r="P208" s="48">
        <f t="shared" ca="1" si="35"/>
        <v>7.6482557167477534</v>
      </c>
      <c r="Q208">
        <f ca="1">_xlfn.IFS(AND(P208&gt;铜钱系统分析!$D$233,P208&lt;=铜钱系统分析!$E$233),5,AND(P208&gt;铜钱系统分析!$D$234,P208&lt;=铜钱系统分析!$E$234),4,AND(P208&gt;铜钱系统分析!$D$235,P208&lt;=铜钱系统分析!$E$235),3,AND(P208&gt;铜钱系统分析!$D$236,P208&lt;=铜钱系统分析!$E$236),2)</f>
        <v>3</v>
      </c>
      <c r="S208" s="48">
        <f t="shared" ca="1" si="36"/>
        <v>7.005077343629873</v>
      </c>
      <c r="T208">
        <f ca="1">_xlfn.IFS(AND(S208&gt;铜钱系统分析!$D$233,S208&lt;=铜钱系统分析!$E$233),5,AND(S208&gt;铜钱系统分析!$D$234,S208&lt;=铜钱系统分析!$E$234),4,AND(S208&gt;铜钱系统分析!$D$235,S208&lt;=铜钱系统分析!$E$235),3,AND(S208&gt;铜钱系统分析!$D$236,S208&lt;=铜钱系统分析!$E$236),2)</f>
        <v>3</v>
      </c>
      <c r="V208" s="48">
        <f t="shared" ca="1" si="37"/>
        <v>7.5680511316443706</v>
      </c>
      <c r="W208">
        <f ca="1">_xlfn.IFS(AND(V208&gt;铜钱系统分析!$D$233,V208&lt;=铜钱系统分析!$E$233),5,AND(V208&gt;铜钱系统分析!$D$234,V208&lt;=铜钱系统分析!$E$234),4,AND(V208&gt;铜钱系统分析!$D$235,V208&lt;=铜钱系统分析!$E$235),3,AND(V208&gt;铜钱系统分析!$D$236,V208&lt;=铜钱系统分析!$E$236),2)</f>
        <v>3</v>
      </c>
      <c r="Y208" s="48">
        <f t="shared" ca="1" si="38"/>
        <v>36.803694840212131</v>
      </c>
      <c r="Z208">
        <f ca="1">_xlfn.IFS(AND(Y208&gt;铜钱系统分析!$D$233,Y208&lt;=铜钱系统分析!$E$233),5,AND(Y208&gt;铜钱系统分析!$D$234,Y208&lt;=铜钱系统分析!$E$234),4,AND(Y208&gt;铜钱系统分析!$D$235,Y208&lt;=铜钱系统分析!$E$235),3,AND(Y208&gt;铜钱系统分析!$D$236,Y208&lt;=铜钱系统分析!$E$236),2)</f>
        <v>3</v>
      </c>
      <c r="AB208" s="48">
        <f t="shared" ca="1" si="39"/>
        <v>60.067729629098778</v>
      </c>
      <c r="AC208">
        <f ca="1">_xlfn.IFS(AND(AB208&gt;铜钱系统分析!$D$233,AB208&lt;=铜钱系统分析!$E$233),5,AND(AB208&gt;铜钱系统分析!$D$234,AB208&lt;=铜钱系统分析!$E$234),4,AND(AB208&gt;铜钱系统分析!$D$235,AB208&lt;=铜钱系统分析!$E$235),3,AND(AB208&gt;铜钱系统分析!$D$236,AB208&lt;=铜钱系统分析!$E$236),2)</f>
        <v>3</v>
      </c>
    </row>
    <row r="209" spans="1:29" x14ac:dyDescent="0.15">
      <c r="A209" s="48">
        <f t="shared" ca="1" si="30"/>
        <v>14.212106346397535</v>
      </c>
      <c r="B209">
        <f ca="1">_xlfn.IFS(AND(A209&gt;铜钱系统分析!$D$233,A209&lt;=铜钱系统分析!$E$233),5,AND(A209&gt;铜钱系统分析!$D$234,A209&lt;=铜钱系统分析!$E$234),4,AND(A209&gt;铜钱系统分析!$D$235,A209&lt;=铜钱系统分析!$E$235),3,AND(A209&gt;铜钱系统分析!$D$236,A209&lt;=铜钱系统分析!$E$236),2)</f>
        <v>3</v>
      </c>
      <c r="D209" s="48">
        <f t="shared" ca="1" si="31"/>
        <v>65.688728607062501</v>
      </c>
      <c r="E209">
        <f ca="1">_xlfn.IFS(AND(D209&gt;铜钱系统分析!$D$233,D209&lt;=铜钱系统分析!$E$233),5,AND(D209&gt;铜钱系统分析!$D$234,D209&lt;=铜钱系统分析!$E$234),4,AND(D209&gt;铜钱系统分析!$D$235,D209&lt;=铜钱系统分析!$E$235),3,AND(D209&gt;铜钱系统分析!$D$236,D209&lt;=铜钱系统分析!$E$236),2)</f>
        <v>3</v>
      </c>
      <c r="G209" s="48">
        <f t="shared" ca="1" si="32"/>
        <v>69.668934623326152</v>
      </c>
      <c r="H209">
        <f ca="1">_xlfn.IFS(AND(G209&gt;铜钱系统分析!$D$233,G209&lt;=铜钱系统分析!$E$233),5,AND(G209&gt;铜钱系统分析!$D$234,G209&lt;=铜钱系统分析!$E$234),4,AND(G209&gt;铜钱系统分析!$D$235,G209&lt;=铜钱系统分析!$E$235),3,AND(G209&gt;铜钱系统分析!$D$236,G209&lt;=铜钱系统分析!$E$236),2)</f>
        <v>3</v>
      </c>
      <c r="J209" s="48">
        <f t="shared" ca="1" si="33"/>
        <v>90.225025722181357</v>
      </c>
      <c r="K209">
        <f ca="1">_xlfn.IFS(AND(J209&gt;铜钱系统分析!$D$233,J209&lt;=铜钱系统分析!$E$233),5,AND(J209&gt;铜钱系统分析!$D$234,J209&lt;=铜钱系统分析!$E$234),4,AND(J209&gt;铜钱系统分析!$D$235,J209&lt;=铜钱系统分析!$E$235),3,AND(J209&gt;铜钱系统分析!$D$236,J209&lt;=铜钱系统分析!$E$236),2)</f>
        <v>2</v>
      </c>
      <c r="M209" s="48">
        <f t="shared" ca="1" si="34"/>
        <v>6.1147280815457723</v>
      </c>
      <c r="N209">
        <f ca="1">_xlfn.IFS(AND(M209&gt;铜钱系统分析!$D$233,M209&lt;=铜钱系统分析!$E$233),5,AND(M209&gt;铜钱系统分析!$D$234,M209&lt;=铜钱系统分析!$E$234),4,AND(M209&gt;铜钱系统分析!$D$235,M209&lt;=铜钱系统分析!$E$235),3,AND(M209&gt;铜钱系统分析!$D$236,M209&lt;=铜钱系统分析!$E$236),2)</f>
        <v>3</v>
      </c>
      <c r="P209" s="48">
        <f t="shared" ca="1" si="35"/>
        <v>88.915386584842238</v>
      </c>
      <c r="Q209">
        <f ca="1">_xlfn.IFS(AND(P209&gt;铜钱系统分析!$D$233,P209&lt;=铜钱系统分析!$E$233),5,AND(P209&gt;铜钱系统分析!$D$234,P209&lt;=铜钱系统分析!$E$234),4,AND(P209&gt;铜钱系统分析!$D$235,P209&lt;=铜钱系统分析!$E$235),3,AND(P209&gt;铜钱系统分析!$D$236,P209&lt;=铜钱系统分析!$E$236),2)</f>
        <v>2</v>
      </c>
      <c r="S209" s="48">
        <f t="shared" ca="1" si="36"/>
        <v>87.15654952708887</v>
      </c>
      <c r="T209">
        <f ca="1">_xlfn.IFS(AND(S209&gt;铜钱系统分析!$D$233,S209&lt;=铜钱系统分析!$E$233),5,AND(S209&gt;铜钱系统分析!$D$234,S209&lt;=铜钱系统分析!$E$234),4,AND(S209&gt;铜钱系统分析!$D$235,S209&lt;=铜钱系统分析!$E$235),3,AND(S209&gt;铜钱系统分析!$D$236,S209&lt;=铜钱系统分析!$E$236),2)</f>
        <v>2</v>
      </c>
      <c r="V209" s="48">
        <f t="shared" ca="1" si="37"/>
        <v>37.193953672945035</v>
      </c>
      <c r="W209">
        <f ca="1">_xlfn.IFS(AND(V209&gt;铜钱系统分析!$D$233,V209&lt;=铜钱系统分析!$E$233),5,AND(V209&gt;铜钱系统分析!$D$234,V209&lt;=铜钱系统分析!$E$234),4,AND(V209&gt;铜钱系统分析!$D$235,V209&lt;=铜钱系统分析!$E$235),3,AND(V209&gt;铜钱系统分析!$D$236,V209&lt;=铜钱系统分析!$E$236),2)</f>
        <v>3</v>
      </c>
      <c r="Y209" s="48">
        <f t="shared" ca="1" si="38"/>
        <v>64.654847468935614</v>
      </c>
      <c r="Z209">
        <f ca="1">_xlfn.IFS(AND(Y209&gt;铜钱系统分析!$D$233,Y209&lt;=铜钱系统分析!$E$233),5,AND(Y209&gt;铜钱系统分析!$D$234,Y209&lt;=铜钱系统分析!$E$234),4,AND(Y209&gt;铜钱系统分析!$D$235,Y209&lt;=铜钱系统分析!$E$235),3,AND(Y209&gt;铜钱系统分析!$D$236,Y209&lt;=铜钱系统分析!$E$236),2)</f>
        <v>3</v>
      </c>
      <c r="AB209" s="48">
        <f t="shared" ca="1" si="39"/>
        <v>24.713354799640008</v>
      </c>
      <c r="AC209">
        <f ca="1">_xlfn.IFS(AND(AB209&gt;铜钱系统分析!$D$233,AB209&lt;=铜钱系统分析!$E$233),5,AND(AB209&gt;铜钱系统分析!$D$234,AB209&lt;=铜钱系统分析!$E$234),4,AND(AB209&gt;铜钱系统分析!$D$235,AB209&lt;=铜钱系统分析!$E$235),3,AND(AB209&gt;铜钱系统分析!$D$236,AB209&lt;=铜钱系统分析!$E$236),2)</f>
        <v>3</v>
      </c>
    </row>
    <row r="210" spans="1:29" x14ac:dyDescent="0.15">
      <c r="A210" s="48">
        <f t="shared" ca="1" si="30"/>
        <v>77.719425880562468</v>
      </c>
      <c r="B210">
        <f ca="1">_xlfn.IFS(AND(A210&gt;铜钱系统分析!$D$233,A210&lt;=铜钱系统分析!$E$233),5,AND(A210&gt;铜钱系统分析!$D$234,A210&lt;=铜钱系统分析!$E$234),4,AND(A210&gt;铜钱系统分析!$D$235,A210&lt;=铜钱系统分析!$E$235),3,AND(A210&gt;铜钱系统分析!$D$236,A210&lt;=铜钱系统分析!$E$236),2)</f>
        <v>2</v>
      </c>
      <c r="D210" s="48">
        <f t="shared" ca="1" si="31"/>
        <v>26.974645216834723</v>
      </c>
      <c r="E210">
        <f ca="1">_xlfn.IFS(AND(D210&gt;铜钱系统分析!$D$233,D210&lt;=铜钱系统分析!$E$233),5,AND(D210&gt;铜钱系统分析!$D$234,D210&lt;=铜钱系统分析!$E$234),4,AND(D210&gt;铜钱系统分析!$D$235,D210&lt;=铜钱系统分析!$E$235),3,AND(D210&gt;铜钱系统分析!$D$236,D210&lt;=铜钱系统分析!$E$236),2)</f>
        <v>3</v>
      </c>
      <c r="G210" s="48">
        <f t="shared" ca="1" si="32"/>
        <v>23.247570075129342</v>
      </c>
      <c r="H210">
        <f ca="1">_xlfn.IFS(AND(G210&gt;铜钱系统分析!$D$233,G210&lt;=铜钱系统分析!$E$233),5,AND(G210&gt;铜钱系统分析!$D$234,G210&lt;=铜钱系统分析!$E$234),4,AND(G210&gt;铜钱系统分析!$D$235,G210&lt;=铜钱系统分析!$E$235),3,AND(G210&gt;铜钱系统分析!$D$236,G210&lt;=铜钱系统分析!$E$236),2)</f>
        <v>3</v>
      </c>
      <c r="J210" s="48">
        <f t="shared" ca="1" si="33"/>
        <v>67.121667653488643</v>
      </c>
      <c r="K210">
        <f ca="1">_xlfn.IFS(AND(J210&gt;铜钱系统分析!$D$233,J210&lt;=铜钱系统分析!$E$233),5,AND(J210&gt;铜钱系统分析!$D$234,J210&lt;=铜钱系统分析!$E$234),4,AND(J210&gt;铜钱系统分析!$D$235,J210&lt;=铜钱系统分析!$E$235),3,AND(J210&gt;铜钱系统分析!$D$236,J210&lt;=铜钱系统分析!$E$236),2)</f>
        <v>3</v>
      </c>
      <c r="M210" s="48">
        <f t="shared" ca="1" si="34"/>
        <v>52.310535277532821</v>
      </c>
      <c r="N210">
        <f ca="1">_xlfn.IFS(AND(M210&gt;铜钱系统分析!$D$233,M210&lt;=铜钱系统分析!$E$233),5,AND(M210&gt;铜钱系统分析!$D$234,M210&lt;=铜钱系统分析!$E$234),4,AND(M210&gt;铜钱系统分析!$D$235,M210&lt;=铜钱系统分析!$E$235),3,AND(M210&gt;铜钱系统分析!$D$236,M210&lt;=铜钱系统分析!$E$236),2)</f>
        <v>3</v>
      </c>
      <c r="P210" s="48">
        <f t="shared" ca="1" si="35"/>
        <v>22.208848161119743</v>
      </c>
      <c r="Q210">
        <f ca="1">_xlfn.IFS(AND(P210&gt;铜钱系统分析!$D$233,P210&lt;=铜钱系统分析!$E$233),5,AND(P210&gt;铜钱系统分析!$D$234,P210&lt;=铜钱系统分析!$E$234),4,AND(P210&gt;铜钱系统分析!$D$235,P210&lt;=铜钱系统分析!$E$235),3,AND(P210&gt;铜钱系统分析!$D$236,P210&lt;=铜钱系统分析!$E$236),2)</f>
        <v>3</v>
      </c>
      <c r="S210" s="48">
        <f t="shared" ca="1" si="36"/>
        <v>95.571620104536748</v>
      </c>
      <c r="T210">
        <f ca="1">_xlfn.IFS(AND(S210&gt;铜钱系统分析!$D$233,S210&lt;=铜钱系统分析!$E$233),5,AND(S210&gt;铜钱系统分析!$D$234,S210&lt;=铜钱系统分析!$E$234),4,AND(S210&gt;铜钱系统分析!$D$235,S210&lt;=铜钱系统分析!$E$235),3,AND(S210&gt;铜钱系统分析!$D$236,S210&lt;=铜钱系统分析!$E$236),2)</f>
        <v>2</v>
      </c>
      <c r="V210" s="48">
        <f t="shared" ca="1" si="37"/>
        <v>57.620947550930559</v>
      </c>
      <c r="W210">
        <f ca="1">_xlfn.IFS(AND(V210&gt;铜钱系统分析!$D$233,V210&lt;=铜钱系统分析!$E$233),5,AND(V210&gt;铜钱系统分析!$D$234,V210&lt;=铜钱系统分析!$E$234),4,AND(V210&gt;铜钱系统分析!$D$235,V210&lt;=铜钱系统分析!$E$235),3,AND(V210&gt;铜钱系统分析!$D$236,V210&lt;=铜钱系统分析!$E$236),2)</f>
        <v>3</v>
      </c>
      <c r="Y210" s="48">
        <f t="shared" ca="1" si="38"/>
        <v>62.862929053105731</v>
      </c>
      <c r="Z210">
        <f ca="1">_xlfn.IFS(AND(Y210&gt;铜钱系统分析!$D$233,Y210&lt;=铜钱系统分析!$E$233),5,AND(Y210&gt;铜钱系统分析!$D$234,Y210&lt;=铜钱系统分析!$E$234),4,AND(Y210&gt;铜钱系统分析!$D$235,Y210&lt;=铜钱系统分析!$E$235),3,AND(Y210&gt;铜钱系统分析!$D$236,Y210&lt;=铜钱系统分析!$E$236),2)</f>
        <v>3</v>
      </c>
      <c r="AB210" s="48">
        <f t="shared" ca="1" si="39"/>
        <v>35.962486171444027</v>
      </c>
      <c r="AC210">
        <f ca="1">_xlfn.IFS(AND(AB210&gt;铜钱系统分析!$D$233,AB210&lt;=铜钱系统分析!$E$233),5,AND(AB210&gt;铜钱系统分析!$D$234,AB210&lt;=铜钱系统分析!$E$234),4,AND(AB210&gt;铜钱系统分析!$D$235,AB210&lt;=铜钱系统分析!$E$235),3,AND(AB210&gt;铜钱系统分析!$D$236,AB210&lt;=铜钱系统分析!$E$236),2)</f>
        <v>3</v>
      </c>
    </row>
    <row r="211" spans="1:29" x14ac:dyDescent="0.15">
      <c r="A211" s="48">
        <f t="shared" ca="1" si="30"/>
        <v>21.773812788324886</v>
      </c>
      <c r="B211">
        <f ca="1">_xlfn.IFS(AND(A211&gt;铜钱系统分析!$D$233,A211&lt;=铜钱系统分析!$E$233),5,AND(A211&gt;铜钱系统分析!$D$234,A211&lt;=铜钱系统分析!$E$234),4,AND(A211&gt;铜钱系统分析!$D$235,A211&lt;=铜钱系统分析!$E$235),3,AND(A211&gt;铜钱系统分析!$D$236,A211&lt;=铜钱系统分析!$E$236),2)</f>
        <v>3</v>
      </c>
      <c r="D211" s="48">
        <f t="shared" ca="1" si="31"/>
        <v>2.8053993182063364</v>
      </c>
      <c r="E211">
        <f ca="1">_xlfn.IFS(AND(D211&gt;铜钱系统分析!$D$233,D211&lt;=铜钱系统分析!$E$233),5,AND(D211&gt;铜钱系统分析!$D$234,D211&lt;=铜钱系统分析!$E$234),4,AND(D211&gt;铜钱系统分析!$D$235,D211&lt;=铜钱系统分析!$E$235),3,AND(D211&gt;铜钱系统分析!$D$236,D211&lt;=铜钱系统分析!$E$236),2)</f>
        <v>3</v>
      </c>
      <c r="G211" s="48">
        <f t="shared" ca="1" si="32"/>
        <v>96.374542768980191</v>
      </c>
      <c r="H211">
        <f ca="1">_xlfn.IFS(AND(G211&gt;铜钱系统分析!$D$233,G211&lt;=铜钱系统分析!$E$233),5,AND(G211&gt;铜钱系统分析!$D$234,G211&lt;=铜钱系统分析!$E$234),4,AND(G211&gt;铜钱系统分析!$D$235,G211&lt;=铜钱系统分析!$E$235),3,AND(G211&gt;铜钱系统分析!$D$236,G211&lt;=铜钱系统分析!$E$236),2)</f>
        <v>2</v>
      </c>
      <c r="J211" s="48">
        <f t="shared" ca="1" si="33"/>
        <v>46.358656531471652</v>
      </c>
      <c r="K211">
        <f ca="1">_xlfn.IFS(AND(J211&gt;铜钱系统分析!$D$233,J211&lt;=铜钱系统分析!$E$233),5,AND(J211&gt;铜钱系统分析!$D$234,J211&lt;=铜钱系统分析!$E$234),4,AND(J211&gt;铜钱系统分析!$D$235,J211&lt;=铜钱系统分析!$E$235),3,AND(J211&gt;铜钱系统分析!$D$236,J211&lt;=铜钱系统分析!$E$236),2)</f>
        <v>3</v>
      </c>
      <c r="M211" s="48">
        <f t="shared" ca="1" si="34"/>
        <v>19.670137821662149</v>
      </c>
      <c r="N211">
        <f ca="1">_xlfn.IFS(AND(M211&gt;铜钱系统分析!$D$233,M211&lt;=铜钱系统分析!$E$233),5,AND(M211&gt;铜钱系统分析!$D$234,M211&lt;=铜钱系统分析!$E$234),4,AND(M211&gt;铜钱系统分析!$D$235,M211&lt;=铜钱系统分析!$E$235),3,AND(M211&gt;铜钱系统分析!$D$236,M211&lt;=铜钱系统分析!$E$236),2)</f>
        <v>3</v>
      </c>
      <c r="P211" s="48">
        <f t="shared" ca="1" si="35"/>
        <v>29.485134155807014</v>
      </c>
      <c r="Q211">
        <f ca="1">_xlfn.IFS(AND(P211&gt;铜钱系统分析!$D$233,P211&lt;=铜钱系统分析!$E$233),5,AND(P211&gt;铜钱系统分析!$D$234,P211&lt;=铜钱系统分析!$E$234),4,AND(P211&gt;铜钱系统分析!$D$235,P211&lt;=铜钱系统分析!$E$235),3,AND(P211&gt;铜钱系统分析!$D$236,P211&lt;=铜钱系统分析!$E$236),2)</f>
        <v>3</v>
      </c>
      <c r="S211" s="48">
        <f t="shared" ca="1" si="36"/>
        <v>62.101415588017495</v>
      </c>
      <c r="T211">
        <f ca="1">_xlfn.IFS(AND(S211&gt;铜钱系统分析!$D$233,S211&lt;=铜钱系统分析!$E$233),5,AND(S211&gt;铜钱系统分析!$D$234,S211&lt;=铜钱系统分析!$E$234),4,AND(S211&gt;铜钱系统分析!$D$235,S211&lt;=铜钱系统分析!$E$235),3,AND(S211&gt;铜钱系统分析!$D$236,S211&lt;=铜钱系统分析!$E$236),2)</f>
        <v>3</v>
      </c>
      <c r="V211" s="48">
        <f t="shared" ca="1" si="37"/>
        <v>41.70974592958121</v>
      </c>
      <c r="W211">
        <f ca="1">_xlfn.IFS(AND(V211&gt;铜钱系统分析!$D$233,V211&lt;=铜钱系统分析!$E$233),5,AND(V211&gt;铜钱系统分析!$D$234,V211&lt;=铜钱系统分析!$E$234),4,AND(V211&gt;铜钱系统分析!$D$235,V211&lt;=铜钱系统分析!$E$235),3,AND(V211&gt;铜钱系统分析!$D$236,V211&lt;=铜钱系统分析!$E$236),2)</f>
        <v>3</v>
      </c>
      <c r="Y211" s="48">
        <f t="shared" ca="1" si="38"/>
        <v>55.625738387613225</v>
      </c>
      <c r="Z211">
        <f ca="1">_xlfn.IFS(AND(Y211&gt;铜钱系统分析!$D$233,Y211&lt;=铜钱系统分析!$E$233),5,AND(Y211&gt;铜钱系统分析!$D$234,Y211&lt;=铜钱系统分析!$E$234),4,AND(Y211&gt;铜钱系统分析!$D$235,Y211&lt;=铜钱系统分析!$E$235),3,AND(Y211&gt;铜钱系统分析!$D$236,Y211&lt;=铜钱系统分析!$E$236),2)</f>
        <v>3</v>
      </c>
      <c r="AB211" s="48">
        <f t="shared" ca="1" si="39"/>
        <v>89.887827493903217</v>
      </c>
      <c r="AC211">
        <f ca="1">_xlfn.IFS(AND(AB211&gt;铜钱系统分析!$D$233,AB211&lt;=铜钱系统分析!$E$233),5,AND(AB211&gt;铜钱系统分析!$D$234,AB211&lt;=铜钱系统分析!$E$234),4,AND(AB211&gt;铜钱系统分析!$D$235,AB211&lt;=铜钱系统分析!$E$235),3,AND(AB211&gt;铜钱系统分析!$D$236,AB211&lt;=铜钱系统分析!$E$236),2)</f>
        <v>2</v>
      </c>
    </row>
    <row r="212" spans="1:29" x14ac:dyDescent="0.15">
      <c r="A212" s="48">
        <f t="shared" ca="1" si="30"/>
        <v>2.8910756469403665</v>
      </c>
      <c r="B212">
        <f ca="1">_xlfn.IFS(AND(A212&gt;铜钱系统分析!$D$233,A212&lt;=铜钱系统分析!$E$233),5,AND(A212&gt;铜钱系统分析!$D$234,A212&lt;=铜钱系统分析!$E$234),4,AND(A212&gt;铜钱系统分析!$D$235,A212&lt;=铜钱系统分析!$E$235),3,AND(A212&gt;铜钱系统分析!$D$236,A212&lt;=铜钱系统分析!$E$236),2)</f>
        <v>3</v>
      </c>
      <c r="D212" s="48">
        <f t="shared" ca="1" si="31"/>
        <v>78.961335827668918</v>
      </c>
      <c r="E212">
        <f ca="1">_xlfn.IFS(AND(D212&gt;铜钱系统分析!$D$233,D212&lt;=铜钱系统分析!$E$233),5,AND(D212&gt;铜钱系统分析!$D$234,D212&lt;=铜钱系统分析!$E$234),4,AND(D212&gt;铜钱系统分析!$D$235,D212&lt;=铜钱系统分析!$E$235),3,AND(D212&gt;铜钱系统分析!$D$236,D212&lt;=铜钱系统分析!$E$236),2)</f>
        <v>2</v>
      </c>
      <c r="G212" s="48">
        <f t="shared" ca="1" si="32"/>
        <v>98.119677244149798</v>
      </c>
      <c r="H212">
        <f ca="1">_xlfn.IFS(AND(G212&gt;铜钱系统分析!$D$233,G212&lt;=铜钱系统分析!$E$233),5,AND(G212&gt;铜钱系统分析!$D$234,G212&lt;=铜钱系统分析!$E$234),4,AND(G212&gt;铜钱系统分析!$D$235,G212&lt;=铜钱系统分析!$E$235),3,AND(G212&gt;铜钱系统分析!$D$236,G212&lt;=铜钱系统分析!$E$236),2)</f>
        <v>2</v>
      </c>
      <c r="J212" s="48">
        <f t="shared" ca="1" si="33"/>
        <v>17.29771815168677</v>
      </c>
      <c r="K212">
        <f ca="1">_xlfn.IFS(AND(J212&gt;铜钱系统分析!$D$233,J212&lt;=铜钱系统分析!$E$233),5,AND(J212&gt;铜钱系统分析!$D$234,J212&lt;=铜钱系统分析!$E$234),4,AND(J212&gt;铜钱系统分析!$D$235,J212&lt;=铜钱系统分析!$E$235),3,AND(J212&gt;铜钱系统分析!$D$236,J212&lt;=铜钱系统分析!$E$236),2)</f>
        <v>3</v>
      </c>
      <c r="M212" s="48">
        <f t="shared" ca="1" si="34"/>
        <v>83.09423462470356</v>
      </c>
      <c r="N212">
        <f ca="1">_xlfn.IFS(AND(M212&gt;铜钱系统分析!$D$233,M212&lt;=铜钱系统分析!$E$233),5,AND(M212&gt;铜钱系统分析!$D$234,M212&lt;=铜钱系统分析!$E$234),4,AND(M212&gt;铜钱系统分析!$D$235,M212&lt;=铜钱系统分析!$E$235),3,AND(M212&gt;铜钱系统分析!$D$236,M212&lt;=铜钱系统分析!$E$236),2)</f>
        <v>2</v>
      </c>
      <c r="P212" s="48">
        <f t="shared" ca="1" si="35"/>
        <v>27.652998185208478</v>
      </c>
      <c r="Q212">
        <f ca="1">_xlfn.IFS(AND(P212&gt;铜钱系统分析!$D$233,P212&lt;=铜钱系统分析!$E$233),5,AND(P212&gt;铜钱系统分析!$D$234,P212&lt;=铜钱系统分析!$E$234),4,AND(P212&gt;铜钱系统分析!$D$235,P212&lt;=铜钱系统分析!$E$235),3,AND(P212&gt;铜钱系统分析!$D$236,P212&lt;=铜钱系统分析!$E$236),2)</f>
        <v>3</v>
      </c>
      <c r="S212" s="48">
        <f t="shared" ca="1" si="36"/>
        <v>39.278701264645868</v>
      </c>
      <c r="T212">
        <f ca="1">_xlfn.IFS(AND(S212&gt;铜钱系统分析!$D$233,S212&lt;=铜钱系统分析!$E$233),5,AND(S212&gt;铜钱系统分析!$D$234,S212&lt;=铜钱系统分析!$E$234),4,AND(S212&gt;铜钱系统分析!$D$235,S212&lt;=铜钱系统分析!$E$235),3,AND(S212&gt;铜钱系统分析!$D$236,S212&lt;=铜钱系统分析!$E$236),2)</f>
        <v>3</v>
      </c>
      <c r="V212" s="48">
        <f t="shared" ca="1" si="37"/>
        <v>24.886164295103718</v>
      </c>
      <c r="W212">
        <f ca="1">_xlfn.IFS(AND(V212&gt;铜钱系统分析!$D$233,V212&lt;=铜钱系统分析!$E$233),5,AND(V212&gt;铜钱系统分析!$D$234,V212&lt;=铜钱系统分析!$E$234),4,AND(V212&gt;铜钱系统分析!$D$235,V212&lt;=铜钱系统分析!$E$235),3,AND(V212&gt;铜钱系统分析!$D$236,V212&lt;=铜钱系统分析!$E$236),2)</f>
        <v>3</v>
      </c>
      <c r="Y212" s="48">
        <f t="shared" ca="1" si="38"/>
        <v>63.113883239367993</v>
      </c>
      <c r="Z212">
        <f ca="1">_xlfn.IFS(AND(Y212&gt;铜钱系统分析!$D$233,Y212&lt;=铜钱系统分析!$E$233),5,AND(Y212&gt;铜钱系统分析!$D$234,Y212&lt;=铜钱系统分析!$E$234),4,AND(Y212&gt;铜钱系统分析!$D$235,Y212&lt;=铜钱系统分析!$E$235),3,AND(Y212&gt;铜钱系统分析!$D$236,Y212&lt;=铜钱系统分析!$E$236),2)</f>
        <v>3</v>
      </c>
      <c r="AB212" s="48">
        <f t="shared" ca="1" si="39"/>
        <v>3.6146114276638941</v>
      </c>
      <c r="AC212">
        <f ca="1">_xlfn.IFS(AND(AB212&gt;铜钱系统分析!$D$233,AB212&lt;=铜钱系统分析!$E$233),5,AND(AB212&gt;铜钱系统分析!$D$234,AB212&lt;=铜钱系统分析!$E$234),4,AND(AB212&gt;铜钱系统分析!$D$235,AB212&lt;=铜钱系统分析!$E$235),3,AND(AB212&gt;铜钱系统分析!$D$236,AB212&lt;=铜钱系统分析!$E$236),2)</f>
        <v>3</v>
      </c>
    </row>
    <row r="213" spans="1:29" x14ac:dyDescent="0.15">
      <c r="A213" s="48">
        <f t="shared" ca="1" si="30"/>
        <v>94.601372975092772</v>
      </c>
      <c r="B213">
        <f ca="1">_xlfn.IFS(AND(A213&gt;铜钱系统分析!$D$233,A213&lt;=铜钱系统分析!$E$233),5,AND(A213&gt;铜钱系统分析!$D$234,A213&lt;=铜钱系统分析!$E$234),4,AND(A213&gt;铜钱系统分析!$D$235,A213&lt;=铜钱系统分析!$E$235),3,AND(A213&gt;铜钱系统分析!$D$236,A213&lt;=铜钱系统分析!$E$236),2)</f>
        <v>2</v>
      </c>
      <c r="D213" s="48">
        <f t="shared" ca="1" si="31"/>
        <v>39.904821448936076</v>
      </c>
      <c r="E213">
        <f ca="1">_xlfn.IFS(AND(D213&gt;铜钱系统分析!$D$233,D213&lt;=铜钱系统分析!$E$233),5,AND(D213&gt;铜钱系统分析!$D$234,D213&lt;=铜钱系统分析!$E$234),4,AND(D213&gt;铜钱系统分析!$D$235,D213&lt;=铜钱系统分析!$E$235),3,AND(D213&gt;铜钱系统分析!$D$236,D213&lt;=铜钱系统分析!$E$236),2)</f>
        <v>3</v>
      </c>
      <c r="G213" s="48">
        <f t="shared" ca="1" si="32"/>
        <v>29.052922903460299</v>
      </c>
      <c r="H213">
        <f ca="1">_xlfn.IFS(AND(G213&gt;铜钱系统分析!$D$233,G213&lt;=铜钱系统分析!$E$233),5,AND(G213&gt;铜钱系统分析!$D$234,G213&lt;=铜钱系统分析!$E$234),4,AND(G213&gt;铜钱系统分析!$D$235,G213&lt;=铜钱系统分析!$E$235),3,AND(G213&gt;铜钱系统分析!$D$236,G213&lt;=铜钱系统分析!$E$236),2)</f>
        <v>3</v>
      </c>
      <c r="J213" s="48">
        <f t="shared" ca="1" si="33"/>
        <v>64.823922601030787</v>
      </c>
      <c r="K213">
        <f ca="1">_xlfn.IFS(AND(J213&gt;铜钱系统分析!$D$233,J213&lt;=铜钱系统分析!$E$233),5,AND(J213&gt;铜钱系统分析!$D$234,J213&lt;=铜钱系统分析!$E$234),4,AND(J213&gt;铜钱系统分析!$D$235,J213&lt;=铜钱系统分析!$E$235),3,AND(J213&gt;铜钱系统分析!$D$236,J213&lt;=铜钱系统分析!$E$236),2)</f>
        <v>3</v>
      </c>
      <c r="M213" s="48">
        <f t="shared" ca="1" si="34"/>
        <v>79.863995770599971</v>
      </c>
      <c r="N213">
        <f ca="1">_xlfn.IFS(AND(M213&gt;铜钱系统分析!$D$233,M213&lt;=铜钱系统分析!$E$233),5,AND(M213&gt;铜钱系统分析!$D$234,M213&lt;=铜钱系统分析!$E$234),4,AND(M213&gt;铜钱系统分析!$D$235,M213&lt;=铜钱系统分析!$E$235),3,AND(M213&gt;铜钱系统分析!$D$236,M213&lt;=铜钱系统分析!$E$236),2)</f>
        <v>2</v>
      </c>
      <c r="P213" s="48">
        <f t="shared" ca="1" si="35"/>
        <v>69.780720742524792</v>
      </c>
      <c r="Q213">
        <f ca="1">_xlfn.IFS(AND(P213&gt;铜钱系统分析!$D$233,P213&lt;=铜钱系统分析!$E$233),5,AND(P213&gt;铜钱系统分析!$D$234,P213&lt;=铜钱系统分析!$E$234),4,AND(P213&gt;铜钱系统分析!$D$235,P213&lt;=铜钱系统分析!$E$235),3,AND(P213&gt;铜钱系统分析!$D$236,P213&lt;=铜钱系统分析!$E$236),2)</f>
        <v>3</v>
      </c>
      <c r="S213" s="48">
        <f t="shared" ca="1" si="36"/>
        <v>58.26041447386644</v>
      </c>
      <c r="T213">
        <f ca="1">_xlfn.IFS(AND(S213&gt;铜钱系统分析!$D$233,S213&lt;=铜钱系统分析!$E$233),5,AND(S213&gt;铜钱系统分析!$D$234,S213&lt;=铜钱系统分析!$E$234),4,AND(S213&gt;铜钱系统分析!$D$235,S213&lt;=铜钱系统分析!$E$235),3,AND(S213&gt;铜钱系统分析!$D$236,S213&lt;=铜钱系统分析!$E$236),2)</f>
        <v>3</v>
      </c>
      <c r="V213" s="48">
        <f t="shared" ca="1" si="37"/>
        <v>33.940300302034068</v>
      </c>
      <c r="W213">
        <f ca="1">_xlfn.IFS(AND(V213&gt;铜钱系统分析!$D$233,V213&lt;=铜钱系统分析!$E$233),5,AND(V213&gt;铜钱系统分析!$D$234,V213&lt;=铜钱系统分析!$E$234),4,AND(V213&gt;铜钱系统分析!$D$235,V213&lt;=铜钱系统分析!$E$235),3,AND(V213&gt;铜钱系统分析!$D$236,V213&lt;=铜钱系统分析!$E$236),2)</f>
        <v>3</v>
      </c>
      <c r="Y213" s="48">
        <f t="shared" ca="1" si="38"/>
        <v>51.587337477678133</v>
      </c>
      <c r="Z213">
        <f ca="1">_xlfn.IFS(AND(Y213&gt;铜钱系统分析!$D$233,Y213&lt;=铜钱系统分析!$E$233),5,AND(Y213&gt;铜钱系统分析!$D$234,Y213&lt;=铜钱系统分析!$E$234),4,AND(Y213&gt;铜钱系统分析!$D$235,Y213&lt;=铜钱系统分析!$E$235),3,AND(Y213&gt;铜钱系统分析!$D$236,Y213&lt;=铜钱系统分析!$E$236),2)</f>
        <v>3</v>
      </c>
      <c r="AB213" s="48">
        <f t="shared" ca="1" si="39"/>
        <v>86.985926205017762</v>
      </c>
      <c r="AC213">
        <f ca="1">_xlfn.IFS(AND(AB213&gt;铜钱系统分析!$D$233,AB213&lt;=铜钱系统分析!$E$233),5,AND(AB213&gt;铜钱系统分析!$D$234,AB213&lt;=铜钱系统分析!$E$234),4,AND(AB213&gt;铜钱系统分析!$D$235,AB213&lt;=铜钱系统分析!$E$235),3,AND(AB213&gt;铜钱系统分析!$D$236,AB213&lt;=铜钱系统分析!$E$236),2)</f>
        <v>2</v>
      </c>
    </row>
    <row r="214" spans="1:29" x14ac:dyDescent="0.15">
      <c r="A214" s="48">
        <f t="shared" ca="1" si="30"/>
        <v>34.88421369555136</v>
      </c>
      <c r="B214">
        <f ca="1">_xlfn.IFS(AND(A214&gt;铜钱系统分析!$D$233,A214&lt;=铜钱系统分析!$E$233),5,AND(A214&gt;铜钱系统分析!$D$234,A214&lt;=铜钱系统分析!$E$234),4,AND(A214&gt;铜钱系统分析!$D$235,A214&lt;=铜钱系统分析!$E$235),3,AND(A214&gt;铜钱系统分析!$D$236,A214&lt;=铜钱系统分析!$E$236),2)</f>
        <v>3</v>
      </c>
      <c r="D214" s="48">
        <f t="shared" ca="1" si="31"/>
        <v>66.462253639293152</v>
      </c>
      <c r="E214">
        <f ca="1">_xlfn.IFS(AND(D214&gt;铜钱系统分析!$D$233,D214&lt;=铜钱系统分析!$E$233),5,AND(D214&gt;铜钱系统分析!$D$234,D214&lt;=铜钱系统分析!$E$234),4,AND(D214&gt;铜钱系统分析!$D$235,D214&lt;=铜钱系统分析!$E$235),3,AND(D214&gt;铜钱系统分析!$D$236,D214&lt;=铜钱系统分析!$E$236),2)</f>
        <v>3</v>
      </c>
      <c r="G214" s="48">
        <f t="shared" ca="1" si="32"/>
        <v>3.9859237075047571</v>
      </c>
      <c r="H214">
        <f ca="1">_xlfn.IFS(AND(G214&gt;铜钱系统分析!$D$233,G214&lt;=铜钱系统分析!$E$233),5,AND(G214&gt;铜钱系统分析!$D$234,G214&lt;=铜钱系统分析!$E$234),4,AND(G214&gt;铜钱系统分析!$D$235,G214&lt;=铜钱系统分析!$E$235),3,AND(G214&gt;铜钱系统分析!$D$236,G214&lt;=铜钱系统分析!$E$236),2)</f>
        <v>3</v>
      </c>
      <c r="J214" s="48">
        <f t="shared" ca="1" si="33"/>
        <v>99.017676676257508</v>
      </c>
      <c r="K214">
        <f ca="1">_xlfn.IFS(AND(J214&gt;铜钱系统分析!$D$233,J214&lt;=铜钱系统分析!$E$233),5,AND(J214&gt;铜钱系统分析!$D$234,J214&lt;=铜钱系统分析!$E$234),4,AND(J214&gt;铜钱系统分析!$D$235,J214&lt;=铜钱系统分析!$E$235),3,AND(J214&gt;铜钱系统分析!$D$236,J214&lt;=铜钱系统分析!$E$236),2)</f>
        <v>2</v>
      </c>
      <c r="M214" s="48">
        <f t="shared" ca="1" si="34"/>
        <v>82.429040253800309</v>
      </c>
      <c r="N214">
        <f ca="1">_xlfn.IFS(AND(M214&gt;铜钱系统分析!$D$233,M214&lt;=铜钱系统分析!$E$233),5,AND(M214&gt;铜钱系统分析!$D$234,M214&lt;=铜钱系统分析!$E$234),4,AND(M214&gt;铜钱系统分析!$D$235,M214&lt;=铜钱系统分析!$E$235),3,AND(M214&gt;铜钱系统分析!$D$236,M214&lt;=铜钱系统分析!$E$236),2)</f>
        <v>2</v>
      </c>
      <c r="P214" s="48">
        <f t="shared" ca="1" si="35"/>
        <v>55.10085491309934</v>
      </c>
      <c r="Q214">
        <f ca="1">_xlfn.IFS(AND(P214&gt;铜钱系统分析!$D$233,P214&lt;=铜钱系统分析!$E$233),5,AND(P214&gt;铜钱系统分析!$D$234,P214&lt;=铜钱系统分析!$E$234),4,AND(P214&gt;铜钱系统分析!$D$235,P214&lt;=铜钱系统分析!$E$235),3,AND(P214&gt;铜钱系统分析!$D$236,P214&lt;=铜钱系统分析!$E$236),2)</f>
        <v>3</v>
      </c>
      <c r="S214" s="48">
        <f t="shared" ca="1" si="36"/>
        <v>58.001909775579428</v>
      </c>
      <c r="T214">
        <f ca="1">_xlfn.IFS(AND(S214&gt;铜钱系统分析!$D$233,S214&lt;=铜钱系统分析!$E$233),5,AND(S214&gt;铜钱系统分析!$D$234,S214&lt;=铜钱系统分析!$E$234),4,AND(S214&gt;铜钱系统分析!$D$235,S214&lt;=铜钱系统分析!$E$235),3,AND(S214&gt;铜钱系统分析!$D$236,S214&lt;=铜钱系统分析!$E$236),2)</f>
        <v>3</v>
      </c>
      <c r="V214" s="48">
        <f t="shared" ca="1" si="37"/>
        <v>59.413159436084726</v>
      </c>
      <c r="W214">
        <f ca="1">_xlfn.IFS(AND(V214&gt;铜钱系统分析!$D$233,V214&lt;=铜钱系统分析!$E$233),5,AND(V214&gt;铜钱系统分析!$D$234,V214&lt;=铜钱系统分析!$E$234),4,AND(V214&gt;铜钱系统分析!$D$235,V214&lt;=铜钱系统分析!$E$235),3,AND(V214&gt;铜钱系统分析!$D$236,V214&lt;=铜钱系统分析!$E$236),2)</f>
        <v>3</v>
      </c>
      <c r="Y214" s="48">
        <f t="shared" ca="1" si="38"/>
        <v>43.875642375142718</v>
      </c>
      <c r="Z214">
        <f ca="1">_xlfn.IFS(AND(Y214&gt;铜钱系统分析!$D$233,Y214&lt;=铜钱系统分析!$E$233),5,AND(Y214&gt;铜钱系统分析!$D$234,Y214&lt;=铜钱系统分析!$E$234),4,AND(Y214&gt;铜钱系统分析!$D$235,Y214&lt;=铜钱系统分析!$E$235),3,AND(Y214&gt;铜钱系统分析!$D$236,Y214&lt;=铜钱系统分析!$E$236),2)</f>
        <v>3</v>
      </c>
      <c r="AB214" s="48">
        <f t="shared" ca="1" si="39"/>
        <v>99.566774005803026</v>
      </c>
      <c r="AC214">
        <f ca="1">_xlfn.IFS(AND(AB214&gt;铜钱系统分析!$D$233,AB214&lt;=铜钱系统分析!$E$233),5,AND(AB214&gt;铜钱系统分析!$D$234,AB214&lt;=铜钱系统分析!$E$234),4,AND(AB214&gt;铜钱系统分析!$D$235,AB214&lt;=铜钱系统分析!$E$235),3,AND(AB214&gt;铜钱系统分析!$D$236,AB214&lt;=铜钱系统分析!$E$236),2)</f>
        <v>2</v>
      </c>
    </row>
    <row r="215" spans="1:29" x14ac:dyDescent="0.15">
      <c r="A215" s="48">
        <f t="shared" ca="1" si="30"/>
        <v>95.183938881099891</v>
      </c>
      <c r="B215">
        <f ca="1">_xlfn.IFS(AND(A215&gt;铜钱系统分析!$D$233,A215&lt;=铜钱系统分析!$E$233),5,AND(A215&gt;铜钱系统分析!$D$234,A215&lt;=铜钱系统分析!$E$234),4,AND(A215&gt;铜钱系统分析!$D$235,A215&lt;=铜钱系统分析!$E$235),3,AND(A215&gt;铜钱系统分析!$D$236,A215&lt;=铜钱系统分析!$E$236),2)</f>
        <v>2</v>
      </c>
      <c r="D215" s="48">
        <f t="shared" ca="1" si="31"/>
        <v>3.673733126197043</v>
      </c>
      <c r="E215">
        <f ca="1">_xlfn.IFS(AND(D215&gt;铜钱系统分析!$D$233,D215&lt;=铜钱系统分析!$E$233),5,AND(D215&gt;铜钱系统分析!$D$234,D215&lt;=铜钱系统分析!$E$234),4,AND(D215&gt;铜钱系统分析!$D$235,D215&lt;=铜钱系统分析!$E$235),3,AND(D215&gt;铜钱系统分析!$D$236,D215&lt;=铜钱系统分析!$E$236),2)</f>
        <v>3</v>
      </c>
      <c r="G215" s="48">
        <f t="shared" ca="1" si="32"/>
        <v>56.392093675743467</v>
      </c>
      <c r="H215">
        <f ca="1">_xlfn.IFS(AND(G215&gt;铜钱系统分析!$D$233,G215&lt;=铜钱系统分析!$E$233),5,AND(G215&gt;铜钱系统分析!$D$234,G215&lt;=铜钱系统分析!$E$234),4,AND(G215&gt;铜钱系统分析!$D$235,G215&lt;=铜钱系统分析!$E$235),3,AND(G215&gt;铜钱系统分析!$D$236,G215&lt;=铜钱系统分析!$E$236),2)</f>
        <v>3</v>
      </c>
      <c r="J215" s="48">
        <f t="shared" ca="1" si="33"/>
        <v>66.821743120145058</v>
      </c>
      <c r="K215">
        <f ca="1">_xlfn.IFS(AND(J215&gt;铜钱系统分析!$D$233,J215&lt;=铜钱系统分析!$E$233),5,AND(J215&gt;铜钱系统分析!$D$234,J215&lt;=铜钱系统分析!$E$234),4,AND(J215&gt;铜钱系统分析!$D$235,J215&lt;=铜钱系统分析!$E$235),3,AND(J215&gt;铜钱系统分析!$D$236,J215&lt;=铜钱系统分析!$E$236),2)</f>
        <v>3</v>
      </c>
      <c r="M215" s="48">
        <f t="shared" ca="1" si="34"/>
        <v>42.223128663449096</v>
      </c>
      <c r="N215">
        <f ca="1">_xlfn.IFS(AND(M215&gt;铜钱系统分析!$D$233,M215&lt;=铜钱系统分析!$E$233),5,AND(M215&gt;铜钱系统分析!$D$234,M215&lt;=铜钱系统分析!$E$234),4,AND(M215&gt;铜钱系统分析!$D$235,M215&lt;=铜钱系统分析!$E$235),3,AND(M215&gt;铜钱系统分析!$D$236,M215&lt;=铜钱系统分析!$E$236),2)</f>
        <v>3</v>
      </c>
      <c r="P215" s="48">
        <f t="shared" ca="1" si="35"/>
        <v>87.820375188204011</v>
      </c>
      <c r="Q215">
        <f ca="1">_xlfn.IFS(AND(P215&gt;铜钱系统分析!$D$233,P215&lt;=铜钱系统分析!$E$233),5,AND(P215&gt;铜钱系统分析!$D$234,P215&lt;=铜钱系统分析!$E$234),4,AND(P215&gt;铜钱系统分析!$D$235,P215&lt;=铜钱系统分析!$E$235),3,AND(P215&gt;铜钱系统分析!$D$236,P215&lt;=铜钱系统分析!$E$236),2)</f>
        <v>2</v>
      </c>
      <c r="S215" s="48">
        <f t="shared" ca="1" si="36"/>
        <v>64.092540236063229</v>
      </c>
      <c r="T215">
        <f ca="1">_xlfn.IFS(AND(S215&gt;铜钱系统分析!$D$233,S215&lt;=铜钱系统分析!$E$233),5,AND(S215&gt;铜钱系统分析!$D$234,S215&lt;=铜钱系统分析!$E$234),4,AND(S215&gt;铜钱系统分析!$D$235,S215&lt;=铜钱系统分析!$E$235),3,AND(S215&gt;铜钱系统分析!$D$236,S215&lt;=铜钱系统分析!$E$236),2)</f>
        <v>3</v>
      </c>
      <c r="V215" s="48">
        <f t="shared" ca="1" si="37"/>
        <v>55.790291727722241</v>
      </c>
      <c r="W215">
        <f ca="1">_xlfn.IFS(AND(V215&gt;铜钱系统分析!$D$233,V215&lt;=铜钱系统分析!$E$233),5,AND(V215&gt;铜钱系统分析!$D$234,V215&lt;=铜钱系统分析!$E$234),4,AND(V215&gt;铜钱系统分析!$D$235,V215&lt;=铜钱系统分析!$E$235),3,AND(V215&gt;铜钱系统分析!$D$236,V215&lt;=铜钱系统分析!$E$236),2)</f>
        <v>3</v>
      </c>
      <c r="Y215" s="48">
        <f t="shared" ca="1" si="38"/>
        <v>48.86067605972719</v>
      </c>
      <c r="Z215">
        <f ca="1">_xlfn.IFS(AND(Y215&gt;铜钱系统分析!$D$233,Y215&lt;=铜钱系统分析!$E$233),5,AND(Y215&gt;铜钱系统分析!$D$234,Y215&lt;=铜钱系统分析!$E$234),4,AND(Y215&gt;铜钱系统分析!$D$235,Y215&lt;=铜钱系统分析!$E$235),3,AND(Y215&gt;铜钱系统分析!$D$236,Y215&lt;=铜钱系统分析!$E$236),2)</f>
        <v>3</v>
      </c>
      <c r="AB215" s="48">
        <f t="shared" ca="1" si="39"/>
        <v>2.0909571981208575</v>
      </c>
      <c r="AC215">
        <f ca="1">_xlfn.IFS(AND(AB215&gt;铜钱系统分析!$D$233,AB215&lt;=铜钱系统分析!$E$233),5,AND(AB215&gt;铜钱系统分析!$D$234,AB215&lt;=铜钱系统分析!$E$234),4,AND(AB215&gt;铜钱系统分析!$D$235,AB215&lt;=铜钱系统分析!$E$235),3,AND(AB215&gt;铜钱系统分析!$D$236,AB215&lt;=铜钱系统分析!$E$236),2)</f>
        <v>4</v>
      </c>
    </row>
    <row r="216" spans="1:29" x14ac:dyDescent="0.15">
      <c r="A216" s="48">
        <f t="shared" ca="1" si="30"/>
        <v>15.044339647131455</v>
      </c>
      <c r="B216">
        <f ca="1">_xlfn.IFS(AND(A216&gt;铜钱系统分析!$D$233,A216&lt;=铜钱系统分析!$E$233),5,AND(A216&gt;铜钱系统分析!$D$234,A216&lt;=铜钱系统分析!$E$234),4,AND(A216&gt;铜钱系统分析!$D$235,A216&lt;=铜钱系统分析!$E$235),3,AND(A216&gt;铜钱系统分析!$D$236,A216&lt;=铜钱系统分析!$E$236),2)</f>
        <v>3</v>
      </c>
      <c r="D216" s="48">
        <f t="shared" ca="1" si="31"/>
        <v>43.591378442307452</v>
      </c>
      <c r="E216">
        <f ca="1">_xlfn.IFS(AND(D216&gt;铜钱系统分析!$D$233,D216&lt;=铜钱系统分析!$E$233),5,AND(D216&gt;铜钱系统分析!$D$234,D216&lt;=铜钱系统分析!$E$234),4,AND(D216&gt;铜钱系统分析!$D$235,D216&lt;=铜钱系统分析!$E$235),3,AND(D216&gt;铜钱系统分析!$D$236,D216&lt;=铜钱系统分析!$E$236),2)</f>
        <v>3</v>
      </c>
      <c r="G216" s="48">
        <f t="shared" ca="1" si="32"/>
        <v>17.03930574256588</v>
      </c>
      <c r="H216">
        <f ca="1">_xlfn.IFS(AND(G216&gt;铜钱系统分析!$D$233,G216&lt;=铜钱系统分析!$E$233),5,AND(G216&gt;铜钱系统分析!$D$234,G216&lt;=铜钱系统分析!$E$234),4,AND(G216&gt;铜钱系统分析!$D$235,G216&lt;=铜钱系统分析!$E$235),3,AND(G216&gt;铜钱系统分析!$D$236,G216&lt;=铜钱系统分析!$E$236),2)</f>
        <v>3</v>
      </c>
      <c r="J216" s="48">
        <f t="shared" ca="1" si="33"/>
        <v>26.80502490966067</v>
      </c>
      <c r="K216">
        <f ca="1">_xlfn.IFS(AND(J216&gt;铜钱系统分析!$D$233,J216&lt;=铜钱系统分析!$E$233),5,AND(J216&gt;铜钱系统分析!$D$234,J216&lt;=铜钱系统分析!$E$234),4,AND(J216&gt;铜钱系统分析!$D$235,J216&lt;=铜钱系统分析!$E$235),3,AND(J216&gt;铜钱系统分析!$D$236,J216&lt;=铜钱系统分析!$E$236),2)</f>
        <v>3</v>
      </c>
      <c r="M216" s="48">
        <f t="shared" ca="1" si="34"/>
        <v>87.355064132949551</v>
      </c>
      <c r="N216">
        <f ca="1">_xlfn.IFS(AND(M216&gt;铜钱系统分析!$D$233,M216&lt;=铜钱系统分析!$E$233),5,AND(M216&gt;铜钱系统分析!$D$234,M216&lt;=铜钱系统分析!$E$234),4,AND(M216&gt;铜钱系统分析!$D$235,M216&lt;=铜钱系统分析!$E$235),3,AND(M216&gt;铜钱系统分析!$D$236,M216&lt;=铜钱系统分析!$E$236),2)</f>
        <v>2</v>
      </c>
      <c r="P216" s="48">
        <f t="shared" ca="1" si="35"/>
        <v>56.945805065583343</v>
      </c>
      <c r="Q216">
        <f ca="1">_xlfn.IFS(AND(P216&gt;铜钱系统分析!$D$233,P216&lt;=铜钱系统分析!$E$233),5,AND(P216&gt;铜钱系统分析!$D$234,P216&lt;=铜钱系统分析!$E$234),4,AND(P216&gt;铜钱系统分析!$D$235,P216&lt;=铜钱系统分析!$E$235),3,AND(P216&gt;铜钱系统分析!$D$236,P216&lt;=铜钱系统分析!$E$236),2)</f>
        <v>3</v>
      </c>
      <c r="S216" s="48">
        <f t="shared" ca="1" si="36"/>
        <v>17.708961674484037</v>
      </c>
      <c r="T216">
        <f ca="1">_xlfn.IFS(AND(S216&gt;铜钱系统分析!$D$233,S216&lt;=铜钱系统分析!$E$233),5,AND(S216&gt;铜钱系统分析!$D$234,S216&lt;=铜钱系统分析!$E$234),4,AND(S216&gt;铜钱系统分析!$D$235,S216&lt;=铜钱系统分析!$E$235),3,AND(S216&gt;铜钱系统分析!$D$236,S216&lt;=铜钱系统分析!$E$236),2)</f>
        <v>3</v>
      </c>
      <c r="V216" s="48">
        <f t="shared" ca="1" si="37"/>
        <v>6.7230756654063528</v>
      </c>
      <c r="W216">
        <f ca="1">_xlfn.IFS(AND(V216&gt;铜钱系统分析!$D$233,V216&lt;=铜钱系统分析!$E$233),5,AND(V216&gt;铜钱系统分析!$D$234,V216&lt;=铜钱系统分析!$E$234),4,AND(V216&gt;铜钱系统分析!$D$235,V216&lt;=铜钱系统分析!$E$235),3,AND(V216&gt;铜钱系统分析!$D$236,V216&lt;=铜钱系统分析!$E$236),2)</f>
        <v>3</v>
      </c>
      <c r="Y216" s="48">
        <f t="shared" ca="1" si="38"/>
        <v>64.654659547484698</v>
      </c>
      <c r="Z216">
        <f ca="1">_xlfn.IFS(AND(Y216&gt;铜钱系统分析!$D$233,Y216&lt;=铜钱系统分析!$E$233),5,AND(Y216&gt;铜钱系统分析!$D$234,Y216&lt;=铜钱系统分析!$E$234),4,AND(Y216&gt;铜钱系统分析!$D$235,Y216&lt;=铜钱系统分析!$E$235),3,AND(Y216&gt;铜钱系统分析!$D$236,Y216&lt;=铜钱系统分析!$E$236),2)</f>
        <v>3</v>
      </c>
      <c r="AB216" s="48">
        <f t="shared" ca="1" si="39"/>
        <v>52.511606556298354</v>
      </c>
      <c r="AC216">
        <f ca="1">_xlfn.IFS(AND(AB216&gt;铜钱系统分析!$D$233,AB216&lt;=铜钱系统分析!$E$233),5,AND(AB216&gt;铜钱系统分析!$D$234,AB216&lt;=铜钱系统分析!$E$234),4,AND(AB216&gt;铜钱系统分析!$D$235,AB216&lt;=铜钱系统分析!$E$235),3,AND(AB216&gt;铜钱系统分析!$D$236,AB216&lt;=铜钱系统分析!$E$236),2)</f>
        <v>3</v>
      </c>
    </row>
    <row r="217" spans="1:29" x14ac:dyDescent="0.15">
      <c r="A217" s="48">
        <f t="shared" ca="1" si="30"/>
        <v>41.498893289907237</v>
      </c>
      <c r="B217">
        <f ca="1">_xlfn.IFS(AND(A217&gt;铜钱系统分析!$D$233,A217&lt;=铜钱系统分析!$E$233),5,AND(A217&gt;铜钱系统分析!$D$234,A217&lt;=铜钱系统分析!$E$234),4,AND(A217&gt;铜钱系统分析!$D$235,A217&lt;=铜钱系统分析!$E$235),3,AND(A217&gt;铜钱系统分析!$D$236,A217&lt;=铜钱系统分析!$E$236),2)</f>
        <v>3</v>
      </c>
      <c r="D217" s="48">
        <f t="shared" ca="1" si="31"/>
        <v>16.266298296597448</v>
      </c>
      <c r="E217">
        <f ca="1">_xlfn.IFS(AND(D217&gt;铜钱系统分析!$D$233,D217&lt;=铜钱系统分析!$E$233),5,AND(D217&gt;铜钱系统分析!$D$234,D217&lt;=铜钱系统分析!$E$234),4,AND(D217&gt;铜钱系统分析!$D$235,D217&lt;=铜钱系统分析!$E$235),3,AND(D217&gt;铜钱系统分析!$D$236,D217&lt;=铜钱系统分析!$E$236),2)</f>
        <v>3</v>
      </c>
      <c r="G217" s="48">
        <f t="shared" ca="1" si="32"/>
        <v>61.697399051415736</v>
      </c>
      <c r="H217">
        <f ca="1">_xlfn.IFS(AND(G217&gt;铜钱系统分析!$D$233,G217&lt;=铜钱系统分析!$E$233),5,AND(G217&gt;铜钱系统分析!$D$234,G217&lt;=铜钱系统分析!$E$234),4,AND(G217&gt;铜钱系统分析!$D$235,G217&lt;=铜钱系统分析!$E$235),3,AND(G217&gt;铜钱系统分析!$D$236,G217&lt;=铜钱系统分析!$E$236),2)</f>
        <v>3</v>
      </c>
      <c r="J217" s="48">
        <f t="shared" ca="1" si="33"/>
        <v>11.688672409904211</v>
      </c>
      <c r="K217">
        <f ca="1">_xlfn.IFS(AND(J217&gt;铜钱系统分析!$D$233,J217&lt;=铜钱系统分析!$E$233),5,AND(J217&gt;铜钱系统分析!$D$234,J217&lt;=铜钱系统分析!$E$234),4,AND(J217&gt;铜钱系统分析!$D$235,J217&lt;=铜钱系统分析!$E$235),3,AND(J217&gt;铜钱系统分析!$D$236,J217&lt;=铜钱系统分析!$E$236),2)</f>
        <v>3</v>
      </c>
      <c r="M217" s="48">
        <f t="shared" ca="1" si="34"/>
        <v>66.033813553942423</v>
      </c>
      <c r="N217">
        <f ca="1">_xlfn.IFS(AND(M217&gt;铜钱系统分析!$D$233,M217&lt;=铜钱系统分析!$E$233),5,AND(M217&gt;铜钱系统分析!$D$234,M217&lt;=铜钱系统分析!$E$234),4,AND(M217&gt;铜钱系统分析!$D$235,M217&lt;=铜钱系统分析!$E$235),3,AND(M217&gt;铜钱系统分析!$D$236,M217&lt;=铜钱系统分析!$E$236),2)</f>
        <v>3</v>
      </c>
      <c r="P217" s="48">
        <f t="shared" ca="1" si="35"/>
        <v>0.97109661406377112</v>
      </c>
      <c r="Q217">
        <f ca="1">_xlfn.IFS(AND(P217&gt;铜钱系统分析!$D$233,P217&lt;=铜钱系统分析!$E$233),5,AND(P217&gt;铜钱系统分析!$D$234,P217&lt;=铜钱系统分析!$E$234),4,AND(P217&gt;铜钱系统分析!$D$235,P217&lt;=铜钱系统分析!$E$235),3,AND(P217&gt;铜钱系统分析!$D$236,P217&lt;=铜钱系统分析!$E$236),2)</f>
        <v>4</v>
      </c>
      <c r="S217" s="48">
        <f t="shared" ca="1" si="36"/>
        <v>21.641970908436114</v>
      </c>
      <c r="T217">
        <f ca="1">_xlfn.IFS(AND(S217&gt;铜钱系统分析!$D$233,S217&lt;=铜钱系统分析!$E$233),5,AND(S217&gt;铜钱系统分析!$D$234,S217&lt;=铜钱系统分析!$E$234),4,AND(S217&gt;铜钱系统分析!$D$235,S217&lt;=铜钱系统分析!$E$235),3,AND(S217&gt;铜钱系统分析!$D$236,S217&lt;=铜钱系统分析!$E$236),2)</f>
        <v>3</v>
      </c>
      <c r="V217" s="48">
        <f t="shared" ca="1" si="37"/>
        <v>49.115760929827033</v>
      </c>
      <c r="W217">
        <f ca="1">_xlfn.IFS(AND(V217&gt;铜钱系统分析!$D$233,V217&lt;=铜钱系统分析!$E$233),5,AND(V217&gt;铜钱系统分析!$D$234,V217&lt;=铜钱系统分析!$E$234),4,AND(V217&gt;铜钱系统分析!$D$235,V217&lt;=铜钱系统分析!$E$235),3,AND(V217&gt;铜钱系统分析!$D$236,V217&lt;=铜钱系统分析!$E$236),2)</f>
        <v>3</v>
      </c>
      <c r="Y217" s="48">
        <f t="shared" ca="1" si="38"/>
        <v>41.586053920643785</v>
      </c>
      <c r="Z217">
        <f ca="1">_xlfn.IFS(AND(Y217&gt;铜钱系统分析!$D$233,Y217&lt;=铜钱系统分析!$E$233),5,AND(Y217&gt;铜钱系统分析!$D$234,Y217&lt;=铜钱系统分析!$E$234),4,AND(Y217&gt;铜钱系统分析!$D$235,Y217&lt;=铜钱系统分析!$E$235),3,AND(Y217&gt;铜钱系统分析!$D$236,Y217&lt;=铜钱系统分析!$E$236),2)</f>
        <v>3</v>
      </c>
      <c r="AB217" s="48">
        <f t="shared" ca="1" si="39"/>
        <v>97.194260776292779</v>
      </c>
      <c r="AC217">
        <f ca="1">_xlfn.IFS(AND(AB217&gt;铜钱系统分析!$D$233,AB217&lt;=铜钱系统分析!$E$233),5,AND(AB217&gt;铜钱系统分析!$D$234,AB217&lt;=铜钱系统分析!$E$234),4,AND(AB217&gt;铜钱系统分析!$D$235,AB217&lt;=铜钱系统分析!$E$235),3,AND(AB217&gt;铜钱系统分析!$D$236,AB217&lt;=铜钱系统分析!$E$236),2)</f>
        <v>2</v>
      </c>
    </row>
    <row r="218" spans="1:29" x14ac:dyDescent="0.15">
      <c r="A218" s="48">
        <f t="shared" ca="1" si="30"/>
        <v>52.167172489360347</v>
      </c>
      <c r="B218">
        <f ca="1">_xlfn.IFS(AND(A218&gt;铜钱系统分析!$D$233,A218&lt;=铜钱系统分析!$E$233),5,AND(A218&gt;铜钱系统分析!$D$234,A218&lt;=铜钱系统分析!$E$234),4,AND(A218&gt;铜钱系统分析!$D$235,A218&lt;=铜钱系统分析!$E$235),3,AND(A218&gt;铜钱系统分析!$D$236,A218&lt;=铜钱系统分析!$E$236),2)</f>
        <v>3</v>
      </c>
      <c r="D218" s="48">
        <f t="shared" ca="1" si="31"/>
        <v>19.934657697514645</v>
      </c>
      <c r="E218">
        <f ca="1">_xlfn.IFS(AND(D218&gt;铜钱系统分析!$D$233,D218&lt;=铜钱系统分析!$E$233),5,AND(D218&gt;铜钱系统分析!$D$234,D218&lt;=铜钱系统分析!$E$234),4,AND(D218&gt;铜钱系统分析!$D$235,D218&lt;=铜钱系统分析!$E$235),3,AND(D218&gt;铜钱系统分析!$D$236,D218&lt;=铜钱系统分析!$E$236),2)</f>
        <v>3</v>
      </c>
      <c r="G218" s="48">
        <f t="shared" ca="1" si="32"/>
        <v>37.298359330969653</v>
      </c>
      <c r="H218">
        <f ca="1">_xlfn.IFS(AND(G218&gt;铜钱系统分析!$D$233,G218&lt;=铜钱系统分析!$E$233),5,AND(G218&gt;铜钱系统分析!$D$234,G218&lt;=铜钱系统分析!$E$234),4,AND(G218&gt;铜钱系统分析!$D$235,G218&lt;=铜钱系统分析!$E$235),3,AND(G218&gt;铜钱系统分析!$D$236,G218&lt;=铜钱系统分析!$E$236),2)</f>
        <v>3</v>
      </c>
      <c r="J218" s="48">
        <f t="shared" ca="1" si="33"/>
        <v>43.838353642637117</v>
      </c>
      <c r="K218">
        <f ca="1">_xlfn.IFS(AND(J218&gt;铜钱系统分析!$D$233,J218&lt;=铜钱系统分析!$E$233),5,AND(J218&gt;铜钱系统分析!$D$234,J218&lt;=铜钱系统分析!$E$234),4,AND(J218&gt;铜钱系统分析!$D$235,J218&lt;=铜钱系统分析!$E$235),3,AND(J218&gt;铜钱系统分析!$D$236,J218&lt;=铜钱系统分析!$E$236),2)</f>
        <v>3</v>
      </c>
      <c r="M218" s="48">
        <f t="shared" ca="1" si="34"/>
        <v>98.35007178643589</v>
      </c>
      <c r="N218">
        <f ca="1">_xlfn.IFS(AND(M218&gt;铜钱系统分析!$D$233,M218&lt;=铜钱系统分析!$E$233),5,AND(M218&gt;铜钱系统分析!$D$234,M218&lt;=铜钱系统分析!$E$234),4,AND(M218&gt;铜钱系统分析!$D$235,M218&lt;=铜钱系统分析!$E$235),3,AND(M218&gt;铜钱系统分析!$D$236,M218&lt;=铜钱系统分析!$E$236),2)</f>
        <v>2</v>
      </c>
      <c r="P218" s="48">
        <f t="shared" ca="1" si="35"/>
        <v>27.37365597189466</v>
      </c>
      <c r="Q218">
        <f ca="1">_xlfn.IFS(AND(P218&gt;铜钱系统分析!$D$233,P218&lt;=铜钱系统分析!$E$233),5,AND(P218&gt;铜钱系统分析!$D$234,P218&lt;=铜钱系统分析!$E$234),4,AND(P218&gt;铜钱系统分析!$D$235,P218&lt;=铜钱系统分析!$E$235),3,AND(P218&gt;铜钱系统分析!$D$236,P218&lt;=铜钱系统分析!$E$236),2)</f>
        <v>3</v>
      </c>
      <c r="S218" s="48">
        <f t="shared" ca="1" si="36"/>
        <v>2.6207948949119597</v>
      </c>
      <c r="T218">
        <f ca="1">_xlfn.IFS(AND(S218&gt;铜钱系统分析!$D$233,S218&lt;=铜钱系统分析!$E$233),5,AND(S218&gt;铜钱系统分析!$D$234,S218&lt;=铜钱系统分析!$E$234),4,AND(S218&gt;铜钱系统分析!$D$235,S218&lt;=铜钱系统分析!$E$235),3,AND(S218&gt;铜钱系统分析!$D$236,S218&lt;=铜钱系统分析!$E$236),2)</f>
        <v>3</v>
      </c>
      <c r="V218" s="48">
        <f t="shared" ca="1" si="37"/>
        <v>85.538463514706592</v>
      </c>
      <c r="W218">
        <f ca="1">_xlfn.IFS(AND(V218&gt;铜钱系统分析!$D$233,V218&lt;=铜钱系统分析!$E$233),5,AND(V218&gt;铜钱系统分析!$D$234,V218&lt;=铜钱系统分析!$E$234),4,AND(V218&gt;铜钱系统分析!$D$235,V218&lt;=铜钱系统分析!$E$235),3,AND(V218&gt;铜钱系统分析!$D$236,V218&lt;=铜钱系统分析!$E$236),2)</f>
        <v>2</v>
      </c>
      <c r="Y218" s="48">
        <f t="shared" ca="1" si="38"/>
        <v>11.830896036136219</v>
      </c>
      <c r="Z218">
        <f ca="1">_xlfn.IFS(AND(Y218&gt;铜钱系统分析!$D$233,Y218&lt;=铜钱系统分析!$E$233),5,AND(Y218&gt;铜钱系统分析!$D$234,Y218&lt;=铜钱系统分析!$E$234),4,AND(Y218&gt;铜钱系统分析!$D$235,Y218&lt;=铜钱系统分析!$E$235),3,AND(Y218&gt;铜钱系统分析!$D$236,Y218&lt;=铜钱系统分析!$E$236),2)</f>
        <v>3</v>
      </c>
      <c r="AB218" s="48">
        <f t="shared" ca="1" si="39"/>
        <v>13.534676638845344</v>
      </c>
      <c r="AC218">
        <f ca="1">_xlfn.IFS(AND(AB218&gt;铜钱系统分析!$D$233,AB218&lt;=铜钱系统分析!$E$233),5,AND(AB218&gt;铜钱系统分析!$D$234,AB218&lt;=铜钱系统分析!$E$234),4,AND(AB218&gt;铜钱系统分析!$D$235,AB218&lt;=铜钱系统分析!$E$235),3,AND(AB218&gt;铜钱系统分析!$D$236,AB218&lt;=铜钱系统分析!$E$236),2)</f>
        <v>3</v>
      </c>
    </row>
    <row r="219" spans="1:29" x14ac:dyDescent="0.15">
      <c r="A219" s="48">
        <f t="shared" ca="1" si="30"/>
        <v>79.865305068437124</v>
      </c>
      <c r="B219">
        <f ca="1">_xlfn.IFS(AND(A219&gt;铜钱系统分析!$D$233,A219&lt;=铜钱系统分析!$E$233),5,AND(A219&gt;铜钱系统分析!$D$234,A219&lt;=铜钱系统分析!$E$234),4,AND(A219&gt;铜钱系统分析!$D$235,A219&lt;=铜钱系统分析!$E$235),3,AND(A219&gt;铜钱系统分析!$D$236,A219&lt;=铜钱系统分析!$E$236),2)</f>
        <v>2</v>
      </c>
      <c r="D219" s="48">
        <f t="shared" ca="1" si="31"/>
        <v>65.680629457539425</v>
      </c>
      <c r="E219">
        <f ca="1">_xlfn.IFS(AND(D219&gt;铜钱系统分析!$D$233,D219&lt;=铜钱系统分析!$E$233),5,AND(D219&gt;铜钱系统分析!$D$234,D219&lt;=铜钱系统分析!$E$234),4,AND(D219&gt;铜钱系统分析!$D$235,D219&lt;=铜钱系统分析!$E$235),3,AND(D219&gt;铜钱系统分析!$D$236,D219&lt;=铜钱系统分析!$E$236),2)</f>
        <v>3</v>
      </c>
      <c r="G219" s="48">
        <f t="shared" ca="1" si="32"/>
        <v>29.162652802444889</v>
      </c>
      <c r="H219">
        <f ca="1">_xlfn.IFS(AND(G219&gt;铜钱系统分析!$D$233,G219&lt;=铜钱系统分析!$E$233),5,AND(G219&gt;铜钱系统分析!$D$234,G219&lt;=铜钱系统分析!$E$234),4,AND(G219&gt;铜钱系统分析!$D$235,G219&lt;=铜钱系统分析!$E$235),3,AND(G219&gt;铜钱系统分析!$D$236,G219&lt;=铜钱系统分析!$E$236),2)</f>
        <v>3</v>
      </c>
      <c r="J219" s="48">
        <f t="shared" ca="1" si="33"/>
        <v>48.818647745503185</v>
      </c>
      <c r="K219">
        <f ca="1">_xlfn.IFS(AND(J219&gt;铜钱系统分析!$D$233,J219&lt;=铜钱系统分析!$E$233),5,AND(J219&gt;铜钱系统分析!$D$234,J219&lt;=铜钱系统分析!$E$234),4,AND(J219&gt;铜钱系统分析!$D$235,J219&lt;=铜钱系统分析!$E$235),3,AND(J219&gt;铜钱系统分析!$D$236,J219&lt;=铜钱系统分析!$E$236),2)</f>
        <v>3</v>
      </c>
      <c r="M219" s="48">
        <f t="shared" ca="1" si="34"/>
        <v>28.350723320490012</v>
      </c>
      <c r="N219">
        <f ca="1">_xlfn.IFS(AND(M219&gt;铜钱系统分析!$D$233,M219&lt;=铜钱系统分析!$E$233),5,AND(M219&gt;铜钱系统分析!$D$234,M219&lt;=铜钱系统分析!$E$234),4,AND(M219&gt;铜钱系统分析!$D$235,M219&lt;=铜钱系统分析!$E$235),3,AND(M219&gt;铜钱系统分析!$D$236,M219&lt;=铜钱系统分析!$E$236),2)</f>
        <v>3</v>
      </c>
      <c r="P219" s="48">
        <f t="shared" ca="1" si="35"/>
        <v>61.14987008461236</v>
      </c>
      <c r="Q219">
        <f ca="1">_xlfn.IFS(AND(P219&gt;铜钱系统分析!$D$233,P219&lt;=铜钱系统分析!$E$233),5,AND(P219&gt;铜钱系统分析!$D$234,P219&lt;=铜钱系统分析!$E$234),4,AND(P219&gt;铜钱系统分析!$D$235,P219&lt;=铜钱系统分析!$E$235),3,AND(P219&gt;铜钱系统分析!$D$236,P219&lt;=铜钱系统分析!$E$236),2)</f>
        <v>3</v>
      </c>
      <c r="S219" s="48">
        <f t="shared" ca="1" si="36"/>
        <v>59.235774716957359</v>
      </c>
      <c r="T219">
        <f ca="1">_xlfn.IFS(AND(S219&gt;铜钱系统分析!$D$233,S219&lt;=铜钱系统分析!$E$233),5,AND(S219&gt;铜钱系统分析!$D$234,S219&lt;=铜钱系统分析!$E$234),4,AND(S219&gt;铜钱系统分析!$D$235,S219&lt;=铜钱系统分析!$E$235),3,AND(S219&gt;铜钱系统分析!$D$236,S219&lt;=铜钱系统分析!$E$236),2)</f>
        <v>3</v>
      </c>
      <c r="V219" s="48">
        <f t="shared" ca="1" si="37"/>
        <v>35.572088239874965</v>
      </c>
      <c r="W219">
        <f ca="1">_xlfn.IFS(AND(V219&gt;铜钱系统分析!$D$233,V219&lt;=铜钱系统分析!$E$233),5,AND(V219&gt;铜钱系统分析!$D$234,V219&lt;=铜钱系统分析!$E$234),4,AND(V219&gt;铜钱系统分析!$D$235,V219&lt;=铜钱系统分析!$E$235),3,AND(V219&gt;铜钱系统分析!$D$236,V219&lt;=铜钱系统分析!$E$236),2)</f>
        <v>3</v>
      </c>
      <c r="Y219" s="48">
        <f t="shared" ca="1" si="38"/>
        <v>49.421401565161375</v>
      </c>
      <c r="Z219">
        <f ca="1">_xlfn.IFS(AND(Y219&gt;铜钱系统分析!$D$233,Y219&lt;=铜钱系统分析!$E$233),5,AND(Y219&gt;铜钱系统分析!$D$234,Y219&lt;=铜钱系统分析!$E$234),4,AND(Y219&gt;铜钱系统分析!$D$235,Y219&lt;=铜钱系统分析!$E$235),3,AND(Y219&gt;铜钱系统分析!$D$236,Y219&lt;=铜钱系统分析!$E$236),2)</f>
        <v>3</v>
      </c>
      <c r="AB219" s="48">
        <f t="shared" ca="1" si="39"/>
        <v>80.570515684879894</v>
      </c>
      <c r="AC219">
        <f ca="1">_xlfn.IFS(AND(AB219&gt;铜钱系统分析!$D$233,AB219&lt;=铜钱系统分析!$E$233),5,AND(AB219&gt;铜钱系统分析!$D$234,AB219&lt;=铜钱系统分析!$E$234),4,AND(AB219&gt;铜钱系统分析!$D$235,AB219&lt;=铜钱系统分析!$E$235),3,AND(AB219&gt;铜钱系统分析!$D$236,AB219&lt;=铜钱系统分析!$E$236),2)</f>
        <v>2</v>
      </c>
    </row>
    <row r="220" spans="1:29" x14ac:dyDescent="0.15">
      <c r="A220" s="48">
        <f t="shared" ca="1" si="30"/>
        <v>58.643986197155726</v>
      </c>
      <c r="B220">
        <f ca="1">_xlfn.IFS(AND(A220&gt;铜钱系统分析!$D$233,A220&lt;=铜钱系统分析!$E$233),5,AND(A220&gt;铜钱系统分析!$D$234,A220&lt;=铜钱系统分析!$E$234),4,AND(A220&gt;铜钱系统分析!$D$235,A220&lt;=铜钱系统分析!$E$235),3,AND(A220&gt;铜钱系统分析!$D$236,A220&lt;=铜钱系统分析!$E$236),2)</f>
        <v>3</v>
      </c>
      <c r="D220" s="48">
        <f t="shared" ca="1" si="31"/>
        <v>76.006031283830453</v>
      </c>
      <c r="E220">
        <f ca="1">_xlfn.IFS(AND(D220&gt;铜钱系统分析!$D$233,D220&lt;=铜钱系统分析!$E$233),5,AND(D220&gt;铜钱系统分析!$D$234,D220&lt;=铜钱系统分析!$E$234),4,AND(D220&gt;铜钱系统分析!$D$235,D220&lt;=铜钱系统分析!$E$235),3,AND(D220&gt;铜钱系统分析!$D$236,D220&lt;=铜钱系统分析!$E$236),2)</f>
        <v>2</v>
      </c>
      <c r="G220" s="48">
        <f t="shared" ca="1" si="32"/>
        <v>55.868343784656837</v>
      </c>
      <c r="H220">
        <f ca="1">_xlfn.IFS(AND(G220&gt;铜钱系统分析!$D$233,G220&lt;=铜钱系统分析!$E$233),5,AND(G220&gt;铜钱系统分析!$D$234,G220&lt;=铜钱系统分析!$E$234),4,AND(G220&gt;铜钱系统分析!$D$235,G220&lt;=铜钱系统分析!$E$235),3,AND(G220&gt;铜钱系统分析!$D$236,G220&lt;=铜钱系统分析!$E$236),2)</f>
        <v>3</v>
      </c>
      <c r="J220" s="48">
        <f t="shared" ca="1" si="33"/>
        <v>94.287417274875423</v>
      </c>
      <c r="K220">
        <f ca="1">_xlfn.IFS(AND(J220&gt;铜钱系统分析!$D$233,J220&lt;=铜钱系统分析!$E$233),5,AND(J220&gt;铜钱系统分析!$D$234,J220&lt;=铜钱系统分析!$E$234),4,AND(J220&gt;铜钱系统分析!$D$235,J220&lt;=铜钱系统分析!$E$235),3,AND(J220&gt;铜钱系统分析!$D$236,J220&lt;=铜钱系统分析!$E$236),2)</f>
        <v>2</v>
      </c>
      <c r="M220" s="48">
        <f t="shared" ca="1" si="34"/>
        <v>37.192504844095353</v>
      </c>
      <c r="N220">
        <f ca="1">_xlfn.IFS(AND(M220&gt;铜钱系统分析!$D$233,M220&lt;=铜钱系统分析!$E$233),5,AND(M220&gt;铜钱系统分析!$D$234,M220&lt;=铜钱系统分析!$E$234),4,AND(M220&gt;铜钱系统分析!$D$235,M220&lt;=铜钱系统分析!$E$235),3,AND(M220&gt;铜钱系统分析!$D$236,M220&lt;=铜钱系统分析!$E$236),2)</f>
        <v>3</v>
      </c>
      <c r="P220" s="48">
        <f t="shared" ca="1" si="35"/>
        <v>46.23722766713815</v>
      </c>
      <c r="Q220">
        <f ca="1">_xlfn.IFS(AND(P220&gt;铜钱系统分析!$D$233,P220&lt;=铜钱系统分析!$E$233),5,AND(P220&gt;铜钱系统分析!$D$234,P220&lt;=铜钱系统分析!$E$234),4,AND(P220&gt;铜钱系统分析!$D$235,P220&lt;=铜钱系统分析!$E$235),3,AND(P220&gt;铜钱系统分析!$D$236,P220&lt;=铜钱系统分析!$E$236),2)</f>
        <v>3</v>
      </c>
      <c r="S220" s="48">
        <f t="shared" ca="1" si="36"/>
        <v>80.275768368216944</v>
      </c>
      <c r="T220">
        <f ca="1">_xlfn.IFS(AND(S220&gt;铜钱系统分析!$D$233,S220&lt;=铜钱系统分析!$E$233),5,AND(S220&gt;铜钱系统分析!$D$234,S220&lt;=铜钱系统分析!$E$234),4,AND(S220&gt;铜钱系统分析!$D$235,S220&lt;=铜钱系统分析!$E$235),3,AND(S220&gt;铜钱系统分析!$D$236,S220&lt;=铜钱系统分析!$E$236),2)</f>
        <v>2</v>
      </c>
      <c r="V220" s="48">
        <f t="shared" ca="1" si="37"/>
        <v>47.524347807379577</v>
      </c>
      <c r="W220">
        <f ca="1">_xlfn.IFS(AND(V220&gt;铜钱系统分析!$D$233,V220&lt;=铜钱系统分析!$E$233),5,AND(V220&gt;铜钱系统分析!$D$234,V220&lt;=铜钱系统分析!$E$234),4,AND(V220&gt;铜钱系统分析!$D$235,V220&lt;=铜钱系统分析!$E$235),3,AND(V220&gt;铜钱系统分析!$D$236,V220&lt;=铜钱系统分析!$E$236),2)</f>
        <v>3</v>
      </c>
      <c r="Y220" s="48">
        <f t="shared" ca="1" si="38"/>
        <v>5.6161252109487521</v>
      </c>
      <c r="Z220">
        <f ca="1">_xlfn.IFS(AND(Y220&gt;铜钱系统分析!$D$233,Y220&lt;=铜钱系统分析!$E$233),5,AND(Y220&gt;铜钱系统分析!$D$234,Y220&lt;=铜钱系统分析!$E$234),4,AND(Y220&gt;铜钱系统分析!$D$235,Y220&lt;=铜钱系统分析!$E$235),3,AND(Y220&gt;铜钱系统分析!$D$236,Y220&lt;=铜钱系统分析!$E$236),2)</f>
        <v>3</v>
      </c>
      <c r="AB220" s="48">
        <f t="shared" ca="1" si="39"/>
        <v>73.111413536872121</v>
      </c>
      <c r="AC220">
        <f ca="1">_xlfn.IFS(AND(AB220&gt;铜钱系统分析!$D$233,AB220&lt;=铜钱系统分析!$E$233),5,AND(AB220&gt;铜钱系统分析!$D$234,AB220&lt;=铜钱系统分析!$E$234),4,AND(AB220&gt;铜钱系统分析!$D$235,AB220&lt;=铜钱系统分析!$E$235),3,AND(AB220&gt;铜钱系统分析!$D$236,AB220&lt;=铜钱系统分析!$E$236),2)</f>
        <v>2</v>
      </c>
    </row>
    <row r="221" spans="1:29" x14ac:dyDescent="0.15">
      <c r="A221" s="48">
        <f t="shared" ca="1" si="30"/>
        <v>80.851387107358718</v>
      </c>
      <c r="B221">
        <f ca="1">_xlfn.IFS(AND(A221&gt;铜钱系统分析!$D$233,A221&lt;=铜钱系统分析!$E$233),5,AND(A221&gt;铜钱系统分析!$D$234,A221&lt;=铜钱系统分析!$E$234),4,AND(A221&gt;铜钱系统分析!$D$235,A221&lt;=铜钱系统分析!$E$235),3,AND(A221&gt;铜钱系统分析!$D$236,A221&lt;=铜钱系统分析!$E$236),2)</f>
        <v>2</v>
      </c>
      <c r="D221" s="48">
        <f t="shared" ca="1" si="31"/>
        <v>60.442936610632984</v>
      </c>
      <c r="E221">
        <f ca="1">_xlfn.IFS(AND(D221&gt;铜钱系统分析!$D$233,D221&lt;=铜钱系统分析!$E$233),5,AND(D221&gt;铜钱系统分析!$D$234,D221&lt;=铜钱系统分析!$E$234),4,AND(D221&gt;铜钱系统分析!$D$235,D221&lt;=铜钱系统分析!$E$235),3,AND(D221&gt;铜钱系统分析!$D$236,D221&lt;=铜钱系统分析!$E$236),2)</f>
        <v>3</v>
      </c>
      <c r="G221" s="48">
        <f t="shared" ca="1" si="32"/>
        <v>3.609982871502726</v>
      </c>
      <c r="H221">
        <f ca="1">_xlfn.IFS(AND(G221&gt;铜钱系统分析!$D$233,G221&lt;=铜钱系统分析!$E$233),5,AND(G221&gt;铜钱系统分析!$D$234,G221&lt;=铜钱系统分析!$E$234),4,AND(G221&gt;铜钱系统分析!$D$235,G221&lt;=铜钱系统分析!$E$235),3,AND(G221&gt;铜钱系统分析!$D$236,G221&lt;=铜钱系统分析!$E$236),2)</f>
        <v>3</v>
      </c>
      <c r="J221" s="48">
        <f t="shared" ca="1" si="33"/>
        <v>12.660531095813344</v>
      </c>
      <c r="K221">
        <f ca="1">_xlfn.IFS(AND(J221&gt;铜钱系统分析!$D$233,J221&lt;=铜钱系统分析!$E$233),5,AND(J221&gt;铜钱系统分析!$D$234,J221&lt;=铜钱系统分析!$E$234),4,AND(J221&gt;铜钱系统分析!$D$235,J221&lt;=铜钱系统分析!$E$235),3,AND(J221&gt;铜钱系统分析!$D$236,J221&lt;=铜钱系统分析!$E$236),2)</f>
        <v>3</v>
      </c>
      <c r="M221" s="48">
        <f t="shared" ca="1" si="34"/>
        <v>84.627641761802167</v>
      </c>
      <c r="N221">
        <f ca="1">_xlfn.IFS(AND(M221&gt;铜钱系统分析!$D$233,M221&lt;=铜钱系统分析!$E$233),5,AND(M221&gt;铜钱系统分析!$D$234,M221&lt;=铜钱系统分析!$E$234),4,AND(M221&gt;铜钱系统分析!$D$235,M221&lt;=铜钱系统分析!$E$235),3,AND(M221&gt;铜钱系统分析!$D$236,M221&lt;=铜钱系统分析!$E$236),2)</f>
        <v>2</v>
      </c>
      <c r="P221" s="48">
        <f t="shared" ca="1" si="35"/>
        <v>26.364635954415217</v>
      </c>
      <c r="Q221">
        <f ca="1">_xlfn.IFS(AND(P221&gt;铜钱系统分析!$D$233,P221&lt;=铜钱系统分析!$E$233),5,AND(P221&gt;铜钱系统分析!$D$234,P221&lt;=铜钱系统分析!$E$234),4,AND(P221&gt;铜钱系统分析!$D$235,P221&lt;=铜钱系统分析!$E$235),3,AND(P221&gt;铜钱系统分析!$D$236,P221&lt;=铜钱系统分析!$E$236),2)</f>
        <v>3</v>
      </c>
      <c r="S221" s="48">
        <f t="shared" ca="1" si="36"/>
        <v>11.290212723167059</v>
      </c>
      <c r="T221">
        <f ca="1">_xlfn.IFS(AND(S221&gt;铜钱系统分析!$D$233,S221&lt;=铜钱系统分析!$E$233),5,AND(S221&gt;铜钱系统分析!$D$234,S221&lt;=铜钱系统分析!$E$234),4,AND(S221&gt;铜钱系统分析!$D$235,S221&lt;=铜钱系统分析!$E$235),3,AND(S221&gt;铜钱系统分析!$D$236,S221&lt;=铜钱系统分析!$E$236),2)</f>
        <v>3</v>
      </c>
      <c r="V221" s="48">
        <f t="shared" ca="1" si="37"/>
        <v>31.749054090828967</v>
      </c>
      <c r="W221">
        <f ca="1">_xlfn.IFS(AND(V221&gt;铜钱系统分析!$D$233,V221&lt;=铜钱系统分析!$E$233),5,AND(V221&gt;铜钱系统分析!$D$234,V221&lt;=铜钱系统分析!$E$234),4,AND(V221&gt;铜钱系统分析!$D$235,V221&lt;=铜钱系统分析!$E$235),3,AND(V221&gt;铜钱系统分析!$D$236,V221&lt;=铜钱系统分析!$E$236),2)</f>
        <v>3</v>
      </c>
      <c r="Y221" s="48">
        <f t="shared" ca="1" si="38"/>
        <v>38.976081471373405</v>
      </c>
      <c r="Z221">
        <f ca="1">_xlfn.IFS(AND(Y221&gt;铜钱系统分析!$D$233,Y221&lt;=铜钱系统分析!$E$233),5,AND(Y221&gt;铜钱系统分析!$D$234,Y221&lt;=铜钱系统分析!$E$234),4,AND(Y221&gt;铜钱系统分析!$D$235,Y221&lt;=铜钱系统分析!$E$235),3,AND(Y221&gt;铜钱系统分析!$D$236,Y221&lt;=铜钱系统分析!$E$236),2)</f>
        <v>3</v>
      </c>
      <c r="AB221" s="48">
        <f t="shared" ca="1" si="39"/>
        <v>94.741801109780866</v>
      </c>
      <c r="AC221">
        <f ca="1">_xlfn.IFS(AND(AB221&gt;铜钱系统分析!$D$233,AB221&lt;=铜钱系统分析!$E$233),5,AND(AB221&gt;铜钱系统分析!$D$234,AB221&lt;=铜钱系统分析!$E$234),4,AND(AB221&gt;铜钱系统分析!$D$235,AB221&lt;=铜钱系统分析!$E$235),3,AND(AB221&gt;铜钱系统分析!$D$236,AB221&lt;=铜钱系统分析!$E$236),2)</f>
        <v>2</v>
      </c>
    </row>
    <row r="222" spans="1:29" x14ac:dyDescent="0.15">
      <c r="A222" s="48">
        <f t="shared" ca="1" si="30"/>
        <v>67.685720685151523</v>
      </c>
      <c r="B222">
        <f ca="1">_xlfn.IFS(AND(A222&gt;铜钱系统分析!$D$233,A222&lt;=铜钱系统分析!$E$233),5,AND(A222&gt;铜钱系统分析!$D$234,A222&lt;=铜钱系统分析!$E$234),4,AND(A222&gt;铜钱系统分析!$D$235,A222&lt;=铜钱系统分析!$E$235),3,AND(A222&gt;铜钱系统分析!$D$236,A222&lt;=铜钱系统分析!$E$236),2)</f>
        <v>3</v>
      </c>
      <c r="D222" s="48">
        <f t="shared" ca="1" si="31"/>
        <v>82.902840103561985</v>
      </c>
      <c r="E222">
        <f ca="1">_xlfn.IFS(AND(D222&gt;铜钱系统分析!$D$233,D222&lt;=铜钱系统分析!$E$233),5,AND(D222&gt;铜钱系统分析!$D$234,D222&lt;=铜钱系统分析!$E$234),4,AND(D222&gt;铜钱系统分析!$D$235,D222&lt;=铜钱系统分析!$E$235),3,AND(D222&gt;铜钱系统分析!$D$236,D222&lt;=铜钱系统分析!$E$236),2)</f>
        <v>2</v>
      </c>
      <c r="G222" s="48">
        <f t="shared" ca="1" si="32"/>
        <v>41.215576445452619</v>
      </c>
      <c r="H222">
        <f ca="1">_xlfn.IFS(AND(G222&gt;铜钱系统分析!$D$233,G222&lt;=铜钱系统分析!$E$233),5,AND(G222&gt;铜钱系统分析!$D$234,G222&lt;=铜钱系统分析!$E$234),4,AND(G222&gt;铜钱系统分析!$D$235,G222&lt;=铜钱系统分析!$E$235),3,AND(G222&gt;铜钱系统分析!$D$236,G222&lt;=铜钱系统分析!$E$236),2)</f>
        <v>3</v>
      </c>
      <c r="J222" s="48">
        <f t="shared" ca="1" si="33"/>
        <v>46.053130918471318</v>
      </c>
      <c r="K222">
        <f ca="1">_xlfn.IFS(AND(J222&gt;铜钱系统分析!$D$233,J222&lt;=铜钱系统分析!$E$233),5,AND(J222&gt;铜钱系统分析!$D$234,J222&lt;=铜钱系统分析!$E$234),4,AND(J222&gt;铜钱系统分析!$D$235,J222&lt;=铜钱系统分析!$E$235),3,AND(J222&gt;铜钱系统分析!$D$236,J222&lt;=铜钱系统分析!$E$236),2)</f>
        <v>3</v>
      </c>
      <c r="M222" s="48">
        <f t="shared" ca="1" si="34"/>
        <v>71.489810638559376</v>
      </c>
      <c r="N222">
        <f ca="1">_xlfn.IFS(AND(M222&gt;铜钱系统分析!$D$233,M222&lt;=铜钱系统分析!$E$233),5,AND(M222&gt;铜钱系统分析!$D$234,M222&lt;=铜钱系统分析!$E$234),4,AND(M222&gt;铜钱系统分析!$D$235,M222&lt;=铜钱系统分析!$E$235),3,AND(M222&gt;铜钱系统分析!$D$236,M222&lt;=铜钱系统分析!$E$236),2)</f>
        <v>3</v>
      </c>
      <c r="P222" s="48">
        <f t="shared" ca="1" si="35"/>
        <v>67.173700092136514</v>
      </c>
      <c r="Q222">
        <f ca="1">_xlfn.IFS(AND(P222&gt;铜钱系统分析!$D$233,P222&lt;=铜钱系统分析!$E$233),5,AND(P222&gt;铜钱系统分析!$D$234,P222&lt;=铜钱系统分析!$E$234),4,AND(P222&gt;铜钱系统分析!$D$235,P222&lt;=铜钱系统分析!$E$235),3,AND(P222&gt;铜钱系统分析!$D$236,P222&lt;=铜钱系统分析!$E$236),2)</f>
        <v>3</v>
      </c>
      <c r="S222" s="48">
        <f t="shared" ca="1" si="36"/>
        <v>76.246235182808448</v>
      </c>
      <c r="T222">
        <f ca="1">_xlfn.IFS(AND(S222&gt;铜钱系统分析!$D$233,S222&lt;=铜钱系统分析!$E$233),5,AND(S222&gt;铜钱系统分析!$D$234,S222&lt;=铜钱系统分析!$E$234),4,AND(S222&gt;铜钱系统分析!$D$235,S222&lt;=铜钱系统分析!$E$235),3,AND(S222&gt;铜钱系统分析!$D$236,S222&lt;=铜钱系统分析!$E$236),2)</f>
        <v>2</v>
      </c>
      <c r="V222" s="48">
        <f t="shared" ca="1" si="37"/>
        <v>47.615057221474608</v>
      </c>
      <c r="W222">
        <f ca="1">_xlfn.IFS(AND(V222&gt;铜钱系统分析!$D$233,V222&lt;=铜钱系统分析!$E$233),5,AND(V222&gt;铜钱系统分析!$D$234,V222&lt;=铜钱系统分析!$E$234),4,AND(V222&gt;铜钱系统分析!$D$235,V222&lt;=铜钱系统分析!$E$235),3,AND(V222&gt;铜钱系统分析!$D$236,V222&lt;=铜钱系统分析!$E$236),2)</f>
        <v>3</v>
      </c>
      <c r="Y222" s="48">
        <f t="shared" ca="1" si="38"/>
        <v>82.209097461187412</v>
      </c>
      <c r="Z222">
        <f ca="1">_xlfn.IFS(AND(Y222&gt;铜钱系统分析!$D$233,Y222&lt;=铜钱系统分析!$E$233),5,AND(Y222&gt;铜钱系统分析!$D$234,Y222&lt;=铜钱系统分析!$E$234),4,AND(Y222&gt;铜钱系统分析!$D$235,Y222&lt;=铜钱系统分析!$E$235),3,AND(Y222&gt;铜钱系统分析!$D$236,Y222&lt;=铜钱系统分析!$E$236),2)</f>
        <v>2</v>
      </c>
      <c r="AB222" s="48">
        <f t="shared" ca="1" si="39"/>
        <v>71.326824892341506</v>
      </c>
      <c r="AC222">
        <f ca="1">_xlfn.IFS(AND(AB222&gt;铜钱系统分析!$D$233,AB222&lt;=铜钱系统分析!$E$233),5,AND(AB222&gt;铜钱系统分析!$D$234,AB222&lt;=铜钱系统分析!$E$234),4,AND(AB222&gt;铜钱系统分析!$D$235,AB222&lt;=铜钱系统分析!$E$235),3,AND(AB222&gt;铜钱系统分析!$D$236,AB222&lt;=铜钱系统分析!$E$236),2)</f>
        <v>3</v>
      </c>
    </row>
    <row r="223" spans="1:29" x14ac:dyDescent="0.15">
      <c r="A223" s="48">
        <f t="shared" ca="1" si="30"/>
        <v>39.178687890141553</v>
      </c>
      <c r="B223">
        <f ca="1">_xlfn.IFS(AND(A223&gt;铜钱系统分析!$D$233,A223&lt;=铜钱系统分析!$E$233),5,AND(A223&gt;铜钱系统分析!$D$234,A223&lt;=铜钱系统分析!$E$234),4,AND(A223&gt;铜钱系统分析!$D$235,A223&lt;=铜钱系统分析!$E$235),3,AND(A223&gt;铜钱系统分析!$D$236,A223&lt;=铜钱系统分析!$E$236),2)</f>
        <v>3</v>
      </c>
      <c r="D223" s="48">
        <f t="shared" ca="1" si="31"/>
        <v>77.157562313583327</v>
      </c>
      <c r="E223">
        <f ca="1">_xlfn.IFS(AND(D223&gt;铜钱系统分析!$D$233,D223&lt;=铜钱系统分析!$E$233),5,AND(D223&gt;铜钱系统分析!$D$234,D223&lt;=铜钱系统分析!$E$234),4,AND(D223&gt;铜钱系统分析!$D$235,D223&lt;=铜钱系统分析!$E$235),3,AND(D223&gt;铜钱系统分析!$D$236,D223&lt;=铜钱系统分析!$E$236),2)</f>
        <v>2</v>
      </c>
      <c r="G223" s="48">
        <f t="shared" ca="1" si="32"/>
        <v>71.613657204269444</v>
      </c>
      <c r="H223">
        <f ca="1">_xlfn.IFS(AND(G223&gt;铜钱系统分析!$D$233,G223&lt;=铜钱系统分析!$E$233),5,AND(G223&gt;铜钱系统分析!$D$234,G223&lt;=铜钱系统分析!$E$234),4,AND(G223&gt;铜钱系统分析!$D$235,G223&lt;=铜钱系统分析!$E$235),3,AND(G223&gt;铜钱系统分析!$D$236,G223&lt;=铜钱系统分析!$E$236),2)</f>
        <v>3</v>
      </c>
      <c r="J223" s="48">
        <f t="shared" ca="1" si="33"/>
        <v>0.38547362517223904</v>
      </c>
      <c r="K223">
        <f ca="1">_xlfn.IFS(AND(J223&gt;铜钱系统分析!$D$233,J223&lt;=铜钱系统分析!$E$233),5,AND(J223&gt;铜钱系统分析!$D$234,J223&lt;=铜钱系统分析!$E$234),4,AND(J223&gt;铜钱系统分析!$D$235,J223&lt;=铜钱系统分析!$E$235),3,AND(J223&gt;铜钱系统分析!$D$236,J223&lt;=铜钱系统分析!$E$236),2)</f>
        <v>5</v>
      </c>
      <c r="M223" s="48">
        <f t="shared" ca="1" si="34"/>
        <v>97.266454967576564</v>
      </c>
      <c r="N223">
        <f ca="1">_xlfn.IFS(AND(M223&gt;铜钱系统分析!$D$233,M223&lt;=铜钱系统分析!$E$233),5,AND(M223&gt;铜钱系统分析!$D$234,M223&lt;=铜钱系统分析!$E$234),4,AND(M223&gt;铜钱系统分析!$D$235,M223&lt;=铜钱系统分析!$E$235),3,AND(M223&gt;铜钱系统分析!$D$236,M223&lt;=铜钱系统分析!$E$236),2)</f>
        <v>2</v>
      </c>
      <c r="P223" s="48">
        <f t="shared" ca="1" si="35"/>
        <v>34.30664530090052</v>
      </c>
      <c r="Q223">
        <f ca="1">_xlfn.IFS(AND(P223&gt;铜钱系统分析!$D$233,P223&lt;=铜钱系统分析!$E$233),5,AND(P223&gt;铜钱系统分析!$D$234,P223&lt;=铜钱系统分析!$E$234),4,AND(P223&gt;铜钱系统分析!$D$235,P223&lt;=铜钱系统分析!$E$235),3,AND(P223&gt;铜钱系统分析!$D$236,P223&lt;=铜钱系统分析!$E$236),2)</f>
        <v>3</v>
      </c>
      <c r="S223" s="48">
        <f t="shared" ca="1" si="36"/>
        <v>17.330835746848582</v>
      </c>
      <c r="T223">
        <f ca="1">_xlfn.IFS(AND(S223&gt;铜钱系统分析!$D$233,S223&lt;=铜钱系统分析!$E$233),5,AND(S223&gt;铜钱系统分析!$D$234,S223&lt;=铜钱系统分析!$E$234),4,AND(S223&gt;铜钱系统分析!$D$235,S223&lt;=铜钱系统分析!$E$235),3,AND(S223&gt;铜钱系统分析!$D$236,S223&lt;=铜钱系统分析!$E$236),2)</f>
        <v>3</v>
      </c>
      <c r="V223" s="48">
        <f t="shared" ca="1" si="37"/>
        <v>1.0196997981339218</v>
      </c>
      <c r="W223">
        <f ca="1">_xlfn.IFS(AND(V223&gt;铜钱系统分析!$D$233,V223&lt;=铜钱系统分析!$E$233),5,AND(V223&gt;铜钱系统分析!$D$234,V223&lt;=铜钱系统分析!$E$234),4,AND(V223&gt;铜钱系统分析!$D$235,V223&lt;=铜钱系统分析!$E$235),3,AND(V223&gt;铜钱系统分析!$D$236,V223&lt;=铜钱系统分析!$E$236),2)</f>
        <v>4</v>
      </c>
      <c r="Y223" s="48">
        <f t="shared" ca="1" si="38"/>
        <v>25.251768176615009</v>
      </c>
      <c r="Z223">
        <f ca="1">_xlfn.IFS(AND(Y223&gt;铜钱系统分析!$D$233,Y223&lt;=铜钱系统分析!$E$233),5,AND(Y223&gt;铜钱系统分析!$D$234,Y223&lt;=铜钱系统分析!$E$234),4,AND(Y223&gt;铜钱系统分析!$D$235,Y223&lt;=铜钱系统分析!$E$235),3,AND(Y223&gt;铜钱系统分析!$D$236,Y223&lt;=铜钱系统分析!$E$236),2)</f>
        <v>3</v>
      </c>
      <c r="AB223" s="48">
        <f t="shared" ca="1" si="39"/>
        <v>84.212101551062815</v>
      </c>
      <c r="AC223">
        <f ca="1">_xlfn.IFS(AND(AB223&gt;铜钱系统分析!$D$233,AB223&lt;=铜钱系统分析!$E$233),5,AND(AB223&gt;铜钱系统分析!$D$234,AB223&lt;=铜钱系统分析!$E$234),4,AND(AB223&gt;铜钱系统分析!$D$235,AB223&lt;=铜钱系统分析!$E$235),3,AND(AB223&gt;铜钱系统分析!$D$236,AB223&lt;=铜钱系统分析!$E$236),2)</f>
        <v>2</v>
      </c>
    </row>
    <row r="224" spans="1:29" x14ac:dyDescent="0.15">
      <c r="A224" s="48">
        <f t="shared" ca="1" si="30"/>
        <v>5.3546877931312959</v>
      </c>
      <c r="B224">
        <f ca="1">_xlfn.IFS(AND(A224&gt;铜钱系统分析!$D$233,A224&lt;=铜钱系统分析!$E$233),5,AND(A224&gt;铜钱系统分析!$D$234,A224&lt;=铜钱系统分析!$E$234),4,AND(A224&gt;铜钱系统分析!$D$235,A224&lt;=铜钱系统分析!$E$235),3,AND(A224&gt;铜钱系统分析!$D$236,A224&lt;=铜钱系统分析!$E$236),2)</f>
        <v>3</v>
      </c>
      <c r="D224" s="48">
        <f t="shared" ca="1" si="31"/>
        <v>44.377693445844834</v>
      </c>
      <c r="E224">
        <f ca="1">_xlfn.IFS(AND(D224&gt;铜钱系统分析!$D$233,D224&lt;=铜钱系统分析!$E$233),5,AND(D224&gt;铜钱系统分析!$D$234,D224&lt;=铜钱系统分析!$E$234),4,AND(D224&gt;铜钱系统分析!$D$235,D224&lt;=铜钱系统分析!$E$235),3,AND(D224&gt;铜钱系统分析!$D$236,D224&lt;=铜钱系统分析!$E$236),2)</f>
        <v>3</v>
      </c>
      <c r="G224" s="48">
        <f t="shared" ca="1" si="32"/>
        <v>91.660544222284059</v>
      </c>
      <c r="H224">
        <f ca="1">_xlfn.IFS(AND(G224&gt;铜钱系统分析!$D$233,G224&lt;=铜钱系统分析!$E$233),5,AND(G224&gt;铜钱系统分析!$D$234,G224&lt;=铜钱系统分析!$E$234),4,AND(G224&gt;铜钱系统分析!$D$235,G224&lt;=铜钱系统分析!$E$235),3,AND(G224&gt;铜钱系统分析!$D$236,G224&lt;=铜钱系统分析!$E$236),2)</f>
        <v>2</v>
      </c>
      <c r="J224" s="48">
        <f t="shared" ca="1" si="33"/>
        <v>13.475230388066739</v>
      </c>
      <c r="K224">
        <f ca="1">_xlfn.IFS(AND(J224&gt;铜钱系统分析!$D$233,J224&lt;=铜钱系统分析!$E$233),5,AND(J224&gt;铜钱系统分析!$D$234,J224&lt;=铜钱系统分析!$E$234),4,AND(J224&gt;铜钱系统分析!$D$235,J224&lt;=铜钱系统分析!$E$235),3,AND(J224&gt;铜钱系统分析!$D$236,J224&lt;=铜钱系统分析!$E$236),2)</f>
        <v>3</v>
      </c>
      <c r="M224" s="48">
        <f t="shared" ca="1" si="34"/>
        <v>15.574248656777845</v>
      </c>
      <c r="N224">
        <f ca="1">_xlfn.IFS(AND(M224&gt;铜钱系统分析!$D$233,M224&lt;=铜钱系统分析!$E$233),5,AND(M224&gt;铜钱系统分析!$D$234,M224&lt;=铜钱系统分析!$E$234),4,AND(M224&gt;铜钱系统分析!$D$235,M224&lt;=铜钱系统分析!$E$235),3,AND(M224&gt;铜钱系统分析!$D$236,M224&lt;=铜钱系统分析!$E$236),2)</f>
        <v>3</v>
      </c>
      <c r="P224" s="48">
        <f t="shared" ca="1" si="35"/>
        <v>75.123924401151342</v>
      </c>
      <c r="Q224">
        <f ca="1">_xlfn.IFS(AND(P224&gt;铜钱系统分析!$D$233,P224&lt;=铜钱系统分析!$E$233),5,AND(P224&gt;铜钱系统分析!$D$234,P224&lt;=铜钱系统分析!$E$234),4,AND(P224&gt;铜钱系统分析!$D$235,P224&lt;=铜钱系统分析!$E$235),3,AND(P224&gt;铜钱系统分析!$D$236,P224&lt;=铜钱系统分析!$E$236),2)</f>
        <v>2</v>
      </c>
      <c r="S224" s="48">
        <f t="shared" ca="1" si="36"/>
        <v>61.86088756691904</v>
      </c>
      <c r="T224">
        <f ca="1">_xlfn.IFS(AND(S224&gt;铜钱系统分析!$D$233,S224&lt;=铜钱系统分析!$E$233),5,AND(S224&gt;铜钱系统分析!$D$234,S224&lt;=铜钱系统分析!$E$234),4,AND(S224&gt;铜钱系统分析!$D$235,S224&lt;=铜钱系统分析!$E$235),3,AND(S224&gt;铜钱系统分析!$D$236,S224&lt;=铜钱系统分析!$E$236),2)</f>
        <v>3</v>
      </c>
      <c r="V224" s="48">
        <f t="shared" ca="1" si="37"/>
        <v>88.732674415185713</v>
      </c>
      <c r="W224">
        <f ca="1">_xlfn.IFS(AND(V224&gt;铜钱系统分析!$D$233,V224&lt;=铜钱系统分析!$E$233),5,AND(V224&gt;铜钱系统分析!$D$234,V224&lt;=铜钱系统分析!$E$234),4,AND(V224&gt;铜钱系统分析!$D$235,V224&lt;=铜钱系统分析!$E$235),3,AND(V224&gt;铜钱系统分析!$D$236,V224&lt;=铜钱系统分析!$E$236),2)</f>
        <v>2</v>
      </c>
      <c r="Y224" s="48">
        <f t="shared" ca="1" si="38"/>
        <v>88.051757478862797</v>
      </c>
      <c r="Z224">
        <f ca="1">_xlfn.IFS(AND(Y224&gt;铜钱系统分析!$D$233,Y224&lt;=铜钱系统分析!$E$233),5,AND(Y224&gt;铜钱系统分析!$D$234,Y224&lt;=铜钱系统分析!$E$234),4,AND(Y224&gt;铜钱系统分析!$D$235,Y224&lt;=铜钱系统分析!$E$235),3,AND(Y224&gt;铜钱系统分析!$D$236,Y224&lt;=铜钱系统分析!$E$236),2)</f>
        <v>2</v>
      </c>
      <c r="AB224" s="48">
        <f t="shared" ca="1" si="39"/>
        <v>71.650861523128285</v>
      </c>
      <c r="AC224">
        <f ca="1">_xlfn.IFS(AND(AB224&gt;铜钱系统分析!$D$233,AB224&lt;=铜钱系统分析!$E$233),5,AND(AB224&gt;铜钱系统分析!$D$234,AB224&lt;=铜钱系统分析!$E$234),4,AND(AB224&gt;铜钱系统分析!$D$235,AB224&lt;=铜钱系统分析!$E$235),3,AND(AB224&gt;铜钱系统分析!$D$236,AB224&lt;=铜钱系统分析!$E$236),2)</f>
        <v>3</v>
      </c>
    </row>
    <row r="225" spans="1:29" x14ac:dyDescent="0.15">
      <c r="A225" s="48">
        <f t="shared" ca="1" si="30"/>
        <v>4.131195359922069</v>
      </c>
      <c r="B225">
        <f ca="1">_xlfn.IFS(AND(A225&gt;铜钱系统分析!$D$233,A225&lt;=铜钱系统分析!$E$233),5,AND(A225&gt;铜钱系统分析!$D$234,A225&lt;=铜钱系统分析!$E$234),4,AND(A225&gt;铜钱系统分析!$D$235,A225&lt;=铜钱系统分析!$E$235),3,AND(A225&gt;铜钱系统分析!$D$236,A225&lt;=铜钱系统分析!$E$236),2)</f>
        <v>3</v>
      </c>
      <c r="D225" s="48">
        <f t="shared" ca="1" si="31"/>
        <v>25.926257841910449</v>
      </c>
      <c r="E225">
        <f ca="1">_xlfn.IFS(AND(D225&gt;铜钱系统分析!$D$233,D225&lt;=铜钱系统分析!$E$233),5,AND(D225&gt;铜钱系统分析!$D$234,D225&lt;=铜钱系统分析!$E$234),4,AND(D225&gt;铜钱系统分析!$D$235,D225&lt;=铜钱系统分析!$E$235),3,AND(D225&gt;铜钱系统分析!$D$236,D225&lt;=铜钱系统分析!$E$236),2)</f>
        <v>3</v>
      </c>
      <c r="G225" s="48">
        <f t="shared" ca="1" si="32"/>
        <v>56.296413353769822</v>
      </c>
      <c r="H225">
        <f ca="1">_xlfn.IFS(AND(G225&gt;铜钱系统分析!$D$233,G225&lt;=铜钱系统分析!$E$233),5,AND(G225&gt;铜钱系统分析!$D$234,G225&lt;=铜钱系统分析!$E$234),4,AND(G225&gt;铜钱系统分析!$D$235,G225&lt;=铜钱系统分析!$E$235),3,AND(G225&gt;铜钱系统分析!$D$236,G225&lt;=铜钱系统分析!$E$236),2)</f>
        <v>3</v>
      </c>
      <c r="J225" s="48">
        <f t="shared" ca="1" si="33"/>
        <v>6.4965233217501588</v>
      </c>
      <c r="K225">
        <f ca="1">_xlfn.IFS(AND(J225&gt;铜钱系统分析!$D$233,J225&lt;=铜钱系统分析!$E$233),5,AND(J225&gt;铜钱系统分析!$D$234,J225&lt;=铜钱系统分析!$E$234),4,AND(J225&gt;铜钱系统分析!$D$235,J225&lt;=铜钱系统分析!$E$235),3,AND(J225&gt;铜钱系统分析!$D$236,J225&lt;=铜钱系统分析!$E$236),2)</f>
        <v>3</v>
      </c>
      <c r="M225" s="48">
        <f t="shared" ca="1" si="34"/>
        <v>96.532357361406113</v>
      </c>
      <c r="N225">
        <f ca="1">_xlfn.IFS(AND(M225&gt;铜钱系统分析!$D$233,M225&lt;=铜钱系统分析!$E$233),5,AND(M225&gt;铜钱系统分析!$D$234,M225&lt;=铜钱系统分析!$E$234),4,AND(M225&gt;铜钱系统分析!$D$235,M225&lt;=铜钱系统分析!$E$235),3,AND(M225&gt;铜钱系统分析!$D$236,M225&lt;=铜钱系统分析!$E$236),2)</f>
        <v>2</v>
      </c>
      <c r="P225" s="48">
        <f t="shared" ca="1" si="35"/>
        <v>95.803227983023035</v>
      </c>
      <c r="Q225">
        <f ca="1">_xlfn.IFS(AND(P225&gt;铜钱系统分析!$D$233,P225&lt;=铜钱系统分析!$E$233),5,AND(P225&gt;铜钱系统分析!$D$234,P225&lt;=铜钱系统分析!$E$234),4,AND(P225&gt;铜钱系统分析!$D$235,P225&lt;=铜钱系统分析!$E$235),3,AND(P225&gt;铜钱系统分析!$D$236,P225&lt;=铜钱系统分析!$E$236),2)</f>
        <v>2</v>
      </c>
      <c r="S225" s="48">
        <f t="shared" ca="1" si="36"/>
        <v>60.627135951630294</v>
      </c>
      <c r="T225">
        <f ca="1">_xlfn.IFS(AND(S225&gt;铜钱系统分析!$D$233,S225&lt;=铜钱系统分析!$E$233),5,AND(S225&gt;铜钱系统分析!$D$234,S225&lt;=铜钱系统分析!$E$234),4,AND(S225&gt;铜钱系统分析!$D$235,S225&lt;=铜钱系统分析!$E$235),3,AND(S225&gt;铜钱系统分析!$D$236,S225&lt;=铜钱系统分析!$E$236),2)</f>
        <v>3</v>
      </c>
      <c r="V225" s="48">
        <f t="shared" ca="1" si="37"/>
        <v>96.019989153752434</v>
      </c>
      <c r="W225">
        <f ca="1">_xlfn.IFS(AND(V225&gt;铜钱系统分析!$D$233,V225&lt;=铜钱系统分析!$E$233),5,AND(V225&gt;铜钱系统分析!$D$234,V225&lt;=铜钱系统分析!$E$234),4,AND(V225&gt;铜钱系统分析!$D$235,V225&lt;=铜钱系统分析!$E$235),3,AND(V225&gt;铜钱系统分析!$D$236,V225&lt;=铜钱系统分析!$E$236),2)</f>
        <v>2</v>
      </c>
      <c r="Y225" s="48">
        <f t="shared" ca="1" si="38"/>
        <v>66.271260201836625</v>
      </c>
      <c r="Z225">
        <f ca="1">_xlfn.IFS(AND(Y225&gt;铜钱系统分析!$D$233,Y225&lt;=铜钱系统分析!$E$233),5,AND(Y225&gt;铜钱系统分析!$D$234,Y225&lt;=铜钱系统分析!$E$234),4,AND(Y225&gt;铜钱系统分析!$D$235,Y225&lt;=铜钱系统分析!$E$235),3,AND(Y225&gt;铜钱系统分析!$D$236,Y225&lt;=铜钱系统分析!$E$236),2)</f>
        <v>3</v>
      </c>
      <c r="AB225" s="48">
        <f t="shared" ca="1" si="39"/>
        <v>60.680739102844541</v>
      </c>
      <c r="AC225">
        <f ca="1">_xlfn.IFS(AND(AB225&gt;铜钱系统分析!$D$233,AB225&lt;=铜钱系统分析!$E$233),5,AND(AB225&gt;铜钱系统分析!$D$234,AB225&lt;=铜钱系统分析!$E$234),4,AND(AB225&gt;铜钱系统分析!$D$235,AB225&lt;=铜钱系统分析!$E$235),3,AND(AB225&gt;铜钱系统分析!$D$236,AB225&lt;=铜钱系统分析!$E$236),2)</f>
        <v>3</v>
      </c>
    </row>
    <row r="226" spans="1:29" x14ac:dyDescent="0.15">
      <c r="A226" s="48">
        <f t="shared" ca="1" si="30"/>
        <v>77.903773227773428</v>
      </c>
      <c r="B226">
        <f ca="1">_xlfn.IFS(AND(A226&gt;铜钱系统分析!$D$233,A226&lt;=铜钱系统分析!$E$233),5,AND(A226&gt;铜钱系统分析!$D$234,A226&lt;=铜钱系统分析!$E$234),4,AND(A226&gt;铜钱系统分析!$D$235,A226&lt;=铜钱系统分析!$E$235),3,AND(A226&gt;铜钱系统分析!$D$236,A226&lt;=铜钱系统分析!$E$236),2)</f>
        <v>2</v>
      </c>
      <c r="D226" s="48">
        <f t="shared" ca="1" si="31"/>
        <v>19.342949127254762</v>
      </c>
      <c r="E226">
        <f ca="1">_xlfn.IFS(AND(D226&gt;铜钱系统分析!$D$233,D226&lt;=铜钱系统分析!$E$233),5,AND(D226&gt;铜钱系统分析!$D$234,D226&lt;=铜钱系统分析!$E$234),4,AND(D226&gt;铜钱系统分析!$D$235,D226&lt;=铜钱系统分析!$E$235),3,AND(D226&gt;铜钱系统分析!$D$236,D226&lt;=铜钱系统分析!$E$236),2)</f>
        <v>3</v>
      </c>
      <c r="G226" s="48">
        <f t="shared" ca="1" si="32"/>
        <v>58.938551369837775</v>
      </c>
      <c r="H226">
        <f ca="1">_xlfn.IFS(AND(G226&gt;铜钱系统分析!$D$233,G226&lt;=铜钱系统分析!$E$233),5,AND(G226&gt;铜钱系统分析!$D$234,G226&lt;=铜钱系统分析!$E$234),4,AND(G226&gt;铜钱系统分析!$D$235,G226&lt;=铜钱系统分析!$E$235),3,AND(G226&gt;铜钱系统分析!$D$236,G226&lt;=铜钱系统分析!$E$236),2)</f>
        <v>3</v>
      </c>
      <c r="J226" s="48">
        <f t="shared" ca="1" si="33"/>
        <v>58.912164790424384</v>
      </c>
      <c r="K226">
        <f ca="1">_xlfn.IFS(AND(J226&gt;铜钱系统分析!$D$233,J226&lt;=铜钱系统分析!$E$233),5,AND(J226&gt;铜钱系统分析!$D$234,J226&lt;=铜钱系统分析!$E$234),4,AND(J226&gt;铜钱系统分析!$D$235,J226&lt;=铜钱系统分析!$E$235),3,AND(J226&gt;铜钱系统分析!$D$236,J226&lt;=铜钱系统分析!$E$236),2)</f>
        <v>3</v>
      </c>
      <c r="M226" s="48">
        <f t="shared" ca="1" si="34"/>
        <v>49.392316731716903</v>
      </c>
      <c r="N226">
        <f ca="1">_xlfn.IFS(AND(M226&gt;铜钱系统分析!$D$233,M226&lt;=铜钱系统分析!$E$233),5,AND(M226&gt;铜钱系统分析!$D$234,M226&lt;=铜钱系统分析!$E$234),4,AND(M226&gt;铜钱系统分析!$D$235,M226&lt;=铜钱系统分析!$E$235),3,AND(M226&gt;铜钱系统分析!$D$236,M226&lt;=铜钱系统分析!$E$236),2)</f>
        <v>3</v>
      </c>
      <c r="P226" s="48">
        <f t="shared" ca="1" si="35"/>
        <v>87.440330547141556</v>
      </c>
      <c r="Q226">
        <f ca="1">_xlfn.IFS(AND(P226&gt;铜钱系统分析!$D$233,P226&lt;=铜钱系统分析!$E$233),5,AND(P226&gt;铜钱系统分析!$D$234,P226&lt;=铜钱系统分析!$E$234),4,AND(P226&gt;铜钱系统分析!$D$235,P226&lt;=铜钱系统分析!$E$235),3,AND(P226&gt;铜钱系统分析!$D$236,P226&lt;=铜钱系统分析!$E$236),2)</f>
        <v>2</v>
      </c>
      <c r="S226" s="48">
        <f t="shared" ca="1" si="36"/>
        <v>94.319043376016708</v>
      </c>
      <c r="T226">
        <f ca="1">_xlfn.IFS(AND(S226&gt;铜钱系统分析!$D$233,S226&lt;=铜钱系统分析!$E$233),5,AND(S226&gt;铜钱系统分析!$D$234,S226&lt;=铜钱系统分析!$E$234),4,AND(S226&gt;铜钱系统分析!$D$235,S226&lt;=铜钱系统分析!$E$235),3,AND(S226&gt;铜钱系统分析!$D$236,S226&lt;=铜钱系统分析!$E$236),2)</f>
        <v>2</v>
      </c>
      <c r="V226" s="48">
        <f t="shared" ca="1" si="37"/>
        <v>58.502299950777427</v>
      </c>
      <c r="W226">
        <f ca="1">_xlfn.IFS(AND(V226&gt;铜钱系统分析!$D$233,V226&lt;=铜钱系统分析!$E$233),5,AND(V226&gt;铜钱系统分析!$D$234,V226&lt;=铜钱系统分析!$E$234),4,AND(V226&gt;铜钱系统分析!$D$235,V226&lt;=铜钱系统分析!$E$235),3,AND(V226&gt;铜钱系统分析!$D$236,V226&lt;=铜钱系统分析!$E$236),2)</f>
        <v>3</v>
      </c>
      <c r="Y226" s="48">
        <f t="shared" ca="1" si="38"/>
        <v>74.073070207046328</v>
      </c>
      <c r="Z226">
        <f ca="1">_xlfn.IFS(AND(Y226&gt;铜钱系统分析!$D$233,Y226&lt;=铜钱系统分析!$E$233),5,AND(Y226&gt;铜钱系统分析!$D$234,Y226&lt;=铜钱系统分析!$E$234),4,AND(Y226&gt;铜钱系统分析!$D$235,Y226&lt;=铜钱系统分析!$E$235),3,AND(Y226&gt;铜钱系统分析!$D$236,Y226&lt;=铜钱系统分析!$E$236),2)</f>
        <v>2</v>
      </c>
      <c r="AB226" s="48">
        <f t="shared" ca="1" si="39"/>
        <v>84.277778542904997</v>
      </c>
      <c r="AC226">
        <f ca="1">_xlfn.IFS(AND(AB226&gt;铜钱系统分析!$D$233,AB226&lt;=铜钱系统分析!$E$233),5,AND(AB226&gt;铜钱系统分析!$D$234,AB226&lt;=铜钱系统分析!$E$234),4,AND(AB226&gt;铜钱系统分析!$D$235,AB226&lt;=铜钱系统分析!$E$235),3,AND(AB226&gt;铜钱系统分析!$D$236,AB226&lt;=铜钱系统分析!$E$236),2)</f>
        <v>2</v>
      </c>
    </row>
    <row r="227" spans="1:29" x14ac:dyDescent="0.15">
      <c r="A227" s="48">
        <f t="shared" ca="1" si="30"/>
        <v>10.82803339738998</v>
      </c>
      <c r="B227">
        <f ca="1">_xlfn.IFS(AND(A227&gt;铜钱系统分析!$D$233,A227&lt;=铜钱系统分析!$E$233),5,AND(A227&gt;铜钱系统分析!$D$234,A227&lt;=铜钱系统分析!$E$234),4,AND(A227&gt;铜钱系统分析!$D$235,A227&lt;=铜钱系统分析!$E$235),3,AND(A227&gt;铜钱系统分析!$D$236,A227&lt;=铜钱系统分析!$E$236),2)</f>
        <v>3</v>
      </c>
      <c r="D227" s="48">
        <f t="shared" ca="1" si="31"/>
        <v>49.581098793945898</v>
      </c>
      <c r="E227">
        <f ca="1">_xlfn.IFS(AND(D227&gt;铜钱系统分析!$D$233,D227&lt;=铜钱系统分析!$E$233),5,AND(D227&gt;铜钱系统分析!$D$234,D227&lt;=铜钱系统分析!$E$234),4,AND(D227&gt;铜钱系统分析!$D$235,D227&lt;=铜钱系统分析!$E$235),3,AND(D227&gt;铜钱系统分析!$D$236,D227&lt;=铜钱系统分析!$E$236),2)</f>
        <v>3</v>
      </c>
      <c r="G227" s="48">
        <f t="shared" ca="1" si="32"/>
        <v>49.946096749213019</v>
      </c>
      <c r="H227">
        <f ca="1">_xlfn.IFS(AND(G227&gt;铜钱系统分析!$D$233,G227&lt;=铜钱系统分析!$E$233),5,AND(G227&gt;铜钱系统分析!$D$234,G227&lt;=铜钱系统分析!$E$234),4,AND(G227&gt;铜钱系统分析!$D$235,G227&lt;=铜钱系统分析!$E$235),3,AND(G227&gt;铜钱系统分析!$D$236,G227&lt;=铜钱系统分析!$E$236),2)</f>
        <v>3</v>
      </c>
      <c r="J227" s="48">
        <f t="shared" ca="1" si="33"/>
        <v>47.205820297620591</v>
      </c>
      <c r="K227">
        <f ca="1">_xlfn.IFS(AND(J227&gt;铜钱系统分析!$D$233,J227&lt;=铜钱系统分析!$E$233),5,AND(J227&gt;铜钱系统分析!$D$234,J227&lt;=铜钱系统分析!$E$234),4,AND(J227&gt;铜钱系统分析!$D$235,J227&lt;=铜钱系统分析!$E$235),3,AND(J227&gt;铜钱系统分析!$D$236,J227&lt;=铜钱系统分析!$E$236),2)</f>
        <v>3</v>
      </c>
      <c r="M227" s="48">
        <f t="shared" ca="1" si="34"/>
        <v>21.661852595932942</v>
      </c>
      <c r="N227">
        <f ca="1">_xlfn.IFS(AND(M227&gt;铜钱系统分析!$D$233,M227&lt;=铜钱系统分析!$E$233),5,AND(M227&gt;铜钱系统分析!$D$234,M227&lt;=铜钱系统分析!$E$234),4,AND(M227&gt;铜钱系统分析!$D$235,M227&lt;=铜钱系统分析!$E$235),3,AND(M227&gt;铜钱系统分析!$D$236,M227&lt;=铜钱系统分析!$E$236),2)</f>
        <v>3</v>
      </c>
      <c r="P227" s="48">
        <f t="shared" ca="1" si="35"/>
        <v>40.724144913464009</v>
      </c>
      <c r="Q227">
        <f ca="1">_xlfn.IFS(AND(P227&gt;铜钱系统分析!$D$233,P227&lt;=铜钱系统分析!$E$233),5,AND(P227&gt;铜钱系统分析!$D$234,P227&lt;=铜钱系统分析!$E$234),4,AND(P227&gt;铜钱系统分析!$D$235,P227&lt;=铜钱系统分析!$E$235),3,AND(P227&gt;铜钱系统分析!$D$236,P227&lt;=铜钱系统分析!$E$236),2)</f>
        <v>3</v>
      </c>
      <c r="S227" s="48">
        <f t="shared" ca="1" si="36"/>
        <v>33.243405417809932</v>
      </c>
      <c r="T227">
        <f ca="1">_xlfn.IFS(AND(S227&gt;铜钱系统分析!$D$233,S227&lt;=铜钱系统分析!$E$233),5,AND(S227&gt;铜钱系统分析!$D$234,S227&lt;=铜钱系统分析!$E$234),4,AND(S227&gt;铜钱系统分析!$D$235,S227&lt;=铜钱系统分析!$E$235),3,AND(S227&gt;铜钱系统分析!$D$236,S227&lt;=铜钱系统分析!$E$236),2)</f>
        <v>3</v>
      </c>
      <c r="V227" s="48">
        <f t="shared" ca="1" si="37"/>
        <v>27.336501594064842</v>
      </c>
      <c r="W227">
        <f ca="1">_xlfn.IFS(AND(V227&gt;铜钱系统分析!$D$233,V227&lt;=铜钱系统分析!$E$233),5,AND(V227&gt;铜钱系统分析!$D$234,V227&lt;=铜钱系统分析!$E$234),4,AND(V227&gt;铜钱系统分析!$D$235,V227&lt;=铜钱系统分析!$E$235),3,AND(V227&gt;铜钱系统分析!$D$236,V227&lt;=铜钱系统分析!$E$236),2)</f>
        <v>3</v>
      </c>
      <c r="Y227" s="48">
        <f t="shared" ca="1" si="38"/>
        <v>65.954855898714058</v>
      </c>
      <c r="Z227">
        <f ca="1">_xlfn.IFS(AND(Y227&gt;铜钱系统分析!$D$233,Y227&lt;=铜钱系统分析!$E$233),5,AND(Y227&gt;铜钱系统分析!$D$234,Y227&lt;=铜钱系统分析!$E$234),4,AND(Y227&gt;铜钱系统分析!$D$235,Y227&lt;=铜钱系统分析!$E$235),3,AND(Y227&gt;铜钱系统分析!$D$236,Y227&lt;=铜钱系统分析!$E$236),2)</f>
        <v>3</v>
      </c>
      <c r="AB227" s="48">
        <f t="shared" ca="1" si="39"/>
        <v>7.4645686879551088</v>
      </c>
      <c r="AC227">
        <f ca="1">_xlfn.IFS(AND(AB227&gt;铜钱系统分析!$D$233,AB227&lt;=铜钱系统分析!$E$233),5,AND(AB227&gt;铜钱系统分析!$D$234,AB227&lt;=铜钱系统分析!$E$234),4,AND(AB227&gt;铜钱系统分析!$D$235,AB227&lt;=铜钱系统分析!$E$235),3,AND(AB227&gt;铜钱系统分析!$D$236,AB227&lt;=铜钱系统分析!$E$236),2)</f>
        <v>3</v>
      </c>
    </row>
    <row r="228" spans="1:29" x14ac:dyDescent="0.15">
      <c r="A228" s="48">
        <f t="shared" ca="1" si="30"/>
        <v>27.02568538955903</v>
      </c>
      <c r="B228">
        <f ca="1">_xlfn.IFS(AND(A228&gt;铜钱系统分析!$D$233,A228&lt;=铜钱系统分析!$E$233),5,AND(A228&gt;铜钱系统分析!$D$234,A228&lt;=铜钱系统分析!$E$234),4,AND(A228&gt;铜钱系统分析!$D$235,A228&lt;=铜钱系统分析!$E$235),3,AND(A228&gt;铜钱系统分析!$D$236,A228&lt;=铜钱系统分析!$E$236),2)</f>
        <v>3</v>
      </c>
      <c r="D228" s="48">
        <f t="shared" ca="1" si="31"/>
        <v>66.158020453579383</v>
      </c>
      <c r="E228">
        <f ca="1">_xlfn.IFS(AND(D228&gt;铜钱系统分析!$D$233,D228&lt;=铜钱系统分析!$E$233),5,AND(D228&gt;铜钱系统分析!$D$234,D228&lt;=铜钱系统分析!$E$234),4,AND(D228&gt;铜钱系统分析!$D$235,D228&lt;=铜钱系统分析!$E$235),3,AND(D228&gt;铜钱系统分析!$D$236,D228&lt;=铜钱系统分析!$E$236),2)</f>
        <v>3</v>
      </c>
      <c r="G228" s="48">
        <f t="shared" ca="1" si="32"/>
        <v>10.973607535466668</v>
      </c>
      <c r="H228">
        <f ca="1">_xlfn.IFS(AND(G228&gt;铜钱系统分析!$D$233,G228&lt;=铜钱系统分析!$E$233),5,AND(G228&gt;铜钱系统分析!$D$234,G228&lt;=铜钱系统分析!$E$234),4,AND(G228&gt;铜钱系统分析!$D$235,G228&lt;=铜钱系统分析!$E$235),3,AND(G228&gt;铜钱系统分析!$D$236,G228&lt;=铜钱系统分析!$E$236),2)</f>
        <v>3</v>
      </c>
      <c r="J228" s="48">
        <f t="shared" ca="1" si="33"/>
        <v>20.363129049191098</v>
      </c>
      <c r="K228">
        <f ca="1">_xlfn.IFS(AND(J228&gt;铜钱系统分析!$D$233,J228&lt;=铜钱系统分析!$E$233),5,AND(J228&gt;铜钱系统分析!$D$234,J228&lt;=铜钱系统分析!$E$234),4,AND(J228&gt;铜钱系统分析!$D$235,J228&lt;=铜钱系统分析!$E$235),3,AND(J228&gt;铜钱系统分析!$D$236,J228&lt;=铜钱系统分析!$E$236),2)</f>
        <v>3</v>
      </c>
      <c r="M228" s="48">
        <f t="shared" ca="1" si="34"/>
        <v>39.939425763035452</v>
      </c>
      <c r="N228">
        <f ca="1">_xlfn.IFS(AND(M228&gt;铜钱系统分析!$D$233,M228&lt;=铜钱系统分析!$E$233),5,AND(M228&gt;铜钱系统分析!$D$234,M228&lt;=铜钱系统分析!$E$234),4,AND(M228&gt;铜钱系统分析!$D$235,M228&lt;=铜钱系统分析!$E$235),3,AND(M228&gt;铜钱系统分析!$D$236,M228&lt;=铜钱系统分析!$E$236),2)</f>
        <v>3</v>
      </c>
      <c r="P228" s="48">
        <f t="shared" ca="1" si="35"/>
        <v>24.393389071280247</v>
      </c>
      <c r="Q228">
        <f ca="1">_xlfn.IFS(AND(P228&gt;铜钱系统分析!$D$233,P228&lt;=铜钱系统分析!$E$233),5,AND(P228&gt;铜钱系统分析!$D$234,P228&lt;=铜钱系统分析!$E$234),4,AND(P228&gt;铜钱系统分析!$D$235,P228&lt;=铜钱系统分析!$E$235),3,AND(P228&gt;铜钱系统分析!$D$236,P228&lt;=铜钱系统分析!$E$236),2)</f>
        <v>3</v>
      </c>
      <c r="S228" s="48">
        <f t="shared" ca="1" si="36"/>
        <v>14.596351186510482</v>
      </c>
      <c r="T228">
        <f ca="1">_xlfn.IFS(AND(S228&gt;铜钱系统分析!$D$233,S228&lt;=铜钱系统分析!$E$233),5,AND(S228&gt;铜钱系统分析!$D$234,S228&lt;=铜钱系统分析!$E$234),4,AND(S228&gt;铜钱系统分析!$D$235,S228&lt;=铜钱系统分析!$E$235),3,AND(S228&gt;铜钱系统分析!$D$236,S228&lt;=铜钱系统分析!$E$236),2)</f>
        <v>3</v>
      </c>
      <c r="V228" s="48">
        <f t="shared" ca="1" si="37"/>
        <v>89.140036582099128</v>
      </c>
      <c r="W228">
        <f ca="1">_xlfn.IFS(AND(V228&gt;铜钱系统分析!$D$233,V228&lt;=铜钱系统分析!$E$233),5,AND(V228&gt;铜钱系统分析!$D$234,V228&lt;=铜钱系统分析!$E$234),4,AND(V228&gt;铜钱系统分析!$D$235,V228&lt;=铜钱系统分析!$E$235),3,AND(V228&gt;铜钱系统分析!$D$236,V228&lt;=铜钱系统分析!$E$236),2)</f>
        <v>2</v>
      </c>
      <c r="Y228" s="48">
        <f t="shared" ca="1" si="38"/>
        <v>95.655543577005176</v>
      </c>
      <c r="Z228">
        <f ca="1">_xlfn.IFS(AND(Y228&gt;铜钱系统分析!$D$233,Y228&lt;=铜钱系统分析!$E$233),5,AND(Y228&gt;铜钱系统分析!$D$234,Y228&lt;=铜钱系统分析!$E$234),4,AND(Y228&gt;铜钱系统分析!$D$235,Y228&lt;=铜钱系统分析!$E$235),3,AND(Y228&gt;铜钱系统分析!$D$236,Y228&lt;=铜钱系统分析!$E$236),2)</f>
        <v>2</v>
      </c>
      <c r="AB228" s="48">
        <f t="shared" ca="1" si="39"/>
        <v>62.791556840810237</v>
      </c>
      <c r="AC228">
        <f ca="1">_xlfn.IFS(AND(AB228&gt;铜钱系统分析!$D$233,AB228&lt;=铜钱系统分析!$E$233),5,AND(AB228&gt;铜钱系统分析!$D$234,AB228&lt;=铜钱系统分析!$E$234),4,AND(AB228&gt;铜钱系统分析!$D$235,AB228&lt;=铜钱系统分析!$E$235),3,AND(AB228&gt;铜钱系统分析!$D$236,AB228&lt;=铜钱系统分析!$E$236),2)</f>
        <v>3</v>
      </c>
    </row>
    <row r="229" spans="1:29" x14ac:dyDescent="0.15">
      <c r="A229" s="48">
        <f t="shared" ca="1" si="30"/>
        <v>6.1611475103132918</v>
      </c>
      <c r="B229">
        <f ca="1">_xlfn.IFS(AND(A229&gt;铜钱系统分析!$D$233,A229&lt;=铜钱系统分析!$E$233),5,AND(A229&gt;铜钱系统分析!$D$234,A229&lt;=铜钱系统分析!$E$234),4,AND(A229&gt;铜钱系统分析!$D$235,A229&lt;=铜钱系统分析!$E$235),3,AND(A229&gt;铜钱系统分析!$D$236,A229&lt;=铜钱系统分析!$E$236),2)</f>
        <v>3</v>
      </c>
      <c r="D229" s="48">
        <f t="shared" ca="1" si="31"/>
        <v>47.312593650517861</v>
      </c>
      <c r="E229">
        <f ca="1">_xlfn.IFS(AND(D229&gt;铜钱系统分析!$D$233,D229&lt;=铜钱系统分析!$E$233),5,AND(D229&gt;铜钱系统分析!$D$234,D229&lt;=铜钱系统分析!$E$234),4,AND(D229&gt;铜钱系统分析!$D$235,D229&lt;=铜钱系统分析!$E$235),3,AND(D229&gt;铜钱系统分析!$D$236,D229&lt;=铜钱系统分析!$E$236),2)</f>
        <v>3</v>
      </c>
      <c r="G229" s="48">
        <f t="shared" ca="1" si="32"/>
        <v>88.647968343904253</v>
      </c>
      <c r="H229">
        <f ca="1">_xlfn.IFS(AND(G229&gt;铜钱系统分析!$D$233,G229&lt;=铜钱系统分析!$E$233),5,AND(G229&gt;铜钱系统分析!$D$234,G229&lt;=铜钱系统分析!$E$234),4,AND(G229&gt;铜钱系统分析!$D$235,G229&lt;=铜钱系统分析!$E$235),3,AND(G229&gt;铜钱系统分析!$D$236,G229&lt;=铜钱系统分析!$E$236),2)</f>
        <v>2</v>
      </c>
      <c r="J229" s="48">
        <f t="shared" ca="1" si="33"/>
        <v>93.638248068858815</v>
      </c>
      <c r="K229">
        <f ca="1">_xlfn.IFS(AND(J229&gt;铜钱系统分析!$D$233,J229&lt;=铜钱系统分析!$E$233),5,AND(J229&gt;铜钱系统分析!$D$234,J229&lt;=铜钱系统分析!$E$234),4,AND(J229&gt;铜钱系统分析!$D$235,J229&lt;=铜钱系统分析!$E$235),3,AND(J229&gt;铜钱系统分析!$D$236,J229&lt;=铜钱系统分析!$E$236),2)</f>
        <v>2</v>
      </c>
      <c r="M229" s="48">
        <f t="shared" ca="1" si="34"/>
        <v>30.707151504162201</v>
      </c>
      <c r="N229">
        <f ca="1">_xlfn.IFS(AND(M229&gt;铜钱系统分析!$D$233,M229&lt;=铜钱系统分析!$E$233),5,AND(M229&gt;铜钱系统分析!$D$234,M229&lt;=铜钱系统分析!$E$234),4,AND(M229&gt;铜钱系统分析!$D$235,M229&lt;=铜钱系统分析!$E$235),3,AND(M229&gt;铜钱系统分析!$D$236,M229&lt;=铜钱系统分析!$E$236),2)</f>
        <v>3</v>
      </c>
      <c r="P229" s="48">
        <f t="shared" ca="1" si="35"/>
        <v>90.386749569816857</v>
      </c>
      <c r="Q229">
        <f ca="1">_xlfn.IFS(AND(P229&gt;铜钱系统分析!$D$233,P229&lt;=铜钱系统分析!$E$233),5,AND(P229&gt;铜钱系统分析!$D$234,P229&lt;=铜钱系统分析!$E$234),4,AND(P229&gt;铜钱系统分析!$D$235,P229&lt;=铜钱系统分析!$E$235),3,AND(P229&gt;铜钱系统分析!$D$236,P229&lt;=铜钱系统分析!$E$236),2)</f>
        <v>2</v>
      </c>
      <c r="S229" s="48">
        <f t="shared" ca="1" si="36"/>
        <v>21.756860815741241</v>
      </c>
      <c r="T229">
        <f ca="1">_xlfn.IFS(AND(S229&gt;铜钱系统分析!$D$233,S229&lt;=铜钱系统分析!$E$233),5,AND(S229&gt;铜钱系统分析!$D$234,S229&lt;=铜钱系统分析!$E$234),4,AND(S229&gt;铜钱系统分析!$D$235,S229&lt;=铜钱系统分析!$E$235),3,AND(S229&gt;铜钱系统分析!$D$236,S229&lt;=铜钱系统分析!$E$236),2)</f>
        <v>3</v>
      </c>
      <c r="V229" s="48">
        <f t="shared" ca="1" si="37"/>
        <v>30.52827755268973</v>
      </c>
      <c r="W229">
        <f ca="1">_xlfn.IFS(AND(V229&gt;铜钱系统分析!$D$233,V229&lt;=铜钱系统分析!$E$233),5,AND(V229&gt;铜钱系统分析!$D$234,V229&lt;=铜钱系统分析!$E$234),4,AND(V229&gt;铜钱系统分析!$D$235,V229&lt;=铜钱系统分析!$E$235),3,AND(V229&gt;铜钱系统分析!$D$236,V229&lt;=铜钱系统分析!$E$236),2)</f>
        <v>3</v>
      </c>
      <c r="Y229" s="48">
        <f t="shared" ca="1" si="38"/>
        <v>55.283260213404631</v>
      </c>
      <c r="Z229">
        <f ca="1">_xlfn.IFS(AND(Y229&gt;铜钱系统分析!$D$233,Y229&lt;=铜钱系统分析!$E$233),5,AND(Y229&gt;铜钱系统分析!$D$234,Y229&lt;=铜钱系统分析!$E$234),4,AND(Y229&gt;铜钱系统分析!$D$235,Y229&lt;=铜钱系统分析!$E$235),3,AND(Y229&gt;铜钱系统分析!$D$236,Y229&lt;=铜钱系统分析!$E$236),2)</f>
        <v>3</v>
      </c>
      <c r="AB229" s="48">
        <f t="shared" ca="1" si="39"/>
        <v>15.043985960189598</v>
      </c>
      <c r="AC229">
        <f ca="1">_xlfn.IFS(AND(AB229&gt;铜钱系统分析!$D$233,AB229&lt;=铜钱系统分析!$E$233),5,AND(AB229&gt;铜钱系统分析!$D$234,AB229&lt;=铜钱系统分析!$E$234),4,AND(AB229&gt;铜钱系统分析!$D$235,AB229&lt;=铜钱系统分析!$E$235),3,AND(AB229&gt;铜钱系统分析!$D$236,AB229&lt;=铜钱系统分析!$E$236),2)</f>
        <v>3</v>
      </c>
    </row>
    <row r="230" spans="1:29" x14ac:dyDescent="0.15">
      <c r="A230" s="48">
        <f t="shared" ca="1" si="30"/>
        <v>55.12661310175713</v>
      </c>
      <c r="B230">
        <f ca="1">_xlfn.IFS(AND(A230&gt;铜钱系统分析!$D$233,A230&lt;=铜钱系统分析!$E$233),5,AND(A230&gt;铜钱系统分析!$D$234,A230&lt;=铜钱系统分析!$E$234),4,AND(A230&gt;铜钱系统分析!$D$235,A230&lt;=铜钱系统分析!$E$235),3,AND(A230&gt;铜钱系统分析!$D$236,A230&lt;=铜钱系统分析!$E$236),2)</f>
        <v>3</v>
      </c>
      <c r="D230" s="48">
        <f t="shared" ca="1" si="31"/>
        <v>63.327023734779928</v>
      </c>
      <c r="E230">
        <f ca="1">_xlfn.IFS(AND(D230&gt;铜钱系统分析!$D$233,D230&lt;=铜钱系统分析!$E$233),5,AND(D230&gt;铜钱系统分析!$D$234,D230&lt;=铜钱系统分析!$E$234),4,AND(D230&gt;铜钱系统分析!$D$235,D230&lt;=铜钱系统分析!$E$235),3,AND(D230&gt;铜钱系统分析!$D$236,D230&lt;=铜钱系统分析!$E$236),2)</f>
        <v>3</v>
      </c>
      <c r="G230" s="48">
        <f t="shared" ca="1" si="32"/>
        <v>50.502245446383753</v>
      </c>
      <c r="H230">
        <f ca="1">_xlfn.IFS(AND(G230&gt;铜钱系统分析!$D$233,G230&lt;=铜钱系统分析!$E$233),5,AND(G230&gt;铜钱系统分析!$D$234,G230&lt;=铜钱系统分析!$E$234),4,AND(G230&gt;铜钱系统分析!$D$235,G230&lt;=铜钱系统分析!$E$235),3,AND(G230&gt;铜钱系统分析!$D$236,G230&lt;=铜钱系统分析!$E$236),2)</f>
        <v>3</v>
      </c>
      <c r="J230" s="48">
        <f t="shared" ca="1" si="33"/>
        <v>84.953908978309897</v>
      </c>
      <c r="K230">
        <f ca="1">_xlfn.IFS(AND(J230&gt;铜钱系统分析!$D$233,J230&lt;=铜钱系统分析!$E$233),5,AND(J230&gt;铜钱系统分析!$D$234,J230&lt;=铜钱系统分析!$E$234),4,AND(J230&gt;铜钱系统分析!$D$235,J230&lt;=铜钱系统分析!$E$235),3,AND(J230&gt;铜钱系统分析!$D$236,J230&lt;=铜钱系统分析!$E$236),2)</f>
        <v>2</v>
      </c>
      <c r="M230" s="48">
        <f t="shared" ca="1" si="34"/>
        <v>49.74088874392055</v>
      </c>
      <c r="N230">
        <f ca="1">_xlfn.IFS(AND(M230&gt;铜钱系统分析!$D$233,M230&lt;=铜钱系统分析!$E$233),5,AND(M230&gt;铜钱系统分析!$D$234,M230&lt;=铜钱系统分析!$E$234),4,AND(M230&gt;铜钱系统分析!$D$235,M230&lt;=铜钱系统分析!$E$235),3,AND(M230&gt;铜钱系统分析!$D$236,M230&lt;=铜钱系统分析!$E$236),2)</f>
        <v>3</v>
      </c>
      <c r="P230" s="48">
        <f t="shared" ca="1" si="35"/>
        <v>72.990625365491496</v>
      </c>
      <c r="Q230">
        <f ca="1">_xlfn.IFS(AND(P230&gt;铜钱系统分析!$D$233,P230&lt;=铜钱系统分析!$E$233),5,AND(P230&gt;铜钱系统分析!$D$234,P230&lt;=铜钱系统分析!$E$234),4,AND(P230&gt;铜钱系统分析!$D$235,P230&lt;=铜钱系统分析!$E$235),3,AND(P230&gt;铜钱系统分析!$D$236,P230&lt;=铜钱系统分析!$E$236),2)</f>
        <v>2</v>
      </c>
      <c r="S230" s="48">
        <f t="shared" ca="1" si="36"/>
        <v>5.2650711354939039</v>
      </c>
      <c r="T230">
        <f ca="1">_xlfn.IFS(AND(S230&gt;铜钱系统分析!$D$233,S230&lt;=铜钱系统分析!$E$233),5,AND(S230&gt;铜钱系统分析!$D$234,S230&lt;=铜钱系统分析!$E$234),4,AND(S230&gt;铜钱系统分析!$D$235,S230&lt;=铜钱系统分析!$E$235),3,AND(S230&gt;铜钱系统分析!$D$236,S230&lt;=铜钱系统分析!$E$236),2)</f>
        <v>3</v>
      </c>
      <c r="V230" s="48">
        <f t="shared" ca="1" si="37"/>
        <v>51.254407763241062</v>
      </c>
      <c r="W230">
        <f ca="1">_xlfn.IFS(AND(V230&gt;铜钱系统分析!$D$233,V230&lt;=铜钱系统分析!$E$233),5,AND(V230&gt;铜钱系统分析!$D$234,V230&lt;=铜钱系统分析!$E$234),4,AND(V230&gt;铜钱系统分析!$D$235,V230&lt;=铜钱系统分析!$E$235),3,AND(V230&gt;铜钱系统分析!$D$236,V230&lt;=铜钱系统分析!$E$236),2)</f>
        <v>3</v>
      </c>
      <c r="Y230" s="48">
        <f t="shared" ca="1" si="38"/>
        <v>61.782631393355345</v>
      </c>
      <c r="Z230">
        <f ca="1">_xlfn.IFS(AND(Y230&gt;铜钱系统分析!$D$233,Y230&lt;=铜钱系统分析!$E$233),5,AND(Y230&gt;铜钱系统分析!$D$234,Y230&lt;=铜钱系统分析!$E$234),4,AND(Y230&gt;铜钱系统分析!$D$235,Y230&lt;=铜钱系统分析!$E$235),3,AND(Y230&gt;铜钱系统分析!$D$236,Y230&lt;=铜钱系统分析!$E$236),2)</f>
        <v>3</v>
      </c>
      <c r="AB230" s="48">
        <f t="shared" ca="1" si="39"/>
        <v>3.1991798384457981</v>
      </c>
      <c r="AC230">
        <f ca="1">_xlfn.IFS(AND(AB230&gt;铜钱系统分析!$D$233,AB230&lt;=铜钱系统分析!$E$233),5,AND(AB230&gt;铜钱系统分析!$D$234,AB230&lt;=铜钱系统分析!$E$234),4,AND(AB230&gt;铜钱系统分析!$D$235,AB230&lt;=铜钱系统分析!$E$235),3,AND(AB230&gt;铜钱系统分析!$D$236,AB230&lt;=铜钱系统分析!$E$236),2)</f>
        <v>3</v>
      </c>
    </row>
    <row r="231" spans="1:29" x14ac:dyDescent="0.15">
      <c r="A231" s="48">
        <f t="shared" ca="1" si="30"/>
        <v>33.637042344012698</v>
      </c>
      <c r="B231">
        <f ca="1">_xlfn.IFS(AND(A231&gt;铜钱系统分析!$D$233,A231&lt;=铜钱系统分析!$E$233),5,AND(A231&gt;铜钱系统分析!$D$234,A231&lt;=铜钱系统分析!$E$234),4,AND(A231&gt;铜钱系统分析!$D$235,A231&lt;=铜钱系统分析!$E$235),3,AND(A231&gt;铜钱系统分析!$D$236,A231&lt;=铜钱系统分析!$E$236),2)</f>
        <v>3</v>
      </c>
      <c r="D231" s="48">
        <f t="shared" ca="1" si="31"/>
        <v>99.218129783610863</v>
      </c>
      <c r="E231">
        <f ca="1">_xlfn.IFS(AND(D231&gt;铜钱系统分析!$D$233,D231&lt;=铜钱系统分析!$E$233),5,AND(D231&gt;铜钱系统分析!$D$234,D231&lt;=铜钱系统分析!$E$234),4,AND(D231&gt;铜钱系统分析!$D$235,D231&lt;=铜钱系统分析!$E$235),3,AND(D231&gt;铜钱系统分析!$D$236,D231&lt;=铜钱系统分析!$E$236),2)</f>
        <v>2</v>
      </c>
      <c r="G231" s="48">
        <f t="shared" ca="1" si="32"/>
        <v>39.322373539895764</v>
      </c>
      <c r="H231">
        <f ca="1">_xlfn.IFS(AND(G231&gt;铜钱系统分析!$D$233,G231&lt;=铜钱系统分析!$E$233),5,AND(G231&gt;铜钱系统分析!$D$234,G231&lt;=铜钱系统分析!$E$234),4,AND(G231&gt;铜钱系统分析!$D$235,G231&lt;=铜钱系统分析!$E$235),3,AND(G231&gt;铜钱系统分析!$D$236,G231&lt;=铜钱系统分析!$E$236),2)</f>
        <v>3</v>
      </c>
      <c r="J231" s="48">
        <f t="shared" ca="1" si="33"/>
        <v>72.36113557981983</v>
      </c>
      <c r="K231">
        <f ca="1">_xlfn.IFS(AND(J231&gt;铜钱系统分析!$D$233,J231&lt;=铜钱系统分析!$E$233),5,AND(J231&gt;铜钱系统分析!$D$234,J231&lt;=铜钱系统分析!$E$234),4,AND(J231&gt;铜钱系统分析!$D$235,J231&lt;=铜钱系统分析!$E$235),3,AND(J231&gt;铜钱系统分析!$D$236,J231&lt;=铜钱系统分析!$E$236),2)</f>
        <v>3</v>
      </c>
      <c r="M231" s="48">
        <f t="shared" ca="1" si="34"/>
        <v>54.529488664297141</v>
      </c>
      <c r="N231">
        <f ca="1">_xlfn.IFS(AND(M231&gt;铜钱系统分析!$D$233,M231&lt;=铜钱系统分析!$E$233),5,AND(M231&gt;铜钱系统分析!$D$234,M231&lt;=铜钱系统分析!$E$234),4,AND(M231&gt;铜钱系统分析!$D$235,M231&lt;=铜钱系统分析!$E$235),3,AND(M231&gt;铜钱系统分析!$D$236,M231&lt;=铜钱系统分析!$E$236),2)</f>
        <v>3</v>
      </c>
      <c r="P231" s="48">
        <f t="shared" ca="1" si="35"/>
        <v>55.039750109847596</v>
      </c>
      <c r="Q231">
        <f ca="1">_xlfn.IFS(AND(P231&gt;铜钱系统分析!$D$233,P231&lt;=铜钱系统分析!$E$233),5,AND(P231&gt;铜钱系统分析!$D$234,P231&lt;=铜钱系统分析!$E$234),4,AND(P231&gt;铜钱系统分析!$D$235,P231&lt;=铜钱系统分析!$E$235),3,AND(P231&gt;铜钱系统分析!$D$236,P231&lt;=铜钱系统分析!$E$236),2)</f>
        <v>3</v>
      </c>
      <c r="S231" s="48">
        <f t="shared" ca="1" si="36"/>
        <v>18.550415217002747</v>
      </c>
      <c r="T231">
        <f ca="1">_xlfn.IFS(AND(S231&gt;铜钱系统分析!$D$233,S231&lt;=铜钱系统分析!$E$233),5,AND(S231&gt;铜钱系统分析!$D$234,S231&lt;=铜钱系统分析!$E$234),4,AND(S231&gt;铜钱系统分析!$D$235,S231&lt;=铜钱系统分析!$E$235),3,AND(S231&gt;铜钱系统分析!$D$236,S231&lt;=铜钱系统分析!$E$236),2)</f>
        <v>3</v>
      </c>
      <c r="V231" s="48">
        <f t="shared" ca="1" si="37"/>
        <v>73.341105135740705</v>
      </c>
      <c r="W231">
        <f ca="1">_xlfn.IFS(AND(V231&gt;铜钱系统分析!$D$233,V231&lt;=铜钱系统分析!$E$233),5,AND(V231&gt;铜钱系统分析!$D$234,V231&lt;=铜钱系统分析!$E$234),4,AND(V231&gt;铜钱系统分析!$D$235,V231&lt;=铜钱系统分析!$E$235),3,AND(V231&gt;铜钱系统分析!$D$236,V231&lt;=铜钱系统分析!$E$236),2)</f>
        <v>2</v>
      </c>
      <c r="Y231" s="48">
        <f t="shared" ca="1" si="38"/>
        <v>54.674912281872224</v>
      </c>
      <c r="Z231">
        <f ca="1">_xlfn.IFS(AND(Y231&gt;铜钱系统分析!$D$233,Y231&lt;=铜钱系统分析!$E$233),5,AND(Y231&gt;铜钱系统分析!$D$234,Y231&lt;=铜钱系统分析!$E$234),4,AND(Y231&gt;铜钱系统分析!$D$235,Y231&lt;=铜钱系统分析!$E$235),3,AND(Y231&gt;铜钱系统分析!$D$236,Y231&lt;=铜钱系统分析!$E$236),2)</f>
        <v>3</v>
      </c>
      <c r="AB231" s="48">
        <f t="shared" ca="1" si="39"/>
        <v>54.5693326932142</v>
      </c>
      <c r="AC231">
        <f ca="1">_xlfn.IFS(AND(AB231&gt;铜钱系统分析!$D$233,AB231&lt;=铜钱系统分析!$E$233),5,AND(AB231&gt;铜钱系统分析!$D$234,AB231&lt;=铜钱系统分析!$E$234),4,AND(AB231&gt;铜钱系统分析!$D$235,AB231&lt;=铜钱系统分析!$E$235),3,AND(AB231&gt;铜钱系统分析!$D$236,AB231&lt;=铜钱系统分析!$E$236),2)</f>
        <v>3</v>
      </c>
    </row>
    <row r="232" spans="1:29" x14ac:dyDescent="0.15">
      <c r="A232" s="48">
        <f t="shared" ca="1" si="30"/>
        <v>57.945721245051182</v>
      </c>
      <c r="B232">
        <f ca="1">_xlfn.IFS(AND(A232&gt;铜钱系统分析!$D$233,A232&lt;=铜钱系统分析!$E$233),5,AND(A232&gt;铜钱系统分析!$D$234,A232&lt;=铜钱系统分析!$E$234),4,AND(A232&gt;铜钱系统分析!$D$235,A232&lt;=铜钱系统分析!$E$235),3,AND(A232&gt;铜钱系统分析!$D$236,A232&lt;=铜钱系统分析!$E$236),2)</f>
        <v>3</v>
      </c>
      <c r="D232" s="48">
        <f t="shared" ca="1" si="31"/>
        <v>45.330742310547819</v>
      </c>
      <c r="E232">
        <f ca="1">_xlfn.IFS(AND(D232&gt;铜钱系统分析!$D$233,D232&lt;=铜钱系统分析!$E$233),5,AND(D232&gt;铜钱系统分析!$D$234,D232&lt;=铜钱系统分析!$E$234),4,AND(D232&gt;铜钱系统分析!$D$235,D232&lt;=铜钱系统分析!$E$235),3,AND(D232&gt;铜钱系统分析!$D$236,D232&lt;=铜钱系统分析!$E$236),2)</f>
        <v>3</v>
      </c>
      <c r="G232" s="48">
        <f t="shared" ca="1" si="32"/>
        <v>55.246531476417438</v>
      </c>
      <c r="H232">
        <f ca="1">_xlfn.IFS(AND(G232&gt;铜钱系统分析!$D$233,G232&lt;=铜钱系统分析!$E$233),5,AND(G232&gt;铜钱系统分析!$D$234,G232&lt;=铜钱系统分析!$E$234),4,AND(G232&gt;铜钱系统分析!$D$235,G232&lt;=铜钱系统分析!$E$235),3,AND(G232&gt;铜钱系统分析!$D$236,G232&lt;=铜钱系统分析!$E$236),2)</f>
        <v>3</v>
      </c>
      <c r="J232" s="48">
        <f t="shared" ca="1" si="33"/>
        <v>69.185347052379853</v>
      </c>
      <c r="K232">
        <f ca="1">_xlfn.IFS(AND(J232&gt;铜钱系统分析!$D$233,J232&lt;=铜钱系统分析!$E$233),5,AND(J232&gt;铜钱系统分析!$D$234,J232&lt;=铜钱系统分析!$E$234),4,AND(J232&gt;铜钱系统分析!$D$235,J232&lt;=铜钱系统分析!$E$235),3,AND(J232&gt;铜钱系统分析!$D$236,J232&lt;=铜钱系统分析!$E$236),2)</f>
        <v>3</v>
      </c>
      <c r="M232" s="48">
        <f t="shared" ca="1" si="34"/>
        <v>39.181069378067981</v>
      </c>
      <c r="N232">
        <f ca="1">_xlfn.IFS(AND(M232&gt;铜钱系统分析!$D$233,M232&lt;=铜钱系统分析!$E$233),5,AND(M232&gt;铜钱系统分析!$D$234,M232&lt;=铜钱系统分析!$E$234),4,AND(M232&gt;铜钱系统分析!$D$235,M232&lt;=铜钱系统分析!$E$235),3,AND(M232&gt;铜钱系统分析!$D$236,M232&lt;=铜钱系统分析!$E$236),2)</f>
        <v>3</v>
      </c>
      <c r="P232" s="48">
        <f t="shared" ca="1" si="35"/>
        <v>94.027445787185655</v>
      </c>
      <c r="Q232">
        <f ca="1">_xlfn.IFS(AND(P232&gt;铜钱系统分析!$D$233,P232&lt;=铜钱系统分析!$E$233),5,AND(P232&gt;铜钱系统分析!$D$234,P232&lt;=铜钱系统分析!$E$234),4,AND(P232&gt;铜钱系统分析!$D$235,P232&lt;=铜钱系统分析!$E$235),3,AND(P232&gt;铜钱系统分析!$D$236,P232&lt;=铜钱系统分析!$E$236),2)</f>
        <v>2</v>
      </c>
      <c r="S232" s="48">
        <f t="shared" ca="1" si="36"/>
        <v>99.653945569472413</v>
      </c>
      <c r="T232">
        <f ca="1">_xlfn.IFS(AND(S232&gt;铜钱系统分析!$D$233,S232&lt;=铜钱系统分析!$E$233),5,AND(S232&gt;铜钱系统分析!$D$234,S232&lt;=铜钱系统分析!$E$234),4,AND(S232&gt;铜钱系统分析!$D$235,S232&lt;=铜钱系统分析!$E$235),3,AND(S232&gt;铜钱系统分析!$D$236,S232&lt;=铜钱系统分析!$E$236),2)</f>
        <v>2</v>
      </c>
      <c r="V232" s="48">
        <f t="shared" ca="1" si="37"/>
        <v>44.496652925856715</v>
      </c>
      <c r="W232">
        <f ca="1">_xlfn.IFS(AND(V232&gt;铜钱系统分析!$D$233,V232&lt;=铜钱系统分析!$E$233),5,AND(V232&gt;铜钱系统分析!$D$234,V232&lt;=铜钱系统分析!$E$234),4,AND(V232&gt;铜钱系统分析!$D$235,V232&lt;=铜钱系统分析!$E$235),3,AND(V232&gt;铜钱系统分析!$D$236,V232&lt;=铜钱系统分析!$E$236),2)</f>
        <v>3</v>
      </c>
      <c r="Y232" s="48">
        <f t="shared" ca="1" si="38"/>
        <v>52.967316323108371</v>
      </c>
      <c r="Z232">
        <f ca="1">_xlfn.IFS(AND(Y232&gt;铜钱系统分析!$D$233,Y232&lt;=铜钱系统分析!$E$233),5,AND(Y232&gt;铜钱系统分析!$D$234,Y232&lt;=铜钱系统分析!$E$234),4,AND(Y232&gt;铜钱系统分析!$D$235,Y232&lt;=铜钱系统分析!$E$235),3,AND(Y232&gt;铜钱系统分析!$D$236,Y232&lt;=铜钱系统分析!$E$236),2)</f>
        <v>3</v>
      </c>
      <c r="AB232" s="48">
        <f t="shared" ca="1" si="39"/>
        <v>38.162677118943812</v>
      </c>
      <c r="AC232">
        <f ca="1">_xlfn.IFS(AND(AB232&gt;铜钱系统分析!$D$233,AB232&lt;=铜钱系统分析!$E$233),5,AND(AB232&gt;铜钱系统分析!$D$234,AB232&lt;=铜钱系统分析!$E$234),4,AND(AB232&gt;铜钱系统分析!$D$235,AB232&lt;=铜钱系统分析!$E$235),3,AND(AB232&gt;铜钱系统分析!$D$236,AB232&lt;=铜钱系统分析!$E$236),2)</f>
        <v>3</v>
      </c>
    </row>
    <row r="233" spans="1:29" x14ac:dyDescent="0.15">
      <c r="A233" s="48">
        <f t="shared" ca="1" si="30"/>
        <v>74.078936293058064</v>
      </c>
      <c r="B233">
        <f ca="1">_xlfn.IFS(AND(A233&gt;铜钱系统分析!$D$233,A233&lt;=铜钱系统分析!$E$233),5,AND(A233&gt;铜钱系统分析!$D$234,A233&lt;=铜钱系统分析!$E$234),4,AND(A233&gt;铜钱系统分析!$D$235,A233&lt;=铜钱系统分析!$E$235),3,AND(A233&gt;铜钱系统分析!$D$236,A233&lt;=铜钱系统分析!$E$236),2)</f>
        <v>2</v>
      </c>
      <c r="D233" s="48">
        <f t="shared" ca="1" si="31"/>
        <v>89.784507840346421</v>
      </c>
      <c r="E233">
        <f ca="1">_xlfn.IFS(AND(D233&gt;铜钱系统分析!$D$233,D233&lt;=铜钱系统分析!$E$233),5,AND(D233&gt;铜钱系统分析!$D$234,D233&lt;=铜钱系统分析!$E$234),4,AND(D233&gt;铜钱系统分析!$D$235,D233&lt;=铜钱系统分析!$E$235),3,AND(D233&gt;铜钱系统分析!$D$236,D233&lt;=铜钱系统分析!$E$236),2)</f>
        <v>2</v>
      </c>
      <c r="G233" s="48">
        <f t="shared" ca="1" si="32"/>
        <v>35.423091315971369</v>
      </c>
      <c r="H233">
        <f ca="1">_xlfn.IFS(AND(G233&gt;铜钱系统分析!$D$233,G233&lt;=铜钱系统分析!$E$233),5,AND(G233&gt;铜钱系统分析!$D$234,G233&lt;=铜钱系统分析!$E$234),4,AND(G233&gt;铜钱系统分析!$D$235,G233&lt;=铜钱系统分析!$E$235),3,AND(G233&gt;铜钱系统分析!$D$236,G233&lt;=铜钱系统分析!$E$236),2)</f>
        <v>3</v>
      </c>
      <c r="J233" s="48">
        <f t="shared" ca="1" si="33"/>
        <v>36.451501565930769</v>
      </c>
      <c r="K233">
        <f ca="1">_xlfn.IFS(AND(J233&gt;铜钱系统分析!$D$233,J233&lt;=铜钱系统分析!$E$233),5,AND(J233&gt;铜钱系统分析!$D$234,J233&lt;=铜钱系统分析!$E$234),4,AND(J233&gt;铜钱系统分析!$D$235,J233&lt;=铜钱系统分析!$E$235),3,AND(J233&gt;铜钱系统分析!$D$236,J233&lt;=铜钱系统分析!$E$236),2)</f>
        <v>3</v>
      </c>
      <c r="M233" s="48">
        <f t="shared" ca="1" si="34"/>
        <v>42.829840232435281</v>
      </c>
      <c r="N233">
        <f ca="1">_xlfn.IFS(AND(M233&gt;铜钱系统分析!$D$233,M233&lt;=铜钱系统分析!$E$233),5,AND(M233&gt;铜钱系统分析!$D$234,M233&lt;=铜钱系统分析!$E$234),4,AND(M233&gt;铜钱系统分析!$D$235,M233&lt;=铜钱系统分析!$E$235),3,AND(M233&gt;铜钱系统分析!$D$236,M233&lt;=铜钱系统分析!$E$236),2)</f>
        <v>3</v>
      </c>
      <c r="P233" s="48">
        <f t="shared" ca="1" si="35"/>
        <v>56.380346668729942</v>
      </c>
      <c r="Q233">
        <f ca="1">_xlfn.IFS(AND(P233&gt;铜钱系统分析!$D$233,P233&lt;=铜钱系统分析!$E$233),5,AND(P233&gt;铜钱系统分析!$D$234,P233&lt;=铜钱系统分析!$E$234),4,AND(P233&gt;铜钱系统分析!$D$235,P233&lt;=铜钱系统分析!$E$235),3,AND(P233&gt;铜钱系统分析!$D$236,P233&lt;=铜钱系统分析!$E$236),2)</f>
        <v>3</v>
      </c>
      <c r="S233" s="48">
        <f t="shared" ca="1" si="36"/>
        <v>68.907373912031204</v>
      </c>
      <c r="T233">
        <f ca="1">_xlfn.IFS(AND(S233&gt;铜钱系统分析!$D$233,S233&lt;=铜钱系统分析!$E$233),5,AND(S233&gt;铜钱系统分析!$D$234,S233&lt;=铜钱系统分析!$E$234),4,AND(S233&gt;铜钱系统分析!$D$235,S233&lt;=铜钱系统分析!$E$235),3,AND(S233&gt;铜钱系统分析!$D$236,S233&lt;=铜钱系统分析!$E$236),2)</f>
        <v>3</v>
      </c>
      <c r="V233" s="48">
        <f t="shared" ca="1" si="37"/>
        <v>50.22192278171034</v>
      </c>
      <c r="W233">
        <f ca="1">_xlfn.IFS(AND(V233&gt;铜钱系统分析!$D$233,V233&lt;=铜钱系统分析!$E$233),5,AND(V233&gt;铜钱系统分析!$D$234,V233&lt;=铜钱系统分析!$E$234),4,AND(V233&gt;铜钱系统分析!$D$235,V233&lt;=铜钱系统分析!$E$235),3,AND(V233&gt;铜钱系统分析!$D$236,V233&lt;=铜钱系统分析!$E$236),2)</f>
        <v>3</v>
      </c>
      <c r="Y233" s="48">
        <f t="shared" ca="1" si="38"/>
        <v>75.453626095981662</v>
      </c>
      <c r="Z233">
        <f ca="1">_xlfn.IFS(AND(Y233&gt;铜钱系统分析!$D$233,Y233&lt;=铜钱系统分析!$E$233),5,AND(Y233&gt;铜钱系统分析!$D$234,Y233&lt;=铜钱系统分析!$E$234),4,AND(Y233&gt;铜钱系统分析!$D$235,Y233&lt;=铜钱系统分析!$E$235),3,AND(Y233&gt;铜钱系统分析!$D$236,Y233&lt;=铜钱系统分析!$E$236),2)</f>
        <v>2</v>
      </c>
      <c r="AB233" s="48">
        <f t="shared" ca="1" si="39"/>
        <v>39.217563068740304</v>
      </c>
      <c r="AC233">
        <f ca="1">_xlfn.IFS(AND(AB233&gt;铜钱系统分析!$D$233,AB233&lt;=铜钱系统分析!$E$233),5,AND(AB233&gt;铜钱系统分析!$D$234,AB233&lt;=铜钱系统分析!$E$234),4,AND(AB233&gt;铜钱系统分析!$D$235,AB233&lt;=铜钱系统分析!$E$235),3,AND(AB233&gt;铜钱系统分析!$D$236,AB233&lt;=铜钱系统分析!$E$236),2)</f>
        <v>3</v>
      </c>
    </row>
    <row r="234" spans="1:29" x14ac:dyDescent="0.15">
      <c r="A234" s="48">
        <f t="shared" ca="1" si="30"/>
        <v>90.777179076607567</v>
      </c>
      <c r="B234">
        <f ca="1">_xlfn.IFS(AND(A234&gt;铜钱系统分析!$D$233,A234&lt;=铜钱系统分析!$E$233),5,AND(A234&gt;铜钱系统分析!$D$234,A234&lt;=铜钱系统分析!$E$234),4,AND(A234&gt;铜钱系统分析!$D$235,A234&lt;=铜钱系统分析!$E$235),3,AND(A234&gt;铜钱系统分析!$D$236,A234&lt;=铜钱系统分析!$E$236),2)</f>
        <v>2</v>
      </c>
      <c r="D234" s="48">
        <f t="shared" ca="1" si="31"/>
        <v>92.495730837701899</v>
      </c>
      <c r="E234">
        <f ca="1">_xlfn.IFS(AND(D234&gt;铜钱系统分析!$D$233,D234&lt;=铜钱系统分析!$E$233),5,AND(D234&gt;铜钱系统分析!$D$234,D234&lt;=铜钱系统分析!$E$234),4,AND(D234&gt;铜钱系统分析!$D$235,D234&lt;=铜钱系统分析!$E$235),3,AND(D234&gt;铜钱系统分析!$D$236,D234&lt;=铜钱系统分析!$E$236),2)</f>
        <v>2</v>
      </c>
      <c r="G234" s="48">
        <f t="shared" ca="1" si="32"/>
        <v>2.488138186558142</v>
      </c>
      <c r="H234">
        <f ca="1">_xlfn.IFS(AND(G234&gt;铜钱系统分析!$D$233,G234&lt;=铜钱系统分析!$E$233),5,AND(G234&gt;铜钱系统分析!$D$234,G234&lt;=铜钱系统分析!$E$234),4,AND(G234&gt;铜钱系统分析!$D$235,G234&lt;=铜钱系统分析!$E$235),3,AND(G234&gt;铜钱系统分析!$D$236,G234&lt;=铜钱系统分析!$E$236),2)</f>
        <v>4</v>
      </c>
      <c r="J234" s="48">
        <f t="shared" ca="1" si="33"/>
        <v>26.696355109744086</v>
      </c>
      <c r="K234">
        <f ca="1">_xlfn.IFS(AND(J234&gt;铜钱系统分析!$D$233,J234&lt;=铜钱系统分析!$E$233),5,AND(J234&gt;铜钱系统分析!$D$234,J234&lt;=铜钱系统分析!$E$234),4,AND(J234&gt;铜钱系统分析!$D$235,J234&lt;=铜钱系统分析!$E$235),3,AND(J234&gt;铜钱系统分析!$D$236,J234&lt;=铜钱系统分析!$E$236),2)</f>
        <v>3</v>
      </c>
      <c r="M234" s="48">
        <f t="shared" ca="1" si="34"/>
        <v>15.431203708832209</v>
      </c>
      <c r="N234">
        <f ca="1">_xlfn.IFS(AND(M234&gt;铜钱系统分析!$D$233,M234&lt;=铜钱系统分析!$E$233),5,AND(M234&gt;铜钱系统分析!$D$234,M234&lt;=铜钱系统分析!$E$234),4,AND(M234&gt;铜钱系统分析!$D$235,M234&lt;=铜钱系统分析!$E$235),3,AND(M234&gt;铜钱系统分析!$D$236,M234&lt;=铜钱系统分析!$E$236),2)</f>
        <v>3</v>
      </c>
      <c r="P234" s="48">
        <f t="shared" ca="1" si="35"/>
        <v>95.159040838487158</v>
      </c>
      <c r="Q234">
        <f ca="1">_xlfn.IFS(AND(P234&gt;铜钱系统分析!$D$233,P234&lt;=铜钱系统分析!$E$233),5,AND(P234&gt;铜钱系统分析!$D$234,P234&lt;=铜钱系统分析!$E$234),4,AND(P234&gt;铜钱系统分析!$D$235,P234&lt;=铜钱系统分析!$E$235),3,AND(P234&gt;铜钱系统分析!$D$236,P234&lt;=铜钱系统分析!$E$236),2)</f>
        <v>2</v>
      </c>
      <c r="S234" s="48">
        <f t="shared" ca="1" si="36"/>
        <v>7.077981624892848</v>
      </c>
      <c r="T234">
        <f ca="1">_xlfn.IFS(AND(S234&gt;铜钱系统分析!$D$233,S234&lt;=铜钱系统分析!$E$233),5,AND(S234&gt;铜钱系统分析!$D$234,S234&lt;=铜钱系统分析!$E$234),4,AND(S234&gt;铜钱系统分析!$D$235,S234&lt;=铜钱系统分析!$E$235),3,AND(S234&gt;铜钱系统分析!$D$236,S234&lt;=铜钱系统分析!$E$236),2)</f>
        <v>3</v>
      </c>
      <c r="V234" s="48">
        <f t="shared" ca="1" si="37"/>
        <v>5.6749903662412056</v>
      </c>
      <c r="W234">
        <f ca="1">_xlfn.IFS(AND(V234&gt;铜钱系统分析!$D$233,V234&lt;=铜钱系统分析!$E$233),5,AND(V234&gt;铜钱系统分析!$D$234,V234&lt;=铜钱系统分析!$E$234),4,AND(V234&gt;铜钱系统分析!$D$235,V234&lt;=铜钱系统分析!$E$235),3,AND(V234&gt;铜钱系统分析!$D$236,V234&lt;=铜钱系统分析!$E$236),2)</f>
        <v>3</v>
      </c>
      <c r="Y234" s="48">
        <f t="shared" ca="1" si="38"/>
        <v>58.289599016302965</v>
      </c>
      <c r="Z234">
        <f ca="1">_xlfn.IFS(AND(Y234&gt;铜钱系统分析!$D$233,Y234&lt;=铜钱系统分析!$E$233),5,AND(Y234&gt;铜钱系统分析!$D$234,Y234&lt;=铜钱系统分析!$E$234),4,AND(Y234&gt;铜钱系统分析!$D$235,Y234&lt;=铜钱系统分析!$E$235),3,AND(Y234&gt;铜钱系统分析!$D$236,Y234&lt;=铜钱系统分析!$E$236),2)</f>
        <v>3</v>
      </c>
      <c r="AB234" s="48">
        <f t="shared" ca="1" si="39"/>
        <v>54.347360312951011</v>
      </c>
      <c r="AC234">
        <f ca="1">_xlfn.IFS(AND(AB234&gt;铜钱系统分析!$D$233,AB234&lt;=铜钱系统分析!$E$233),5,AND(AB234&gt;铜钱系统分析!$D$234,AB234&lt;=铜钱系统分析!$E$234),4,AND(AB234&gt;铜钱系统分析!$D$235,AB234&lt;=铜钱系统分析!$E$235),3,AND(AB234&gt;铜钱系统分析!$D$236,AB234&lt;=铜钱系统分析!$E$236),2)</f>
        <v>3</v>
      </c>
    </row>
    <row r="235" spans="1:29" x14ac:dyDescent="0.15">
      <c r="A235" s="48">
        <f t="shared" ca="1" si="30"/>
        <v>42.420380710596106</v>
      </c>
      <c r="B235">
        <f ca="1">_xlfn.IFS(AND(A235&gt;铜钱系统分析!$D$233,A235&lt;=铜钱系统分析!$E$233),5,AND(A235&gt;铜钱系统分析!$D$234,A235&lt;=铜钱系统分析!$E$234),4,AND(A235&gt;铜钱系统分析!$D$235,A235&lt;=铜钱系统分析!$E$235),3,AND(A235&gt;铜钱系统分析!$D$236,A235&lt;=铜钱系统分析!$E$236),2)</f>
        <v>3</v>
      </c>
      <c r="D235" s="48">
        <f t="shared" ca="1" si="31"/>
        <v>1.8754084784692426</v>
      </c>
      <c r="E235">
        <f ca="1">_xlfn.IFS(AND(D235&gt;铜钱系统分析!$D$233,D235&lt;=铜钱系统分析!$E$233),5,AND(D235&gt;铜钱系统分析!$D$234,D235&lt;=铜钱系统分析!$E$234),4,AND(D235&gt;铜钱系统分析!$D$235,D235&lt;=铜钱系统分析!$E$235),3,AND(D235&gt;铜钱系统分析!$D$236,D235&lt;=铜钱系统分析!$E$236),2)</f>
        <v>4</v>
      </c>
      <c r="G235" s="48">
        <f t="shared" ca="1" si="32"/>
        <v>25.919515157791007</v>
      </c>
      <c r="H235">
        <f ca="1">_xlfn.IFS(AND(G235&gt;铜钱系统分析!$D$233,G235&lt;=铜钱系统分析!$E$233),5,AND(G235&gt;铜钱系统分析!$D$234,G235&lt;=铜钱系统分析!$E$234),4,AND(G235&gt;铜钱系统分析!$D$235,G235&lt;=铜钱系统分析!$E$235),3,AND(G235&gt;铜钱系统分析!$D$236,G235&lt;=铜钱系统分析!$E$236),2)</f>
        <v>3</v>
      </c>
      <c r="J235" s="48">
        <f t="shared" ca="1" si="33"/>
        <v>44.95481647130034</v>
      </c>
      <c r="K235">
        <f ca="1">_xlfn.IFS(AND(J235&gt;铜钱系统分析!$D$233,J235&lt;=铜钱系统分析!$E$233),5,AND(J235&gt;铜钱系统分析!$D$234,J235&lt;=铜钱系统分析!$E$234),4,AND(J235&gt;铜钱系统分析!$D$235,J235&lt;=铜钱系统分析!$E$235),3,AND(J235&gt;铜钱系统分析!$D$236,J235&lt;=铜钱系统分析!$E$236),2)</f>
        <v>3</v>
      </c>
      <c r="M235" s="48">
        <f t="shared" ca="1" si="34"/>
        <v>45.334017913397105</v>
      </c>
      <c r="N235">
        <f ca="1">_xlfn.IFS(AND(M235&gt;铜钱系统分析!$D$233,M235&lt;=铜钱系统分析!$E$233),5,AND(M235&gt;铜钱系统分析!$D$234,M235&lt;=铜钱系统分析!$E$234),4,AND(M235&gt;铜钱系统分析!$D$235,M235&lt;=铜钱系统分析!$E$235),3,AND(M235&gt;铜钱系统分析!$D$236,M235&lt;=铜钱系统分析!$E$236),2)</f>
        <v>3</v>
      </c>
      <c r="P235" s="48">
        <f t="shared" ca="1" si="35"/>
        <v>49.116476613430493</v>
      </c>
      <c r="Q235">
        <f ca="1">_xlfn.IFS(AND(P235&gt;铜钱系统分析!$D$233,P235&lt;=铜钱系统分析!$E$233),5,AND(P235&gt;铜钱系统分析!$D$234,P235&lt;=铜钱系统分析!$E$234),4,AND(P235&gt;铜钱系统分析!$D$235,P235&lt;=铜钱系统分析!$E$235),3,AND(P235&gt;铜钱系统分析!$D$236,P235&lt;=铜钱系统分析!$E$236),2)</f>
        <v>3</v>
      </c>
      <c r="S235" s="48">
        <f t="shared" ca="1" si="36"/>
        <v>20.46417965700693</v>
      </c>
      <c r="T235">
        <f ca="1">_xlfn.IFS(AND(S235&gt;铜钱系统分析!$D$233,S235&lt;=铜钱系统分析!$E$233),5,AND(S235&gt;铜钱系统分析!$D$234,S235&lt;=铜钱系统分析!$E$234),4,AND(S235&gt;铜钱系统分析!$D$235,S235&lt;=铜钱系统分析!$E$235),3,AND(S235&gt;铜钱系统分析!$D$236,S235&lt;=铜钱系统分析!$E$236),2)</f>
        <v>3</v>
      </c>
      <c r="V235" s="48">
        <f t="shared" ca="1" si="37"/>
        <v>66.012380861091017</v>
      </c>
      <c r="W235">
        <f ca="1">_xlfn.IFS(AND(V235&gt;铜钱系统分析!$D$233,V235&lt;=铜钱系统分析!$E$233),5,AND(V235&gt;铜钱系统分析!$D$234,V235&lt;=铜钱系统分析!$E$234),4,AND(V235&gt;铜钱系统分析!$D$235,V235&lt;=铜钱系统分析!$E$235),3,AND(V235&gt;铜钱系统分析!$D$236,V235&lt;=铜钱系统分析!$E$236),2)</f>
        <v>3</v>
      </c>
      <c r="Y235" s="48">
        <f t="shared" ca="1" si="38"/>
        <v>67.709818418790334</v>
      </c>
      <c r="Z235">
        <f ca="1">_xlfn.IFS(AND(Y235&gt;铜钱系统分析!$D$233,Y235&lt;=铜钱系统分析!$E$233),5,AND(Y235&gt;铜钱系统分析!$D$234,Y235&lt;=铜钱系统分析!$E$234),4,AND(Y235&gt;铜钱系统分析!$D$235,Y235&lt;=铜钱系统分析!$E$235),3,AND(Y235&gt;铜钱系统分析!$D$236,Y235&lt;=铜钱系统分析!$E$236),2)</f>
        <v>3</v>
      </c>
      <c r="AB235" s="48">
        <f t="shared" ca="1" si="39"/>
        <v>17.583032944161381</v>
      </c>
      <c r="AC235">
        <f ca="1">_xlfn.IFS(AND(AB235&gt;铜钱系统分析!$D$233,AB235&lt;=铜钱系统分析!$E$233),5,AND(AB235&gt;铜钱系统分析!$D$234,AB235&lt;=铜钱系统分析!$E$234),4,AND(AB235&gt;铜钱系统分析!$D$235,AB235&lt;=铜钱系统分析!$E$235),3,AND(AB235&gt;铜钱系统分析!$D$236,AB235&lt;=铜钱系统分析!$E$236),2)</f>
        <v>3</v>
      </c>
    </row>
    <row r="236" spans="1:29" x14ac:dyDescent="0.15">
      <c r="A236" s="48">
        <f t="shared" ca="1" si="30"/>
        <v>89.009499778278069</v>
      </c>
      <c r="B236">
        <f ca="1">_xlfn.IFS(AND(A236&gt;铜钱系统分析!$D$233,A236&lt;=铜钱系统分析!$E$233),5,AND(A236&gt;铜钱系统分析!$D$234,A236&lt;=铜钱系统分析!$E$234),4,AND(A236&gt;铜钱系统分析!$D$235,A236&lt;=铜钱系统分析!$E$235),3,AND(A236&gt;铜钱系统分析!$D$236,A236&lt;=铜钱系统分析!$E$236),2)</f>
        <v>2</v>
      </c>
      <c r="D236" s="48">
        <f t="shared" ca="1" si="31"/>
        <v>30.714696568379228</v>
      </c>
      <c r="E236">
        <f ca="1">_xlfn.IFS(AND(D236&gt;铜钱系统分析!$D$233,D236&lt;=铜钱系统分析!$E$233),5,AND(D236&gt;铜钱系统分析!$D$234,D236&lt;=铜钱系统分析!$E$234),4,AND(D236&gt;铜钱系统分析!$D$235,D236&lt;=铜钱系统分析!$E$235),3,AND(D236&gt;铜钱系统分析!$D$236,D236&lt;=铜钱系统分析!$E$236),2)</f>
        <v>3</v>
      </c>
      <c r="G236" s="48">
        <f t="shared" ca="1" si="32"/>
        <v>58.161920372712558</v>
      </c>
      <c r="H236">
        <f ca="1">_xlfn.IFS(AND(G236&gt;铜钱系统分析!$D$233,G236&lt;=铜钱系统分析!$E$233),5,AND(G236&gt;铜钱系统分析!$D$234,G236&lt;=铜钱系统分析!$E$234),4,AND(G236&gt;铜钱系统分析!$D$235,G236&lt;=铜钱系统分析!$E$235),3,AND(G236&gt;铜钱系统分析!$D$236,G236&lt;=铜钱系统分析!$E$236),2)</f>
        <v>3</v>
      </c>
      <c r="J236" s="48">
        <f t="shared" ca="1" si="33"/>
        <v>29.911240810324191</v>
      </c>
      <c r="K236">
        <f ca="1">_xlfn.IFS(AND(J236&gt;铜钱系统分析!$D$233,J236&lt;=铜钱系统分析!$E$233),5,AND(J236&gt;铜钱系统分析!$D$234,J236&lt;=铜钱系统分析!$E$234),4,AND(J236&gt;铜钱系统分析!$D$235,J236&lt;=铜钱系统分析!$E$235),3,AND(J236&gt;铜钱系统分析!$D$236,J236&lt;=铜钱系统分析!$E$236),2)</f>
        <v>3</v>
      </c>
      <c r="M236" s="48">
        <f t="shared" ca="1" si="34"/>
        <v>85.409908154995534</v>
      </c>
      <c r="N236">
        <f ca="1">_xlfn.IFS(AND(M236&gt;铜钱系统分析!$D$233,M236&lt;=铜钱系统分析!$E$233),5,AND(M236&gt;铜钱系统分析!$D$234,M236&lt;=铜钱系统分析!$E$234),4,AND(M236&gt;铜钱系统分析!$D$235,M236&lt;=铜钱系统分析!$E$235),3,AND(M236&gt;铜钱系统分析!$D$236,M236&lt;=铜钱系统分析!$E$236),2)</f>
        <v>2</v>
      </c>
      <c r="P236" s="48">
        <f t="shared" ca="1" si="35"/>
        <v>85.362351357052333</v>
      </c>
      <c r="Q236">
        <f ca="1">_xlfn.IFS(AND(P236&gt;铜钱系统分析!$D$233,P236&lt;=铜钱系统分析!$E$233),5,AND(P236&gt;铜钱系统分析!$D$234,P236&lt;=铜钱系统分析!$E$234),4,AND(P236&gt;铜钱系统分析!$D$235,P236&lt;=铜钱系统分析!$E$235),3,AND(P236&gt;铜钱系统分析!$D$236,P236&lt;=铜钱系统分析!$E$236),2)</f>
        <v>2</v>
      </c>
      <c r="S236" s="48">
        <f t="shared" ca="1" si="36"/>
        <v>74.203993457364604</v>
      </c>
      <c r="T236">
        <f ca="1">_xlfn.IFS(AND(S236&gt;铜钱系统分析!$D$233,S236&lt;=铜钱系统分析!$E$233),5,AND(S236&gt;铜钱系统分析!$D$234,S236&lt;=铜钱系统分析!$E$234),4,AND(S236&gt;铜钱系统分析!$D$235,S236&lt;=铜钱系统分析!$E$235),3,AND(S236&gt;铜钱系统分析!$D$236,S236&lt;=铜钱系统分析!$E$236),2)</f>
        <v>2</v>
      </c>
      <c r="V236" s="48">
        <f t="shared" ca="1" si="37"/>
        <v>33.088136218024765</v>
      </c>
      <c r="W236">
        <f ca="1">_xlfn.IFS(AND(V236&gt;铜钱系统分析!$D$233,V236&lt;=铜钱系统分析!$E$233),5,AND(V236&gt;铜钱系统分析!$D$234,V236&lt;=铜钱系统分析!$E$234),4,AND(V236&gt;铜钱系统分析!$D$235,V236&lt;=铜钱系统分析!$E$235),3,AND(V236&gt;铜钱系统分析!$D$236,V236&lt;=铜钱系统分析!$E$236),2)</f>
        <v>3</v>
      </c>
      <c r="Y236" s="48">
        <f t="shared" ca="1" si="38"/>
        <v>86.60831283373092</v>
      </c>
      <c r="Z236">
        <f ca="1">_xlfn.IFS(AND(Y236&gt;铜钱系统分析!$D$233,Y236&lt;=铜钱系统分析!$E$233),5,AND(Y236&gt;铜钱系统分析!$D$234,Y236&lt;=铜钱系统分析!$E$234),4,AND(Y236&gt;铜钱系统分析!$D$235,Y236&lt;=铜钱系统分析!$E$235),3,AND(Y236&gt;铜钱系统分析!$D$236,Y236&lt;=铜钱系统分析!$E$236),2)</f>
        <v>2</v>
      </c>
      <c r="AB236" s="48">
        <f t="shared" ca="1" si="39"/>
        <v>81.775443848752715</v>
      </c>
      <c r="AC236">
        <f ca="1">_xlfn.IFS(AND(AB236&gt;铜钱系统分析!$D$233,AB236&lt;=铜钱系统分析!$E$233),5,AND(AB236&gt;铜钱系统分析!$D$234,AB236&lt;=铜钱系统分析!$E$234),4,AND(AB236&gt;铜钱系统分析!$D$235,AB236&lt;=铜钱系统分析!$E$235),3,AND(AB236&gt;铜钱系统分析!$D$236,AB236&lt;=铜钱系统分析!$E$236),2)</f>
        <v>2</v>
      </c>
    </row>
    <row r="237" spans="1:29" x14ac:dyDescent="0.15">
      <c r="A237" s="48">
        <f t="shared" ca="1" si="30"/>
        <v>10.704949612284597</v>
      </c>
      <c r="B237">
        <f ca="1">_xlfn.IFS(AND(A237&gt;铜钱系统分析!$D$233,A237&lt;=铜钱系统分析!$E$233),5,AND(A237&gt;铜钱系统分析!$D$234,A237&lt;=铜钱系统分析!$E$234),4,AND(A237&gt;铜钱系统分析!$D$235,A237&lt;=铜钱系统分析!$E$235),3,AND(A237&gt;铜钱系统分析!$D$236,A237&lt;=铜钱系统分析!$E$236),2)</f>
        <v>3</v>
      </c>
      <c r="D237" s="48">
        <f t="shared" ca="1" si="31"/>
        <v>57.402631844478215</v>
      </c>
      <c r="E237">
        <f ca="1">_xlfn.IFS(AND(D237&gt;铜钱系统分析!$D$233,D237&lt;=铜钱系统分析!$E$233),5,AND(D237&gt;铜钱系统分析!$D$234,D237&lt;=铜钱系统分析!$E$234),4,AND(D237&gt;铜钱系统分析!$D$235,D237&lt;=铜钱系统分析!$E$235),3,AND(D237&gt;铜钱系统分析!$D$236,D237&lt;=铜钱系统分析!$E$236),2)</f>
        <v>3</v>
      </c>
      <c r="G237" s="48">
        <f t="shared" ca="1" si="32"/>
        <v>80.771616674193325</v>
      </c>
      <c r="H237">
        <f ca="1">_xlfn.IFS(AND(G237&gt;铜钱系统分析!$D$233,G237&lt;=铜钱系统分析!$E$233),5,AND(G237&gt;铜钱系统分析!$D$234,G237&lt;=铜钱系统分析!$E$234),4,AND(G237&gt;铜钱系统分析!$D$235,G237&lt;=铜钱系统分析!$E$235),3,AND(G237&gt;铜钱系统分析!$D$236,G237&lt;=铜钱系统分析!$E$236),2)</f>
        <v>2</v>
      </c>
      <c r="J237" s="48">
        <f t="shared" ca="1" si="33"/>
        <v>18.720618174179204</v>
      </c>
      <c r="K237">
        <f ca="1">_xlfn.IFS(AND(J237&gt;铜钱系统分析!$D$233,J237&lt;=铜钱系统分析!$E$233),5,AND(J237&gt;铜钱系统分析!$D$234,J237&lt;=铜钱系统分析!$E$234),4,AND(J237&gt;铜钱系统分析!$D$235,J237&lt;=铜钱系统分析!$E$235),3,AND(J237&gt;铜钱系统分析!$D$236,J237&lt;=铜钱系统分析!$E$236),2)</f>
        <v>3</v>
      </c>
      <c r="M237" s="48">
        <f t="shared" ca="1" si="34"/>
        <v>22.013018205100387</v>
      </c>
      <c r="N237">
        <f ca="1">_xlfn.IFS(AND(M237&gt;铜钱系统分析!$D$233,M237&lt;=铜钱系统分析!$E$233),5,AND(M237&gt;铜钱系统分析!$D$234,M237&lt;=铜钱系统分析!$E$234),4,AND(M237&gt;铜钱系统分析!$D$235,M237&lt;=铜钱系统分析!$E$235),3,AND(M237&gt;铜钱系统分析!$D$236,M237&lt;=铜钱系统分析!$E$236),2)</f>
        <v>3</v>
      </c>
      <c r="P237" s="48">
        <f t="shared" ca="1" si="35"/>
        <v>68.440446932825679</v>
      </c>
      <c r="Q237">
        <f ca="1">_xlfn.IFS(AND(P237&gt;铜钱系统分析!$D$233,P237&lt;=铜钱系统分析!$E$233),5,AND(P237&gt;铜钱系统分析!$D$234,P237&lt;=铜钱系统分析!$E$234),4,AND(P237&gt;铜钱系统分析!$D$235,P237&lt;=铜钱系统分析!$E$235),3,AND(P237&gt;铜钱系统分析!$D$236,P237&lt;=铜钱系统分析!$E$236),2)</f>
        <v>3</v>
      </c>
      <c r="S237" s="48">
        <f t="shared" ca="1" si="36"/>
        <v>95.689022013785021</v>
      </c>
      <c r="T237">
        <f ca="1">_xlfn.IFS(AND(S237&gt;铜钱系统分析!$D$233,S237&lt;=铜钱系统分析!$E$233),5,AND(S237&gt;铜钱系统分析!$D$234,S237&lt;=铜钱系统分析!$E$234),4,AND(S237&gt;铜钱系统分析!$D$235,S237&lt;=铜钱系统分析!$E$235),3,AND(S237&gt;铜钱系统分析!$D$236,S237&lt;=铜钱系统分析!$E$236),2)</f>
        <v>2</v>
      </c>
      <c r="V237" s="48">
        <f t="shared" ca="1" si="37"/>
        <v>42.342396014206685</v>
      </c>
      <c r="W237">
        <f ca="1">_xlfn.IFS(AND(V237&gt;铜钱系统分析!$D$233,V237&lt;=铜钱系统分析!$E$233),5,AND(V237&gt;铜钱系统分析!$D$234,V237&lt;=铜钱系统分析!$E$234),4,AND(V237&gt;铜钱系统分析!$D$235,V237&lt;=铜钱系统分析!$E$235),3,AND(V237&gt;铜钱系统分析!$D$236,V237&lt;=铜钱系统分析!$E$236),2)</f>
        <v>3</v>
      </c>
      <c r="Y237" s="48">
        <f t="shared" ca="1" si="38"/>
        <v>15.488216562931967</v>
      </c>
      <c r="Z237">
        <f ca="1">_xlfn.IFS(AND(Y237&gt;铜钱系统分析!$D$233,Y237&lt;=铜钱系统分析!$E$233),5,AND(Y237&gt;铜钱系统分析!$D$234,Y237&lt;=铜钱系统分析!$E$234),4,AND(Y237&gt;铜钱系统分析!$D$235,Y237&lt;=铜钱系统分析!$E$235),3,AND(Y237&gt;铜钱系统分析!$D$236,Y237&lt;=铜钱系统分析!$E$236),2)</f>
        <v>3</v>
      </c>
      <c r="AB237" s="48">
        <f t="shared" ca="1" si="39"/>
        <v>68.853260403943167</v>
      </c>
      <c r="AC237">
        <f ca="1">_xlfn.IFS(AND(AB237&gt;铜钱系统分析!$D$233,AB237&lt;=铜钱系统分析!$E$233),5,AND(AB237&gt;铜钱系统分析!$D$234,AB237&lt;=铜钱系统分析!$E$234),4,AND(AB237&gt;铜钱系统分析!$D$235,AB237&lt;=铜钱系统分析!$E$235),3,AND(AB237&gt;铜钱系统分析!$D$236,AB237&lt;=铜钱系统分析!$E$236),2)</f>
        <v>3</v>
      </c>
    </row>
    <row r="238" spans="1:29" x14ac:dyDescent="0.15">
      <c r="A238" s="48">
        <f t="shared" ca="1" si="30"/>
        <v>55.332128371497461</v>
      </c>
      <c r="B238">
        <f ca="1">_xlfn.IFS(AND(A238&gt;铜钱系统分析!$D$233,A238&lt;=铜钱系统分析!$E$233),5,AND(A238&gt;铜钱系统分析!$D$234,A238&lt;=铜钱系统分析!$E$234),4,AND(A238&gt;铜钱系统分析!$D$235,A238&lt;=铜钱系统分析!$E$235),3,AND(A238&gt;铜钱系统分析!$D$236,A238&lt;=铜钱系统分析!$E$236),2)</f>
        <v>3</v>
      </c>
      <c r="D238" s="48">
        <f t="shared" ca="1" si="31"/>
        <v>10.096150399240134</v>
      </c>
      <c r="E238">
        <f ca="1">_xlfn.IFS(AND(D238&gt;铜钱系统分析!$D$233,D238&lt;=铜钱系统分析!$E$233),5,AND(D238&gt;铜钱系统分析!$D$234,D238&lt;=铜钱系统分析!$E$234),4,AND(D238&gt;铜钱系统分析!$D$235,D238&lt;=铜钱系统分析!$E$235),3,AND(D238&gt;铜钱系统分析!$D$236,D238&lt;=铜钱系统分析!$E$236),2)</f>
        <v>3</v>
      </c>
      <c r="G238" s="48">
        <f t="shared" ca="1" si="32"/>
        <v>24.864483306906237</v>
      </c>
      <c r="H238">
        <f ca="1">_xlfn.IFS(AND(G238&gt;铜钱系统分析!$D$233,G238&lt;=铜钱系统分析!$E$233),5,AND(G238&gt;铜钱系统分析!$D$234,G238&lt;=铜钱系统分析!$E$234),4,AND(G238&gt;铜钱系统分析!$D$235,G238&lt;=铜钱系统分析!$E$235),3,AND(G238&gt;铜钱系统分析!$D$236,G238&lt;=铜钱系统分析!$E$236),2)</f>
        <v>3</v>
      </c>
      <c r="J238" s="48">
        <f t="shared" ca="1" si="33"/>
        <v>73.223081719637577</v>
      </c>
      <c r="K238">
        <f ca="1">_xlfn.IFS(AND(J238&gt;铜钱系统分析!$D$233,J238&lt;=铜钱系统分析!$E$233),5,AND(J238&gt;铜钱系统分析!$D$234,J238&lt;=铜钱系统分析!$E$234),4,AND(J238&gt;铜钱系统分析!$D$235,J238&lt;=铜钱系统分析!$E$235),3,AND(J238&gt;铜钱系统分析!$D$236,J238&lt;=铜钱系统分析!$E$236),2)</f>
        <v>2</v>
      </c>
      <c r="M238" s="48">
        <f t="shared" ca="1" si="34"/>
        <v>31.641321485910446</v>
      </c>
      <c r="N238">
        <f ca="1">_xlfn.IFS(AND(M238&gt;铜钱系统分析!$D$233,M238&lt;=铜钱系统分析!$E$233),5,AND(M238&gt;铜钱系统分析!$D$234,M238&lt;=铜钱系统分析!$E$234),4,AND(M238&gt;铜钱系统分析!$D$235,M238&lt;=铜钱系统分析!$E$235),3,AND(M238&gt;铜钱系统分析!$D$236,M238&lt;=铜钱系统分析!$E$236),2)</f>
        <v>3</v>
      </c>
      <c r="P238" s="48">
        <f t="shared" ca="1" si="35"/>
        <v>70.376713157830963</v>
      </c>
      <c r="Q238">
        <f ca="1">_xlfn.IFS(AND(P238&gt;铜钱系统分析!$D$233,P238&lt;=铜钱系统分析!$E$233),5,AND(P238&gt;铜钱系统分析!$D$234,P238&lt;=铜钱系统分析!$E$234),4,AND(P238&gt;铜钱系统分析!$D$235,P238&lt;=铜钱系统分析!$E$235),3,AND(P238&gt;铜钱系统分析!$D$236,P238&lt;=铜钱系统分析!$E$236),2)</f>
        <v>3</v>
      </c>
      <c r="S238" s="48">
        <f t="shared" ca="1" si="36"/>
        <v>90.285309153987413</v>
      </c>
      <c r="T238">
        <f ca="1">_xlfn.IFS(AND(S238&gt;铜钱系统分析!$D$233,S238&lt;=铜钱系统分析!$E$233),5,AND(S238&gt;铜钱系统分析!$D$234,S238&lt;=铜钱系统分析!$E$234),4,AND(S238&gt;铜钱系统分析!$D$235,S238&lt;=铜钱系统分析!$E$235),3,AND(S238&gt;铜钱系统分析!$D$236,S238&lt;=铜钱系统分析!$E$236),2)</f>
        <v>2</v>
      </c>
      <c r="V238" s="48">
        <f t="shared" ca="1" si="37"/>
        <v>73.041365610471715</v>
      </c>
      <c r="W238">
        <f ca="1">_xlfn.IFS(AND(V238&gt;铜钱系统分析!$D$233,V238&lt;=铜钱系统分析!$E$233),5,AND(V238&gt;铜钱系统分析!$D$234,V238&lt;=铜钱系统分析!$E$234),4,AND(V238&gt;铜钱系统分析!$D$235,V238&lt;=铜钱系统分析!$E$235),3,AND(V238&gt;铜钱系统分析!$D$236,V238&lt;=铜钱系统分析!$E$236),2)</f>
        <v>2</v>
      </c>
      <c r="Y238" s="48">
        <f t="shared" ca="1" si="38"/>
        <v>88.097265699528137</v>
      </c>
      <c r="Z238">
        <f ca="1">_xlfn.IFS(AND(Y238&gt;铜钱系统分析!$D$233,Y238&lt;=铜钱系统分析!$E$233),5,AND(Y238&gt;铜钱系统分析!$D$234,Y238&lt;=铜钱系统分析!$E$234),4,AND(Y238&gt;铜钱系统分析!$D$235,Y238&lt;=铜钱系统分析!$E$235),3,AND(Y238&gt;铜钱系统分析!$D$236,Y238&lt;=铜钱系统分析!$E$236),2)</f>
        <v>2</v>
      </c>
      <c r="AB238" s="48">
        <f t="shared" ca="1" si="39"/>
        <v>90.108607539127235</v>
      </c>
      <c r="AC238">
        <f ca="1">_xlfn.IFS(AND(AB238&gt;铜钱系统分析!$D$233,AB238&lt;=铜钱系统分析!$E$233),5,AND(AB238&gt;铜钱系统分析!$D$234,AB238&lt;=铜钱系统分析!$E$234),4,AND(AB238&gt;铜钱系统分析!$D$235,AB238&lt;=铜钱系统分析!$E$235),3,AND(AB238&gt;铜钱系统分析!$D$236,AB238&lt;=铜钱系统分析!$E$236),2)</f>
        <v>2</v>
      </c>
    </row>
    <row r="239" spans="1:29" x14ac:dyDescent="0.15">
      <c r="A239" s="48">
        <f t="shared" ca="1" si="30"/>
        <v>12.101630525407881</v>
      </c>
      <c r="B239">
        <f ca="1">_xlfn.IFS(AND(A239&gt;铜钱系统分析!$D$233,A239&lt;=铜钱系统分析!$E$233),5,AND(A239&gt;铜钱系统分析!$D$234,A239&lt;=铜钱系统分析!$E$234),4,AND(A239&gt;铜钱系统分析!$D$235,A239&lt;=铜钱系统分析!$E$235),3,AND(A239&gt;铜钱系统分析!$D$236,A239&lt;=铜钱系统分析!$E$236),2)</f>
        <v>3</v>
      </c>
      <c r="D239" s="48">
        <f t="shared" ca="1" si="31"/>
        <v>88.101778451620831</v>
      </c>
      <c r="E239">
        <f ca="1">_xlfn.IFS(AND(D239&gt;铜钱系统分析!$D$233,D239&lt;=铜钱系统分析!$E$233),5,AND(D239&gt;铜钱系统分析!$D$234,D239&lt;=铜钱系统分析!$E$234),4,AND(D239&gt;铜钱系统分析!$D$235,D239&lt;=铜钱系统分析!$E$235),3,AND(D239&gt;铜钱系统分析!$D$236,D239&lt;=铜钱系统分析!$E$236),2)</f>
        <v>2</v>
      </c>
      <c r="G239" s="48">
        <f t="shared" ca="1" si="32"/>
        <v>61.235480308760835</v>
      </c>
      <c r="H239">
        <f ca="1">_xlfn.IFS(AND(G239&gt;铜钱系统分析!$D$233,G239&lt;=铜钱系统分析!$E$233),5,AND(G239&gt;铜钱系统分析!$D$234,G239&lt;=铜钱系统分析!$E$234),4,AND(G239&gt;铜钱系统分析!$D$235,G239&lt;=铜钱系统分析!$E$235),3,AND(G239&gt;铜钱系统分析!$D$236,G239&lt;=铜钱系统分析!$E$236),2)</f>
        <v>3</v>
      </c>
      <c r="J239" s="48">
        <f t="shared" ca="1" si="33"/>
        <v>60.450432420657144</v>
      </c>
      <c r="K239">
        <f ca="1">_xlfn.IFS(AND(J239&gt;铜钱系统分析!$D$233,J239&lt;=铜钱系统分析!$E$233),5,AND(J239&gt;铜钱系统分析!$D$234,J239&lt;=铜钱系统分析!$E$234),4,AND(J239&gt;铜钱系统分析!$D$235,J239&lt;=铜钱系统分析!$E$235),3,AND(J239&gt;铜钱系统分析!$D$236,J239&lt;=铜钱系统分析!$E$236),2)</f>
        <v>3</v>
      </c>
      <c r="M239" s="48">
        <f t="shared" ca="1" si="34"/>
        <v>33.130402793720769</v>
      </c>
      <c r="N239">
        <f ca="1">_xlfn.IFS(AND(M239&gt;铜钱系统分析!$D$233,M239&lt;=铜钱系统分析!$E$233),5,AND(M239&gt;铜钱系统分析!$D$234,M239&lt;=铜钱系统分析!$E$234),4,AND(M239&gt;铜钱系统分析!$D$235,M239&lt;=铜钱系统分析!$E$235),3,AND(M239&gt;铜钱系统分析!$D$236,M239&lt;=铜钱系统分析!$E$236),2)</f>
        <v>3</v>
      </c>
      <c r="P239" s="48">
        <f t="shared" ca="1" si="35"/>
        <v>67.835579707291998</v>
      </c>
      <c r="Q239">
        <f ca="1">_xlfn.IFS(AND(P239&gt;铜钱系统分析!$D$233,P239&lt;=铜钱系统分析!$E$233),5,AND(P239&gt;铜钱系统分析!$D$234,P239&lt;=铜钱系统分析!$E$234),4,AND(P239&gt;铜钱系统分析!$D$235,P239&lt;=铜钱系统分析!$E$235),3,AND(P239&gt;铜钱系统分析!$D$236,P239&lt;=铜钱系统分析!$E$236),2)</f>
        <v>3</v>
      </c>
      <c r="S239" s="48">
        <f t="shared" ca="1" si="36"/>
        <v>59.615368112241285</v>
      </c>
      <c r="T239">
        <f ca="1">_xlfn.IFS(AND(S239&gt;铜钱系统分析!$D$233,S239&lt;=铜钱系统分析!$E$233),5,AND(S239&gt;铜钱系统分析!$D$234,S239&lt;=铜钱系统分析!$E$234),4,AND(S239&gt;铜钱系统分析!$D$235,S239&lt;=铜钱系统分析!$E$235),3,AND(S239&gt;铜钱系统分析!$D$236,S239&lt;=铜钱系统分析!$E$236),2)</f>
        <v>3</v>
      </c>
      <c r="V239" s="48">
        <f t="shared" ca="1" si="37"/>
        <v>35.942765975212787</v>
      </c>
      <c r="W239">
        <f ca="1">_xlfn.IFS(AND(V239&gt;铜钱系统分析!$D$233,V239&lt;=铜钱系统分析!$E$233),5,AND(V239&gt;铜钱系统分析!$D$234,V239&lt;=铜钱系统分析!$E$234),4,AND(V239&gt;铜钱系统分析!$D$235,V239&lt;=铜钱系统分析!$E$235),3,AND(V239&gt;铜钱系统分析!$D$236,V239&lt;=铜钱系统分析!$E$236),2)</f>
        <v>3</v>
      </c>
      <c r="Y239" s="48">
        <f t="shared" ca="1" si="38"/>
        <v>68.377548811045429</v>
      </c>
      <c r="Z239">
        <f ca="1">_xlfn.IFS(AND(Y239&gt;铜钱系统分析!$D$233,Y239&lt;=铜钱系统分析!$E$233),5,AND(Y239&gt;铜钱系统分析!$D$234,Y239&lt;=铜钱系统分析!$E$234),4,AND(Y239&gt;铜钱系统分析!$D$235,Y239&lt;=铜钱系统分析!$E$235),3,AND(Y239&gt;铜钱系统分析!$D$236,Y239&lt;=铜钱系统分析!$E$236),2)</f>
        <v>3</v>
      </c>
      <c r="AB239" s="48">
        <f t="shared" ca="1" si="39"/>
        <v>74.808495665911138</v>
      </c>
      <c r="AC239">
        <f ca="1">_xlfn.IFS(AND(AB239&gt;铜钱系统分析!$D$233,AB239&lt;=铜钱系统分析!$E$233),5,AND(AB239&gt;铜钱系统分析!$D$234,AB239&lt;=铜钱系统分析!$E$234),4,AND(AB239&gt;铜钱系统分析!$D$235,AB239&lt;=铜钱系统分析!$E$235),3,AND(AB239&gt;铜钱系统分析!$D$236,AB239&lt;=铜钱系统分析!$E$236),2)</f>
        <v>2</v>
      </c>
    </row>
    <row r="240" spans="1:29" x14ac:dyDescent="0.15">
      <c r="A240" s="48">
        <f t="shared" ca="1" si="30"/>
        <v>58.875228733015852</v>
      </c>
      <c r="B240">
        <f ca="1">_xlfn.IFS(AND(A240&gt;铜钱系统分析!$D$233,A240&lt;=铜钱系统分析!$E$233),5,AND(A240&gt;铜钱系统分析!$D$234,A240&lt;=铜钱系统分析!$E$234),4,AND(A240&gt;铜钱系统分析!$D$235,A240&lt;=铜钱系统分析!$E$235),3,AND(A240&gt;铜钱系统分析!$D$236,A240&lt;=铜钱系统分析!$E$236),2)</f>
        <v>3</v>
      </c>
      <c r="D240" s="48">
        <f t="shared" ca="1" si="31"/>
        <v>57.781436067954161</v>
      </c>
      <c r="E240">
        <f ca="1">_xlfn.IFS(AND(D240&gt;铜钱系统分析!$D$233,D240&lt;=铜钱系统分析!$E$233),5,AND(D240&gt;铜钱系统分析!$D$234,D240&lt;=铜钱系统分析!$E$234),4,AND(D240&gt;铜钱系统分析!$D$235,D240&lt;=铜钱系统分析!$E$235),3,AND(D240&gt;铜钱系统分析!$D$236,D240&lt;=铜钱系统分析!$E$236),2)</f>
        <v>3</v>
      </c>
      <c r="G240" s="48">
        <f t="shared" ca="1" si="32"/>
        <v>63.527760858246076</v>
      </c>
      <c r="H240">
        <f ca="1">_xlfn.IFS(AND(G240&gt;铜钱系统分析!$D$233,G240&lt;=铜钱系统分析!$E$233),5,AND(G240&gt;铜钱系统分析!$D$234,G240&lt;=铜钱系统分析!$E$234),4,AND(G240&gt;铜钱系统分析!$D$235,G240&lt;=铜钱系统分析!$E$235),3,AND(G240&gt;铜钱系统分析!$D$236,G240&lt;=铜钱系统分析!$E$236),2)</f>
        <v>3</v>
      </c>
      <c r="J240" s="48">
        <f t="shared" ca="1" si="33"/>
        <v>44.225180921110308</v>
      </c>
      <c r="K240">
        <f ca="1">_xlfn.IFS(AND(J240&gt;铜钱系统分析!$D$233,J240&lt;=铜钱系统分析!$E$233),5,AND(J240&gt;铜钱系统分析!$D$234,J240&lt;=铜钱系统分析!$E$234),4,AND(J240&gt;铜钱系统分析!$D$235,J240&lt;=铜钱系统分析!$E$235),3,AND(J240&gt;铜钱系统分析!$D$236,J240&lt;=铜钱系统分析!$E$236),2)</f>
        <v>3</v>
      </c>
      <c r="M240" s="48">
        <f t="shared" ca="1" si="34"/>
        <v>98.773944018183158</v>
      </c>
      <c r="N240">
        <f ca="1">_xlfn.IFS(AND(M240&gt;铜钱系统分析!$D$233,M240&lt;=铜钱系统分析!$E$233),5,AND(M240&gt;铜钱系统分析!$D$234,M240&lt;=铜钱系统分析!$E$234),4,AND(M240&gt;铜钱系统分析!$D$235,M240&lt;=铜钱系统分析!$E$235),3,AND(M240&gt;铜钱系统分析!$D$236,M240&lt;=铜钱系统分析!$E$236),2)</f>
        <v>2</v>
      </c>
      <c r="P240" s="48">
        <f t="shared" ca="1" si="35"/>
        <v>96.340596266659801</v>
      </c>
      <c r="Q240">
        <f ca="1">_xlfn.IFS(AND(P240&gt;铜钱系统分析!$D$233,P240&lt;=铜钱系统分析!$E$233),5,AND(P240&gt;铜钱系统分析!$D$234,P240&lt;=铜钱系统分析!$E$234),4,AND(P240&gt;铜钱系统分析!$D$235,P240&lt;=铜钱系统分析!$E$235),3,AND(P240&gt;铜钱系统分析!$D$236,P240&lt;=铜钱系统分析!$E$236),2)</f>
        <v>2</v>
      </c>
      <c r="S240" s="48">
        <f t="shared" ca="1" si="36"/>
        <v>85.632206515234216</v>
      </c>
      <c r="T240">
        <f ca="1">_xlfn.IFS(AND(S240&gt;铜钱系统分析!$D$233,S240&lt;=铜钱系统分析!$E$233),5,AND(S240&gt;铜钱系统分析!$D$234,S240&lt;=铜钱系统分析!$E$234),4,AND(S240&gt;铜钱系统分析!$D$235,S240&lt;=铜钱系统分析!$E$235),3,AND(S240&gt;铜钱系统分析!$D$236,S240&lt;=铜钱系统分析!$E$236),2)</f>
        <v>2</v>
      </c>
      <c r="V240" s="48">
        <f t="shared" ca="1" si="37"/>
        <v>38.567597734527183</v>
      </c>
      <c r="W240">
        <f ca="1">_xlfn.IFS(AND(V240&gt;铜钱系统分析!$D$233,V240&lt;=铜钱系统分析!$E$233),5,AND(V240&gt;铜钱系统分析!$D$234,V240&lt;=铜钱系统分析!$E$234),4,AND(V240&gt;铜钱系统分析!$D$235,V240&lt;=铜钱系统分析!$E$235),3,AND(V240&gt;铜钱系统分析!$D$236,V240&lt;=铜钱系统分析!$E$236),2)</f>
        <v>3</v>
      </c>
      <c r="Y240" s="48">
        <f t="shared" ca="1" si="38"/>
        <v>77.988373494898994</v>
      </c>
      <c r="Z240">
        <f ca="1">_xlfn.IFS(AND(Y240&gt;铜钱系统分析!$D$233,Y240&lt;=铜钱系统分析!$E$233),5,AND(Y240&gt;铜钱系统分析!$D$234,Y240&lt;=铜钱系统分析!$E$234),4,AND(Y240&gt;铜钱系统分析!$D$235,Y240&lt;=铜钱系统分析!$E$235),3,AND(Y240&gt;铜钱系统分析!$D$236,Y240&lt;=铜钱系统分析!$E$236),2)</f>
        <v>2</v>
      </c>
      <c r="AB240" s="48">
        <f t="shared" ca="1" si="39"/>
        <v>82.515647936924282</v>
      </c>
      <c r="AC240">
        <f ca="1">_xlfn.IFS(AND(AB240&gt;铜钱系统分析!$D$233,AB240&lt;=铜钱系统分析!$E$233),5,AND(AB240&gt;铜钱系统分析!$D$234,AB240&lt;=铜钱系统分析!$E$234),4,AND(AB240&gt;铜钱系统分析!$D$235,AB240&lt;=铜钱系统分析!$E$235),3,AND(AB240&gt;铜钱系统分析!$D$236,AB240&lt;=铜钱系统分析!$E$236),2)</f>
        <v>2</v>
      </c>
    </row>
    <row r="241" spans="1:29" x14ac:dyDescent="0.15">
      <c r="A241" s="48">
        <f t="shared" ca="1" si="30"/>
        <v>80.635441017762133</v>
      </c>
      <c r="B241">
        <f ca="1">_xlfn.IFS(AND(A241&gt;铜钱系统分析!$D$233,A241&lt;=铜钱系统分析!$E$233),5,AND(A241&gt;铜钱系统分析!$D$234,A241&lt;=铜钱系统分析!$E$234),4,AND(A241&gt;铜钱系统分析!$D$235,A241&lt;=铜钱系统分析!$E$235),3,AND(A241&gt;铜钱系统分析!$D$236,A241&lt;=铜钱系统分析!$E$236),2)</f>
        <v>2</v>
      </c>
      <c r="D241" s="48">
        <f t="shared" ca="1" si="31"/>
        <v>69.730581566796303</v>
      </c>
      <c r="E241">
        <f ca="1">_xlfn.IFS(AND(D241&gt;铜钱系统分析!$D$233,D241&lt;=铜钱系统分析!$E$233),5,AND(D241&gt;铜钱系统分析!$D$234,D241&lt;=铜钱系统分析!$E$234),4,AND(D241&gt;铜钱系统分析!$D$235,D241&lt;=铜钱系统分析!$E$235),3,AND(D241&gt;铜钱系统分析!$D$236,D241&lt;=铜钱系统分析!$E$236),2)</f>
        <v>3</v>
      </c>
      <c r="G241" s="48">
        <f t="shared" ca="1" si="32"/>
        <v>68.584129680063128</v>
      </c>
      <c r="H241">
        <f ca="1">_xlfn.IFS(AND(G241&gt;铜钱系统分析!$D$233,G241&lt;=铜钱系统分析!$E$233),5,AND(G241&gt;铜钱系统分析!$D$234,G241&lt;=铜钱系统分析!$E$234),4,AND(G241&gt;铜钱系统分析!$D$235,G241&lt;=铜钱系统分析!$E$235),3,AND(G241&gt;铜钱系统分析!$D$236,G241&lt;=铜钱系统分析!$E$236),2)</f>
        <v>3</v>
      </c>
      <c r="J241" s="48">
        <f t="shared" ca="1" si="33"/>
        <v>39.348729810050983</v>
      </c>
      <c r="K241">
        <f ca="1">_xlfn.IFS(AND(J241&gt;铜钱系统分析!$D$233,J241&lt;=铜钱系统分析!$E$233),5,AND(J241&gt;铜钱系统分析!$D$234,J241&lt;=铜钱系统分析!$E$234),4,AND(J241&gt;铜钱系统分析!$D$235,J241&lt;=铜钱系统分析!$E$235),3,AND(J241&gt;铜钱系统分析!$D$236,J241&lt;=铜钱系统分析!$E$236),2)</f>
        <v>3</v>
      </c>
      <c r="M241" s="48">
        <f t="shared" ca="1" si="34"/>
        <v>1.5490922084144265</v>
      </c>
      <c r="N241">
        <f ca="1">_xlfn.IFS(AND(M241&gt;铜钱系统分析!$D$233,M241&lt;=铜钱系统分析!$E$233),5,AND(M241&gt;铜钱系统分析!$D$234,M241&lt;=铜钱系统分析!$E$234),4,AND(M241&gt;铜钱系统分析!$D$235,M241&lt;=铜钱系统分析!$E$235),3,AND(M241&gt;铜钱系统分析!$D$236,M241&lt;=铜钱系统分析!$E$236),2)</f>
        <v>4</v>
      </c>
      <c r="P241" s="48">
        <f t="shared" ca="1" si="35"/>
        <v>30.190000099553728</v>
      </c>
      <c r="Q241">
        <f ca="1">_xlfn.IFS(AND(P241&gt;铜钱系统分析!$D$233,P241&lt;=铜钱系统分析!$E$233),5,AND(P241&gt;铜钱系统分析!$D$234,P241&lt;=铜钱系统分析!$E$234),4,AND(P241&gt;铜钱系统分析!$D$235,P241&lt;=铜钱系统分析!$E$235),3,AND(P241&gt;铜钱系统分析!$D$236,P241&lt;=铜钱系统分析!$E$236),2)</f>
        <v>3</v>
      </c>
      <c r="S241" s="48">
        <f t="shared" ca="1" si="36"/>
        <v>79.455855822763667</v>
      </c>
      <c r="T241">
        <f ca="1">_xlfn.IFS(AND(S241&gt;铜钱系统分析!$D$233,S241&lt;=铜钱系统分析!$E$233),5,AND(S241&gt;铜钱系统分析!$D$234,S241&lt;=铜钱系统分析!$E$234),4,AND(S241&gt;铜钱系统分析!$D$235,S241&lt;=铜钱系统分析!$E$235),3,AND(S241&gt;铜钱系统分析!$D$236,S241&lt;=铜钱系统分析!$E$236),2)</f>
        <v>2</v>
      </c>
      <c r="V241" s="48">
        <f t="shared" ca="1" si="37"/>
        <v>54.90236363317058</v>
      </c>
      <c r="W241">
        <f ca="1">_xlfn.IFS(AND(V241&gt;铜钱系统分析!$D$233,V241&lt;=铜钱系统分析!$E$233),5,AND(V241&gt;铜钱系统分析!$D$234,V241&lt;=铜钱系统分析!$E$234),4,AND(V241&gt;铜钱系统分析!$D$235,V241&lt;=铜钱系统分析!$E$235),3,AND(V241&gt;铜钱系统分析!$D$236,V241&lt;=铜钱系统分析!$E$236),2)</f>
        <v>3</v>
      </c>
      <c r="Y241" s="48">
        <f t="shared" ca="1" si="38"/>
        <v>73.309012674621812</v>
      </c>
      <c r="Z241">
        <f ca="1">_xlfn.IFS(AND(Y241&gt;铜钱系统分析!$D$233,Y241&lt;=铜钱系统分析!$E$233),5,AND(Y241&gt;铜钱系统分析!$D$234,Y241&lt;=铜钱系统分析!$E$234),4,AND(Y241&gt;铜钱系统分析!$D$235,Y241&lt;=铜钱系统分析!$E$235),3,AND(Y241&gt;铜钱系统分析!$D$236,Y241&lt;=铜钱系统分析!$E$236),2)</f>
        <v>2</v>
      </c>
      <c r="AB241" s="48">
        <f t="shared" ca="1" si="39"/>
        <v>36.050273946712039</v>
      </c>
      <c r="AC241">
        <f ca="1">_xlfn.IFS(AND(AB241&gt;铜钱系统分析!$D$233,AB241&lt;=铜钱系统分析!$E$233),5,AND(AB241&gt;铜钱系统分析!$D$234,AB241&lt;=铜钱系统分析!$E$234),4,AND(AB241&gt;铜钱系统分析!$D$235,AB241&lt;=铜钱系统分析!$E$235),3,AND(AB241&gt;铜钱系统分析!$D$236,AB241&lt;=铜钱系统分析!$E$236),2)</f>
        <v>3</v>
      </c>
    </row>
    <row r="242" spans="1:29" x14ac:dyDescent="0.15">
      <c r="A242" s="48">
        <f t="shared" ca="1" si="30"/>
        <v>13.063409569717244</v>
      </c>
      <c r="B242">
        <f ca="1">_xlfn.IFS(AND(A242&gt;铜钱系统分析!$D$233,A242&lt;=铜钱系统分析!$E$233),5,AND(A242&gt;铜钱系统分析!$D$234,A242&lt;=铜钱系统分析!$E$234),4,AND(A242&gt;铜钱系统分析!$D$235,A242&lt;=铜钱系统分析!$E$235),3,AND(A242&gt;铜钱系统分析!$D$236,A242&lt;=铜钱系统分析!$E$236),2)</f>
        <v>3</v>
      </c>
      <c r="D242" s="48">
        <f t="shared" ca="1" si="31"/>
        <v>93.660695527603608</v>
      </c>
      <c r="E242">
        <f ca="1">_xlfn.IFS(AND(D242&gt;铜钱系统分析!$D$233,D242&lt;=铜钱系统分析!$E$233),5,AND(D242&gt;铜钱系统分析!$D$234,D242&lt;=铜钱系统分析!$E$234),4,AND(D242&gt;铜钱系统分析!$D$235,D242&lt;=铜钱系统分析!$E$235),3,AND(D242&gt;铜钱系统分析!$D$236,D242&lt;=铜钱系统分析!$E$236),2)</f>
        <v>2</v>
      </c>
      <c r="G242" s="48">
        <f t="shared" ca="1" si="32"/>
        <v>52.689447692600325</v>
      </c>
      <c r="H242">
        <f ca="1">_xlfn.IFS(AND(G242&gt;铜钱系统分析!$D$233,G242&lt;=铜钱系统分析!$E$233),5,AND(G242&gt;铜钱系统分析!$D$234,G242&lt;=铜钱系统分析!$E$234),4,AND(G242&gt;铜钱系统分析!$D$235,G242&lt;=铜钱系统分析!$E$235),3,AND(G242&gt;铜钱系统分析!$D$236,G242&lt;=铜钱系统分析!$E$236),2)</f>
        <v>3</v>
      </c>
      <c r="J242" s="48">
        <f t="shared" ca="1" si="33"/>
        <v>8.8994193200589535</v>
      </c>
      <c r="K242">
        <f ca="1">_xlfn.IFS(AND(J242&gt;铜钱系统分析!$D$233,J242&lt;=铜钱系统分析!$E$233),5,AND(J242&gt;铜钱系统分析!$D$234,J242&lt;=铜钱系统分析!$E$234),4,AND(J242&gt;铜钱系统分析!$D$235,J242&lt;=铜钱系统分析!$E$235),3,AND(J242&gt;铜钱系统分析!$D$236,J242&lt;=铜钱系统分析!$E$236),2)</f>
        <v>3</v>
      </c>
      <c r="M242" s="48">
        <f t="shared" ca="1" si="34"/>
        <v>35.406190117550693</v>
      </c>
      <c r="N242">
        <f ca="1">_xlfn.IFS(AND(M242&gt;铜钱系统分析!$D$233,M242&lt;=铜钱系统分析!$E$233),5,AND(M242&gt;铜钱系统分析!$D$234,M242&lt;=铜钱系统分析!$E$234),4,AND(M242&gt;铜钱系统分析!$D$235,M242&lt;=铜钱系统分析!$E$235),3,AND(M242&gt;铜钱系统分析!$D$236,M242&lt;=铜钱系统分析!$E$236),2)</f>
        <v>3</v>
      </c>
      <c r="P242" s="48">
        <f t="shared" ca="1" si="35"/>
        <v>66.72571316428747</v>
      </c>
      <c r="Q242">
        <f ca="1">_xlfn.IFS(AND(P242&gt;铜钱系统分析!$D$233,P242&lt;=铜钱系统分析!$E$233),5,AND(P242&gt;铜钱系统分析!$D$234,P242&lt;=铜钱系统分析!$E$234),4,AND(P242&gt;铜钱系统分析!$D$235,P242&lt;=铜钱系统分析!$E$235),3,AND(P242&gt;铜钱系统分析!$D$236,P242&lt;=铜钱系统分析!$E$236),2)</f>
        <v>3</v>
      </c>
      <c r="S242" s="48">
        <f t="shared" ca="1" si="36"/>
        <v>36.078960381888095</v>
      </c>
      <c r="T242">
        <f ca="1">_xlfn.IFS(AND(S242&gt;铜钱系统分析!$D$233,S242&lt;=铜钱系统分析!$E$233),5,AND(S242&gt;铜钱系统分析!$D$234,S242&lt;=铜钱系统分析!$E$234),4,AND(S242&gt;铜钱系统分析!$D$235,S242&lt;=铜钱系统分析!$E$235),3,AND(S242&gt;铜钱系统分析!$D$236,S242&lt;=铜钱系统分析!$E$236),2)</f>
        <v>3</v>
      </c>
      <c r="V242" s="48">
        <f t="shared" ca="1" si="37"/>
        <v>21.659732037034086</v>
      </c>
      <c r="W242">
        <f ca="1">_xlfn.IFS(AND(V242&gt;铜钱系统分析!$D$233,V242&lt;=铜钱系统分析!$E$233),5,AND(V242&gt;铜钱系统分析!$D$234,V242&lt;=铜钱系统分析!$E$234),4,AND(V242&gt;铜钱系统分析!$D$235,V242&lt;=铜钱系统分析!$E$235),3,AND(V242&gt;铜钱系统分析!$D$236,V242&lt;=铜钱系统分析!$E$236),2)</f>
        <v>3</v>
      </c>
      <c r="Y242" s="48">
        <f t="shared" ca="1" si="38"/>
        <v>63.985925974538048</v>
      </c>
      <c r="Z242">
        <f ca="1">_xlfn.IFS(AND(Y242&gt;铜钱系统分析!$D$233,Y242&lt;=铜钱系统分析!$E$233),5,AND(Y242&gt;铜钱系统分析!$D$234,Y242&lt;=铜钱系统分析!$E$234),4,AND(Y242&gt;铜钱系统分析!$D$235,Y242&lt;=铜钱系统分析!$E$235),3,AND(Y242&gt;铜钱系统分析!$D$236,Y242&lt;=铜钱系统分析!$E$236),2)</f>
        <v>3</v>
      </c>
      <c r="AB242" s="48">
        <f t="shared" ca="1" si="39"/>
        <v>85.10312072117938</v>
      </c>
      <c r="AC242">
        <f ca="1">_xlfn.IFS(AND(AB242&gt;铜钱系统分析!$D$233,AB242&lt;=铜钱系统分析!$E$233),5,AND(AB242&gt;铜钱系统分析!$D$234,AB242&lt;=铜钱系统分析!$E$234),4,AND(AB242&gt;铜钱系统分析!$D$235,AB242&lt;=铜钱系统分析!$E$235),3,AND(AB242&gt;铜钱系统分析!$D$236,AB242&lt;=铜钱系统分析!$E$236),2)</f>
        <v>2</v>
      </c>
    </row>
    <row r="243" spans="1:29" x14ac:dyDescent="0.15">
      <c r="A243" s="48">
        <f t="shared" ca="1" si="30"/>
        <v>42.137388119998377</v>
      </c>
      <c r="B243">
        <f ca="1">_xlfn.IFS(AND(A243&gt;铜钱系统分析!$D$233,A243&lt;=铜钱系统分析!$E$233),5,AND(A243&gt;铜钱系统分析!$D$234,A243&lt;=铜钱系统分析!$E$234),4,AND(A243&gt;铜钱系统分析!$D$235,A243&lt;=铜钱系统分析!$E$235),3,AND(A243&gt;铜钱系统分析!$D$236,A243&lt;=铜钱系统分析!$E$236),2)</f>
        <v>3</v>
      </c>
      <c r="D243" s="48">
        <f t="shared" ca="1" si="31"/>
        <v>22.498577195802316</v>
      </c>
      <c r="E243">
        <f ca="1">_xlfn.IFS(AND(D243&gt;铜钱系统分析!$D$233,D243&lt;=铜钱系统分析!$E$233),5,AND(D243&gt;铜钱系统分析!$D$234,D243&lt;=铜钱系统分析!$E$234),4,AND(D243&gt;铜钱系统分析!$D$235,D243&lt;=铜钱系统分析!$E$235),3,AND(D243&gt;铜钱系统分析!$D$236,D243&lt;=铜钱系统分析!$E$236),2)</f>
        <v>3</v>
      </c>
      <c r="G243" s="48">
        <f t="shared" ca="1" si="32"/>
        <v>60.672879487699518</v>
      </c>
      <c r="H243">
        <f ca="1">_xlfn.IFS(AND(G243&gt;铜钱系统分析!$D$233,G243&lt;=铜钱系统分析!$E$233),5,AND(G243&gt;铜钱系统分析!$D$234,G243&lt;=铜钱系统分析!$E$234),4,AND(G243&gt;铜钱系统分析!$D$235,G243&lt;=铜钱系统分析!$E$235),3,AND(G243&gt;铜钱系统分析!$D$236,G243&lt;=铜钱系统分析!$E$236),2)</f>
        <v>3</v>
      </c>
      <c r="J243" s="48">
        <f t="shared" ca="1" si="33"/>
        <v>91.687320513041143</v>
      </c>
      <c r="K243">
        <f ca="1">_xlfn.IFS(AND(J243&gt;铜钱系统分析!$D$233,J243&lt;=铜钱系统分析!$E$233),5,AND(J243&gt;铜钱系统分析!$D$234,J243&lt;=铜钱系统分析!$E$234),4,AND(J243&gt;铜钱系统分析!$D$235,J243&lt;=铜钱系统分析!$E$235),3,AND(J243&gt;铜钱系统分析!$D$236,J243&lt;=铜钱系统分析!$E$236),2)</f>
        <v>2</v>
      </c>
      <c r="M243" s="48">
        <f t="shared" ca="1" si="34"/>
        <v>95.044589476926248</v>
      </c>
      <c r="N243">
        <f ca="1">_xlfn.IFS(AND(M243&gt;铜钱系统分析!$D$233,M243&lt;=铜钱系统分析!$E$233),5,AND(M243&gt;铜钱系统分析!$D$234,M243&lt;=铜钱系统分析!$E$234),4,AND(M243&gt;铜钱系统分析!$D$235,M243&lt;=铜钱系统分析!$E$235),3,AND(M243&gt;铜钱系统分析!$D$236,M243&lt;=铜钱系统分析!$E$236),2)</f>
        <v>2</v>
      </c>
      <c r="P243" s="48">
        <f t="shared" ca="1" si="35"/>
        <v>82.442511876869801</v>
      </c>
      <c r="Q243">
        <f ca="1">_xlfn.IFS(AND(P243&gt;铜钱系统分析!$D$233,P243&lt;=铜钱系统分析!$E$233),5,AND(P243&gt;铜钱系统分析!$D$234,P243&lt;=铜钱系统分析!$E$234),4,AND(P243&gt;铜钱系统分析!$D$235,P243&lt;=铜钱系统分析!$E$235),3,AND(P243&gt;铜钱系统分析!$D$236,P243&lt;=铜钱系统分析!$E$236),2)</f>
        <v>2</v>
      </c>
      <c r="S243" s="48">
        <f t="shared" ca="1" si="36"/>
        <v>33.820157908506353</v>
      </c>
      <c r="T243">
        <f ca="1">_xlfn.IFS(AND(S243&gt;铜钱系统分析!$D$233,S243&lt;=铜钱系统分析!$E$233),5,AND(S243&gt;铜钱系统分析!$D$234,S243&lt;=铜钱系统分析!$E$234),4,AND(S243&gt;铜钱系统分析!$D$235,S243&lt;=铜钱系统分析!$E$235),3,AND(S243&gt;铜钱系统分析!$D$236,S243&lt;=铜钱系统分析!$E$236),2)</f>
        <v>3</v>
      </c>
      <c r="V243" s="48">
        <f t="shared" ca="1" si="37"/>
        <v>26.248449553085162</v>
      </c>
      <c r="W243">
        <f ca="1">_xlfn.IFS(AND(V243&gt;铜钱系统分析!$D$233,V243&lt;=铜钱系统分析!$E$233),5,AND(V243&gt;铜钱系统分析!$D$234,V243&lt;=铜钱系统分析!$E$234),4,AND(V243&gt;铜钱系统分析!$D$235,V243&lt;=铜钱系统分析!$E$235),3,AND(V243&gt;铜钱系统分析!$D$236,V243&lt;=铜钱系统分析!$E$236),2)</f>
        <v>3</v>
      </c>
      <c r="Y243" s="48">
        <f t="shared" ca="1" si="38"/>
        <v>9.0053396847397558</v>
      </c>
      <c r="Z243">
        <f ca="1">_xlfn.IFS(AND(Y243&gt;铜钱系统分析!$D$233,Y243&lt;=铜钱系统分析!$E$233),5,AND(Y243&gt;铜钱系统分析!$D$234,Y243&lt;=铜钱系统分析!$E$234),4,AND(Y243&gt;铜钱系统分析!$D$235,Y243&lt;=铜钱系统分析!$E$235),3,AND(Y243&gt;铜钱系统分析!$D$236,Y243&lt;=铜钱系统分析!$E$236),2)</f>
        <v>3</v>
      </c>
      <c r="AB243" s="48">
        <f t="shared" ca="1" si="39"/>
        <v>68.318283765287021</v>
      </c>
      <c r="AC243">
        <f ca="1">_xlfn.IFS(AND(AB243&gt;铜钱系统分析!$D$233,AB243&lt;=铜钱系统分析!$E$233),5,AND(AB243&gt;铜钱系统分析!$D$234,AB243&lt;=铜钱系统分析!$E$234),4,AND(AB243&gt;铜钱系统分析!$D$235,AB243&lt;=铜钱系统分析!$E$235),3,AND(AB243&gt;铜钱系统分析!$D$236,AB243&lt;=铜钱系统分析!$E$236),2)</f>
        <v>3</v>
      </c>
    </row>
    <row r="244" spans="1:29" x14ac:dyDescent="0.15">
      <c r="A244" s="48">
        <f t="shared" ca="1" si="30"/>
        <v>37.970665975846551</v>
      </c>
      <c r="B244">
        <f ca="1">_xlfn.IFS(AND(A244&gt;铜钱系统分析!$D$233,A244&lt;=铜钱系统分析!$E$233),5,AND(A244&gt;铜钱系统分析!$D$234,A244&lt;=铜钱系统分析!$E$234),4,AND(A244&gt;铜钱系统分析!$D$235,A244&lt;=铜钱系统分析!$E$235),3,AND(A244&gt;铜钱系统分析!$D$236,A244&lt;=铜钱系统分析!$E$236),2)</f>
        <v>3</v>
      </c>
      <c r="D244" s="48">
        <f t="shared" ca="1" si="31"/>
        <v>93.70483659176297</v>
      </c>
      <c r="E244">
        <f ca="1">_xlfn.IFS(AND(D244&gt;铜钱系统分析!$D$233,D244&lt;=铜钱系统分析!$E$233),5,AND(D244&gt;铜钱系统分析!$D$234,D244&lt;=铜钱系统分析!$E$234),4,AND(D244&gt;铜钱系统分析!$D$235,D244&lt;=铜钱系统分析!$E$235),3,AND(D244&gt;铜钱系统分析!$D$236,D244&lt;=铜钱系统分析!$E$236),2)</f>
        <v>2</v>
      </c>
      <c r="G244" s="48">
        <f t="shared" ca="1" si="32"/>
        <v>30.444886479458365</v>
      </c>
      <c r="H244">
        <f ca="1">_xlfn.IFS(AND(G244&gt;铜钱系统分析!$D$233,G244&lt;=铜钱系统分析!$E$233),5,AND(G244&gt;铜钱系统分析!$D$234,G244&lt;=铜钱系统分析!$E$234),4,AND(G244&gt;铜钱系统分析!$D$235,G244&lt;=铜钱系统分析!$E$235),3,AND(G244&gt;铜钱系统分析!$D$236,G244&lt;=铜钱系统分析!$E$236),2)</f>
        <v>3</v>
      </c>
      <c r="J244" s="48">
        <f t="shared" ca="1" si="33"/>
        <v>52.190162362615503</v>
      </c>
      <c r="K244">
        <f ca="1">_xlfn.IFS(AND(J244&gt;铜钱系统分析!$D$233,J244&lt;=铜钱系统分析!$E$233),5,AND(J244&gt;铜钱系统分析!$D$234,J244&lt;=铜钱系统分析!$E$234),4,AND(J244&gt;铜钱系统分析!$D$235,J244&lt;=铜钱系统分析!$E$235),3,AND(J244&gt;铜钱系统分析!$D$236,J244&lt;=铜钱系统分析!$E$236),2)</f>
        <v>3</v>
      </c>
      <c r="M244" s="48">
        <f t="shared" ca="1" si="34"/>
        <v>84.531058503181924</v>
      </c>
      <c r="N244">
        <f ca="1">_xlfn.IFS(AND(M244&gt;铜钱系统分析!$D$233,M244&lt;=铜钱系统分析!$E$233),5,AND(M244&gt;铜钱系统分析!$D$234,M244&lt;=铜钱系统分析!$E$234),4,AND(M244&gt;铜钱系统分析!$D$235,M244&lt;=铜钱系统分析!$E$235),3,AND(M244&gt;铜钱系统分析!$D$236,M244&lt;=铜钱系统分析!$E$236),2)</f>
        <v>2</v>
      </c>
      <c r="P244" s="48">
        <f t="shared" ca="1" si="35"/>
        <v>32.925224714760894</v>
      </c>
      <c r="Q244">
        <f ca="1">_xlfn.IFS(AND(P244&gt;铜钱系统分析!$D$233,P244&lt;=铜钱系统分析!$E$233),5,AND(P244&gt;铜钱系统分析!$D$234,P244&lt;=铜钱系统分析!$E$234),4,AND(P244&gt;铜钱系统分析!$D$235,P244&lt;=铜钱系统分析!$E$235),3,AND(P244&gt;铜钱系统分析!$D$236,P244&lt;=铜钱系统分析!$E$236),2)</f>
        <v>3</v>
      </c>
      <c r="S244" s="48">
        <f t="shared" ca="1" si="36"/>
        <v>37.686897123405096</v>
      </c>
      <c r="T244">
        <f ca="1">_xlfn.IFS(AND(S244&gt;铜钱系统分析!$D$233,S244&lt;=铜钱系统分析!$E$233),5,AND(S244&gt;铜钱系统分析!$D$234,S244&lt;=铜钱系统分析!$E$234),4,AND(S244&gt;铜钱系统分析!$D$235,S244&lt;=铜钱系统分析!$E$235),3,AND(S244&gt;铜钱系统分析!$D$236,S244&lt;=铜钱系统分析!$E$236),2)</f>
        <v>3</v>
      </c>
      <c r="V244" s="48">
        <f t="shared" ca="1" si="37"/>
        <v>98.900066780107849</v>
      </c>
      <c r="W244">
        <f ca="1">_xlfn.IFS(AND(V244&gt;铜钱系统分析!$D$233,V244&lt;=铜钱系统分析!$E$233),5,AND(V244&gt;铜钱系统分析!$D$234,V244&lt;=铜钱系统分析!$E$234),4,AND(V244&gt;铜钱系统分析!$D$235,V244&lt;=铜钱系统分析!$E$235),3,AND(V244&gt;铜钱系统分析!$D$236,V244&lt;=铜钱系统分析!$E$236),2)</f>
        <v>2</v>
      </c>
      <c r="Y244" s="48">
        <f t="shared" ca="1" si="38"/>
        <v>52.770585584672212</v>
      </c>
      <c r="Z244">
        <f ca="1">_xlfn.IFS(AND(Y244&gt;铜钱系统分析!$D$233,Y244&lt;=铜钱系统分析!$E$233),5,AND(Y244&gt;铜钱系统分析!$D$234,Y244&lt;=铜钱系统分析!$E$234),4,AND(Y244&gt;铜钱系统分析!$D$235,Y244&lt;=铜钱系统分析!$E$235),3,AND(Y244&gt;铜钱系统分析!$D$236,Y244&lt;=铜钱系统分析!$E$236),2)</f>
        <v>3</v>
      </c>
      <c r="AB244" s="48">
        <f t="shared" ca="1" si="39"/>
        <v>41.321159198907928</v>
      </c>
      <c r="AC244">
        <f ca="1">_xlfn.IFS(AND(AB244&gt;铜钱系统分析!$D$233,AB244&lt;=铜钱系统分析!$E$233),5,AND(AB244&gt;铜钱系统分析!$D$234,AB244&lt;=铜钱系统分析!$E$234),4,AND(AB244&gt;铜钱系统分析!$D$235,AB244&lt;=铜钱系统分析!$E$235),3,AND(AB244&gt;铜钱系统分析!$D$236,AB244&lt;=铜钱系统分析!$E$236),2)</f>
        <v>3</v>
      </c>
    </row>
    <row r="245" spans="1:29" x14ac:dyDescent="0.15">
      <c r="A245" s="48">
        <f t="shared" ca="1" si="30"/>
        <v>88.263988720074934</v>
      </c>
      <c r="B245">
        <f ca="1">_xlfn.IFS(AND(A245&gt;铜钱系统分析!$D$233,A245&lt;=铜钱系统分析!$E$233),5,AND(A245&gt;铜钱系统分析!$D$234,A245&lt;=铜钱系统分析!$E$234),4,AND(A245&gt;铜钱系统分析!$D$235,A245&lt;=铜钱系统分析!$E$235),3,AND(A245&gt;铜钱系统分析!$D$236,A245&lt;=铜钱系统分析!$E$236),2)</f>
        <v>2</v>
      </c>
      <c r="D245" s="48">
        <f t="shared" ca="1" si="31"/>
        <v>29.882937591435955</v>
      </c>
      <c r="E245">
        <f ca="1">_xlfn.IFS(AND(D245&gt;铜钱系统分析!$D$233,D245&lt;=铜钱系统分析!$E$233),5,AND(D245&gt;铜钱系统分析!$D$234,D245&lt;=铜钱系统分析!$E$234),4,AND(D245&gt;铜钱系统分析!$D$235,D245&lt;=铜钱系统分析!$E$235),3,AND(D245&gt;铜钱系统分析!$D$236,D245&lt;=铜钱系统分析!$E$236),2)</f>
        <v>3</v>
      </c>
      <c r="G245" s="48">
        <f t="shared" ca="1" si="32"/>
        <v>91.40875419669004</v>
      </c>
      <c r="H245">
        <f ca="1">_xlfn.IFS(AND(G245&gt;铜钱系统分析!$D$233,G245&lt;=铜钱系统分析!$E$233),5,AND(G245&gt;铜钱系统分析!$D$234,G245&lt;=铜钱系统分析!$E$234),4,AND(G245&gt;铜钱系统分析!$D$235,G245&lt;=铜钱系统分析!$E$235),3,AND(G245&gt;铜钱系统分析!$D$236,G245&lt;=铜钱系统分析!$E$236),2)</f>
        <v>2</v>
      </c>
      <c r="J245" s="48">
        <f t="shared" ca="1" si="33"/>
        <v>47.313105734790298</v>
      </c>
      <c r="K245">
        <f ca="1">_xlfn.IFS(AND(J245&gt;铜钱系统分析!$D$233,J245&lt;=铜钱系统分析!$E$233),5,AND(J245&gt;铜钱系统分析!$D$234,J245&lt;=铜钱系统分析!$E$234),4,AND(J245&gt;铜钱系统分析!$D$235,J245&lt;=铜钱系统分析!$E$235),3,AND(J245&gt;铜钱系统分析!$D$236,J245&lt;=铜钱系统分析!$E$236),2)</f>
        <v>3</v>
      </c>
      <c r="M245" s="48">
        <f t="shared" ca="1" si="34"/>
        <v>36.927340413598571</v>
      </c>
      <c r="N245">
        <f ca="1">_xlfn.IFS(AND(M245&gt;铜钱系统分析!$D$233,M245&lt;=铜钱系统分析!$E$233),5,AND(M245&gt;铜钱系统分析!$D$234,M245&lt;=铜钱系统分析!$E$234),4,AND(M245&gt;铜钱系统分析!$D$235,M245&lt;=铜钱系统分析!$E$235),3,AND(M245&gt;铜钱系统分析!$D$236,M245&lt;=铜钱系统分析!$E$236),2)</f>
        <v>3</v>
      </c>
      <c r="P245" s="48">
        <f t="shared" ca="1" si="35"/>
        <v>79.346251023509993</v>
      </c>
      <c r="Q245">
        <f ca="1">_xlfn.IFS(AND(P245&gt;铜钱系统分析!$D$233,P245&lt;=铜钱系统分析!$E$233),5,AND(P245&gt;铜钱系统分析!$D$234,P245&lt;=铜钱系统分析!$E$234),4,AND(P245&gt;铜钱系统分析!$D$235,P245&lt;=铜钱系统分析!$E$235),3,AND(P245&gt;铜钱系统分析!$D$236,P245&lt;=铜钱系统分析!$E$236),2)</f>
        <v>2</v>
      </c>
      <c r="S245" s="48">
        <f t="shared" ca="1" si="36"/>
        <v>1.4959624441399977</v>
      </c>
      <c r="T245">
        <f ca="1">_xlfn.IFS(AND(S245&gt;铜钱系统分析!$D$233,S245&lt;=铜钱系统分析!$E$233),5,AND(S245&gt;铜钱系统分析!$D$234,S245&lt;=铜钱系统分析!$E$234),4,AND(S245&gt;铜钱系统分析!$D$235,S245&lt;=铜钱系统分析!$E$235),3,AND(S245&gt;铜钱系统分析!$D$236,S245&lt;=铜钱系统分析!$E$236),2)</f>
        <v>4</v>
      </c>
      <c r="V245" s="48">
        <f t="shared" ca="1" si="37"/>
        <v>51.649063751132239</v>
      </c>
      <c r="W245">
        <f ca="1">_xlfn.IFS(AND(V245&gt;铜钱系统分析!$D$233,V245&lt;=铜钱系统分析!$E$233),5,AND(V245&gt;铜钱系统分析!$D$234,V245&lt;=铜钱系统分析!$E$234),4,AND(V245&gt;铜钱系统分析!$D$235,V245&lt;=铜钱系统分析!$E$235),3,AND(V245&gt;铜钱系统分析!$D$236,V245&lt;=铜钱系统分析!$E$236),2)</f>
        <v>3</v>
      </c>
      <c r="Y245" s="48">
        <f t="shared" ca="1" si="38"/>
        <v>55.891339861463088</v>
      </c>
      <c r="Z245">
        <f ca="1">_xlfn.IFS(AND(Y245&gt;铜钱系统分析!$D$233,Y245&lt;=铜钱系统分析!$E$233),5,AND(Y245&gt;铜钱系统分析!$D$234,Y245&lt;=铜钱系统分析!$E$234),4,AND(Y245&gt;铜钱系统分析!$D$235,Y245&lt;=铜钱系统分析!$E$235),3,AND(Y245&gt;铜钱系统分析!$D$236,Y245&lt;=铜钱系统分析!$E$236),2)</f>
        <v>3</v>
      </c>
      <c r="AB245" s="48">
        <f t="shared" ca="1" si="39"/>
        <v>71.156546673001841</v>
      </c>
      <c r="AC245">
        <f ca="1">_xlfn.IFS(AND(AB245&gt;铜钱系统分析!$D$233,AB245&lt;=铜钱系统分析!$E$233),5,AND(AB245&gt;铜钱系统分析!$D$234,AB245&lt;=铜钱系统分析!$E$234),4,AND(AB245&gt;铜钱系统分析!$D$235,AB245&lt;=铜钱系统分析!$E$235),3,AND(AB245&gt;铜钱系统分析!$D$236,AB245&lt;=铜钱系统分析!$E$236),2)</f>
        <v>3</v>
      </c>
    </row>
    <row r="246" spans="1:29" x14ac:dyDescent="0.15">
      <c r="A246" s="48">
        <f t="shared" ca="1" si="30"/>
        <v>57.35587199119545</v>
      </c>
      <c r="B246">
        <f ca="1">_xlfn.IFS(AND(A246&gt;铜钱系统分析!$D$233,A246&lt;=铜钱系统分析!$E$233),5,AND(A246&gt;铜钱系统分析!$D$234,A246&lt;=铜钱系统分析!$E$234),4,AND(A246&gt;铜钱系统分析!$D$235,A246&lt;=铜钱系统分析!$E$235),3,AND(A246&gt;铜钱系统分析!$D$236,A246&lt;=铜钱系统分析!$E$236),2)</f>
        <v>3</v>
      </c>
      <c r="D246" s="48">
        <f t="shared" ca="1" si="31"/>
        <v>41.707076644094634</v>
      </c>
      <c r="E246">
        <f ca="1">_xlfn.IFS(AND(D246&gt;铜钱系统分析!$D$233,D246&lt;=铜钱系统分析!$E$233),5,AND(D246&gt;铜钱系统分析!$D$234,D246&lt;=铜钱系统分析!$E$234),4,AND(D246&gt;铜钱系统分析!$D$235,D246&lt;=铜钱系统分析!$E$235),3,AND(D246&gt;铜钱系统分析!$D$236,D246&lt;=铜钱系统分析!$E$236),2)</f>
        <v>3</v>
      </c>
      <c r="G246" s="48">
        <f t="shared" ca="1" si="32"/>
        <v>64.444391736223977</v>
      </c>
      <c r="H246">
        <f ca="1">_xlfn.IFS(AND(G246&gt;铜钱系统分析!$D$233,G246&lt;=铜钱系统分析!$E$233),5,AND(G246&gt;铜钱系统分析!$D$234,G246&lt;=铜钱系统分析!$E$234),4,AND(G246&gt;铜钱系统分析!$D$235,G246&lt;=铜钱系统分析!$E$235),3,AND(G246&gt;铜钱系统分析!$D$236,G246&lt;=铜钱系统分析!$E$236),2)</f>
        <v>3</v>
      </c>
      <c r="J246" s="48">
        <f t="shared" ca="1" si="33"/>
        <v>32.337496562530667</v>
      </c>
      <c r="K246">
        <f ca="1">_xlfn.IFS(AND(J246&gt;铜钱系统分析!$D$233,J246&lt;=铜钱系统分析!$E$233),5,AND(J246&gt;铜钱系统分析!$D$234,J246&lt;=铜钱系统分析!$E$234),4,AND(J246&gt;铜钱系统分析!$D$235,J246&lt;=铜钱系统分析!$E$235),3,AND(J246&gt;铜钱系统分析!$D$236,J246&lt;=铜钱系统分析!$E$236),2)</f>
        <v>3</v>
      </c>
      <c r="M246" s="48">
        <f t="shared" ca="1" si="34"/>
        <v>71.406084954421317</v>
      </c>
      <c r="N246">
        <f ca="1">_xlfn.IFS(AND(M246&gt;铜钱系统分析!$D$233,M246&lt;=铜钱系统分析!$E$233),5,AND(M246&gt;铜钱系统分析!$D$234,M246&lt;=铜钱系统分析!$E$234),4,AND(M246&gt;铜钱系统分析!$D$235,M246&lt;=铜钱系统分析!$E$235),3,AND(M246&gt;铜钱系统分析!$D$236,M246&lt;=铜钱系统分析!$E$236),2)</f>
        <v>3</v>
      </c>
      <c r="P246" s="48">
        <f t="shared" ca="1" si="35"/>
        <v>29.19173163059785</v>
      </c>
      <c r="Q246">
        <f ca="1">_xlfn.IFS(AND(P246&gt;铜钱系统分析!$D$233,P246&lt;=铜钱系统分析!$E$233),5,AND(P246&gt;铜钱系统分析!$D$234,P246&lt;=铜钱系统分析!$E$234),4,AND(P246&gt;铜钱系统分析!$D$235,P246&lt;=铜钱系统分析!$E$235),3,AND(P246&gt;铜钱系统分析!$D$236,P246&lt;=铜钱系统分析!$E$236),2)</f>
        <v>3</v>
      </c>
      <c r="S246" s="48">
        <f t="shared" ca="1" si="36"/>
        <v>92.509449718559267</v>
      </c>
      <c r="T246">
        <f ca="1">_xlfn.IFS(AND(S246&gt;铜钱系统分析!$D$233,S246&lt;=铜钱系统分析!$E$233),5,AND(S246&gt;铜钱系统分析!$D$234,S246&lt;=铜钱系统分析!$E$234),4,AND(S246&gt;铜钱系统分析!$D$235,S246&lt;=铜钱系统分析!$E$235),3,AND(S246&gt;铜钱系统分析!$D$236,S246&lt;=铜钱系统分析!$E$236),2)</f>
        <v>2</v>
      </c>
      <c r="V246" s="48">
        <f t="shared" ca="1" si="37"/>
        <v>73.933394074898089</v>
      </c>
      <c r="W246">
        <f ca="1">_xlfn.IFS(AND(V246&gt;铜钱系统分析!$D$233,V246&lt;=铜钱系统分析!$E$233),5,AND(V246&gt;铜钱系统分析!$D$234,V246&lt;=铜钱系统分析!$E$234),4,AND(V246&gt;铜钱系统分析!$D$235,V246&lt;=铜钱系统分析!$E$235),3,AND(V246&gt;铜钱系统分析!$D$236,V246&lt;=铜钱系统分析!$E$236),2)</f>
        <v>2</v>
      </c>
      <c r="Y246" s="48">
        <f t="shared" ca="1" si="38"/>
        <v>27.091500458111163</v>
      </c>
      <c r="Z246">
        <f ca="1">_xlfn.IFS(AND(Y246&gt;铜钱系统分析!$D$233,Y246&lt;=铜钱系统分析!$E$233),5,AND(Y246&gt;铜钱系统分析!$D$234,Y246&lt;=铜钱系统分析!$E$234),4,AND(Y246&gt;铜钱系统分析!$D$235,Y246&lt;=铜钱系统分析!$E$235),3,AND(Y246&gt;铜钱系统分析!$D$236,Y246&lt;=铜钱系统分析!$E$236),2)</f>
        <v>3</v>
      </c>
      <c r="AB246" s="48">
        <f t="shared" ca="1" si="39"/>
        <v>42.964749134180593</v>
      </c>
      <c r="AC246">
        <f ca="1">_xlfn.IFS(AND(AB246&gt;铜钱系统分析!$D$233,AB246&lt;=铜钱系统分析!$E$233),5,AND(AB246&gt;铜钱系统分析!$D$234,AB246&lt;=铜钱系统分析!$E$234),4,AND(AB246&gt;铜钱系统分析!$D$235,AB246&lt;=铜钱系统分析!$E$235),3,AND(AB246&gt;铜钱系统分析!$D$236,AB246&lt;=铜钱系统分析!$E$236),2)</f>
        <v>3</v>
      </c>
    </row>
    <row r="247" spans="1:29" x14ac:dyDescent="0.15">
      <c r="A247" s="48">
        <f t="shared" ca="1" si="30"/>
        <v>76.734325452288445</v>
      </c>
      <c r="B247">
        <f ca="1">_xlfn.IFS(AND(A247&gt;铜钱系统分析!$D$233,A247&lt;=铜钱系统分析!$E$233),5,AND(A247&gt;铜钱系统分析!$D$234,A247&lt;=铜钱系统分析!$E$234),4,AND(A247&gt;铜钱系统分析!$D$235,A247&lt;=铜钱系统分析!$E$235),3,AND(A247&gt;铜钱系统分析!$D$236,A247&lt;=铜钱系统分析!$E$236),2)</f>
        <v>2</v>
      </c>
      <c r="D247" s="48">
        <f t="shared" ca="1" si="31"/>
        <v>24.229614898897999</v>
      </c>
      <c r="E247">
        <f ca="1">_xlfn.IFS(AND(D247&gt;铜钱系统分析!$D$233,D247&lt;=铜钱系统分析!$E$233),5,AND(D247&gt;铜钱系统分析!$D$234,D247&lt;=铜钱系统分析!$E$234),4,AND(D247&gt;铜钱系统分析!$D$235,D247&lt;=铜钱系统分析!$E$235),3,AND(D247&gt;铜钱系统分析!$D$236,D247&lt;=铜钱系统分析!$E$236),2)</f>
        <v>3</v>
      </c>
      <c r="G247" s="48">
        <f t="shared" ca="1" si="32"/>
        <v>18.347326612948976</v>
      </c>
      <c r="H247">
        <f ca="1">_xlfn.IFS(AND(G247&gt;铜钱系统分析!$D$233,G247&lt;=铜钱系统分析!$E$233),5,AND(G247&gt;铜钱系统分析!$D$234,G247&lt;=铜钱系统分析!$E$234),4,AND(G247&gt;铜钱系统分析!$D$235,G247&lt;=铜钱系统分析!$E$235),3,AND(G247&gt;铜钱系统分析!$D$236,G247&lt;=铜钱系统分析!$E$236),2)</f>
        <v>3</v>
      </c>
      <c r="J247" s="48">
        <f t="shared" ca="1" si="33"/>
        <v>79.342919919471356</v>
      </c>
      <c r="K247">
        <f ca="1">_xlfn.IFS(AND(J247&gt;铜钱系统分析!$D$233,J247&lt;=铜钱系统分析!$E$233),5,AND(J247&gt;铜钱系统分析!$D$234,J247&lt;=铜钱系统分析!$E$234),4,AND(J247&gt;铜钱系统分析!$D$235,J247&lt;=铜钱系统分析!$E$235),3,AND(J247&gt;铜钱系统分析!$D$236,J247&lt;=铜钱系统分析!$E$236),2)</f>
        <v>2</v>
      </c>
      <c r="M247" s="48">
        <f t="shared" ca="1" si="34"/>
        <v>14.918587837319331</v>
      </c>
      <c r="N247">
        <f ca="1">_xlfn.IFS(AND(M247&gt;铜钱系统分析!$D$233,M247&lt;=铜钱系统分析!$E$233),5,AND(M247&gt;铜钱系统分析!$D$234,M247&lt;=铜钱系统分析!$E$234),4,AND(M247&gt;铜钱系统分析!$D$235,M247&lt;=铜钱系统分析!$E$235),3,AND(M247&gt;铜钱系统分析!$D$236,M247&lt;=铜钱系统分析!$E$236),2)</f>
        <v>3</v>
      </c>
      <c r="P247" s="48">
        <f t="shared" ca="1" si="35"/>
        <v>66.396564022507235</v>
      </c>
      <c r="Q247">
        <f ca="1">_xlfn.IFS(AND(P247&gt;铜钱系统分析!$D$233,P247&lt;=铜钱系统分析!$E$233),5,AND(P247&gt;铜钱系统分析!$D$234,P247&lt;=铜钱系统分析!$E$234),4,AND(P247&gt;铜钱系统分析!$D$235,P247&lt;=铜钱系统分析!$E$235),3,AND(P247&gt;铜钱系统分析!$D$236,P247&lt;=铜钱系统分析!$E$236),2)</f>
        <v>3</v>
      </c>
      <c r="S247" s="48">
        <f t="shared" ca="1" si="36"/>
        <v>33.809948707895934</v>
      </c>
      <c r="T247">
        <f ca="1">_xlfn.IFS(AND(S247&gt;铜钱系统分析!$D$233,S247&lt;=铜钱系统分析!$E$233),5,AND(S247&gt;铜钱系统分析!$D$234,S247&lt;=铜钱系统分析!$E$234),4,AND(S247&gt;铜钱系统分析!$D$235,S247&lt;=铜钱系统分析!$E$235),3,AND(S247&gt;铜钱系统分析!$D$236,S247&lt;=铜钱系统分析!$E$236),2)</f>
        <v>3</v>
      </c>
      <c r="V247" s="48">
        <f t="shared" ca="1" si="37"/>
        <v>51.279463831589844</v>
      </c>
      <c r="W247">
        <f ca="1">_xlfn.IFS(AND(V247&gt;铜钱系统分析!$D$233,V247&lt;=铜钱系统分析!$E$233),5,AND(V247&gt;铜钱系统分析!$D$234,V247&lt;=铜钱系统分析!$E$234),4,AND(V247&gt;铜钱系统分析!$D$235,V247&lt;=铜钱系统分析!$E$235),3,AND(V247&gt;铜钱系统分析!$D$236,V247&lt;=铜钱系统分析!$E$236),2)</f>
        <v>3</v>
      </c>
      <c r="Y247" s="48">
        <f t="shared" ca="1" si="38"/>
        <v>6.1048822958460036</v>
      </c>
      <c r="Z247">
        <f ca="1">_xlfn.IFS(AND(Y247&gt;铜钱系统分析!$D$233,Y247&lt;=铜钱系统分析!$E$233),5,AND(Y247&gt;铜钱系统分析!$D$234,Y247&lt;=铜钱系统分析!$E$234),4,AND(Y247&gt;铜钱系统分析!$D$235,Y247&lt;=铜钱系统分析!$E$235),3,AND(Y247&gt;铜钱系统分析!$D$236,Y247&lt;=铜钱系统分析!$E$236),2)</f>
        <v>3</v>
      </c>
      <c r="AB247" s="48">
        <f t="shared" ca="1" si="39"/>
        <v>88.565251713082901</v>
      </c>
      <c r="AC247">
        <f ca="1">_xlfn.IFS(AND(AB247&gt;铜钱系统分析!$D$233,AB247&lt;=铜钱系统分析!$E$233),5,AND(AB247&gt;铜钱系统分析!$D$234,AB247&lt;=铜钱系统分析!$E$234),4,AND(AB247&gt;铜钱系统分析!$D$235,AB247&lt;=铜钱系统分析!$E$235),3,AND(AB247&gt;铜钱系统分析!$D$236,AB247&lt;=铜钱系统分析!$E$236),2)</f>
        <v>2</v>
      </c>
    </row>
    <row r="248" spans="1:29" x14ac:dyDescent="0.15">
      <c r="A248" s="48">
        <f t="shared" ca="1" si="30"/>
        <v>15.137323495667655</v>
      </c>
      <c r="B248">
        <f ca="1">_xlfn.IFS(AND(A248&gt;铜钱系统分析!$D$233,A248&lt;=铜钱系统分析!$E$233),5,AND(A248&gt;铜钱系统分析!$D$234,A248&lt;=铜钱系统分析!$E$234),4,AND(A248&gt;铜钱系统分析!$D$235,A248&lt;=铜钱系统分析!$E$235),3,AND(A248&gt;铜钱系统分析!$D$236,A248&lt;=铜钱系统分析!$E$236),2)</f>
        <v>3</v>
      </c>
      <c r="D248" s="48">
        <f t="shared" ca="1" si="31"/>
        <v>55.432416138330119</v>
      </c>
      <c r="E248">
        <f ca="1">_xlfn.IFS(AND(D248&gt;铜钱系统分析!$D$233,D248&lt;=铜钱系统分析!$E$233),5,AND(D248&gt;铜钱系统分析!$D$234,D248&lt;=铜钱系统分析!$E$234),4,AND(D248&gt;铜钱系统分析!$D$235,D248&lt;=铜钱系统分析!$E$235),3,AND(D248&gt;铜钱系统分析!$D$236,D248&lt;=铜钱系统分析!$E$236),2)</f>
        <v>3</v>
      </c>
      <c r="G248" s="48">
        <f t="shared" ca="1" si="32"/>
        <v>10.10259916833599</v>
      </c>
      <c r="H248">
        <f ca="1">_xlfn.IFS(AND(G248&gt;铜钱系统分析!$D$233,G248&lt;=铜钱系统分析!$E$233),5,AND(G248&gt;铜钱系统分析!$D$234,G248&lt;=铜钱系统分析!$E$234),4,AND(G248&gt;铜钱系统分析!$D$235,G248&lt;=铜钱系统分析!$E$235),3,AND(G248&gt;铜钱系统分析!$D$236,G248&lt;=铜钱系统分析!$E$236),2)</f>
        <v>3</v>
      </c>
      <c r="J248" s="48">
        <f t="shared" ca="1" si="33"/>
        <v>93.208446965011092</v>
      </c>
      <c r="K248">
        <f ca="1">_xlfn.IFS(AND(J248&gt;铜钱系统分析!$D$233,J248&lt;=铜钱系统分析!$E$233),5,AND(J248&gt;铜钱系统分析!$D$234,J248&lt;=铜钱系统分析!$E$234),4,AND(J248&gt;铜钱系统分析!$D$235,J248&lt;=铜钱系统分析!$E$235),3,AND(J248&gt;铜钱系统分析!$D$236,J248&lt;=铜钱系统分析!$E$236),2)</f>
        <v>2</v>
      </c>
      <c r="M248" s="48">
        <f t="shared" ca="1" si="34"/>
        <v>14.830137817860688</v>
      </c>
      <c r="N248">
        <f ca="1">_xlfn.IFS(AND(M248&gt;铜钱系统分析!$D$233,M248&lt;=铜钱系统分析!$E$233),5,AND(M248&gt;铜钱系统分析!$D$234,M248&lt;=铜钱系统分析!$E$234),4,AND(M248&gt;铜钱系统分析!$D$235,M248&lt;=铜钱系统分析!$E$235),3,AND(M248&gt;铜钱系统分析!$D$236,M248&lt;=铜钱系统分析!$E$236),2)</f>
        <v>3</v>
      </c>
      <c r="P248" s="48">
        <f t="shared" ca="1" si="35"/>
        <v>97.110348885839898</v>
      </c>
      <c r="Q248">
        <f ca="1">_xlfn.IFS(AND(P248&gt;铜钱系统分析!$D$233,P248&lt;=铜钱系统分析!$E$233),5,AND(P248&gt;铜钱系统分析!$D$234,P248&lt;=铜钱系统分析!$E$234),4,AND(P248&gt;铜钱系统分析!$D$235,P248&lt;=铜钱系统分析!$E$235),3,AND(P248&gt;铜钱系统分析!$D$236,P248&lt;=铜钱系统分析!$E$236),2)</f>
        <v>2</v>
      </c>
      <c r="S248" s="48">
        <f t="shared" ca="1" si="36"/>
        <v>56.444230899472878</v>
      </c>
      <c r="T248">
        <f ca="1">_xlfn.IFS(AND(S248&gt;铜钱系统分析!$D$233,S248&lt;=铜钱系统分析!$E$233),5,AND(S248&gt;铜钱系统分析!$D$234,S248&lt;=铜钱系统分析!$E$234),4,AND(S248&gt;铜钱系统分析!$D$235,S248&lt;=铜钱系统分析!$E$235),3,AND(S248&gt;铜钱系统分析!$D$236,S248&lt;=铜钱系统分析!$E$236),2)</f>
        <v>3</v>
      </c>
      <c r="V248" s="48">
        <f t="shared" ca="1" si="37"/>
        <v>51.771984406212844</v>
      </c>
      <c r="W248">
        <f ca="1">_xlfn.IFS(AND(V248&gt;铜钱系统分析!$D$233,V248&lt;=铜钱系统分析!$E$233),5,AND(V248&gt;铜钱系统分析!$D$234,V248&lt;=铜钱系统分析!$E$234),4,AND(V248&gt;铜钱系统分析!$D$235,V248&lt;=铜钱系统分析!$E$235),3,AND(V248&gt;铜钱系统分析!$D$236,V248&lt;=铜钱系统分析!$E$236),2)</f>
        <v>3</v>
      </c>
      <c r="Y248" s="48">
        <f t="shared" ca="1" si="38"/>
        <v>66.178017025560123</v>
      </c>
      <c r="Z248">
        <f ca="1">_xlfn.IFS(AND(Y248&gt;铜钱系统分析!$D$233,Y248&lt;=铜钱系统分析!$E$233),5,AND(Y248&gt;铜钱系统分析!$D$234,Y248&lt;=铜钱系统分析!$E$234),4,AND(Y248&gt;铜钱系统分析!$D$235,Y248&lt;=铜钱系统分析!$E$235),3,AND(Y248&gt;铜钱系统分析!$D$236,Y248&lt;=铜钱系统分析!$E$236),2)</f>
        <v>3</v>
      </c>
      <c r="AB248" s="48">
        <f t="shared" ca="1" si="39"/>
        <v>31.772937079639497</v>
      </c>
      <c r="AC248">
        <f ca="1">_xlfn.IFS(AND(AB248&gt;铜钱系统分析!$D$233,AB248&lt;=铜钱系统分析!$E$233),5,AND(AB248&gt;铜钱系统分析!$D$234,AB248&lt;=铜钱系统分析!$E$234),4,AND(AB248&gt;铜钱系统分析!$D$235,AB248&lt;=铜钱系统分析!$E$235),3,AND(AB248&gt;铜钱系统分析!$D$236,AB248&lt;=铜钱系统分析!$E$236),2)</f>
        <v>3</v>
      </c>
    </row>
    <row r="249" spans="1:29" x14ac:dyDescent="0.15">
      <c r="A249" s="48">
        <f t="shared" ca="1" si="30"/>
        <v>46.649799505558022</v>
      </c>
      <c r="B249">
        <f ca="1">_xlfn.IFS(AND(A249&gt;铜钱系统分析!$D$233,A249&lt;=铜钱系统分析!$E$233),5,AND(A249&gt;铜钱系统分析!$D$234,A249&lt;=铜钱系统分析!$E$234),4,AND(A249&gt;铜钱系统分析!$D$235,A249&lt;=铜钱系统分析!$E$235),3,AND(A249&gt;铜钱系统分析!$D$236,A249&lt;=铜钱系统分析!$E$236),2)</f>
        <v>3</v>
      </c>
      <c r="D249" s="48">
        <f t="shared" ca="1" si="31"/>
        <v>61.949938719675366</v>
      </c>
      <c r="E249">
        <f ca="1">_xlfn.IFS(AND(D249&gt;铜钱系统分析!$D$233,D249&lt;=铜钱系统分析!$E$233),5,AND(D249&gt;铜钱系统分析!$D$234,D249&lt;=铜钱系统分析!$E$234),4,AND(D249&gt;铜钱系统分析!$D$235,D249&lt;=铜钱系统分析!$E$235),3,AND(D249&gt;铜钱系统分析!$D$236,D249&lt;=铜钱系统分析!$E$236),2)</f>
        <v>3</v>
      </c>
      <c r="G249" s="48">
        <f t="shared" ca="1" si="32"/>
        <v>72.573582174190619</v>
      </c>
      <c r="H249">
        <f ca="1">_xlfn.IFS(AND(G249&gt;铜钱系统分析!$D$233,G249&lt;=铜钱系统分析!$E$233),5,AND(G249&gt;铜钱系统分析!$D$234,G249&lt;=铜钱系统分析!$E$234),4,AND(G249&gt;铜钱系统分析!$D$235,G249&lt;=铜钱系统分析!$E$235),3,AND(G249&gt;铜钱系统分析!$D$236,G249&lt;=铜钱系统分析!$E$236),2)</f>
        <v>2</v>
      </c>
      <c r="J249" s="48">
        <f t="shared" ca="1" si="33"/>
        <v>39.32027472743286</v>
      </c>
      <c r="K249">
        <f ca="1">_xlfn.IFS(AND(J249&gt;铜钱系统分析!$D$233,J249&lt;=铜钱系统分析!$E$233),5,AND(J249&gt;铜钱系统分析!$D$234,J249&lt;=铜钱系统分析!$E$234),4,AND(J249&gt;铜钱系统分析!$D$235,J249&lt;=铜钱系统分析!$E$235),3,AND(J249&gt;铜钱系统分析!$D$236,J249&lt;=铜钱系统分析!$E$236),2)</f>
        <v>3</v>
      </c>
      <c r="M249" s="48">
        <f t="shared" ca="1" si="34"/>
        <v>19.741711094337035</v>
      </c>
      <c r="N249">
        <f ca="1">_xlfn.IFS(AND(M249&gt;铜钱系统分析!$D$233,M249&lt;=铜钱系统分析!$E$233),5,AND(M249&gt;铜钱系统分析!$D$234,M249&lt;=铜钱系统分析!$E$234),4,AND(M249&gt;铜钱系统分析!$D$235,M249&lt;=铜钱系统分析!$E$235),3,AND(M249&gt;铜钱系统分析!$D$236,M249&lt;=铜钱系统分析!$E$236),2)</f>
        <v>3</v>
      </c>
      <c r="P249" s="48">
        <f t="shared" ca="1" si="35"/>
        <v>77.410976536612125</v>
      </c>
      <c r="Q249">
        <f ca="1">_xlfn.IFS(AND(P249&gt;铜钱系统分析!$D$233,P249&lt;=铜钱系统分析!$E$233),5,AND(P249&gt;铜钱系统分析!$D$234,P249&lt;=铜钱系统分析!$E$234),4,AND(P249&gt;铜钱系统分析!$D$235,P249&lt;=铜钱系统分析!$E$235),3,AND(P249&gt;铜钱系统分析!$D$236,P249&lt;=铜钱系统分析!$E$236),2)</f>
        <v>2</v>
      </c>
      <c r="S249" s="48">
        <f t="shared" ca="1" si="36"/>
        <v>28.758592041598106</v>
      </c>
      <c r="T249">
        <f ca="1">_xlfn.IFS(AND(S249&gt;铜钱系统分析!$D$233,S249&lt;=铜钱系统分析!$E$233),5,AND(S249&gt;铜钱系统分析!$D$234,S249&lt;=铜钱系统分析!$E$234),4,AND(S249&gt;铜钱系统分析!$D$235,S249&lt;=铜钱系统分析!$E$235),3,AND(S249&gt;铜钱系统分析!$D$236,S249&lt;=铜钱系统分析!$E$236),2)</f>
        <v>3</v>
      </c>
      <c r="V249" s="48">
        <f t="shared" ca="1" si="37"/>
        <v>44.245655238368421</v>
      </c>
      <c r="W249">
        <f ca="1">_xlfn.IFS(AND(V249&gt;铜钱系统分析!$D$233,V249&lt;=铜钱系统分析!$E$233),5,AND(V249&gt;铜钱系统分析!$D$234,V249&lt;=铜钱系统分析!$E$234),4,AND(V249&gt;铜钱系统分析!$D$235,V249&lt;=铜钱系统分析!$E$235),3,AND(V249&gt;铜钱系统分析!$D$236,V249&lt;=铜钱系统分析!$E$236),2)</f>
        <v>3</v>
      </c>
      <c r="Y249" s="48">
        <f t="shared" ca="1" si="38"/>
        <v>48.074866637969691</v>
      </c>
      <c r="Z249">
        <f ca="1">_xlfn.IFS(AND(Y249&gt;铜钱系统分析!$D$233,Y249&lt;=铜钱系统分析!$E$233),5,AND(Y249&gt;铜钱系统分析!$D$234,Y249&lt;=铜钱系统分析!$E$234),4,AND(Y249&gt;铜钱系统分析!$D$235,Y249&lt;=铜钱系统分析!$E$235),3,AND(Y249&gt;铜钱系统分析!$D$236,Y249&lt;=铜钱系统分析!$E$236),2)</f>
        <v>3</v>
      </c>
      <c r="AB249" s="48">
        <f t="shared" ca="1" si="39"/>
        <v>28.555589889117172</v>
      </c>
      <c r="AC249">
        <f ca="1">_xlfn.IFS(AND(AB249&gt;铜钱系统分析!$D$233,AB249&lt;=铜钱系统分析!$E$233),5,AND(AB249&gt;铜钱系统分析!$D$234,AB249&lt;=铜钱系统分析!$E$234),4,AND(AB249&gt;铜钱系统分析!$D$235,AB249&lt;=铜钱系统分析!$E$235),3,AND(AB249&gt;铜钱系统分析!$D$236,AB249&lt;=铜钱系统分析!$E$236),2)</f>
        <v>3</v>
      </c>
    </row>
    <row r="250" spans="1:29" x14ac:dyDescent="0.15">
      <c r="A250" s="48">
        <f t="shared" ca="1" si="30"/>
        <v>26.402264146724974</v>
      </c>
      <c r="B250">
        <f ca="1">_xlfn.IFS(AND(A250&gt;铜钱系统分析!$D$233,A250&lt;=铜钱系统分析!$E$233),5,AND(A250&gt;铜钱系统分析!$D$234,A250&lt;=铜钱系统分析!$E$234),4,AND(A250&gt;铜钱系统分析!$D$235,A250&lt;=铜钱系统分析!$E$235),3,AND(A250&gt;铜钱系统分析!$D$236,A250&lt;=铜钱系统分析!$E$236),2)</f>
        <v>3</v>
      </c>
      <c r="D250" s="48">
        <f t="shared" ca="1" si="31"/>
        <v>93.483951910963341</v>
      </c>
      <c r="E250">
        <f ca="1">_xlfn.IFS(AND(D250&gt;铜钱系统分析!$D$233,D250&lt;=铜钱系统分析!$E$233),5,AND(D250&gt;铜钱系统分析!$D$234,D250&lt;=铜钱系统分析!$E$234),4,AND(D250&gt;铜钱系统分析!$D$235,D250&lt;=铜钱系统分析!$E$235),3,AND(D250&gt;铜钱系统分析!$D$236,D250&lt;=铜钱系统分析!$E$236),2)</f>
        <v>2</v>
      </c>
      <c r="G250" s="48">
        <f t="shared" ca="1" si="32"/>
        <v>75.118185535795277</v>
      </c>
      <c r="H250">
        <f ca="1">_xlfn.IFS(AND(G250&gt;铜钱系统分析!$D$233,G250&lt;=铜钱系统分析!$E$233),5,AND(G250&gt;铜钱系统分析!$D$234,G250&lt;=铜钱系统分析!$E$234),4,AND(G250&gt;铜钱系统分析!$D$235,G250&lt;=铜钱系统分析!$E$235),3,AND(G250&gt;铜钱系统分析!$D$236,G250&lt;=铜钱系统分析!$E$236),2)</f>
        <v>2</v>
      </c>
      <c r="J250" s="48">
        <f t="shared" ca="1" si="33"/>
        <v>82.836217625921606</v>
      </c>
      <c r="K250">
        <f ca="1">_xlfn.IFS(AND(J250&gt;铜钱系统分析!$D$233,J250&lt;=铜钱系统分析!$E$233),5,AND(J250&gt;铜钱系统分析!$D$234,J250&lt;=铜钱系统分析!$E$234),4,AND(J250&gt;铜钱系统分析!$D$235,J250&lt;=铜钱系统分析!$E$235),3,AND(J250&gt;铜钱系统分析!$D$236,J250&lt;=铜钱系统分析!$E$236),2)</f>
        <v>2</v>
      </c>
      <c r="M250" s="48">
        <f t="shared" ca="1" si="34"/>
        <v>10.995774545422099</v>
      </c>
      <c r="N250">
        <f ca="1">_xlfn.IFS(AND(M250&gt;铜钱系统分析!$D$233,M250&lt;=铜钱系统分析!$E$233),5,AND(M250&gt;铜钱系统分析!$D$234,M250&lt;=铜钱系统分析!$E$234),4,AND(M250&gt;铜钱系统分析!$D$235,M250&lt;=铜钱系统分析!$E$235),3,AND(M250&gt;铜钱系统分析!$D$236,M250&lt;=铜钱系统分析!$E$236),2)</f>
        <v>3</v>
      </c>
      <c r="P250" s="48">
        <f t="shared" ca="1" si="35"/>
        <v>22.916118110716255</v>
      </c>
      <c r="Q250">
        <f ca="1">_xlfn.IFS(AND(P250&gt;铜钱系统分析!$D$233,P250&lt;=铜钱系统分析!$E$233),5,AND(P250&gt;铜钱系统分析!$D$234,P250&lt;=铜钱系统分析!$E$234),4,AND(P250&gt;铜钱系统分析!$D$235,P250&lt;=铜钱系统分析!$E$235),3,AND(P250&gt;铜钱系统分析!$D$236,P250&lt;=铜钱系统分析!$E$236),2)</f>
        <v>3</v>
      </c>
      <c r="S250" s="48">
        <f t="shared" ca="1" si="36"/>
        <v>55.595587694191664</v>
      </c>
      <c r="T250">
        <f ca="1">_xlfn.IFS(AND(S250&gt;铜钱系统分析!$D$233,S250&lt;=铜钱系统分析!$E$233),5,AND(S250&gt;铜钱系统分析!$D$234,S250&lt;=铜钱系统分析!$E$234),4,AND(S250&gt;铜钱系统分析!$D$235,S250&lt;=铜钱系统分析!$E$235),3,AND(S250&gt;铜钱系统分析!$D$236,S250&lt;=铜钱系统分析!$E$236),2)</f>
        <v>3</v>
      </c>
      <c r="V250" s="48">
        <f t="shared" ca="1" si="37"/>
        <v>33.359205230083901</v>
      </c>
      <c r="W250">
        <f ca="1">_xlfn.IFS(AND(V250&gt;铜钱系统分析!$D$233,V250&lt;=铜钱系统分析!$E$233),5,AND(V250&gt;铜钱系统分析!$D$234,V250&lt;=铜钱系统分析!$E$234),4,AND(V250&gt;铜钱系统分析!$D$235,V250&lt;=铜钱系统分析!$E$235),3,AND(V250&gt;铜钱系统分析!$D$236,V250&lt;=铜钱系统分析!$E$236),2)</f>
        <v>3</v>
      </c>
      <c r="Y250" s="48">
        <f t="shared" ca="1" si="38"/>
        <v>34.353834892867518</v>
      </c>
      <c r="Z250">
        <f ca="1">_xlfn.IFS(AND(Y250&gt;铜钱系统分析!$D$233,Y250&lt;=铜钱系统分析!$E$233),5,AND(Y250&gt;铜钱系统分析!$D$234,Y250&lt;=铜钱系统分析!$E$234),4,AND(Y250&gt;铜钱系统分析!$D$235,Y250&lt;=铜钱系统分析!$E$235),3,AND(Y250&gt;铜钱系统分析!$D$236,Y250&lt;=铜钱系统分析!$E$236),2)</f>
        <v>3</v>
      </c>
      <c r="AB250" s="48">
        <f t="shared" ca="1" si="39"/>
        <v>29.063106366764792</v>
      </c>
      <c r="AC250">
        <f ca="1">_xlfn.IFS(AND(AB250&gt;铜钱系统分析!$D$233,AB250&lt;=铜钱系统分析!$E$233),5,AND(AB250&gt;铜钱系统分析!$D$234,AB250&lt;=铜钱系统分析!$E$234),4,AND(AB250&gt;铜钱系统分析!$D$235,AB250&lt;=铜钱系统分析!$E$235),3,AND(AB250&gt;铜钱系统分析!$D$236,AB250&lt;=铜钱系统分析!$E$236),2)</f>
        <v>3</v>
      </c>
    </row>
    <row r="251" spans="1:29" x14ac:dyDescent="0.15">
      <c r="A251" s="48">
        <f t="shared" ca="1" si="30"/>
        <v>83.502736612199058</v>
      </c>
      <c r="B251">
        <f ca="1">_xlfn.IFS(AND(A251&gt;铜钱系统分析!$D$233,A251&lt;=铜钱系统分析!$E$233),5,AND(A251&gt;铜钱系统分析!$D$234,A251&lt;=铜钱系统分析!$E$234),4,AND(A251&gt;铜钱系统分析!$D$235,A251&lt;=铜钱系统分析!$E$235),3,AND(A251&gt;铜钱系统分析!$D$236,A251&lt;=铜钱系统分析!$E$236),2)</f>
        <v>2</v>
      </c>
      <c r="D251" s="48">
        <f t="shared" ca="1" si="31"/>
        <v>29.489387975384005</v>
      </c>
      <c r="E251">
        <f ca="1">_xlfn.IFS(AND(D251&gt;铜钱系统分析!$D$233,D251&lt;=铜钱系统分析!$E$233),5,AND(D251&gt;铜钱系统分析!$D$234,D251&lt;=铜钱系统分析!$E$234),4,AND(D251&gt;铜钱系统分析!$D$235,D251&lt;=铜钱系统分析!$E$235),3,AND(D251&gt;铜钱系统分析!$D$236,D251&lt;=铜钱系统分析!$E$236),2)</f>
        <v>3</v>
      </c>
      <c r="G251" s="48">
        <f t="shared" ca="1" si="32"/>
        <v>96.841812398549393</v>
      </c>
      <c r="H251">
        <f ca="1">_xlfn.IFS(AND(G251&gt;铜钱系统分析!$D$233,G251&lt;=铜钱系统分析!$E$233),5,AND(G251&gt;铜钱系统分析!$D$234,G251&lt;=铜钱系统分析!$E$234),4,AND(G251&gt;铜钱系统分析!$D$235,G251&lt;=铜钱系统分析!$E$235),3,AND(G251&gt;铜钱系统分析!$D$236,G251&lt;=铜钱系统分析!$E$236),2)</f>
        <v>2</v>
      </c>
      <c r="J251" s="48">
        <f t="shared" ca="1" si="33"/>
        <v>92.693612093487303</v>
      </c>
      <c r="K251">
        <f ca="1">_xlfn.IFS(AND(J251&gt;铜钱系统分析!$D$233,J251&lt;=铜钱系统分析!$E$233),5,AND(J251&gt;铜钱系统分析!$D$234,J251&lt;=铜钱系统分析!$E$234),4,AND(J251&gt;铜钱系统分析!$D$235,J251&lt;=铜钱系统分析!$E$235),3,AND(J251&gt;铜钱系统分析!$D$236,J251&lt;=铜钱系统分析!$E$236),2)</f>
        <v>2</v>
      </c>
      <c r="M251" s="48">
        <f t="shared" ca="1" si="34"/>
        <v>61.946799301137389</v>
      </c>
      <c r="N251">
        <f ca="1">_xlfn.IFS(AND(M251&gt;铜钱系统分析!$D$233,M251&lt;=铜钱系统分析!$E$233),5,AND(M251&gt;铜钱系统分析!$D$234,M251&lt;=铜钱系统分析!$E$234),4,AND(M251&gt;铜钱系统分析!$D$235,M251&lt;=铜钱系统分析!$E$235),3,AND(M251&gt;铜钱系统分析!$D$236,M251&lt;=铜钱系统分析!$E$236),2)</f>
        <v>3</v>
      </c>
      <c r="P251" s="48">
        <f t="shared" ca="1" si="35"/>
        <v>49.059716489224336</v>
      </c>
      <c r="Q251">
        <f ca="1">_xlfn.IFS(AND(P251&gt;铜钱系统分析!$D$233,P251&lt;=铜钱系统分析!$E$233),5,AND(P251&gt;铜钱系统分析!$D$234,P251&lt;=铜钱系统分析!$E$234),4,AND(P251&gt;铜钱系统分析!$D$235,P251&lt;=铜钱系统分析!$E$235),3,AND(P251&gt;铜钱系统分析!$D$236,P251&lt;=铜钱系统分析!$E$236),2)</f>
        <v>3</v>
      </c>
      <c r="S251" s="48">
        <f t="shared" ca="1" si="36"/>
        <v>99.58621615751656</v>
      </c>
      <c r="T251">
        <f ca="1">_xlfn.IFS(AND(S251&gt;铜钱系统分析!$D$233,S251&lt;=铜钱系统分析!$E$233),5,AND(S251&gt;铜钱系统分析!$D$234,S251&lt;=铜钱系统分析!$E$234),4,AND(S251&gt;铜钱系统分析!$D$235,S251&lt;=铜钱系统分析!$E$235),3,AND(S251&gt;铜钱系统分析!$D$236,S251&lt;=铜钱系统分析!$E$236),2)</f>
        <v>2</v>
      </c>
      <c r="V251" s="48">
        <f t="shared" ca="1" si="37"/>
        <v>1.7597744038558405</v>
      </c>
      <c r="W251">
        <f ca="1">_xlfn.IFS(AND(V251&gt;铜钱系统分析!$D$233,V251&lt;=铜钱系统分析!$E$233),5,AND(V251&gt;铜钱系统分析!$D$234,V251&lt;=铜钱系统分析!$E$234),4,AND(V251&gt;铜钱系统分析!$D$235,V251&lt;=铜钱系统分析!$E$235),3,AND(V251&gt;铜钱系统分析!$D$236,V251&lt;=铜钱系统分析!$E$236),2)</f>
        <v>4</v>
      </c>
      <c r="Y251" s="48">
        <f t="shared" ca="1" si="38"/>
        <v>21.811183593570039</v>
      </c>
      <c r="Z251">
        <f ca="1">_xlfn.IFS(AND(Y251&gt;铜钱系统分析!$D$233,Y251&lt;=铜钱系统分析!$E$233),5,AND(Y251&gt;铜钱系统分析!$D$234,Y251&lt;=铜钱系统分析!$E$234),4,AND(Y251&gt;铜钱系统分析!$D$235,Y251&lt;=铜钱系统分析!$E$235),3,AND(Y251&gt;铜钱系统分析!$D$236,Y251&lt;=铜钱系统分析!$E$236),2)</f>
        <v>3</v>
      </c>
      <c r="AB251" s="48">
        <f t="shared" ca="1" si="39"/>
        <v>59.33206873966467</v>
      </c>
      <c r="AC251">
        <f ca="1">_xlfn.IFS(AND(AB251&gt;铜钱系统分析!$D$233,AB251&lt;=铜钱系统分析!$E$233),5,AND(AB251&gt;铜钱系统分析!$D$234,AB251&lt;=铜钱系统分析!$E$234),4,AND(AB251&gt;铜钱系统分析!$D$235,AB251&lt;=铜钱系统分析!$E$235),3,AND(AB251&gt;铜钱系统分析!$D$236,AB251&lt;=铜钱系统分析!$E$236),2)</f>
        <v>3</v>
      </c>
    </row>
    <row r="252" spans="1:29" x14ac:dyDescent="0.15">
      <c r="A252" s="48">
        <f t="shared" ca="1" si="30"/>
        <v>55.125611079979819</v>
      </c>
      <c r="B252">
        <f ca="1">_xlfn.IFS(AND(A252&gt;铜钱系统分析!$D$233,A252&lt;=铜钱系统分析!$E$233),5,AND(A252&gt;铜钱系统分析!$D$234,A252&lt;=铜钱系统分析!$E$234),4,AND(A252&gt;铜钱系统分析!$D$235,A252&lt;=铜钱系统分析!$E$235),3,AND(A252&gt;铜钱系统分析!$D$236,A252&lt;=铜钱系统分析!$E$236),2)</f>
        <v>3</v>
      </c>
      <c r="D252" s="48">
        <f t="shared" ca="1" si="31"/>
        <v>73.639237054645889</v>
      </c>
      <c r="E252">
        <f ca="1">_xlfn.IFS(AND(D252&gt;铜钱系统分析!$D$233,D252&lt;=铜钱系统分析!$E$233),5,AND(D252&gt;铜钱系统分析!$D$234,D252&lt;=铜钱系统分析!$E$234),4,AND(D252&gt;铜钱系统分析!$D$235,D252&lt;=铜钱系统分析!$E$235),3,AND(D252&gt;铜钱系统分析!$D$236,D252&lt;=铜钱系统分析!$E$236),2)</f>
        <v>2</v>
      </c>
      <c r="G252" s="48">
        <f t="shared" ca="1" si="32"/>
        <v>35.702283811457903</v>
      </c>
      <c r="H252">
        <f ca="1">_xlfn.IFS(AND(G252&gt;铜钱系统分析!$D$233,G252&lt;=铜钱系统分析!$E$233),5,AND(G252&gt;铜钱系统分析!$D$234,G252&lt;=铜钱系统分析!$E$234),4,AND(G252&gt;铜钱系统分析!$D$235,G252&lt;=铜钱系统分析!$E$235),3,AND(G252&gt;铜钱系统分析!$D$236,G252&lt;=铜钱系统分析!$E$236),2)</f>
        <v>3</v>
      </c>
      <c r="J252" s="48">
        <f t="shared" ca="1" si="33"/>
        <v>52.356742499827156</v>
      </c>
      <c r="K252">
        <f ca="1">_xlfn.IFS(AND(J252&gt;铜钱系统分析!$D$233,J252&lt;=铜钱系统分析!$E$233),5,AND(J252&gt;铜钱系统分析!$D$234,J252&lt;=铜钱系统分析!$E$234),4,AND(J252&gt;铜钱系统分析!$D$235,J252&lt;=铜钱系统分析!$E$235),3,AND(J252&gt;铜钱系统分析!$D$236,J252&lt;=铜钱系统分析!$E$236),2)</f>
        <v>3</v>
      </c>
      <c r="M252" s="48">
        <f t="shared" ca="1" si="34"/>
        <v>60.693480201809656</v>
      </c>
      <c r="N252">
        <f ca="1">_xlfn.IFS(AND(M252&gt;铜钱系统分析!$D$233,M252&lt;=铜钱系统分析!$E$233),5,AND(M252&gt;铜钱系统分析!$D$234,M252&lt;=铜钱系统分析!$E$234),4,AND(M252&gt;铜钱系统分析!$D$235,M252&lt;=铜钱系统分析!$E$235),3,AND(M252&gt;铜钱系统分析!$D$236,M252&lt;=铜钱系统分析!$E$236),2)</f>
        <v>3</v>
      </c>
      <c r="P252" s="48">
        <f t="shared" ca="1" si="35"/>
        <v>6.135780619557341</v>
      </c>
      <c r="Q252">
        <f ca="1">_xlfn.IFS(AND(P252&gt;铜钱系统分析!$D$233,P252&lt;=铜钱系统分析!$E$233),5,AND(P252&gt;铜钱系统分析!$D$234,P252&lt;=铜钱系统分析!$E$234),4,AND(P252&gt;铜钱系统分析!$D$235,P252&lt;=铜钱系统分析!$E$235),3,AND(P252&gt;铜钱系统分析!$D$236,P252&lt;=铜钱系统分析!$E$236),2)</f>
        <v>3</v>
      </c>
      <c r="S252" s="48">
        <f t="shared" ca="1" si="36"/>
        <v>9.8043249544449438</v>
      </c>
      <c r="T252">
        <f ca="1">_xlfn.IFS(AND(S252&gt;铜钱系统分析!$D$233,S252&lt;=铜钱系统分析!$E$233),5,AND(S252&gt;铜钱系统分析!$D$234,S252&lt;=铜钱系统分析!$E$234),4,AND(S252&gt;铜钱系统分析!$D$235,S252&lt;=铜钱系统分析!$E$235),3,AND(S252&gt;铜钱系统分析!$D$236,S252&lt;=铜钱系统分析!$E$236),2)</f>
        <v>3</v>
      </c>
      <c r="V252" s="48">
        <f t="shared" ca="1" si="37"/>
        <v>3.7755907281956658</v>
      </c>
      <c r="W252">
        <f ca="1">_xlfn.IFS(AND(V252&gt;铜钱系统分析!$D$233,V252&lt;=铜钱系统分析!$E$233),5,AND(V252&gt;铜钱系统分析!$D$234,V252&lt;=铜钱系统分析!$E$234),4,AND(V252&gt;铜钱系统分析!$D$235,V252&lt;=铜钱系统分析!$E$235),3,AND(V252&gt;铜钱系统分析!$D$236,V252&lt;=铜钱系统分析!$E$236),2)</f>
        <v>3</v>
      </c>
      <c r="Y252" s="48">
        <f t="shared" ca="1" si="38"/>
        <v>14.466838551921256</v>
      </c>
      <c r="Z252">
        <f ca="1">_xlfn.IFS(AND(Y252&gt;铜钱系统分析!$D$233,Y252&lt;=铜钱系统分析!$E$233),5,AND(Y252&gt;铜钱系统分析!$D$234,Y252&lt;=铜钱系统分析!$E$234),4,AND(Y252&gt;铜钱系统分析!$D$235,Y252&lt;=铜钱系统分析!$E$235),3,AND(Y252&gt;铜钱系统分析!$D$236,Y252&lt;=铜钱系统分析!$E$236),2)</f>
        <v>3</v>
      </c>
      <c r="AB252" s="48">
        <f t="shared" ca="1" si="39"/>
        <v>24.233919317583986</v>
      </c>
      <c r="AC252">
        <f ca="1">_xlfn.IFS(AND(AB252&gt;铜钱系统分析!$D$233,AB252&lt;=铜钱系统分析!$E$233),5,AND(AB252&gt;铜钱系统分析!$D$234,AB252&lt;=铜钱系统分析!$E$234),4,AND(AB252&gt;铜钱系统分析!$D$235,AB252&lt;=铜钱系统分析!$E$235),3,AND(AB252&gt;铜钱系统分析!$D$236,AB252&lt;=铜钱系统分析!$E$236),2)</f>
        <v>3</v>
      </c>
    </row>
    <row r="253" spans="1:29" x14ac:dyDescent="0.15">
      <c r="A253" s="48">
        <f t="shared" ca="1" si="30"/>
        <v>96.676085633744506</v>
      </c>
      <c r="B253">
        <f ca="1">_xlfn.IFS(AND(A253&gt;铜钱系统分析!$D$233,A253&lt;=铜钱系统分析!$E$233),5,AND(A253&gt;铜钱系统分析!$D$234,A253&lt;=铜钱系统分析!$E$234),4,AND(A253&gt;铜钱系统分析!$D$235,A253&lt;=铜钱系统分析!$E$235),3,AND(A253&gt;铜钱系统分析!$D$236,A253&lt;=铜钱系统分析!$E$236),2)</f>
        <v>2</v>
      </c>
      <c r="D253" s="48">
        <f t="shared" ca="1" si="31"/>
        <v>39.322356813303827</v>
      </c>
      <c r="E253">
        <f ca="1">_xlfn.IFS(AND(D253&gt;铜钱系统分析!$D$233,D253&lt;=铜钱系统分析!$E$233),5,AND(D253&gt;铜钱系统分析!$D$234,D253&lt;=铜钱系统分析!$E$234),4,AND(D253&gt;铜钱系统分析!$D$235,D253&lt;=铜钱系统分析!$E$235),3,AND(D253&gt;铜钱系统分析!$D$236,D253&lt;=铜钱系统分析!$E$236),2)</f>
        <v>3</v>
      </c>
      <c r="G253" s="48">
        <f t="shared" ca="1" si="32"/>
        <v>76.203922404948756</v>
      </c>
      <c r="H253">
        <f ca="1">_xlfn.IFS(AND(G253&gt;铜钱系统分析!$D$233,G253&lt;=铜钱系统分析!$E$233),5,AND(G253&gt;铜钱系统分析!$D$234,G253&lt;=铜钱系统分析!$E$234),4,AND(G253&gt;铜钱系统分析!$D$235,G253&lt;=铜钱系统分析!$E$235),3,AND(G253&gt;铜钱系统分析!$D$236,G253&lt;=铜钱系统分析!$E$236),2)</f>
        <v>2</v>
      </c>
      <c r="J253" s="48">
        <f t="shared" ca="1" si="33"/>
        <v>65.634810023789669</v>
      </c>
      <c r="K253">
        <f ca="1">_xlfn.IFS(AND(J253&gt;铜钱系统分析!$D$233,J253&lt;=铜钱系统分析!$E$233),5,AND(J253&gt;铜钱系统分析!$D$234,J253&lt;=铜钱系统分析!$E$234),4,AND(J253&gt;铜钱系统分析!$D$235,J253&lt;=铜钱系统分析!$E$235),3,AND(J253&gt;铜钱系统分析!$D$236,J253&lt;=铜钱系统分析!$E$236),2)</f>
        <v>3</v>
      </c>
      <c r="M253" s="48">
        <f t="shared" ca="1" si="34"/>
        <v>35.519204751294055</v>
      </c>
      <c r="N253">
        <f ca="1">_xlfn.IFS(AND(M253&gt;铜钱系统分析!$D$233,M253&lt;=铜钱系统分析!$E$233),5,AND(M253&gt;铜钱系统分析!$D$234,M253&lt;=铜钱系统分析!$E$234),4,AND(M253&gt;铜钱系统分析!$D$235,M253&lt;=铜钱系统分析!$E$235),3,AND(M253&gt;铜钱系统分析!$D$236,M253&lt;=铜钱系统分析!$E$236),2)</f>
        <v>3</v>
      </c>
      <c r="P253" s="48">
        <f t="shared" ca="1" si="35"/>
        <v>97.733069341652183</v>
      </c>
      <c r="Q253">
        <f ca="1">_xlfn.IFS(AND(P253&gt;铜钱系统分析!$D$233,P253&lt;=铜钱系统分析!$E$233),5,AND(P253&gt;铜钱系统分析!$D$234,P253&lt;=铜钱系统分析!$E$234),4,AND(P253&gt;铜钱系统分析!$D$235,P253&lt;=铜钱系统分析!$E$235),3,AND(P253&gt;铜钱系统分析!$D$236,P253&lt;=铜钱系统分析!$E$236),2)</f>
        <v>2</v>
      </c>
      <c r="S253" s="48">
        <f t="shared" ca="1" si="36"/>
        <v>30.952434384689496</v>
      </c>
      <c r="T253">
        <f ca="1">_xlfn.IFS(AND(S253&gt;铜钱系统分析!$D$233,S253&lt;=铜钱系统分析!$E$233),5,AND(S253&gt;铜钱系统分析!$D$234,S253&lt;=铜钱系统分析!$E$234),4,AND(S253&gt;铜钱系统分析!$D$235,S253&lt;=铜钱系统分析!$E$235),3,AND(S253&gt;铜钱系统分析!$D$236,S253&lt;=铜钱系统分析!$E$236),2)</f>
        <v>3</v>
      </c>
      <c r="V253" s="48">
        <f t="shared" ca="1" si="37"/>
        <v>78.773316567436922</v>
      </c>
      <c r="W253">
        <f ca="1">_xlfn.IFS(AND(V253&gt;铜钱系统分析!$D$233,V253&lt;=铜钱系统分析!$E$233),5,AND(V253&gt;铜钱系统分析!$D$234,V253&lt;=铜钱系统分析!$E$234),4,AND(V253&gt;铜钱系统分析!$D$235,V253&lt;=铜钱系统分析!$E$235),3,AND(V253&gt;铜钱系统分析!$D$236,V253&lt;=铜钱系统分析!$E$236),2)</f>
        <v>2</v>
      </c>
      <c r="Y253" s="48">
        <f t="shared" ca="1" si="38"/>
        <v>89.979880315664602</v>
      </c>
      <c r="Z253">
        <f ca="1">_xlfn.IFS(AND(Y253&gt;铜钱系统分析!$D$233,Y253&lt;=铜钱系统分析!$E$233),5,AND(Y253&gt;铜钱系统分析!$D$234,Y253&lt;=铜钱系统分析!$E$234),4,AND(Y253&gt;铜钱系统分析!$D$235,Y253&lt;=铜钱系统分析!$E$235),3,AND(Y253&gt;铜钱系统分析!$D$236,Y253&lt;=铜钱系统分析!$E$236),2)</f>
        <v>2</v>
      </c>
      <c r="AB253" s="48">
        <f t="shared" ca="1" si="39"/>
        <v>15.384524307347636</v>
      </c>
      <c r="AC253">
        <f ca="1">_xlfn.IFS(AND(AB253&gt;铜钱系统分析!$D$233,AB253&lt;=铜钱系统分析!$E$233),5,AND(AB253&gt;铜钱系统分析!$D$234,AB253&lt;=铜钱系统分析!$E$234),4,AND(AB253&gt;铜钱系统分析!$D$235,AB253&lt;=铜钱系统分析!$E$235),3,AND(AB253&gt;铜钱系统分析!$D$236,AB253&lt;=铜钱系统分析!$E$236),2)</f>
        <v>3</v>
      </c>
    </row>
    <row r="254" spans="1:29" x14ac:dyDescent="0.15">
      <c r="A254" s="48">
        <f t="shared" ca="1" si="30"/>
        <v>84.133948395184291</v>
      </c>
      <c r="B254">
        <f ca="1">_xlfn.IFS(AND(A254&gt;铜钱系统分析!$D$233,A254&lt;=铜钱系统分析!$E$233),5,AND(A254&gt;铜钱系统分析!$D$234,A254&lt;=铜钱系统分析!$E$234),4,AND(A254&gt;铜钱系统分析!$D$235,A254&lt;=铜钱系统分析!$E$235),3,AND(A254&gt;铜钱系统分析!$D$236,A254&lt;=铜钱系统分析!$E$236),2)</f>
        <v>2</v>
      </c>
      <c r="D254" s="48">
        <f t="shared" ca="1" si="31"/>
        <v>74.841851531811699</v>
      </c>
      <c r="E254">
        <f ca="1">_xlfn.IFS(AND(D254&gt;铜钱系统分析!$D$233,D254&lt;=铜钱系统分析!$E$233),5,AND(D254&gt;铜钱系统分析!$D$234,D254&lt;=铜钱系统分析!$E$234),4,AND(D254&gt;铜钱系统分析!$D$235,D254&lt;=铜钱系统分析!$E$235),3,AND(D254&gt;铜钱系统分析!$D$236,D254&lt;=铜钱系统分析!$E$236),2)</f>
        <v>2</v>
      </c>
      <c r="G254" s="48">
        <f t="shared" ca="1" si="32"/>
        <v>63.413786017890793</v>
      </c>
      <c r="H254">
        <f ca="1">_xlfn.IFS(AND(G254&gt;铜钱系统分析!$D$233,G254&lt;=铜钱系统分析!$E$233),5,AND(G254&gt;铜钱系统分析!$D$234,G254&lt;=铜钱系统分析!$E$234),4,AND(G254&gt;铜钱系统分析!$D$235,G254&lt;=铜钱系统分析!$E$235),3,AND(G254&gt;铜钱系统分析!$D$236,G254&lt;=铜钱系统分析!$E$236),2)</f>
        <v>3</v>
      </c>
      <c r="J254" s="48">
        <f t="shared" ca="1" si="33"/>
        <v>79.143107912207739</v>
      </c>
      <c r="K254">
        <f ca="1">_xlfn.IFS(AND(J254&gt;铜钱系统分析!$D$233,J254&lt;=铜钱系统分析!$E$233),5,AND(J254&gt;铜钱系统分析!$D$234,J254&lt;=铜钱系统分析!$E$234),4,AND(J254&gt;铜钱系统分析!$D$235,J254&lt;=铜钱系统分析!$E$235),3,AND(J254&gt;铜钱系统分析!$D$236,J254&lt;=铜钱系统分析!$E$236),2)</f>
        <v>2</v>
      </c>
      <c r="M254" s="48">
        <f t="shared" ca="1" si="34"/>
        <v>66.682108353645148</v>
      </c>
      <c r="N254">
        <f ca="1">_xlfn.IFS(AND(M254&gt;铜钱系统分析!$D$233,M254&lt;=铜钱系统分析!$E$233),5,AND(M254&gt;铜钱系统分析!$D$234,M254&lt;=铜钱系统分析!$E$234),4,AND(M254&gt;铜钱系统分析!$D$235,M254&lt;=铜钱系统分析!$E$235),3,AND(M254&gt;铜钱系统分析!$D$236,M254&lt;=铜钱系统分析!$E$236),2)</f>
        <v>3</v>
      </c>
      <c r="P254" s="48">
        <f t="shared" ca="1" si="35"/>
        <v>94.536650777689857</v>
      </c>
      <c r="Q254">
        <f ca="1">_xlfn.IFS(AND(P254&gt;铜钱系统分析!$D$233,P254&lt;=铜钱系统分析!$E$233),5,AND(P254&gt;铜钱系统分析!$D$234,P254&lt;=铜钱系统分析!$E$234),4,AND(P254&gt;铜钱系统分析!$D$235,P254&lt;=铜钱系统分析!$E$235),3,AND(P254&gt;铜钱系统分析!$D$236,P254&lt;=铜钱系统分析!$E$236),2)</f>
        <v>2</v>
      </c>
      <c r="S254" s="48">
        <f t="shared" ca="1" si="36"/>
        <v>58.969247627121533</v>
      </c>
      <c r="T254">
        <f ca="1">_xlfn.IFS(AND(S254&gt;铜钱系统分析!$D$233,S254&lt;=铜钱系统分析!$E$233),5,AND(S254&gt;铜钱系统分析!$D$234,S254&lt;=铜钱系统分析!$E$234),4,AND(S254&gt;铜钱系统分析!$D$235,S254&lt;=铜钱系统分析!$E$235),3,AND(S254&gt;铜钱系统分析!$D$236,S254&lt;=铜钱系统分析!$E$236),2)</f>
        <v>3</v>
      </c>
      <c r="V254" s="48">
        <f t="shared" ca="1" si="37"/>
        <v>51.144830011181398</v>
      </c>
      <c r="W254">
        <f ca="1">_xlfn.IFS(AND(V254&gt;铜钱系统分析!$D$233,V254&lt;=铜钱系统分析!$E$233),5,AND(V254&gt;铜钱系统分析!$D$234,V254&lt;=铜钱系统分析!$E$234),4,AND(V254&gt;铜钱系统分析!$D$235,V254&lt;=铜钱系统分析!$E$235),3,AND(V254&gt;铜钱系统分析!$D$236,V254&lt;=铜钱系统分析!$E$236),2)</f>
        <v>3</v>
      </c>
      <c r="Y254" s="48">
        <f t="shared" ca="1" si="38"/>
        <v>56.263789204636218</v>
      </c>
      <c r="Z254">
        <f ca="1">_xlfn.IFS(AND(Y254&gt;铜钱系统分析!$D$233,Y254&lt;=铜钱系统分析!$E$233),5,AND(Y254&gt;铜钱系统分析!$D$234,Y254&lt;=铜钱系统分析!$E$234),4,AND(Y254&gt;铜钱系统分析!$D$235,Y254&lt;=铜钱系统分析!$E$235),3,AND(Y254&gt;铜钱系统分析!$D$236,Y254&lt;=铜钱系统分析!$E$236),2)</f>
        <v>3</v>
      </c>
      <c r="AB254" s="48">
        <f t="shared" ca="1" si="39"/>
        <v>23.016957750574463</v>
      </c>
      <c r="AC254">
        <f ca="1">_xlfn.IFS(AND(AB254&gt;铜钱系统分析!$D$233,AB254&lt;=铜钱系统分析!$E$233),5,AND(AB254&gt;铜钱系统分析!$D$234,AB254&lt;=铜钱系统分析!$E$234),4,AND(AB254&gt;铜钱系统分析!$D$235,AB254&lt;=铜钱系统分析!$E$235),3,AND(AB254&gt;铜钱系统分析!$D$236,AB254&lt;=铜钱系统分析!$E$236),2)</f>
        <v>3</v>
      </c>
    </row>
    <row r="255" spans="1:29" x14ac:dyDescent="0.15">
      <c r="A255" s="48">
        <f t="shared" ca="1" si="30"/>
        <v>30.180458844284395</v>
      </c>
      <c r="B255">
        <f ca="1">_xlfn.IFS(AND(A255&gt;铜钱系统分析!$D$233,A255&lt;=铜钱系统分析!$E$233),5,AND(A255&gt;铜钱系统分析!$D$234,A255&lt;=铜钱系统分析!$E$234),4,AND(A255&gt;铜钱系统分析!$D$235,A255&lt;=铜钱系统分析!$E$235),3,AND(A255&gt;铜钱系统分析!$D$236,A255&lt;=铜钱系统分析!$E$236),2)</f>
        <v>3</v>
      </c>
      <c r="D255" s="48">
        <f t="shared" ca="1" si="31"/>
        <v>29.215606269482276</v>
      </c>
      <c r="E255">
        <f ca="1">_xlfn.IFS(AND(D255&gt;铜钱系统分析!$D$233,D255&lt;=铜钱系统分析!$E$233),5,AND(D255&gt;铜钱系统分析!$D$234,D255&lt;=铜钱系统分析!$E$234),4,AND(D255&gt;铜钱系统分析!$D$235,D255&lt;=铜钱系统分析!$E$235),3,AND(D255&gt;铜钱系统分析!$D$236,D255&lt;=铜钱系统分析!$E$236),2)</f>
        <v>3</v>
      </c>
      <c r="G255" s="48">
        <f t="shared" ca="1" si="32"/>
        <v>39.975633968627953</v>
      </c>
      <c r="H255">
        <f ca="1">_xlfn.IFS(AND(G255&gt;铜钱系统分析!$D$233,G255&lt;=铜钱系统分析!$E$233),5,AND(G255&gt;铜钱系统分析!$D$234,G255&lt;=铜钱系统分析!$E$234),4,AND(G255&gt;铜钱系统分析!$D$235,G255&lt;=铜钱系统分析!$E$235),3,AND(G255&gt;铜钱系统分析!$D$236,G255&lt;=铜钱系统分析!$E$236),2)</f>
        <v>3</v>
      </c>
      <c r="J255" s="48">
        <f t="shared" ca="1" si="33"/>
        <v>63.630992782991136</v>
      </c>
      <c r="K255">
        <f ca="1">_xlfn.IFS(AND(J255&gt;铜钱系统分析!$D$233,J255&lt;=铜钱系统分析!$E$233),5,AND(J255&gt;铜钱系统分析!$D$234,J255&lt;=铜钱系统分析!$E$234),4,AND(J255&gt;铜钱系统分析!$D$235,J255&lt;=铜钱系统分析!$E$235),3,AND(J255&gt;铜钱系统分析!$D$236,J255&lt;=铜钱系统分析!$E$236),2)</f>
        <v>3</v>
      </c>
      <c r="M255" s="48">
        <f t="shared" ca="1" si="34"/>
        <v>17.990604671822641</v>
      </c>
      <c r="N255">
        <f ca="1">_xlfn.IFS(AND(M255&gt;铜钱系统分析!$D$233,M255&lt;=铜钱系统分析!$E$233),5,AND(M255&gt;铜钱系统分析!$D$234,M255&lt;=铜钱系统分析!$E$234),4,AND(M255&gt;铜钱系统分析!$D$235,M255&lt;=铜钱系统分析!$E$235),3,AND(M255&gt;铜钱系统分析!$D$236,M255&lt;=铜钱系统分析!$E$236),2)</f>
        <v>3</v>
      </c>
      <c r="P255" s="48">
        <f t="shared" ca="1" si="35"/>
        <v>52.317093560832447</v>
      </c>
      <c r="Q255">
        <f ca="1">_xlfn.IFS(AND(P255&gt;铜钱系统分析!$D$233,P255&lt;=铜钱系统分析!$E$233),5,AND(P255&gt;铜钱系统分析!$D$234,P255&lt;=铜钱系统分析!$E$234),4,AND(P255&gt;铜钱系统分析!$D$235,P255&lt;=铜钱系统分析!$E$235),3,AND(P255&gt;铜钱系统分析!$D$236,P255&lt;=铜钱系统分析!$E$236),2)</f>
        <v>3</v>
      </c>
      <c r="S255" s="48">
        <f t="shared" ca="1" si="36"/>
        <v>7.5430395177160552</v>
      </c>
      <c r="T255">
        <f ca="1">_xlfn.IFS(AND(S255&gt;铜钱系统分析!$D$233,S255&lt;=铜钱系统分析!$E$233),5,AND(S255&gt;铜钱系统分析!$D$234,S255&lt;=铜钱系统分析!$E$234),4,AND(S255&gt;铜钱系统分析!$D$235,S255&lt;=铜钱系统分析!$E$235),3,AND(S255&gt;铜钱系统分析!$D$236,S255&lt;=铜钱系统分析!$E$236),2)</f>
        <v>3</v>
      </c>
      <c r="V255" s="48">
        <f t="shared" ca="1" si="37"/>
        <v>3.89093086370218</v>
      </c>
      <c r="W255">
        <f ca="1">_xlfn.IFS(AND(V255&gt;铜钱系统分析!$D$233,V255&lt;=铜钱系统分析!$E$233),5,AND(V255&gt;铜钱系统分析!$D$234,V255&lt;=铜钱系统分析!$E$234),4,AND(V255&gt;铜钱系统分析!$D$235,V255&lt;=铜钱系统分析!$E$235),3,AND(V255&gt;铜钱系统分析!$D$236,V255&lt;=铜钱系统分析!$E$236),2)</f>
        <v>3</v>
      </c>
      <c r="Y255" s="48">
        <f t="shared" ca="1" si="38"/>
        <v>22.22869477650239</v>
      </c>
      <c r="Z255">
        <f ca="1">_xlfn.IFS(AND(Y255&gt;铜钱系统分析!$D$233,Y255&lt;=铜钱系统分析!$E$233),5,AND(Y255&gt;铜钱系统分析!$D$234,Y255&lt;=铜钱系统分析!$E$234),4,AND(Y255&gt;铜钱系统分析!$D$235,Y255&lt;=铜钱系统分析!$E$235),3,AND(Y255&gt;铜钱系统分析!$D$236,Y255&lt;=铜钱系统分析!$E$236),2)</f>
        <v>3</v>
      </c>
      <c r="AB255" s="48">
        <f t="shared" ca="1" si="39"/>
        <v>82.446719141978363</v>
      </c>
      <c r="AC255">
        <f ca="1">_xlfn.IFS(AND(AB255&gt;铜钱系统分析!$D$233,AB255&lt;=铜钱系统分析!$E$233),5,AND(AB255&gt;铜钱系统分析!$D$234,AB255&lt;=铜钱系统分析!$E$234),4,AND(AB255&gt;铜钱系统分析!$D$235,AB255&lt;=铜钱系统分析!$E$235),3,AND(AB255&gt;铜钱系统分析!$D$236,AB255&lt;=铜钱系统分析!$E$236),2)</f>
        <v>2</v>
      </c>
    </row>
    <row r="256" spans="1:29" x14ac:dyDescent="0.15">
      <c r="A256" s="48">
        <f t="shared" ca="1" si="30"/>
        <v>69.180117020613665</v>
      </c>
      <c r="B256">
        <f ca="1">_xlfn.IFS(AND(A256&gt;铜钱系统分析!$D$233,A256&lt;=铜钱系统分析!$E$233),5,AND(A256&gt;铜钱系统分析!$D$234,A256&lt;=铜钱系统分析!$E$234),4,AND(A256&gt;铜钱系统分析!$D$235,A256&lt;=铜钱系统分析!$E$235),3,AND(A256&gt;铜钱系统分析!$D$236,A256&lt;=铜钱系统分析!$E$236),2)</f>
        <v>3</v>
      </c>
      <c r="D256" s="48">
        <f t="shared" ca="1" si="31"/>
        <v>46.663691427863775</v>
      </c>
      <c r="E256">
        <f ca="1">_xlfn.IFS(AND(D256&gt;铜钱系统分析!$D$233,D256&lt;=铜钱系统分析!$E$233),5,AND(D256&gt;铜钱系统分析!$D$234,D256&lt;=铜钱系统分析!$E$234),4,AND(D256&gt;铜钱系统分析!$D$235,D256&lt;=铜钱系统分析!$E$235),3,AND(D256&gt;铜钱系统分析!$D$236,D256&lt;=铜钱系统分析!$E$236),2)</f>
        <v>3</v>
      </c>
      <c r="G256" s="48">
        <f t="shared" ca="1" si="32"/>
        <v>19.358707203299375</v>
      </c>
      <c r="H256">
        <f ca="1">_xlfn.IFS(AND(G256&gt;铜钱系统分析!$D$233,G256&lt;=铜钱系统分析!$E$233),5,AND(G256&gt;铜钱系统分析!$D$234,G256&lt;=铜钱系统分析!$E$234),4,AND(G256&gt;铜钱系统分析!$D$235,G256&lt;=铜钱系统分析!$E$235),3,AND(G256&gt;铜钱系统分析!$D$236,G256&lt;=铜钱系统分析!$E$236),2)</f>
        <v>3</v>
      </c>
      <c r="J256" s="48">
        <f t="shared" ca="1" si="33"/>
        <v>95.470743150320374</v>
      </c>
      <c r="K256">
        <f ca="1">_xlfn.IFS(AND(J256&gt;铜钱系统分析!$D$233,J256&lt;=铜钱系统分析!$E$233),5,AND(J256&gt;铜钱系统分析!$D$234,J256&lt;=铜钱系统分析!$E$234),4,AND(J256&gt;铜钱系统分析!$D$235,J256&lt;=铜钱系统分析!$E$235),3,AND(J256&gt;铜钱系统分析!$D$236,J256&lt;=铜钱系统分析!$E$236),2)</f>
        <v>2</v>
      </c>
      <c r="M256" s="48">
        <f t="shared" ca="1" si="34"/>
        <v>81.833882267768772</v>
      </c>
      <c r="N256">
        <f ca="1">_xlfn.IFS(AND(M256&gt;铜钱系统分析!$D$233,M256&lt;=铜钱系统分析!$E$233),5,AND(M256&gt;铜钱系统分析!$D$234,M256&lt;=铜钱系统分析!$E$234),4,AND(M256&gt;铜钱系统分析!$D$235,M256&lt;=铜钱系统分析!$E$235),3,AND(M256&gt;铜钱系统分析!$D$236,M256&lt;=铜钱系统分析!$E$236),2)</f>
        <v>2</v>
      </c>
      <c r="P256" s="48">
        <f t="shared" ca="1" si="35"/>
        <v>40.886482236935485</v>
      </c>
      <c r="Q256">
        <f ca="1">_xlfn.IFS(AND(P256&gt;铜钱系统分析!$D$233,P256&lt;=铜钱系统分析!$E$233),5,AND(P256&gt;铜钱系统分析!$D$234,P256&lt;=铜钱系统分析!$E$234),4,AND(P256&gt;铜钱系统分析!$D$235,P256&lt;=铜钱系统分析!$E$235),3,AND(P256&gt;铜钱系统分析!$D$236,P256&lt;=铜钱系统分析!$E$236),2)</f>
        <v>3</v>
      </c>
      <c r="S256" s="48">
        <f t="shared" ca="1" si="36"/>
        <v>75.540998159852975</v>
      </c>
      <c r="T256">
        <f ca="1">_xlfn.IFS(AND(S256&gt;铜钱系统分析!$D$233,S256&lt;=铜钱系统分析!$E$233),5,AND(S256&gt;铜钱系统分析!$D$234,S256&lt;=铜钱系统分析!$E$234),4,AND(S256&gt;铜钱系统分析!$D$235,S256&lt;=铜钱系统分析!$E$235),3,AND(S256&gt;铜钱系统分析!$D$236,S256&lt;=铜钱系统分析!$E$236),2)</f>
        <v>2</v>
      </c>
      <c r="V256" s="48">
        <f t="shared" ca="1" si="37"/>
        <v>56.884048620996772</v>
      </c>
      <c r="W256">
        <f ca="1">_xlfn.IFS(AND(V256&gt;铜钱系统分析!$D$233,V256&lt;=铜钱系统分析!$E$233),5,AND(V256&gt;铜钱系统分析!$D$234,V256&lt;=铜钱系统分析!$E$234),4,AND(V256&gt;铜钱系统分析!$D$235,V256&lt;=铜钱系统分析!$E$235),3,AND(V256&gt;铜钱系统分析!$D$236,V256&lt;=铜钱系统分析!$E$236),2)</f>
        <v>3</v>
      </c>
      <c r="Y256" s="48">
        <f t="shared" ca="1" si="38"/>
        <v>45.215455147151154</v>
      </c>
      <c r="Z256">
        <f ca="1">_xlfn.IFS(AND(Y256&gt;铜钱系统分析!$D$233,Y256&lt;=铜钱系统分析!$E$233),5,AND(Y256&gt;铜钱系统分析!$D$234,Y256&lt;=铜钱系统分析!$E$234),4,AND(Y256&gt;铜钱系统分析!$D$235,Y256&lt;=铜钱系统分析!$E$235),3,AND(Y256&gt;铜钱系统分析!$D$236,Y256&lt;=铜钱系统分析!$E$236),2)</f>
        <v>3</v>
      </c>
      <c r="AB256" s="48">
        <f t="shared" ca="1" si="39"/>
        <v>98.473112294584311</v>
      </c>
      <c r="AC256">
        <f ca="1">_xlfn.IFS(AND(AB256&gt;铜钱系统分析!$D$233,AB256&lt;=铜钱系统分析!$E$233),5,AND(AB256&gt;铜钱系统分析!$D$234,AB256&lt;=铜钱系统分析!$E$234),4,AND(AB256&gt;铜钱系统分析!$D$235,AB256&lt;=铜钱系统分析!$E$235),3,AND(AB256&gt;铜钱系统分析!$D$236,AB256&lt;=铜钱系统分析!$E$236),2)</f>
        <v>2</v>
      </c>
    </row>
    <row r="257" spans="1:29" x14ac:dyDescent="0.15">
      <c r="A257" s="48">
        <f t="shared" ca="1" si="30"/>
        <v>30.85880883503712</v>
      </c>
      <c r="B257">
        <f ca="1">_xlfn.IFS(AND(A257&gt;铜钱系统分析!$D$233,A257&lt;=铜钱系统分析!$E$233),5,AND(A257&gt;铜钱系统分析!$D$234,A257&lt;=铜钱系统分析!$E$234),4,AND(A257&gt;铜钱系统分析!$D$235,A257&lt;=铜钱系统分析!$E$235),3,AND(A257&gt;铜钱系统分析!$D$236,A257&lt;=铜钱系统分析!$E$236),2)</f>
        <v>3</v>
      </c>
      <c r="D257" s="48">
        <f t="shared" ca="1" si="31"/>
        <v>14.174914109117797</v>
      </c>
      <c r="E257">
        <f ca="1">_xlfn.IFS(AND(D257&gt;铜钱系统分析!$D$233,D257&lt;=铜钱系统分析!$E$233),5,AND(D257&gt;铜钱系统分析!$D$234,D257&lt;=铜钱系统分析!$E$234),4,AND(D257&gt;铜钱系统分析!$D$235,D257&lt;=铜钱系统分析!$E$235),3,AND(D257&gt;铜钱系统分析!$D$236,D257&lt;=铜钱系统分析!$E$236),2)</f>
        <v>3</v>
      </c>
      <c r="G257" s="48">
        <f t="shared" ca="1" si="32"/>
        <v>83.277300640587526</v>
      </c>
      <c r="H257">
        <f ca="1">_xlfn.IFS(AND(G257&gt;铜钱系统分析!$D$233,G257&lt;=铜钱系统分析!$E$233),5,AND(G257&gt;铜钱系统分析!$D$234,G257&lt;=铜钱系统分析!$E$234),4,AND(G257&gt;铜钱系统分析!$D$235,G257&lt;=铜钱系统分析!$E$235),3,AND(G257&gt;铜钱系统分析!$D$236,G257&lt;=铜钱系统分析!$E$236),2)</f>
        <v>2</v>
      </c>
      <c r="J257" s="48">
        <f t="shared" ca="1" si="33"/>
        <v>69.197043164130221</v>
      </c>
      <c r="K257">
        <f ca="1">_xlfn.IFS(AND(J257&gt;铜钱系统分析!$D$233,J257&lt;=铜钱系统分析!$E$233),5,AND(J257&gt;铜钱系统分析!$D$234,J257&lt;=铜钱系统分析!$E$234),4,AND(J257&gt;铜钱系统分析!$D$235,J257&lt;=铜钱系统分析!$E$235),3,AND(J257&gt;铜钱系统分析!$D$236,J257&lt;=铜钱系统分析!$E$236),2)</f>
        <v>3</v>
      </c>
      <c r="M257" s="48">
        <f t="shared" ca="1" si="34"/>
        <v>91.087137630406986</v>
      </c>
      <c r="N257">
        <f ca="1">_xlfn.IFS(AND(M257&gt;铜钱系统分析!$D$233,M257&lt;=铜钱系统分析!$E$233),5,AND(M257&gt;铜钱系统分析!$D$234,M257&lt;=铜钱系统分析!$E$234),4,AND(M257&gt;铜钱系统分析!$D$235,M257&lt;=铜钱系统分析!$E$235),3,AND(M257&gt;铜钱系统分析!$D$236,M257&lt;=铜钱系统分析!$E$236),2)</f>
        <v>2</v>
      </c>
      <c r="P257" s="48">
        <f t="shared" ca="1" si="35"/>
        <v>32.15023098031822</v>
      </c>
      <c r="Q257">
        <f ca="1">_xlfn.IFS(AND(P257&gt;铜钱系统分析!$D$233,P257&lt;=铜钱系统分析!$E$233),5,AND(P257&gt;铜钱系统分析!$D$234,P257&lt;=铜钱系统分析!$E$234),4,AND(P257&gt;铜钱系统分析!$D$235,P257&lt;=铜钱系统分析!$E$235),3,AND(P257&gt;铜钱系统分析!$D$236,P257&lt;=铜钱系统分析!$E$236),2)</f>
        <v>3</v>
      </c>
      <c r="S257" s="48">
        <f t="shared" ca="1" si="36"/>
        <v>7.1096667627183807</v>
      </c>
      <c r="T257">
        <f ca="1">_xlfn.IFS(AND(S257&gt;铜钱系统分析!$D$233,S257&lt;=铜钱系统分析!$E$233),5,AND(S257&gt;铜钱系统分析!$D$234,S257&lt;=铜钱系统分析!$E$234),4,AND(S257&gt;铜钱系统分析!$D$235,S257&lt;=铜钱系统分析!$E$235),3,AND(S257&gt;铜钱系统分析!$D$236,S257&lt;=铜钱系统分析!$E$236),2)</f>
        <v>3</v>
      </c>
      <c r="V257" s="48">
        <f t="shared" ca="1" si="37"/>
        <v>92.039084631507549</v>
      </c>
      <c r="W257">
        <f ca="1">_xlfn.IFS(AND(V257&gt;铜钱系统分析!$D$233,V257&lt;=铜钱系统分析!$E$233),5,AND(V257&gt;铜钱系统分析!$D$234,V257&lt;=铜钱系统分析!$E$234),4,AND(V257&gt;铜钱系统分析!$D$235,V257&lt;=铜钱系统分析!$E$235),3,AND(V257&gt;铜钱系统分析!$D$236,V257&lt;=铜钱系统分析!$E$236),2)</f>
        <v>2</v>
      </c>
      <c r="Y257" s="48">
        <f t="shared" ca="1" si="38"/>
        <v>61.016933969597943</v>
      </c>
      <c r="Z257">
        <f ca="1">_xlfn.IFS(AND(Y257&gt;铜钱系统分析!$D$233,Y257&lt;=铜钱系统分析!$E$233),5,AND(Y257&gt;铜钱系统分析!$D$234,Y257&lt;=铜钱系统分析!$E$234),4,AND(Y257&gt;铜钱系统分析!$D$235,Y257&lt;=铜钱系统分析!$E$235),3,AND(Y257&gt;铜钱系统分析!$D$236,Y257&lt;=铜钱系统分析!$E$236),2)</f>
        <v>3</v>
      </c>
      <c r="AB257" s="48">
        <f t="shared" ca="1" si="39"/>
        <v>56.804138962740367</v>
      </c>
      <c r="AC257">
        <f ca="1">_xlfn.IFS(AND(AB257&gt;铜钱系统分析!$D$233,AB257&lt;=铜钱系统分析!$E$233),5,AND(AB257&gt;铜钱系统分析!$D$234,AB257&lt;=铜钱系统分析!$E$234),4,AND(AB257&gt;铜钱系统分析!$D$235,AB257&lt;=铜钱系统分析!$E$235),3,AND(AB257&gt;铜钱系统分析!$D$236,AB257&lt;=铜钱系统分析!$E$236),2)</f>
        <v>3</v>
      </c>
    </row>
    <row r="258" spans="1:29" x14ac:dyDescent="0.15">
      <c r="A258" s="48">
        <f t="shared" ca="1" si="30"/>
        <v>40.062078865033833</v>
      </c>
      <c r="B258">
        <f ca="1">_xlfn.IFS(AND(A258&gt;铜钱系统分析!$D$233,A258&lt;=铜钱系统分析!$E$233),5,AND(A258&gt;铜钱系统分析!$D$234,A258&lt;=铜钱系统分析!$E$234),4,AND(A258&gt;铜钱系统分析!$D$235,A258&lt;=铜钱系统分析!$E$235),3,AND(A258&gt;铜钱系统分析!$D$236,A258&lt;=铜钱系统分析!$E$236),2)</f>
        <v>3</v>
      </c>
      <c r="D258" s="48">
        <f t="shared" ca="1" si="31"/>
        <v>30.550135581716741</v>
      </c>
      <c r="E258">
        <f ca="1">_xlfn.IFS(AND(D258&gt;铜钱系统分析!$D$233,D258&lt;=铜钱系统分析!$E$233),5,AND(D258&gt;铜钱系统分析!$D$234,D258&lt;=铜钱系统分析!$E$234),4,AND(D258&gt;铜钱系统分析!$D$235,D258&lt;=铜钱系统分析!$E$235),3,AND(D258&gt;铜钱系统分析!$D$236,D258&lt;=铜钱系统分析!$E$236),2)</f>
        <v>3</v>
      </c>
      <c r="G258" s="48">
        <f t="shared" ca="1" si="32"/>
        <v>29.753444696702868</v>
      </c>
      <c r="H258">
        <f ca="1">_xlfn.IFS(AND(G258&gt;铜钱系统分析!$D$233,G258&lt;=铜钱系统分析!$E$233),5,AND(G258&gt;铜钱系统分析!$D$234,G258&lt;=铜钱系统分析!$E$234),4,AND(G258&gt;铜钱系统分析!$D$235,G258&lt;=铜钱系统分析!$E$235),3,AND(G258&gt;铜钱系统分析!$D$236,G258&lt;=铜钱系统分析!$E$236),2)</f>
        <v>3</v>
      </c>
      <c r="J258" s="48">
        <f t="shared" ca="1" si="33"/>
        <v>81.997214360709265</v>
      </c>
      <c r="K258">
        <f ca="1">_xlfn.IFS(AND(J258&gt;铜钱系统分析!$D$233,J258&lt;=铜钱系统分析!$E$233),5,AND(J258&gt;铜钱系统分析!$D$234,J258&lt;=铜钱系统分析!$E$234),4,AND(J258&gt;铜钱系统分析!$D$235,J258&lt;=铜钱系统分析!$E$235),3,AND(J258&gt;铜钱系统分析!$D$236,J258&lt;=铜钱系统分析!$E$236),2)</f>
        <v>2</v>
      </c>
      <c r="M258" s="48">
        <f t="shared" ca="1" si="34"/>
        <v>78.516693533093999</v>
      </c>
      <c r="N258">
        <f ca="1">_xlfn.IFS(AND(M258&gt;铜钱系统分析!$D$233,M258&lt;=铜钱系统分析!$E$233),5,AND(M258&gt;铜钱系统分析!$D$234,M258&lt;=铜钱系统分析!$E$234),4,AND(M258&gt;铜钱系统分析!$D$235,M258&lt;=铜钱系统分析!$E$235),3,AND(M258&gt;铜钱系统分析!$D$236,M258&lt;=铜钱系统分析!$E$236),2)</f>
        <v>2</v>
      </c>
      <c r="P258" s="48">
        <f t="shared" ca="1" si="35"/>
        <v>60.58209756694756</v>
      </c>
      <c r="Q258">
        <f ca="1">_xlfn.IFS(AND(P258&gt;铜钱系统分析!$D$233,P258&lt;=铜钱系统分析!$E$233),5,AND(P258&gt;铜钱系统分析!$D$234,P258&lt;=铜钱系统分析!$E$234),4,AND(P258&gt;铜钱系统分析!$D$235,P258&lt;=铜钱系统分析!$E$235),3,AND(P258&gt;铜钱系统分析!$D$236,P258&lt;=铜钱系统分析!$E$236),2)</f>
        <v>3</v>
      </c>
      <c r="S258" s="48">
        <f t="shared" ca="1" si="36"/>
        <v>43.798216151000922</v>
      </c>
      <c r="T258">
        <f ca="1">_xlfn.IFS(AND(S258&gt;铜钱系统分析!$D$233,S258&lt;=铜钱系统分析!$E$233),5,AND(S258&gt;铜钱系统分析!$D$234,S258&lt;=铜钱系统分析!$E$234),4,AND(S258&gt;铜钱系统分析!$D$235,S258&lt;=铜钱系统分析!$E$235),3,AND(S258&gt;铜钱系统分析!$D$236,S258&lt;=铜钱系统分析!$E$236),2)</f>
        <v>3</v>
      </c>
      <c r="V258" s="48">
        <f t="shared" ca="1" si="37"/>
        <v>49.774105962232916</v>
      </c>
      <c r="W258">
        <f ca="1">_xlfn.IFS(AND(V258&gt;铜钱系统分析!$D$233,V258&lt;=铜钱系统分析!$E$233),5,AND(V258&gt;铜钱系统分析!$D$234,V258&lt;=铜钱系统分析!$E$234),4,AND(V258&gt;铜钱系统分析!$D$235,V258&lt;=铜钱系统分析!$E$235),3,AND(V258&gt;铜钱系统分析!$D$236,V258&lt;=铜钱系统分析!$E$236),2)</f>
        <v>3</v>
      </c>
      <c r="Y258" s="48">
        <f t="shared" ca="1" si="38"/>
        <v>64.672910392478784</v>
      </c>
      <c r="Z258">
        <f ca="1">_xlfn.IFS(AND(Y258&gt;铜钱系统分析!$D$233,Y258&lt;=铜钱系统分析!$E$233),5,AND(Y258&gt;铜钱系统分析!$D$234,Y258&lt;=铜钱系统分析!$E$234),4,AND(Y258&gt;铜钱系统分析!$D$235,Y258&lt;=铜钱系统分析!$E$235),3,AND(Y258&gt;铜钱系统分析!$D$236,Y258&lt;=铜钱系统分析!$E$236),2)</f>
        <v>3</v>
      </c>
      <c r="AB258" s="48">
        <f t="shared" ca="1" si="39"/>
        <v>42.127545412889944</v>
      </c>
      <c r="AC258">
        <f ca="1">_xlfn.IFS(AND(AB258&gt;铜钱系统分析!$D$233,AB258&lt;=铜钱系统分析!$E$233),5,AND(AB258&gt;铜钱系统分析!$D$234,AB258&lt;=铜钱系统分析!$E$234),4,AND(AB258&gt;铜钱系统分析!$D$235,AB258&lt;=铜钱系统分析!$E$235),3,AND(AB258&gt;铜钱系统分析!$D$236,AB258&lt;=铜钱系统分析!$E$236),2)</f>
        <v>3</v>
      </c>
    </row>
    <row r="259" spans="1:29" x14ac:dyDescent="0.15">
      <c r="A259" s="48">
        <f t="shared" ca="1" si="30"/>
        <v>55.995006587187511</v>
      </c>
      <c r="B259">
        <f ca="1">_xlfn.IFS(AND(A259&gt;铜钱系统分析!$D$233,A259&lt;=铜钱系统分析!$E$233),5,AND(A259&gt;铜钱系统分析!$D$234,A259&lt;=铜钱系统分析!$E$234),4,AND(A259&gt;铜钱系统分析!$D$235,A259&lt;=铜钱系统分析!$E$235),3,AND(A259&gt;铜钱系统分析!$D$236,A259&lt;=铜钱系统分析!$E$236),2)</f>
        <v>3</v>
      </c>
      <c r="D259" s="48">
        <f t="shared" ca="1" si="31"/>
        <v>67.869055131645823</v>
      </c>
      <c r="E259">
        <f ca="1">_xlfn.IFS(AND(D259&gt;铜钱系统分析!$D$233,D259&lt;=铜钱系统分析!$E$233),5,AND(D259&gt;铜钱系统分析!$D$234,D259&lt;=铜钱系统分析!$E$234),4,AND(D259&gt;铜钱系统分析!$D$235,D259&lt;=铜钱系统分析!$E$235),3,AND(D259&gt;铜钱系统分析!$D$236,D259&lt;=铜钱系统分析!$E$236),2)</f>
        <v>3</v>
      </c>
      <c r="G259" s="48">
        <f t="shared" ca="1" si="32"/>
        <v>27.043200384073362</v>
      </c>
      <c r="H259">
        <f ca="1">_xlfn.IFS(AND(G259&gt;铜钱系统分析!$D$233,G259&lt;=铜钱系统分析!$E$233),5,AND(G259&gt;铜钱系统分析!$D$234,G259&lt;=铜钱系统分析!$E$234),4,AND(G259&gt;铜钱系统分析!$D$235,G259&lt;=铜钱系统分析!$E$235),3,AND(G259&gt;铜钱系统分析!$D$236,G259&lt;=铜钱系统分析!$E$236),2)</f>
        <v>3</v>
      </c>
      <c r="J259" s="48">
        <f t="shared" ca="1" si="33"/>
        <v>64.091012796803398</v>
      </c>
      <c r="K259">
        <f ca="1">_xlfn.IFS(AND(J259&gt;铜钱系统分析!$D$233,J259&lt;=铜钱系统分析!$E$233),5,AND(J259&gt;铜钱系统分析!$D$234,J259&lt;=铜钱系统分析!$E$234),4,AND(J259&gt;铜钱系统分析!$D$235,J259&lt;=铜钱系统分析!$E$235),3,AND(J259&gt;铜钱系统分析!$D$236,J259&lt;=铜钱系统分析!$E$236),2)</f>
        <v>3</v>
      </c>
      <c r="M259" s="48">
        <f t="shared" ca="1" si="34"/>
        <v>44.190357555848855</v>
      </c>
      <c r="N259">
        <f ca="1">_xlfn.IFS(AND(M259&gt;铜钱系统分析!$D$233,M259&lt;=铜钱系统分析!$E$233),5,AND(M259&gt;铜钱系统分析!$D$234,M259&lt;=铜钱系统分析!$E$234),4,AND(M259&gt;铜钱系统分析!$D$235,M259&lt;=铜钱系统分析!$E$235),3,AND(M259&gt;铜钱系统分析!$D$236,M259&lt;=铜钱系统分析!$E$236),2)</f>
        <v>3</v>
      </c>
      <c r="P259" s="48">
        <f t="shared" ca="1" si="35"/>
        <v>17.895568916904992</v>
      </c>
      <c r="Q259">
        <f ca="1">_xlfn.IFS(AND(P259&gt;铜钱系统分析!$D$233,P259&lt;=铜钱系统分析!$E$233),5,AND(P259&gt;铜钱系统分析!$D$234,P259&lt;=铜钱系统分析!$E$234),4,AND(P259&gt;铜钱系统分析!$D$235,P259&lt;=铜钱系统分析!$E$235),3,AND(P259&gt;铜钱系统分析!$D$236,P259&lt;=铜钱系统分析!$E$236),2)</f>
        <v>3</v>
      </c>
      <c r="S259" s="48">
        <f t="shared" ca="1" si="36"/>
        <v>25.793132984640067</v>
      </c>
      <c r="T259">
        <f ca="1">_xlfn.IFS(AND(S259&gt;铜钱系统分析!$D$233,S259&lt;=铜钱系统分析!$E$233),5,AND(S259&gt;铜钱系统分析!$D$234,S259&lt;=铜钱系统分析!$E$234),4,AND(S259&gt;铜钱系统分析!$D$235,S259&lt;=铜钱系统分析!$E$235),3,AND(S259&gt;铜钱系统分析!$D$236,S259&lt;=铜钱系统分析!$E$236),2)</f>
        <v>3</v>
      </c>
      <c r="V259" s="48">
        <f t="shared" ca="1" si="37"/>
        <v>36.58102617737746</v>
      </c>
      <c r="W259">
        <f ca="1">_xlfn.IFS(AND(V259&gt;铜钱系统分析!$D$233,V259&lt;=铜钱系统分析!$E$233),5,AND(V259&gt;铜钱系统分析!$D$234,V259&lt;=铜钱系统分析!$E$234),4,AND(V259&gt;铜钱系统分析!$D$235,V259&lt;=铜钱系统分析!$E$235),3,AND(V259&gt;铜钱系统分析!$D$236,V259&lt;=铜钱系统分析!$E$236),2)</f>
        <v>3</v>
      </c>
      <c r="Y259" s="48">
        <f t="shared" ca="1" si="38"/>
        <v>12.945595861350967</v>
      </c>
      <c r="Z259">
        <f ca="1">_xlfn.IFS(AND(Y259&gt;铜钱系统分析!$D$233,Y259&lt;=铜钱系统分析!$E$233),5,AND(Y259&gt;铜钱系统分析!$D$234,Y259&lt;=铜钱系统分析!$E$234),4,AND(Y259&gt;铜钱系统分析!$D$235,Y259&lt;=铜钱系统分析!$E$235),3,AND(Y259&gt;铜钱系统分析!$D$236,Y259&lt;=铜钱系统分析!$E$236),2)</f>
        <v>3</v>
      </c>
      <c r="AB259" s="48">
        <f t="shared" ca="1" si="39"/>
        <v>25.154271002140771</v>
      </c>
      <c r="AC259">
        <f ca="1">_xlfn.IFS(AND(AB259&gt;铜钱系统分析!$D$233,AB259&lt;=铜钱系统分析!$E$233),5,AND(AB259&gt;铜钱系统分析!$D$234,AB259&lt;=铜钱系统分析!$E$234),4,AND(AB259&gt;铜钱系统分析!$D$235,AB259&lt;=铜钱系统分析!$E$235),3,AND(AB259&gt;铜钱系统分析!$D$236,AB259&lt;=铜钱系统分析!$E$236),2)</f>
        <v>3</v>
      </c>
    </row>
    <row r="260" spans="1:29" x14ac:dyDescent="0.15">
      <c r="A260" s="48">
        <f t="shared" ca="1" si="30"/>
        <v>32.313872651891238</v>
      </c>
      <c r="B260">
        <f ca="1">_xlfn.IFS(AND(A260&gt;铜钱系统分析!$D$233,A260&lt;=铜钱系统分析!$E$233),5,AND(A260&gt;铜钱系统分析!$D$234,A260&lt;=铜钱系统分析!$E$234),4,AND(A260&gt;铜钱系统分析!$D$235,A260&lt;=铜钱系统分析!$E$235),3,AND(A260&gt;铜钱系统分析!$D$236,A260&lt;=铜钱系统分析!$E$236),2)</f>
        <v>3</v>
      </c>
      <c r="D260" s="48">
        <f t="shared" ca="1" si="31"/>
        <v>86.062151456116609</v>
      </c>
      <c r="E260">
        <f ca="1">_xlfn.IFS(AND(D260&gt;铜钱系统分析!$D$233,D260&lt;=铜钱系统分析!$E$233),5,AND(D260&gt;铜钱系统分析!$D$234,D260&lt;=铜钱系统分析!$E$234),4,AND(D260&gt;铜钱系统分析!$D$235,D260&lt;=铜钱系统分析!$E$235),3,AND(D260&gt;铜钱系统分析!$D$236,D260&lt;=铜钱系统分析!$E$236),2)</f>
        <v>2</v>
      </c>
      <c r="G260" s="48">
        <f t="shared" ca="1" si="32"/>
        <v>72.13785482320219</v>
      </c>
      <c r="H260">
        <f ca="1">_xlfn.IFS(AND(G260&gt;铜钱系统分析!$D$233,G260&lt;=铜钱系统分析!$E$233),5,AND(G260&gt;铜钱系统分析!$D$234,G260&lt;=铜钱系统分析!$E$234),4,AND(G260&gt;铜钱系统分析!$D$235,G260&lt;=铜钱系统分析!$E$235),3,AND(G260&gt;铜钱系统分析!$D$236,G260&lt;=铜钱系统分析!$E$236),2)</f>
        <v>3</v>
      </c>
      <c r="J260" s="48">
        <f t="shared" ca="1" si="33"/>
        <v>14.374616309831511</v>
      </c>
      <c r="K260">
        <f ca="1">_xlfn.IFS(AND(J260&gt;铜钱系统分析!$D$233,J260&lt;=铜钱系统分析!$E$233),5,AND(J260&gt;铜钱系统分析!$D$234,J260&lt;=铜钱系统分析!$E$234),4,AND(J260&gt;铜钱系统分析!$D$235,J260&lt;=铜钱系统分析!$E$235),3,AND(J260&gt;铜钱系统分析!$D$236,J260&lt;=铜钱系统分析!$E$236),2)</f>
        <v>3</v>
      </c>
      <c r="M260" s="48">
        <f t="shared" ca="1" si="34"/>
        <v>67.105928735737791</v>
      </c>
      <c r="N260">
        <f ca="1">_xlfn.IFS(AND(M260&gt;铜钱系统分析!$D$233,M260&lt;=铜钱系统分析!$E$233),5,AND(M260&gt;铜钱系统分析!$D$234,M260&lt;=铜钱系统分析!$E$234),4,AND(M260&gt;铜钱系统分析!$D$235,M260&lt;=铜钱系统分析!$E$235),3,AND(M260&gt;铜钱系统分析!$D$236,M260&lt;=铜钱系统分析!$E$236),2)</f>
        <v>3</v>
      </c>
      <c r="P260" s="48">
        <f t="shared" ca="1" si="35"/>
        <v>68.31028538311125</v>
      </c>
      <c r="Q260">
        <f ca="1">_xlfn.IFS(AND(P260&gt;铜钱系统分析!$D$233,P260&lt;=铜钱系统分析!$E$233),5,AND(P260&gt;铜钱系统分析!$D$234,P260&lt;=铜钱系统分析!$E$234),4,AND(P260&gt;铜钱系统分析!$D$235,P260&lt;=铜钱系统分析!$E$235),3,AND(P260&gt;铜钱系统分析!$D$236,P260&lt;=铜钱系统分析!$E$236),2)</f>
        <v>3</v>
      </c>
      <c r="S260" s="48">
        <f t="shared" ca="1" si="36"/>
        <v>83.283691308848589</v>
      </c>
      <c r="T260">
        <f ca="1">_xlfn.IFS(AND(S260&gt;铜钱系统分析!$D$233,S260&lt;=铜钱系统分析!$E$233),5,AND(S260&gt;铜钱系统分析!$D$234,S260&lt;=铜钱系统分析!$E$234),4,AND(S260&gt;铜钱系统分析!$D$235,S260&lt;=铜钱系统分析!$E$235),3,AND(S260&gt;铜钱系统分析!$D$236,S260&lt;=铜钱系统分析!$E$236),2)</f>
        <v>2</v>
      </c>
      <c r="V260" s="48">
        <f t="shared" ca="1" si="37"/>
        <v>97.517862096370351</v>
      </c>
      <c r="W260">
        <f ca="1">_xlfn.IFS(AND(V260&gt;铜钱系统分析!$D$233,V260&lt;=铜钱系统分析!$E$233),5,AND(V260&gt;铜钱系统分析!$D$234,V260&lt;=铜钱系统分析!$E$234),4,AND(V260&gt;铜钱系统分析!$D$235,V260&lt;=铜钱系统分析!$E$235),3,AND(V260&gt;铜钱系统分析!$D$236,V260&lt;=铜钱系统分析!$E$236),2)</f>
        <v>2</v>
      </c>
      <c r="Y260" s="48">
        <f t="shared" ca="1" si="38"/>
        <v>51.314436745706182</v>
      </c>
      <c r="Z260">
        <f ca="1">_xlfn.IFS(AND(Y260&gt;铜钱系统分析!$D$233,Y260&lt;=铜钱系统分析!$E$233),5,AND(Y260&gt;铜钱系统分析!$D$234,Y260&lt;=铜钱系统分析!$E$234),4,AND(Y260&gt;铜钱系统分析!$D$235,Y260&lt;=铜钱系统分析!$E$235),3,AND(Y260&gt;铜钱系统分析!$D$236,Y260&lt;=铜钱系统分析!$E$236),2)</f>
        <v>3</v>
      </c>
      <c r="AB260" s="48">
        <f t="shared" ca="1" si="39"/>
        <v>21.018531138674025</v>
      </c>
      <c r="AC260">
        <f ca="1">_xlfn.IFS(AND(AB260&gt;铜钱系统分析!$D$233,AB260&lt;=铜钱系统分析!$E$233),5,AND(AB260&gt;铜钱系统分析!$D$234,AB260&lt;=铜钱系统分析!$E$234),4,AND(AB260&gt;铜钱系统分析!$D$235,AB260&lt;=铜钱系统分析!$E$235),3,AND(AB260&gt;铜钱系统分析!$D$236,AB260&lt;=铜钱系统分析!$E$236),2)</f>
        <v>3</v>
      </c>
    </row>
    <row r="261" spans="1:29" x14ac:dyDescent="0.15">
      <c r="A261" s="48">
        <f t="shared" ca="1" si="30"/>
        <v>91.187897623001007</v>
      </c>
      <c r="B261">
        <f ca="1">_xlfn.IFS(AND(A261&gt;铜钱系统分析!$D$233,A261&lt;=铜钱系统分析!$E$233),5,AND(A261&gt;铜钱系统分析!$D$234,A261&lt;=铜钱系统分析!$E$234),4,AND(A261&gt;铜钱系统分析!$D$235,A261&lt;=铜钱系统分析!$E$235),3,AND(A261&gt;铜钱系统分析!$D$236,A261&lt;=铜钱系统分析!$E$236),2)</f>
        <v>2</v>
      </c>
      <c r="D261" s="48">
        <f t="shared" ca="1" si="31"/>
        <v>30.790175037038882</v>
      </c>
      <c r="E261">
        <f ca="1">_xlfn.IFS(AND(D261&gt;铜钱系统分析!$D$233,D261&lt;=铜钱系统分析!$E$233),5,AND(D261&gt;铜钱系统分析!$D$234,D261&lt;=铜钱系统分析!$E$234),4,AND(D261&gt;铜钱系统分析!$D$235,D261&lt;=铜钱系统分析!$E$235),3,AND(D261&gt;铜钱系统分析!$D$236,D261&lt;=铜钱系统分析!$E$236),2)</f>
        <v>3</v>
      </c>
      <c r="G261" s="48">
        <f t="shared" ca="1" si="32"/>
        <v>95.56168113623562</v>
      </c>
      <c r="H261">
        <f ca="1">_xlfn.IFS(AND(G261&gt;铜钱系统分析!$D$233,G261&lt;=铜钱系统分析!$E$233),5,AND(G261&gt;铜钱系统分析!$D$234,G261&lt;=铜钱系统分析!$E$234),4,AND(G261&gt;铜钱系统分析!$D$235,G261&lt;=铜钱系统分析!$E$235),3,AND(G261&gt;铜钱系统分析!$D$236,G261&lt;=铜钱系统分析!$E$236),2)</f>
        <v>2</v>
      </c>
      <c r="J261" s="48">
        <f t="shared" ca="1" si="33"/>
        <v>46.336794915417713</v>
      </c>
      <c r="K261">
        <f ca="1">_xlfn.IFS(AND(J261&gt;铜钱系统分析!$D$233,J261&lt;=铜钱系统分析!$E$233),5,AND(J261&gt;铜钱系统分析!$D$234,J261&lt;=铜钱系统分析!$E$234),4,AND(J261&gt;铜钱系统分析!$D$235,J261&lt;=铜钱系统分析!$E$235),3,AND(J261&gt;铜钱系统分析!$D$236,J261&lt;=铜钱系统分析!$E$236),2)</f>
        <v>3</v>
      </c>
      <c r="M261" s="48">
        <f t="shared" ca="1" si="34"/>
        <v>93.665216428577111</v>
      </c>
      <c r="N261">
        <f ca="1">_xlfn.IFS(AND(M261&gt;铜钱系统分析!$D$233,M261&lt;=铜钱系统分析!$E$233),5,AND(M261&gt;铜钱系统分析!$D$234,M261&lt;=铜钱系统分析!$E$234),4,AND(M261&gt;铜钱系统分析!$D$235,M261&lt;=铜钱系统分析!$E$235),3,AND(M261&gt;铜钱系统分析!$D$236,M261&lt;=铜钱系统分析!$E$236),2)</f>
        <v>2</v>
      </c>
      <c r="P261" s="48">
        <f t="shared" ca="1" si="35"/>
        <v>16.766621568990303</v>
      </c>
      <c r="Q261">
        <f ca="1">_xlfn.IFS(AND(P261&gt;铜钱系统分析!$D$233,P261&lt;=铜钱系统分析!$E$233),5,AND(P261&gt;铜钱系统分析!$D$234,P261&lt;=铜钱系统分析!$E$234),4,AND(P261&gt;铜钱系统分析!$D$235,P261&lt;=铜钱系统分析!$E$235),3,AND(P261&gt;铜钱系统分析!$D$236,P261&lt;=铜钱系统分析!$E$236),2)</f>
        <v>3</v>
      </c>
      <c r="S261" s="48">
        <f t="shared" ca="1" si="36"/>
        <v>27.925738768381503</v>
      </c>
      <c r="T261">
        <f ca="1">_xlfn.IFS(AND(S261&gt;铜钱系统分析!$D$233,S261&lt;=铜钱系统分析!$E$233),5,AND(S261&gt;铜钱系统分析!$D$234,S261&lt;=铜钱系统分析!$E$234),4,AND(S261&gt;铜钱系统分析!$D$235,S261&lt;=铜钱系统分析!$E$235),3,AND(S261&gt;铜钱系统分析!$D$236,S261&lt;=铜钱系统分析!$E$236),2)</f>
        <v>3</v>
      </c>
      <c r="V261" s="48">
        <f t="shared" ca="1" si="37"/>
        <v>27.176133657747314</v>
      </c>
      <c r="W261">
        <f ca="1">_xlfn.IFS(AND(V261&gt;铜钱系统分析!$D$233,V261&lt;=铜钱系统分析!$E$233),5,AND(V261&gt;铜钱系统分析!$D$234,V261&lt;=铜钱系统分析!$E$234),4,AND(V261&gt;铜钱系统分析!$D$235,V261&lt;=铜钱系统分析!$E$235),3,AND(V261&gt;铜钱系统分析!$D$236,V261&lt;=铜钱系统分析!$E$236),2)</f>
        <v>3</v>
      </c>
      <c r="Y261" s="48">
        <f t="shared" ca="1" si="38"/>
        <v>11.889686989006055</v>
      </c>
      <c r="Z261">
        <f ca="1">_xlfn.IFS(AND(Y261&gt;铜钱系统分析!$D$233,Y261&lt;=铜钱系统分析!$E$233),5,AND(Y261&gt;铜钱系统分析!$D$234,Y261&lt;=铜钱系统分析!$E$234),4,AND(Y261&gt;铜钱系统分析!$D$235,Y261&lt;=铜钱系统分析!$E$235),3,AND(Y261&gt;铜钱系统分析!$D$236,Y261&lt;=铜钱系统分析!$E$236),2)</f>
        <v>3</v>
      </c>
      <c r="AB261" s="48">
        <f t="shared" ca="1" si="39"/>
        <v>32.971755843316885</v>
      </c>
      <c r="AC261">
        <f ca="1">_xlfn.IFS(AND(AB261&gt;铜钱系统分析!$D$233,AB261&lt;=铜钱系统分析!$E$233),5,AND(AB261&gt;铜钱系统分析!$D$234,AB261&lt;=铜钱系统分析!$E$234),4,AND(AB261&gt;铜钱系统分析!$D$235,AB261&lt;=铜钱系统分析!$E$235),3,AND(AB261&gt;铜钱系统分析!$D$236,AB261&lt;=铜钱系统分析!$E$236),2)</f>
        <v>3</v>
      </c>
    </row>
    <row r="262" spans="1:29" x14ac:dyDescent="0.15">
      <c r="A262" s="48">
        <f t="shared" ca="1" si="30"/>
        <v>9.3134997528216186</v>
      </c>
      <c r="B262">
        <f ca="1">_xlfn.IFS(AND(A262&gt;铜钱系统分析!$D$233,A262&lt;=铜钱系统分析!$E$233),5,AND(A262&gt;铜钱系统分析!$D$234,A262&lt;=铜钱系统分析!$E$234),4,AND(A262&gt;铜钱系统分析!$D$235,A262&lt;=铜钱系统分析!$E$235),3,AND(A262&gt;铜钱系统分析!$D$236,A262&lt;=铜钱系统分析!$E$236),2)</f>
        <v>3</v>
      </c>
      <c r="D262" s="48">
        <f t="shared" ca="1" si="31"/>
        <v>13.194822291860087</v>
      </c>
      <c r="E262">
        <f ca="1">_xlfn.IFS(AND(D262&gt;铜钱系统分析!$D$233,D262&lt;=铜钱系统分析!$E$233),5,AND(D262&gt;铜钱系统分析!$D$234,D262&lt;=铜钱系统分析!$E$234),4,AND(D262&gt;铜钱系统分析!$D$235,D262&lt;=铜钱系统分析!$E$235),3,AND(D262&gt;铜钱系统分析!$D$236,D262&lt;=铜钱系统分析!$E$236),2)</f>
        <v>3</v>
      </c>
      <c r="G262" s="48">
        <f t="shared" ca="1" si="32"/>
        <v>69.156381668415221</v>
      </c>
      <c r="H262">
        <f ca="1">_xlfn.IFS(AND(G262&gt;铜钱系统分析!$D$233,G262&lt;=铜钱系统分析!$E$233),5,AND(G262&gt;铜钱系统分析!$D$234,G262&lt;=铜钱系统分析!$E$234),4,AND(G262&gt;铜钱系统分析!$D$235,G262&lt;=铜钱系统分析!$E$235),3,AND(G262&gt;铜钱系统分析!$D$236,G262&lt;=铜钱系统分析!$E$236),2)</f>
        <v>3</v>
      </c>
      <c r="J262" s="48">
        <f t="shared" ca="1" si="33"/>
        <v>16.744760713776675</v>
      </c>
      <c r="K262">
        <f ca="1">_xlfn.IFS(AND(J262&gt;铜钱系统分析!$D$233,J262&lt;=铜钱系统分析!$E$233),5,AND(J262&gt;铜钱系统分析!$D$234,J262&lt;=铜钱系统分析!$E$234),4,AND(J262&gt;铜钱系统分析!$D$235,J262&lt;=铜钱系统分析!$E$235),3,AND(J262&gt;铜钱系统分析!$D$236,J262&lt;=铜钱系统分析!$E$236),2)</f>
        <v>3</v>
      </c>
      <c r="M262" s="48">
        <f t="shared" ca="1" si="34"/>
        <v>69.756283226218969</v>
      </c>
      <c r="N262">
        <f ca="1">_xlfn.IFS(AND(M262&gt;铜钱系统分析!$D$233,M262&lt;=铜钱系统分析!$E$233),5,AND(M262&gt;铜钱系统分析!$D$234,M262&lt;=铜钱系统分析!$E$234),4,AND(M262&gt;铜钱系统分析!$D$235,M262&lt;=铜钱系统分析!$E$235),3,AND(M262&gt;铜钱系统分析!$D$236,M262&lt;=铜钱系统分析!$E$236),2)</f>
        <v>3</v>
      </c>
      <c r="P262" s="48">
        <f t="shared" ca="1" si="35"/>
        <v>26.684442204309967</v>
      </c>
      <c r="Q262">
        <f ca="1">_xlfn.IFS(AND(P262&gt;铜钱系统分析!$D$233,P262&lt;=铜钱系统分析!$E$233),5,AND(P262&gt;铜钱系统分析!$D$234,P262&lt;=铜钱系统分析!$E$234),4,AND(P262&gt;铜钱系统分析!$D$235,P262&lt;=铜钱系统分析!$E$235),3,AND(P262&gt;铜钱系统分析!$D$236,P262&lt;=铜钱系统分析!$E$236),2)</f>
        <v>3</v>
      </c>
      <c r="S262" s="48">
        <f t="shared" ca="1" si="36"/>
        <v>24.868158100194769</v>
      </c>
      <c r="T262">
        <f ca="1">_xlfn.IFS(AND(S262&gt;铜钱系统分析!$D$233,S262&lt;=铜钱系统分析!$E$233),5,AND(S262&gt;铜钱系统分析!$D$234,S262&lt;=铜钱系统分析!$E$234),4,AND(S262&gt;铜钱系统分析!$D$235,S262&lt;=铜钱系统分析!$E$235),3,AND(S262&gt;铜钱系统分析!$D$236,S262&lt;=铜钱系统分析!$E$236),2)</f>
        <v>3</v>
      </c>
      <c r="V262" s="48">
        <f t="shared" ca="1" si="37"/>
        <v>64.32371905182633</v>
      </c>
      <c r="W262">
        <f ca="1">_xlfn.IFS(AND(V262&gt;铜钱系统分析!$D$233,V262&lt;=铜钱系统分析!$E$233),5,AND(V262&gt;铜钱系统分析!$D$234,V262&lt;=铜钱系统分析!$E$234),4,AND(V262&gt;铜钱系统分析!$D$235,V262&lt;=铜钱系统分析!$E$235),3,AND(V262&gt;铜钱系统分析!$D$236,V262&lt;=铜钱系统分析!$E$236),2)</f>
        <v>3</v>
      </c>
      <c r="Y262" s="48">
        <f t="shared" ca="1" si="38"/>
        <v>9.7792388550841931</v>
      </c>
      <c r="Z262">
        <f ca="1">_xlfn.IFS(AND(Y262&gt;铜钱系统分析!$D$233,Y262&lt;=铜钱系统分析!$E$233),5,AND(Y262&gt;铜钱系统分析!$D$234,Y262&lt;=铜钱系统分析!$E$234),4,AND(Y262&gt;铜钱系统分析!$D$235,Y262&lt;=铜钱系统分析!$E$235),3,AND(Y262&gt;铜钱系统分析!$D$236,Y262&lt;=铜钱系统分析!$E$236),2)</f>
        <v>3</v>
      </c>
      <c r="AB262" s="48">
        <f t="shared" ca="1" si="39"/>
        <v>82.592558288547096</v>
      </c>
      <c r="AC262">
        <f ca="1">_xlfn.IFS(AND(AB262&gt;铜钱系统分析!$D$233,AB262&lt;=铜钱系统分析!$E$233),5,AND(AB262&gt;铜钱系统分析!$D$234,AB262&lt;=铜钱系统分析!$E$234),4,AND(AB262&gt;铜钱系统分析!$D$235,AB262&lt;=铜钱系统分析!$E$235),3,AND(AB262&gt;铜钱系统分析!$D$236,AB262&lt;=铜钱系统分析!$E$236),2)</f>
        <v>2</v>
      </c>
    </row>
    <row r="263" spans="1:29" x14ac:dyDescent="0.15">
      <c r="A263" s="48">
        <f t="shared" ca="1" si="30"/>
        <v>79.505127882829456</v>
      </c>
      <c r="B263">
        <f ca="1">_xlfn.IFS(AND(A263&gt;铜钱系统分析!$D$233,A263&lt;=铜钱系统分析!$E$233),5,AND(A263&gt;铜钱系统分析!$D$234,A263&lt;=铜钱系统分析!$E$234),4,AND(A263&gt;铜钱系统分析!$D$235,A263&lt;=铜钱系统分析!$E$235),3,AND(A263&gt;铜钱系统分析!$D$236,A263&lt;=铜钱系统分析!$E$236),2)</f>
        <v>2</v>
      </c>
      <c r="D263" s="48">
        <f t="shared" ca="1" si="31"/>
        <v>16.582439608885856</v>
      </c>
      <c r="E263">
        <f ca="1">_xlfn.IFS(AND(D263&gt;铜钱系统分析!$D$233,D263&lt;=铜钱系统分析!$E$233),5,AND(D263&gt;铜钱系统分析!$D$234,D263&lt;=铜钱系统分析!$E$234),4,AND(D263&gt;铜钱系统分析!$D$235,D263&lt;=铜钱系统分析!$E$235),3,AND(D263&gt;铜钱系统分析!$D$236,D263&lt;=铜钱系统分析!$E$236),2)</f>
        <v>3</v>
      </c>
      <c r="G263" s="48">
        <f t="shared" ca="1" si="32"/>
        <v>77.955551845863624</v>
      </c>
      <c r="H263">
        <f ca="1">_xlfn.IFS(AND(G263&gt;铜钱系统分析!$D$233,G263&lt;=铜钱系统分析!$E$233),5,AND(G263&gt;铜钱系统分析!$D$234,G263&lt;=铜钱系统分析!$E$234),4,AND(G263&gt;铜钱系统分析!$D$235,G263&lt;=铜钱系统分析!$E$235),3,AND(G263&gt;铜钱系统分析!$D$236,G263&lt;=铜钱系统分析!$E$236),2)</f>
        <v>2</v>
      </c>
      <c r="J263" s="48">
        <f t="shared" ca="1" si="33"/>
        <v>85.984842131507065</v>
      </c>
      <c r="K263">
        <f ca="1">_xlfn.IFS(AND(J263&gt;铜钱系统分析!$D$233,J263&lt;=铜钱系统分析!$E$233),5,AND(J263&gt;铜钱系统分析!$D$234,J263&lt;=铜钱系统分析!$E$234),4,AND(J263&gt;铜钱系统分析!$D$235,J263&lt;=铜钱系统分析!$E$235),3,AND(J263&gt;铜钱系统分析!$D$236,J263&lt;=铜钱系统分析!$E$236),2)</f>
        <v>2</v>
      </c>
      <c r="M263" s="48">
        <f t="shared" ca="1" si="34"/>
        <v>37.122821547284182</v>
      </c>
      <c r="N263">
        <f ca="1">_xlfn.IFS(AND(M263&gt;铜钱系统分析!$D$233,M263&lt;=铜钱系统分析!$E$233),5,AND(M263&gt;铜钱系统分析!$D$234,M263&lt;=铜钱系统分析!$E$234),4,AND(M263&gt;铜钱系统分析!$D$235,M263&lt;=铜钱系统分析!$E$235),3,AND(M263&gt;铜钱系统分析!$D$236,M263&lt;=铜钱系统分析!$E$236),2)</f>
        <v>3</v>
      </c>
      <c r="P263" s="48">
        <f t="shared" ca="1" si="35"/>
        <v>6.9302572898041088</v>
      </c>
      <c r="Q263">
        <f ca="1">_xlfn.IFS(AND(P263&gt;铜钱系统分析!$D$233,P263&lt;=铜钱系统分析!$E$233),5,AND(P263&gt;铜钱系统分析!$D$234,P263&lt;=铜钱系统分析!$E$234),4,AND(P263&gt;铜钱系统分析!$D$235,P263&lt;=铜钱系统分析!$E$235),3,AND(P263&gt;铜钱系统分析!$D$236,P263&lt;=铜钱系统分析!$E$236),2)</f>
        <v>3</v>
      </c>
      <c r="S263" s="48">
        <f t="shared" ca="1" si="36"/>
        <v>67.736879757372861</v>
      </c>
      <c r="T263">
        <f ca="1">_xlfn.IFS(AND(S263&gt;铜钱系统分析!$D$233,S263&lt;=铜钱系统分析!$E$233),5,AND(S263&gt;铜钱系统分析!$D$234,S263&lt;=铜钱系统分析!$E$234),4,AND(S263&gt;铜钱系统分析!$D$235,S263&lt;=铜钱系统分析!$E$235),3,AND(S263&gt;铜钱系统分析!$D$236,S263&lt;=铜钱系统分析!$E$236),2)</f>
        <v>3</v>
      </c>
      <c r="V263" s="48">
        <f t="shared" ca="1" si="37"/>
        <v>64.7185845042696</v>
      </c>
      <c r="W263">
        <f ca="1">_xlfn.IFS(AND(V263&gt;铜钱系统分析!$D$233,V263&lt;=铜钱系统分析!$E$233),5,AND(V263&gt;铜钱系统分析!$D$234,V263&lt;=铜钱系统分析!$E$234),4,AND(V263&gt;铜钱系统分析!$D$235,V263&lt;=铜钱系统分析!$E$235),3,AND(V263&gt;铜钱系统分析!$D$236,V263&lt;=铜钱系统分析!$E$236),2)</f>
        <v>3</v>
      </c>
      <c r="Y263" s="48">
        <f t="shared" ca="1" si="38"/>
        <v>46.354266761675255</v>
      </c>
      <c r="Z263">
        <f ca="1">_xlfn.IFS(AND(Y263&gt;铜钱系统分析!$D$233,Y263&lt;=铜钱系统分析!$E$233),5,AND(Y263&gt;铜钱系统分析!$D$234,Y263&lt;=铜钱系统分析!$E$234),4,AND(Y263&gt;铜钱系统分析!$D$235,Y263&lt;=铜钱系统分析!$E$235),3,AND(Y263&gt;铜钱系统分析!$D$236,Y263&lt;=铜钱系统分析!$E$236),2)</f>
        <v>3</v>
      </c>
      <c r="AB263" s="48">
        <f t="shared" ca="1" si="39"/>
        <v>6.0529552167948752</v>
      </c>
      <c r="AC263">
        <f ca="1">_xlfn.IFS(AND(AB263&gt;铜钱系统分析!$D$233,AB263&lt;=铜钱系统分析!$E$233),5,AND(AB263&gt;铜钱系统分析!$D$234,AB263&lt;=铜钱系统分析!$E$234),4,AND(AB263&gt;铜钱系统分析!$D$235,AB263&lt;=铜钱系统分析!$E$235),3,AND(AB263&gt;铜钱系统分析!$D$236,AB263&lt;=铜钱系统分析!$E$236),2)</f>
        <v>3</v>
      </c>
    </row>
    <row r="264" spans="1:29" x14ac:dyDescent="0.15">
      <c r="A264" s="48">
        <f t="shared" ca="1" si="30"/>
        <v>91.039521279072687</v>
      </c>
      <c r="B264">
        <f ca="1">_xlfn.IFS(AND(A264&gt;铜钱系统分析!$D$233,A264&lt;=铜钱系统分析!$E$233),5,AND(A264&gt;铜钱系统分析!$D$234,A264&lt;=铜钱系统分析!$E$234),4,AND(A264&gt;铜钱系统分析!$D$235,A264&lt;=铜钱系统分析!$E$235),3,AND(A264&gt;铜钱系统分析!$D$236,A264&lt;=铜钱系统分析!$E$236),2)</f>
        <v>2</v>
      </c>
      <c r="D264" s="48">
        <f t="shared" ca="1" si="31"/>
        <v>81.447886836880087</v>
      </c>
      <c r="E264">
        <f ca="1">_xlfn.IFS(AND(D264&gt;铜钱系统分析!$D$233,D264&lt;=铜钱系统分析!$E$233),5,AND(D264&gt;铜钱系统分析!$D$234,D264&lt;=铜钱系统分析!$E$234),4,AND(D264&gt;铜钱系统分析!$D$235,D264&lt;=铜钱系统分析!$E$235),3,AND(D264&gt;铜钱系统分析!$D$236,D264&lt;=铜钱系统分析!$E$236),2)</f>
        <v>2</v>
      </c>
      <c r="G264" s="48">
        <f t="shared" ca="1" si="32"/>
        <v>25.877304044158102</v>
      </c>
      <c r="H264">
        <f ca="1">_xlfn.IFS(AND(G264&gt;铜钱系统分析!$D$233,G264&lt;=铜钱系统分析!$E$233),5,AND(G264&gt;铜钱系统分析!$D$234,G264&lt;=铜钱系统分析!$E$234),4,AND(G264&gt;铜钱系统分析!$D$235,G264&lt;=铜钱系统分析!$E$235),3,AND(G264&gt;铜钱系统分析!$D$236,G264&lt;=铜钱系统分析!$E$236),2)</f>
        <v>3</v>
      </c>
      <c r="J264" s="48">
        <f t="shared" ca="1" si="33"/>
        <v>81.932619303859695</v>
      </c>
      <c r="K264">
        <f ca="1">_xlfn.IFS(AND(J264&gt;铜钱系统分析!$D$233,J264&lt;=铜钱系统分析!$E$233),5,AND(J264&gt;铜钱系统分析!$D$234,J264&lt;=铜钱系统分析!$E$234),4,AND(J264&gt;铜钱系统分析!$D$235,J264&lt;=铜钱系统分析!$E$235),3,AND(J264&gt;铜钱系统分析!$D$236,J264&lt;=铜钱系统分析!$E$236),2)</f>
        <v>2</v>
      </c>
      <c r="M264" s="48">
        <f t="shared" ca="1" si="34"/>
        <v>52.960256353297474</v>
      </c>
      <c r="N264">
        <f ca="1">_xlfn.IFS(AND(M264&gt;铜钱系统分析!$D$233,M264&lt;=铜钱系统分析!$E$233),5,AND(M264&gt;铜钱系统分析!$D$234,M264&lt;=铜钱系统分析!$E$234),4,AND(M264&gt;铜钱系统分析!$D$235,M264&lt;=铜钱系统分析!$E$235),3,AND(M264&gt;铜钱系统分析!$D$236,M264&lt;=铜钱系统分析!$E$236),2)</f>
        <v>3</v>
      </c>
      <c r="P264" s="48">
        <f t="shared" ca="1" si="35"/>
        <v>52.172761756827455</v>
      </c>
      <c r="Q264">
        <f ca="1">_xlfn.IFS(AND(P264&gt;铜钱系统分析!$D$233,P264&lt;=铜钱系统分析!$E$233),5,AND(P264&gt;铜钱系统分析!$D$234,P264&lt;=铜钱系统分析!$E$234),4,AND(P264&gt;铜钱系统分析!$D$235,P264&lt;=铜钱系统分析!$E$235),3,AND(P264&gt;铜钱系统分析!$D$236,P264&lt;=铜钱系统分析!$E$236),2)</f>
        <v>3</v>
      </c>
      <c r="S264" s="48">
        <f t="shared" ca="1" si="36"/>
        <v>44.368453069783406</v>
      </c>
      <c r="T264">
        <f ca="1">_xlfn.IFS(AND(S264&gt;铜钱系统分析!$D$233,S264&lt;=铜钱系统分析!$E$233),5,AND(S264&gt;铜钱系统分析!$D$234,S264&lt;=铜钱系统分析!$E$234),4,AND(S264&gt;铜钱系统分析!$D$235,S264&lt;=铜钱系统分析!$E$235),3,AND(S264&gt;铜钱系统分析!$D$236,S264&lt;=铜钱系统分析!$E$236),2)</f>
        <v>3</v>
      </c>
      <c r="V264" s="48">
        <f t="shared" ca="1" si="37"/>
        <v>20.456604819266001</v>
      </c>
      <c r="W264">
        <f ca="1">_xlfn.IFS(AND(V264&gt;铜钱系统分析!$D$233,V264&lt;=铜钱系统分析!$E$233),5,AND(V264&gt;铜钱系统分析!$D$234,V264&lt;=铜钱系统分析!$E$234),4,AND(V264&gt;铜钱系统分析!$D$235,V264&lt;=铜钱系统分析!$E$235),3,AND(V264&gt;铜钱系统分析!$D$236,V264&lt;=铜钱系统分析!$E$236),2)</f>
        <v>3</v>
      </c>
      <c r="Y264" s="48">
        <f t="shared" ca="1" si="38"/>
        <v>20.145676347441611</v>
      </c>
      <c r="Z264">
        <f ca="1">_xlfn.IFS(AND(Y264&gt;铜钱系统分析!$D$233,Y264&lt;=铜钱系统分析!$E$233),5,AND(Y264&gt;铜钱系统分析!$D$234,Y264&lt;=铜钱系统分析!$E$234),4,AND(Y264&gt;铜钱系统分析!$D$235,Y264&lt;=铜钱系统分析!$E$235),3,AND(Y264&gt;铜钱系统分析!$D$236,Y264&lt;=铜钱系统分析!$E$236),2)</f>
        <v>3</v>
      </c>
      <c r="AB264" s="48">
        <f t="shared" ca="1" si="39"/>
        <v>11.981533582814773</v>
      </c>
      <c r="AC264">
        <f ca="1">_xlfn.IFS(AND(AB264&gt;铜钱系统分析!$D$233,AB264&lt;=铜钱系统分析!$E$233),5,AND(AB264&gt;铜钱系统分析!$D$234,AB264&lt;=铜钱系统分析!$E$234),4,AND(AB264&gt;铜钱系统分析!$D$235,AB264&lt;=铜钱系统分析!$E$235),3,AND(AB264&gt;铜钱系统分析!$D$236,AB264&lt;=铜钱系统分析!$E$236),2)</f>
        <v>3</v>
      </c>
    </row>
    <row r="265" spans="1:29" x14ac:dyDescent="0.15">
      <c r="A265" s="48">
        <f t="shared" ca="1" si="30"/>
        <v>13.174083283846105</v>
      </c>
      <c r="B265">
        <f ca="1">_xlfn.IFS(AND(A265&gt;铜钱系统分析!$D$233,A265&lt;=铜钱系统分析!$E$233),5,AND(A265&gt;铜钱系统分析!$D$234,A265&lt;=铜钱系统分析!$E$234),4,AND(A265&gt;铜钱系统分析!$D$235,A265&lt;=铜钱系统分析!$E$235),3,AND(A265&gt;铜钱系统分析!$D$236,A265&lt;=铜钱系统分析!$E$236),2)</f>
        <v>3</v>
      </c>
      <c r="D265" s="48">
        <f t="shared" ca="1" si="31"/>
        <v>62.125329296321496</v>
      </c>
      <c r="E265">
        <f ca="1">_xlfn.IFS(AND(D265&gt;铜钱系统分析!$D$233,D265&lt;=铜钱系统分析!$E$233),5,AND(D265&gt;铜钱系统分析!$D$234,D265&lt;=铜钱系统分析!$E$234),4,AND(D265&gt;铜钱系统分析!$D$235,D265&lt;=铜钱系统分析!$E$235),3,AND(D265&gt;铜钱系统分析!$D$236,D265&lt;=铜钱系统分析!$E$236),2)</f>
        <v>3</v>
      </c>
      <c r="G265" s="48">
        <f t="shared" ca="1" si="32"/>
        <v>70.074154303185992</v>
      </c>
      <c r="H265">
        <f ca="1">_xlfn.IFS(AND(G265&gt;铜钱系统分析!$D$233,G265&lt;=铜钱系统分析!$E$233),5,AND(G265&gt;铜钱系统分析!$D$234,G265&lt;=铜钱系统分析!$E$234),4,AND(G265&gt;铜钱系统分析!$D$235,G265&lt;=铜钱系统分析!$E$235),3,AND(G265&gt;铜钱系统分析!$D$236,G265&lt;=铜钱系统分析!$E$236),2)</f>
        <v>3</v>
      </c>
      <c r="J265" s="48">
        <f t="shared" ca="1" si="33"/>
        <v>53.480870044985906</v>
      </c>
      <c r="K265">
        <f ca="1">_xlfn.IFS(AND(J265&gt;铜钱系统分析!$D$233,J265&lt;=铜钱系统分析!$E$233),5,AND(J265&gt;铜钱系统分析!$D$234,J265&lt;=铜钱系统分析!$E$234),4,AND(J265&gt;铜钱系统分析!$D$235,J265&lt;=铜钱系统分析!$E$235),3,AND(J265&gt;铜钱系统分析!$D$236,J265&lt;=铜钱系统分析!$E$236),2)</f>
        <v>3</v>
      </c>
      <c r="M265" s="48">
        <f t="shared" ca="1" si="34"/>
        <v>31.989229598034076</v>
      </c>
      <c r="N265">
        <f ca="1">_xlfn.IFS(AND(M265&gt;铜钱系统分析!$D$233,M265&lt;=铜钱系统分析!$E$233),5,AND(M265&gt;铜钱系统分析!$D$234,M265&lt;=铜钱系统分析!$E$234),4,AND(M265&gt;铜钱系统分析!$D$235,M265&lt;=铜钱系统分析!$E$235),3,AND(M265&gt;铜钱系统分析!$D$236,M265&lt;=铜钱系统分析!$E$236),2)</f>
        <v>3</v>
      </c>
      <c r="P265" s="48">
        <f t="shared" ca="1" si="35"/>
        <v>21.108408071265238</v>
      </c>
      <c r="Q265">
        <f ca="1">_xlfn.IFS(AND(P265&gt;铜钱系统分析!$D$233,P265&lt;=铜钱系统分析!$E$233),5,AND(P265&gt;铜钱系统分析!$D$234,P265&lt;=铜钱系统分析!$E$234),4,AND(P265&gt;铜钱系统分析!$D$235,P265&lt;=铜钱系统分析!$E$235),3,AND(P265&gt;铜钱系统分析!$D$236,P265&lt;=铜钱系统分析!$E$236),2)</f>
        <v>3</v>
      </c>
      <c r="S265" s="48">
        <f t="shared" ca="1" si="36"/>
        <v>1.0966029787094045</v>
      </c>
      <c r="T265">
        <f ca="1">_xlfn.IFS(AND(S265&gt;铜钱系统分析!$D$233,S265&lt;=铜钱系统分析!$E$233),5,AND(S265&gt;铜钱系统分析!$D$234,S265&lt;=铜钱系统分析!$E$234),4,AND(S265&gt;铜钱系统分析!$D$235,S265&lt;=铜钱系统分析!$E$235),3,AND(S265&gt;铜钱系统分析!$D$236,S265&lt;=铜钱系统分析!$E$236),2)</f>
        <v>4</v>
      </c>
      <c r="V265" s="48">
        <f t="shared" ca="1" si="37"/>
        <v>65.959052817574403</v>
      </c>
      <c r="W265">
        <f ca="1">_xlfn.IFS(AND(V265&gt;铜钱系统分析!$D$233,V265&lt;=铜钱系统分析!$E$233),5,AND(V265&gt;铜钱系统分析!$D$234,V265&lt;=铜钱系统分析!$E$234),4,AND(V265&gt;铜钱系统分析!$D$235,V265&lt;=铜钱系统分析!$E$235),3,AND(V265&gt;铜钱系统分析!$D$236,V265&lt;=铜钱系统分析!$E$236),2)</f>
        <v>3</v>
      </c>
      <c r="Y265" s="48">
        <f t="shared" ca="1" si="38"/>
        <v>10.158893293849969</v>
      </c>
      <c r="Z265">
        <f ca="1">_xlfn.IFS(AND(Y265&gt;铜钱系统分析!$D$233,Y265&lt;=铜钱系统分析!$E$233),5,AND(Y265&gt;铜钱系统分析!$D$234,Y265&lt;=铜钱系统分析!$E$234),4,AND(Y265&gt;铜钱系统分析!$D$235,Y265&lt;=铜钱系统分析!$E$235),3,AND(Y265&gt;铜钱系统分析!$D$236,Y265&lt;=铜钱系统分析!$E$236),2)</f>
        <v>3</v>
      </c>
      <c r="AB265" s="48">
        <f t="shared" ca="1" si="39"/>
        <v>42.773458211054702</v>
      </c>
      <c r="AC265">
        <f ca="1">_xlfn.IFS(AND(AB265&gt;铜钱系统分析!$D$233,AB265&lt;=铜钱系统分析!$E$233),5,AND(AB265&gt;铜钱系统分析!$D$234,AB265&lt;=铜钱系统分析!$E$234),4,AND(AB265&gt;铜钱系统分析!$D$235,AB265&lt;=铜钱系统分析!$E$235),3,AND(AB265&gt;铜钱系统分析!$D$236,AB265&lt;=铜钱系统分析!$E$236),2)</f>
        <v>3</v>
      </c>
    </row>
    <row r="266" spans="1:29" x14ac:dyDescent="0.15">
      <c r="A266" s="48">
        <f t="shared" ca="1" si="30"/>
        <v>84.82783584946732</v>
      </c>
      <c r="B266">
        <f ca="1">_xlfn.IFS(AND(A266&gt;铜钱系统分析!$D$233,A266&lt;=铜钱系统分析!$E$233),5,AND(A266&gt;铜钱系统分析!$D$234,A266&lt;=铜钱系统分析!$E$234),4,AND(A266&gt;铜钱系统分析!$D$235,A266&lt;=铜钱系统分析!$E$235),3,AND(A266&gt;铜钱系统分析!$D$236,A266&lt;=铜钱系统分析!$E$236),2)</f>
        <v>2</v>
      </c>
      <c r="D266" s="48">
        <f t="shared" ca="1" si="31"/>
        <v>78.996157025817553</v>
      </c>
      <c r="E266">
        <f ca="1">_xlfn.IFS(AND(D266&gt;铜钱系统分析!$D$233,D266&lt;=铜钱系统分析!$E$233),5,AND(D266&gt;铜钱系统分析!$D$234,D266&lt;=铜钱系统分析!$E$234),4,AND(D266&gt;铜钱系统分析!$D$235,D266&lt;=铜钱系统分析!$E$235),3,AND(D266&gt;铜钱系统分析!$D$236,D266&lt;=铜钱系统分析!$E$236),2)</f>
        <v>2</v>
      </c>
      <c r="G266" s="48">
        <f t="shared" ca="1" si="32"/>
        <v>16.984526929831823</v>
      </c>
      <c r="H266">
        <f ca="1">_xlfn.IFS(AND(G266&gt;铜钱系统分析!$D$233,G266&lt;=铜钱系统分析!$E$233),5,AND(G266&gt;铜钱系统分析!$D$234,G266&lt;=铜钱系统分析!$E$234),4,AND(G266&gt;铜钱系统分析!$D$235,G266&lt;=铜钱系统分析!$E$235),3,AND(G266&gt;铜钱系统分析!$D$236,G266&lt;=铜钱系统分析!$E$236),2)</f>
        <v>3</v>
      </c>
      <c r="J266" s="48">
        <f t="shared" ca="1" si="33"/>
        <v>2.7935822287833201</v>
      </c>
      <c r="K266">
        <f ca="1">_xlfn.IFS(AND(J266&gt;铜钱系统分析!$D$233,J266&lt;=铜钱系统分析!$E$233),5,AND(J266&gt;铜钱系统分析!$D$234,J266&lt;=铜钱系统分析!$E$234),4,AND(J266&gt;铜钱系统分析!$D$235,J266&lt;=铜钱系统分析!$E$235),3,AND(J266&gt;铜钱系统分析!$D$236,J266&lt;=铜钱系统分析!$E$236),2)</f>
        <v>3</v>
      </c>
      <c r="M266" s="48">
        <f t="shared" ca="1" si="34"/>
        <v>7.3178032413091287</v>
      </c>
      <c r="N266">
        <f ca="1">_xlfn.IFS(AND(M266&gt;铜钱系统分析!$D$233,M266&lt;=铜钱系统分析!$E$233),5,AND(M266&gt;铜钱系统分析!$D$234,M266&lt;=铜钱系统分析!$E$234),4,AND(M266&gt;铜钱系统分析!$D$235,M266&lt;=铜钱系统分析!$E$235),3,AND(M266&gt;铜钱系统分析!$D$236,M266&lt;=铜钱系统分析!$E$236),2)</f>
        <v>3</v>
      </c>
      <c r="P266" s="48">
        <f t="shared" ca="1" si="35"/>
        <v>11.990255975200604</v>
      </c>
      <c r="Q266">
        <f ca="1">_xlfn.IFS(AND(P266&gt;铜钱系统分析!$D$233,P266&lt;=铜钱系统分析!$E$233),5,AND(P266&gt;铜钱系统分析!$D$234,P266&lt;=铜钱系统分析!$E$234),4,AND(P266&gt;铜钱系统分析!$D$235,P266&lt;=铜钱系统分析!$E$235),3,AND(P266&gt;铜钱系统分析!$D$236,P266&lt;=铜钱系统分析!$E$236),2)</f>
        <v>3</v>
      </c>
      <c r="S266" s="48">
        <f t="shared" ca="1" si="36"/>
        <v>0.14963715317227733</v>
      </c>
      <c r="T266">
        <f ca="1">_xlfn.IFS(AND(S266&gt;铜钱系统分析!$D$233,S266&lt;=铜钱系统分析!$E$233),5,AND(S266&gt;铜钱系统分析!$D$234,S266&lt;=铜钱系统分析!$E$234),4,AND(S266&gt;铜钱系统分析!$D$235,S266&lt;=铜钱系统分析!$E$235),3,AND(S266&gt;铜钱系统分析!$D$236,S266&lt;=铜钱系统分析!$E$236),2)</f>
        <v>5</v>
      </c>
      <c r="V266" s="48">
        <f t="shared" ca="1" si="37"/>
        <v>42.206377940321929</v>
      </c>
      <c r="W266">
        <f ca="1">_xlfn.IFS(AND(V266&gt;铜钱系统分析!$D$233,V266&lt;=铜钱系统分析!$E$233),5,AND(V266&gt;铜钱系统分析!$D$234,V266&lt;=铜钱系统分析!$E$234),4,AND(V266&gt;铜钱系统分析!$D$235,V266&lt;=铜钱系统分析!$E$235),3,AND(V266&gt;铜钱系统分析!$D$236,V266&lt;=铜钱系统分析!$E$236),2)</f>
        <v>3</v>
      </c>
      <c r="Y266" s="48">
        <f t="shared" ca="1" si="38"/>
        <v>98.678294645633869</v>
      </c>
      <c r="Z266">
        <f ca="1">_xlfn.IFS(AND(Y266&gt;铜钱系统分析!$D$233,Y266&lt;=铜钱系统分析!$E$233),5,AND(Y266&gt;铜钱系统分析!$D$234,Y266&lt;=铜钱系统分析!$E$234),4,AND(Y266&gt;铜钱系统分析!$D$235,Y266&lt;=铜钱系统分析!$E$235),3,AND(Y266&gt;铜钱系统分析!$D$236,Y266&lt;=铜钱系统分析!$E$236),2)</f>
        <v>2</v>
      </c>
      <c r="AB266" s="48">
        <f t="shared" ca="1" si="39"/>
        <v>6.4397201212730515</v>
      </c>
      <c r="AC266">
        <f ca="1">_xlfn.IFS(AND(AB266&gt;铜钱系统分析!$D$233,AB266&lt;=铜钱系统分析!$E$233),5,AND(AB266&gt;铜钱系统分析!$D$234,AB266&lt;=铜钱系统分析!$E$234),4,AND(AB266&gt;铜钱系统分析!$D$235,AB266&lt;=铜钱系统分析!$E$235),3,AND(AB266&gt;铜钱系统分析!$D$236,AB266&lt;=铜钱系统分析!$E$236),2)</f>
        <v>3</v>
      </c>
    </row>
    <row r="267" spans="1:29" x14ac:dyDescent="0.15">
      <c r="A267" s="48">
        <f t="shared" ca="1" si="30"/>
        <v>78.588633971097863</v>
      </c>
      <c r="B267">
        <f ca="1">_xlfn.IFS(AND(A267&gt;铜钱系统分析!$D$233,A267&lt;=铜钱系统分析!$E$233),5,AND(A267&gt;铜钱系统分析!$D$234,A267&lt;=铜钱系统分析!$E$234),4,AND(A267&gt;铜钱系统分析!$D$235,A267&lt;=铜钱系统分析!$E$235),3,AND(A267&gt;铜钱系统分析!$D$236,A267&lt;=铜钱系统分析!$E$236),2)</f>
        <v>2</v>
      </c>
      <c r="D267" s="48">
        <f t="shared" ca="1" si="31"/>
        <v>92.683206566012359</v>
      </c>
      <c r="E267">
        <f ca="1">_xlfn.IFS(AND(D267&gt;铜钱系统分析!$D$233,D267&lt;=铜钱系统分析!$E$233),5,AND(D267&gt;铜钱系统分析!$D$234,D267&lt;=铜钱系统分析!$E$234),4,AND(D267&gt;铜钱系统分析!$D$235,D267&lt;=铜钱系统分析!$E$235),3,AND(D267&gt;铜钱系统分析!$D$236,D267&lt;=铜钱系统分析!$E$236),2)</f>
        <v>2</v>
      </c>
      <c r="G267" s="48">
        <f t="shared" ca="1" si="32"/>
        <v>17.032183655763568</v>
      </c>
      <c r="H267">
        <f ca="1">_xlfn.IFS(AND(G267&gt;铜钱系统分析!$D$233,G267&lt;=铜钱系统分析!$E$233),5,AND(G267&gt;铜钱系统分析!$D$234,G267&lt;=铜钱系统分析!$E$234),4,AND(G267&gt;铜钱系统分析!$D$235,G267&lt;=铜钱系统分析!$E$235),3,AND(G267&gt;铜钱系统分析!$D$236,G267&lt;=铜钱系统分析!$E$236),2)</f>
        <v>3</v>
      </c>
      <c r="J267" s="48">
        <f t="shared" ca="1" si="33"/>
        <v>42.429621254276938</v>
      </c>
      <c r="K267">
        <f ca="1">_xlfn.IFS(AND(J267&gt;铜钱系统分析!$D$233,J267&lt;=铜钱系统分析!$E$233),5,AND(J267&gt;铜钱系统分析!$D$234,J267&lt;=铜钱系统分析!$E$234),4,AND(J267&gt;铜钱系统分析!$D$235,J267&lt;=铜钱系统分析!$E$235),3,AND(J267&gt;铜钱系统分析!$D$236,J267&lt;=铜钱系统分析!$E$236),2)</f>
        <v>3</v>
      </c>
      <c r="M267" s="48">
        <f t="shared" ca="1" si="34"/>
        <v>17.179872332637292</v>
      </c>
      <c r="N267">
        <f ca="1">_xlfn.IFS(AND(M267&gt;铜钱系统分析!$D$233,M267&lt;=铜钱系统分析!$E$233),5,AND(M267&gt;铜钱系统分析!$D$234,M267&lt;=铜钱系统分析!$E$234),4,AND(M267&gt;铜钱系统分析!$D$235,M267&lt;=铜钱系统分析!$E$235),3,AND(M267&gt;铜钱系统分析!$D$236,M267&lt;=铜钱系统分析!$E$236),2)</f>
        <v>3</v>
      </c>
      <c r="P267" s="48">
        <f t="shared" ca="1" si="35"/>
        <v>38.461106638216158</v>
      </c>
      <c r="Q267">
        <f ca="1">_xlfn.IFS(AND(P267&gt;铜钱系统分析!$D$233,P267&lt;=铜钱系统分析!$E$233),5,AND(P267&gt;铜钱系统分析!$D$234,P267&lt;=铜钱系统分析!$E$234),4,AND(P267&gt;铜钱系统分析!$D$235,P267&lt;=铜钱系统分析!$E$235),3,AND(P267&gt;铜钱系统分析!$D$236,P267&lt;=铜钱系统分析!$E$236),2)</f>
        <v>3</v>
      </c>
      <c r="S267" s="48">
        <f t="shared" ca="1" si="36"/>
        <v>79.685674207123242</v>
      </c>
      <c r="T267">
        <f ca="1">_xlfn.IFS(AND(S267&gt;铜钱系统分析!$D$233,S267&lt;=铜钱系统分析!$E$233),5,AND(S267&gt;铜钱系统分析!$D$234,S267&lt;=铜钱系统分析!$E$234),4,AND(S267&gt;铜钱系统分析!$D$235,S267&lt;=铜钱系统分析!$E$235),3,AND(S267&gt;铜钱系统分析!$D$236,S267&lt;=铜钱系统分析!$E$236),2)</f>
        <v>2</v>
      </c>
      <c r="V267" s="48">
        <f t="shared" ca="1" si="37"/>
        <v>50.854240480561366</v>
      </c>
      <c r="W267">
        <f ca="1">_xlfn.IFS(AND(V267&gt;铜钱系统分析!$D$233,V267&lt;=铜钱系统分析!$E$233),5,AND(V267&gt;铜钱系统分析!$D$234,V267&lt;=铜钱系统分析!$E$234),4,AND(V267&gt;铜钱系统分析!$D$235,V267&lt;=铜钱系统分析!$E$235),3,AND(V267&gt;铜钱系统分析!$D$236,V267&lt;=铜钱系统分析!$E$236),2)</f>
        <v>3</v>
      </c>
      <c r="Y267" s="48">
        <f t="shared" ca="1" si="38"/>
        <v>32.220266289447949</v>
      </c>
      <c r="Z267">
        <f ca="1">_xlfn.IFS(AND(Y267&gt;铜钱系统分析!$D$233,Y267&lt;=铜钱系统分析!$E$233),5,AND(Y267&gt;铜钱系统分析!$D$234,Y267&lt;=铜钱系统分析!$E$234),4,AND(Y267&gt;铜钱系统分析!$D$235,Y267&lt;=铜钱系统分析!$E$235),3,AND(Y267&gt;铜钱系统分析!$D$236,Y267&lt;=铜钱系统分析!$E$236),2)</f>
        <v>3</v>
      </c>
      <c r="AB267" s="48">
        <f t="shared" ca="1" si="39"/>
        <v>58.468746743346209</v>
      </c>
      <c r="AC267">
        <f ca="1">_xlfn.IFS(AND(AB267&gt;铜钱系统分析!$D$233,AB267&lt;=铜钱系统分析!$E$233),5,AND(AB267&gt;铜钱系统分析!$D$234,AB267&lt;=铜钱系统分析!$E$234),4,AND(AB267&gt;铜钱系统分析!$D$235,AB267&lt;=铜钱系统分析!$E$235),3,AND(AB267&gt;铜钱系统分析!$D$236,AB267&lt;=铜钱系统分析!$E$236),2)</f>
        <v>3</v>
      </c>
    </row>
    <row r="268" spans="1:29" x14ac:dyDescent="0.15">
      <c r="A268" s="48">
        <f t="shared" ref="A268:A331" ca="1" si="40">RAND()*100</f>
        <v>23.275586491191568</v>
      </c>
      <c r="B268">
        <f ca="1">_xlfn.IFS(AND(A268&gt;铜钱系统分析!$D$233,A268&lt;=铜钱系统分析!$E$233),5,AND(A268&gt;铜钱系统分析!$D$234,A268&lt;=铜钱系统分析!$E$234),4,AND(A268&gt;铜钱系统分析!$D$235,A268&lt;=铜钱系统分析!$E$235),3,AND(A268&gt;铜钱系统分析!$D$236,A268&lt;=铜钱系统分析!$E$236),2)</f>
        <v>3</v>
      </c>
      <c r="D268" s="48">
        <f t="shared" ref="D268:D331" ca="1" si="41">RAND()*100</f>
        <v>15.453440686734243</v>
      </c>
      <c r="E268">
        <f ca="1">_xlfn.IFS(AND(D268&gt;铜钱系统分析!$D$233,D268&lt;=铜钱系统分析!$E$233),5,AND(D268&gt;铜钱系统分析!$D$234,D268&lt;=铜钱系统分析!$E$234),4,AND(D268&gt;铜钱系统分析!$D$235,D268&lt;=铜钱系统分析!$E$235),3,AND(D268&gt;铜钱系统分析!$D$236,D268&lt;=铜钱系统分析!$E$236),2)</f>
        <v>3</v>
      </c>
      <c r="G268" s="48">
        <f t="shared" ref="G268:G331" ca="1" si="42">RAND()*100</f>
        <v>5.6381092269360717</v>
      </c>
      <c r="H268">
        <f ca="1">_xlfn.IFS(AND(G268&gt;铜钱系统分析!$D$233,G268&lt;=铜钱系统分析!$E$233),5,AND(G268&gt;铜钱系统分析!$D$234,G268&lt;=铜钱系统分析!$E$234),4,AND(G268&gt;铜钱系统分析!$D$235,G268&lt;=铜钱系统分析!$E$235),3,AND(G268&gt;铜钱系统分析!$D$236,G268&lt;=铜钱系统分析!$E$236),2)</f>
        <v>3</v>
      </c>
      <c r="J268" s="48">
        <f t="shared" ref="J268:J331" ca="1" si="43">RAND()*100</f>
        <v>54.166084663497749</v>
      </c>
      <c r="K268">
        <f ca="1">_xlfn.IFS(AND(J268&gt;铜钱系统分析!$D$233,J268&lt;=铜钱系统分析!$E$233),5,AND(J268&gt;铜钱系统分析!$D$234,J268&lt;=铜钱系统分析!$E$234),4,AND(J268&gt;铜钱系统分析!$D$235,J268&lt;=铜钱系统分析!$E$235),3,AND(J268&gt;铜钱系统分析!$D$236,J268&lt;=铜钱系统分析!$E$236),2)</f>
        <v>3</v>
      </c>
      <c r="M268" s="48">
        <f t="shared" ref="M268:M331" ca="1" si="44">RAND()*100</f>
        <v>99.891764253249931</v>
      </c>
      <c r="N268">
        <f ca="1">_xlfn.IFS(AND(M268&gt;铜钱系统分析!$D$233,M268&lt;=铜钱系统分析!$E$233),5,AND(M268&gt;铜钱系统分析!$D$234,M268&lt;=铜钱系统分析!$E$234),4,AND(M268&gt;铜钱系统分析!$D$235,M268&lt;=铜钱系统分析!$E$235),3,AND(M268&gt;铜钱系统分析!$D$236,M268&lt;=铜钱系统分析!$E$236),2)</f>
        <v>2</v>
      </c>
      <c r="P268" s="48">
        <f t="shared" ref="P268:P331" ca="1" si="45">RAND()*100</f>
        <v>28.841464000654284</v>
      </c>
      <c r="Q268">
        <f ca="1">_xlfn.IFS(AND(P268&gt;铜钱系统分析!$D$233,P268&lt;=铜钱系统分析!$E$233),5,AND(P268&gt;铜钱系统分析!$D$234,P268&lt;=铜钱系统分析!$E$234),4,AND(P268&gt;铜钱系统分析!$D$235,P268&lt;=铜钱系统分析!$E$235),3,AND(P268&gt;铜钱系统分析!$D$236,P268&lt;=铜钱系统分析!$E$236),2)</f>
        <v>3</v>
      </c>
      <c r="S268" s="48">
        <f t="shared" ref="S268:S331" ca="1" si="46">RAND()*100</f>
        <v>43.998931719408361</v>
      </c>
      <c r="T268">
        <f ca="1">_xlfn.IFS(AND(S268&gt;铜钱系统分析!$D$233,S268&lt;=铜钱系统分析!$E$233),5,AND(S268&gt;铜钱系统分析!$D$234,S268&lt;=铜钱系统分析!$E$234),4,AND(S268&gt;铜钱系统分析!$D$235,S268&lt;=铜钱系统分析!$E$235),3,AND(S268&gt;铜钱系统分析!$D$236,S268&lt;=铜钱系统分析!$E$236),2)</f>
        <v>3</v>
      </c>
      <c r="V268" s="48">
        <f t="shared" ref="V268:V331" ca="1" si="47">RAND()*100</f>
        <v>91.668850517139973</v>
      </c>
      <c r="W268">
        <f ca="1">_xlfn.IFS(AND(V268&gt;铜钱系统分析!$D$233,V268&lt;=铜钱系统分析!$E$233),5,AND(V268&gt;铜钱系统分析!$D$234,V268&lt;=铜钱系统分析!$E$234),4,AND(V268&gt;铜钱系统分析!$D$235,V268&lt;=铜钱系统分析!$E$235),3,AND(V268&gt;铜钱系统分析!$D$236,V268&lt;=铜钱系统分析!$E$236),2)</f>
        <v>2</v>
      </c>
      <c r="Y268" s="48">
        <f t="shared" ref="Y268:Y331" ca="1" si="48">RAND()*100</f>
        <v>22.92834978681967</v>
      </c>
      <c r="Z268">
        <f ca="1">_xlfn.IFS(AND(Y268&gt;铜钱系统分析!$D$233,Y268&lt;=铜钱系统分析!$E$233),5,AND(Y268&gt;铜钱系统分析!$D$234,Y268&lt;=铜钱系统分析!$E$234),4,AND(Y268&gt;铜钱系统分析!$D$235,Y268&lt;=铜钱系统分析!$E$235),3,AND(Y268&gt;铜钱系统分析!$D$236,Y268&lt;=铜钱系统分析!$E$236),2)</f>
        <v>3</v>
      </c>
      <c r="AB268" s="48">
        <f t="shared" ref="AB268:AB331" ca="1" si="49">RAND()*100</f>
        <v>93.767716081408366</v>
      </c>
      <c r="AC268">
        <f ca="1">_xlfn.IFS(AND(AB268&gt;铜钱系统分析!$D$233,AB268&lt;=铜钱系统分析!$E$233),5,AND(AB268&gt;铜钱系统分析!$D$234,AB268&lt;=铜钱系统分析!$E$234),4,AND(AB268&gt;铜钱系统分析!$D$235,AB268&lt;=铜钱系统分析!$E$235),3,AND(AB268&gt;铜钱系统分析!$D$236,AB268&lt;=铜钱系统分析!$E$236),2)</f>
        <v>2</v>
      </c>
    </row>
    <row r="269" spans="1:29" x14ac:dyDescent="0.15">
      <c r="A269" s="48">
        <f t="shared" ca="1" si="40"/>
        <v>90.959455639575211</v>
      </c>
      <c r="B269">
        <f ca="1">_xlfn.IFS(AND(A269&gt;铜钱系统分析!$D$233,A269&lt;=铜钱系统分析!$E$233),5,AND(A269&gt;铜钱系统分析!$D$234,A269&lt;=铜钱系统分析!$E$234),4,AND(A269&gt;铜钱系统分析!$D$235,A269&lt;=铜钱系统分析!$E$235),3,AND(A269&gt;铜钱系统分析!$D$236,A269&lt;=铜钱系统分析!$E$236),2)</f>
        <v>2</v>
      </c>
      <c r="D269" s="48">
        <f t="shared" ca="1" si="41"/>
        <v>83.889761958326829</v>
      </c>
      <c r="E269">
        <f ca="1">_xlfn.IFS(AND(D269&gt;铜钱系统分析!$D$233,D269&lt;=铜钱系统分析!$E$233),5,AND(D269&gt;铜钱系统分析!$D$234,D269&lt;=铜钱系统分析!$E$234),4,AND(D269&gt;铜钱系统分析!$D$235,D269&lt;=铜钱系统分析!$E$235),3,AND(D269&gt;铜钱系统分析!$D$236,D269&lt;=铜钱系统分析!$E$236),2)</f>
        <v>2</v>
      </c>
      <c r="G269" s="48">
        <f t="shared" ca="1" si="42"/>
        <v>19.845397341215644</v>
      </c>
      <c r="H269">
        <f ca="1">_xlfn.IFS(AND(G269&gt;铜钱系统分析!$D$233,G269&lt;=铜钱系统分析!$E$233),5,AND(G269&gt;铜钱系统分析!$D$234,G269&lt;=铜钱系统分析!$E$234),4,AND(G269&gt;铜钱系统分析!$D$235,G269&lt;=铜钱系统分析!$E$235),3,AND(G269&gt;铜钱系统分析!$D$236,G269&lt;=铜钱系统分析!$E$236),2)</f>
        <v>3</v>
      </c>
      <c r="J269" s="48">
        <f t="shared" ca="1" si="43"/>
        <v>7.2773262564989611</v>
      </c>
      <c r="K269">
        <f ca="1">_xlfn.IFS(AND(J269&gt;铜钱系统分析!$D$233,J269&lt;=铜钱系统分析!$E$233),5,AND(J269&gt;铜钱系统分析!$D$234,J269&lt;=铜钱系统分析!$E$234),4,AND(J269&gt;铜钱系统分析!$D$235,J269&lt;=铜钱系统分析!$E$235),3,AND(J269&gt;铜钱系统分析!$D$236,J269&lt;=铜钱系统分析!$E$236),2)</f>
        <v>3</v>
      </c>
      <c r="M269" s="48">
        <f t="shared" ca="1" si="44"/>
        <v>9.556108971634302</v>
      </c>
      <c r="N269">
        <f ca="1">_xlfn.IFS(AND(M269&gt;铜钱系统分析!$D$233,M269&lt;=铜钱系统分析!$E$233),5,AND(M269&gt;铜钱系统分析!$D$234,M269&lt;=铜钱系统分析!$E$234),4,AND(M269&gt;铜钱系统分析!$D$235,M269&lt;=铜钱系统分析!$E$235),3,AND(M269&gt;铜钱系统分析!$D$236,M269&lt;=铜钱系统分析!$E$236),2)</f>
        <v>3</v>
      </c>
      <c r="P269" s="48">
        <f t="shared" ca="1" si="45"/>
        <v>93.152757222116833</v>
      </c>
      <c r="Q269">
        <f ca="1">_xlfn.IFS(AND(P269&gt;铜钱系统分析!$D$233,P269&lt;=铜钱系统分析!$E$233),5,AND(P269&gt;铜钱系统分析!$D$234,P269&lt;=铜钱系统分析!$E$234),4,AND(P269&gt;铜钱系统分析!$D$235,P269&lt;=铜钱系统分析!$E$235),3,AND(P269&gt;铜钱系统分析!$D$236,P269&lt;=铜钱系统分析!$E$236),2)</f>
        <v>2</v>
      </c>
      <c r="S269" s="48">
        <f t="shared" ca="1" si="46"/>
        <v>5.9851923883285751</v>
      </c>
      <c r="T269">
        <f ca="1">_xlfn.IFS(AND(S269&gt;铜钱系统分析!$D$233,S269&lt;=铜钱系统分析!$E$233),5,AND(S269&gt;铜钱系统分析!$D$234,S269&lt;=铜钱系统分析!$E$234),4,AND(S269&gt;铜钱系统分析!$D$235,S269&lt;=铜钱系统分析!$E$235),3,AND(S269&gt;铜钱系统分析!$D$236,S269&lt;=铜钱系统分析!$E$236),2)</f>
        <v>3</v>
      </c>
      <c r="V269" s="48">
        <f t="shared" ca="1" si="47"/>
        <v>91.101329422276592</v>
      </c>
      <c r="W269">
        <f ca="1">_xlfn.IFS(AND(V269&gt;铜钱系统分析!$D$233,V269&lt;=铜钱系统分析!$E$233),5,AND(V269&gt;铜钱系统分析!$D$234,V269&lt;=铜钱系统分析!$E$234),4,AND(V269&gt;铜钱系统分析!$D$235,V269&lt;=铜钱系统分析!$E$235),3,AND(V269&gt;铜钱系统分析!$D$236,V269&lt;=铜钱系统分析!$E$236),2)</f>
        <v>2</v>
      </c>
      <c r="Y269" s="48">
        <f t="shared" ca="1" si="48"/>
        <v>95.315398288423481</v>
      </c>
      <c r="Z269">
        <f ca="1">_xlfn.IFS(AND(Y269&gt;铜钱系统分析!$D$233,Y269&lt;=铜钱系统分析!$E$233),5,AND(Y269&gt;铜钱系统分析!$D$234,Y269&lt;=铜钱系统分析!$E$234),4,AND(Y269&gt;铜钱系统分析!$D$235,Y269&lt;=铜钱系统分析!$E$235),3,AND(Y269&gt;铜钱系统分析!$D$236,Y269&lt;=铜钱系统分析!$E$236),2)</f>
        <v>2</v>
      </c>
      <c r="AB269" s="48">
        <f t="shared" ca="1" si="49"/>
        <v>62.563337438680712</v>
      </c>
      <c r="AC269">
        <f ca="1">_xlfn.IFS(AND(AB269&gt;铜钱系统分析!$D$233,AB269&lt;=铜钱系统分析!$E$233),5,AND(AB269&gt;铜钱系统分析!$D$234,AB269&lt;=铜钱系统分析!$E$234),4,AND(AB269&gt;铜钱系统分析!$D$235,AB269&lt;=铜钱系统分析!$E$235),3,AND(AB269&gt;铜钱系统分析!$D$236,AB269&lt;=铜钱系统分析!$E$236),2)</f>
        <v>3</v>
      </c>
    </row>
    <row r="270" spans="1:29" x14ac:dyDescent="0.15">
      <c r="A270" s="48">
        <f t="shared" ca="1" si="40"/>
        <v>39.987940747722547</v>
      </c>
      <c r="B270">
        <f ca="1">_xlfn.IFS(AND(A270&gt;铜钱系统分析!$D$233,A270&lt;=铜钱系统分析!$E$233),5,AND(A270&gt;铜钱系统分析!$D$234,A270&lt;=铜钱系统分析!$E$234),4,AND(A270&gt;铜钱系统分析!$D$235,A270&lt;=铜钱系统分析!$E$235),3,AND(A270&gt;铜钱系统分析!$D$236,A270&lt;=铜钱系统分析!$E$236),2)</f>
        <v>3</v>
      </c>
      <c r="D270" s="48">
        <f t="shared" ca="1" si="41"/>
        <v>50.464207768286194</v>
      </c>
      <c r="E270">
        <f ca="1">_xlfn.IFS(AND(D270&gt;铜钱系统分析!$D$233,D270&lt;=铜钱系统分析!$E$233),5,AND(D270&gt;铜钱系统分析!$D$234,D270&lt;=铜钱系统分析!$E$234),4,AND(D270&gt;铜钱系统分析!$D$235,D270&lt;=铜钱系统分析!$E$235),3,AND(D270&gt;铜钱系统分析!$D$236,D270&lt;=铜钱系统分析!$E$236),2)</f>
        <v>3</v>
      </c>
      <c r="G270" s="48">
        <f t="shared" ca="1" si="42"/>
        <v>69.230617271718998</v>
      </c>
      <c r="H270">
        <f ca="1">_xlfn.IFS(AND(G270&gt;铜钱系统分析!$D$233,G270&lt;=铜钱系统分析!$E$233),5,AND(G270&gt;铜钱系统分析!$D$234,G270&lt;=铜钱系统分析!$E$234),4,AND(G270&gt;铜钱系统分析!$D$235,G270&lt;=铜钱系统分析!$E$235),3,AND(G270&gt;铜钱系统分析!$D$236,G270&lt;=铜钱系统分析!$E$236),2)</f>
        <v>3</v>
      </c>
      <c r="J270" s="48">
        <f t="shared" ca="1" si="43"/>
        <v>37.49715140421258</v>
      </c>
      <c r="K270">
        <f ca="1">_xlfn.IFS(AND(J270&gt;铜钱系统分析!$D$233,J270&lt;=铜钱系统分析!$E$233),5,AND(J270&gt;铜钱系统分析!$D$234,J270&lt;=铜钱系统分析!$E$234),4,AND(J270&gt;铜钱系统分析!$D$235,J270&lt;=铜钱系统分析!$E$235),3,AND(J270&gt;铜钱系统分析!$D$236,J270&lt;=铜钱系统分析!$E$236),2)</f>
        <v>3</v>
      </c>
      <c r="M270" s="48">
        <f t="shared" ca="1" si="44"/>
        <v>46.30487383202172</v>
      </c>
      <c r="N270">
        <f ca="1">_xlfn.IFS(AND(M270&gt;铜钱系统分析!$D$233,M270&lt;=铜钱系统分析!$E$233),5,AND(M270&gt;铜钱系统分析!$D$234,M270&lt;=铜钱系统分析!$E$234),4,AND(M270&gt;铜钱系统分析!$D$235,M270&lt;=铜钱系统分析!$E$235),3,AND(M270&gt;铜钱系统分析!$D$236,M270&lt;=铜钱系统分析!$E$236),2)</f>
        <v>3</v>
      </c>
      <c r="P270" s="48">
        <f t="shared" ca="1" si="45"/>
        <v>90.171533296754504</v>
      </c>
      <c r="Q270">
        <f ca="1">_xlfn.IFS(AND(P270&gt;铜钱系统分析!$D$233,P270&lt;=铜钱系统分析!$E$233),5,AND(P270&gt;铜钱系统分析!$D$234,P270&lt;=铜钱系统分析!$E$234),4,AND(P270&gt;铜钱系统分析!$D$235,P270&lt;=铜钱系统分析!$E$235),3,AND(P270&gt;铜钱系统分析!$D$236,P270&lt;=铜钱系统分析!$E$236),2)</f>
        <v>2</v>
      </c>
      <c r="S270" s="48">
        <f t="shared" ca="1" si="46"/>
        <v>16.040599164630532</v>
      </c>
      <c r="T270">
        <f ca="1">_xlfn.IFS(AND(S270&gt;铜钱系统分析!$D$233,S270&lt;=铜钱系统分析!$E$233),5,AND(S270&gt;铜钱系统分析!$D$234,S270&lt;=铜钱系统分析!$E$234),4,AND(S270&gt;铜钱系统分析!$D$235,S270&lt;=铜钱系统分析!$E$235),3,AND(S270&gt;铜钱系统分析!$D$236,S270&lt;=铜钱系统分析!$E$236),2)</f>
        <v>3</v>
      </c>
      <c r="V270" s="48">
        <f t="shared" ca="1" si="47"/>
        <v>38.363213029140908</v>
      </c>
      <c r="W270">
        <f ca="1">_xlfn.IFS(AND(V270&gt;铜钱系统分析!$D$233,V270&lt;=铜钱系统分析!$E$233),5,AND(V270&gt;铜钱系统分析!$D$234,V270&lt;=铜钱系统分析!$E$234),4,AND(V270&gt;铜钱系统分析!$D$235,V270&lt;=铜钱系统分析!$E$235),3,AND(V270&gt;铜钱系统分析!$D$236,V270&lt;=铜钱系统分析!$E$236),2)</f>
        <v>3</v>
      </c>
      <c r="Y270" s="48">
        <f t="shared" ca="1" si="48"/>
        <v>72.354867152387229</v>
      </c>
      <c r="Z270">
        <f ca="1">_xlfn.IFS(AND(Y270&gt;铜钱系统分析!$D$233,Y270&lt;=铜钱系统分析!$E$233),5,AND(Y270&gt;铜钱系统分析!$D$234,Y270&lt;=铜钱系统分析!$E$234),4,AND(Y270&gt;铜钱系统分析!$D$235,Y270&lt;=铜钱系统分析!$E$235),3,AND(Y270&gt;铜钱系统分析!$D$236,Y270&lt;=铜钱系统分析!$E$236),2)</f>
        <v>3</v>
      </c>
      <c r="AB270" s="48">
        <f t="shared" ca="1" si="49"/>
        <v>35.291311307805429</v>
      </c>
      <c r="AC270">
        <f ca="1">_xlfn.IFS(AND(AB270&gt;铜钱系统分析!$D$233,AB270&lt;=铜钱系统分析!$E$233),5,AND(AB270&gt;铜钱系统分析!$D$234,AB270&lt;=铜钱系统分析!$E$234),4,AND(AB270&gt;铜钱系统分析!$D$235,AB270&lt;=铜钱系统分析!$E$235),3,AND(AB270&gt;铜钱系统分析!$D$236,AB270&lt;=铜钱系统分析!$E$236),2)</f>
        <v>3</v>
      </c>
    </row>
    <row r="271" spans="1:29" x14ac:dyDescent="0.15">
      <c r="A271" s="48">
        <f t="shared" ca="1" si="40"/>
        <v>23.735410347932806</v>
      </c>
      <c r="B271">
        <f ca="1">_xlfn.IFS(AND(A271&gt;铜钱系统分析!$D$233,A271&lt;=铜钱系统分析!$E$233),5,AND(A271&gt;铜钱系统分析!$D$234,A271&lt;=铜钱系统分析!$E$234),4,AND(A271&gt;铜钱系统分析!$D$235,A271&lt;=铜钱系统分析!$E$235),3,AND(A271&gt;铜钱系统分析!$D$236,A271&lt;=铜钱系统分析!$E$236),2)</f>
        <v>3</v>
      </c>
      <c r="D271" s="48">
        <f t="shared" ca="1" si="41"/>
        <v>96.809501983609692</v>
      </c>
      <c r="E271">
        <f ca="1">_xlfn.IFS(AND(D271&gt;铜钱系统分析!$D$233,D271&lt;=铜钱系统分析!$E$233),5,AND(D271&gt;铜钱系统分析!$D$234,D271&lt;=铜钱系统分析!$E$234),4,AND(D271&gt;铜钱系统分析!$D$235,D271&lt;=铜钱系统分析!$E$235),3,AND(D271&gt;铜钱系统分析!$D$236,D271&lt;=铜钱系统分析!$E$236),2)</f>
        <v>2</v>
      </c>
      <c r="G271" s="48">
        <f t="shared" ca="1" si="42"/>
        <v>2.8720930118788179</v>
      </c>
      <c r="H271">
        <f ca="1">_xlfn.IFS(AND(G271&gt;铜钱系统分析!$D$233,G271&lt;=铜钱系统分析!$E$233),5,AND(G271&gt;铜钱系统分析!$D$234,G271&lt;=铜钱系统分析!$E$234),4,AND(G271&gt;铜钱系统分析!$D$235,G271&lt;=铜钱系统分析!$E$235),3,AND(G271&gt;铜钱系统分析!$D$236,G271&lt;=铜钱系统分析!$E$236),2)</f>
        <v>3</v>
      </c>
      <c r="J271" s="48">
        <f t="shared" ca="1" si="43"/>
        <v>9.4723754190262355E-2</v>
      </c>
      <c r="K271">
        <f ca="1">_xlfn.IFS(AND(J271&gt;铜钱系统分析!$D$233,J271&lt;=铜钱系统分析!$E$233),5,AND(J271&gt;铜钱系统分析!$D$234,J271&lt;=铜钱系统分析!$E$234),4,AND(J271&gt;铜钱系统分析!$D$235,J271&lt;=铜钱系统分析!$E$235),3,AND(J271&gt;铜钱系统分析!$D$236,J271&lt;=铜钱系统分析!$E$236),2)</f>
        <v>5</v>
      </c>
      <c r="M271" s="48">
        <f t="shared" ca="1" si="44"/>
        <v>60.861040603684124</v>
      </c>
      <c r="N271">
        <f ca="1">_xlfn.IFS(AND(M271&gt;铜钱系统分析!$D$233,M271&lt;=铜钱系统分析!$E$233),5,AND(M271&gt;铜钱系统分析!$D$234,M271&lt;=铜钱系统分析!$E$234),4,AND(M271&gt;铜钱系统分析!$D$235,M271&lt;=铜钱系统分析!$E$235),3,AND(M271&gt;铜钱系统分析!$D$236,M271&lt;=铜钱系统分析!$E$236),2)</f>
        <v>3</v>
      </c>
      <c r="P271" s="48">
        <f t="shared" ca="1" si="45"/>
        <v>15.613218180626143</v>
      </c>
      <c r="Q271">
        <f ca="1">_xlfn.IFS(AND(P271&gt;铜钱系统分析!$D$233,P271&lt;=铜钱系统分析!$E$233),5,AND(P271&gt;铜钱系统分析!$D$234,P271&lt;=铜钱系统分析!$E$234),4,AND(P271&gt;铜钱系统分析!$D$235,P271&lt;=铜钱系统分析!$E$235),3,AND(P271&gt;铜钱系统分析!$D$236,P271&lt;=铜钱系统分析!$E$236),2)</f>
        <v>3</v>
      </c>
      <c r="S271" s="48">
        <f t="shared" ca="1" si="46"/>
        <v>61.855428064678939</v>
      </c>
      <c r="T271">
        <f ca="1">_xlfn.IFS(AND(S271&gt;铜钱系统分析!$D$233,S271&lt;=铜钱系统分析!$E$233),5,AND(S271&gt;铜钱系统分析!$D$234,S271&lt;=铜钱系统分析!$E$234),4,AND(S271&gt;铜钱系统分析!$D$235,S271&lt;=铜钱系统分析!$E$235),3,AND(S271&gt;铜钱系统分析!$D$236,S271&lt;=铜钱系统分析!$E$236),2)</f>
        <v>3</v>
      </c>
      <c r="V271" s="48">
        <f t="shared" ca="1" si="47"/>
        <v>10.553520818088302</v>
      </c>
      <c r="W271">
        <f ca="1">_xlfn.IFS(AND(V271&gt;铜钱系统分析!$D$233,V271&lt;=铜钱系统分析!$E$233),5,AND(V271&gt;铜钱系统分析!$D$234,V271&lt;=铜钱系统分析!$E$234),4,AND(V271&gt;铜钱系统分析!$D$235,V271&lt;=铜钱系统分析!$E$235),3,AND(V271&gt;铜钱系统分析!$D$236,V271&lt;=铜钱系统分析!$E$236),2)</f>
        <v>3</v>
      </c>
      <c r="Y271" s="48">
        <f t="shared" ca="1" si="48"/>
        <v>40.579673286753163</v>
      </c>
      <c r="Z271">
        <f ca="1">_xlfn.IFS(AND(Y271&gt;铜钱系统分析!$D$233,Y271&lt;=铜钱系统分析!$E$233),5,AND(Y271&gt;铜钱系统分析!$D$234,Y271&lt;=铜钱系统分析!$E$234),4,AND(Y271&gt;铜钱系统分析!$D$235,Y271&lt;=铜钱系统分析!$E$235),3,AND(Y271&gt;铜钱系统分析!$D$236,Y271&lt;=铜钱系统分析!$E$236),2)</f>
        <v>3</v>
      </c>
      <c r="AB271" s="48">
        <f t="shared" ca="1" si="49"/>
        <v>69.425033293407253</v>
      </c>
      <c r="AC271">
        <f ca="1">_xlfn.IFS(AND(AB271&gt;铜钱系统分析!$D$233,AB271&lt;=铜钱系统分析!$E$233),5,AND(AB271&gt;铜钱系统分析!$D$234,AB271&lt;=铜钱系统分析!$E$234),4,AND(AB271&gt;铜钱系统分析!$D$235,AB271&lt;=铜钱系统分析!$E$235),3,AND(AB271&gt;铜钱系统分析!$D$236,AB271&lt;=铜钱系统分析!$E$236),2)</f>
        <v>3</v>
      </c>
    </row>
    <row r="272" spans="1:29" x14ac:dyDescent="0.15">
      <c r="A272" s="48">
        <f t="shared" ca="1" si="40"/>
        <v>30.078702383812551</v>
      </c>
      <c r="B272">
        <f ca="1">_xlfn.IFS(AND(A272&gt;铜钱系统分析!$D$233,A272&lt;=铜钱系统分析!$E$233),5,AND(A272&gt;铜钱系统分析!$D$234,A272&lt;=铜钱系统分析!$E$234),4,AND(A272&gt;铜钱系统分析!$D$235,A272&lt;=铜钱系统分析!$E$235),3,AND(A272&gt;铜钱系统分析!$D$236,A272&lt;=铜钱系统分析!$E$236),2)</f>
        <v>3</v>
      </c>
      <c r="D272" s="48">
        <f t="shared" ca="1" si="41"/>
        <v>34.267266348610271</v>
      </c>
      <c r="E272">
        <f ca="1">_xlfn.IFS(AND(D272&gt;铜钱系统分析!$D$233,D272&lt;=铜钱系统分析!$E$233),5,AND(D272&gt;铜钱系统分析!$D$234,D272&lt;=铜钱系统分析!$E$234),4,AND(D272&gt;铜钱系统分析!$D$235,D272&lt;=铜钱系统分析!$E$235),3,AND(D272&gt;铜钱系统分析!$D$236,D272&lt;=铜钱系统分析!$E$236),2)</f>
        <v>3</v>
      </c>
      <c r="G272" s="48">
        <f t="shared" ca="1" si="42"/>
        <v>74.838947687934336</v>
      </c>
      <c r="H272">
        <f ca="1">_xlfn.IFS(AND(G272&gt;铜钱系统分析!$D$233,G272&lt;=铜钱系统分析!$E$233),5,AND(G272&gt;铜钱系统分析!$D$234,G272&lt;=铜钱系统分析!$E$234),4,AND(G272&gt;铜钱系统分析!$D$235,G272&lt;=铜钱系统分析!$E$235),3,AND(G272&gt;铜钱系统分析!$D$236,G272&lt;=铜钱系统分析!$E$236),2)</f>
        <v>2</v>
      </c>
      <c r="J272" s="48">
        <f t="shared" ca="1" si="43"/>
        <v>24.555212121774982</v>
      </c>
      <c r="K272">
        <f ca="1">_xlfn.IFS(AND(J272&gt;铜钱系统分析!$D$233,J272&lt;=铜钱系统分析!$E$233),5,AND(J272&gt;铜钱系统分析!$D$234,J272&lt;=铜钱系统分析!$E$234),4,AND(J272&gt;铜钱系统分析!$D$235,J272&lt;=铜钱系统分析!$E$235),3,AND(J272&gt;铜钱系统分析!$D$236,J272&lt;=铜钱系统分析!$E$236),2)</f>
        <v>3</v>
      </c>
      <c r="M272" s="48">
        <f t="shared" ca="1" si="44"/>
        <v>79.791473267530648</v>
      </c>
      <c r="N272">
        <f ca="1">_xlfn.IFS(AND(M272&gt;铜钱系统分析!$D$233,M272&lt;=铜钱系统分析!$E$233),5,AND(M272&gt;铜钱系统分析!$D$234,M272&lt;=铜钱系统分析!$E$234),4,AND(M272&gt;铜钱系统分析!$D$235,M272&lt;=铜钱系统分析!$E$235),3,AND(M272&gt;铜钱系统分析!$D$236,M272&lt;=铜钱系统分析!$E$236),2)</f>
        <v>2</v>
      </c>
      <c r="P272" s="48">
        <f t="shared" ca="1" si="45"/>
        <v>62.023507373195294</v>
      </c>
      <c r="Q272">
        <f ca="1">_xlfn.IFS(AND(P272&gt;铜钱系统分析!$D$233,P272&lt;=铜钱系统分析!$E$233),5,AND(P272&gt;铜钱系统分析!$D$234,P272&lt;=铜钱系统分析!$E$234),4,AND(P272&gt;铜钱系统分析!$D$235,P272&lt;=铜钱系统分析!$E$235),3,AND(P272&gt;铜钱系统分析!$D$236,P272&lt;=铜钱系统分析!$E$236),2)</f>
        <v>3</v>
      </c>
      <c r="S272" s="48">
        <f t="shared" ca="1" si="46"/>
        <v>49.676915859123994</v>
      </c>
      <c r="T272">
        <f ca="1">_xlfn.IFS(AND(S272&gt;铜钱系统分析!$D$233,S272&lt;=铜钱系统分析!$E$233),5,AND(S272&gt;铜钱系统分析!$D$234,S272&lt;=铜钱系统分析!$E$234),4,AND(S272&gt;铜钱系统分析!$D$235,S272&lt;=铜钱系统分析!$E$235),3,AND(S272&gt;铜钱系统分析!$D$236,S272&lt;=铜钱系统分析!$E$236),2)</f>
        <v>3</v>
      </c>
      <c r="V272" s="48">
        <f t="shared" ca="1" si="47"/>
        <v>34.02966270766067</v>
      </c>
      <c r="W272">
        <f ca="1">_xlfn.IFS(AND(V272&gt;铜钱系统分析!$D$233,V272&lt;=铜钱系统分析!$E$233),5,AND(V272&gt;铜钱系统分析!$D$234,V272&lt;=铜钱系统分析!$E$234),4,AND(V272&gt;铜钱系统分析!$D$235,V272&lt;=铜钱系统分析!$E$235),3,AND(V272&gt;铜钱系统分析!$D$236,V272&lt;=铜钱系统分析!$E$236),2)</f>
        <v>3</v>
      </c>
      <c r="Y272" s="48">
        <f t="shared" ca="1" si="48"/>
        <v>12.441815187599669</v>
      </c>
      <c r="Z272">
        <f ca="1">_xlfn.IFS(AND(Y272&gt;铜钱系统分析!$D$233,Y272&lt;=铜钱系统分析!$E$233),5,AND(Y272&gt;铜钱系统分析!$D$234,Y272&lt;=铜钱系统分析!$E$234),4,AND(Y272&gt;铜钱系统分析!$D$235,Y272&lt;=铜钱系统分析!$E$235),3,AND(Y272&gt;铜钱系统分析!$D$236,Y272&lt;=铜钱系统分析!$E$236),2)</f>
        <v>3</v>
      </c>
      <c r="AB272" s="48">
        <f t="shared" ca="1" si="49"/>
        <v>17.198652633916247</v>
      </c>
      <c r="AC272">
        <f ca="1">_xlfn.IFS(AND(AB272&gt;铜钱系统分析!$D$233,AB272&lt;=铜钱系统分析!$E$233),5,AND(AB272&gt;铜钱系统分析!$D$234,AB272&lt;=铜钱系统分析!$E$234),4,AND(AB272&gt;铜钱系统分析!$D$235,AB272&lt;=铜钱系统分析!$E$235),3,AND(AB272&gt;铜钱系统分析!$D$236,AB272&lt;=铜钱系统分析!$E$236),2)</f>
        <v>3</v>
      </c>
    </row>
    <row r="273" spans="1:29" x14ac:dyDescent="0.15">
      <c r="A273" s="48">
        <f t="shared" ca="1" si="40"/>
        <v>61.231142275121151</v>
      </c>
      <c r="B273">
        <f ca="1">_xlfn.IFS(AND(A273&gt;铜钱系统分析!$D$233,A273&lt;=铜钱系统分析!$E$233),5,AND(A273&gt;铜钱系统分析!$D$234,A273&lt;=铜钱系统分析!$E$234),4,AND(A273&gt;铜钱系统分析!$D$235,A273&lt;=铜钱系统分析!$E$235),3,AND(A273&gt;铜钱系统分析!$D$236,A273&lt;=铜钱系统分析!$E$236),2)</f>
        <v>3</v>
      </c>
      <c r="D273" s="48">
        <f t="shared" ca="1" si="41"/>
        <v>8.238745616603282</v>
      </c>
      <c r="E273">
        <f ca="1">_xlfn.IFS(AND(D273&gt;铜钱系统分析!$D$233,D273&lt;=铜钱系统分析!$E$233),5,AND(D273&gt;铜钱系统分析!$D$234,D273&lt;=铜钱系统分析!$E$234),4,AND(D273&gt;铜钱系统分析!$D$235,D273&lt;=铜钱系统分析!$E$235),3,AND(D273&gt;铜钱系统分析!$D$236,D273&lt;=铜钱系统分析!$E$236),2)</f>
        <v>3</v>
      </c>
      <c r="G273" s="48">
        <f t="shared" ca="1" si="42"/>
        <v>99.246530727609056</v>
      </c>
      <c r="H273">
        <f ca="1">_xlfn.IFS(AND(G273&gt;铜钱系统分析!$D$233,G273&lt;=铜钱系统分析!$E$233),5,AND(G273&gt;铜钱系统分析!$D$234,G273&lt;=铜钱系统分析!$E$234),4,AND(G273&gt;铜钱系统分析!$D$235,G273&lt;=铜钱系统分析!$E$235),3,AND(G273&gt;铜钱系统分析!$D$236,G273&lt;=铜钱系统分析!$E$236),2)</f>
        <v>2</v>
      </c>
      <c r="J273" s="48">
        <f t="shared" ca="1" si="43"/>
        <v>55.396444256014163</v>
      </c>
      <c r="K273">
        <f ca="1">_xlfn.IFS(AND(J273&gt;铜钱系统分析!$D$233,J273&lt;=铜钱系统分析!$E$233),5,AND(J273&gt;铜钱系统分析!$D$234,J273&lt;=铜钱系统分析!$E$234),4,AND(J273&gt;铜钱系统分析!$D$235,J273&lt;=铜钱系统分析!$E$235),3,AND(J273&gt;铜钱系统分析!$D$236,J273&lt;=铜钱系统分析!$E$236),2)</f>
        <v>3</v>
      </c>
      <c r="M273" s="48">
        <f t="shared" ca="1" si="44"/>
        <v>23.192405551722604</v>
      </c>
      <c r="N273">
        <f ca="1">_xlfn.IFS(AND(M273&gt;铜钱系统分析!$D$233,M273&lt;=铜钱系统分析!$E$233),5,AND(M273&gt;铜钱系统分析!$D$234,M273&lt;=铜钱系统分析!$E$234),4,AND(M273&gt;铜钱系统分析!$D$235,M273&lt;=铜钱系统分析!$E$235),3,AND(M273&gt;铜钱系统分析!$D$236,M273&lt;=铜钱系统分析!$E$236),2)</f>
        <v>3</v>
      </c>
      <c r="P273" s="48">
        <f t="shared" ca="1" si="45"/>
        <v>20.927939960125176</v>
      </c>
      <c r="Q273">
        <f ca="1">_xlfn.IFS(AND(P273&gt;铜钱系统分析!$D$233,P273&lt;=铜钱系统分析!$E$233),5,AND(P273&gt;铜钱系统分析!$D$234,P273&lt;=铜钱系统分析!$E$234),4,AND(P273&gt;铜钱系统分析!$D$235,P273&lt;=铜钱系统分析!$E$235),3,AND(P273&gt;铜钱系统分析!$D$236,P273&lt;=铜钱系统分析!$E$236),2)</f>
        <v>3</v>
      </c>
      <c r="S273" s="48">
        <f t="shared" ca="1" si="46"/>
        <v>87.976967716501861</v>
      </c>
      <c r="T273">
        <f ca="1">_xlfn.IFS(AND(S273&gt;铜钱系统分析!$D$233,S273&lt;=铜钱系统分析!$E$233),5,AND(S273&gt;铜钱系统分析!$D$234,S273&lt;=铜钱系统分析!$E$234),4,AND(S273&gt;铜钱系统分析!$D$235,S273&lt;=铜钱系统分析!$E$235),3,AND(S273&gt;铜钱系统分析!$D$236,S273&lt;=铜钱系统分析!$E$236),2)</f>
        <v>2</v>
      </c>
      <c r="V273" s="48">
        <f t="shared" ca="1" si="47"/>
        <v>87.517957194461729</v>
      </c>
      <c r="W273">
        <f ca="1">_xlfn.IFS(AND(V273&gt;铜钱系统分析!$D$233,V273&lt;=铜钱系统分析!$E$233),5,AND(V273&gt;铜钱系统分析!$D$234,V273&lt;=铜钱系统分析!$E$234),4,AND(V273&gt;铜钱系统分析!$D$235,V273&lt;=铜钱系统分析!$E$235),3,AND(V273&gt;铜钱系统分析!$D$236,V273&lt;=铜钱系统分析!$E$236),2)</f>
        <v>2</v>
      </c>
      <c r="Y273" s="48">
        <f t="shared" ca="1" si="48"/>
        <v>1.7107265127807247</v>
      </c>
      <c r="Z273">
        <f ca="1">_xlfn.IFS(AND(Y273&gt;铜钱系统分析!$D$233,Y273&lt;=铜钱系统分析!$E$233),5,AND(Y273&gt;铜钱系统分析!$D$234,Y273&lt;=铜钱系统分析!$E$234),4,AND(Y273&gt;铜钱系统分析!$D$235,Y273&lt;=铜钱系统分析!$E$235),3,AND(Y273&gt;铜钱系统分析!$D$236,Y273&lt;=铜钱系统分析!$E$236),2)</f>
        <v>4</v>
      </c>
      <c r="AB273" s="48">
        <f t="shared" ca="1" si="49"/>
        <v>85.055409564443082</v>
      </c>
      <c r="AC273">
        <f ca="1">_xlfn.IFS(AND(AB273&gt;铜钱系统分析!$D$233,AB273&lt;=铜钱系统分析!$E$233),5,AND(AB273&gt;铜钱系统分析!$D$234,AB273&lt;=铜钱系统分析!$E$234),4,AND(AB273&gt;铜钱系统分析!$D$235,AB273&lt;=铜钱系统分析!$E$235),3,AND(AB273&gt;铜钱系统分析!$D$236,AB273&lt;=铜钱系统分析!$E$236),2)</f>
        <v>2</v>
      </c>
    </row>
    <row r="274" spans="1:29" x14ac:dyDescent="0.15">
      <c r="A274" s="48">
        <f t="shared" ca="1" si="40"/>
        <v>64.543388242904598</v>
      </c>
      <c r="B274">
        <f ca="1">_xlfn.IFS(AND(A274&gt;铜钱系统分析!$D$233,A274&lt;=铜钱系统分析!$E$233),5,AND(A274&gt;铜钱系统分析!$D$234,A274&lt;=铜钱系统分析!$E$234),4,AND(A274&gt;铜钱系统分析!$D$235,A274&lt;=铜钱系统分析!$E$235),3,AND(A274&gt;铜钱系统分析!$D$236,A274&lt;=铜钱系统分析!$E$236),2)</f>
        <v>3</v>
      </c>
      <c r="D274" s="48">
        <f t="shared" ca="1" si="41"/>
        <v>58.329483961078331</v>
      </c>
      <c r="E274">
        <f ca="1">_xlfn.IFS(AND(D274&gt;铜钱系统分析!$D$233,D274&lt;=铜钱系统分析!$E$233),5,AND(D274&gt;铜钱系统分析!$D$234,D274&lt;=铜钱系统分析!$E$234),4,AND(D274&gt;铜钱系统分析!$D$235,D274&lt;=铜钱系统分析!$E$235),3,AND(D274&gt;铜钱系统分析!$D$236,D274&lt;=铜钱系统分析!$E$236),2)</f>
        <v>3</v>
      </c>
      <c r="G274" s="48">
        <f t="shared" ca="1" si="42"/>
        <v>14.295810748274452</v>
      </c>
      <c r="H274">
        <f ca="1">_xlfn.IFS(AND(G274&gt;铜钱系统分析!$D$233,G274&lt;=铜钱系统分析!$E$233),5,AND(G274&gt;铜钱系统分析!$D$234,G274&lt;=铜钱系统分析!$E$234),4,AND(G274&gt;铜钱系统分析!$D$235,G274&lt;=铜钱系统分析!$E$235),3,AND(G274&gt;铜钱系统分析!$D$236,G274&lt;=铜钱系统分析!$E$236),2)</f>
        <v>3</v>
      </c>
      <c r="J274" s="48">
        <f t="shared" ca="1" si="43"/>
        <v>96.116201446464117</v>
      </c>
      <c r="K274">
        <f ca="1">_xlfn.IFS(AND(J274&gt;铜钱系统分析!$D$233,J274&lt;=铜钱系统分析!$E$233),5,AND(J274&gt;铜钱系统分析!$D$234,J274&lt;=铜钱系统分析!$E$234),4,AND(J274&gt;铜钱系统分析!$D$235,J274&lt;=铜钱系统分析!$E$235),3,AND(J274&gt;铜钱系统分析!$D$236,J274&lt;=铜钱系统分析!$E$236),2)</f>
        <v>2</v>
      </c>
      <c r="M274" s="48">
        <f t="shared" ca="1" si="44"/>
        <v>90.918082478061777</v>
      </c>
      <c r="N274">
        <f ca="1">_xlfn.IFS(AND(M274&gt;铜钱系统分析!$D$233,M274&lt;=铜钱系统分析!$E$233),5,AND(M274&gt;铜钱系统分析!$D$234,M274&lt;=铜钱系统分析!$E$234),4,AND(M274&gt;铜钱系统分析!$D$235,M274&lt;=铜钱系统分析!$E$235),3,AND(M274&gt;铜钱系统分析!$D$236,M274&lt;=铜钱系统分析!$E$236),2)</f>
        <v>2</v>
      </c>
      <c r="P274" s="48">
        <f t="shared" ca="1" si="45"/>
        <v>15.528854657666836</v>
      </c>
      <c r="Q274">
        <f ca="1">_xlfn.IFS(AND(P274&gt;铜钱系统分析!$D$233,P274&lt;=铜钱系统分析!$E$233),5,AND(P274&gt;铜钱系统分析!$D$234,P274&lt;=铜钱系统分析!$E$234),4,AND(P274&gt;铜钱系统分析!$D$235,P274&lt;=铜钱系统分析!$E$235),3,AND(P274&gt;铜钱系统分析!$D$236,P274&lt;=铜钱系统分析!$E$236),2)</f>
        <v>3</v>
      </c>
      <c r="S274" s="48">
        <f t="shared" ca="1" si="46"/>
        <v>7.334756434696688</v>
      </c>
      <c r="T274">
        <f ca="1">_xlfn.IFS(AND(S274&gt;铜钱系统分析!$D$233,S274&lt;=铜钱系统分析!$E$233),5,AND(S274&gt;铜钱系统分析!$D$234,S274&lt;=铜钱系统分析!$E$234),4,AND(S274&gt;铜钱系统分析!$D$235,S274&lt;=铜钱系统分析!$E$235),3,AND(S274&gt;铜钱系统分析!$D$236,S274&lt;=铜钱系统分析!$E$236),2)</f>
        <v>3</v>
      </c>
      <c r="V274" s="48">
        <f t="shared" ca="1" si="47"/>
        <v>32.407092764502011</v>
      </c>
      <c r="W274">
        <f ca="1">_xlfn.IFS(AND(V274&gt;铜钱系统分析!$D$233,V274&lt;=铜钱系统分析!$E$233),5,AND(V274&gt;铜钱系统分析!$D$234,V274&lt;=铜钱系统分析!$E$234),4,AND(V274&gt;铜钱系统分析!$D$235,V274&lt;=铜钱系统分析!$E$235),3,AND(V274&gt;铜钱系统分析!$D$236,V274&lt;=铜钱系统分析!$E$236),2)</f>
        <v>3</v>
      </c>
      <c r="Y274" s="48">
        <f t="shared" ca="1" si="48"/>
        <v>86.51064580527769</v>
      </c>
      <c r="Z274">
        <f ca="1">_xlfn.IFS(AND(Y274&gt;铜钱系统分析!$D$233,Y274&lt;=铜钱系统分析!$E$233),5,AND(Y274&gt;铜钱系统分析!$D$234,Y274&lt;=铜钱系统分析!$E$234),4,AND(Y274&gt;铜钱系统分析!$D$235,Y274&lt;=铜钱系统分析!$E$235),3,AND(Y274&gt;铜钱系统分析!$D$236,Y274&lt;=铜钱系统分析!$E$236),2)</f>
        <v>2</v>
      </c>
      <c r="AB274" s="48">
        <f t="shared" ca="1" si="49"/>
        <v>85.48304785151646</v>
      </c>
      <c r="AC274">
        <f ca="1">_xlfn.IFS(AND(AB274&gt;铜钱系统分析!$D$233,AB274&lt;=铜钱系统分析!$E$233),5,AND(AB274&gt;铜钱系统分析!$D$234,AB274&lt;=铜钱系统分析!$E$234),4,AND(AB274&gt;铜钱系统分析!$D$235,AB274&lt;=铜钱系统分析!$E$235),3,AND(AB274&gt;铜钱系统分析!$D$236,AB274&lt;=铜钱系统分析!$E$236),2)</f>
        <v>2</v>
      </c>
    </row>
    <row r="275" spans="1:29" x14ac:dyDescent="0.15">
      <c r="A275" s="48">
        <f t="shared" ca="1" si="40"/>
        <v>22.12490537966848</v>
      </c>
      <c r="B275">
        <f ca="1">_xlfn.IFS(AND(A275&gt;铜钱系统分析!$D$233,A275&lt;=铜钱系统分析!$E$233),5,AND(A275&gt;铜钱系统分析!$D$234,A275&lt;=铜钱系统分析!$E$234),4,AND(A275&gt;铜钱系统分析!$D$235,A275&lt;=铜钱系统分析!$E$235),3,AND(A275&gt;铜钱系统分析!$D$236,A275&lt;=铜钱系统分析!$E$236),2)</f>
        <v>3</v>
      </c>
      <c r="D275" s="48">
        <f t="shared" ca="1" si="41"/>
        <v>55.62752980541493</v>
      </c>
      <c r="E275">
        <f ca="1">_xlfn.IFS(AND(D275&gt;铜钱系统分析!$D$233,D275&lt;=铜钱系统分析!$E$233),5,AND(D275&gt;铜钱系统分析!$D$234,D275&lt;=铜钱系统分析!$E$234),4,AND(D275&gt;铜钱系统分析!$D$235,D275&lt;=铜钱系统分析!$E$235),3,AND(D275&gt;铜钱系统分析!$D$236,D275&lt;=铜钱系统分析!$E$236),2)</f>
        <v>3</v>
      </c>
      <c r="G275" s="48">
        <f t="shared" ca="1" si="42"/>
        <v>78.981109663655644</v>
      </c>
      <c r="H275">
        <f ca="1">_xlfn.IFS(AND(G275&gt;铜钱系统分析!$D$233,G275&lt;=铜钱系统分析!$E$233),5,AND(G275&gt;铜钱系统分析!$D$234,G275&lt;=铜钱系统分析!$E$234),4,AND(G275&gt;铜钱系统分析!$D$235,G275&lt;=铜钱系统分析!$E$235),3,AND(G275&gt;铜钱系统分析!$D$236,G275&lt;=铜钱系统分析!$E$236),2)</f>
        <v>2</v>
      </c>
      <c r="J275" s="48">
        <f t="shared" ca="1" si="43"/>
        <v>27.207570817429861</v>
      </c>
      <c r="K275">
        <f ca="1">_xlfn.IFS(AND(J275&gt;铜钱系统分析!$D$233,J275&lt;=铜钱系统分析!$E$233),5,AND(J275&gt;铜钱系统分析!$D$234,J275&lt;=铜钱系统分析!$E$234),4,AND(J275&gt;铜钱系统分析!$D$235,J275&lt;=铜钱系统分析!$E$235),3,AND(J275&gt;铜钱系统分析!$D$236,J275&lt;=铜钱系统分析!$E$236),2)</f>
        <v>3</v>
      </c>
      <c r="M275" s="48">
        <f t="shared" ca="1" si="44"/>
        <v>4.7876692156977203</v>
      </c>
      <c r="N275">
        <f ca="1">_xlfn.IFS(AND(M275&gt;铜钱系统分析!$D$233,M275&lt;=铜钱系统分析!$E$233),5,AND(M275&gt;铜钱系统分析!$D$234,M275&lt;=铜钱系统分析!$E$234),4,AND(M275&gt;铜钱系统分析!$D$235,M275&lt;=铜钱系统分析!$E$235),3,AND(M275&gt;铜钱系统分析!$D$236,M275&lt;=铜钱系统分析!$E$236),2)</f>
        <v>3</v>
      </c>
      <c r="P275" s="48">
        <f t="shared" ca="1" si="45"/>
        <v>85.448533617104133</v>
      </c>
      <c r="Q275">
        <f ca="1">_xlfn.IFS(AND(P275&gt;铜钱系统分析!$D$233,P275&lt;=铜钱系统分析!$E$233),5,AND(P275&gt;铜钱系统分析!$D$234,P275&lt;=铜钱系统分析!$E$234),4,AND(P275&gt;铜钱系统分析!$D$235,P275&lt;=铜钱系统分析!$E$235),3,AND(P275&gt;铜钱系统分析!$D$236,P275&lt;=铜钱系统分析!$E$236),2)</f>
        <v>2</v>
      </c>
      <c r="S275" s="48">
        <f t="shared" ca="1" si="46"/>
        <v>44.201633704125435</v>
      </c>
      <c r="T275">
        <f ca="1">_xlfn.IFS(AND(S275&gt;铜钱系统分析!$D$233,S275&lt;=铜钱系统分析!$E$233),5,AND(S275&gt;铜钱系统分析!$D$234,S275&lt;=铜钱系统分析!$E$234),4,AND(S275&gt;铜钱系统分析!$D$235,S275&lt;=铜钱系统分析!$E$235),3,AND(S275&gt;铜钱系统分析!$D$236,S275&lt;=铜钱系统分析!$E$236),2)</f>
        <v>3</v>
      </c>
      <c r="V275" s="48">
        <f t="shared" ca="1" si="47"/>
        <v>10.885524620608633</v>
      </c>
      <c r="W275">
        <f ca="1">_xlfn.IFS(AND(V275&gt;铜钱系统分析!$D$233,V275&lt;=铜钱系统分析!$E$233),5,AND(V275&gt;铜钱系统分析!$D$234,V275&lt;=铜钱系统分析!$E$234),4,AND(V275&gt;铜钱系统分析!$D$235,V275&lt;=铜钱系统分析!$E$235),3,AND(V275&gt;铜钱系统分析!$D$236,V275&lt;=铜钱系统分析!$E$236),2)</f>
        <v>3</v>
      </c>
      <c r="Y275" s="48">
        <f t="shared" ca="1" si="48"/>
        <v>83.747254070025718</v>
      </c>
      <c r="Z275">
        <f ca="1">_xlfn.IFS(AND(Y275&gt;铜钱系统分析!$D$233,Y275&lt;=铜钱系统分析!$E$233),5,AND(Y275&gt;铜钱系统分析!$D$234,Y275&lt;=铜钱系统分析!$E$234),4,AND(Y275&gt;铜钱系统分析!$D$235,Y275&lt;=铜钱系统分析!$E$235),3,AND(Y275&gt;铜钱系统分析!$D$236,Y275&lt;=铜钱系统分析!$E$236),2)</f>
        <v>2</v>
      </c>
      <c r="AB275" s="48">
        <f t="shared" ca="1" si="49"/>
        <v>41.51149240967181</v>
      </c>
      <c r="AC275">
        <f ca="1">_xlfn.IFS(AND(AB275&gt;铜钱系统分析!$D$233,AB275&lt;=铜钱系统分析!$E$233),5,AND(AB275&gt;铜钱系统分析!$D$234,AB275&lt;=铜钱系统分析!$E$234),4,AND(AB275&gt;铜钱系统分析!$D$235,AB275&lt;=铜钱系统分析!$E$235),3,AND(AB275&gt;铜钱系统分析!$D$236,AB275&lt;=铜钱系统分析!$E$236),2)</f>
        <v>3</v>
      </c>
    </row>
    <row r="276" spans="1:29" x14ac:dyDescent="0.15">
      <c r="A276" s="48">
        <f t="shared" ca="1" si="40"/>
        <v>94.375703189238635</v>
      </c>
      <c r="B276">
        <f ca="1">_xlfn.IFS(AND(A276&gt;铜钱系统分析!$D$233,A276&lt;=铜钱系统分析!$E$233),5,AND(A276&gt;铜钱系统分析!$D$234,A276&lt;=铜钱系统分析!$E$234),4,AND(A276&gt;铜钱系统分析!$D$235,A276&lt;=铜钱系统分析!$E$235),3,AND(A276&gt;铜钱系统分析!$D$236,A276&lt;=铜钱系统分析!$E$236),2)</f>
        <v>2</v>
      </c>
      <c r="D276" s="48">
        <f t="shared" ca="1" si="41"/>
        <v>60.767165553239046</v>
      </c>
      <c r="E276">
        <f ca="1">_xlfn.IFS(AND(D276&gt;铜钱系统分析!$D$233,D276&lt;=铜钱系统分析!$E$233),5,AND(D276&gt;铜钱系统分析!$D$234,D276&lt;=铜钱系统分析!$E$234),4,AND(D276&gt;铜钱系统分析!$D$235,D276&lt;=铜钱系统分析!$E$235),3,AND(D276&gt;铜钱系统分析!$D$236,D276&lt;=铜钱系统分析!$E$236),2)</f>
        <v>3</v>
      </c>
      <c r="G276" s="48">
        <f t="shared" ca="1" si="42"/>
        <v>75.810251764044153</v>
      </c>
      <c r="H276">
        <f ca="1">_xlfn.IFS(AND(G276&gt;铜钱系统分析!$D$233,G276&lt;=铜钱系统分析!$E$233),5,AND(G276&gt;铜钱系统分析!$D$234,G276&lt;=铜钱系统分析!$E$234),4,AND(G276&gt;铜钱系统分析!$D$235,G276&lt;=铜钱系统分析!$E$235),3,AND(G276&gt;铜钱系统分析!$D$236,G276&lt;=铜钱系统分析!$E$236),2)</f>
        <v>2</v>
      </c>
      <c r="J276" s="48">
        <f t="shared" ca="1" si="43"/>
        <v>50.313090156857768</v>
      </c>
      <c r="K276">
        <f ca="1">_xlfn.IFS(AND(J276&gt;铜钱系统分析!$D$233,J276&lt;=铜钱系统分析!$E$233),5,AND(J276&gt;铜钱系统分析!$D$234,J276&lt;=铜钱系统分析!$E$234),4,AND(J276&gt;铜钱系统分析!$D$235,J276&lt;=铜钱系统分析!$E$235),3,AND(J276&gt;铜钱系统分析!$D$236,J276&lt;=铜钱系统分析!$E$236),2)</f>
        <v>3</v>
      </c>
      <c r="M276" s="48">
        <f t="shared" ca="1" si="44"/>
        <v>28.235890067874823</v>
      </c>
      <c r="N276">
        <f ca="1">_xlfn.IFS(AND(M276&gt;铜钱系统分析!$D$233,M276&lt;=铜钱系统分析!$E$233),5,AND(M276&gt;铜钱系统分析!$D$234,M276&lt;=铜钱系统分析!$E$234),4,AND(M276&gt;铜钱系统分析!$D$235,M276&lt;=铜钱系统分析!$E$235),3,AND(M276&gt;铜钱系统分析!$D$236,M276&lt;=铜钱系统分析!$E$236),2)</f>
        <v>3</v>
      </c>
      <c r="P276" s="48">
        <f t="shared" ca="1" si="45"/>
        <v>24.681901163908403</v>
      </c>
      <c r="Q276">
        <f ca="1">_xlfn.IFS(AND(P276&gt;铜钱系统分析!$D$233,P276&lt;=铜钱系统分析!$E$233),5,AND(P276&gt;铜钱系统分析!$D$234,P276&lt;=铜钱系统分析!$E$234),4,AND(P276&gt;铜钱系统分析!$D$235,P276&lt;=铜钱系统分析!$E$235),3,AND(P276&gt;铜钱系统分析!$D$236,P276&lt;=铜钱系统分析!$E$236),2)</f>
        <v>3</v>
      </c>
      <c r="S276" s="48">
        <f t="shared" ca="1" si="46"/>
        <v>22.300135271640308</v>
      </c>
      <c r="T276">
        <f ca="1">_xlfn.IFS(AND(S276&gt;铜钱系统分析!$D$233,S276&lt;=铜钱系统分析!$E$233),5,AND(S276&gt;铜钱系统分析!$D$234,S276&lt;=铜钱系统分析!$E$234),4,AND(S276&gt;铜钱系统分析!$D$235,S276&lt;=铜钱系统分析!$E$235),3,AND(S276&gt;铜钱系统分析!$D$236,S276&lt;=铜钱系统分析!$E$236),2)</f>
        <v>3</v>
      </c>
      <c r="V276" s="48">
        <f t="shared" ca="1" si="47"/>
        <v>83.758163799994264</v>
      </c>
      <c r="W276">
        <f ca="1">_xlfn.IFS(AND(V276&gt;铜钱系统分析!$D$233,V276&lt;=铜钱系统分析!$E$233),5,AND(V276&gt;铜钱系统分析!$D$234,V276&lt;=铜钱系统分析!$E$234),4,AND(V276&gt;铜钱系统分析!$D$235,V276&lt;=铜钱系统分析!$E$235),3,AND(V276&gt;铜钱系统分析!$D$236,V276&lt;=铜钱系统分析!$E$236),2)</f>
        <v>2</v>
      </c>
      <c r="Y276" s="48">
        <f t="shared" ca="1" si="48"/>
        <v>84.179965509414984</v>
      </c>
      <c r="Z276">
        <f ca="1">_xlfn.IFS(AND(Y276&gt;铜钱系统分析!$D$233,Y276&lt;=铜钱系统分析!$E$233),5,AND(Y276&gt;铜钱系统分析!$D$234,Y276&lt;=铜钱系统分析!$E$234),4,AND(Y276&gt;铜钱系统分析!$D$235,Y276&lt;=铜钱系统分析!$E$235),3,AND(Y276&gt;铜钱系统分析!$D$236,Y276&lt;=铜钱系统分析!$E$236),2)</f>
        <v>2</v>
      </c>
      <c r="AB276" s="48">
        <f t="shared" ca="1" si="49"/>
        <v>36.167189776477549</v>
      </c>
      <c r="AC276">
        <f ca="1">_xlfn.IFS(AND(AB276&gt;铜钱系统分析!$D$233,AB276&lt;=铜钱系统分析!$E$233),5,AND(AB276&gt;铜钱系统分析!$D$234,AB276&lt;=铜钱系统分析!$E$234),4,AND(AB276&gt;铜钱系统分析!$D$235,AB276&lt;=铜钱系统分析!$E$235),3,AND(AB276&gt;铜钱系统分析!$D$236,AB276&lt;=铜钱系统分析!$E$236),2)</f>
        <v>3</v>
      </c>
    </row>
    <row r="277" spans="1:29" x14ac:dyDescent="0.15">
      <c r="A277" s="48">
        <f t="shared" ca="1" si="40"/>
        <v>55.27253092394637</v>
      </c>
      <c r="B277">
        <f ca="1">_xlfn.IFS(AND(A277&gt;铜钱系统分析!$D$233,A277&lt;=铜钱系统分析!$E$233),5,AND(A277&gt;铜钱系统分析!$D$234,A277&lt;=铜钱系统分析!$E$234),4,AND(A277&gt;铜钱系统分析!$D$235,A277&lt;=铜钱系统分析!$E$235),3,AND(A277&gt;铜钱系统分析!$D$236,A277&lt;=铜钱系统分析!$E$236),2)</f>
        <v>3</v>
      </c>
      <c r="D277" s="48">
        <f t="shared" ca="1" si="41"/>
        <v>64.607285107399377</v>
      </c>
      <c r="E277">
        <f ca="1">_xlfn.IFS(AND(D277&gt;铜钱系统分析!$D$233,D277&lt;=铜钱系统分析!$E$233),5,AND(D277&gt;铜钱系统分析!$D$234,D277&lt;=铜钱系统分析!$E$234),4,AND(D277&gt;铜钱系统分析!$D$235,D277&lt;=铜钱系统分析!$E$235),3,AND(D277&gt;铜钱系统分析!$D$236,D277&lt;=铜钱系统分析!$E$236),2)</f>
        <v>3</v>
      </c>
      <c r="G277" s="48">
        <f t="shared" ca="1" si="42"/>
        <v>9.6702032305392986</v>
      </c>
      <c r="H277">
        <f ca="1">_xlfn.IFS(AND(G277&gt;铜钱系统分析!$D$233,G277&lt;=铜钱系统分析!$E$233),5,AND(G277&gt;铜钱系统分析!$D$234,G277&lt;=铜钱系统分析!$E$234),4,AND(G277&gt;铜钱系统分析!$D$235,G277&lt;=铜钱系统分析!$E$235),3,AND(G277&gt;铜钱系统分析!$D$236,G277&lt;=铜钱系统分析!$E$236),2)</f>
        <v>3</v>
      </c>
      <c r="J277" s="48">
        <f t="shared" ca="1" si="43"/>
        <v>25.029318220068308</v>
      </c>
      <c r="K277">
        <f ca="1">_xlfn.IFS(AND(J277&gt;铜钱系统分析!$D$233,J277&lt;=铜钱系统分析!$E$233),5,AND(J277&gt;铜钱系统分析!$D$234,J277&lt;=铜钱系统分析!$E$234),4,AND(J277&gt;铜钱系统分析!$D$235,J277&lt;=铜钱系统分析!$E$235),3,AND(J277&gt;铜钱系统分析!$D$236,J277&lt;=铜钱系统分析!$E$236),2)</f>
        <v>3</v>
      </c>
      <c r="M277" s="48">
        <f t="shared" ca="1" si="44"/>
        <v>54.337770568865061</v>
      </c>
      <c r="N277">
        <f ca="1">_xlfn.IFS(AND(M277&gt;铜钱系统分析!$D$233,M277&lt;=铜钱系统分析!$E$233),5,AND(M277&gt;铜钱系统分析!$D$234,M277&lt;=铜钱系统分析!$E$234),4,AND(M277&gt;铜钱系统分析!$D$235,M277&lt;=铜钱系统分析!$E$235),3,AND(M277&gt;铜钱系统分析!$D$236,M277&lt;=铜钱系统分析!$E$236),2)</f>
        <v>3</v>
      </c>
      <c r="P277" s="48">
        <f t="shared" ca="1" si="45"/>
        <v>87.052354302427162</v>
      </c>
      <c r="Q277">
        <f ca="1">_xlfn.IFS(AND(P277&gt;铜钱系统分析!$D$233,P277&lt;=铜钱系统分析!$E$233),5,AND(P277&gt;铜钱系统分析!$D$234,P277&lt;=铜钱系统分析!$E$234),4,AND(P277&gt;铜钱系统分析!$D$235,P277&lt;=铜钱系统分析!$E$235),3,AND(P277&gt;铜钱系统分析!$D$236,P277&lt;=铜钱系统分析!$E$236),2)</f>
        <v>2</v>
      </c>
      <c r="S277" s="48">
        <f t="shared" ca="1" si="46"/>
        <v>8.1702298626362797</v>
      </c>
      <c r="T277">
        <f ca="1">_xlfn.IFS(AND(S277&gt;铜钱系统分析!$D$233,S277&lt;=铜钱系统分析!$E$233),5,AND(S277&gt;铜钱系统分析!$D$234,S277&lt;=铜钱系统分析!$E$234),4,AND(S277&gt;铜钱系统分析!$D$235,S277&lt;=铜钱系统分析!$E$235),3,AND(S277&gt;铜钱系统分析!$D$236,S277&lt;=铜钱系统分析!$E$236),2)</f>
        <v>3</v>
      </c>
      <c r="V277" s="48">
        <f t="shared" ca="1" si="47"/>
        <v>11.936463667971154</v>
      </c>
      <c r="W277">
        <f ca="1">_xlfn.IFS(AND(V277&gt;铜钱系统分析!$D$233,V277&lt;=铜钱系统分析!$E$233),5,AND(V277&gt;铜钱系统分析!$D$234,V277&lt;=铜钱系统分析!$E$234),4,AND(V277&gt;铜钱系统分析!$D$235,V277&lt;=铜钱系统分析!$E$235),3,AND(V277&gt;铜钱系统分析!$D$236,V277&lt;=铜钱系统分析!$E$236),2)</f>
        <v>3</v>
      </c>
      <c r="Y277" s="48">
        <f t="shared" ca="1" si="48"/>
        <v>60.241107549061759</v>
      </c>
      <c r="Z277">
        <f ca="1">_xlfn.IFS(AND(Y277&gt;铜钱系统分析!$D$233,Y277&lt;=铜钱系统分析!$E$233),5,AND(Y277&gt;铜钱系统分析!$D$234,Y277&lt;=铜钱系统分析!$E$234),4,AND(Y277&gt;铜钱系统分析!$D$235,Y277&lt;=铜钱系统分析!$E$235),3,AND(Y277&gt;铜钱系统分析!$D$236,Y277&lt;=铜钱系统分析!$E$236),2)</f>
        <v>3</v>
      </c>
      <c r="AB277" s="48">
        <f t="shared" ca="1" si="49"/>
        <v>87.822441845558657</v>
      </c>
      <c r="AC277">
        <f ca="1">_xlfn.IFS(AND(AB277&gt;铜钱系统分析!$D$233,AB277&lt;=铜钱系统分析!$E$233),5,AND(AB277&gt;铜钱系统分析!$D$234,AB277&lt;=铜钱系统分析!$E$234),4,AND(AB277&gt;铜钱系统分析!$D$235,AB277&lt;=铜钱系统分析!$E$235),3,AND(AB277&gt;铜钱系统分析!$D$236,AB277&lt;=铜钱系统分析!$E$236),2)</f>
        <v>2</v>
      </c>
    </row>
    <row r="278" spans="1:29" x14ac:dyDescent="0.15">
      <c r="A278" s="48">
        <f t="shared" ca="1" si="40"/>
        <v>92.178564514966169</v>
      </c>
      <c r="B278">
        <f ca="1">_xlfn.IFS(AND(A278&gt;铜钱系统分析!$D$233,A278&lt;=铜钱系统分析!$E$233),5,AND(A278&gt;铜钱系统分析!$D$234,A278&lt;=铜钱系统分析!$E$234),4,AND(A278&gt;铜钱系统分析!$D$235,A278&lt;=铜钱系统分析!$E$235),3,AND(A278&gt;铜钱系统分析!$D$236,A278&lt;=铜钱系统分析!$E$236),2)</f>
        <v>2</v>
      </c>
      <c r="D278" s="48">
        <f t="shared" ca="1" si="41"/>
        <v>49.106027083278327</v>
      </c>
      <c r="E278">
        <f ca="1">_xlfn.IFS(AND(D278&gt;铜钱系统分析!$D$233,D278&lt;=铜钱系统分析!$E$233),5,AND(D278&gt;铜钱系统分析!$D$234,D278&lt;=铜钱系统分析!$E$234),4,AND(D278&gt;铜钱系统分析!$D$235,D278&lt;=铜钱系统分析!$E$235),3,AND(D278&gt;铜钱系统分析!$D$236,D278&lt;=铜钱系统分析!$E$236),2)</f>
        <v>3</v>
      </c>
      <c r="G278" s="48">
        <f t="shared" ca="1" si="42"/>
        <v>56.637324988524952</v>
      </c>
      <c r="H278">
        <f ca="1">_xlfn.IFS(AND(G278&gt;铜钱系统分析!$D$233,G278&lt;=铜钱系统分析!$E$233),5,AND(G278&gt;铜钱系统分析!$D$234,G278&lt;=铜钱系统分析!$E$234),4,AND(G278&gt;铜钱系统分析!$D$235,G278&lt;=铜钱系统分析!$E$235),3,AND(G278&gt;铜钱系统分析!$D$236,G278&lt;=铜钱系统分析!$E$236),2)</f>
        <v>3</v>
      </c>
      <c r="J278" s="48">
        <f t="shared" ca="1" si="43"/>
        <v>83.843485267374433</v>
      </c>
      <c r="K278">
        <f ca="1">_xlfn.IFS(AND(J278&gt;铜钱系统分析!$D$233,J278&lt;=铜钱系统分析!$E$233),5,AND(J278&gt;铜钱系统分析!$D$234,J278&lt;=铜钱系统分析!$E$234),4,AND(J278&gt;铜钱系统分析!$D$235,J278&lt;=铜钱系统分析!$E$235),3,AND(J278&gt;铜钱系统分析!$D$236,J278&lt;=铜钱系统分析!$E$236),2)</f>
        <v>2</v>
      </c>
      <c r="M278" s="48">
        <f t="shared" ca="1" si="44"/>
        <v>17.895081068158635</v>
      </c>
      <c r="N278">
        <f ca="1">_xlfn.IFS(AND(M278&gt;铜钱系统分析!$D$233,M278&lt;=铜钱系统分析!$E$233),5,AND(M278&gt;铜钱系统分析!$D$234,M278&lt;=铜钱系统分析!$E$234),4,AND(M278&gt;铜钱系统分析!$D$235,M278&lt;=铜钱系统分析!$E$235),3,AND(M278&gt;铜钱系统分析!$D$236,M278&lt;=铜钱系统分析!$E$236),2)</f>
        <v>3</v>
      </c>
      <c r="P278" s="48">
        <f t="shared" ca="1" si="45"/>
        <v>63.213278114292017</v>
      </c>
      <c r="Q278">
        <f ca="1">_xlfn.IFS(AND(P278&gt;铜钱系统分析!$D$233,P278&lt;=铜钱系统分析!$E$233),5,AND(P278&gt;铜钱系统分析!$D$234,P278&lt;=铜钱系统分析!$E$234),4,AND(P278&gt;铜钱系统分析!$D$235,P278&lt;=铜钱系统分析!$E$235),3,AND(P278&gt;铜钱系统分析!$D$236,P278&lt;=铜钱系统分析!$E$236),2)</f>
        <v>3</v>
      </c>
      <c r="S278" s="48">
        <f t="shared" ca="1" si="46"/>
        <v>29.509761366648434</v>
      </c>
      <c r="T278">
        <f ca="1">_xlfn.IFS(AND(S278&gt;铜钱系统分析!$D$233,S278&lt;=铜钱系统分析!$E$233),5,AND(S278&gt;铜钱系统分析!$D$234,S278&lt;=铜钱系统分析!$E$234),4,AND(S278&gt;铜钱系统分析!$D$235,S278&lt;=铜钱系统分析!$E$235),3,AND(S278&gt;铜钱系统分析!$D$236,S278&lt;=铜钱系统分析!$E$236),2)</f>
        <v>3</v>
      </c>
      <c r="V278" s="48">
        <f t="shared" ca="1" si="47"/>
        <v>52.832400886529406</v>
      </c>
      <c r="W278">
        <f ca="1">_xlfn.IFS(AND(V278&gt;铜钱系统分析!$D$233,V278&lt;=铜钱系统分析!$E$233),5,AND(V278&gt;铜钱系统分析!$D$234,V278&lt;=铜钱系统分析!$E$234),4,AND(V278&gt;铜钱系统分析!$D$235,V278&lt;=铜钱系统分析!$E$235),3,AND(V278&gt;铜钱系统分析!$D$236,V278&lt;=铜钱系统分析!$E$236),2)</f>
        <v>3</v>
      </c>
      <c r="Y278" s="48">
        <f t="shared" ca="1" si="48"/>
        <v>89.975950836176082</v>
      </c>
      <c r="Z278">
        <f ca="1">_xlfn.IFS(AND(Y278&gt;铜钱系统分析!$D$233,Y278&lt;=铜钱系统分析!$E$233),5,AND(Y278&gt;铜钱系统分析!$D$234,Y278&lt;=铜钱系统分析!$E$234),4,AND(Y278&gt;铜钱系统分析!$D$235,Y278&lt;=铜钱系统分析!$E$235),3,AND(Y278&gt;铜钱系统分析!$D$236,Y278&lt;=铜钱系统分析!$E$236),2)</f>
        <v>2</v>
      </c>
      <c r="AB278" s="48">
        <f t="shared" ca="1" si="49"/>
        <v>75.672790203591845</v>
      </c>
      <c r="AC278">
        <f ca="1">_xlfn.IFS(AND(AB278&gt;铜钱系统分析!$D$233,AB278&lt;=铜钱系统分析!$E$233),5,AND(AB278&gt;铜钱系统分析!$D$234,AB278&lt;=铜钱系统分析!$E$234),4,AND(AB278&gt;铜钱系统分析!$D$235,AB278&lt;=铜钱系统分析!$E$235),3,AND(AB278&gt;铜钱系统分析!$D$236,AB278&lt;=铜钱系统分析!$E$236),2)</f>
        <v>2</v>
      </c>
    </row>
    <row r="279" spans="1:29" x14ac:dyDescent="0.15">
      <c r="A279" s="48">
        <f t="shared" ca="1" si="40"/>
        <v>14.487864170294207</v>
      </c>
      <c r="B279">
        <f ca="1">_xlfn.IFS(AND(A279&gt;铜钱系统分析!$D$233,A279&lt;=铜钱系统分析!$E$233),5,AND(A279&gt;铜钱系统分析!$D$234,A279&lt;=铜钱系统分析!$E$234),4,AND(A279&gt;铜钱系统分析!$D$235,A279&lt;=铜钱系统分析!$E$235),3,AND(A279&gt;铜钱系统分析!$D$236,A279&lt;=铜钱系统分析!$E$236),2)</f>
        <v>3</v>
      </c>
      <c r="D279" s="48">
        <f t="shared" ca="1" si="41"/>
        <v>37.171970698727655</v>
      </c>
      <c r="E279">
        <f ca="1">_xlfn.IFS(AND(D279&gt;铜钱系统分析!$D$233,D279&lt;=铜钱系统分析!$E$233),5,AND(D279&gt;铜钱系统分析!$D$234,D279&lt;=铜钱系统分析!$E$234),4,AND(D279&gt;铜钱系统分析!$D$235,D279&lt;=铜钱系统分析!$E$235),3,AND(D279&gt;铜钱系统分析!$D$236,D279&lt;=铜钱系统分析!$E$236),2)</f>
        <v>3</v>
      </c>
      <c r="G279" s="48">
        <f t="shared" ca="1" si="42"/>
        <v>64.958791879109896</v>
      </c>
      <c r="H279">
        <f ca="1">_xlfn.IFS(AND(G279&gt;铜钱系统分析!$D$233,G279&lt;=铜钱系统分析!$E$233),5,AND(G279&gt;铜钱系统分析!$D$234,G279&lt;=铜钱系统分析!$E$234),4,AND(G279&gt;铜钱系统分析!$D$235,G279&lt;=铜钱系统分析!$E$235),3,AND(G279&gt;铜钱系统分析!$D$236,G279&lt;=铜钱系统分析!$E$236),2)</f>
        <v>3</v>
      </c>
      <c r="J279" s="48">
        <f t="shared" ca="1" si="43"/>
        <v>51.494419534855382</v>
      </c>
      <c r="K279">
        <f ca="1">_xlfn.IFS(AND(J279&gt;铜钱系统分析!$D$233,J279&lt;=铜钱系统分析!$E$233),5,AND(J279&gt;铜钱系统分析!$D$234,J279&lt;=铜钱系统分析!$E$234),4,AND(J279&gt;铜钱系统分析!$D$235,J279&lt;=铜钱系统分析!$E$235),3,AND(J279&gt;铜钱系统分析!$D$236,J279&lt;=铜钱系统分析!$E$236),2)</f>
        <v>3</v>
      </c>
      <c r="M279" s="48">
        <f t="shared" ca="1" si="44"/>
        <v>74.364136108056982</v>
      </c>
      <c r="N279">
        <f ca="1">_xlfn.IFS(AND(M279&gt;铜钱系统分析!$D$233,M279&lt;=铜钱系统分析!$E$233),5,AND(M279&gt;铜钱系统分析!$D$234,M279&lt;=铜钱系统分析!$E$234),4,AND(M279&gt;铜钱系统分析!$D$235,M279&lt;=铜钱系统分析!$E$235),3,AND(M279&gt;铜钱系统分析!$D$236,M279&lt;=铜钱系统分析!$E$236),2)</f>
        <v>2</v>
      </c>
      <c r="P279" s="48">
        <f t="shared" ca="1" si="45"/>
        <v>0.6225178031586176</v>
      </c>
      <c r="Q279">
        <f ca="1">_xlfn.IFS(AND(P279&gt;铜钱系统分析!$D$233,P279&lt;=铜钱系统分析!$E$233),5,AND(P279&gt;铜钱系统分析!$D$234,P279&lt;=铜钱系统分析!$E$234),4,AND(P279&gt;铜钱系统分析!$D$235,P279&lt;=铜钱系统分析!$E$235),3,AND(P279&gt;铜钱系统分析!$D$236,P279&lt;=铜钱系统分析!$E$236),2)</f>
        <v>4</v>
      </c>
      <c r="S279" s="48">
        <f t="shared" ca="1" si="46"/>
        <v>82.406802353137451</v>
      </c>
      <c r="T279">
        <f ca="1">_xlfn.IFS(AND(S279&gt;铜钱系统分析!$D$233,S279&lt;=铜钱系统分析!$E$233),5,AND(S279&gt;铜钱系统分析!$D$234,S279&lt;=铜钱系统分析!$E$234),4,AND(S279&gt;铜钱系统分析!$D$235,S279&lt;=铜钱系统分析!$E$235),3,AND(S279&gt;铜钱系统分析!$D$236,S279&lt;=铜钱系统分析!$E$236),2)</f>
        <v>2</v>
      </c>
      <c r="V279" s="48">
        <f t="shared" ca="1" si="47"/>
        <v>6.7497854527772017</v>
      </c>
      <c r="W279">
        <f ca="1">_xlfn.IFS(AND(V279&gt;铜钱系统分析!$D$233,V279&lt;=铜钱系统分析!$E$233),5,AND(V279&gt;铜钱系统分析!$D$234,V279&lt;=铜钱系统分析!$E$234),4,AND(V279&gt;铜钱系统分析!$D$235,V279&lt;=铜钱系统分析!$E$235),3,AND(V279&gt;铜钱系统分析!$D$236,V279&lt;=铜钱系统分析!$E$236),2)</f>
        <v>3</v>
      </c>
      <c r="Y279" s="48">
        <f t="shared" ca="1" si="48"/>
        <v>88.795319703664688</v>
      </c>
      <c r="Z279">
        <f ca="1">_xlfn.IFS(AND(Y279&gt;铜钱系统分析!$D$233,Y279&lt;=铜钱系统分析!$E$233),5,AND(Y279&gt;铜钱系统分析!$D$234,Y279&lt;=铜钱系统分析!$E$234),4,AND(Y279&gt;铜钱系统分析!$D$235,Y279&lt;=铜钱系统分析!$E$235),3,AND(Y279&gt;铜钱系统分析!$D$236,Y279&lt;=铜钱系统分析!$E$236),2)</f>
        <v>2</v>
      </c>
      <c r="AB279" s="48">
        <f t="shared" ca="1" si="49"/>
        <v>87.639190564615973</v>
      </c>
      <c r="AC279">
        <f ca="1">_xlfn.IFS(AND(AB279&gt;铜钱系统分析!$D$233,AB279&lt;=铜钱系统分析!$E$233),5,AND(AB279&gt;铜钱系统分析!$D$234,AB279&lt;=铜钱系统分析!$E$234),4,AND(AB279&gt;铜钱系统分析!$D$235,AB279&lt;=铜钱系统分析!$E$235),3,AND(AB279&gt;铜钱系统分析!$D$236,AB279&lt;=铜钱系统分析!$E$236),2)</f>
        <v>2</v>
      </c>
    </row>
    <row r="280" spans="1:29" x14ac:dyDescent="0.15">
      <c r="A280" s="48">
        <f t="shared" ca="1" si="40"/>
        <v>33.967777259291601</v>
      </c>
      <c r="B280">
        <f ca="1">_xlfn.IFS(AND(A280&gt;铜钱系统分析!$D$233,A280&lt;=铜钱系统分析!$E$233),5,AND(A280&gt;铜钱系统分析!$D$234,A280&lt;=铜钱系统分析!$E$234),4,AND(A280&gt;铜钱系统分析!$D$235,A280&lt;=铜钱系统分析!$E$235),3,AND(A280&gt;铜钱系统分析!$D$236,A280&lt;=铜钱系统分析!$E$236),2)</f>
        <v>3</v>
      </c>
      <c r="D280" s="48">
        <f t="shared" ca="1" si="41"/>
        <v>8.2357712683320816</v>
      </c>
      <c r="E280">
        <f ca="1">_xlfn.IFS(AND(D280&gt;铜钱系统分析!$D$233,D280&lt;=铜钱系统分析!$E$233),5,AND(D280&gt;铜钱系统分析!$D$234,D280&lt;=铜钱系统分析!$E$234),4,AND(D280&gt;铜钱系统分析!$D$235,D280&lt;=铜钱系统分析!$E$235),3,AND(D280&gt;铜钱系统分析!$D$236,D280&lt;=铜钱系统分析!$E$236),2)</f>
        <v>3</v>
      </c>
      <c r="G280" s="48">
        <f t="shared" ca="1" si="42"/>
        <v>97.688701735248529</v>
      </c>
      <c r="H280">
        <f ca="1">_xlfn.IFS(AND(G280&gt;铜钱系统分析!$D$233,G280&lt;=铜钱系统分析!$E$233),5,AND(G280&gt;铜钱系统分析!$D$234,G280&lt;=铜钱系统分析!$E$234),4,AND(G280&gt;铜钱系统分析!$D$235,G280&lt;=铜钱系统分析!$E$235),3,AND(G280&gt;铜钱系统分析!$D$236,G280&lt;=铜钱系统分析!$E$236),2)</f>
        <v>2</v>
      </c>
      <c r="J280" s="48">
        <f t="shared" ca="1" si="43"/>
        <v>12.463168944130631</v>
      </c>
      <c r="K280">
        <f ca="1">_xlfn.IFS(AND(J280&gt;铜钱系统分析!$D$233,J280&lt;=铜钱系统分析!$E$233),5,AND(J280&gt;铜钱系统分析!$D$234,J280&lt;=铜钱系统分析!$E$234),4,AND(J280&gt;铜钱系统分析!$D$235,J280&lt;=铜钱系统分析!$E$235),3,AND(J280&gt;铜钱系统分析!$D$236,J280&lt;=铜钱系统分析!$E$236),2)</f>
        <v>3</v>
      </c>
      <c r="M280" s="48">
        <f t="shared" ca="1" si="44"/>
        <v>17.656096398364895</v>
      </c>
      <c r="N280">
        <f ca="1">_xlfn.IFS(AND(M280&gt;铜钱系统分析!$D$233,M280&lt;=铜钱系统分析!$E$233),5,AND(M280&gt;铜钱系统分析!$D$234,M280&lt;=铜钱系统分析!$E$234),4,AND(M280&gt;铜钱系统分析!$D$235,M280&lt;=铜钱系统分析!$E$235),3,AND(M280&gt;铜钱系统分析!$D$236,M280&lt;=铜钱系统分析!$E$236),2)</f>
        <v>3</v>
      </c>
      <c r="P280" s="48">
        <f t="shared" ca="1" si="45"/>
        <v>26.594565481151133</v>
      </c>
      <c r="Q280">
        <f ca="1">_xlfn.IFS(AND(P280&gt;铜钱系统分析!$D$233,P280&lt;=铜钱系统分析!$E$233),5,AND(P280&gt;铜钱系统分析!$D$234,P280&lt;=铜钱系统分析!$E$234),4,AND(P280&gt;铜钱系统分析!$D$235,P280&lt;=铜钱系统分析!$E$235),3,AND(P280&gt;铜钱系统分析!$D$236,P280&lt;=铜钱系统分析!$E$236),2)</f>
        <v>3</v>
      </c>
      <c r="S280" s="48">
        <f t="shared" ca="1" si="46"/>
        <v>36.012924384715916</v>
      </c>
      <c r="T280">
        <f ca="1">_xlfn.IFS(AND(S280&gt;铜钱系统分析!$D$233,S280&lt;=铜钱系统分析!$E$233),5,AND(S280&gt;铜钱系统分析!$D$234,S280&lt;=铜钱系统分析!$E$234),4,AND(S280&gt;铜钱系统分析!$D$235,S280&lt;=铜钱系统分析!$E$235),3,AND(S280&gt;铜钱系统分析!$D$236,S280&lt;=铜钱系统分析!$E$236),2)</f>
        <v>3</v>
      </c>
      <c r="V280" s="48">
        <f t="shared" ca="1" si="47"/>
        <v>79.409728345639991</v>
      </c>
      <c r="W280">
        <f ca="1">_xlfn.IFS(AND(V280&gt;铜钱系统分析!$D$233,V280&lt;=铜钱系统分析!$E$233),5,AND(V280&gt;铜钱系统分析!$D$234,V280&lt;=铜钱系统分析!$E$234),4,AND(V280&gt;铜钱系统分析!$D$235,V280&lt;=铜钱系统分析!$E$235),3,AND(V280&gt;铜钱系统分析!$D$236,V280&lt;=铜钱系统分析!$E$236),2)</f>
        <v>2</v>
      </c>
      <c r="Y280" s="48">
        <f t="shared" ca="1" si="48"/>
        <v>5.7554804677647065</v>
      </c>
      <c r="Z280">
        <f ca="1">_xlfn.IFS(AND(Y280&gt;铜钱系统分析!$D$233,Y280&lt;=铜钱系统分析!$E$233),5,AND(Y280&gt;铜钱系统分析!$D$234,Y280&lt;=铜钱系统分析!$E$234),4,AND(Y280&gt;铜钱系统分析!$D$235,Y280&lt;=铜钱系统分析!$E$235),3,AND(Y280&gt;铜钱系统分析!$D$236,Y280&lt;=铜钱系统分析!$E$236),2)</f>
        <v>3</v>
      </c>
      <c r="AB280" s="48">
        <f t="shared" ca="1" si="49"/>
        <v>7.9312874675022567</v>
      </c>
      <c r="AC280">
        <f ca="1">_xlfn.IFS(AND(AB280&gt;铜钱系统分析!$D$233,AB280&lt;=铜钱系统分析!$E$233),5,AND(AB280&gt;铜钱系统分析!$D$234,AB280&lt;=铜钱系统分析!$E$234),4,AND(AB280&gt;铜钱系统分析!$D$235,AB280&lt;=铜钱系统分析!$E$235),3,AND(AB280&gt;铜钱系统分析!$D$236,AB280&lt;=铜钱系统分析!$E$236),2)</f>
        <v>3</v>
      </c>
    </row>
    <row r="281" spans="1:29" x14ac:dyDescent="0.15">
      <c r="A281" s="48">
        <f t="shared" ca="1" si="40"/>
        <v>46.758160532186544</v>
      </c>
      <c r="B281">
        <f ca="1">_xlfn.IFS(AND(A281&gt;铜钱系统分析!$D$233,A281&lt;=铜钱系统分析!$E$233),5,AND(A281&gt;铜钱系统分析!$D$234,A281&lt;=铜钱系统分析!$E$234),4,AND(A281&gt;铜钱系统分析!$D$235,A281&lt;=铜钱系统分析!$E$235),3,AND(A281&gt;铜钱系统分析!$D$236,A281&lt;=铜钱系统分析!$E$236),2)</f>
        <v>3</v>
      </c>
      <c r="D281" s="48">
        <f t="shared" ca="1" si="41"/>
        <v>63.012128235412327</v>
      </c>
      <c r="E281">
        <f ca="1">_xlfn.IFS(AND(D281&gt;铜钱系统分析!$D$233,D281&lt;=铜钱系统分析!$E$233),5,AND(D281&gt;铜钱系统分析!$D$234,D281&lt;=铜钱系统分析!$E$234),4,AND(D281&gt;铜钱系统分析!$D$235,D281&lt;=铜钱系统分析!$E$235),3,AND(D281&gt;铜钱系统分析!$D$236,D281&lt;=铜钱系统分析!$E$236),2)</f>
        <v>3</v>
      </c>
      <c r="G281" s="48">
        <f t="shared" ca="1" si="42"/>
        <v>95.012676282371515</v>
      </c>
      <c r="H281">
        <f ca="1">_xlfn.IFS(AND(G281&gt;铜钱系统分析!$D$233,G281&lt;=铜钱系统分析!$E$233),5,AND(G281&gt;铜钱系统分析!$D$234,G281&lt;=铜钱系统分析!$E$234),4,AND(G281&gt;铜钱系统分析!$D$235,G281&lt;=铜钱系统分析!$E$235),3,AND(G281&gt;铜钱系统分析!$D$236,G281&lt;=铜钱系统分析!$E$236),2)</f>
        <v>2</v>
      </c>
      <c r="J281" s="48">
        <f t="shared" ca="1" si="43"/>
        <v>87.126372106890912</v>
      </c>
      <c r="K281">
        <f ca="1">_xlfn.IFS(AND(J281&gt;铜钱系统分析!$D$233,J281&lt;=铜钱系统分析!$E$233),5,AND(J281&gt;铜钱系统分析!$D$234,J281&lt;=铜钱系统分析!$E$234),4,AND(J281&gt;铜钱系统分析!$D$235,J281&lt;=铜钱系统分析!$E$235),3,AND(J281&gt;铜钱系统分析!$D$236,J281&lt;=铜钱系统分析!$E$236),2)</f>
        <v>2</v>
      </c>
      <c r="M281" s="48">
        <f t="shared" ca="1" si="44"/>
        <v>37.481039776817873</v>
      </c>
      <c r="N281">
        <f ca="1">_xlfn.IFS(AND(M281&gt;铜钱系统分析!$D$233,M281&lt;=铜钱系统分析!$E$233),5,AND(M281&gt;铜钱系统分析!$D$234,M281&lt;=铜钱系统分析!$E$234),4,AND(M281&gt;铜钱系统分析!$D$235,M281&lt;=铜钱系统分析!$E$235),3,AND(M281&gt;铜钱系统分析!$D$236,M281&lt;=铜钱系统分析!$E$236),2)</f>
        <v>3</v>
      </c>
      <c r="P281" s="48">
        <f t="shared" ca="1" si="45"/>
        <v>25.06277886989815</v>
      </c>
      <c r="Q281">
        <f ca="1">_xlfn.IFS(AND(P281&gt;铜钱系统分析!$D$233,P281&lt;=铜钱系统分析!$E$233),5,AND(P281&gt;铜钱系统分析!$D$234,P281&lt;=铜钱系统分析!$E$234),4,AND(P281&gt;铜钱系统分析!$D$235,P281&lt;=铜钱系统分析!$E$235),3,AND(P281&gt;铜钱系统分析!$D$236,P281&lt;=铜钱系统分析!$E$236),2)</f>
        <v>3</v>
      </c>
      <c r="S281" s="48">
        <f t="shared" ca="1" si="46"/>
        <v>7.4426899006607705E-3</v>
      </c>
      <c r="T281">
        <f ca="1">_xlfn.IFS(AND(S281&gt;铜钱系统分析!$D$233,S281&lt;=铜钱系统分析!$E$233),5,AND(S281&gt;铜钱系统分析!$D$234,S281&lt;=铜钱系统分析!$E$234),4,AND(S281&gt;铜钱系统分析!$D$235,S281&lt;=铜钱系统分析!$E$235),3,AND(S281&gt;铜钱系统分析!$D$236,S281&lt;=铜钱系统分析!$E$236),2)</f>
        <v>5</v>
      </c>
      <c r="V281" s="48">
        <f t="shared" ca="1" si="47"/>
        <v>25.290147228505187</v>
      </c>
      <c r="W281">
        <f ca="1">_xlfn.IFS(AND(V281&gt;铜钱系统分析!$D$233,V281&lt;=铜钱系统分析!$E$233),5,AND(V281&gt;铜钱系统分析!$D$234,V281&lt;=铜钱系统分析!$E$234),4,AND(V281&gt;铜钱系统分析!$D$235,V281&lt;=铜钱系统分析!$E$235),3,AND(V281&gt;铜钱系统分析!$D$236,V281&lt;=铜钱系统分析!$E$236),2)</f>
        <v>3</v>
      </c>
      <c r="Y281" s="48">
        <f t="shared" ca="1" si="48"/>
        <v>18.157703194278142</v>
      </c>
      <c r="Z281">
        <f ca="1">_xlfn.IFS(AND(Y281&gt;铜钱系统分析!$D$233,Y281&lt;=铜钱系统分析!$E$233),5,AND(Y281&gt;铜钱系统分析!$D$234,Y281&lt;=铜钱系统分析!$E$234),4,AND(Y281&gt;铜钱系统分析!$D$235,Y281&lt;=铜钱系统分析!$E$235),3,AND(Y281&gt;铜钱系统分析!$D$236,Y281&lt;=铜钱系统分析!$E$236),2)</f>
        <v>3</v>
      </c>
      <c r="AB281" s="48">
        <f t="shared" ca="1" si="49"/>
        <v>75.069778407248492</v>
      </c>
      <c r="AC281">
        <f ca="1">_xlfn.IFS(AND(AB281&gt;铜钱系统分析!$D$233,AB281&lt;=铜钱系统分析!$E$233),5,AND(AB281&gt;铜钱系统分析!$D$234,AB281&lt;=铜钱系统分析!$E$234),4,AND(AB281&gt;铜钱系统分析!$D$235,AB281&lt;=铜钱系统分析!$E$235),3,AND(AB281&gt;铜钱系统分析!$D$236,AB281&lt;=铜钱系统分析!$E$236),2)</f>
        <v>2</v>
      </c>
    </row>
    <row r="282" spans="1:29" x14ac:dyDescent="0.15">
      <c r="A282" s="48">
        <f t="shared" ca="1" si="40"/>
        <v>87.389946905959519</v>
      </c>
      <c r="B282">
        <f ca="1">_xlfn.IFS(AND(A282&gt;铜钱系统分析!$D$233,A282&lt;=铜钱系统分析!$E$233),5,AND(A282&gt;铜钱系统分析!$D$234,A282&lt;=铜钱系统分析!$E$234),4,AND(A282&gt;铜钱系统分析!$D$235,A282&lt;=铜钱系统分析!$E$235),3,AND(A282&gt;铜钱系统分析!$D$236,A282&lt;=铜钱系统分析!$E$236),2)</f>
        <v>2</v>
      </c>
      <c r="D282" s="48">
        <f t="shared" ca="1" si="41"/>
        <v>87.792509117525697</v>
      </c>
      <c r="E282">
        <f ca="1">_xlfn.IFS(AND(D282&gt;铜钱系统分析!$D$233,D282&lt;=铜钱系统分析!$E$233),5,AND(D282&gt;铜钱系统分析!$D$234,D282&lt;=铜钱系统分析!$E$234),4,AND(D282&gt;铜钱系统分析!$D$235,D282&lt;=铜钱系统分析!$E$235),3,AND(D282&gt;铜钱系统分析!$D$236,D282&lt;=铜钱系统分析!$E$236),2)</f>
        <v>2</v>
      </c>
      <c r="G282" s="48">
        <f t="shared" ca="1" si="42"/>
        <v>53.118672983072521</v>
      </c>
      <c r="H282">
        <f ca="1">_xlfn.IFS(AND(G282&gt;铜钱系统分析!$D$233,G282&lt;=铜钱系统分析!$E$233),5,AND(G282&gt;铜钱系统分析!$D$234,G282&lt;=铜钱系统分析!$E$234),4,AND(G282&gt;铜钱系统分析!$D$235,G282&lt;=铜钱系统分析!$E$235),3,AND(G282&gt;铜钱系统分析!$D$236,G282&lt;=铜钱系统分析!$E$236),2)</f>
        <v>3</v>
      </c>
      <c r="J282" s="48">
        <f t="shared" ca="1" si="43"/>
        <v>1.2115610712859493</v>
      </c>
      <c r="K282">
        <f ca="1">_xlfn.IFS(AND(J282&gt;铜钱系统分析!$D$233,J282&lt;=铜钱系统分析!$E$233),5,AND(J282&gt;铜钱系统分析!$D$234,J282&lt;=铜钱系统分析!$E$234),4,AND(J282&gt;铜钱系统分析!$D$235,J282&lt;=铜钱系统分析!$E$235),3,AND(J282&gt;铜钱系统分析!$D$236,J282&lt;=铜钱系统分析!$E$236),2)</f>
        <v>4</v>
      </c>
      <c r="M282" s="48">
        <f t="shared" ca="1" si="44"/>
        <v>34.280561614059344</v>
      </c>
      <c r="N282">
        <f ca="1">_xlfn.IFS(AND(M282&gt;铜钱系统分析!$D$233,M282&lt;=铜钱系统分析!$E$233),5,AND(M282&gt;铜钱系统分析!$D$234,M282&lt;=铜钱系统分析!$E$234),4,AND(M282&gt;铜钱系统分析!$D$235,M282&lt;=铜钱系统分析!$E$235),3,AND(M282&gt;铜钱系统分析!$D$236,M282&lt;=铜钱系统分析!$E$236),2)</f>
        <v>3</v>
      </c>
      <c r="P282" s="48">
        <f t="shared" ca="1" si="45"/>
        <v>30.474353578898405</v>
      </c>
      <c r="Q282">
        <f ca="1">_xlfn.IFS(AND(P282&gt;铜钱系统分析!$D$233,P282&lt;=铜钱系统分析!$E$233),5,AND(P282&gt;铜钱系统分析!$D$234,P282&lt;=铜钱系统分析!$E$234),4,AND(P282&gt;铜钱系统分析!$D$235,P282&lt;=铜钱系统分析!$E$235),3,AND(P282&gt;铜钱系统分析!$D$236,P282&lt;=铜钱系统分析!$E$236),2)</f>
        <v>3</v>
      </c>
      <c r="S282" s="48">
        <f t="shared" ca="1" si="46"/>
        <v>1.4489768930666669</v>
      </c>
      <c r="T282">
        <f ca="1">_xlfn.IFS(AND(S282&gt;铜钱系统分析!$D$233,S282&lt;=铜钱系统分析!$E$233),5,AND(S282&gt;铜钱系统分析!$D$234,S282&lt;=铜钱系统分析!$E$234),4,AND(S282&gt;铜钱系统分析!$D$235,S282&lt;=铜钱系统分析!$E$235),3,AND(S282&gt;铜钱系统分析!$D$236,S282&lt;=铜钱系统分析!$E$236),2)</f>
        <v>4</v>
      </c>
      <c r="V282" s="48">
        <f t="shared" ca="1" si="47"/>
        <v>42.895226585606473</v>
      </c>
      <c r="W282">
        <f ca="1">_xlfn.IFS(AND(V282&gt;铜钱系统分析!$D$233,V282&lt;=铜钱系统分析!$E$233),5,AND(V282&gt;铜钱系统分析!$D$234,V282&lt;=铜钱系统分析!$E$234),4,AND(V282&gt;铜钱系统分析!$D$235,V282&lt;=铜钱系统分析!$E$235),3,AND(V282&gt;铜钱系统分析!$D$236,V282&lt;=铜钱系统分析!$E$236),2)</f>
        <v>3</v>
      </c>
      <c r="Y282" s="48">
        <f t="shared" ca="1" si="48"/>
        <v>51.541218948698308</v>
      </c>
      <c r="Z282">
        <f ca="1">_xlfn.IFS(AND(Y282&gt;铜钱系统分析!$D$233,Y282&lt;=铜钱系统分析!$E$233),5,AND(Y282&gt;铜钱系统分析!$D$234,Y282&lt;=铜钱系统分析!$E$234),4,AND(Y282&gt;铜钱系统分析!$D$235,Y282&lt;=铜钱系统分析!$E$235),3,AND(Y282&gt;铜钱系统分析!$D$236,Y282&lt;=铜钱系统分析!$E$236),2)</f>
        <v>3</v>
      </c>
      <c r="AB282" s="48">
        <f t="shared" ca="1" si="49"/>
        <v>86.625981071214355</v>
      </c>
      <c r="AC282">
        <f ca="1">_xlfn.IFS(AND(AB282&gt;铜钱系统分析!$D$233,AB282&lt;=铜钱系统分析!$E$233),5,AND(AB282&gt;铜钱系统分析!$D$234,AB282&lt;=铜钱系统分析!$E$234),4,AND(AB282&gt;铜钱系统分析!$D$235,AB282&lt;=铜钱系统分析!$E$235),3,AND(AB282&gt;铜钱系统分析!$D$236,AB282&lt;=铜钱系统分析!$E$236),2)</f>
        <v>2</v>
      </c>
    </row>
    <row r="283" spans="1:29" x14ac:dyDescent="0.15">
      <c r="A283" s="48">
        <f t="shared" ca="1" si="40"/>
        <v>11.389942519000373</v>
      </c>
      <c r="B283">
        <f ca="1">_xlfn.IFS(AND(A283&gt;铜钱系统分析!$D$233,A283&lt;=铜钱系统分析!$E$233),5,AND(A283&gt;铜钱系统分析!$D$234,A283&lt;=铜钱系统分析!$E$234),4,AND(A283&gt;铜钱系统分析!$D$235,A283&lt;=铜钱系统分析!$E$235),3,AND(A283&gt;铜钱系统分析!$D$236,A283&lt;=铜钱系统分析!$E$236),2)</f>
        <v>3</v>
      </c>
      <c r="D283" s="48">
        <f t="shared" ca="1" si="41"/>
        <v>52.4655267966031</v>
      </c>
      <c r="E283">
        <f ca="1">_xlfn.IFS(AND(D283&gt;铜钱系统分析!$D$233,D283&lt;=铜钱系统分析!$E$233),5,AND(D283&gt;铜钱系统分析!$D$234,D283&lt;=铜钱系统分析!$E$234),4,AND(D283&gt;铜钱系统分析!$D$235,D283&lt;=铜钱系统分析!$E$235),3,AND(D283&gt;铜钱系统分析!$D$236,D283&lt;=铜钱系统分析!$E$236),2)</f>
        <v>3</v>
      </c>
      <c r="G283" s="48">
        <f t="shared" ca="1" si="42"/>
        <v>83.995378399595026</v>
      </c>
      <c r="H283">
        <f ca="1">_xlfn.IFS(AND(G283&gt;铜钱系统分析!$D$233,G283&lt;=铜钱系统分析!$E$233),5,AND(G283&gt;铜钱系统分析!$D$234,G283&lt;=铜钱系统分析!$E$234),4,AND(G283&gt;铜钱系统分析!$D$235,G283&lt;=铜钱系统分析!$E$235),3,AND(G283&gt;铜钱系统分析!$D$236,G283&lt;=铜钱系统分析!$E$236),2)</f>
        <v>2</v>
      </c>
      <c r="J283" s="48">
        <f t="shared" ca="1" si="43"/>
        <v>39.171731953505407</v>
      </c>
      <c r="K283">
        <f ca="1">_xlfn.IFS(AND(J283&gt;铜钱系统分析!$D$233,J283&lt;=铜钱系统分析!$E$233),5,AND(J283&gt;铜钱系统分析!$D$234,J283&lt;=铜钱系统分析!$E$234),4,AND(J283&gt;铜钱系统分析!$D$235,J283&lt;=铜钱系统分析!$E$235),3,AND(J283&gt;铜钱系统分析!$D$236,J283&lt;=铜钱系统分析!$E$236),2)</f>
        <v>3</v>
      </c>
      <c r="M283" s="48">
        <f t="shared" ca="1" si="44"/>
        <v>29.348842383876338</v>
      </c>
      <c r="N283">
        <f ca="1">_xlfn.IFS(AND(M283&gt;铜钱系统分析!$D$233,M283&lt;=铜钱系统分析!$E$233),5,AND(M283&gt;铜钱系统分析!$D$234,M283&lt;=铜钱系统分析!$E$234),4,AND(M283&gt;铜钱系统分析!$D$235,M283&lt;=铜钱系统分析!$E$235),3,AND(M283&gt;铜钱系统分析!$D$236,M283&lt;=铜钱系统分析!$E$236),2)</f>
        <v>3</v>
      </c>
      <c r="P283" s="48">
        <f t="shared" ca="1" si="45"/>
        <v>8.4459332721746776</v>
      </c>
      <c r="Q283">
        <f ca="1">_xlfn.IFS(AND(P283&gt;铜钱系统分析!$D$233,P283&lt;=铜钱系统分析!$E$233),5,AND(P283&gt;铜钱系统分析!$D$234,P283&lt;=铜钱系统分析!$E$234),4,AND(P283&gt;铜钱系统分析!$D$235,P283&lt;=铜钱系统分析!$E$235),3,AND(P283&gt;铜钱系统分析!$D$236,P283&lt;=铜钱系统分析!$E$236),2)</f>
        <v>3</v>
      </c>
      <c r="S283" s="48">
        <f t="shared" ca="1" si="46"/>
        <v>71.927019160656855</v>
      </c>
      <c r="T283">
        <f ca="1">_xlfn.IFS(AND(S283&gt;铜钱系统分析!$D$233,S283&lt;=铜钱系统分析!$E$233),5,AND(S283&gt;铜钱系统分析!$D$234,S283&lt;=铜钱系统分析!$E$234),4,AND(S283&gt;铜钱系统分析!$D$235,S283&lt;=铜钱系统分析!$E$235),3,AND(S283&gt;铜钱系统分析!$D$236,S283&lt;=铜钱系统分析!$E$236),2)</f>
        <v>3</v>
      </c>
      <c r="V283" s="48">
        <f t="shared" ca="1" si="47"/>
        <v>39.449978107737152</v>
      </c>
      <c r="W283">
        <f ca="1">_xlfn.IFS(AND(V283&gt;铜钱系统分析!$D$233,V283&lt;=铜钱系统分析!$E$233),5,AND(V283&gt;铜钱系统分析!$D$234,V283&lt;=铜钱系统分析!$E$234),4,AND(V283&gt;铜钱系统分析!$D$235,V283&lt;=铜钱系统分析!$E$235),3,AND(V283&gt;铜钱系统分析!$D$236,V283&lt;=铜钱系统分析!$E$236),2)</f>
        <v>3</v>
      </c>
      <c r="Y283" s="48">
        <f t="shared" ca="1" si="48"/>
        <v>24.951912623665361</v>
      </c>
      <c r="Z283">
        <f ca="1">_xlfn.IFS(AND(Y283&gt;铜钱系统分析!$D$233,Y283&lt;=铜钱系统分析!$E$233),5,AND(Y283&gt;铜钱系统分析!$D$234,Y283&lt;=铜钱系统分析!$E$234),4,AND(Y283&gt;铜钱系统分析!$D$235,Y283&lt;=铜钱系统分析!$E$235),3,AND(Y283&gt;铜钱系统分析!$D$236,Y283&lt;=铜钱系统分析!$E$236),2)</f>
        <v>3</v>
      </c>
      <c r="AB283" s="48">
        <f t="shared" ca="1" si="49"/>
        <v>88.037178405397356</v>
      </c>
      <c r="AC283">
        <f ca="1">_xlfn.IFS(AND(AB283&gt;铜钱系统分析!$D$233,AB283&lt;=铜钱系统分析!$E$233),5,AND(AB283&gt;铜钱系统分析!$D$234,AB283&lt;=铜钱系统分析!$E$234),4,AND(AB283&gt;铜钱系统分析!$D$235,AB283&lt;=铜钱系统分析!$E$235),3,AND(AB283&gt;铜钱系统分析!$D$236,AB283&lt;=铜钱系统分析!$E$236),2)</f>
        <v>2</v>
      </c>
    </row>
    <row r="284" spans="1:29" x14ac:dyDescent="0.15">
      <c r="A284" s="48">
        <f t="shared" ca="1" si="40"/>
        <v>6.0309485277247887</v>
      </c>
      <c r="B284">
        <f ca="1">_xlfn.IFS(AND(A284&gt;铜钱系统分析!$D$233,A284&lt;=铜钱系统分析!$E$233),5,AND(A284&gt;铜钱系统分析!$D$234,A284&lt;=铜钱系统分析!$E$234),4,AND(A284&gt;铜钱系统分析!$D$235,A284&lt;=铜钱系统分析!$E$235),3,AND(A284&gt;铜钱系统分析!$D$236,A284&lt;=铜钱系统分析!$E$236),2)</f>
        <v>3</v>
      </c>
      <c r="D284" s="48">
        <f t="shared" ca="1" si="41"/>
        <v>98.17238710643494</v>
      </c>
      <c r="E284">
        <f ca="1">_xlfn.IFS(AND(D284&gt;铜钱系统分析!$D$233,D284&lt;=铜钱系统分析!$E$233),5,AND(D284&gt;铜钱系统分析!$D$234,D284&lt;=铜钱系统分析!$E$234),4,AND(D284&gt;铜钱系统分析!$D$235,D284&lt;=铜钱系统分析!$E$235),3,AND(D284&gt;铜钱系统分析!$D$236,D284&lt;=铜钱系统分析!$E$236),2)</f>
        <v>2</v>
      </c>
      <c r="G284" s="48">
        <f t="shared" ca="1" si="42"/>
        <v>33.427917004525419</v>
      </c>
      <c r="H284">
        <f ca="1">_xlfn.IFS(AND(G284&gt;铜钱系统分析!$D$233,G284&lt;=铜钱系统分析!$E$233),5,AND(G284&gt;铜钱系统分析!$D$234,G284&lt;=铜钱系统分析!$E$234),4,AND(G284&gt;铜钱系统分析!$D$235,G284&lt;=铜钱系统分析!$E$235),3,AND(G284&gt;铜钱系统分析!$D$236,G284&lt;=铜钱系统分析!$E$236),2)</f>
        <v>3</v>
      </c>
      <c r="J284" s="48">
        <f t="shared" ca="1" si="43"/>
        <v>69.185971199935409</v>
      </c>
      <c r="K284">
        <f ca="1">_xlfn.IFS(AND(J284&gt;铜钱系统分析!$D$233,J284&lt;=铜钱系统分析!$E$233),5,AND(J284&gt;铜钱系统分析!$D$234,J284&lt;=铜钱系统分析!$E$234),4,AND(J284&gt;铜钱系统分析!$D$235,J284&lt;=铜钱系统分析!$E$235),3,AND(J284&gt;铜钱系统分析!$D$236,J284&lt;=铜钱系统分析!$E$236),2)</f>
        <v>3</v>
      </c>
      <c r="M284" s="48">
        <f t="shared" ca="1" si="44"/>
        <v>40.170599937911113</v>
      </c>
      <c r="N284">
        <f ca="1">_xlfn.IFS(AND(M284&gt;铜钱系统分析!$D$233,M284&lt;=铜钱系统分析!$E$233),5,AND(M284&gt;铜钱系统分析!$D$234,M284&lt;=铜钱系统分析!$E$234),4,AND(M284&gt;铜钱系统分析!$D$235,M284&lt;=铜钱系统分析!$E$235),3,AND(M284&gt;铜钱系统分析!$D$236,M284&lt;=铜钱系统分析!$E$236),2)</f>
        <v>3</v>
      </c>
      <c r="P284" s="48">
        <f t="shared" ca="1" si="45"/>
        <v>12.687962644352002</v>
      </c>
      <c r="Q284">
        <f ca="1">_xlfn.IFS(AND(P284&gt;铜钱系统分析!$D$233,P284&lt;=铜钱系统分析!$E$233),5,AND(P284&gt;铜钱系统分析!$D$234,P284&lt;=铜钱系统分析!$E$234),4,AND(P284&gt;铜钱系统分析!$D$235,P284&lt;=铜钱系统分析!$E$235),3,AND(P284&gt;铜钱系统分析!$D$236,P284&lt;=铜钱系统分析!$E$236),2)</f>
        <v>3</v>
      </c>
      <c r="S284" s="48">
        <f t="shared" ca="1" si="46"/>
        <v>81.227590336442503</v>
      </c>
      <c r="T284">
        <f ca="1">_xlfn.IFS(AND(S284&gt;铜钱系统分析!$D$233,S284&lt;=铜钱系统分析!$E$233),5,AND(S284&gt;铜钱系统分析!$D$234,S284&lt;=铜钱系统分析!$E$234),4,AND(S284&gt;铜钱系统分析!$D$235,S284&lt;=铜钱系统分析!$E$235),3,AND(S284&gt;铜钱系统分析!$D$236,S284&lt;=铜钱系统分析!$E$236),2)</f>
        <v>2</v>
      </c>
      <c r="V284" s="48">
        <f t="shared" ca="1" si="47"/>
        <v>28.586229675299389</v>
      </c>
      <c r="W284">
        <f ca="1">_xlfn.IFS(AND(V284&gt;铜钱系统分析!$D$233,V284&lt;=铜钱系统分析!$E$233),5,AND(V284&gt;铜钱系统分析!$D$234,V284&lt;=铜钱系统分析!$E$234),4,AND(V284&gt;铜钱系统分析!$D$235,V284&lt;=铜钱系统分析!$E$235),3,AND(V284&gt;铜钱系统分析!$D$236,V284&lt;=铜钱系统分析!$E$236),2)</f>
        <v>3</v>
      </c>
      <c r="Y284" s="48">
        <f t="shared" ca="1" si="48"/>
        <v>58.339358769034213</v>
      </c>
      <c r="Z284">
        <f ca="1">_xlfn.IFS(AND(Y284&gt;铜钱系统分析!$D$233,Y284&lt;=铜钱系统分析!$E$233),5,AND(Y284&gt;铜钱系统分析!$D$234,Y284&lt;=铜钱系统分析!$E$234),4,AND(Y284&gt;铜钱系统分析!$D$235,Y284&lt;=铜钱系统分析!$E$235),3,AND(Y284&gt;铜钱系统分析!$D$236,Y284&lt;=铜钱系统分析!$E$236),2)</f>
        <v>3</v>
      </c>
      <c r="AB284" s="48">
        <f t="shared" ca="1" si="49"/>
        <v>29.703945472878534</v>
      </c>
      <c r="AC284">
        <f ca="1">_xlfn.IFS(AND(AB284&gt;铜钱系统分析!$D$233,AB284&lt;=铜钱系统分析!$E$233),5,AND(AB284&gt;铜钱系统分析!$D$234,AB284&lt;=铜钱系统分析!$E$234),4,AND(AB284&gt;铜钱系统分析!$D$235,AB284&lt;=铜钱系统分析!$E$235),3,AND(AB284&gt;铜钱系统分析!$D$236,AB284&lt;=铜钱系统分析!$E$236),2)</f>
        <v>3</v>
      </c>
    </row>
    <row r="285" spans="1:29" x14ac:dyDescent="0.15">
      <c r="A285" s="48">
        <f t="shared" ca="1" si="40"/>
        <v>6.7707738117623322</v>
      </c>
      <c r="B285">
        <f ca="1">_xlfn.IFS(AND(A285&gt;铜钱系统分析!$D$233,A285&lt;=铜钱系统分析!$E$233),5,AND(A285&gt;铜钱系统分析!$D$234,A285&lt;=铜钱系统分析!$E$234),4,AND(A285&gt;铜钱系统分析!$D$235,A285&lt;=铜钱系统分析!$E$235),3,AND(A285&gt;铜钱系统分析!$D$236,A285&lt;=铜钱系统分析!$E$236),2)</f>
        <v>3</v>
      </c>
      <c r="D285" s="48">
        <f t="shared" ca="1" si="41"/>
        <v>11.847003102157572</v>
      </c>
      <c r="E285">
        <f ca="1">_xlfn.IFS(AND(D285&gt;铜钱系统分析!$D$233,D285&lt;=铜钱系统分析!$E$233),5,AND(D285&gt;铜钱系统分析!$D$234,D285&lt;=铜钱系统分析!$E$234),4,AND(D285&gt;铜钱系统分析!$D$235,D285&lt;=铜钱系统分析!$E$235),3,AND(D285&gt;铜钱系统分析!$D$236,D285&lt;=铜钱系统分析!$E$236),2)</f>
        <v>3</v>
      </c>
      <c r="G285" s="48">
        <f t="shared" ca="1" si="42"/>
        <v>87.922725275488972</v>
      </c>
      <c r="H285">
        <f ca="1">_xlfn.IFS(AND(G285&gt;铜钱系统分析!$D$233,G285&lt;=铜钱系统分析!$E$233),5,AND(G285&gt;铜钱系统分析!$D$234,G285&lt;=铜钱系统分析!$E$234),4,AND(G285&gt;铜钱系统分析!$D$235,G285&lt;=铜钱系统分析!$E$235),3,AND(G285&gt;铜钱系统分析!$D$236,G285&lt;=铜钱系统分析!$E$236),2)</f>
        <v>2</v>
      </c>
      <c r="J285" s="48">
        <f t="shared" ca="1" si="43"/>
        <v>13.074259431992697</v>
      </c>
      <c r="K285">
        <f ca="1">_xlfn.IFS(AND(J285&gt;铜钱系统分析!$D$233,J285&lt;=铜钱系统分析!$E$233),5,AND(J285&gt;铜钱系统分析!$D$234,J285&lt;=铜钱系统分析!$E$234),4,AND(J285&gt;铜钱系统分析!$D$235,J285&lt;=铜钱系统分析!$E$235),3,AND(J285&gt;铜钱系统分析!$D$236,J285&lt;=铜钱系统分析!$E$236),2)</f>
        <v>3</v>
      </c>
      <c r="M285" s="48">
        <f t="shared" ca="1" si="44"/>
        <v>22.587547988498102</v>
      </c>
      <c r="N285">
        <f ca="1">_xlfn.IFS(AND(M285&gt;铜钱系统分析!$D$233,M285&lt;=铜钱系统分析!$E$233),5,AND(M285&gt;铜钱系统分析!$D$234,M285&lt;=铜钱系统分析!$E$234),4,AND(M285&gt;铜钱系统分析!$D$235,M285&lt;=铜钱系统分析!$E$235),3,AND(M285&gt;铜钱系统分析!$D$236,M285&lt;=铜钱系统分析!$E$236),2)</f>
        <v>3</v>
      </c>
      <c r="P285" s="48">
        <f t="shared" ca="1" si="45"/>
        <v>30.580861545005167</v>
      </c>
      <c r="Q285">
        <f ca="1">_xlfn.IFS(AND(P285&gt;铜钱系统分析!$D$233,P285&lt;=铜钱系统分析!$E$233),5,AND(P285&gt;铜钱系统分析!$D$234,P285&lt;=铜钱系统分析!$E$234),4,AND(P285&gt;铜钱系统分析!$D$235,P285&lt;=铜钱系统分析!$E$235),3,AND(P285&gt;铜钱系统分析!$D$236,P285&lt;=铜钱系统分析!$E$236),2)</f>
        <v>3</v>
      </c>
      <c r="S285" s="48">
        <f t="shared" ca="1" si="46"/>
        <v>50.985473121285821</v>
      </c>
      <c r="T285">
        <f ca="1">_xlfn.IFS(AND(S285&gt;铜钱系统分析!$D$233,S285&lt;=铜钱系统分析!$E$233),5,AND(S285&gt;铜钱系统分析!$D$234,S285&lt;=铜钱系统分析!$E$234),4,AND(S285&gt;铜钱系统分析!$D$235,S285&lt;=铜钱系统分析!$E$235),3,AND(S285&gt;铜钱系统分析!$D$236,S285&lt;=铜钱系统分析!$E$236),2)</f>
        <v>3</v>
      </c>
      <c r="V285" s="48">
        <f t="shared" ca="1" si="47"/>
        <v>76.22459330020142</v>
      </c>
      <c r="W285">
        <f ca="1">_xlfn.IFS(AND(V285&gt;铜钱系统分析!$D$233,V285&lt;=铜钱系统分析!$E$233),5,AND(V285&gt;铜钱系统分析!$D$234,V285&lt;=铜钱系统分析!$E$234),4,AND(V285&gt;铜钱系统分析!$D$235,V285&lt;=铜钱系统分析!$E$235),3,AND(V285&gt;铜钱系统分析!$D$236,V285&lt;=铜钱系统分析!$E$236),2)</f>
        <v>2</v>
      </c>
      <c r="Y285" s="48">
        <f t="shared" ca="1" si="48"/>
        <v>95.404451665624563</v>
      </c>
      <c r="Z285">
        <f ca="1">_xlfn.IFS(AND(Y285&gt;铜钱系统分析!$D$233,Y285&lt;=铜钱系统分析!$E$233),5,AND(Y285&gt;铜钱系统分析!$D$234,Y285&lt;=铜钱系统分析!$E$234),4,AND(Y285&gt;铜钱系统分析!$D$235,Y285&lt;=铜钱系统分析!$E$235),3,AND(Y285&gt;铜钱系统分析!$D$236,Y285&lt;=铜钱系统分析!$E$236),2)</f>
        <v>2</v>
      </c>
      <c r="AB285" s="48">
        <f t="shared" ca="1" si="49"/>
        <v>52.119378464861136</v>
      </c>
      <c r="AC285">
        <f ca="1">_xlfn.IFS(AND(AB285&gt;铜钱系统分析!$D$233,AB285&lt;=铜钱系统分析!$E$233),5,AND(AB285&gt;铜钱系统分析!$D$234,AB285&lt;=铜钱系统分析!$E$234),4,AND(AB285&gt;铜钱系统分析!$D$235,AB285&lt;=铜钱系统分析!$E$235),3,AND(AB285&gt;铜钱系统分析!$D$236,AB285&lt;=铜钱系统分析!$E$236),2)</f>
        <v>3</v>
      </c>
    </row>
    <row r="286" spans="1:29" x14ac:dyDescent="0.15">
      <c r="A286" s="48">
        <f t="shared" ca="1" si="40"/>
        <v>94.500872988945744</v>
      </c>
      <c r="B286">
        <f ca="1">_xlfn.IFS(AND(A286&gt;铜钱系统分析!$D$233,A286&lt;=铜钱系统分析!$E$233),5,AND(A286&gt;铜钱系统分析!$D$234,A286&lt;=铜钱系统分析!$E$234),4,AND(A286&gt;铜钱系统分析!$D$235,A286&lt;=铜钱系统分析!$E$235),3,AND(A286&gt;铜钱系统分析!$D$236,A286&lt;=铜钱系统分析!$E$236),2)</f>
        <v>2</v>
      </c>
      <c r="D286" s="48">
        <f t="shared" ca="1" si="41"/>
        <v>60.863577779409042</v>
      </c>
      <c r="E286">
        <f ca="1">_xlfn.IFS(AND(D286&gt;铜钱系统分析!$D$233,D286&lt;=铜钱系统分析!$E$233),5,AND(D286&gt;铜钱系统分析!$D$234,D286&lt;=铜钱系统分析!$E$234),4,AND(D286&gt;铜钱系统分析!$D$235,D286&lt;=铜钱系统分析!$E$235),3,AND(D286&gt;铜钱系统分析!$D$236,D286&lt;=铜钱系统分析!$E$236),2)</f>
        <v>3</v>
      </c>
      <c r="G286" s="48">
        <f t="shared" ca="1" si="42"/>
        <v>48.656671918583015</v>
      </c>
      <c r="H286">
        <f ca="1">_xlfn.IFS(AND(G286&gt;铜钱系统分析!$D$233,G286&lt;=铜钱系统分析!$E$233),5,AND(G286&gt;铜钱系统分析!$D$234,G286&lt;=铜钱系统分析!$E$234),4,AND(G286&gt;铜钱系统分析!$D$235,G286&lt;=铜钱系统分析!$E$235),3,AND(G286&gt;铜钱系统分析!$D$236,G286&lt;=铜钱系统分析!$E$236),2)</f>
        <v>3</v>
      </c>
      <c r="J286" s="48">
        <f t="shared" ca="1" si="43"/>
        <v>25.55934404543563</v>
      </c>
      <c r="K286">
        <f ca="1">_xlfn.IFS(AND(J286&gt;铜钱系统分析!$D$233,J286&lt;=铜钱系统分析!$E$233),5,AND(J286&gt;铜钱系统分析!$D$234,J286&lt;=铜钱系统分析!$E$234),4,AND(J286&gt;铜钱系统分析!$D$235,J286&lt;=铜钱系统分析!$E$235),3,AND(J286&gt;铜钱系统分析!$D$236,J286&lt;=铜钱系统分析!$E$236),2)</f>
        <v>3</v>
      </c>
      <c r="M286" s="48">
        <f t="shared" ca="1" si="44"/>
        <v>58.543210861592968</v>
      </c>
      <c r="N286">
        <f ca="1">_xlfn.IFS(AND(M286&gt;铜钱系统分析!$D$233,M286&lt;=铜钱系统分析!$E$233),5,AND(M286&gt;铜钱系统分析!$D$234,M286&lt;=铜钱系统分析!$E$234),4,AND(M286&gt;铜钱系统分析!$D$235,M286&lt;=铜钱系统分析!$E$235),3,AND(M286&gt;铜钱系统分析!$D$236,M286&lt;=铜钱系统分析!$E$236),2)</f>
        <v>3</v>
      </c>
      <c r="P286" s="48">
        <f t="shared" ca="1" si="45"/>
        <v>86.22334151987026</v>
      </c>
      <c r="Q286">
        <f ca="1">_xlfn.IFS(AND(P286&gt;铜钱系统分析!$D$233,P286&lt;=铜钱系统分析!$E$233),5,AND(P286&gt;铜钱系统分析!$D$234,P286&lt;=铜钱系统分析!$E$234),4,AND(P286&gt;铜钱系统分析!$D$235,P286&lt;=铜钱系统分析!$E$235),3,AND(P286&gt;铜钱系统分析!$D$236,P286&lt;=铜钱系统分析!$E$236),2)</f>
        <v>2</v>
      </c>
      <c r="S286" s="48">
        <f t="shared" ca="1" si="46"/>
        <v>15.669031867720006</v>
      </c>
      <c r="T286">
        <f ca="1">_xlfn.IFS(AND(S286&gt;铜钱系统分析!$D$233,S286&lt;=铜钱系统分析!$E$233),5,AND(S286&gt;铜钱系统分析!$D$234,S286&lt;=铜钱系统分析!$E$234),4,AND(S286&gt;铜钱系统分析!$D$235,S286&lt;=铜钱系统分析!$E$235),3,AND(S286&gt;铜钱系统分析!$D$236,S286&lt;=铜钱系统分析!$E$236),2)</f>
        <v>3</v>
      </c>
      <c r="V286" s="48">
        <f t="shared" ca="1" si="47"/>
        <v>25.180291272421641</v>
      </c>
      <c r="W286">
        <f ca="1">_xlfn.IFS(AND(V286&gt;铜钱系统分析!$D$233,V286&lt;=铜钱系统分析!$E$233),5,AND(V286&gt;铜钱系统分析!$D$234,V286&lt;=铜钱系统分析!$E$234),4,AND(V286&gt;铜钱系统分析!$D$235,V286&lt;=铜钱系统分析!$E$235),3,AND(V286&gt;铜钱系统分析!$D$236,V286&lt;=铜钱系统分析!$E$236),2)</f>
        <v>3</v>
      </c>
      <c r="Y286" s="48">
        <f t="shared" ca="1" si="48"/>
        <v>31.329836674516475</v>
      </c>
      <c r="Z286">
        <f ca="1">_xlfn.IFS(AND(Y286&gt;铜钱系统分析!$D$233,Y286&lt;=铜钱系统分析!$E$233),5,AND(Y286&gt;铜钱系统分析!$D$234,Y286&lt;=铜钱系统分析!$E$234),4,AND(Y286&gt;铜钱系统分析!$D$235,Y286&lt;=铜钱系统分析!$E$235),3,AND(Y286&gt;铜钱系统分析!$D$236,Y286&lt;=铜钱系统分析!$E$236),2)</f>
        <v>3</v>
      </c>
      <c r="AB286" s="48">
        <f t="shared" ca="1" si="49"/>
        <v>75.041843631860189</v>
      </c>
      <c r="AC286">
        <f ca="1">_xlfn.IFS(AND(AB286&gt;铜钱系统分析!$D$233,AB286&lt;=铜钱系统分析!$E$233),5,AND(AB286&gt;铜钱系统分析!$D$234,AB286&lt;=铜钱系统分析!$E$234),4,AND(AB286&gt;铜钱系统分析!$D$235,AB286&lt;=铜钱系统分析!$E$235),3,AND(AB286&gt;铜钱系统分析!$D$236,AB286&lt;=铜钱系统分析!$E$236),2)</f>
        <v>2</v>
      </c>
    </row>
    <row r="287" spans="1:29" x14ac:dyDescent="0.15">
      <c r="A287" s="48">
        <f t="shared" ca="1" si="40"/>
        <v>24.116784518390944</v>
      </c>
      <c r="B287">
        <f ca="1">_xlfn.IFS(AND(A287&gt;铜钱系统分析!$D$233,A287&lt;=铜钱系统分析!$E$233),5,AND(A287&gt;铜钱系统分析!$D$234,A287&lt;=铜钱系统分析!$E$234),4,AND(A287&gt;铜钱系统分析!$D$235,A287&lt;=铜钱系统分析!$E$235),3,AND(A287&gt;铜钱系统分析!$D$236,A287&lt;=铜钱系统分析!$E$236),2)</f>
        <v>3</v>
      </c>
      <c r="D287" s="48">
        <f t="shared" ca="1" si="41"/>
        <v>38.475432874334828</v>
      </c>
      <c r="E287">
        <f ca="1">_xlfn.IFS(AND(D287&gt;铜钱系统分析!$D$233,D287&lt;=铜钱系统分析!$E$233),5,AND(D287&gt;铜钱系统分析!$D$234,D287&lt;=铜钱系统分析!$E$234),4,AND(D287&gt;铜钱系统分析!$D$235,D287&lt;=铜钱系统分析!$E$235),3,AND(D287&gt;铜钱系统分析!$D$236,D287&lt;=铜钱系统分析!$E$236),2)</f>
        <v>3</v>
      </c>
      <c r="G287" s="48">
        <f t="shared" ca="1" si="42"/>
        <v>37.480270601658042</v>
      </c>
      <c r="H287">
        <f ca="1">_xlfn.IFS(AND(G287&gt;铜钱系统分析!$D$233,G287&lt;=铜钱系统分析!$E$233),5,AND(G287&gt;铜钱系统分析!$D$234,G287&lt;=铜钱系统分析!$E$234),4,AND(G287&gt;铜钱系统分析!$D$235,G287&lt;=铜钱系统分析!$E$235),3,AND(G287&gt;铜钱系统分析!$D$236,G287&lt;=铜钱系统分析!$E$236),2)</f>
        <v>3</v>
      </c>
      <c r="J287" s="48">
        <f t="shared" ca="1" si="43"/>
        <v>1.6643435320622624</v>
      </c>
      <c r="K287">
        <f ca="1">_xlfn.IFS(AND(J287&gt;铜钱系统分析!$D$233,J287&lt;=铜钱系统分析!$E$233),5,AND(J287&gt;铜钱系统分析!$D$234,J287&lt;=铜钱系统分析!$E$234),4,AND(J287&gt;铜钱系统分析!$D$235,J287&lt;=铜钱系统分析!$E$235),3,AND(J287&gt;铜钱系统分析!$D$236,J287&lt;=铜钱系统分析!$E$236),2)</f>
        <v>4</v>
      </c>
      <c r="M287" s="48">
        <f t="shared" ca="1" si="44"/>
        <v>54.344247274877333</v>
      </c>
      <c r="N287">
        <f ca="1">_xlfn.IFS(AND(M287&gt;铜钱系统分析!$D$233,M287&lt;=铜钱系统分析!$E$233),5,AND(M287&gt;铜钱系统分析!$D$234,M287&lt;=铜钱系统分析!$E$234),4,AND(M287&gt;铜钱系统分析!$D$235,M287&lt;=铜钱系统分析!$E$235),3,AND(M287&gt;铜钱系统分析!$D$236,M287&lt;=铜钱系统分析!$E$236),2)</f>
        <v>3</v>
      </c>
      <c r="P287" s="48">
        <f t="shared" ca="1" si="45"/>
        <v>83.689842622261352</v>
      </c>
      <c r="Q287">
        <f ca="1">_xlfn.IFS(AND(P287&gt;铜钱系统分析!$D$233,P287&lt;=铜钱系统分析!$E$233),5,AND(P287&gt;铜钱系统分析!$D$234,P287&lt;=铜钱系统分析!$E$234),4,AND(P287&gt;铜钱系统分析!$D$235,P287&lt;=铜钱系统分析!$E$235),3,AND(P287&gt;铜钱系统分析!$D$236,P287&lt;=铜钱系统分析!$E$236),2)</f>
        <v>2</v>
      </c>
      <c r="S287" s="48">
        <f t="shared" ca="1" si="46"/>
        <v>19.421049868021456</v>
      </c>
      <c r="T287">
        <f ca="1">_xlfn.IFS(AND(S287&gt;铜钱系统分析!$D$233,S287&lt;=铜钱系统分析!$E$233),5,AND(S287&gt;铜钱系统分析!$D$234,S287&lt;=铜钱系统分析!$E$234),4,AND(S287&gt;铜钱系统分析!$D$235,S287&lt;=铜钱系统分析!$E$235),3,AND(S287&gt;铜钱系统分析!$D$236,S287&lt;=铜钱系统分析!$E$236),2)</f>
        <v>3</v>
      </c>
      <c r="V287" s="48">
        <f t="shared" ca="1" si="47"/>
        <v>98.003888312189261</v>
      </c>
      <c r="W287">
        <f ca="1">_xlfn.IFS(AND(V287&gt;铜钱系统分析!$D$233,V287&lt;=铜钱系统分析!$E$233),5,AND(V287&gt;铜钱系统分析!$D$234,V287&lt;=铜钱系统分析!$E$234),4,AND(V287&gt;铜钱系统分析!$D$235,V287&lt;=铜钱系统分析!$E$235),3,AND(V287&gt;铜钱系统分析!$D$236,V287&lt;=铜钱系统分析!$E$236),2)</f>
        <v>2</v>
      </c>
      <c r="Y287" s="48">
        <f t="shared" ca="1" si="48"/>
        <v>57.173582212743177</v>
      </c>
      <c r="Z287">
        <f ca="1">_xlfn.IFS(AND(Y287&gt;铜钱系统分析!$D$233,Y287&lt;=铜钱系统分析!$E$233),5,AND(Y287&gt;铜钱系统分析!$D$234,Y287&lt;=铜钱系统分析!$E$234),4,AND(Y287&gt;铜钱系统分析!$D$235,Y287&lt;=铜钱系统分析!$E$235),3,AND(Y287&gt;铜钱系统分析!$D$236,Y287&lt;=铜钱系统分析!$E$236),2)</f>
        <v>3</v>
      </c>
      <c r="AB287" s="48">
        <f t="shared" ca="1" si="49"/>
        <v>53.180785742530901</v>
      </c>
      <c r="AC287">
        <f ca="1">_xlfn.IFS(AND(AB287&gt;铜钱系统分析!$D$233,AB287&lt;=铜钱系统分析!$E$233),5,AND(AB287&gt;铜钱系统分析!$D$234,AB287&lt;=铜钱系统分析!$E$234),4,AND(AB287&gt;铜钱系统分析!$D$235,AB287&lt;=铜钱系统分析!$E$235),3,AND(AB287&gt;铜钱系统分析!$D$236,AB287&lt;=铜钱系统分析!$E$236),2)</f>
        <v>3</v>
      </c>
    </row>
    <row r="288" spans="1:29" x14ac:dyDescent="0.15">
      <c r="A288" s="48">
        <f t="shared" ca="1" si="40"/>
        <v>76.885202426768757</v>
      </c>
      <c r="B288">
        <f ca="1">_xlfn.IFS(AND(A288&gt;铜钱系统分析!$D$233,A288&lt;=铜钱系统分析!$E$233),5,AND(A288&gt;铜钱系统分析!$D$234,A288&lt;=铜钱系统分析!$E$234),4,AND(A288&gt;铜钱系统分析!$D$235,A288&lt;=铜钱系统分析!$E$235),3,AND(A288&gt;铜钱系统分析!$D$236,A288&lt;=铜钱系统分析!$E$236),2)</f>
        <v>2</v>
      </c>
      <c r="D288" s="48">
        <f t="shared" ca="1" si="41"/>
        <v>90.104867385805093</v>
      </c>
      <c r="E288">
        <f ca="1">_xlfn.IFS(AND(D288&gt;铜钱系统分析!$D$233,D288&lt;=铜钱系统分析!$E$233),5,AND(D288&gt;铜钱系统分析!$D$234,D288&lt;=铜钱系统分析!$E$234),4,AND(D288&gt;铜钱系统分析!$D$235,D288&lt;=铜钱系统分析!$E$235),3,AND(D288&gt;铜钱系统分析!$D$236,D288&lt;=铜钱系统分析!$E$236),2)</f>
        <v>2</v>
      </c>
      <c r="G288" s="48">
        <f t="shared" ca="1" si="42"/>
        <v>16.274752560932082</v>
      </c>
      <c r="H288">
        <f ca="1">_xlfn.IFS(AND(G288&gt;铜钱系统分析!$D$233,G288&lt;=铜钱系统分析!$E$233),5,AND(G288&gt;铜钱系统分析!$D$234,G288&lt;=铜钱系统分析!$E$234),4,AND(G288&gt;铜钱系统分析!$D$235,G288&lt;=铜钱系统分析!$E$235),3,AND(G288&gt;铜钱系统分析!$D$236,G288&lt;=铜钱系统分析!$E$236),2)</f>
        <v>3</v>
      </c>
      <c r="J288" s="48">
        <f t="shared" ca="1" si="43"/>
        <v>55.256658591948785</v>
      </c>
      <c r="K288">
        <f ca="1">_xlfn.IFS(AND(J288&gt;铜钱系统分析!$D$233,J288&lt;=铜钱系统分析!$E$233),5,AND(J288&gt;铜钱系统分析!$D$234,J288&lt;=铜钱系统分析!$E$234),4,AND(J288&gt;铜钱系统分析!$D$235,J288&lt;=铜钱系统分析!$E$235),3,AND(J288&gt;铜钱系统分析!$D$236,J288&lt;=铜钱系统分析!$E$236),2)</f>
        <v>3</v>
      </c>
      <c r="M288" s="48">
        <f t="shared" ca="1" si="44"/>
        <v>2.8064088821691979</v>
      </c>
      <c r="N288">
        <f ca="1">_xlfn.IFS(AND(M288&gt;铜钱系统分析!$D$233,M288&lt;=铜钱系统分析!$E$233),5,AND(M288&gt;铜钱系统分析!$D$234,M288&lt;=铜钱系统分析!$E$234),4,AND(M288&gt;铜钱系统分析!$D$235,M288&lt;=铜钱系统分析!$E$235),3,AND(M288&gt;铜钱系统分析!$D$236,M288&lt;=铜钱系统分析!$E$236),2)</f>
        <v>3</v>
      </c>
      <c r="P288" s="48">
        <f t="shared" ca="1" si="45"/>
        <v>33.370093800343938</v>
      </c>
      <c r="Q288">
        <f ca="1">_xlfn.IFS(AND(P288&gt;铜钱系统分析!$D$233,P288&lt;=铜钱系统分析!$E$233),5,AND(P288&gt;铜钱系统分析!$D$234,P288&lt;=铜钱系统分析!$E$234),4,AND(P288&gt;铜钱系统分析!$D$235,P288&lt;=铜钱系统分析!$E$235),3,AND(P288&gt;铜钱系统分析!$D$236,P288&lt;=铜钱系统分析!$E$236),2)</f>
        <v>3</v>
      </c>
      <c r="S288" s="48">
        <f t="shared" ca="1" si="46"/>
        <v>75.25097373764018</v>
      </c>
      <c r="T288">
        <f ca="1">_xlfn.IFS(AND(S288&gt;铜钱系统分析!$D$233,S288&lt;=铜钱系统分析!$E$233),5,AND(S288&gt;铜钱系统分析!$D$234,S288&lt;=铜钱系统分析!$E$234),4,AND(S288&gt;铜钱系统分析!$D$235,S288&lt;=铜钱系统分析!$E$235),3,AND(S288&gt;铜钱系统分析!$D$236,S288&lt;=铜钱系统分析!$E$236),2)</f>
        <v>2</v>
      </c>
      <c r="V288" s="48">
        <f t="shared" ca="1" si="47"/>
        <v>84.422139530994016</v>
      </c>
      <c r="W288">
        <f ca="1">_xlfn.IFS(AND(V288&gt;铜钱系统分析!$D$233,V288&lt;=铜钱系统分析!$E$233),5,AND(V288&gt;铜钱系统分析!$D$234,V288&lt;=铜钱系统分析!$E$234),4,AND(V288&gt;铜钱系统分析!$D$235,V288&lt;=铜钱系统分析!$E$235),3,AND(V288&gt;铜钱系统分析!$D$236,V288&lt;=铜钱系统分析!$E$236),2)</f>
        <v>2</v>
      </c>
      <c r="Y288" s="48">
        <f t="shared" ca="1" si="48"/>
        <v>89.820412761079709</v>
      </c>
      <c r="Z288">
        <f ca="1">_xlfn.IFS(AND(Y288&gt;铜钱系统分析!$D$233,Y288&lt;=铜钱系统分析!$E$233),5,AND(Y288&gt;铜钱系统分析!$D$234,Y288&lt;=铜钱系统分析!$E$234),4,AND(Y288&gt;铜钱系统分析!$D$235,Y288&lt;=铜钱系统分析!$E$235),3,AND(Y288&gt;铜钱系统分析!$D$236,Y288&lt;=铜钱系统分析!$E$236),2)</f>
        <v>2</v>
      </c>
      <c r="AB288" s="48">
        <f t="shared" ca="1" si="49"/>
        <v>70.052655952891712</v>
      </c>
      <c r="AC288">
        <f ca="1">_xlfn.IFS(AND(AB288&gt;铜钱系统分析!$D$233,AB288&lt;=铜钱系统分析!$E$233),5,AND(AB288&gt;铜钱系统分析!$D$234,AB288&lt;=铜钱系统分析!$E$234),4,AND(AB288&gt;铜钱系统分析!$D$235,AB288&lt;=铜钱系统分析!$E$235),3,AND(AB288&gt;铜钱系统分析!$D$236,AB288&lt;=铜钱系统分析!$E$236),2)</f>
        <v>3</v>
      </c>
    </row>
    <row r="289" spans="1:29" x14ac:dyDescent="0.15">
      <c r="A289" s="48">
        <f t="shared" ca="1" si="40"/>
        <v>76.88890920149359</v>
      </c>
      <c r="B289">
        <f ca="1">_xlfn.IFS(AND(A289&gt;铜钱系统分析!$D$233,A289&lt;=铜钱系统分析!$E$233),5,AND(A289&gt;铜钱系统分析!$D$234,A289&lt;=铜钱系统分析!$E$234),4,AND(A289&gt;铜钱系统分析!$D$235,A289&lt;=铜钱系统分析!$E$235),3,AND(A289&gt;铜钱系统分析!$D$236,A289&lt;=铜钱系统分析!$E$236),2)</f>
        <v>2</v>
      </c>
      <c r="D289" s="48">
        <f t="shared" ca="1" si="41"/>
        <v>47.680701918120725</v>
      </c>
      <c r="E289">
        <f ca="1">_xlfn.IFS(AND(D289&gt;铜钱系统分析!$D$233,D289&lt;=铜钱系统分析!$E$233),5,AND(D289&gt;铜钱系统分析!$D$234,D289&lt;=铜钱系统分析!$E$234),4,AND(D289&gt;铜钱系统分析!$D$235,D289&lt;=铜钱系统分析!$E$235),3,AND(D289&gt;铜钱系统分析!$D$236,D289&lt;=铜钱系统分析!$E$236),2)</f>
        <v>3</v>
      </c>
      <c r="G289" s="48">
        <f t="shared" ca="1" si="42"/>
        <v>43.368932536851936</v>
      </c>
      <c r="H289">
        <f ca="1">_xlfn.IFS(AND(G289&gt;铜钱系统分析!$D$233,G289&lt;=铜钱系统分析!$E$233),5,AND(G289&gt;铜钱系统分析!$D$234,G289&lt;=铜钱系统分析!$E$234),4,AND(G289&gt;铜钱系统分析!$D$235,G289&lt;=铜钱系统分析!$E$235),3,AND(G289&gt;铜钱系统分析!$D$236,G289&lt;=铜钱系统分析!$E$236),2)</f>
        <v>3</v>
      </c>
      <c r="J289" s="48">
        <f t="shared" ca="1" si="43"/>
        <v>24.320612052361</v>
      </c>
      <c r="K289">
        <f ca="1">_xlfn.IFS(AND(J289&gt;铜钱系统分析!$D$233,J289&lt;=铜钱系统分析!$E$233),5,AND(J289&gt;铜钱系统分析!$D$234,J289&lt;=铜钱系统分析!$E$234),4,AND(J289&gt;铜钱系统分析!$D$235,J289&lt;=铜钱系统分析!$E$235),3,AND(J289&gt;铜钱系统分析!$D$236,J289&lt;=铜钱系统分析!$E$236),2)</f>
        <v>3</v>
      </c>
      <c r="M289" s="48">
        <f t="shared" ca="1" si="44"/>
        <v>51.914233361912679</v>
      </c>
      <c r="N289">
        <f ca="1">_xlfn.IFS(AND(M289&gt;铜钱系统分析!$D$233,M289&lt;=铜钱系统分析!$E$233),5,AND(M289&gt;铜钱系统分析!$D$234,M289&lt;=铜钱系统分析!$E$234),4,AND(M289&gt;铜钱系统分析!$D$235,M289&lt;=铜钱系统分析!$E$235),3,AND(M289&gt;铜钱系统分析!$D$236,M289&lt;=铜钱系统分析!$E$236),2)</f>
        <v>3</v>
      </c>
      <c r="P289" s="48">
        <f t="shared" ca="1" si="45"/>
        <v>99.841010957987848</v>
      </c>
      <c r="Q289">
        <f ca="1">_xlfn.IFS(AND(P289&gt;铜钱系统分析!$D$233,P289&lt;=铜钱系统分析!$E$233),5,AND(P289&gt;铜钱系统分析!$D$234,P289&lt;=铜钱系统分析!$E$234),4,AND(P289&gt;铜钱系统分析!$D$235,P289&lt;=铜钱系统分析!$E$235),3,AND(P289&gt;铜钱系统分析!$D$236,P289&lt;=铜钱系统分析!$E$236),2)</f>
        <v>2</v>
      </c>
      <c r="S289" s="48">
        <f t="shared" ca="1" si="46"/>
        <v>58.492160850526432</v>
      </c>
      <c r="T289">
        <f ca="1">_xlfn.IFS(AND(S289&gt;铜钱系统分析!$D$233,S289&lt;=铜钱系统分析!$E$233),5,AND(S289&gt;铜钱系统分析!$D$234,S289&lt;=铜钱系统分析!$E$234),4,AND(S289&gt;铜钱系统分析!$D$235,S289&lt;=铜钱系统分析!$E$235),3,AND(S289&gt;铜钱系统分析!$D$236,S289&lt;=铜钱系统分析!$E$236),2)</f>
        <v>3</v>
      </c>
      <c r="V289" s="48">
        <f t="shared" ca="1" si="47"/>
        <v>51.488564982780694</v>
      </c>
      <c r="W289">
        <f ca="1">_xlfn.IFS(AND(V289&gt;铜钱系统分析!$D$233,V289&lt;=铜钱系统分析!$E$233),5,AND(V289&gt;铜钱系统分析!$D$234,V289&lt;=铜钱系统分析!$E$234),4,AND(V289&gt;铜钱系统分析!$D$235,V289&lt;=铜钱系统分析!$E$235),3,AND(V289&gt;铜钱系统分析!$D$236,V289&lt;=铜钱系统分析!$E$236),2)</f>
        <v>3</v>
      </c>
      <c r="Y289" s="48">
        <f t="shared" ca="1" si="48"/>
        <v>7.9868395931223635</v>
      </c>
      <c r="Z289">
        <f ca="1">_xlfn.IFS(AND(Y289&gt;铜钱系统分析!$D$233,Y289&lt;=铜钱系统分析!$E$233),5,AND(Y289&gt;铜钱系统分析!$D$234,Y289&lt;=铜钱系统分析!$E$234),4,AND(Y289&gt;铜钱系统分析!$D$235,Y289&lt;=铜钱系统分析!$E$235),3,AND(Y289&gt;铜钱系统分析!$D$236,Y289&lt;=铜钱系统分析!$E$236),2)</f>
        <v>3</v>
      </c>
      <c r="AB289" s="48">
        <f t="shared" ca="1" si="49"/>
        <v>77.057509303360888</v>
      </c>
      <c r="AC289">
        <f ca="1">_xlfn.IFS(AND(AB289&gt;铜钱系统分析!$D$233,AB289&lt;=铜钱系统分析!$E$233),5,AND(AB289&gt;铜钱系统分析!$D$234,AB289&lt;=铜钱系统分析!$E$234),4,AND(AB289&gt;铜钱系统分析!$D$235,AB289&lt;=铜钱系统分析!$E$235),3,AND(AB289&gt;铜钱系统分析!$D$236,AB289&lt;=铜钱系统分析!$E$236),2)</f>
        <v>2</v>
      </c>
    </row>
    <row r="290" spans="1:29" x14ac:dyDescent="0.15">
      <c r="A290" s="48">
        <f t="shared" ca="1" si="40"/>
        <v>57.021027588577745</v>
      </c>
      <c r="B290">
        <f ca="1">_xlfn.IFS(AND(A290&gt;铜钱系统分析!$D$233,A290&lt;=铜钱系统分析!$E$233),5,AND(A290&gt;铜钱系统分析!$D$234,A290&lt;=铜钱系统分析!$E$234),4,AND(A290&gt;铜钱系统分析!$D$235,A290&lt;=铜钱系统分析!$E$235),3,AND(A290&gt;铜钱系统分析!$D$236,A290&lt;=铜钱系统分析!$E$236),2)</f>
        <v>3</v>
      </c>
      <c r="D290" s="48">
        <f t="shared" ca="1" si="41"/>
        <v>99.692823891375809</v>
      </c>
      <c r="E290">
        <f ca="1">_xlfn.IFS(AND(D290&gt;铜钱系统分析!$D$233,D290&lt;=铜钱系统分析!$E$233),5,AND(D290&gt;铜钱系统分析!$D$234,D290&lt;=铜钱系统分析!$E$234),4,AND(D290&gt;铜钱系统分析!$D$235,D290&lt;=铜钱系统分析!$E$235),3,AND(D290&gt;铜钱系统分析!$D$236,D290&lt;=铜钱系统分析!$E$236),2)</f>
        <v>2</v>
      </c>
      <c r="G290" s="48">
        <f t="shared" ca="1" si="42"/>
        <v>14.859087556866834</v>
      </c>
      <c r="H290">
        <f ca="1">_xlfn.IFS(AND(G290&gt;铜钱系统分析!$D$233,G290&lt;=铜钱系统分析!$E$233),5,AND(G290&gt;铜钱系统分析!$D$234,G290&lt;=铜钱系统分析!$E$234),4,AND(G290&gt;铜钱系统分析!$D$235,G290&lt;=铜钱系统分析!$E$235),3,AND(G290&gt;铜钱系统分析!$D$236,G290&lt;=铜钱系统分析!$E$236),2)</f>
        <v>3</v>
      </c>
      <c r="J290" s="48">
        <f t="shared" ca="1" si="43"/>
        <v>2.7431414602911208</v>
      </c>
      <c r="K290">
        <f ca="1">_xlfn.IFS(AND(J290&gt;铜钱系统分析!$D$233,J290&lt;=铜钱系统分析!$E$233),5,AND(J290&gt;铜钱系统分析!$D$234,J290&lt;=铜钱系统分析!$E$234),4,AND(J290&gt;铜钱系统分析!$D$235,J290&lt;=铜钱系统分析!$E$235),3,AND(J290&gt;铜钱系统分析!$D$236,J290&lt;=铜钱系统分析!$E$236),2)</f>
        <v>3</v>
      </c>
      <c r="M290" s="48">
        <f t="shared" ca="1" si="44"/>
        <v>91.140404938672333</v>
      </c>
      <c r="N290">
        <f ca="1">_xlfn.IFS(AND(M290&gt;铜钱系统分析!$D$233,M290&lt;=铜钱系统分析!$E$233),5,AND(M290&gt;铜钱系统分析!$D$234,M290&lt;=铜钱系统分析!$E$234),4,AND(M290&gt;铜钱系统分析!$D$235,M290&lt;=铜钱系统分析!$E$235),3,AND(M290&gt;铜钱系统分析!$D$236,M290&lt;=铜钱系统分析!$E$236),2)</f>
        <v>2</v>
      </c>
      <c r="P290" s="48">
        <f t="shared" ca="1" si="45"/>
        <v>58.015061814969911</v>
      </c>
      <c r="Q290">
        <f ca="1">_xlfn.IFS(AND(P290&gt;铜钱系统分析!$D$233,P290&lt;=铜钱系统分析!$E$233),5,AND(P290&gt;铜钱系统分析!$D$234,P290&lt;=铜钱系统分析!$E$234),4,AND(P290&gt;铜钱系统分析!$D$235,P290&lt;=铜钱系统分析!$E$235),3,AND(P290&gt;铜钱系统分析!$D$236,P290&lt;=铜钱系统分析!$E$236),2)</f>
        <v>3</v>
      </c>
      <c r="S290" s="48">
        <f t="shared" ca="1" si="46"/>
        <v>47.527035911290874</v>
      </c>
      <c r="T290">
        <f ca="1">_xlfn.IFS(AND(S290&gt;铜钱系统分析!$D$233,S290&lt;=铜钱系统分析!$E$233),5,AND(S290&gt;铜钱系统分析!$D$234,S290&lt;=铜钱系统分析!$E$234),4,AND(S290&gt;铜钱系统分析!$D$235,S290&lt;=铜钱系统分析!$E$235),3,AND(S290&gt;铜钱系统分析!$D$236,S290&lt;=铜钱系统分析!$E$236),2)</f>
        <v>3</v>
      </c>
      <c r="V290" s="48">
        <f t="shared" ca="1" si="47"/>
        <v>58.468380506052696</v>
      </c>
      <c r="W290">
        <f ca="1">_xlfn.IFS(AND(V290&gt;铜钱系统分析!$D$233,V290&lt;=铜钱系统分析!$E$233),5,AND(V290&gt;铜钱系统分析!$D$234,V290&lt;=铜钱系统分析!$E$234),4,AND(V290&gt;铜钱系统分析!$D$235,V290&lt;=铜钱系统分析!$E$235),3,AND(V290&gt;铜钱系统分析!$D$236,V290&lt;=铜钱系统分析!$E$236),2)</f>
        <v>3</v>
      </c>
      <c r="Y290" s="48">
        <f t="shared" ca="1" si="48"/>
        <v>42.314940099589812</v>
      </c>
      <c r="Z290">
        <f ca="1">_xlfn.IFS(AND(Y290&gt;铜钱系统分析!$D$233,Y290&lt;=铜钱系统分析!$E$233),5,AND(Y290&gt;铜钱系统分析!$D$234,Y290&lt;=铜钱系统分析!$E$234),4,AND(Y290&gt;铜钱系统分析!$D$235,Y290&lt;=铜钱系统分析!$E$235),3,AND(Y290&gt;铜钱系统分析!$D$236,Y290&lt;=铜钱系统分析!$E$236),2)</f>
        <v>3</v>
      </c>
      <c r="AB290" s="48">
        <f t="shared" ca="1" si="49"/>
        <v>25.516584008533172</v>
      </c>
      <c r="AC290">
        <f ca="1">_xlfn.IFS(AND(AB290&gt;铜钱系统分析!$D$233,AB290&lt;=铜钱系统分析!$E$233),5,AND(AB290&gt;铜钱系统分析!$D$234,AB290&lt;=铜钱系统分析!$E$234),4,AND(AB290&gt;铜钱系统分析!$D$235,AB290&lt;=铜钱系统分析!$E$235),3,AND(AB290&gt;铜钱系统分析!$D$236,AB290&lt;=铜钱系统分析!$E$236),2)</f>
        <v>3</v>
      </c>
    </row>
    <row r="291" spans="1:29" x14ac:dyDescent="0.15">
      <c r="A291" s="48">
        <f t="shared" ca="1" si="40"/>
        <v>72.723442057263938</v>
      </c>
      <c r="B291">
        <f ca="1">_xlfn.IFS(AND(A291&gt;铜钱系统分析!$D$233,A291&lt;=铜钱系统分析!$E$233),5,AND(A291&gt;铜钱系统分析!$D$234,A291&lt;=铜钱系统分析!$E$234),4,AND(A291&gt;铜钱系统分析!$D$235,A291&lt;=铜钱系统分析!$E$235),3,AND(A291&gt;铜钱系统分析!$D$236,A291&lt;=铜钱系统分析!$E$236),2)</f>
        <v>2</v>
      </c>
      <c r="D291" s="48">
        <f t="shared" ca="1" si="41"/>
        <v>0.58362088008842017</v>
      </c>
      <c r="E291">
        <f ca="1">_xlfn.IFS(AND(D291&gt;铜钱系统分析!$D$233,D291&lt;=铜钱系统分析!$E$233),5,AND(D291&gt;铜钱系统分析!$D$234,D291&lt;=铜钱系统分析!$E$234),4,AND(D291&gt;铜钱系统分析!$D$235,D291&lt;=铜钱系统分析!$E$235),3,AND(D291&gt;铜钱系统分析!$D$236,D291&lt;=铜钱系统分析!$E$236),2)</f>
        <v>4</v>
      </c>
      <c r="G291" s="48">
        <f t="shared" ca="1" si="42"/>
        <v>60.242009355259739</v>
      </c>
      <c r="H291">
        <f ca="1">_xlfn.IFS(AND(G291&gt;铜钱系统分析!$D$233,G291&lt;=铜钱系统分析!$E$233),5,AND(G291&gt;铜钱系统分析!$D$234,G291&lt;=铜钱系统分析!$E$234),4,AND(G291&gt;铜钱系统分析!$D$235,G291&lt;=铜钱系统分析!$E$235),3,AND(G291&gt;铜钱系统分析!$D$236,G291&lt;=铜钱系统分析!$E$236),2)</f>
        <v>3</v>
      </c>
      <c r="J291" s="48">
        <f t="shared" ca="1" si="43"/>
        <v>86.824189122555723</v>
      </c>
      <c r="K291">
        <f ca="1">_xlfn.IFS(AND(J291&gt;铜钱系统分析!$D$233,J291&lt;=铜钱系统分析!$E$233),5,AND(J291&gt;铜钱系统分析!$D$234,J291&lt;=铜钱系统分析!$E$234),4,AND(J291&gt;铜钱系统分析!$D$235,J291&lt;=铜钱系统分析!$E$235),3,AND(J291&gt;铜钱系统分析!$D$236,J291&lt;=铜钱系统分析!$E$236),2)</f>
        <v>2</v>
      </c>
      <c r="M291" s="48">
        <f t="shared" ca="1" si="44"/>
        <v>96.956117254042113</v>
      </c>
      <c r="N291">
        <f ca="1">_xlfn.IFS(AND(M291&gt;铜钱系统分析!$D$233,M291&lt;=铜钱系统分析!$E$233),5,AND(M291&gt;铜钱系统分析!$D$234,M291&lt;=铜钱系统分析!$E$234),4,AND(M291&gt;铜钱系统分析!$D$235,M291&lt;=铜钱系统分析!$E$235),3,AND(M291&gt;铜钱系统分析!$D$236,M291&lt;=铜钱系统分析!$E$236),2)</f>
        <v>2</v>
      </c>
      <c r="P291" s="48">
        <f t="shared" ca="1" si="45"/>
        <v>76.366942904610042</v>
      </c>
      <c r="Q291">
        <f ca="1">_xlfn.IFS(AND(P291&gt;铜钱系统分析!$D$233,P291&lt;=铜钱系统分析!$E$233),5,AND(P291&gt;铜钱系统分析!$D$234,P291&lt;=铜钱系统分析!$E$234),4,AND(P291&gt;铜钱系统分析!$D$235,P291&lt;=铜钱系统分析!$E$235),3,AND(P291&gt;铜钱系统分析!$D$236,P291&lt;=铜钱系统分析!$E$236),2)</f>
        <v>2</v>
      </c>
      <c r="S291" s="48">
        <f t="shared" ca="1" si="46"/>
        <v>76.706734970432095</v>
      </c>
      <c r="T291">
        <f ca="1">_xlfn.IFS(AND(S291&gt;铜钱系统分析!$D$233,S291&lt;=铜钱系统分析!$E$233),5,AND(S291&gt;铜钱系统分析!$D$234,S291&lt;=铜钱系统分析!$E$234),4,AND(S291&gt;铜钱系统分析!$D$235,S291&lt;=铜钱系统分析!$E$235),3,AND(S291&gt;铜钱系统分析!$D$236,S291&lt;=铜钱系统分析!$E$236),2)</f>
        <v>2</v>
      </c>
      <c r="V291" s="48">
        <f t="shared" ca="1" si="47"/>
        <v>4.1834868751493781</v>
      </c>
      <c r="W291">
        <f ca="1">_xlfn.IFS(AND(V291&gt;铜钱系统分析!$D$233,V291&lt;=铜钱系统分析!$E$233),5,AND(V291&gt;铜钱系统分析!$D$234,V291&lt;=铜钱系统分析!$E$234),4,AND(V291&gt;铜钱系统分析!$D$235,V291&lt;=铜钱系统分析!$E$235),3,AND(V291&gt;铜钱系统分析!$D$236,V291&lt;=铜钱系统分析!$E$236),2)</f>
        <v>3</v>
      </c>
      <c r="Y291" s="48">
        <f t="shared" ca="1" si="48"/>
        <v>58.451359648783708</v>
      </c>
      <c r="Z291">
        <f ca="1">_xlfn.IFS(AND(Y291&gt;铜钱系统分析!$D$233,Y291&lt;=铜钱系统分析!$E$233),5,AND(Y291&gt;铜钱系统分析!$D$234,Y291&lt;=铜钱系统分析!$E$234),4,AND(Y291&gt;铜钱系统分析!$D$235,Y291&lt;=铜钱系统分析!$E$235),3,AND(Y291&gt;铜钱系统分析!$D$236,Y291&lt;=铜钱系统分析!$E$236),2)</f>
        <v>3</v>
      </c>
      <c r="AB291" s="48">
        <f t="shared" ca="1" si="49"/>
        <v>68.345348372401219</v>
      </c>
      <c r="AC291">
        <f ca="1">_xlfn.IFS(AND(AB291&gt;铜钱系统分析!$D$233,AB291&lt;=铜钱系统分析!$E$233),5,AND(AB291&gt;铜钱系统分析!$D$234,AB291&lt;=铜钱系统分析!$E$234),4,AND(AB291&gt;铜钱系统分析!$D$235,AB291&lt;=铜钱系统分析!$E$235),3,AND(AB291&gt;铜钱系统分析!$D$236,AB291&lt;=铜钱系统分析!$E$236),2)</f>
        <v>3</v>
      </c>
    </row>
    <row r="292" spans="1:29" x14ac:dyDescent="0.15">
      <c r="A292" s="48">
        <f t="shared" ca="1" si="40"/>
        <v>53.894933916012668</v>
      </c>
      <c r="B292">
        <f ca="1">_xlfn.IFS(AND(A292&gt;铜钱系统分析!$D$233,A292&lt;=铜钱系统分析!$E$233),5,AND(A292&gt;铜钱系统分析!$D$234,A292&lt;=铜钱系统分析!$E$234),4,AND(A292&gt;铜钱系统分析!$D$235,A292&lt;=铜钱系统分析!$E$235),3,AND(A292&gt;铜钱系统分析!$D$236,A292&lt;=铜钱系统分析!$E$236),2)</f>
        <v>3</v>
      </c>
      <c r="D292" s="48">
        <f t="shared" ca="1" si="41"/>
        <v>0.74311789804274442</v>
      </c>
      <c r="E292">
        <f ca="1">_xlfn.IFS(AND(D292&gt;铜钱系统分析!$D$233,D292&lt;=铜钱系统分析!$E$233),5,AND(D292&gt;铜钱系统分析!$D$234,D292&lt;=铜钱系统分析!$E$234),4,AND(D292&gt;铜钱系统分析!$D$235,D292&lt;=铜钱系统分析!$E$235),3,AND(D292&gt;铜钱系统分析!$D$236,D292&lt;=铜钱系统分析!$E$236),2)</f>
        <v>4</v>
      </c>
      <c r="G292" s="48">
        <f t="shared" ca="1" si="42"/>
        <v>73.917423924378781</v>
      </c>
      <c r="H292">
        <f ca="1">_xlfn.IFS(AND(G292&gt;铜钱系统分析!$D$233,G292&lt;=铜钱系统分析!$E$233),5,AND(G292&gt;铜钱系统分析!$D$234,G292&lt;=铜钱系统分析!$E$234),4,AND(G292&gt;铜钱系统分析!$D$235,G292&lt;=铜钱系统分析!$E$235),3,AND(G292&gt;铜钱系统分析!$D$236,G292&lt;=铜钱系统分析!$E$236),2)</f>
        <v>2</v>
      </c>
      <c r="J292" s="48">
        <f t="shared" ca="1" si="43"/>
        <v>31.763191999277694</v>
      </c>
      <c r="K292">
        <f ca="1">_xlfn.IFS(AND(J292&gt;铜钱系统分析!$D$233,J292&lt;=铜钱系统分析!$E$233),5,AND(J292&gt;铜钱系统分析!$D$234,J292&lt;=铜钱系统分析!$E$234),4,AND(J292&gt;铜钱系统分析!$D$235,J292&lt;=铜钱系统分析!$E$235),3,AND(J292&gt;铜钱系统分析!$D$236,J292&lt;=铜钱系统分析!$E$236),2)</f>
        <v>3</v>
      </c>
      <c r="M292" s="48">
        <f t="shared" ca="1" si="44"/>
        <v>27.219423474767822</v>
      </c>
      <c r="N292">
        <f ca="1">_xlfn.IFS(AND(M292&gt;铜钱系统分析!$D$233,M292&lt;=铜钱系统分析!$E$233),5,AND(M292&gt;铜钱系统分析!$D$234,M292&lt;=铜钱系统分析!$E$234),4,AND(M292&gt;铜钱系统分析!$D$235,M292&lt;=铜钱系统分析!$E$235),3,AND(M292&gt;铜钱系统分析!$D$236,M292&lt;=铜钱系统分析!$E$236),2)</f>
        <v>3</v>
      </c>
      <c r="P292" s="48">
        <f t="shared" ca="1" si="45"/>
        <v>39.729056080204806</v>
      </c>
      <c r="Q292">
        <f ca="1">_xlfn.IFS(AND(P292&gt;铜钱系统分析!$D$233,P292&lt;=铜钱系统分析!$E$233),5,AND(P292&gt;铜钱系统分析!$D$234,P292&lt;=铜钱系统分析!$E$234),4,AND(P292&gt;铜钱系统分析!$D$235,P292&lt;=铜钱系统分析!$E$235),3,AND(P292&gt;铜钱系统分析!$D$236,P292&lt;=铜钱系统分析!$E$236),2)</f>
        <v>3</v>
      </c>
      <c r="S292" s="48">
        <f t="shared" ca="1" si="46"/>
        <v>24.461209278215879</v>
      </c>
      <c r="T292">
        <f ca="1">_xlfn.IFS(AND(S292&gt;铜钱系统分析!$D$233,S292&lt;=铜钱系统分析!$E$233),5,AND(S292&gt;铜钱系统分析!$D$234,S292&lt;=铜钱系统分析!$E$234),4,AND(S292&gt;铜钱系统分析!$D$235,S292&lt;=铜钱系统分析!$E$235),3,AND(S292&gt;铜钱系统分析!$D$236,S292&lt;=铜钱系统分析!$E$236),2)</f>
        <v>3</v>
      </c>
      <c r="V292" s="48">
        <f t="shared" ca="1" si="47"/>
        <v>57.713883329278794</v>
      </c>
      <c r="W292">
        <f ca="1">_xlfn.IFS(AND(V292&gt;铜钱系统分析!$D$233,V292&lt;=铜钱系统分析!$E$233),5,AND(V292&gt;铜钱系统分析!$D$234,V292&lt;=铜钱系统分析!$E$234),4,AND(V292&gt;铜钱系统分析!$D$235,V292&lt;=铜钱系统分析!$E$235),3,AND(V292&gt;铜钱系统分析!$D$236,V292&lt;=铜钱系统分析!$E$236),2)</f>
        <v>3</v>
      </c>
      <c r="Y292" s="48">
        <f t="shared" ca="1" si="48"/>
        <v>99.342412456712722</v>
      </c>
      <c r="Z292">
        <f ca="1">_xlfn.IFS(AND(Y292&gt;铜钱系统分析!$D$233,Y292&lt;=铜钱系统分析!$E$233),5,AND(Y292&gt;铜钱系统分析!$D$234,Y292&lt;=铜钱系统分析!$E$234),4,AND(Y292&gt;铜钱系统分析!$D$235,Y292&lt;=铜钱系统分析!$E$235),3,AND(Y292&gt;铜钱系统分析!$D$236,Y292&lt;=铜钱系统分析!$E$236),2)</f>
        <v>2</v>
      </c>
      <c r="AB292" s="48">
        <f t="shared" ca="1" si="49"/>
        <v>23.029395434843426</v>
      </c>
      <c r="AC292">
        <f ca="1">_xlfn.IFS(AND(AB292&gt;铜钱系统分析!$D$233,AB292&lt;=铜钱系统分析!$E$233),5,AND(AB292&gt;铜钱系统分析!$D$234,AB292&lt;=铜钱系统分析!$E$234),4,AND(AB292&gt;铜钱系统分析!$D$235,AB292&lt;=铜钱系统分析!$E$235),3,AND(AB292&gt;铜钱系统分析!$D$236,AB292&lt;=铜钱系统分析!$E$236),2)</f>
        <v>3</v>
      </c>
    </row>
    <row r="293" spans="1:29" x14ac:dyDescent="0.15">
      <c r="A293" s="48">
        <f t="shared" ca="1" si="40"/>
        <v>33.364908281153738</v>
      </c>
      <c r="B293">
        <f ca="1">_xlfn.IFS(AND(A293&gt;铜钱系统分析!$D$233,A293&lt;=铜钱系统分析!$E$233),5,AND(A293&gt;铜钱系统分析!$D$234,A293&lt;=铜钱系统分析!$E$234),4,AND(A293&gt;铜钱系统分析!$D$235,A293&lt;=铜钱系统分析!$E$235),3,AND(A293&gt;铜钱系统分析!$D$236,A293&lt;=铜钱系统分析!$E$236),2)</f>
        <v>3</v>
      </c>
      <c r="D293" s="48">
        <f t="shared" ca="1" si="41"/>
        <v>71.552073034254477</v>
      </c>
      <c r="E293">
        <f ca="1">_xlfn.IFS(AND(D293&gt;铜钱系统分析!$D$233,D293&lt;=铜钱系统分析!$E$233),5,AND(D293&gt;铜钱系统分析!$D$234,D293&lt;=铜钱系统分析!$E$234),4,AND(D293&gt;铜钱系统分析!$D$235,D293&lt;=铜钱系统分析!$E$235),3,AND(D293&gt;铜钱系统分析!$D$236,D293&lt;=铜钱系统分析!$E$236),2)</f>
        <v>3</v>
      </c>
      <c r="G293" s="48">
        <f t="shared" ca="1" si="42"/>
        <v>54.249345804609042</v>
      </c>
      <c r="H293">
        <f ca="1">_xlfn.IFS(AND(G293&gt;铜钱系统分析!$D$233,G293&lt;=铜钱系统分析!$E$233),5,AND(G293&gt;铜钱系统分析!$D$234,G293&lt;=铜钱系统分析!$E$234),4,AND(G293&gt;铜钱系统分析!$D$235,G293&lt;=铜钱系统分析!$E$235),3,AND(G293&gt;铜钱系统分析!$D$236,G293&lt;=铜钱系统分析!$E$236),2)</f>
        <v>3</v>
      </c>
      <c r="J293" s="48">
        <f t="shared" ca="1" si="43"/>
        <v>6.8322424810315034</v>
      </c>
      <c r="K293">
        <f ca="1">_xlfn.IFS(AND(J293&gt;铜钱系统分析!$D$233,J293&lt;=铜钱系统分析!$E$233),5,AND(J293&gt;铜钱系统分析!$D$234,J293&lt;=铜钱系统分析!$E$234),4,AND(J293&gt;铜钱系统分析!$D$235,J293&lt;=铜钱系统分析!$E$235),3,AND(J293&gt;铜钱系统分析!$D$236,J293&lt;=铜钱系统分析!$E$236),2)</f>
        <v>3</v>
      </c>
      <c r="M293" s="48">
        <f t="shared" ca="1" si="44"/>
        <v>44.466304270227965</v>
      </c>
      <c r="N293">
        <f ca="1">_xlfn.IFS(AND(M293&gt;铜钱系统分析!$D$233,M293&lt;=铜钱系统分析!$E$233),5,AND(M293&gt;铜钱系统分析!$D$234,M293&lt;=铜钱系统分析!$E$234),4,AND(M293&gt;铜钱系统分析!$D$235,M293&lt;=铜钱系统分析!$E$235),3,AND(M293&gt;铜钱系统分析!$D$236,M293&lt;=铜钱系统分析!$E$236),2)</f>
        <v>3</v>
      </c>
      <c r="P293" s="48">
        <f t="shared" ca="1" si="45"/>
        <v>13.91881670912375</v>
      </c>
      <c r="Q293">
        <f ca="1">_xlfn.IFS(AND(P293&gt;铜钱系统分析!$D$233,P293&lt;=铜钱系统分析!$E$233),5,AND(P293&gt;铜钱系统分析!$D$234,P293&lt;=铜钱系统分析!$E$234),4,AND(P293&gt;铜钱系统分析!$D$235,P293&lt;=铜钱系统分析!$E$235),3,AND(P293&gt;铜钱系统分析!$D$236,P293&lt;=铜钱系统分析!$E$236),2)</f>
        <v>3</v>
      </c>
      <c r="S293" s="48">
        <f t="shared" ca="1" si="46"/>
        <v>91.090501711984032</v>
      </c>
      <c r="T293">
        <f ca="1">_xlfn.IFS(AND(S293&gt;铜钱系统分析!$D$233,S293&lt;=铜钱系统分析!$E$233),5,AND(S293&gt;铜钱系统分析!$D$234,S293&lt;=铜钱系统分析!$E$234),4,AND(S293&gt;铜钱系统分析!$D$235,S293&lt;=铜钱系统分析!$E$235),3,AND(S293&gt;铜钱系统分析!$D$236,S293&lt;=铜钱系统分析!$E$236),2)</f>
        <v>2</v>
      </c>
      <c r="V293" s="48">
        <f t="shared" ca="1" si="47"/>
        <v>21.056827894123121</v>
      </c>
      <c r="W293">
        <f ca="1">_xlfn.IFS(AND(V293&gt;铜钱系统分析!$D$233,V293&lt;=铜钱系统分析!$E$233),5,AND(V293&gt;铜钱系统分析!$D$234,V293&lt;=铜钱系统分析!$E$234),4,AND(V293&gt;铜钱系统分析!$D$235,V293&lt;=铜钱系统分析!$E$235),3,AND(V293&gt;铜钱系统分析!$D$236,V293&lt;=铜钱系统分析!$E$236),2)</f>
        <v>3</v>
      </c>
      <c r="Y293" s="48">
        <f t="shared" ca="1" si="48"/>
        <v>66.061431341343152</v>
      </c>
      <c r="Z293">
        <f ca="1">_xlfn.IFS(AND(Y293&gt;铜钱系统分析!$D$233,Y293&lt;=铜钱系统分析!$E$233),5,AND(Y293&gt;铜钱系统分析!$D$234,Y293&lt;=铜钱系统分析!$E$234),4,AND(Y293&gt;铜钱系统分析!$D$235,Y293&lt;=铜钱系统分析!$E$235),3,AND(Y293&gt;铜钱系统分析!$D$236,Y293&lt;=铜钱系统分析!$E$236),2)</f>
        <v>3</v>
      </c>
      <c r="AB293" s="48">
        <f t="shared" ca="1" si="49"/>
        <v>83.25504006714614</v>
      </c>
      <c r="AC293">
        <f ca="1">_xlfn.IFS(AND(AB293&gt;铜钱系统分析!$D$233,AB293&lt;=铜钱系统分析!$E$233),5,AND(AB293&gt;铜钱系统分析!$D$234,AB293&lt;=铜钱系统分析!$E$234),4,AND(AB293&gt;铜钱系统分析!$D$235,AB293&lt;=铜钱系统分析!$E$235),3,AND(AB293&gt;铜钱系统分析!$D$236,AB293&lt;=铜钱系统分析!$E$236),2)</f>
        <v>2</v>
      </c>
    </row>
    <row r="294" spans="1:29" x14ac:dyDescent="0.15">
      <c r="A294" s="48">
        <f t="shared" ca="1" si="40"/>
        <v>38.611524971398467</v>
      </c>
      <c r="B294">
        <f ca="1">_xlfn.IFS(AND(A294&gt;铜钱系统分析!$D$233,A294&lt;=铜钱系统分析!$E$233),5,AND(A294&gt;铜钱系统分析!$D$234,A294&lt;=铜钱系统分析!$E$234),4,AND(A294&gt;铜钱系统分析!$D$235,A294&lt;=铜钱系统分析!$E$235),3,AND(A294&gt;铜钱系统分析!$D$236,A294&lt;=铜钱系统分析!$E$236),2)</f>
        <v>3</v>
      </c>
      <c r="D294" s="48">
        <f t="shared" ca="1" si="41"/>
        <v>95.62174711259172</v>
      </c>
      <c r="E294">
        <f ca="1">_xlfn.IFS(AND(D294&gt;铜钱系统分析!$D$233,D294&lt;=铜钱系统分析!$E$233),5,AND(D294&gt;铜钱系统分析!$D$234,D294&lt;=铜钱系统分析!$E$234),4,AND(D294&gt;铜钱系统分析!$D$235,D294&lt;=铜钱系统分析!$E$235),3,AND(D294&gt;铜钱系统分析!$D$236,D294&lt;=铜钱系统分析!$E$236),2)</f>
        <v>2</v>
      </c>
      <c r="G294" s="48">
        <f t="shared" ca="1" si="42"/>
        <v>39.013893525787694</v>
      </c>
      <c r="H294">
        <f ca="1">_xlfn.IFS(AND(G294&gt;铜钱系统分析!$D$233,G294&lt;=铜钱系统分析!$E$233),5,AND(G294&gt;铜钱系统分析!$D$234,G294&lt;=铜钱系统分析!$E$234),4,AND(G294&gt;铜钱系统分析!$D$235,G294&lt;=铜钱系统分析!$E$235),3,AND(G294&gt;铜钱系统分析!$D$236,G294&lt;=铜钱系统分析!$E$236),2)</f>
        <v>3</v>
      </c>
      <c r="J294" s="48">
        <f t="shared" ca="1" si="43"/>
        <v>48.235498090215557</v>
      </c>
      <c r="K294">
        <f ca="1">_xlfn.IFS(AND(J294&gt;铜钱系统分析!$D$233,J294&lt;=铜钱系统分析!$E$233),5,AND(J294&gt;铜钱系统分析!$D$234,J294&lt;=铜钱系统分析!$E$234),4,AND(J294&gt;铜钱系统分析!$D$235,J294&lt;=铜钱系统分析!$E$235),3,AND(J294&gt;铜钱系统分析!$D$236,J294&lt;=铜钱系统分析!$E$236),2)</f>
        <v>3</v>
      </c>
      <c r="M294" s="48">
        <f t="shared" ca="1" si="44"/>
        <v>86.108682041463595</v>
      </c>
      <c r="N294">
        <f ca="1">_xlfn.IFS(AND(M294&gt;铜钱系统分析!$D$233,M294&lt;=铜钱系统分析!$E$233),5,AND(M294&gt;铜钱系统分析!$D$234,M294&lt;=铜钱系统分析!$E$234),4,AND(M294&gt;铜钱系统分析!$D$235,M294&lt;=铜钱系统分析!$E$235),3,AND(M294&gt;铜钱系统分析!$D$236,M294&lt;=铜钱系统分析!$E$236),2)</f>
        <v>2</v>
      </c>
      <c r="P294" s="48">
        <f t="shared" ca="1" si="45"/>
        <v>1.1188482083824169</v>
      </c>
      <c r="Q294">
        <f ca="1">_xlfn.IFS(AND(P294&gt;铜钱系统分析!$D$233,P294&lt;=铜钱系统分析!$E$233),5,AND(P294&gt;铜钱系统分析!$D$234,P294&lt;=铜钱系统分析!$E$234),4,AND(P294&gt;铜钱系统分析!$D$235,P294&lt;=铜钱系统分析!$E$235),3,AND(P294&gt;铜钱系统分析!$D$236,P294&lt;=铜钱系统分析!$E$236),2)</f>
        <v>4</v>
      </c>
      <c r="S294" s="48">
        <f t="shared" ca="1" si="46"/>
        <v>87.304021902849613</v>
      </c>
      <c r="T294">
        <f ca="1">_xlfn.IFS(AND(S294&gt;铜钱系统分析!$D$233,S294&lt;=铜钱系统分析!$E$233),5,AND(S294&gt;铜钱系统分析!$D$234,S294&lt;=铜钱系统分析!$E$234),4,AND(S294&gt;铜钱系统分析!$D$235,S294&lt;=铜钱系统分析!$E$235),3,AND(S294&gt;铜钱系统分析!$D$236,S294&lt;=铜钱系统分析!$E$236),2)</f>
        <v>2</v>
      </c>
      <c r="V294" s="48">
        <f t="shared" ca="1" si="47"/>
        <v>24.281561242552165</v>
      </c>
      <c r="W294">
        <f ca="1">_xlfn.IFS(AND(V294&gt;铜钱系统分析!$D$233,V294&lt;=铜钱系统分析!$E$233),5,AND(V294&gt;铜钱系统分析!$D$234,V294&lt;=铜钱系统分析!$E$234),4,AND(V294&gt;铜钱系统分析!$D$235,V294&lt;=铜钱系统分析!$E$235),3,AND(V294&gt;铜钱系统分析!$D$236,V294&lt;=铜钱系统分析!$E$236),2)</f>
        <v>3</v>
      </c>
      <c r="Y294" s="48">
        <f t="shared" ca="1" si="48"/>
        <v>83.004281646344694</v>
      </c>
      <c r="Z294">
        <f ca="1">_xlfn.IFS(AND(Y294&gt;铜钱系统分析!$D$233,Y294&lt;=铜钱系统分析!$E$233),5,AND(Y294&gt;铜钱系统分析!$D$234,Y294&lt;=铜钱系统分析!$E$234),4,AND(Y294&gt;铜钱系统分析!$D$235,Y294&lt;=铜钱系统分析!$E$235),3,AND(Y294&gt;铜钱系统分析!$D$236,Y294&lt;=铜钱系统分析!$E$236),2)</f>
        <v>2</v>
      </c>
      <c r="AB294" s="48">
        <f t="shared" ca="1" si="49"/>
        <v>58.897849320748151</v>
      </c>
      <c r="AC294">
        <f ca="1">_xlfn.IFS(AND(AB294&gt;铜钱系统分析!$D$233,AB294&lt;=铜钱系统分析!$E$233),5,AND(AB294&gt;铜钱系统分析!$D$234,AB294&lt;=铜钱系统分析!$E$234),4,AND(AB294&gt;铜钱系统分析!$D$235,AB294&lt;=铜钱系统分析!$E$235),3,AND(AB294&gt;铜钱系统分析!$D$236,AB294&lt;=铜钱系统分析!$E$236),2)</f>
        <v>3</v>
      </c>
    </row>
    <row r="295" spans="1:29" x14ac:dyDescent="0.15">
      <c r="A295" s="48">
        <f t="shared" ca="1" si="40"/>
        <v>55.120824933851473</v>
      </c>
      <c r="B295">
        <f ca="1">_xlfn.IFS(AND(A295&gt;铜钱系统分析!$D$233,A295&lt;=铜钱系统分析!$E$233),5,AND(A295&gt;铜钱系统分析!$D$234,A295&lt;=铜钱系统分析!$E$234),4,AND(A295&gt;铜钱系统分析!$D$235,A295&lt;=铜钱系统分析!$E$235),3,AND(A295&gt;铜钱系统分析!$D$236,A295&lt;=铜钱系统分析!$E$236),2)</f>
        <v>3</v>
      </c>
      <c r="D295" s="48">
        <f t="shared" ca="1" si="41"/>
        <v>85.320377686965273</v>
      </c>
      <c r="E295">
        <f ca="1">_xlfn.IFS(AND(D295&gt;铜钱系统分析!$D$233,D295&lt;=铜钱系统分析!$E$233),5,AND(D295&gt;铜钱系统分析!$D$234,D295&lt;=铜钱系统分析!$E$234),4,AND(D295&gt;铜钱系统分析!$D$235,D295&lt;=铜钱系统分析!$E$235),3,AND(D295&gt;铜钱系统分析!$D$236,D295&lt;=铜钱系统分析!$E$236),2)</f>
        <v>2</v>
      </c>
      <c r="G295" s="48">
        <f t="shared" ca="1" si="42"/>
        <v>79.379724391693827</v>
      </c>
      <c r="H295">
        <f ca="1">_xlfn.IFS(AND(G295&gt;铜钱系统分析!$D$233,G295&lt;=铜钱系统分析!$E$233),5,AND(G295&gt;铜钱系统分析!$D$234,G295&lt;=铜钱系统分析!$E$234),4,AND(G295&gt;铜钱系统分析!$D$235,G295&lt;=铜钱系统分析!$E$235),3,AND(G295&gt;铜钱系统分析!$D$236,G295&lt;=铜钱系统分析!$E$236),2)</f>
        <v>2</v>
      </c>
      <c r="J295" s="48">
        <f t="shared" ca="1" si="43"/>
        <v>35.142422651053842</v>
      </c>
      <c r="K295">
        <f ca="1">_xlfn.IFS(AND(J295&gt;铜钱系统分析!$D$233,J295&lt;=铜钱系统分析!$E$233),5,AND(J295&gt;铜钱系统分析!$D$234,J295&lt;=铜钱系统分析!$E$234),4,AND(J295&gt;铜钱系统分析!$D$235,J295&lt;=铜钱系统分析!$E$235),3,AND(J295&gt;铜钱系统分析!$D$236,J295&lt;=铜钱系统分析!$E$236),2)</f>
        <v>3</v>
      </c>
      <c r="M295" s="48">
        <f t="shared" ca="1" si="44"/>
        <v>8.1901287191854966</v>
      </c>
      <c r="N295">
        <f ca="1">_xlfn.IFS(AND(M295&gt;铜钱系统分析!$D$233,M295&lt;=铜钱系统分析!$E$233),5,AND(M295&gt;铜钱系统分析!$D$234,M295&lt;=铜钱系统分析!$E$234),4,AND(M295&gt;铜钱系统分析!$D$235,M295&lt;=铜钱系统分析!$E$235),3,AND(M295&gt;铜钱系统分析!$D$236,M295&lt;=铜钱系统分析!$E$236),2)</f>
        <v>3</v>
      </c>
      <c r="P295" s="48">
        <f t="shared" ca="1" si="45"/>
        <v>83.230294488692167</v>
      </c>
      <c r="Q295">
        <f ca="1">_xlfn.IFS(AND(P295&gt;铜钱系统分析!$D$233,P295&lt;=铜钱系统分析!$E$233),5,AND(P295&gt;铜钱系统分析!$D$234,P295&lt;=铜钱系统分析!$E$234),4,AND(P295&gt;铜钱系统分析!$D$235,P295&lt;=铜钱系统分析!$E$235),3,AND(P295&gt;铜钱系统分析!$D$236,P295&lt;=铜钱系统分析!$E$236),2)</f>
        <v>2</v>
      </c>
      <c r="S295" s="48">
        <f t="shared" ca="1" si="46"/>
        <v>88.01166975151888</v>
      </c>
      <c r="T295">
        <f ca="1">_xlfn.IFS(AND(S295&gt;铜钱系统分析!$D$233,S295&lt;=铜钱系统分析!$E$233),5,AND(S295&gt;铜钱系统分析!$D$234,S295&lt;=铜钱系统分析!$E$234),4,AND(S295&gt;铜钱系统分析!$D$235,S295&lt;=铜钱系统分析!$E$235),3,AND(S295&gt;铜钱系统分析!$D$236,S295&lt;=铜钱系统分析!$E$236),2)</f>
        <v>2</v>
      </c>
      <c r="V295" s="48">
        <f t="shared" ca="1" si="47"/>
        <v>59.056627361239435</v>
      </c>
      <c r="W295">
        <f ca="1">_xlfn.IFS(AND(V295&gt;铜钱系统分析!$D$233,V295&lt;=铜钱系统分析!$E$233),5,AND(V295&gt;铜钱系统分析!$D$234,V295&lt;=铜钱系统分析!$E$234),4,AND(V295&gt;铜钱系统分析!$D$235,V295&lt;=铜钱系统分析!$E$235),3,AND(V295&gt;铜钱系统分析!$D$236,V295&lt;=铜钱系统分析!$E$236),2)</f>
        <v>3</v>
      </c>
      <c r="Y295" s="48">
        <f t="shared" ca="1" si="48"/>
        <v>25.596926371083196</v>
      </c>
      <c r="Z295">
        <f ca="1">_xlfn.IFS(AND(Y295&gt;铜钱系统分析!$D$233,Y295&lt;=铜钱系统分析!$E$233),5,AND(Y295&gt;铜钱系统分析!$D$234,Y295&lt;=铜钱系统分析!$E$234),4,AND(Y295&gt;铜钱系统分析!$D$235,Y295&lt;=铜钱系统分析!$E$235),3,AND(Y295&gt;铜钱系统分析!$D$236,Y295&lt;=铜钱系统分析!$E$236),2)</f>
        <v>3</v>
      </c>
      <c r="AB295" s="48">
        <f t="shared" ca="1" si="49"/>
        <v>10.216561394629853</v>
      </c>
      <c r="AC295">
        <f ca="1">_xlfn.IFS(AND(AB295&gt;铜钱系统分析!$D$233,AB295&lt;=铜钱系统分析!$E$233),5,AND(AB295&gt;铜钱系统分析!$D$234,AB295&lt;=铜钱系统分析!$E$234),4,AND(AB295&gt;铜钱系统分析!$D$235,AB295&lt;=铜钱系统分析!$E$235),3,AND(AB295&gt;铜钱系统分析!$D$236,AB295&lt;=铜钱系统分析!$E$236),2)</f>
        <v>3</v>
      </c>
    </row>
    <row r="296" spans="1:29" x14ac:dyDescent="0.15">
      <c r="A296" s="48">
        <f t="shared" ca="1" si="40"/>
        <v>55.105927876055993</v>
      </c>
      <c r="B296">
        <f ca="1">_xlfn.IFS(AND(A296&gt;铜钱系统分析!$D$233,A296&lt;=铜钱系统分析!$E$233),5,AND(A296&gt;铜钱系统分析!$D$234,A296&lt;=铜钱系统分析!$E$234),4,AND(A296&gt;铜钱系统分析!$D$235,A296&lt;=铜钱系统分析!$E$235),3,AND(A296&gt;铜钱系统分析!$D$236,A296&lt;=铜钱系统分析!$E$236),2)</f>
        <v>3</v>
      </c>
      <c r="D296" s="48">
        <f t="shared" ca="1" si="41"/>
        <v>18.710342659691236</v>
      </c>
      <c r="E296">
        <f ca="1">_xlfn.IFS(AND(D296&gt;铜钱系统分析!$D$233,D296&lt;=铜钱系统分析!$E$233),5,AND(D296&gt;铜钱系统分析!$D$234,D296&lt;=铜钱系统分析!$E$234),4,AND(D296&gt;铜钱系统分析!$D$235,D296&lt;=铜钱系统分析!$E$235),3,AND(D296&gt;铜钱系统分析!$D$236,D296&lt;=铜钱系统分析!$E$236),2)</f>
        <v>3</v>
      </c>
      <c r="G296" s="48">
        <f t="shared" ca="1" si="42"/>
        <v>30.128399955069472</v>
      </c>
      <c r="H296">
        <f ca="1">_xlfn.IFS(AND(G296&gt;铜钱系统分析!$D$233,G296&lt;=铜钱系统分析!$E$233),5,AND(G296&gt;铜钱系统分析!$D$234,G296&lt;=铜钱系统分析!$E$234),4,AND(G296&gt;铜钱系统分析!$D$235,G296&lt;=铜钱系统分析!$E$235),3,AND(G296&gt;铜钱系统分析!$D$236,G296&lt;=铜钱系统分析!$E$236),2)</f>
        <v>3</v>
      </c>
      <c r="J296" s="48">
        <f t="shared" ca="1" si="43"/>
        <v>82.716988003560573</v>
      </c>
      <c r="K296">
        <f ca="1">_xlfn.IFS(AND(J296&gt;铜钱系统分析!$D$233,J296&lt;=铜钱系统分析!$E$233),5,AND(J296&gt;铜钱系统分析!$D$234,J296&lt;=铜钱系统分析!$E$234),4,AND(J296&gt;铜钱系统分析!$D$235,J296&lt;=铜钱系统分析!$E$235),3,AND(J296&gt;铜钱系统分析!$D$236,J296&lt;=铜钱系统分析!$E$236),2)</f>
        <v>2</v>
      </c>
      <c r="M296" s="48">
        <f t="shared" ca="1" si="44"/>
        <v>44.748258358840431</v>
      </c>
      <c r="N296">
        <f ca="1">_xlfn.IFS(AND(M296&gt;铜钱系统分析!$D$233,M296&lt;=铜钱系统分析!$E$233),5,AND(M296&gt;铜钱系统分析!$D$234,M296&lt;=铜钱系统分析!$E$234),4,AND(M296&gt;铜钱系统分析!$D$235,M296&lt;=铜钱系统分析!$E$235),3,AND(M296&gt;铜钱系统分析!$D$236,M296&lt;=铜钱系统分析!$E$236),2)</f>
        <v>3</v>
      </c>
      <c r="P296" s="48">
        <f t="shared" ca="1" si="45"/>
        <v>76.70982539208859</v>
      </c>
      <c r="Q296">
        <f ca="1">_xlfn.IFS(AND(P296&gt;铜钱系统分析!$D$233,P296&lt;=铜钱系统分析!$E$233),5,AND(P296&gt;铜钱系统分析!$D$234,P296&lt;=铜钱系统分析!$E$234),4,AND(P296&gt;铜钱系统分析!$D$235,P296&lt;=铜钱系统分析!$E$235),3,AND(P296&gt;铜钱系统分析!$D$236,P296&lt;=铜钱系统分析!$E$236),2)</f>
        <v>2</v>
      </c>
      <c r="S296" s="48">
        <f t="shared" ca="1" si="46"/>
        <v>88.550894556526231</v>
      </c>
      <c r="T296">
        <f ca="1">_xlfn.IFS(AND(S296&gt;铜钱系统分析!$D$233,S296&lt;=铜钱系统分析!$E$233),5,AND(S296&gt;铜钱系统分析!$D$234,S296&lt;=铜钱系统分析!$E$234),4,AND(S296&gt;铜钱系统分析!$D$235,S296&lt;=铜钱系统分析!$E$235),3,AND(S296&gt;铜钱系统分析!$D$236,S296&lt;=铜钱系统分析!$E$236),2)</f>
        <v>2</v>
      </c>
      <c r="V296" s="48">
        <f t="shared" ca="1" si="47"/>
        <v>76.401182195514039</v>
      </c>
      <c r="W296">
        <f ca="1">_xlfn.IFS(AND(V296&gt;铜钱系统分析!$D$233,V296&lt;=铜钱系统分析!$E$233),5,AND(V296&gt;铜钱系统分析!$D$234,V296&lt;=铜钱系统分析!$E$234),4,AND(V296&gt;铜钱系统分析!$D$235,V296&lt;=铜钱系统分析!$E$235),3,AND(V296&gt;铜钱系统分析!$D$236,V296&lt;=铜钱系统分析!$E$236),2)</f>
        <v>2</v>
      </c>
      <c r="Y296" s="48">
        <f t="shared" ca="1" si="48"/>
        <v>67.949916589796359</v>
      </c>
      <c r="Z296">
        <f ca="1">_xlfn.IFS(AND(Y296&gt;铜钱系统分析!$D$233,Y296&lt;=铜钱系统分析!$E$233),5,AND(Y296&gt;铜钱系统分析!$D$234,Y296&lt;=铜钱系统分析!$E$234),4,AND(Y296&gt;铜钱系统分析!$D$235,Y296&lt;=铜钱系统分析!$E$235),3,AND(Y296&gt;铜钱系统分析!$D$236,Y296&lt;=铜钱系统分析!$E$236),2)</f>
        <v>3</v>
      </c>
      <c r="AB296" s="48">
        <f t="shared" ca="1" si="49"/>
        <v>3.0257601996831363</v>
      </c>
      <c r="AC296">
        <f ca="1">_xlfn.IFS(AND(AB296&gt;铜钱系统分析!$D$233,AB296&lt;=铜钱系统分析!$E$233),5,AND(AB296&gt;铜钱系统分析!$D$234,AB296&lt;=铜钱系统分析!$E$234),4,AND(AB296&gt;铜钱系统分析!$D$235,AB296&lt;=铜钱系统分析!$E$235),3,AND(AB296&gt;铜钱系统分析!$D$236,AB296&lt;=铜钱系统分析!$E$236),2)</f>
        <v>3</v>
      </c>
    </row>
    <row r="297" spans="1:29" x14ac:dyDescent="0.15">
      <c r="A297" s="48">
        <f t="shared" ca="1" si="40"/>
        <v>99.969928825415366</v>
      </c>
      <c r="B297">
        <f ca="1">_xlfn.IFS(AND(A297&gt;铜钱系统分析!$D$233,A297&lt;=铜钱系统分析!$E$233),5,AND(A297&gt;铜钱系统分析!$D$234,A297&lt;=铜钱系统分析!$E$234),4,AND(A297&gt;铜钱系统分析!$D$235,A297&lt;=铜钱系统分析!$E$235),3,AND(A297&gt;铜钱系统分析!$D$236,A297&lt;=铜钱系统分析!$E$236),2)</f>
        <v>2</v>
      </c>
      <c r="D297" s="48">
        <f t="shared" ca="1" si="41"/>
        <v>23.595319966041206</v>
      </c>
      <c r="E297">
        <f ca="1">_xlfn.IFS(AND(D297&gt;铜钱系统分析!$D$233,D297&lt;=铜钱系统分析!$E$233),5,AND(D297&gt;铜钱系统分析!$D$234,D297&lt;=铜钱系统分析!$E$234),4,AND(D297&gt;铜钱系统分析!$D$235,D297&lt;=铜钱系统分析!$E$235),3,AND(D297&gt;铜钱系统分析!$D$236,D297&lt;=铜钱系统分析!$E$236),2)</f>
        <v>3</v>
      </c>
      <c r="G297" s="48">
        <f t="shared" ca="1" si="42"/>
        <v>87.746274450402012</v>
      </c>
      <c r="H297">
        <f ca="1">_xlfn.IFS(AND(G297&gt;铜钱系统分析!$D$233,G297&lt;=铜钱系统分析!$E$233),5,AND(G297&gt;铜钱系统分析!$D$234,G297&lt;=铜钱系统分析!$E$234),4,AND(G297&gt;铜钱系统分析!$D$235,G297&lt;=铜钱系统分析!$E$235),3,AND(G297&gt;铜钱系统分析!$D$236,G297&lt;=铜钱系统分析!$E$236),2)</f>
        <v>2</v>
      </c>
      <c r="J297" s="48">
        <f t="shared" ca="1" si="43"/>
        <v>22.597469626699464</v>
      </c>
      <c r="K297">
        <f ca="1">_xlfn.IFS(AND(J297&gt;铜钱系统分析!$D$233,J297&lt;=铜钱系统分析!$E$233),5,AND(J297&gt;铜钱系统分析!$D$234,J297&lt;=铜钱系统分析!$E$234),4,AND(J297&gt;铜钱系统分析!$D$235,J297&lt;=铜钱系统分析!$E$235),3,AND(J297&gt;铜钱系统分析!$D$236,J297&lt;=铜钱系统分析!$E$236),2)</f>
        <v>3</v>
      </c>
      <c r="M297" s="48">
        <f t="shared" ca="1" si="44"/>
        <v>15.95842808956116</v>
      </c>
      <c r="N297">
        <f ca="1">_xlfn.IFS(AND(M297&gt;铜钱系统分析!$D$233,M297&lt;=铜钱系统分析!$E$233),5,AND(M297&gt;铜钱系统分析!$D$234,M297&lt;=铜钱系统分析!$E$234),4,AND(M297&gt;铜钱系统分析!$D$235,M297&lt;=铜钱系统分析!$E$235),3,AND(M297&gt;铜钱系统分析!$D$236,M297&lt;=铜钱系统分析!$E$236),2)</f>
        <v>3</v>
      </c>
      <c r="P297" s="48">
        <f t="shared" ca="1" si="45"/>
        <v>27.543993470264095</v>
      </c>
      <c r="Q297">
        <f ca="1">_xlfn.IFS(AND(P297&gt;铜钱系统分析!$D$233,P297&lt;=铜钱系统分析!$E$233),5,AND(P297&gt;铜钱系统分析!$D$234,P297&lt;=铜钱系统分析!$E$234),4,AND(P297&gt;铜钱系统分析!$D$235,P297&lt;=铜钱系统分析!$E$235),3,AND(P297&gt;铜钱系统分析!$D$236,P297&lt;=铜钱系统分析!$E$236),2)</f>
        <v>3</v>
      </c>
      <c r="S297" s="48">
        <f t="shared" ca="1" si="46"/>
        <v>46.025591382996311</v>
      </c>
      <c r="T297">
        <f ca="1">_xlfn.IFS(AND(S297&gt;铜钱系统分析!$D$233,S297&lt;=铜钱系统分析!$E$233),5,AND(S297&gt;铜钱系统分析!$D$234,S297&lt;=铜钱系统分析!$E$234),4,AND(S297&gt;铜钱系统分析!$D$235,S297&lt;=铜钱系统分析!$E$235),3,AND(S297&gt;铜钱系统分析!$D$236,S297&lt;=铜钱系统分析!$E$236),2)</f>
        <v>3</v>
      </c>
      <c r="V297" s="48">
        <f t="shared" ca="1" si="47"/>
        <v>56.921258934287302</v>
      </c>
      <c r="W297">
        <f ca="1">_xlfn.IFS(AND(V297&gt;铜钱系统分析!$D$233,V297&lt;=铜钱系统分析!$E$233),5,AND(V297&gt;铜钱系统分析!$D$234,V297&lt;=铜钱系统分析!$E$234),4,AND(V297&gt;铜钱系统分析!$D$235,V297&lt;=铜钱系统分析!$E$235),3,AND(V297&gt;铜钱系统分析!$D$236,V297&lt;=铜钱系统分析!$E$236),2)</f>
        <v>3</v>
      </c>
      <c r="Y297" s="48">
        <f t="shared" ca="1" si="48"/>
        <v>6.2593115560325208</v>
      </c>
      <c r="Z297">
        <f ca="1">_xlfn.IFS(AND(Y297&gt;铜钱系统分析!$D$233,Y297&lt;=铜钱系统分析!$E$233),5,AND(Y297&gt;铜钱系统分析!$D$234,Y297&lt;=铜钱系统分析!$E$234),4,AND(Y297&gt;铜钱系统分析!$D$235,Y297&lt;=铜钱系统分析!$E$235),3,AND(Y297&gt;铜钱系统分析!$D$236,Y297&lt;=铜钱系统分析!$E$236),2)</f>
        <v>3</v>
      </c>
      <c r="AB297" s="48">
        <f t="shared" ca="1" si="49"/>
        <v>50.101117004860185</v>
      </c>
      <c r="AC297">
        <f ca="1">_xlfn.IFS(AND(AB297&gt;铜钱系统分析!$D$233,AB297&lt;=铜钱系统分析!$E$233),5,AND(AB297&gt;铜钱系统分析!$D$234,AB297&lt;=铜钱系统分析!$E$234),4,AND(AB297&gt;铜钱系统分析!$D$235,AB297&lt;=铜钱系统分析!$E$235),3,AND(AB297&gt;铜钱系统分析!$D$236,AB297&lt;=铜钱系统分析!$E$236),2)</f>
        <v>3</v>
      </c>
    </row>
    <row r="298" spans="1:29" x14ac:dyDescent="0.15">
      <c r="A298" s="48">
        <f t="shared" ca="1" si="40"/>
        <v>64.091141826210645</v>
      </c>
      <c r="B298">
        <f ca="1">_xlfn.IFS(AND(A298&gt;铜钱系统分析!$D$233,A298&lt;=铜钱系统分析!$E$233),5,AND(A298&gt;铜钱系统分析!$D$234,A298&lt;=铜钱系统分析!$E$234),4,AND(A298&gt;铜钱系统分析!$D$235,A298&lt;=铜钱系统分析!$E$235),3,AND(A298&gt;铜钱系统分析!$D$236,A298&lt;=铜钱系统分析!$E$236),2)</f>
        <v>3</v>
      </c>
      <c r="D298" s="48">
        <f t="shared" ca="1" si="41"/>
        <v>39.528326702038839</v>
      </c>
      <c r="E298">
        <f ca="1">_xlfn.IFS(AND(D298&gt;铜钱系统分析!$D$233,D298&lt;=铜钱系统分析!$E$233),5,AND(D298&gt;铜钱系统分析!$D$234,D298&lt;=铜钱系统分析!$E$234),4,AND(D298&gt;铜钱系统分析!$D$235,D298&lt;=铜钱系统分析!$E$235),3,AND(D298&gt;铜钱系统分析!$D$236,D298&lt;=铜钱系统分析!$E$236),2)</f>
        <v>3</v>
      </c>
      <c r="G298" s="48">
        <f t="shared" ca="1" si="42"/>
        <v>92.076659714896209</v>
      </c>
      <c r="H298">
        <f ca="1">_xlfn.IFS(AND(G298&gt;铜钱系统分析!$D$233,G298&lt;=铜钱系统分析!$E$233),5,AND(G298&gt;铜钱系统分析!$D$234,G298&lt;=铜钱系统分析!$E$234),4,AND(G298&gt;铜钱系统分析!$D$235,G298&lt;=铜钱系统分析!$E$235),3,AND(G298&gt;铜钱系统分析!$D$236,G298&lt;=铜钱系统分析!$E$236),2)</f>
        <v>2</v>
      </c>
      <c r="J298" s="48">
        <f t="shared" ca="1" si="43"/>
        <v>17.738149749099097</v>
      </c>
      <c r="K298">
        <f ca="1">_xlfn.IFS(AND(J298&gt;铜钱系统分析!$D$233,J298&lt;=铜钱系统分析!$E$233),5,AND(J298&gt;铜钱系统分析!$D$234,J298&lt;=铜钱系统分析!$E$234),4,AND(J298&gt;铜钱系统分析!$D$235,J298&lt;=铜钱系统分析!$E$235),3,AND(J298&gt;铜钱系统分析!$D$236,J298&lt;=铜钱系统分析!$E$236),2)</f>
        <v>3</v>
      </c>
      <c r="M298" s="48">
        <f t="shared" ca="1" si="44"/>
        <v>42.35060015654787</v>
      </c>
      <c r="N298">
        <f ca="1">_xlfn.IFS(AND(M298&gt;铜钱系统分析!$D$233,M298&lt;=铜钱系统分析!$E$233),5,AND(M298&gt;铜钱系统分析!$D$234,M298&lt;=铜钱系统分析!$E$234),4,AND(M298&gt;铜钱系统分析!$D$235,M298&lt;=铜钱系统分析!$E$235),3,AND(M298&gt;铜钱系统分析!$D$236,M298&lt;=铜钱系统分析!$E$236),2)</f>
        <v>3</v>
      </c>
      <c r="P298" s="48">
        <f t="shared" ca="1" si="45"/>
        <v>29.198674923521306</v>
      </c>
      <c r="Q298">
        <f ca="1">_xlfn.IFS(AND(P298&gt;铜钱系统分析!$D$233,P298&lt;=铜钱系统分析!$E$233),5,AND(P298&gt;铜钱系统分析!$D$234,P298&lt;=铜钱系统分析!$E$234),4,AND(P298&gt;铜钱系统分析!$D$235,P298&lt;=铜钱系统分析!$E$235),3,AND(P298&gt;铜钱系统分析!$D$236,P298&lt;=铜钱系统分析!$E$236),2)</f>
        <v>3</v>
      </c>
      <c r="S298" s="48">
        <f t="shared" ca="1" si="46"/>
        <v>3.0814197888330064</v>
      </c>
      <c r="T298">
        <f ca="1">_xlfn.IFS(AND(S298&gt;铜钱系统分析!$D$233,S298&lt;=铜钱系统分析!$E$233),5,AND(S298&gt;铜钱系统分析!$D$234,S298&lt;=铜钱系统分析!$E$234),4,AND(S298&gt;铜钱系统分析!$D$235,S298&lt;=铜钱系统分析!$E$235),3,AND(S298&gt;铜钱系统分析!$D$236,S298&lt;=铜钱系统分析!$E$236),2)</f>
        <v>3</v>
      </c>
      <c r="V298" s="48">
        <f t="shared" ca="1" si="47"/>
        <v>84.230852960943835</v>
      </c>
      <c r="W298">
        <f ca="1">_xlfn.IFS(AND(V298&gt;铜钱系统分析!$D$233,V298&lt;=铜钱系统分析!$E$233),5,AND(V298&gt;铜钱系统分析!$D$234,V298&lt;=铜钱系统分析!$E$234),4,AND(V298&gt;铜钱系统分析!$D$235,V298&lt;=铜钱系统分析!$E$235),3,AND(V298&gt;铜钱系统分析!$D$236,V298&lt;=铜钱系统分析!$E$236),2)</f>
        <v>2</v>
      </c>
      <c r="Y298" s="48">
        <f t="shared" ca="1" si="48"/>
        <v>11.590019322128953</v>
      </c>
      <c r="Z298">
        <f ca="1">_xlfn.IFS(AND(Y298&gt;铜钱系统分析!$D$233,Y298&lt;=铜钱系统分析!$E$233),5,AND(Y298&gt;铜钱系统分析!$D$234,Y298&lt;=铜钱系统分析!$E$234),4,AND(Y298&gt;铜钱系统分析!$D$235,Y298&lt;=铜钱系统分析!$E$235),3,AND(Y298&gt;铜钱系统分析!$D$236,Y298&lt;=铜钱系统分析!$E$236),2)</f>
        <v>3</v>
      </c>
      <c r="AB298" s="48">
        <f t="shared" ca="1" si="49"/>
        <v>49.336766381798888</v>
      </c>
      <c r="AC298">
        <f ca="1">_xlfn.IFS(AND(AB298&gt;铜钱系统分析!$D$233,AB298&lt;=铜钱系统分析!$E$233),5,AND(AB298&gt;铜钱系统分析!$D$234,AB298&lt;=铜钱系统分析!$E$234),4,AND(AB298&gt;铜钱系统分析!$D$235,AB298&lt;=铜钱系统分析!$E$235),3,AND(AB298&gt;铜钱系统分析!$D$236,AB298&lt;=铜钱系统分析!$E$236),2)</f>
        <v>3</v>
      </c>
    </row>
    <row r="299" spans="1:29" x14ac:dyDescent="0.15">
      <c r="A299" s="48">
        <f t="shared" ca="1" si="40"/>
        <v>45.509607749737846</v>
      </c>
      <c r="B299">
        <f ca="1">_xlfn.IFS(AND(A299&gt;铜钱系统分析!$D$233,A299&lt;=铜钱系统分析!$E$233),5,AND(A299&gt;铜钱系统分析!$D$234,A299&lt;=铜钱系统分析!$E$234),4,AND(A299&gt;铜钱系统分析!$D$235,A299&lt;=铜钱系统分析!$E$235),3,AND(A299&gt;铜钱系统分析!$D$236,A299&lt;=铜钱系统分析!$E$236),2)</f>
        <v>3</v>
      </c>
      <c r="D299" s="48">
        <f t="shared" ca="1" si="41"/>
        <v>18.788921481890352</v>
      </c>
      <c r="E299">
        <f ca="1">_xlfn.IFS(AND(D299&gt;铜钱系统分析!$D$233,D299&lt;=铜钱系统分析!$E$233),5,AND(D299&gt;铜钱系统分析!$D$234,D299&lt;=铜钱系统分析!$E$234),4,AND(D299&gt;铜钱系统分析!$D$235,D299&lt;=铜钱系统分析!$E$235),3,AND(D299&gt;铜钱系统分析!$D$236,D299&lt;=铜钱系统分析!$E$236),2)</f>
        <v>3</v>
      </c>
      <c r="G299" s="48">
        <f t="shared" ca="1" si="42"/>
        <v>81.914735104717366</v>
      </c>
      <c r="H299">
        <f ca="1">_xlfn.IFS(AND(G299&gt;铜钱系统分析!$D$233,G299&lt;=铜钱系统分析!$E$233),5,AND(G299&gt;铜钱系统分析!$D$234,G299&lt;=铜钱系统分析!$E$234),4,AND(G299&gt;铜钱系统分析!$D$235,G299&lt;=铜钱系统分析!$E$235),3,AND(G299&gt;铜钱系统分析!$D$236,G299&lt;=铜钱系统分析!$E$236),2)</f>
        <v>2</v>
      </c>
      <c r="J299" s="48">
        <f t="shared" ca="1" si="43"/>
        <v>47.133503341958402</v>
      </c>
      <c r="K299">
        <f ca="1">_xlfn.IFS(AND(J299&gt;铜钱系统分析!$D$233,J299&lt;=铜钱系统分析!$E$233),5,AND(J299&gt;铜钱系统分析!$D$234,J299&lt;=铜钱系统分析!$E$234),4,AND(J299&gt;铜钱系统分析!$D$235,J299&lt;=铜钱系统分析!$E$235),3,AND(J299&gt;铜钱系统分析!$D$236,J299&lt;=铜钱系统分析!$E$236),2)</f>
        <v>3</v>
      </c>
      <c r="M299" s="48">
        <f t="shared" ca="1" si="44"/>
        <v>50.75807855560145</v>
      </c>
      <c r="N299">
        <f ca="1">_xlfn.IFS(AND(M299&gt;铜钱系统分析!$D$233,M299&lt;=铜钱系统分析!$E$233),5,AND(M299&gt;铜钱系统分析!$D$234,M299&lt;=铜钱系统分析!$E$234),4,AND(M299&gt;铜钱系统分析!$D$235,M299&lt;=铜钱系统分析!$E$235),3,AND(M299&gt;铜钱系统分析!$D$236,M299&lt;=铜钱系统分析!$E$236),2)</f>
        <v>3</v>
      </c>
      <c r="P299" s="48">
        <f t="shared" ca="1" si="45"/>
        <v>81.293605395864816</v>
      </c>
      <c r="Q299">
        <f ca="1">_xlfn.IFS(AND(P299&gt;铜钱系统分析!$D$233,P299&lt;=铜钱系统分析!$E$233),5,AND(P299&gt;铜钱系统分析!$D$234,P299&lt;=铜钱系统分析!$E$234),4,AND(P299&gt;铜钱系统分析!$D$235,P299&lt;=铜钱系统分析!$E$235),3,AND(P299&gt;铜钱系统分析!$D$236,P299&lt;=铜钱系统分析!$E$236),2)</f>
        <v>2</v>
      </c>
      <c r="S299" s="48">
        <f t="shared" ca="1" si="46"/>
        <v>41.784554405051253</v>
      </c>
      <c r="T299">
        <f ca="1">_xlfn.IFS(AND(S299&gt;铜钱系统分析!$D$233,S299&lt;=铜钱系统分析!$E$233),5,AND(S299&gt;铜钱系统分析!$D$234,S299&lt;=铜钱系统分析!$E$234),4,AND(S299&gt;铜钱系统分析!$D$235,S299&lt;=铜钱系统分析!$E$235),3,AND(S299&gt;铜钱系统分析!$D$236,S299&lt;=铜钱系统分析!$E$236),2)</f>
        <v>3</v>
      </c>
      <c r="V299" s="48">
        <f t="shared" ca="1" si="47"/>
        <v>24.388120767233822</v>
      </c>
      <c r="W299">
        <f ca="1">_xlfn.IFS(AND(V299&gt;铜钱系统分析!$D$233,V299&lt;=铜钱系统分析!$E$233),5,AND(V299&gt;铜钱系统分析!$D$234,V299&lt;=铜钱系统分析!$E$234),4,AND(V299&gt;铜钱系统分析!$D$235,V299&lt;=铜钱系统分析!$E$235),3,AND(V299&gt;铜钱系统分析!$D$236,V299&lt;=铜钱系统分析!$E$236),2)</f>
        <v>3</v>
      </c>
      <c r="Y299" s="48">
        <f t="shared" ca="1" si="48"/>
        <v>98.599409379260479</v>
      </c>
      <c r="Z299">
        <f ca="1">_xlfn.IFS(AND(Y299&gt;铜钱系统分析!$D$233,Y299&lt;=铜钱系统分析!$E$233),5,AND(Y299&gt;铜钱系统分析!$D$234,Y299&lt;=铜钱系统分析!$E$234),4,AND(Y299&gt;铜钱系统分析!$D$235,Y299&lt;=铜钱系统分析!$E$235),3,AND(Y299&gt;铜钱系统分析!$D$236,Y299&lt;=铜钱系统分析!$E$236),2)</f>
        <v>2</v>
      </c>
      <c r="AB299" s="48">
        <f t="shared" ca="1" si="49"/>
        <v>16.847584710615916</v>
      </c>
      <c r="AC299">
        <f ca="1">_xlfn.IFS(AND(AB299&gt;铜钱系统分析!$D$233,AB299&lt;=铜钱系统分析!$E$233),5,AND(AB299&gt;铜钱系统分析!$D$234,AB299&lt;=铜钱系统分析!$E$234),4,AND(AB299&gt;铜钱系统分析!$D$235,AB299&lt;=铜钱系统分析!$E$235),3,AND(AB299&gt;铜钱系统分析!$D$236,AB299&lt;=铜钱系统分析!$E$236),2)</f>
        <v>3</v>
      </c>
    </row>
    <row r="300" spans="1:29" x14ac:dyDescent="0.15">
      <c r="A300" s="48">
        <f t="shared" ca="1" si="40"/>
        <v>29.638607587984332</v>
      </c>
      <c r="B300">
        <f ca="1">_xlfn.IFS(AND(A300&gt;铜钱系统分析!$D$233,A300&lt;=铜钱系统分析!$E$233),5,AND(A300&gt;铜钱系统分析!$D$234,A300&lt;=铜钱系统分析!$E$234),4,AND(A300&gt;铜钱系统分析!$D$235,A300&lt;=铜钱系统分析!$E$235),3,AND(A300&gt;铜钱系统分析!$D$236,A300&lt;=铜钱系统分析!$E$236),2)</f>
        <v>3</v>
      </c>
      <c r="D300" s="48">
        <f t="shared" ca="1" si="41"/>
        <v>33.755530023566202</v>
      </c>
      <c r="E300">
        <f ca="1">_xlfn.IFS(AND(D300&gt;铜钱系统分析!$D$233,D300&lt;=铜钱系统分析!$E$233),5,AND(D300&gt;铜钱系统分析!$D$234,D300&lt;=铜钱系统分析!$E$234),4,AND(D300&gt;铜钱系统分析!$D$235,D300&lt;=铜钱系统分析!$E$235),3,AND(D300&gt;铜钱系统分析!$D$236,D300&lt;=铜钱系统分析!$E$236),2)</f>
        <v>3</v>
      </c>
      <c r="G300" s="48">
        <f t="shared" ca="1" si="42"/>
        <v>30.33819544399713</v>
      </c>
      <c r="H300">
        <f ca="1">_xlfn.IFS(AND(G300&gt;铜钱系统分析!$D$233,G300&lt;=铜钱系统分析!$E$233),5,AND(G300&gt;铜钱系统分析!$D$234,G300&lt;=铜钱系统分析!$E$234),4,AND(G300&gt;铜钱系统分析!$D$235,G300&lt;=铜钱系统分析!$E$235),3,AND(G300&gt;铜钱系统分析!$D$236,G300&lt;=铜钱系统分析!$E$236),2)</f>
        <v>3</v>
      </c>
      <c r="J300" s="48">
        <f t="shared" ca="1" si="43"/>
        <v>93.160810682661875</v>
      </c>
      <c r="K300">
        <f ca="1">_xlfn.IFS(AND(J300&gt;铜钱系统分析!$D$233,J300&lt;=铜钱系统分析!$E$233),5,AND(J300&gt;铜钱系统分析!$D$234,J300&lt;=铜钱系统分析!$E$234),4,AND(J300&gt;铜钱系统分析!$D$235,J300&lt;=铜钱系统分析!$E$235),3,AND(J300&gt;铜钱系统分析!$D$236,J300&lt;=铜钱系统分析!$E$236),2)</f>
        <v>2</v>
      </c>
      <c r="M300" s="48">
        <f t="shared" ca="1" si="44"/>
        <v>76.943073627290161</v>
      </c>
      <c r="N300">
        <f ca="1">_xlfn.IFS(AND(M300&gt;铜钱系统分析!$D$233,M300&lt;=铜钱系统分析!$E$233),5,AND(M300&gt;铜钱系统分析!$D$234,M300&lt;=铜钱系统分析!$E$234),4,AND(M300&gt;铜钱系统分析!$D$235,M300&lt;=铜钱系统分析!$E$235),3,AND(M300&gt;铜钱系统分析!$D$236,M300&lt;=铜钱系统分析!$E$236),2)</f>
        <v>2</v>
      </c>
      <c r="P300" s="48">
        <f t="shared" ca="1" si="45"/>
        <v>71.770108736656198</v>
      </c>
      <c r="Q300">
        <f ca="1">_xlfn.IFS(AND(P300&gt;铜钱系统分析!$D$233,P300&lt;=铜钱系统分析!$E$233),5,AND(P300&gt;铜钱系统分析!$D$234,P300&lt;=铜钱系统分析!$E$234),4,AND(P300&gt;铜钱系统分析!$D$235,P300&lt;=铜钱系统分析!$E$235),3,AND(P300&gt;铜钱系统分析!$D$236,P300&lt;=铜钱系统分析!$E$236),2)</f>
        <v>3</v>
      </c>
      <c r="S300" s="48">
        <f t="shared" ca="1" si="46"/>
        <v>82.695692499727699</v>
      </c>
      <c r="T300">
        <f ca="1">_xlfn.IFS(AND(S300&gt;铜钱系统分析!$D$233,S300&lt;=铜钱系统分析!$E$233),5,AND(S300&gt;铜钱系统分析!$D$234,S300&lt;=铜钱系统分析!$E$234),4,AND(S300&gt;铜钱系统分析!$D$235,S300&lt;=铜钱系统分析!$E$235),3,AND(S300&gt;铜钱系统分析!$D$236,S300&lt;=铜钱系统分析!$E$236),2)</f>
        <v>2</v>
      </c>
      <c r="V300" s="48">
        <f t="shared" ca="1" si="47"/>
        <v>41.766219043881335</v>
      </c>
      <c r="W300">
        <f ca="1">_xlfn.IFS(AND(V300&gt;铜钱系统分析!$D$233,V300&lt;=铜钱系统分析!$E$233),5,AND(V300&gt;铜钱系统分析!$D$234,V300&lt;=铜钱系统分析!$E$234),4,AND(V300&gt;铜钱系统分析!$D$235,V300&lt;=铜钱系统分析!$E$235),3,AND(V300&gt;铜钱系统分析!$D$236,V300&lt;=铜钱系统分析!$E$236),2)</f>
        <v>3</v>
      </c>
      <c r="Y300" s="48">
        <f t="shared" ca="1" si="48"/>
        <v>15.705954999988492</v>
      </c>
      <c r="Z300">
        <f ca="1">_xlfn.IFS(AND(Y300&gt;铜钱系统分析!$D$233,Y300&lt;=铜钱系统分析!$E$233),5,AND(Y300&gt;铜钱系统分析!$D$234,Y300&lt;=铜钱系统分析!$E$234),4,AND(Y300&gt;铜钱系统分析!$D$235,Y300&lt;=铜钱系统分析!$E$235),3,AND(Y300&gt;铜钱系统分析!$D$236,Y300&lt;=铜钱系统分析!$E$236),2)</f>
        <v>3</v>
      </c>
      <c r="AB300" s="48">
        <f t="shared" ca="1" si="49"/>
        <v>1.8559045705290655</v>
      </c>
      <c r="AC300">
        <f ca="1">_xlfn.IFS(AND(AB300&gt;铜钱系统分析!$D$233,AB300&lt;=铜钱系统分析!$E$233),5,AND(AB300&gt;铜钱系统分析!$D$234,AB300&lt;=铜钱系统分析!$E$234),4,AND(AB300&gt;铜钱系统分析!$D$235,AB300&lt;=铜钱系统分析!$E$235),3,AND(AB300&gt;铜钱系统分析!$D$236,AB300&lt;=铜钱系统分析!$E$236),2)</f>
        <v>4</v>
      </c>
    </row>
    <row r="301" spans="1:29" x14ac:dyDescent="0.15">
      <c r="A301" s="48">
        <f t="shared" ca="1" si="40"/>
        <v>41.269376908231457</v>
      </c>
      <c r="B301">
        <f ca="1">_xlfn.IFS(AND(A301&gt;铜钱系统分析!$D$233,A301&lt;=铜钱系统分析!$E$233),5,AND(A301&gt;铜钱系统分析!$D$234,A301&lt;=铜钱系统分析!$E$234),4,AND(A301&gt;铜钱系统分析!$D$235,A301&lt;=铜钱系统分析!$E$235),3,AND(A301&gt;铜钱系统分析!$D$236,A301&lt;=铜钱系统分析!$E$236),2)</f>
        <v>3</v>
      </c>
      <c r="D301" s="48">
        <f t="shared" ca="1" si="41"/>
        <v>76.227366751948395</v>
      </c>
      <c r="E301">
        <f ca="1">_xlfn.IFS(AND(D301&gt;铜钱系统分析!$D$233,D301&lt;=铜钱系统分析!$E$233),5,AND(D301&gt;铜钱系统分析!$D$234,D301&lt;=铜钱系统分析!$E$234),4,AND(D301&gt;铜钱系统分析!$D$235,D301&lt;=铜钱系统分析!$E$235),3,AND(D301&gt;铜钱系统分析!$D$236,D301&lt;=铜钱系统分析!$E$236),2)</f>
        <v>2</v>
      </c>
      <c r="G301" s="48">
        <f t="shared" ca="1" si="42"/>
        <v>65.340785051639855</v>
      </c>
      <c r="H301">
        <f ca="1">_xlfn.IFS(AND(G301&gt;铜钱系统分析!$D$233,G301&lt;=铜钱系统分析!$E$233),5,AND(G301&gt;铜钱系统分析!$D$234,G301&lt;=铜钱系统分析!$E$234),4,AND(G301&gt;铜钱系统分析!$D$235,G301&lt;=铜钱系统分析!$E$235),3,AND(G301&gt;铜钱系统分析!$D$236,G301&lt;=铜钱系统分析!$E$236),2)</f>
        <v>3</v>
      </c>
      <c r="J301" s="48">
        <f t="shared" ca="1" si="43"/>
        <v>2.2173264248467772</v>
      </c>
      <c r="K301">
        <f ca="1">_xlfn.IFS(AND(J301&gt;铜钱系统分析!$D$233,J301&lt;=铜钱系统分析!$E$233),5,AND(J301&gt;铜钱系统分析!$D$234,J301&lt;=铜钱系统分析!$E$234),4,AND(J301&gt;铜钱系统分析!$D$235,J301&lt;=铜钱系统分析!$E$235),3,AND(J301&gt;铜钱系统分析!$D$236,J301&lt;=铜钱系统分析!$E$236),2)</f>
        <v>4</v>
      </c>
      <c r="M301" s="48">
        <f t="shared" ca="1" si="44"/>
        <v>2.1445054747090242</v>
      </c>
      <c r="N301">
        <f ca="1">_xlfn.IFS(AND(M301&gt;铜钱系统分析!$D$233,M301&lt;=铜钱系统分析!$E$233),5,AND(M301&gt;铜钱系统分析!$D$234,M301&lt;=铜钱系统分析!$E$234),4,AND(M301&gt;铜钱系统分析!$D$235,M301&lt;=铜钱系统分析!$E$235),3,AND(M301&gt;铜钱系统分析!$D$236,M301&lt;=铜钱系统分析!$E$236),2)</f>
        <v>4</v>
      </c>
      <c r="P301" s="48">
        <f t="shared" ca="1" si="45"/>
        <v>90.963571390568177</v>
      </c>
      <c r="Q301">
        <f ca="1">_xlfn.IFS(AND(P301&gt;铜钱系统分析!$D$233,P301&lt;=铜钱系统分析!$E$233),5,AND(P301&gt;铜钱系统分析!$D$234,P301&lt;=铜钱系统分析!$E$234),4,AND(P301&gt;铜钱系统分析!$D$235,P301&lt;=铜钱系统分析!$E$235),3,AND(P301&gt;铜钱系统分析!$D$236,P301&lt;=铜钱系统分析!$E$236),2)</f>
        <v>2</v>
      </c>
      <c r="S301" s="48">
        <f t="shared" ca="1" si="46"/>
        <v>2.3706539410373817</v>
      </c>
      <c r="T301">
        <f ca="1">_xlfn.IFS(AND(S301&gt;铜钱系统分析!$D$233,S301&lt;=铜钱系统分析!$E$233),5,AND(S301&gt;铜钱系统分析!$D$234,S301&lt;=铜钱系统分析!$E$234),4,AND(S301&gt;铜钱系统分析!$D$235,S301&lt;=铜钱系统分析!$E$235),3,AND(S301&gt;铜钱系统分析!$D$236,S301&lt;=铜钱系统分析!$E$236),2)</f>
        <v>4</v>
      </c>
      <c r="V301" s="48">
        <f t="shared" ca="1" si="47"/>
        <v>95.792982411729213</v>
      </c>
      <c r="W301">
        <f ca="1">_xlfn.IFS(AND(V301&gt;铜钱系统分析!$D$233,V301&lt;=铜钱系统分析!$E$233),5,AND(V301&gt;铜钱系统分析!$D$234,V301&lt;=铜钱系统分析!$E$234),4,AND(V301&gt;铜钱系统分析!$D$235,V301&lt;=铜钱系统分析!$E$235),3,AND(V301&gt;铜钱系统分析!$D$236,V301&lt;=铜钱系统分析!$E$236),2)</f>
        <v>2</v>
      </c>
      <c r="Y301" s="48">
        <f t="shared" ca="1" si="48"/>
        <v>94.622704635277984</v>
      </c>
      <c r="Z301">
        <f ca="1">_xlfn.IFS(AND(Y301&gt;铜钱系统分析!$D$233,Y301&lt;=铜钱系统分析!$E$233),5,AND(Y301&gt;铜钱系统分析!$D$234,Y301&lt;=铜钱系统分析!$E$234),4,AND(Y301&gt;铜钱系统分析!$D$235,Y301&lt;=铜钱系统分析!$E$235),3,AND(Y301&gt;铜钱系统分析!$D$236,Y301&lt;=铜钱系统分析!$E$236),2)</f>
        <v>2</v>
      </c>
      <c r="AB301" s="48">
        <f t="shared" ca="1" si="49"/>
        <v>36.71924608611593</v>
      </c>
      <c r="AC301">
        <f ca="1">_xlfn.IFS(AND(AB301&gt;铜钱系统分析!$D$233,AB301&lt;=铜钱系统分析!$E$233),5,AND(AB301&gt;铜钱系统分析!$D$234,AB301&lt;=铜钱系统分析!$E$234),4,AND(AB301&gt;铜钱系统分析!$D$235,AB301&lt;=铜钱系统分析!$E$235),3,AND(AB301&gt;铜钱系统分析!$D$236,AB301&lt;=铜钱系统分析!$E$236),2)</f>
        <v>3</v>
      </c>
    </row>
    <row r="302" spans="1:29" x14ac:dyDescent="0.15">
      <c r="A302" s="48">
        <f t="shared" ca="1" si="40"/>
        <v>27.758033311273913</v>
      </c>
      <c r="B302">
        <f ca="1">_xlfn.IFS(AND(A302&gt;铜钱系统分析!$D$233,A302&lt;=铜钱系统分析!$E$233),5,AND(A302&gt;铜钱系统分析!$D$234,A302&lt;=铜钱系统分析!$E$234),4,AND(A302&gt;铜钱系统分析!$D$235,A302&lt;=铜钱系统分析!$E$235),3,AND(A302&gt;铜钱系统分析!$D$236,A302&lt;=铜钱系统分析!$E$236),2)</f>
        <v>3</v>
      </c>
      <c r="D302" s="48">
        <f t="shared" ca="1" si="41"/>
        <v>74.381527462598001</v>
      </c>
      <c r="E302">
        <f ca="1">_xlfn.IFS(AND(D302&gt;铜钱系统分析!$D$233,D302&lt;=铜钱系统分析!$E$233),5,AND(D302&gt;铜钱系统分析!$D$234,D302&lt;=铜钱系统分析!$E$234),4,AND(D302&gt;铜钱系统分析!$D$235,D302&lt;=铜钱系统分析!$E$235),3,AND(D302&gt;铜钱系统分析!$D$236,D302&lt;=铜钱系统分析!$E$236),2)</f>
        <v>2</v>
      </c>
      <c r="G302" s="48">
        <f t="shared" ca="1" si="42"/>
        <v>36.640853541737251</v>
      </c>
      <c r="H302">
        <f ca="1">_xlfn.IFS(AND(G302&gt;铜钱系统分析!$D$233,G302&lt;=铜钱系统分析!$E$233),5,AND(G302&gt;铜钱系统分析!$D$234,G302&lt;=铜钱系统分析!$E$234),4,AND(G302&gt;铜钱系统分析!$D$235,G302&lt;=铜钱系统分析!$E$235),3,AND(G302&gt;铜钱系统分析!$D$236,G302&lt;=铜钱系统分析!$E$236),2)</f>
        <v>3</v>
      </c>
      <c r="J302" s="48">
        <f t="shared" ca="1" si="43"/>
        <v>29.665303264501507</v>
      </c>
      <c r="K302">
        <f ca="1">_xlfn.IFS(AND(J302&gt;铜钱系统分析!$D$233,J302&lt;=铜钱系统分析!$E$233),5,AND(J302&gt;铜钱系统分析!$D$234,J302&lt;=铜钱系统分析!$E$234),4,AND(J302&gt;铜钱系统分析!$D$235,J302&lt;=铜钱系统分析!$E$235),3,AND(J302&gt;铜钱系统分析!$D$236,J302&lt;=铜钱系统分析!$E$236),2)</f>
        <v>3</v>
      </c>
      <c r="M302" s="48">
        <f t="shared" ca="1" si="44"/>
        <v>62.234483251855913</v>
      </c>
      <c r="N302">
        <f ca="1">_xlfn.IFS(AND(M302&gt;铜钱系统分析!$D$233,M302&lt;=铜钱系统分析!$E$233),5,AND(M302&gt;铜钱系统分析!$D$234,M302&lt;=铜钱系统分析!$E$234),4,AND(M302&gt;铜钱系统分析!$D$235,M302&lt;=铜钱系统分析!$E$235),3,AND(M302&gt;铜钱系统分析!$D$236,M302&lt;=铜钱系统分析!$E$236),2)</f>
        <v>3</v>
      </c>
      <c r="P302" s="48">
        <f t="shared" ca="1" si="45"/>
        <v>47.885137168161449</v>
      </c>
      <c r="Q302">
        <f ca="1">_xlfn.IFS(AND(P302&gt;铜钱系统分析!$D$233,P302&lt;=铜钱系统分析!$E$233),5,AND(P302&gt;铜钱系统分析!$D$234,P302&lt;=铜钱系统分析!$E$234),4,AND(P302&gt;铜钱系统分析!$D$235,P302&lt;=铜钱系统分析!$E$235),3,AND(P302&gt;铜钱系统分析!$D$236,P302&lt;=铜钱系统分析!$E$236),2)</f>
        <v>3</v>
      </c>
      <c r="S302" s="48">
        <f t="shared" ca="1" si="46"/>
        <v>57.559340518523072</v>
      </c>
      <c r="T302">
        <f ca="1">_xlfn.IFS(AND(S302&gt;铜钱系统分析!$D$233,S302&lt;=铜钱系统分析!$E$233),5,AND(S302&gt;铜钱系统分析!$D$234,S302&lt;=铜钱系统分析!$E$234),4,AND(S302&gt;铜钱系统分析!$D$235,S302&lt;=铜钱系统分析!$E$235),3,AND(S302&gt;铜钱系统分析!$D$236,S302&lt;=铜钱系统分析!$E$236),2)</f>
        <v>3</v>
      </c>
      <c r="V302" s="48">
        <f t="shared" ca="1" si="47"/>
        <v>53.966801594824631</v>
      </c>
      <c r="W302">
        <f ca="1">_xlfn.IFS(AND(V302&gt;铜钱系统分析!$D$233,V302&lt;=铜钱系统分析!$E$233),5,AND(V302&gt;铜钱系统分析!$D$234,V302&lt;=铜钱系统分析!$E$234),4,AND(V302&gt;铜钱系统分析!$D$235,V302&lt;=铜钱系统分析!$E$235),3,AND(V302&gt;铜钱系统分析!$D$236,V302&lt;=铜钱系统分析!$E$236),2)</f>
        <v>3</v>
      </c>
      <c r="Y302" s="48">
        <f t="shared" ca="1" si="48"/>
        <v>31.351641687244246</v>
      </c>
      <c r="Z302">
        <f ca="1">_xlfn.IFS(AND(Y302&gt;铜钱系统分析!$D$233,Y302&lt;=铜钱系统分析!$E$233),5,AND(Y302&gt;铜钱系统分析!$D$234,Y302&lt;=铜钱系统分析!$E$234),4,AND(Y302&gt;铜钱系统分析!$D$235,Y302&lt;=铜钱系统分析!$E$235),3,AND(Y302&gt;铜钱系统分析!$D$236,Y302&lt;=铜钱系统分析!$E$236),2)</f>
        <v>3</v>
      </c>
      <c r="AB302" s="48">
        <f t="shared" ca="1" si="49"/>
        <v>90.138902707654779</v>
      </c>
      <c r="AC302">
        <f ca="1">_xlfn.IFS(AND(AB302&gt;铜钱系统分析!$D$233,AB302&lt;=铜钱系统分析!$E$233),5,AND(AB302&gt;铜钱系统分析!$D$234,AB302&lt;=铜钱系统分析!$E$234),4,AND(AB302&gt;铜钱系统分析!$D$235,AB302&lt;=铜钱系统分析!$E$235),3,AND(AB302&gt;铜钱系统分析!$D$236,AB302&lt;=铜钱系统分析!$E$236),2)</f>
        <v>2</v>
      </c>
    </row>
    <row r="303" spans="1:29" x14ac:dyDescent="0.15">
      <c r="A303" s="48">
        <f t="shared" ca="1" si="40"/>
        <v>49.808424129866999</v>
      </c>
      <c r="B303">
        <f ca="1">_xlfn.IFS(AND(A303&gt;铜钱系统分析!$D$233,A303&lt;=铜钱系统分析!$E$233),5,AND(A303&gt;铜钱系统分析!$D$234,A303&lt;=铜钱系统分析!$E$234),4,AND(A303&gt;铜钱系统分析!$D$235,A303&lt;=铜钱系统分析!$E$235),3,AND(A303&gt;铜钱系统分析!$D$236,A303&lt;=铜钱系统分析!$E$236),2)</f>
        <v>3</v>
      </c>
      <c r="D303" s="48">
        <f t="shared" ca="1" si="41"/>
        <v>16.722385666192363</v>
      </c>
      <c r="E303">
        <f ca="1">_xlfn.IFS(AND(D303&gt;铜钱系统分析!$D$233,D303&lt;=铜钱系统分析!$E$233),5,AND(D303&gt;铜钱系统分析!$D$234,D303&lt;=铜钱系统分析!$E$234),4,AND(D303&gt;铜钱系统分析!$D$235,D303&lt;=铜钱系统分析!$E$235),3,AND(D303&gt;铜钱系统分析!$D$236,D303&lt;=铜钱系统分析!$E$236),2)</f>
        <v>3</v>
      </c>
      <c r="G303" s="48">
        <f t="shared" ca="1" si="42"/>
        <v>56.837520056371858</v>
      </c>
      <c r="H303">
        <f ca="1">_xlfn.IFS(AND(G303&gt;铜钱系统分析!$D$233,G303&lt;=铜钱系统分析!$E$233),5,AND(G303&gt;铜钱系统分析!$D$234,G303&lt;=铜钱系统分析!$E$234),4,AND(G303&gt;铜钱系统分析!$D$235,G303&lt;=铜钱系统分析!$E$235),3,AND(G303&gt;铜钱系统分析!$D$236,G303&lt;=铜钱系统分析!$E$236),2)</f>
        <v>3</v>
      </c>
      <c r="J303" s="48">
        <f t="shared" ca="1" si="43"/>
        <v>54.237838569479116</v>
      </c>
      <c r="K303">
        <f ca="1">_xlfn.IFS(AND(J303&gt;铜钱系统分析!$D$233,J303&lt;=铜钱系统分析!$E$233),5,AND(J303&gt;铜钱系统分析!$D$234,J303&lt;=铜钱系统分析!$E$234),4,AND(J303&gt;铜钱系统分析!$D$235,J303&lt;=铜钱系统分析!$E$235),3,AND(J303&gt;铜钱系统分析!$D$236,J303&lt;=铜钱系统分析!$E$236),2)</f>
        <v>3</v>
      </c>
      <c r="M303" s="48">
        <f t="shared" ca="1" si="44"/>
        <v>80.550911001549139</v>
      </c>
      <c r="N303">
        <f ca="1">_xlfn.IFS(AND(M303&gt;铜钱系统分析!$D$233,M303&lt;=铜钱系统分析!$E$233),5,AND(M303&gt;铜钱系统分析!$D$234,M303&lt;=铜钱系统分析!$E$234),4,AND(M303&gt;铜钱系统分析!$D$235,M303&lt;=铜钱系统分析!$E$235),3,AND(M303&gt;铜钱系统分析!$D$236,M303&lt;=铜钱系统分析!$E$236),2)</f>
        <v>2</v>
      </c>
      <c r="P303" s="48">
        <f t="shared" ca="1" si="45"/>
        <v>80.732357168026937</v>
      </c>
      <c r="Q303">
        <f ca="1">_xlfn.IFS(AND(P303&gt;铜钱系统分析!$D$233,P303&lt;=铜钱系统分析!$E$233),5,AND(P303&gt;铜钱系统分析!$D$234,P303&lt;=铜钱系统分析!$E$234),4,AND(P303&gt;铜钱系统分析!$D$235,P303&lt;=铜钱系统分析!$E$235),3,AND(P303&gt;铜钱系统分析!$D$236,P303&lt;=铜钱系统分析!$E$236),2)</f>
        <v>2</v>
      </c>
      <c r="S303" s="48">
        <f t="shared" ca="1" si="46"/>
        <v>44.970474860048611</v>
      </c>
      <c r="T303">
        <f ca="1">_xlfn.IFS(AND(S303&gt;铜钱系统分析!$D$233,S303&lt;=铜钱系统分析!$E$233),5,AND(S303&gt;铜钱系统分析!$D$234,S303&lt;=铜钱系统分析!$E$234),4,AND(S303&gt;铜钱系统分析!$D$235,S303&lt;=铜钱系统分析!$E$235),3,AND(S303&gt;铜钱系统分析!$D$236,S303&lt;=铜钱系统分析!$E$236),2)</f>
        <v>3</v>
      </c>
      <c r="V303" s="48">
        <f t="shared" ca="1" si="47"/>
        <v>19.498835185478303</v>
      </c>
      <c r="W303">
        <f ca="1">_xlfn.IFS(AND(V303&gt;铜钱系统分析!$D$233,V303&lt;=铜钱系统分析!$E$233),5,AND(V303&gt;铜钱系统分析!$D$234,V303&lt;=铜钱系统分析!$E$234),4,AND(V303&gt;铜钱系统分析!$D$235,V303&lt;=铜钱系统分析!$E$235),3,AND(V303&gt;铜钱系统分析!$D$236,V303&lt;=铜钱系统分析!$E$236),2)</f>
        <v>3</v>
      </c>
      <c r="Y303" s="48">
        <f t="shared" ca="1" si="48"/>
        <v>65.548766000433886</v>
      </c>
      <c r="Z303">
        <f ca="1">_xlfn.IFS(AND(Y303&gt;铜钱系统分析!$D$233,Y303&lt;=铜钱系统分析!$E$233),5,AND(Y303&gt;铜钱系统分析!$D$234,Y303&lt;=铜钱系统分析!$E$234),4,AND(Y303&gt;铜钱系统分析!$D$235,Y303&lt;=铜钱系统分析!$E$235),3,AND(Y303&gt;铜钱系统分析!$D$236,Y303&lt;=铜钱系统分析!$E$236),2)</f>
        <v>3</v>
      </c>
      <c r="AB303" s="48">
        <f t="shared" ca="1" si="49"/>
        <v>51.691236339914994</v>
      </c>
      <c r="AC303">
        <f ca="1">_xlfn.IFS(AND(AB303&gt;铜钱系统分析!$D$233,AB303&lt;=铜钱系统分析!$E$233),5,AND(AB303&gt;铜钱系统分析!$D$234,AB303&lt;=铜钱系统分析!$E$234),4,AND(AB303&gt;铜钱系统分析!$D$235,AB303&lt;=铜钱系统分析!$E$235),3,AND(AB303&gt;铜钱系统分析!$D$236,AB303&lt;=铜钱系统分析!$E$236),2)</f>
        <v>3</v>
      </c>
    </row>
    <row r="304" spans="1:29" x14ac:dyDescent="0.15">
      <c r="A304" s="48">
        <f t="shared" ca="1" si="40"/>
        <v>33.605897943898142</v>
      </c>
      <c r="B304">
        <f ca="1">_xlfn.IFS(AND(A304&gt;铜钱系统分析!$D$233,A304&lt;=铜钱系统分析!$E$233),5,AND(A304&gt;铜钱系统分析!$D$234,A304&lt;=铜钱系统分析!$E$234),4,AND(A304&gt;铜钱系统分析!$D$235,A304&lt;=铜钱系统分析!$E$235),3,AND(A304&gt;铜钱系统分析!$D$236,A304&lt;=铜钱系统分析!$E$236),2)</f>
        <v>3</v>
      </c>
      <c r="D304" s="48">
        <f t="shared" ca="1" si="41"/>
        <v>55.590254085153731</v>
      </c>
      <c r="E304">
        <f ca="1">_xlfn.IFS(AND(D304&gt;铜钱系统分析!$D$233,D304&lt;=铜钱系统分析!$E$233),5,AND(D304&gt;铜钱系统分析!$D$234,D304&lt;=铜钱系统分析!$E$234),4,AND(D304&gt;铜钱系统分析!$D$235,D304&lt;=铜钱系统分析!$E$235),3,AND(D304&gt;铜钱系统分析!$D$236,D304&lt;=铜钱系统分析!$E$236),2)</f>
        <v>3</v>
      </c>
      <c r="G304" s="48">
        <f t="shared" ca="1" si="42"/>
        <v>26.18031311739929</v>
      </c>
      <c r="H304">
        <f ca="1">_xlfn.IFS(AND(G304&gt;铜钱系统分析!$D$233,G304&lt;=铜钱系统分析!$E$233),5,AND(G304&gt;铜钱系统分析!$D$234,G304&lt;=铜钱系统分析!$E$234),4,AND(G304&gt;铜钱系统分析!$D$235,G304&lt;=铜钱系统分析!$E$235),3,AND(G304&gt;铜钱系统分析!$D$236,G304&lt;=铜钱系统分析!$E$236),2)</f>
        <v>3</v>
      </c>
      <c r="J304" s="48">
        <f t="shared" ca="1" si="43"/>
        <v>84.311761955083924</v>
      </c>
      <c r="K304">
        <f ca="1">_xlfn.IFS(AND(J304&gt;铜钱系统分析!$D$233,J304&lt;=铜钱系统分析!$E$233),5,AND(J304&gt;铜钱系统分析!$D$234,J304&lt;=铜钱系统分析!$E$234),4,AND(J304&gt;铜钱系统分析!$D$235,J304&lt;=铜钱系统分析!$E$235),3,AND(J304&gt;铜钱系统分析!$D$236,J304&lt;=铜钱系统分析!$E$236),2)</f>
        <v>2</v>
      </c>
      <c r="M304" s="48">
        <f t="shared" ca="1" si="44"/>
        <v>90.573800815125068</v>
      </c>
      <c r="N304">
        <f ca="1">_xlfn.IFS(AND(M304&gt;铜钱系统分析!$D$233,M304&lt;=铜钱系统分析!$E$233),5,AND(M304&gt;铜钱系统分析!$D$234,M304&lt;=铜钱系统分析!$E$234),4,AND(M304&gt;铜钱系统分析!$D$235,M304&lt;=铜钱系统分析!$E$235),3,AND(M304&gt;铜钱系统分析!$D$236,M304&lt;=铜钱系统分析!$E$236),2)</f>
        <v>2</v>
      </c>
      <c r="P304" s="48">
        <f t="shared" ca="1" si="45"/>
        <v>90.416212181941219</v>
      </c>
      <c r="Q304">
        <f ca="1">_xlfn.IFS(AND(P304&gt;铜钱系统分析!$D$233,P304&lt;=铜钱系统分析!$E$233),5,AND(P304&gt;铜钱系统分析!$D$234,P304&lt;=铜钱系统分析!$E$234),4,AND(P304&gt;铜钱系统分析!$D$235,P304&lt;=铜钱系统分析!$E$235),3,AND(P304&gt;铜钱系统分析!$D$236,P304&lt;=铜钱系统分析!$E$236),2)</f>
        <v>2</v>
      </c>
      <c r="S304" s="48">
        <f t="shared" ca="1" si="46"/>
        <v>69.955148928162956</v>
      </c>
      <c r="T304">
        <f ca="1">_xlfn.IFS(AND(S304&gt;铜钱系统分析!$D$233,S304&lt;=铜钱系统分析!$E$233),5,AND(S304&gt;铜钱系统分析!$D$234,S304&lt;=铜钱系统分析!$E$234),4,AND(S304&gt;铜钱系统分析!$D$235,S304&lt;=铜钱系统分析!$E$235),3,AND(S304&gt;铜钱系统分析!$D$236,S304&lt;=铜钱系统分析!$E$236),2)</f>
        <v>3</v>
      </c>
      <c r="V304" s="48">
        <f t="shared" ca="1" si="47"/>
        <v>1.170600471983485</v>
      </c>
      <c r="W304">
        <f ca="1">_xlfn.IFS(AND(V304&gt;铜钱系统分析!$D$233,V304&lt;=铜钱系统分析!$E$233),5,AND(V304&gt;铜钱系统分析!$D$234,V304&lt;=铜钱系统分析!$E$234),4,AND(V304&gt;铜钱系统分析!$D$235,V304&lt;=铜钱系统分析!$E$235),3,AND(V304&gt;铜钱系统分析!$D$236,V304&lt;=铜钱系统分析!$E$236),2)</f>
        <v>4</v>
      </c>
      <c r="Y304" s="48">
        <f t="shared" ca="1" si="48"/>
        <v>87.032181847166868</v>
      </c>
      <c r="Z304">
        <f ca="1">_xlfn.IFS(AND(Y304&gt;铜钱系统分析!$D$233,Y304&lt;=铜钱系统分析!$E$233),5,AND(Y304&gt;铜钱系统分析!$D$234,Y304&lt;=铜钱系统分析!$E$234),4,AND(Y304&gt;铜钱系统分析!$D$235,Y304&lt;=铜钱系统分析!$E$235),3,AND(Y304&gt;铜钱系统分析!$D$236,Y304&lt;=铜钱系统分析!$E$236),2)</f>
        <v>2</v>
      </c>
      <c r="AB304" s="48">
        <f t="shared" ca="1" si="49"/>
        <v>35.138733689660043</v>
      </c>
      <c r="AC304">
        <f ca="1">_xlfn.IFS(AND(AB304&gt;铜钱系统分析!$D$233,AB304&lt;=铜钱系统分析!$E$233),5,AND(AB304&gt;铜钱系统分析!$D$234,AB304&lt;=铜钱系统分析!$E$234),4,AND(AB304&gt;铜钱系统分析!$D$235,AB304&lt;=铜钱系统分析!$E$235),3,AND(AB304&gt;铜钱系统分析!$D$236,AB304&lt;=铜钱系统分析!$E$236),2)</f>
        <v>3</v>
      </c>
    </row>
    <row r="305" spans="1:29" x14ac:dyDescent="0.15">
      <c r="A305" s="48">
        <f t="shared" ca="1" si="40"/>
        <v>16.336878420306121</v>
      </c>
      <c r="B305">
        <f ca="1">_xlfn.IFS(AND(A305&gt;铜钱系统分析!$D$233,A305&lt;=铜钱系统分析!$E$233),5,AND(A305&gt;铜钱系统分析!$D$234,A305&lt;=铜钱系统分析!$E$234),4,AND(A305&gt;铜钱系统分析!$D$235,A305&lt;=铜钱系统分析!$E$235),3,AND(A305&gt;铜钱系统分析!$D$236,A305&lt;=铜钱系统分析!$E$236),2)</f>
        <v>3</v>
      </c>
      <c r="D305" s="48">
        <f t="shared" ca="1" si="41"/>
        <v>51.317034836170819</v>
      </c>
      <c r="E305">
        <f ca="1">_xlfn.IFS(AND(D305&gt;铜钱系统分析!$D$233,D305&lt;=铜钱系统分析!$E$233),5,AND(D305&gt;铜钱系统分析!$D$234,D305&lt;=铜钱系统分析!$E$234),4,AND(D305&gt;铜钱系统分析!$D$235,D305&lt;=铜钱系统分析!$E$235),3,AND(D305&gt;铜钱系统分析!$D$236,D305&lt;=铜钱系统分析!$E$236),2)</f>
        <v>3</v>
      </c>
      <c r="G305" s="48">
        <f t="shared" ca="1" si="42"/>
        <v>36.694480669778031</v>
      </c>
      <c r="H305">
        <f ca="1">_xlfn.IFS(AND(G305&gt;铜钱系统分析!$D$233,G305&lt;=铜钱系统分析!$E$233),5,AND(G305&gt;铜钱系统分析!$D$234,G305&lt;=铜钱系统分析!$E$234),4,AND(G305&gt;铜钱系统分析!$D$235,G305&lt;=铜钱系统分析!$E$235),3,AND(G305&gt;铜钱系统分析!$D$236,G305&lt;=铜钱系统分析!$E$236),2)</f>
        <v>3</v>
      </c>
      <c r="J305" s="48">
        <f t="shared" ca="1" si="43"/>
        <v>61.537622078587297</v>
      </c>
      <c r="K305">
        <f ca="1">_xlfn.IFS(AND(J305&gt;铜钱系统分析!$D$233,J305&lt;=铜钱系统分析!$E$233),5,AND(J305&gt;铜钱系统分析!$D$234,J305&lt;=铜钱系统分析!$E$234),4,AND(J305&gt;铜钱系统分析!$D$235,J305&lt;=铜钱系统分析!$E$235),3,AND(J305&gt;铜钱系统分析!$D$236,J305&lt;=铜钱系统分析!$E$236),2)</f>
        <v>3</v>
      </c>
      <c r="M305" s="48">
        <f t="shared" ca="1" si="44"/>
        <v>63.194027039992626</v>
      </c>
      <c r="N305">
        <f ca="1">_xlfn.IFS(AND(M305&gt;铜钱系统分析!$D$233,M305&lt;=铜钱系统分析!$E$233),5,AND(M305&gt;铜钱系统分析!$D$234,M305&lt;=铜钱系统分析!$E$234),4,AND(M305&gt;铜钱系统分析!$D$235,M305&lt;=铜钱系统分析!$E$235),3,AND(M305&gt;铜钱系统分析!$D$236,M305&lt;=铜钱系统分析!$E$236),2)</f>
        <v>3</v>
      </c>
      <c r="P305" s="48">
        <f t="shared" ca="1" si="45"/>
        <v>41.095329574821569</v>
      </c>
      <c r="Q305">
        <f ca="1">_xlfn.IFS(AND(P305&gt;铜钱系统分析!$D$233,P305&lt;=铜钱系统分析!$E$233),5,AND(P305&gt;铜钱系统分析!$D$234,P305&lt;=铜钱系统分析!$E$234),4,AND(P305&gt;铜钱系统分析!$D$235,P305&lt;=铜钱系统分析!$E$235),3,AND(P305&gt;铜钱系统分析!$D$236,P305&lt;=铜钱系统分析!$E$236),2)</f>
        <v>3</v>
      </c>
      <c r="S305" s="48">
        <f t="shared" ca="1" si="46"/>
        <v>86.622490105427872</v>
      </c>
      <c r="T305">
        <f ca="1">_xlfn.IFS(AND(S305&gt;铜钱系统分析!$D$233,S305&lt;=铜钱系统分析!$E$233),5,AND(S305&gt;铜钱系统分析!$D$234,S305&lt;=铜钱系统分析!$E$234),4,AND(S305&gt;铜钱系统分析!$D$235,S305&lt;=铜钱系统分析!$E$235),3,AND(S305&gt;铜钱系统分析!$D$236,S305&lt;=铜钱系统分析!$E$236),2)</f>
        <v>2</v>
      </c>
      <c r="V305" s="48">
        <f t="shared" ca="1" si="47"/>
        <v>28.016885112588163</v>
      </c>
      <c r="W305">
        <f ca="1">_xlfn.IFS(AND(V305&gt;铜钱系统分析!$D$233,V305&lt;=铜钱系统分析!$E$233),5,AND(V305&gt;铜钱系统分析!$D$234,V305&lt;=铜钱系统分析!$E$234),4,AND(V305&gt;铜钱系统分析!$D$235,V305&lt;=铜钱系统分析!$E$235),3,AND(V305&gt;铜钱系统分析!$D$236,V305&lt;=铜钱系统分析!$E$236),2)</f>
        <v>3</v>
      </c>
      <c r="Y305" s="48">
        <f t="shared" ca="1" si="48"/>
        <v>3.4056388213105526</v>
      </c>
      <c r="Z305">
        <f ca="1">_xlfn.IFS(AND(Y305&gt;铜钱系统分析!$D$233,Y305&lt;=铜钱系统分析!$E$233),5,AND(Y305&gt;铜钱系统分析!$D$234,Y305&lt;=铜钱系统分析!$E$234),4,AND(Y305&gt;铜钱系统分析!$D$235,Y305&lt;=铜钱系统分析!$E$235),3,AND(Y305&gt;铜钱系统分析!$D$236,Y305&lt;=铜钱系统分析!$E$236),2)</f>
        <v>3</v>
      </c>
      <c r="AB305" s="48">
        <f t="shared" ca="1" si="49"/>
        <v>89.620546038151033</v>
      </c>
      <c r="AC305">
        <f ca="1">_xlfn.IFS(AND(AB305&gt;铜钱系统分析!$D$233,AB305&lt;=铜钱系统分析!$E$233),5,AND(AB305&gt;铜钱系统分析!$D$234,AB305&lt;=铜钱系统分析!$E$234),4,AND(AB305&gt;铜钱系统分析!$D$235,AB305&lt;=铜钱系统分析!$E$235),3,AND(AB305&gt;铜钱系统分析!$D$236,AB305&lt;=铜钱系统分析!$E$236),2)</f>
        <v>2</v>
      </c>
    </row>
    <row r="306" spans="1:29" x14ac:dyDescent="0.15">
      <c r="A306" s="48">
        <f t="shared" ca="1" si="40"/>
        <v>29.580520665813392</v>
      </c>
      <c r="B306">
        <f ca="1">_xlfn.IFS(AND(A306&gt;铜钱系统分析!$D$233,A306&lt;=铜钱系统分析!$E$233),5,AND(A306&gt;铜钱系统分析!$D$234,A306&lt;=铜钱系统分析!$E$234),4,AND(A306&gt;铜钱系统分析!$D$235,A306&lt;=铜钱系统分析!$E$235),3,AND(A306&gt;铜钱系统分析!$D$236,A306&lt;=铜钱系统分析!$E$236),2)</f>
        <v>3</v>
      </c>
      <c r="D306" s="48">
        <f t="shared" ca="1" si="41"/>
        <v>35.355360577124493</v>
      </c>
      <c r="E306">
        <f ca="1">_xlfn.IFS(AND(D306&gt;铜钱系统分析!$D$233,D306&lt;=铜钱系统分析!$E$233),5,AND(D306&gt;铜钱系统分析!$D$234,D306&lt;=铜钱系统分析!$E$234),4,AND(D306&gt;铜钱系统分析!$D$235,D306&lt;=铜钱系统分析!$E$235),3,AND(D306&gt;铜钱系统分析!$D$236,D306&lt;=铜钱系统分析!$E$236),2)</f>
        <v>3</v>
      </c>
      <c r="G306" s="48">
        <f t="shared" ca="1" si="42"/>
        <v>76.760838180620013</v>
      </c>
      <c r="H306">
        <f ca="1">_xlfn.IFS(AND(G306&gt;铜钱系统分析!$D$233,G306&lt;=铜钱系统分析!$E$233),5,AND(G306&gt;铜钱系统分析!$D$234,G306&lt;=铜钱系统分析!$E$234),4,AND(G306&gt;铜钱系统分析!$D$235,G306&lt;=铜钱系统分析!$E$235),3,AND(G306&gt;铜钱系统分析!$D$236,G306&lt;=铜钱系统分析!$E$236),2)</f>
        <v>2</v>
      </c>
      <c r="J306" s="48">
        <f t="shared" ca="1" si="43"/>
        <v>63.54600503273069</v>
      </c>
      <c r="K306">
        <f ca="1">_xlfn.IFS(AND(J306&gt;铜钱系统分析!$D$233,J306&lt;=铜钱系统分析!$E$233),5,AND(J306&gt;铜钱系统分析!$D$234,J306&lt;=铜钱系统分析!$E$234),4,AND(J306&gt;铜钱系统分析!$D$235,J306&lt;=铜钱系统分析!$E$235),3,AND(J306&gt;铜钱系统分析!$D$236,J306&lt;=铜钱系统分析!$E$236),2)</f>
        <v>3</v>
      </c>
      <c r="M306" s="48">
        <f t="shared" ca="1" si="44"/>
        <v>56.799766189747935</v>
      </c>
      <c r="N306">
        <f ca="1">_xlfn.IFS(AND(M306&gt;铜钱系统分析!$D$233,M306&lt;=铜钱系统分析!$E$233),5,AND(M306&gt;铜钱系统分析!$D$234,M306&lt;=铜钱系统分析!$E$234),4,AND(M306&gt;铜钱系统分析!$D$235,M306&lt;=铜钱系统分析!$E$235),3,AND(M306&gt;铜钱系统分析!$D$236,M306&lt;=铜钱系统分析!$E$236),2)</f>
        <v>3</v>
      </c>
      <c r="P306" s="48">
        <f t="shared" ca="1" si="45"/>
        <v>68.013002152080631</v>
      </c>
      <c r="Q306">
        <f ca="1">_xlfn.IFS(AND(P306&gt;铜钱系统分析!$D$233,P306&lt;=铜钱系统分析!$E$233),5,AND(P306&gt;铜钱系统分析!$D$234,P306&lt;=铜钱系统分析!$E$234),4,AND(P306&gt;铜钱系统分析!$D$235,P306&lt;=铜钱系统分析!$E$235),3,AND(P306&gt;铜钱系统分析!$D$236,P306&lt;=铜钱系统分析!$E$236),2)</f>
        <v>3</v>
      </c>
      <c r="S306" s="48">
        <f t="shared" ca="1" si="46"/>
        <v>72.194965769161328</v>
      </c>
      <c r="T306">
        <f ca="1">_xlfn.IFS(AND(S306&gt;铜钱系统分析!$D$233,S306&lt;=铜钱系统分析!$E$233),5,AND(S306&gt;铜钱系统分析!$D$234,S306&lt;=铜钱系统分析!$E$234),4,AND(S306&gt;铜钱系统分析!$D$235,S306&lt;=铜钱系统分析!$E$235),3,AND(S306&gt;铜钱系统分析!$D$236,S306&lt;=铜钱系统分析!$E$236),2)</f>
        <v>3</v>
      </c>
      <c r="V306" s="48">
        <f t="shared" ca="1" si="47"/>
        <v>52.411673480579168</v>
      </c>
      <c r="W306">
        <f ca="1">_xlfn.IFS(AND(V306&gt;铜钱系统分析!$D$233,V306&lt;=铜钱系统分析!$E$233),5,AND(V306&gt;铜钱系统分析!$D$234,V306&lt;=铜钱系统分析!$E$234),4,AND(V306&gt;铜钱系统分析!$D$235,V306&lt;=铜钱系统分析!$E$235),3,AND(V306&gt;铜钱系统分析!$D$236,V306&lt;=铜钱系统分析!$E$236),2)</f>
        <v>3</v>
      </c>
      <c r="Y306" s="48">
        <f t="shared" ca="1" si="48"/>
        <v>63.497609784845125</v>
      </c>
      <c r="Z306">
        <f ca="1">_xlfn.IFS(AND(Y306&gt;铜钱系统分析!$D$233,Y306&lt;=铜钱系统分析!$E$233),5,AND(Y306&gt;铜钱系统分析!$D$234,Y306&lt;=铜钱系统分析!$E$234),4,AND(Y306&gt;铜钱系统分析!$D$235,Y306&lt;=铜钱系统分析!$E$235),3,AND(Y306&gt;铜钱系统分析!$D$236,Y306&lt;=铜钱系统分析!$E$236),2)</f>
        <v>3</v>
      </c>
      <c r="AB306" s="48">
        <f t="shared" ca="1" si="49"/>
        <v>59.126307688331345</v>
      </c>
      <c r="AC306">
        <f ca="1">_xlfn.IFS(AND(AB306&gt;铜钱系统分析!$D$233,AB306&lt;=铜钱系统分析!$E$233),5,AND(AB306&gt;铜钱系统分析!$D$234,AB306&lt;=铜钱系统分析!$E$234),4,AND(AB306&gt;铜钱系统分析!$D$235,AB306&lt;=铜钱系统分析!$E$235),3,AND(AB306&gt;铜钱系统分析!$D$236,AB306&lt;=铜钱系统分析!$E$236),2)</f>
        <v>3</v>
      </c>
    </row>
    <row r="307" spans="1:29" x14ac:dyDescent="0.15">
      <c r="A307" s="48">
        <f t="shared" ca="1" si="40"/>
        <v>18.897180758758658</v>
      </c>
      <c r="B307">
        <f ca="1">_xlfn.IFS(AND(A307&gt;铜钱系统分析!$D$233,A307&lt;=铜钱系统分析!$E$233),5,AND(A307&gt;铜钱系统分析!$D$234,A307&lt;=铜钱系统分析!$E$234),4,AND(A307&gt;铜钱系统分析!$D$235,A307&lt;=铜钱系统分析!$E$235),3,AND(A307&gt;铜钱系统分析!$D$236,A307&lt;=铜钱系统分析!$E$236),2)</f>
        <v>3</v>
      </c>
      <c r="D307" s="48">
        <f t="shared" ca="1" si="41"/>
        <v>19.628305174852922</v>
      </c>
      <c r="E307">
        <f ca="1">_xlfn.IFS(AND(D307&gt;铜钱系统分析!$D$233,D307&lt;=铜钱系统分析!$E$233),5,AND(D307&gt;铜钱系统分析!$D$234,D307&lt;=铜钱系统分析!$E$234),4,AND(D307&gt;铜钱系统分析!$D$235,D307&lt;=铜钱系统分析!$E$235),3,AND(D307&gt;铜钱系统分析!$D$236,D307&lt;=铜钱系统分析!$E$236),2)</f>
        <v>3</v>
      </c>
      <c r="G307" s="48">
        <f t="shared" ca="1" si="42"/>
        <v>57.201887065016976</v>
      </c>
      <c r="H307">
        <f ca="1">_xlfn.IFS(AND(G307&gt;铜钱系统分析!$D$233,G307&lt;=铜钱系统分析!$E$233),5,AND(G307&gt;铜钱系统分析!$D$234,G307&lt;=铜钱系统分析!$E$234),4,AND(G307&gt;铜钱系统分析!$D$235,G307&lt;=铜钱系统分析!$E$235),3,AND(G307&gt;铜钱系统分析!$D$236,G307&lt;=铜钱系统分析!$E$236),2)</f>
        <v>3</v>
      </c>
      <c r="J307" s="48">
        <f t="shared" ca="1" si="43"/>
        <v>67.722405482340406</v>
      </c>
      <c r="K307">
        <f ca="1">_xlfn.IFS(AND(J307&gt;铜钱系统分析!$D$233,J307&lt;=铜钱系统分析!$E$233),5,AND(J307&gt;铜钱系统分析!$D$234,J307&lt;=铜钱系统分析!$E$234),4,AND(J307&gt;铜钱系统分析!$D$235,J307&lt;=铜钱系统分析!$E$235),3,AND(J307&gt;铜钱系统分析!$D$236,J307&lt;=铜钱系统分析!$E$236),2)</f>
        <v>3</v>
      </c>
      <c r="M307" s="48">
        <f t="shared" ca="1" si="44"/>
        <v>88.374826541299626</v>
      </c>
      <c r="N307">
        <f ca="1">_xlfn.IFS(AND(M307&gt;铜钱系统分析!$D$233,M307&lt;=铜钱系统分析!$E$233),5,AND(M307&gt;铜钱系统分析!$D$234,M307&lt;=铜钱系统分析!$E$234),4,AND(M307&gt;铜钱系统分析!$D$235,M307&lt;=铜钱系统分析!$E$235),3,AND(M307&gt;铜钱系统分析!$D$236,M307&lt;=铜钱系统分析!$E$236),2)</f>
        <v>2</v>
      </c>
      <c r="P307" s="48">
        <f t="shared" ca="1" si="45"/>
        <v>17.516179961390744</v>
      </c>
      <c r="Q307">
        <f ca="1">_xlfn.IFS(AND(P307&gt;铜钱系统分析!$D$233,P307&lt;=铜钱系统分析!$E$233),5,AND(P307&gt;铜钱系统分析!$D$234,P307&lt;=铜钱系统分析!$E$234),4,AND(P307&gt;铜钱系统分析!$D$235,P307&lt;=铜钱系统分析!$E$235),3,AND(P307&gt;铜钱系统分析!$D$236,P307&lt;=铜钱系统分析!$E$236),2)</f>
        <v>3</v>
      </c>
      <c r="S307" s="48">
        <f t="shared" ca="1" si="46"/>
        <v>25.896845566217053</v>
      </c>
      <c r="T307">
        <f ca="1">_xlfn.IFS(AND(S307&gt;铜钱系统分析!$D$233,S307&lt;=铜钱系统分析!$E$233),5,AND(S307&gt;铜钱系统分析!$D$234,S307&lt;=铜钱系统分析!$E$234),4,AND(S307&gt;铜钱系统分析!$D$235,S307&lt;=铜钱系统分析!$E$235),3,AND(S307&gt;铜钱系统分析!$D$236,S307&lt;=铜钱系统分析!$E$236),2)</f>
        <v>3</v>
      </c>
      <c r="V307" s="48">
        <f t="shared" ca="1" si="47"/>
        <v>51.79557800622888</v>
      </c>
      <c r="W307">
        <f ca="1">_xlfn.IFS(AND(V307&gt;铜钱系统分析!$D$233,V307&lt;=铜钱系统分析!$E$233),5,AND(V307&gt;铜钱系统分析!$D$234,V307&lt;=铜钱系统分析!$E$234),4,AND(V307&gt;铜钱系统分析!$D$235,V307&lt;=铜钱系统分析!$E$235),3,AND(V307&gt;铜钱系统分析!$D$236,V307&lt;=铜钱系统分析!$E$236),2)</f>
        <v>3</v>
      </c>
      <c r="Y307" s="48">
        <f t="shared" ca="1" si="48"/>
        <v>52.916800338755053</v>
      </c>
      <c r="Z307">
        <f ca="1">_xlfn.IFS(AND(Y307&gt;铜钱系统分析!$D$233,Y307&lt;=铜钱系统分析!$E$233),5,AND(Y307&gt;铜钱系统分析!$D$234,Y307&lt;=铜钱系统分析!$E$234),4,AND(Y307&gt;铜钱系统分析!$D$235,Y307&lt;=铜钱系统分析!$E$235),3,AND(Y307&gt;铜钱系统分析!$D$236,Y307&lt;=铜钱系统分析!$E$236),2)</f>
        <v>3</v>
      </c>
      <c r="AB307" s="48">
        <f t="shared" ca="1" si="49"/>
        <v>56.142388004306945</v>
      </c>
      <c r="AC307">
        <f ca="1">_xlfn.IFS(AND(AB307&gt;铜钱系统分析!$D$233,AB307&lt;=铜钱系统分析!$E$233),5,AND(AB307&gt;铜钱系统分析!$D$234,AB307&lt;=铜钱系统分析!$E$234),4,AND(AB307&gt;铜钱系统分析!$D$235,AB307&lt;=铜钱系统分析!$E$235),3,AND(AB307&gt;铜钱系统分析!$D$236,AB307&lt;=铜钱系统分析!$E$236),2)</f>
        <v>3</v>
      </c>
    </row>
    <row r="308" spans="1:29" x14ac:dyDescent="0.15">
      <c r="A308" s="48">
        <f t="shared" ca="1" si="40"/>
        <v>39.355370402722201</v>
      </c>
      <c r="B308">
        <f ca="1">_xlfn.IFS(AND(A308&gt;铜钱系统分析!$D$233,A308&lt;=铜钱系统分析!$E$233),5,AND(A308&gt;铜钱系统分析!$D$234,A308&lt;=铜钱系统分析!$E$234),4,AND(A308&gt;铜钱系统分析!$D$235,A308&lt;=铜钱系统分析!$E$235),3,AND(A308&gt;铜钱系统分析!$D$236,A308&lt;=铜钱系统分析!$E$236),2)</f>
        <v>3</v>
      </c>
      <c r="D308" s="48">
        <f t="shared" ca="1" si="41"/>
        <v>72.103869164169481</v>
      </c>
      <c r="E308">
        <f ca="1">_xlfn.IFS(AND(D308&gt;铜钱系统分析!$D$233,D308&lt;=铜钱系统分析!$E$233),5,AND(D308&gt;铜钱系统分析!$D$234,D308&lt;=铜钱系统分析!$E$234),4,AND(D308&gt;铜钱系统分析!$D$235,D308&lt;=铜钱系统分析!$E$235),3,AND(D308&gt;铜钱系统分析!$D$236,D308&lt;=铜钱系统分析!$E$236),2)</f>
        <v>3</v>
      </c>
      <c r="G308" s="48">
        <f t="shared" ca="1" si="42"/>
        <v>15.054404652942511</v>
      </c>
      <c r="H308">
        <f ca="1">_xlfn.IFS(AND(G308&gt;铜钱系统分析!$D$233,G308&lt;=铜钱系统分析!$E$233),5,AND(G308&gt;铜钱系统分析!$D$234,G308&lt;=铜钱系统分析!$E$234),4,AND(G308&gt;铜钱系统分析!$D$235,G308&lt;=铜钱系统分析!$E$235),3,AND(G308&gt;铜钱系统分析!$D$236,G308&lt;=铜钱系统分析!$E$236),2)</f>
        <v>3</v>
      </c>
      <c r="J308" s="48">
        <f t="shared" ca="1" si="43"/>
        <v>85.176104667371376</v>
      </c>
      <c r="K308">
        <f ca="1">_xlfn.IFS(AND(J308&gt;铜钱系统分析!$D$233,J308&lt;=铜钱系统分析!$E$233),5,AND(J308&gt;铜钱系统分析!$D$234,J308&lt;=铜钱系统分析!$E$234),4,AND(J308&gt;铜钱系统分析!$D$235,J308&lt;=铜钱系统分析!$E$235),3,AND(J308&gt;铜钱系统分析!$D$236,J308&lt;=铜钱系统分析!$E$236),2)</f>
        <v>2</v>
      </c>
      <c r="M308" s="48">
        <f t="shared" ca="1" si="44"/>
        <v>96.971236344244616</v>
      </c>
      <c r="N308">
        <f ca="1">_xlfn.IFS(AND(M308&gt;铜钱系统分析!$D$233,M308&lt;=铜钱系统分析!$E$233),5,AND(M308&gt;铜钱系统分析!$D$234,M308&lt;=铜钱系统分析!$E$234),4,AND(M308&gt;铜钱系统分析!$D$235,M308&lt;=铜钱系统分析!$E$235),3,AND(M308&gt;铜钱系统分析!$D$236,M308&lt;=铜钱系统分析!$E$236),2)</f>
        <v>2</v>
      </c>
      <c r="P308" s="48">
        <f t="shared" ca="1" si="45"/>
        <v>22.034731453232947</v>
      </c>
      <c r="Q308">
        <f ca="1">_xlfn.IFS(AND(P308&gt;铜钱系统分析!$D$233,P308&lt;=铜钱系统分析!$E$233),5,AND(P308&gt;铜钱系统分析!$D$234,P308&lt;=铜钱系统分析!$E$234),4,AND(P308&gt;铜钱系统分析!$D$235,P308&lt;=铜钱系统分析!$E$235),3,AND(P308&gt;铜钱系统分析!$D$236,P308&lt;=铜钱系统分析!$E$236),2)</f>
        <v>3</v>
      </c>
      <c r="S308" s="48">
        <f t="shared" ca="1" si="46"/>
        <v>64.06116309706708</v>
      </c>
      <c r="T308">
        <f ca="1">_xlfn.IFS(AND(S308&gt;铜钱系统分析!$D$233,S308&lt;=铜钱系统分析!$E$233),5,AND(S308&gt;铜钱系统分析!$D$234,S308&lt;=铜钱系统分析!$E$234),4,AND(S308&gt;铜钱系统分析!$D$235,S308&lt;=铜钱系统分析!$E$235),3,AND(S308&gt;铜钱系统分析!$D$236,S308&lt;=铜钱系统分析!$E$236),2)</f>
        <v>3</v>
      </c>
      <c r="V308" s="48">
        <f t="shared" ca="1" si="47"/>
        <v>31.499612486737792</v>
      </c>
      <c r="W308">
        <f ca="1">_xlfn.IFS(AND(V308&gt;铜钱系统分析!$D$233,V308&lt;=铜钱系统分析!$E$233),5,AND(V308&gt;铜钱系统分析!$D$234,V308&lt;=铜钱系统分析!$E$234),4,AND(V308&gt;铜钱系统分析!$D$235,V308&lt;=铜钱系统分析!$E$235),3,AND(V308&gt;铜钱系统分析!$D$236,V308&lt;=铜钱系统分析!$E$236),2)</f>
        <v>3</v>
      </c>
      <c r="Y308" s="48">
        <f t="shared" ca="1" si="48"/>
        <v>12.915987043099641</v>
      </c>
      <c r="Z308">
        <f ca="1">_xlfn.IFS(AND(Y308&gt;铜钱系统分析!$D$233,Y308&lt;=铜钱系统分析!$E$233),5,AND(Y308&gt;铜钱系统分析!$D$234,Y308&lt;=铜钱系统分析!$E$234),4,AND(Y308&gt;铜钱系统分析!$D$235,Y308&lt;=铜钱系统分析!$E$235),3,AND(Y308&gt;铜钱系统分析!$D$236,Y308&lt;=铜钱系统分析!$E$236),2)</f>
        <v>3</v>
      </c>
      <c r="AB308" s="48">
        <f t="shared" ca="1" si="49"/>
        <v>77.212781597112794</v>
      </c>
      <c r="AC308">
        <f ca="1">_xlfn.IFS(AND(AB308&gt;铜钱系统分析!$D$233,AB308&lt;=铜钱系统分析!$E$233),5,AND(AB308&gt;铜钱系统分析!$D$234,AB308&lt;=铜钱系统分析!$E$234),4,AND(AB308&gt;铜钱系统分析!$D$235,AB308&lt;=铜钱系统分析!$E$235),3,AND(AB308&gt;铜钱系统分析!$D$236,AB308&lt;=铜钱系统分析!$E$236),2)</f>
        <v>2</v>
      </c>
    </row>
    <row r="309" spans="1:29" x14ac:dyDescent="0.15">
      <c r="A309" s="48">
        <f t="shared" ca="1" si="40"/>
        <v>78.495940388981467</v>
      </c>
      <c r="B309">
        <f ca="1">_xlfn.IFS(AND(A309&gt;铜钱系统分析!$D$233,A309&lt;=铜钱系统分析!$E$233),5,AND(A309&gt;铜钱系统分析!$D$234,A309&lt;=铜钱系统分析!$E$234),4,AND(A309&gt;铜钱系统分析!$D$235,A309&lt;=铜钱系统分析!$E$235),3,AND(A309&gt;铜钱系统分析!$D$236,A309&lt;=铜钱系统分析!$E$236),2)</f>
        <v>2</v>
      </c>
      <c r="D309" s="48">
        <f t="shared" ca="1" si="41"/>
        <v>98.73243137668058</v>
      </c>
      <c r="E309">
        <f ca="1">_xlfn.IFS(AND(D309&gt;铜钱系统分析!$D$233,D309&lt;=铜钱系统分析!$E$233),5,AND(D309&gt;铜钱系统分析!$D$234,D309&lt;=铜钱系统分析!$E$234),4,AND(D309&gt;铜钱系统分析!$D$235,D309&lt;=铜钱系统分析!$E$235),3,AND(D309&gt;铜钱系统分析!$D$236,D309&lt;=铜钱系统分析!$E$236),2)</f>
        <v>2</v>
      </c>
      <c r="G309" s="48">
        <f t="shared" ca="1" si="42"/>
        <v>35.414240447595937</v>
      </c>
      <c r="H309">
        <f ca="1">_xlfn.IFS(AND(G309&gt;铜钱系统分析!$D$233,G309&lt;=铜钱系统分析!$E$233),5,AND(G309&gt;铜钱系统分析!$D$234,G309&lt;=铜钱系统分析!$E$234),4,AND(G309&gt;铜钱系统分析!$D$235,G309&lt;=铜钱系统分析!$E$235),3,AND(G309&gt;铜钱系统分析!$D$236,G309&lt;=铜钱系统分析!$E$236),2)</f>
        <v>3</v>
      </c>
      <c r="J309" s="48">
        <f t="shared" ca="1" si="43"/>
        <v>22.925531644039275</v>
      </c>
      <c r="K309">
        <f ca="1">_xlfn.IFS(AND(J309&gt;铜钱系统分析!$D$233,J309&lt;=铜钱系统分析!$E$233),5,AND(J309&gt;铜钱系统分析!$D$234,J309&lt;=铜钱系统分析!$E$234),4,AND(J309&gt;铜钱系统分析!$D$235,J309&lt;=铜钱系统分析!$E$235),3,AND(J309&gt;铜钱系统分析!$D$236,J309&lt;=铜钱系统分析!$E$236),2)</f>
        <v>3</v>
      </c>
      <c r="M309" s="48">
        <f t="shared" ca="1" si="44"/>
        <v>2.6606208442876755</v>
      </c>
      <c r="N309">
        <f ca="1">_xlfn.IFS(AND(M309&gt;铜钱系统分析!$D$233,M309&lt;=铜钱系统分析!$E$233),5,AND(M309&gt;铜钱系统分析!$D$234,M309&lt;=铜钱系统分析!$E$234),4,AND(M309&gt;铜钱系统分析!$D$235,M309&lt;=铜钱系统分析!$E$235),3,AND(M309&gt;铜钱系统分析!$D$236,M309&lt;=铜钱系统分析!$E$236),2)</f>
        <v>3</v>
      </c>
      <c r="P309" s="48">
        <f t="shared" ca="1" si="45"/>
        <v>29.752905451752042</v>
      </c>
      <c r="Q309">
        <f ca="1">_xlfn.IFS(AND(P309&gt;铜钱系统分析!$D$233,P309&lt;=铜钱系统分析!$E$233),5,AND(P309&gt;铜钱系统分析!$D$234,P309&lt;=铜钱系统分析!$E$234),4,AND(P309&gt;铜钱系统分析!$D$235,P309&lt;=铜钱系统分析!$E$235),3,AND(P309&gt;铜钱系统分析!$D$236,P309&lt;=铜钱系统分析!$E$236),2)</f>
        <v>3</v>
      </c>
      <c r="S309" s="48">
        <f t="shared" ca="1" si="46"/>
        <v>38.147007095237129</v>
      </c>
      <c r="T309">
        <f ca="1">_xlfn.IFS(AND(S309&gt;铜钱系统分析!$D$233,S309&lt;=铜钱系统分析!$E$233),5,AND(S309&gt;铜钱系统分析!$D$234,S309&lt;=铜钱系统分析!$E$234),4,AND(S309&gt;铜钱系统分析!$D$235,S309&lt;=铜钱系统分析!$E$235),3,AND(S309&gt;铜钱系统分析!$D$236,S309&lt;=铜钱系统分析!$E$236),2)</f>
        <v>3</v>
      </c>
      <c r="V309" s="48">
        <f t="shared" ca="1" si="47"/>
        <v>20.809695468860966</v>
      </c>
      <c r="W309">
        <f ca="1">_xlfn.IFS(AND(V309&gt;铜钱系统分析!$D$233,V309&lt;=铜钱系统分析!$E$233),5,AND(V309&gt;铜钱系统分析!$D$234,V309&lt;=铜钱系统分析!$E$234),4,AND(V309&gt;铜钱系统分析!$D$235,V309&lt;=铜钱系统分析!$E$235),3,AND(V309&gt;铜钱系统分析!$D$236,V309&lt;=铜钱系统分析!$E$236),2)</f>
        <v>3</v>
      </c>
      <c r="Y309" s="48">
        <f t="shared" ca="1" si="48"/>
        <v>9.3213751746510027</v>
      </c>
      <c r="Z309">
        <f ca="1">_xlfn.IFS(AND(Y309&gt;铜钱系统分析!$D$233,Y309&lt;=铜钱系统分析!$E$233),5,AND(Y309&gt;铜钱系统分析!$D$234,Y309&lt;=铜钱系统分析!$E$234),4,AND(Y309&gt;铜钱系统分析!$D$235,Y309&lt;=铜钱系统分析!$E$235),3,AND(Y309&gt;铜钱系统分析!$D$236,Y309&lt;=铜钱系统分析!$E$236),2)</f>
        <v>3</v>
      </c>
      <c r="AB309" s="48">
        <f t="shared" ca="1" si="49"/>
        <v>18.873594385481908</v>
      </c>
      <c r="AC309">
        <f ca="1">_xlfn.IFS(AND(AB309&gt;铜钱系统分析!$D$233,AB309&lt;=铜钱系统分析!$E$233),5,AND(AB309&gt;铜钱系统分析!$D$234,AB309&lt;=铜钱系统分析!$E$234),4,AND(AB309&gt;铜钱系统分析!$D$235,AB309&lt;=铜钱系统分析!$E$235),3,AND(AB309&gt;铜钱系统分析!$D$236,AB309&lt;=铜钱系统分析!$E$236),2)</f>
        <v>3</v>
      </c>
    </row>
    <row r="310" spans="1:29" x14ac:dyDescent="0.15">
      <c r="A310" s="48">
        <f t="shared" ca="1" si="40"/>
        <v>52.378696446174381</v>
      </c>
      <c r="B310">
        <f ca="1">_xlfn.IFS(AND(A310&gt;铜钱系统分析!$D$233,A310&lt;=铜钱系统分析!$E$233),5,AND(A310&gt;铜钱系统分析!$D$234,A310&lt;=铜钱系统分析!$E$234),4,AND(A310&gt;铜钱系统分析!$D$235,A310&lt;=铜钱系统分析!$E$235),3,AND(A310&gt;铜钱系统分析!$D$236,A310&lt;=铜钱系统分析!$E$236),2)</f>
        <v>3</v>
      </c>
      <c r="D310" s="48">
        <f t="shared" ca="1" si="41"/>
        <v>46.896747721938738</v>
      </c>
      <c r="E310">
        <f ca="1">_xlfn.IFS(AND(D310&gt;铜钱系统分析!$D$233,D310&lt;=铜钱系统分析!$E$233),5,AND(D310&gt;铜钱系统分析!$D$234,D310&lt;=铜钱系统分析!$E$234),4,AND(D310&gt;铜钱系统分析!$D$235,D310&lt;=铜钱系统分析!$E$235),3,AND(D310&gt;铜钱系统分析!$D$236,D310&lt;=铜钱系统分析!$E$236),2)</f>
        <v>3</v>
      </c>
      <c r="G310" s="48">
        <f t="shared" ca="1" si="42"/>
        <v>71.770369928271052</v>
      </c>
      <c r="H310">
        <f ca="1">_xlfn.IFS(AND(G310&gt;铜钱系统分析!$D$233,G310&lt;=铜钱系统分析!$E$233),5,AND(G310&gt;铜钱系统分析!$D$234,G310&lt;=铜钱系统分析!$E$234),4,AND(G310&gt;铜钱系统分析!$D$235,G310&lt;=铜钱系统分析!$E$235),3,AND(G310&gt;铜钱系统分析!$D$236,G310&lt;=铜钱系统分析!$E$236),2)</f>
        <v>3</v>
      </c>
      <c r="J310" s="48">
        <f t="shared" ca="1" si="43"/>
        <v>19.313890831817083</v>
      </c>
      <c r="K310">
        <f ca="1">_xlfn.IFS(AND(J310&gt;铜钱系统分析!$D$233,J310&lt;=铜钱系统分析!$E$233),5,AND(J310&gt;铜钱系统分析!$D$234,J310&lt;=铜钱系统分析!$E$234),4,AND(J310&gt;铜钱系统分析!$D$235,J310&lt;=铜钱系统分析!$E$235),3,AND(J310&gt;铜钱系统分析!$D$236,J310&lt;=铜钱系统分析!$E$236),2)</f>
        <v>3</v>
      </c>
      <c r="M310" s="48">
        <f t="shared" ca="1" si="44"/>
        <v>91.628253787918254</v>
      </c>
      <c r="N310">
        <f ca="1">_xlfn.IFS(AND(M310&gt;铜钱系统分析!$D$233,M310&lt;=铜钱系统分析!$E$233),5,AND(M310&gt;铜钱系统分析!$D$234,M310&lt;=铜钱系统分析!$E$234),4,AND(M310&gt;铜钱系统分析!$D$235,M310&lt;=铜钱系统分析!$E$235),3,AND(M310&gt;铜钱系统分析!$D$236,M310&lt;=铜钱系统分析!$E$236),2)</f>
        <v>2</v>
      </c>
      <c r="P310" s="48">
        <f t="shared" ca="1" si="45"/>
        <v>29.52515837423141</v>
      </c>
      <c r="Q310">
        <f ca="1">_xlfn.IFS(AND(P310&gt;铜钱系统分析!$D$233,P310&lt;=铜钱系统分析!$E$233),5,AND(P310&gt;铜钱系统分析!$D$234,P310&lt;=铜钱系统分析!$E$234),4,AND(P310&gt;铜钱系统分析!$D$235,P310&lt;=铜钱系统分析!$E$235),3,AND(P310&gt;铜钱系统分析!$D$236,P310&lt;=铜钱系统分析!$E$236),2)</f>
        <v>3</v>
      </c>
      <c r="S310" s="48">
        <f t="shared" ca="1" si="46"/>
        <v>3.2905732765394324</v>
      </c>
      <c r="T310">
        <f ca="1">_xlfn.IFS(AND(S310&gt;铜钱系统分析!$D$233,S310&lt;=铜钱系统分析!$E$233),5,AND(S310&gt;铜钱系统分析!$D$234,S310&lt;=铜钱系统分析!$E$234),4,AND(S310&gt;铜钱系统分析!$D$235,S310&lt;=铜钱系统分析!$E$235),3,AND(S310&gt;铜钱系统分析!$D$236,S310&lt;=铜钱系统分析!$E$236),2)</f>
        <v>3</v>
      </c>
      <c r="V310" s="48">
        <f t="shared" ca="1" si="47"/>
        <v>3.5167593428718558</v>
      </c>
      <c r="W310">
        <f ca="1">_xlfn.IFS(AND(V310&gt;铜钱系统分析!$D$233,V310&lt;=铜钱系统分析!$E$233),5,AND(V310&gt;铜钱系统分析!$D$234,V310&lt;=铜钱系统分析!$E$234),4,AND(V310&gt;铜钱系统分析!$D$235,V310&lt;=铜钱系统分析!$E$235),3,AND(V310&gt;铜钱系统分析!$D$236,V310&lt;=铜钱系统分析!$E$236),2)</f>
        <v>3</v>
      </c>
      <c r="Y310" s="48">
        <f t="shared" ca="1" si="48"/>
        <v>98.38105303898746</v>
      </c>
      <c r="Z310">
        <f ca="1">_xlfn.IFS(AND(Y310&gt;铜钱系统分析!$D$233,Y310&lt;=铜钱系统分析!$E$233),5,AND(Y310&gt;铜钱系统分析!$D$234,Y310&lt;=铜钱系统分析!$E$234),4,AND(Y310&gt;铜钱系统分析!$D$235,Y310&lt;=铜钱系统分析!$E$235),3,AND(Y310&gt;铜钱系统分析!$D$236,Y310&lt;=铜钱系统分析!$E$236),2)</f>
        <v>2</v>
      </c>
      <c r="AB310" s="48">
        <f t="shared" ca="1" si="49"/>
        <v>30.603874330663118</v>
      </c>
      <c r="AC310">
        <f ca="1">_xlfn.IFS(AND(AB310&gt;铜钱系统分析!$D$233,AB310&lt;=铜钱系统分析!$E$233),5,AND(AB310&gt;铜钱系统分析!$D$234,AB310&lt;=铜钱系统分析!$E$234),4,AND(AB310&gt;铜钱系统分析!$D$235,AB310&lt;=铜钱系统分析!$E$235),3,AND(AB310&gt;铜钱系统分析!$D$236,AB310&lt;=铜钱系统分析!$E$236),2)</f>
        <v>3</v>
      </c>
    </row>
    <row r="311" spans="1:29" x14ac:dyDescent="0.15">
      <c r="A311" s="48">
        <f t="shared" ca="1" si="40"/>
        <v>16.326492630361976</v>
      </c>
      <c r="B311">
        <f ca="1">_xlfn.IFS(AND(A311&gt;铜钱系统分析!$D$233,A311&lt;=铜钱系统分析!$E$233),5,AND(A311&gt;铜钱系统分析!$D$234,A311&lt;=铜钱系统分析!$E$234),4,AND(A311&gt;铜钱系统分析!$D$235,A311&lt;=铜钱系统分析!$E$235),3,AND(A311&gt;铜钱系统分析!$D$236,A311&lt;=铜钱系统分析!$E$236),2)</f>
        <v>3</v>
      </c>
      <c r="D311" s="48">
        <f t="shared" ca="1" si="41"/>
        <v>0.97071055963457997</v>
      </c>
      <c r="E311">
        <f ca="1">_xlfn.IFS(AND(D311&gt;铜钱系统分析!$D$233,D311&lt;=铜钱系统分析!$E$233),5,AND(D311&gt;铜钱系统分析!$D$234,D311&lt;=铜钱系统分析!$E$234),4,AND(D311&gt;铜钱系统分析!$D$235,D311&lt;=铜钱系统分析!$E$235),3,AND(D311&gt;铜钱系统分析!$D$236,D311&lt;=铜钱系统分析!$E$236),2)</f>
        <v>4</v>
      </c>
      <c r="G311" s="48">
        <f t="shared" ca="1" si="42"/>
        <v>98.492613800937406</v>
      </c>
      <c r="H311">
        <f ca="1">_xlfn.IFS(AND(G311&gt;铜钱系统分析!$D$233,G311&lt;=铜钱系统分析!$E$233),5,AND(G311&gt;铜钱系统分析!$D$234,G311&lt;=铜钱系统分析!$E$234),4,AND(G311&gt;铜钱系统分析!$D$235,G311&lt;=铜钱系统分析!$E$235),3,AND(G311&gt;铜钱系统分析!$D$236,G311&lt;=铜钱系统分析!$E$236),2)</f>
        <v>2</v>
      </c>
      <c r="J311" s="48">
        <f t="shared" ca="1" si="43"/>
        <v>9.697190912728237</v>
      </c>
      <c r="K311">
        <f ca="1">_xlfn.IFS(AND(J311&gt;铜钱系统分析!$D$233,J311&lt;=铜钱系统分析!$E$233),5,AND(J311&gt;铜钱系统分析!$D$234,J311&lt;=铜钱系统分析!$E$234),4,AND(J311&gt;铜钱系统分析!$D$235,J311&lt;=铜钱系统分析!$E$235),3,AND(J311&gt;铜钱系统分析!$D$236,J311&lt;=铜钱系统分析!$E$236),2)</f>
        <v>3</v>
      </c>
      <c r="M311" s="48">
        <f t="shared" ca="1" si="44"/>
        <v>9.6599373029748641</v>
      </c>
      <c r="N311">
        <f ca="1">_xlfn.IFS(AND(M311&gt;铜钱系统分析!$D$233,M311&lt;=铜钱系统分析!$E$233),5,AND(M311&gt;铜钱系统分析!$D$234,M311&lt;=铜钱系统分析!$E$234),4,AND(M311&gt;铜钱系统分析!$D$235,M311&lt;=铜钱系统分析!$E$235),3,AND(M311&gt;铜钱系统分析!$D$236,M311&lt;=铜钱系统分析!$E$236),2)</f>
        <v>3</v>
      </c>
      <c r="P311" s="48">
        <f t="shared" ca="1" si="45"/>
        <v>59.439071210249494</v>
      </c>
      <c r="Q311">
        <f ca="1">_xlfn.IFS(AND(P311&gt;铜钱系统分析!$D$233,P311&lt;=铜钱系统分析!$E$233),5,AND(P311&gt;铜钱系统分析!$D$234,P311&lt;=铜钱系统分析!$E$234),4,AND(P311&gt;铜钱系统分析!$D$235,P311&lt;=铜钱系统分析!$E$235),3,AND(P311&gt;铜钱系统分析!$D$236,P311&lt;=铜钱系统分析!$E$236),2)</f>
        <v>3</v>
      </c>
      <c r="S311" s="48">
        <f t="shared" ca="1" si="46"/>
        <v>58.923443663498119</v>
      </c>
      <c r="T311">
        <f ca="1">_xlfn.IFS(AND(S311&gt;铜钱系统分析!$D$233,S311&lt;=铜钱系统分析!$E$233),5,AND(S311&gt;铜钱系统分析!$D$234,S311&lt;=铜钱系统分析!$E$234),4,AND(S311&gt;铜钱系统分析!$D$235,S311&lt;=铜钱系统分析!$E$235),3,AND(S311&gt;铜钱系统分析!$D$236,S311&lt;=铜钱系统分析!$E$236),2)</f>
        <v>3</v>
      </c>
      <c r="V311" s="48">
        <f t="shared" ca="1" si="47"/>
        <v>79.380238559548062</v>
      </c>
      <c r="W311">
        <f ca="1">_xlfn.IFS(AND(V311&gt;铜钱系统分析!$D$233,V311&lt;=铜钱系统分析!$E$233),5,AND(V311&gt;铜钱系统分析!$D$234,V311&lt;=铜钱系统分析!$E$234),4,AND(V311&gt;铜钱系统分析!$D$235,V311&lt;=铜钱系统分析!$E$235),3,AND(V311&gt;铜钱系统分析!$D$236,V311&lt;=铜钱系统分析!$E$236),2)</f>
        <v>2</v>
      </c>
      <c r="Y311" s="48">
        <f t="shared" ca="1" si="48"/>
        <v>59.403285726633634</v>
      </c>
      <c r="Z311">
        <f ca="1">_xlfn.IFS(AND(Y311&gt;铜钱系统分析!$D$233,Y311&lt;=铜钱系统分析!$E$233),5,AND(Y311&gt;铜钱系统分析!$D$234,Y311&lt;=铜钱系统分析!$E$234),4,AND(Y311&gt;铜钱系统分析!$D$235,Y311&lt;=铜钱系统分析!$E$235),3,AND(Y311&gt;铜钱系统分析!$D$236,Y311&lt;=铜钱系统分析!$E$236),2)</f>
        <v>3</v>
      </c>
      <c r="AB311" s="48">
        <f t="shared" ca="1" si="49"/>
        <v>20.966036721244318</v>
      </c>
      <c r="AC311">
        <f ca="1">_xlfn.IFS(AND(AB311&gt;铜钱系统分析!$D$233,AB311&lt;=铜钱系统分析!$E$233),5,AND(AB311&gt;铜钱系统分析!$D$234,AB311&lt;=铜钱系统分析!$E$234),4,AND(AB311&gt;铜钱系统分析!$D$235,AB311&lt;=铜钱系统分析!$E$235),3,AND(AB311&gt;铜钱系统分析!$D$236,AB311&lt;=铜钱系统分析!$E$236),2)</f>
        <v>3</v>
      </c>
    </row>
    <row r="312" spans="1:29" x14ac:dyDescent="0.15">
      <c r="A312" s="48">
        <f t="shared" ca="1" si="40"/>
        <v>32.620615263056784</v>
      </c>
      <c r="B312">
        <f ca="1">_xlfn.IFS(AND(A312&gt;铜钱系统分析!$D$233,A312&lt;=铜钱系统分析!$E$233),5,AND(A312&gt;铜钱系统分析!$D$234,A312&lt;=铜钱系统分析!$E$234),4,AND(A312&gt;铜钱系统分析!$D$235,A312&lt;=铜钱系统分析!$E$235),3,AND(A312&gt;铜钱系统分析!$D$236,A312&lt;=铜钱系统分析!$E$236),2)</f>
        <v>3</v>
      </c>
      <c r="D312" s="48">
        <f t="shared" ca="1" si="41"/>
        <v>19.721985793029873</v>
      </c>
      <c r="E312">
        <f ca="1">_xlfn.IFS(AND(D312&gt;铜钱系统分析!$D$233,D312&lt;=铜钱系统分析!$E$233),5,AND(D312&gt;铜钱系统分析!$D$234,D312&lt;=铜钱系统分析!$E$234),4,AND(D312&gt;铜钱系统分析!$D$235,D312&lt;=铜钱系统分析!$E$235),3,AND(D312&gt;铜钱系统分析!$D$236,D312&lt;=铜钱系统分析!$E$236),2)</f>
        <v>3</v>
      </c>
      <c r="G312" s="48">
        <f t="shared" ca="1" si="42"/>
        <v>89.140070758093643</v>
      </c>
      <c r="H312">
        <f ca="1">_xlfn.IFS(AND(G312&gt;铜钱系统分析!$D$233,G312&lt;=铜钱系统分析!$E$233),5,AND(G312&gt;铜钱系统分析!$D$234,G312&lt;=铜钱系统分析!$E$234),4,AND(G312&gt;铜钱系统分析!$D$235,G312&lt;=铜钱系统分析!$E$235),3,AND(G312&gt;铜钱系统分析!$D$236,G312&lt;=铜钱系统分析!$E$236),2)</f>
        <v>2</v>
      </c>
      <c r="J312" s="48">
        <f t="shared" ca="1" si="43"/>
        <v>34.654416768129003</v>
      </c>
      <c r="K312">
        <f ca="1">_xlfn.IFS(AND(J312&gt;铜钱系统分析!$D$233,J312&lt;=铜钱系统分析!$E$233),5,AND(J312&gt;铜钱系统分析!$D$234,J312&lt;=铜钱系统分析!$E$234),4,AND(J312&gt;铜钱系统分析!$D$235,J312&lt;=铜钱系统分析!$E$235),3,AND(J312&gt;铜钱系统分析!$D$236,J312&lt;=铜钱系统分析!$E$236),2)</f>
        <v>3</v>
      </c>
      <c r="M312" s="48">
        <f t="shared" ca="1" si="44"/>
        <v>48.746416063414763</v>
      </c>
      <c r="N312">
        <f ca="1">_xlfn.IFS(AND(M312&gt;铜钱系统分析!$D$233,M312&lt;=铜钱系统分析!$E$233),5,AND(M312&gt;铜钱系统分析!$D$234,M312&lt;=铜钱系统分析!$E$234),4,AND(M312&gt;铜钱系统分析!$D$235,M312&lt;=铜钱系统分析!$E$235),3,AND(M312&gt;铜钱系统分析!$D$236,M312&lt;=铜钱系统分析!$E$236),2)</f>
        <v>3</v>
      </c>
      <c r="P312" s="48">
        <f t="shared" ca="1" si="45"/>
        <v>17.568540728392524</v>
      </c>
      <c r="Q312">
        <f ca="1">_xlfn.IFS(AND(P312&gt;铜钱系统分析!$D$233,P312&lt;=铜钱系统分析!$E$233),5,AND(P312&gt;铜钱系统分析!$D$234,P312&lt;=铜钱系统分析!$E$234),4,AND(P312&gt;铜钱系统分析!$D$235,P312&lt;=铜钱系统分析!$E$235),3,AND(P312&gt;铜钱系统分析!$D$236,P312&lt;=铜钱系统分析!$E$236),2)</f>
        <v>3</v>
      </c>
      <c r="S312" s="48">
        <f t="shared" ca="1" si="46"/>
        <v>16.830499109186437</v>
      </c>
      <c r="T312">
        <f ca="1">_xlfn.IFS(AND(S312&gt;铜钱系统分析!$D$233,S312&lt;=铜钱系统分析!$E$233),5,AND(S312&gt;铜钱系统分析!$D$234,S312&lt;=铜钱系统分析!$E$234),4,AND(S312&gt;铜钱系统分析!$D$235,S312&lt;=铜钱系统分析!$E$235),3,AND(S312&gt;铜钱系统分析!$D$236,S312&lt;=铜钱系统分析!$E$236),2)</f>
        <v>3</v>
      </c>
      <c r="V312" s="48">
        <f t="shared" ca="1" si="47"/>
        <v>24.192532270440349</v>
      </c>
      <c r="W312">
        <f ca="1">_xlfn.IFS(AND(V312&gt;铜钱系统分析!$D$233,V312&lt;=铜钱系统分析!$E$233),5,AND(V312&gt;铜钱系统分析!$D$234,V312&lt;=铜钱系统分析!$E$234),4,AND(V312&gt;铜钱系统分析!$D$235,V312&lt;=铜钱系统分析!$E$235),3,AND(V312&gt;铜钱系统分析!$D$236,V312&lt;=铜钱系统分析!$E$236),2)</f>
        <v>3</v>
      </c>
      <c r="Y312" s="48">
        <f t="shared" ca="1" si="48"/>
        <v>47.054875353687066</v>
      </c>
      <c r="Z312">
        <f ca="1">_xlfn.IFS(AND(Y312&gt;铜钱系统分析!$D$233,Y312&lt;=铜钱系统分析!$E$233),5,AND(Y312&gt;铜钱系统分析!$D$234,Y312&lt;=铜钱系统分析!$E$234),4,AND(Y312&gt;铜钱系统分析!$D$235,Y312&lt;=铜钱系统分析!$E$235),3,AND(Y312&gt;铜钱系统分析!$D$236,Y312&lt;=铜钱系统分析!$E$236),2)</f>
        <v>3</v>
      </c>
      <c r="AB312" s="48">
        <f t="shared" ca="1" si="49"/>
        <v>57.221424313963929</v>
      </c>
      <c r="AC312">
        <f ca="1">_xlfn.IFS(AND(AB312&gt;铜钱系统分析!$D$233,AB312&lt;=铜钱系统分析!$E$233),5,AND(AB312&gt;铜钱系统分析!$D$234,AB312&lt;=铜钱系统分析!$E$234),4,AND(AB312&gt;铜钱系统分析!$D$235,AB312&lt;=铜钱系统分析!$E$235),3,AND(AB312&gt;铜钱系统分析!$D$236,AB312&lt;=铜钱系统分析!$E$236),2)</f>
        <v>3</v>
      </c>
    </row>
    <row r="313" spans="1:29" x14ac:dyDescent="0.15">
      <c r="A313" s="48">
        <f t="shared" ca="1" si="40"/>
        <v>55.288215189472645</v>
      </c>
      <c r="B313">
        <f ca="1">_xlfn.IFS(AND(A313&gt;铜钱系统分析!$D$233,A313&lt;=铜钱系统分析!$E$233),5,AND(A313&gt;铜钱系统分析!$D$234,A313&lt;=铜钱系统分析!$E$234),4,AND(A313&gt;铜钱系统分析!$D$235,A313&lt;=铜钱系统分析!$E$235),3,AND(A313&gt;铜钱系统分析!$D$236,A313&lt;=铜钱系统分析!$E$236),2)</f>
        <v>3</v>
      </c>
      <c r="D313" s="48">
        <f t="shared" ca="1" si="41"/>
        <v>87.534713533916886</v>
      </c>
      <c r="E313">
        <f ca="1">_xlfn.IFS(AND(D313&gt;铜钱系统分析!$D$233,D313&lt;=铜钱系统分析!$E$233),5,AND(D313&gt;铜钱系统分析!$D$234,D313&lt;=铜钱系统分析!$E$234),4,AND(D313&gt;铜钱系统分析!$D$235,D313&lt;=铜钱系统分析!$E$235),3,AND(D313&gt;铜钱系统分析!$D$236,D313&lt;=铜钱系统分析!$E$236),2)</f>
        <v>2</v>
      </c>
      <c r="G313" s="48">
        <f t="shared" ca="1" si="42"/>
        <v>90.037891402542627</v>
      </c>
      <c r="H313">
        <f ca="1">_xlfn.IFS(AND(G313&gt;铜钱系统分析!$D$233,G313&lt;=铜钱系统分析!$E$233),5,AND(G313&gt;铜钱系统分析!$D$234,G313&lt;=铜钱系统分析!$E$234),4,AND(G313&gt;铜钱系统分析!$D$235,G313&lt;=铜钱系统分析!$E$235),3,AND(G313&gt;铜钱系统分析!$D$236,G313&lt;=铜钱系统分析!$E$236),2)</f>
        <v>2</v>
      </c>
      <c r="J313" s="48">
        <f t="shared" ca="1" si="43"/>
        <v>20.761621568630517</v>
      </c>
      <c r="K313">
        <f ca="1">_xlfn.IFS(AND(J313&gt;铜钱系统分析!$D$233,J313&lt;=铜钱系统分析!$E$233),5,AND(J313&gt;铜钱系统分析!$D$234,J313&lt;=铜钱系统分析!$E$234),4,AND(J313&gt;铜钱系统分析!$D$235,J313&lt;=铜钱系统分析!$E$235),3,AND(J313&gt;铜钱系统分析!$D$236,J313&lt;=铜钱系统分析!$E$236),2)</f>
        <v>3</v>
      </c>
      <c r="M313" s="48">
        <f t="shared" ca="1" si="44"/>
        <v>26.84723981934577</v>
      </c>
      <c r="N313">
        <f ca="1">_xlfn.IFS(AND(M313&gt;铜钱系统分析!$D$233,M313&lt;=铜钱系统分析!$E$233),5,AND(M313&gt;铜钱系统分析!$D$234,M313&lt;=铜钱系统分析!$E$234),4,AND(M313&gt;铜钱系统分析!$D$235,M313&lt;=铜钱系统分析!$E$235),3,AND(M313&gt;铜钱系统分析!$D$236,M313&lt;=铜钱系统分析!$E$236),2)</f>
        <v>3</v>
      </c>
      <c r="P313" s="48">
        <f t="shared" ca="1" si="45"/>
        <v>64.745410744687717</v>
      </c>
      <c r="Q313">
        <f ca="1">_xlfn.IFS(AND(P313&gt;铜钱系统分析!$D$233,P313&lt;=铜钱系统分析!$E$233),5,AND(P313&gt;铜钱系统分析!$D$234,P313&lt;=铜钱系统分析!$E$234),4,AND(P313&gt;铜钱系统分析!$D$235,P313&lt;=铜钱系统分析!$E$235),3,AND(P313&gt;铜钱系统分析!$D$236,P313&lt;=铜钱系统分析!$E$236),2)</f>
        <v>3</v>
      </c>
      <c r="S313" s="48">
        <f t="shared" ca="1" si="46"/>
        <v>47.998941201900202</v>
      </c>
      <c r="T313">
        <f ca="1">_xlfn.IFS(AND(S313&gt;铜钱系统分析!$D$233,S313&lt;=铜钱系统分析!$E$233),5,AND(S313&gt;铜钱系统分析!$D$234,S313&lt;=铜钱系统分析!$E$234),4,AND(S313&gt;铜钱系统分析!$D$235,S313&lt;=铜钱系统分析!$E$235),3,AND(S313&gt;铜钱系统分析!$D$236,S313&lt;=铜钱系统分析!$E$236),2)</f>
        <v>3</v>
      </c>
      <c r="V313" s="48">
        <f t="shared" ca="1" si="47"/>
        <v>65.970185002634835</v>
      </c>
      <c r="W313">
        <f ca="1">_xlfn.IFS(AND(V313&gt;铜钱系统分析!$D$233,V313&lt;=铜钱系统分析!$E$233),5,AND(V313&gt;铜钱系统分析!$D$234,V313&lt;=铜钱系统分析!$E$234),4,AND(V313&gt;铜钱系统分析!$D$235,V313&lt;=铜钱系统分析!$E$235),3,AND(V313&gt;铜钱系统分析!$D$236,V313&lt;=铜钱系统分析!$E$236),2)</f>
        <v>3</v>
      </c>
      <c r="Y313" s="48">
        <f t="shared" ca="1" si="48"/>
        <v>50.024227681711842</v>
      </c>
      <c r="Z313">
        <f ca="1">_xlfn.IFS(AND(Y313&gt;铜钱系统分析!$D$233,Y313&lt;=铜钱系统分析!$E$233),5,AND(Y313&gt;铜钱系统分析!$D$234,Y313&lt;=铜钱系统分析!$E$234),4,AND(Y313&gt;铜钱系统分析!$D$235,Y313&lt;=铜钱系统分析!$E$235),3,AND(Y313&gt;铜钱系统分析!$D$236,Y313&lt;=铜钱系统分析!$E$236),2)</f>
        <v>3</v>
      </c>
      <c r="AB313" s="48">
        <f t="shared" ca="1" si="49"/>
        <v>77.516239417082204</v>
      </c>
      <c r="AC313">
        <f ca="1">_xlfn.IFS(AND(AB313&gt;铜钱系统分析!$D$233,AB313&lt;=铜钱系统分析!$E$233),5,AND(AB313&gt;铜钱系统分析!$D$234,AB313&lt;=铜钱系统分析!$E$234),4,AND(AB313&gt;铜钱系统分析!$D$235,AB313&lt;=铜钱系统分析!$E$235),3,AND(AB313&gt;铜钱系统分析!$D$236,AB313&lt;=铜钱系统分析!$E$236),2)</f>
        <v>2</v>
      </c>
    </row>
    <row r="314" spans="1:29" x14ac:dyDescent="0.15">
      <c r="A314" s="48">
        <f t="shared" ca="1" si="40"/>
        <v>27.788832613063708</v>
      </c>
      <c r="B314">
        <f ca="1">_xlfn.IFS(AND(A314&gt;铜钱系统分析!$D$233,A314&lt;=铜钱系统分析!$E$233),5,AND(A314&gt;铜钱系统分析!$D$234,A314&lt;=铜钱系统分析!$E$234),4,AND(A314&gt;铜钱系统分析!$D$235,A314&lt;=铜钱系统分析!$E$235),3,AND(A314&gt;铜钱系统分析!$D$236,A314&lt;=铜钱系统分析!$E$236),2)</f>
        <v>3</v>
      </c>
      <c r="D314" s="48">
        <f t="shared" ca="1" si="41"/>
        <v>6.3462065598831501</v>
      </c>
      <c r="E314">
        <f ca="1">_xlfn.IFS(AND(D314&gt;铜钱系统分析!$D$233,D314&lt;=铜钱系统分析!$E$233),5,AND(D314&gt;铜钱系统分析!$D$234,D314&lt;=铜钱系统分析!$E$234),4,AND(D314&gt;铜钱系统分析!$D$235,D314&lt;=铜钱系统分析!$E$235),3,AND(D314&gt;铜钱系统分析!$D$236,D314&lt;=铜钱系统分析!$E$236),2)</f>
        <v>3</v>
      </c>
      <c r="G314" s="48">
        <f t="shared" ca="1" si="42"/>
        <v>51.433731221767076</v>
      </c>
      <c r="H314">
        <f ca="1">_xlfn.IFS(AND(G314&gt;铜钱系统分析!$D$233,G314&lt;=铜钱系统分析!$E$233),5,AND(G314&gt;铜钱系统分析!$D$234,G314&lt;=铜钱系统分析!$E$234),4,AND(G314&gt;铜钱系统分析!$D$235,G314&lt;=铜钱系统分析!$E$235),3,AND(G314&gt;铜钱系统分析!$D$236,G314&lt;=铜钱系统分析!$E$236),2)</f>
        <v>3</v>
      </c>
      <c r="J314" s="48">
        <f t="shared" ca="1" si="43"/>
        <v>1.6814976060136821</v>
      </c>
      <c r="K314">
        <f ca="1">_xlfn.IFS(AND(J314&gt;铜钱系统分析!$D$233,J314&lt;=铜钱系统分析!$E$233),5,AND(J314&gt;铜钱系统分析!$D$234,J314&lt;=铜钱系统分析!$E$234),4,AND(J314&gt;铜钱系统分析!$D$235,J314&lt;=铜钱系统分析!$E$235),3,AND(J314&gt;铜钱系统分析!$D$236,J314&lt;=铜钱系统分析!$E$236),2)</f>
        <v>4</v>
      </c>
      <c r="M314" s="48">
        <f t="shared" ca="1" si="44"/>
        <v>36.209007183336659</v>
      </c>
      <c r="N314">
        <f ca="1">_xlfn.IFS(AND(M314&gt;铜钱系统分析!$D$233,M314&lt;=铜钱系统分析!$E$233),5,AND(M314&gt;铜钱系统分析!$D$234,M314&lt;=铜钱系统分析!$E$234),4,AND(M314&gt;铜钱系统分析!$D$235,M314&lt;=铜钱系统分析!$E$235),3,AND(M314&gt;铜钱系统分析!$D$236,M314&lt;=铜钱系统分析!$E$236),2)</f>
        <v>3</v>
      </c>
      <c r="P314" s="48">
        <f t="shared" ca="1" si="45"/>
        <v>84.348711923438856</v>
      </c>
      <c r="Q314">
        <f ca="1">_xlfn.IFS(AND(P314&gt;铜钱系统分析!$D$233,P314&lt;=铜钱系统分析!$E$233),5,AND(P314&gt;铜钱系统分析!$D$234,P314&lt;=铜钱系统分析!$E$234),4,AND(P314&gt;铜钱系统分析!$D$235,P314&lt;=铜钱系统分析!$E$235),3,AND(P314&gt;铜钱系统分析!$D$236,P314&lt;=铜钱系统分析!$E$236),2)</f>
        <v>2</v>
      </c>
      <c r="S314" s="48">
        <f t="shared" ca="1" si="46"/>
        <v>31.112646612292927</v>
      </c>
      <c r="T314">
        <f ca="1">_xlfn.IFS(AND(S314&gt;铜钱系统分析!$D$233,S314&lt;=铜钱系统分析!$E$233),5,AND(S314&gt;铜钱系统分析!$D$234,S314&lt;=铜钱系统分析!$E$234),4,AND(S314&gt;铜钱系统分析!$D$235,S314&lt;=铜钱系统分析!$E$235),3,AND(S314&gt;铜钱系统分析!$D$236,S314&lt;=铜钱系统分析!$E$236),2)</f>
        <v>3</v>
      </c>
      <c r="V314" s="48">
        <f t="shared" ca="1" si="47"/>
        <v>28.525075927728405</v>
      </c>
      <c r="W314">
        <f ca="1">_xlfn.IFS(AND(V314&gt;铜钱系统分析!$D$233,V314&lt;=铜钱系统分析!$E$233),5,AND(V314&gt;铜钱系统分析!$D$234,V314&lt;=铜钱系统分析!$E$234),4,AND(V314&gt;铜钱系统分析!$D$235,V314&lt;=铜钱系统分析!$E$235),3,AND(V314&gt;铜钱系统分析!$D$236,V314&lt;=铜钱系统分析!$E$236),2)</f>
        <v>3</v>
      </c>
      <c r="Y314" s="48">
        <f t="shared" ca="1" si="48"/>
        <v>53.232747942598465</v>
      </c>
      <c r="Z314">
        <f ca="1">_xlfn.IFS(AND(Y314&gt;铜钱系统分析!$D$233,Y314&lt;=铜钱系统分析!$E$233),5,AND(Y314&gt;铜钱系统分析!$D$234,Y314&lt;=铜钱系统分析!$E$234),4,AND(Y314&gt;铜钱系统分析!$D$235,Y314&lt;=铜钱系统分析!$E$235),3,AND(Y314&gt;铜钱系统分析!$D$236,Y314&lt;=铜钱系统分析!$E$236),2)</f>
        <v>3</v>
      </c>
      <c r="AB314" s="48">
        <f t="shared" ca="1" si="49"/>
        <v>85.736431391672511</v>
      </c>
      <c r="AC314">
        <f ca="1">_xlfn.IFS(AND(AB314&gt;铜钱系统分析!$D$233,AB314&lt;=铜钱系统分析!$E$233),5,AND(AB314&gt;铜钱系统分析!$D$234,AB314&lt;=铜钱系统分析!$E$234),4,AND(AB314&gt;铜钱系统分析!$D$235,AB314&lt;=铜钱系统分析!$E$235),3,AND(AB314&gt;铜钱系统分析!$D$236,AB314&lt;=铜钱系统分析!$E$236),2)</f>
        <v>2</v>
      </c>
    </row>
    <row r="315" spans="1:29" x14ac:dyDescent="0.15">
      <c r="A315" s="48">
        <f t="shared" ca="1" si="40"/>
        <v>67.7183871291451</v>
      </c>
      <c r="B315">
        <f ca="1">_xlfn.IFS(AND(A315&gt;铜钱系统分析!$D$233,A315&lt;=铜钱系统分析!$E$233),5,AND(A315&gt;铜钱系统分析!$D$234,A315&lt;=铜钱系统分析!$E$234),4,AND(A315&gt;铜钱系统分析!$D$235,A315&lt;=铜钱系统分析!$E$235),3,AND(A315&gt;铜钱系统分析!$D$236,A315&lt;=铜钱系统分析!$E$236),2)</f>
        <v>3</v>
      </c>
      <c r="D315" s="48">
        <f t="shared" ca="1" si="41"/>
        <v>75.725003948239561</v>
      </c>
      <c r="E315">
        <f ca="1">_xlfn.IFS(AND(D315&gt;铜钱系统分析!$D$233,D315&lt;=铜钱系统分析!$E$233),5,AND(D315&gt;铜钱系统分析!$D$234,D315&lt;=铜钱系统分析!$E$234),4,AND(D315&gt;铜钱系统分析!$D$235,D315&lt;=铜钱系统分析!$E$235),3,AND(D315&gt;铜钱系统分析!$D$236,D315&lt;=铜钱系统分析!$E$236),2)</f>
        <v>2</v>
      </c>
      <c r="G315" s="48">
        <f t="shared" ca="1" si="42"/>
        <v>62.597273838042213</v>
      </c>
      <c r="H315">
        <f ca="1">_xlfn.IFS(AND(G315&gt;铜钱系统分析!$D$233,G315&lt;=铜钱系统分析!$E$233),5,AND(G315&gt;铜钱系统分析!$D$234,G315&lt;=铜钱系统分析!$E$234),4,AND(G315&gt;铜钱系统分析!$D$235,G315&lt;=铜钱系统分析!$E$235),3,AND(G315&gt;铜钱系统分析!$D$236,G315&lt;=铜钱系统分析!$E$236),2)</f>
        <v>3</v>
      </c>
      <c r="J315" s="48">
        <f t="shared" ca="1" si="43"/>
        <v>68.210293719882728</v>
      </c>
      <c r="K315">
        <f ca="1">_xlfn.IFS(AND(J315&gt;铜钱系统分析!$D$233,J315&lt;=铜钱系统分析!$E$233),5,AND(J315&gt;铜钱系统分析!$D$234,J315&lt;=铜钱系统分析!$E$234),4,AND(J315&gt;铜钱系统分析!$D$235,J315&lt;=铜钱系统分析!$E$235),3,AND(J315&gt;铜钱系统分析!$D$236,J315&lt;=铜钱系统分析!$E$236),2)</f>
        <v>3</v>
      </c>
      <c r="M315" s="48">
        <f t="shared" ca="1" si="44"/>
        <v>59.080759047979072</v>
      </c>
      <c r="N315">
        <f ca="1">_xlfn.IFS(AND(M315&gt;铜钱系统分析!$D$233,M315&lt;=铜钱系统分析!$E$233),5,AND(M315&gt;铜钱系统分析!$D$234,M315&lt;=铜钱系统分析!$E$234),4,AND(M315&gt;铜钱系统分析!$D$235,M315&lt;=铜钱系统分析!$E$235),3,AND(M315&gt;铜钱系统分析!$D$236,M315&lt;=铜钱系统分析!$E$236),2)</f>
        <v>3</v>
      </c>
      <c r="P315" s="48">
        <f t="shared" ca="1" si="45"/>
        <v>37.252263953494221</v>
      </c>
      <c r="Q315">
        <f ca="1">_xlfn.IFS(AND(P315&gt;铜钱系统分析!$D$233,P315&lt;=铜钱系统分析!$E$233),5,AND(P315&gt;铜钱系统分析!$D$234,P315&lt;=铜钱系统分析!$E$234),4,AND(P315&gt;铜钱系统分析!$D$235,P315&lt;=铜钱系统分析!$E$235),3,AND(P315&gt;铜钱系统分析!$D$236,P315&lt;=铜钱系统分析!$E$236),2)</f>
        <v>3</v>
      </c>
      <c r="S315" s="48">
        <f t="shared" ca="1" si="46"/>
        <v>98.529524036975829</v>
      </c>
      <c r="T315">
        <f ca="1">_xlfn.IFS(AND(S315&gt;铜钱系统分析!$D$233,S315&lt;=铜钱系统分析!$E$233),5,AND(S315&gt;铜钱系统分析!$D$234,S315&lt;=铜钱系统分析!$E$234),4,AND(S315&gt;铜钱系统分析!$D$235,S315&lt;=铜钱系统分析!$E$235),3,AND(S315&gt;铜钱系统分析!$D$236,S315&lt;=铜钱系统分析!$E$236),2)</f>
        <v>2</v>
      </c>
      <c r="V315" s="48">
        <f t="shared" ca="1" si="47"/>
        <v>27.969415123146224</v>
      </c>
      <c r="W315">
        <f ca="1">_xlfn.IFS(AND(V315&gt;铜钱系统分析!$D$233,V315&lt;=铜钱系统分析!$E$233),5,AND(V315&gt;铜钱系统分析!$D$234,V315&lt;=铜钱系统分析!$E$234),4,AND(V315&gt;铜钱系统分析!$D$235,V315&lt;=铜钱系统分析!$E$235),3,AND(V315&gt;铜钱系统分析!$D$236,V315&lt;=铜钱系统分析!$E$236),2)</f>
        <v>3</v>
      </c>
      <c r="Y315" s="48">
        <f t="shared" ca="1" si="48"/>
        <v>34.459478456450121</v>
      </c>
      <c r="Z315">
        <f ca="1">_xlfn.IFS(AND(Y315&gt;铜钱系统分析!$D$233,Y315&lt;=铜钱系统分析!$E$233),5,AND(Y315&gt;铜钱系统分析!$D$234,Y315&lt;=铜钱系统分析!$E$234),4,AND(Y315&gt;铜钱系统分析!$D$235,Y315&lt;=铜钱系统分析!$E$235),3,AND(Y315&gt;铜钱系统分析!$D$236,Y315&lt;=铜钱系统分析!$E$236),2)</f>
        <v>3</v>
      </c>
      <c r="AB315" s="48">
        <f t="shared" ca="1" si="49"/>
        <v>94.438984801100005</v>
      </c>
      <c r="AC315">
        <f ca="1">_xlfn.IFS(AND(AB315&gt;铜钱系统分析!$D$233,AB315&lt;=铜钱系统分析!$E$233),5,AND(AB315&gt;铜钱系统分析!$D$234,AB315&lt;=铜钱系统分析!$E$234),4,AND(AB315&gt;铜钱系统分析!$D$235,AB315&lt;=铜钱系统分析!$E$235),3,AND(AB315&gt;铜钱系统分析!$D$236,AB315&lt;=铜钱系统分析!$E$236),2)</f>
        <v>2</v>
      </c>
    </row>
    <row r="316" spans="1:29" x14ac:dyDescent="0.15">
      <c r="A316" s="48">
        <f t="shared" ca="1" si="40"/>
        <v>77.838118512726012</v>
      </c>
      <c r="B316">
        <f ca="1">_xlfn.IFS(AND(A316&gt;铜钱系统分析!$D$233,A316&lt;=铜钱系统分析!$E$233),5,AND(A316&gt;铜钱系统分析!$D$234,A316&lt;=铜钱系统分析!$E$234),4,AND(A316&gt;铜钱系统分析!$D$235,A316&lt;=铜钱系统分析!$E$235),3,AND(A316&gt;铜钱系统分析!$D$236,A316&lt;=铜钱系统分析!$E$236),2)</f>
        <v>2</v>
      </c>
      <c r="D316" s="48">
        <f t="shared" ca="1" si="41"/>
        <v>13.724207282461299</v>
      </c>
      <c r="E316">
        <f ca="1">_xlfn.IFS(AND(D316&gt;铜钱系统分析!$D$233,D316&lt;=铜钱系统分析!$E$233),5,AND(D316&gt;铜钱系统分析!$D$234,D316&lt;=铜钱系统分析!$E$234),4,AND(D316&gt;铜钱系统分析!$D$235,D316&lt;=铜钱系统分析!$E$235),3,AND(D316&gt;铜钱系统分析!$D$236,D316&lt;=铜钱系统分析!$E$236),2)</f>
        <v>3</v>
      </c>
      <c r="G316" s="48">
        <f t="shared" ca="1" si="42"/>
        <v>39.113149246537539</v>
      </c>
      <c r="H316">
        <f ca="1">_xlfn.IFS(AND(G316&gt;铜钱系统分析!$D$233,G316&lt;=铜钱系统分析!$E$233),5,AND(G316&gt;铜钱系统分析!$D$234,G316&lt;=铜钱系统分析!$E$234),4,AND(G316&gt;铜钱系统分析!$D$235,G316&lt;=铜钱系统分析!$E$235),3,AND(G316&gt;铜钱系统分析!$D$236,G316&lt;=铜钱系统分析!$E$236),2)</f>
        <v>3</v>
      </c>
      <c r="J316" s="48">
        <f t="shared" ca="1" si="43"/>
        <v>86.763504392374728</v>
      </c>
      <c r="K316">
        <f ca="1">_xlfn.IFS(AND(J316&gt;铜钱系统分析!$D$233,J316&lt;=铜钱系统分析!$E$233),5,AND(J316&gt;铜钱系统分析!$D$234,J316&lt;=铜钱系统分析!$E$234),4,AND(J316&gt;铜钱系统分析!$D$235,J316&lt;=铜钱系统分析!$E$235),3,AND(J316&gt;铜钱系统分析!$D$236,J316&lt;=铜钱系统分析!$E$236),2)</f>
        <v>2</v>
      </c>
      <c r="M316" s="48">
        <f t="shared" ca="1" si="44"/>
        <v>3.3174419059741278</v>
      </c>
      <c r="N316">
        <f ca="1">_xlfn.IFS(AND(M316&gt;铜钱系统分析!$D$233,M316&lt;=铜钱系统分析!$E$233),5,AND(M316&gt;铜钱系统分析!$D$234,M316&lt;=铜钱系统分析!$E$234),4,AND(M316&gt;铜钱系统分析!$D$235,M316&lt;=铜钱系统分析!$E$235),3,AND(M316&gt;铜钱系统分析!$D$236,M316&lt;=铜钱系统分析!$E$236),2)</f>
        <v>3</v>
      </c>
      <c r="P316" s="48">
        <f t="shared" ca="1" si="45"/>
        <v>40.042192837901545</v>
      </c>
      <c r="Q316">
        <f ca="1">_xlfn.IFS(AND(P316&gt;铜钱系统分析!$D$233,P316&lt;=铜钱系统分析!$E$233),5,AND(P316&gt;铜钱系统分析!$D$234,P316&lt;=铜钱系统分析!$E$234),4,AND(P316&gt;铜钱系统分析!$D$235,P316&lt;=铜钱系统分析!$E$235),3,AND(P316&gt;铜钱系统分析!$D$236,P316&lt;=铜钱系统分析!$E$236),2)</f>
        <v>3</v>
      </c>
      <c r="S316" s="48">
        <f t="shared" ca="1" si="46"/>
        <v>87.290186968380084</v>
      </c>
      <c r="T316">
        <f ca="1">_xlfn.IFS(AND(S316&gt;铜钱系统分析!$D$233,S316&lt;=铜钱系统分析!$E$233),5,AND(S316&gt;铜钱系统分析!$D$234,S316&lt;=铜钱系统分析!$E$234),4,AND(S316&gt;铜钱系统分析!$D$235,S316&lt;=铜钱系统分析!$E$235),3,AND(S316&gt;铜钱系统分析!$D$236,S316&lt;=铜钱系统分析!$E$236),2)</f>
        <v>2</v>
      </c>
      <c r="V316" s="48">
        <f t="shared" ca="1" si="47"/>
        <v>20.917863755312037</v>
      </c>
      <c r="W316">
        <f ca="1">_xlfn.IFS(AND(V316&gt;铜钱系统分析!$D$233,V316&lt;=铜钱系统分析!$E$233),5,AND(V316&gt;铜钱系统分析!$D$234,V316&lt;=铜钱系统分析!$E$234),4,AND(V316&gt;铜钱系统分析!$D$235,V316&lt;=铜钱系统分析!$E$235),3,AND(V316&gt;铜钱系统分析!$D$236,V316&lt;=铜钱系统分析!$E$236),2)</f>
        <v>3</v>
      </c>
      <c r="Y316" s="48">
        <f t="shared" ca="1" si="48"/>
        <v>43.725117543484174</v>
      </c>
      <c r="Z316">
        <f ca="1">_xlfn.IFS(AND(Y316&gt;铜钱系统分析!$D$233,Y316&lt;=铜钱系统分析!$E$233),5,AND(Y316&gt;铜钱系统分析!$D$234,Y316&lt;=铜钱系统分析!$E$234),4,AND(Y316&gt;铜钱系统分析!$D$235,Y316&lt;=铜钱系统分析!$E$235),3,AND(Y316&gt;铜钱系统分析!$D$236,Y316&lt;=铜钱系统分析!$E$236),2)</f>
        <v>3</v>
      </c>
      <c r="AB316" s="48">
        <f t="shared" ca="1" si="49"/>
        <v>81.80619421614783</v>
      </c>
      <c r="AC316">
        <f ca="1">_xlfn.IFS(AND(AB316&gt;铜钱系统分析!$D$233,AB316&lt;=铜钱系统分析!$E$233),5,AND(AB316&gt;铜钱系统分析!$D$234,AB316&lt;=铜钱系统分析!$E$234),4,AND(AB316&gt;铜钱系统分析!$D$235,AB316&lt;=铜钱系统分析!$E$235),3,AND(AB316&gt;铜钱系统分析!$D$236,AB316&lt;=铜钱系统分析!$E$236),2)</f>
        <v>2</v>
      </c>
    </row>
    <row r="317" spans="1:29" x14ac:dyDescent="0.15">
      <c r="A317" s="48">
        <f t="shared" ca="1" si="40"/>
        <v>54.810498957659249</v>
      </c>
      <c r="B317">
        <f ca="1">_xlfn.IFS(AND(A317&gt;铜钱系统分析!$D$233,A317&lt;=铜钱系统分析!$E$233),5,AND(A317&gt;铜钱系统分析!$D$234,A317&lt;=铜钱系统分析!$E$234),4,AND(A317&gt;铜钱系统分析!$D$235,A317&lt;=铜钱系统分析!$E$235),3,AND(A317&gt;铜钱系统分析!$D$236,A317&lt;=铜钱系统分析!$E$236),2)</f>
        <v>3</v>
      </c>
      <c r="D317" s="48">
        <f t="shared" ca="1" si="41"/>
        <v>43.895094424532211</v>
      </c>
      <c r="E317">
        <f ca="1">_xlfn.IFS(AND(D317&gt;铜钱系统分析!$D$233,D317&lt;=铜钱系统分析!$E$233),5,AND(D317&gt;铜钱系统分析!$D$234,D317&lt;=铜钱系统分析!$E$234),4,AND(D317&gt;铜钱系统分析!$D$235,D317&lt;=铜钱系统分析!$E$235),3,AND(D317&gt;铜钱系统分析!$D$236,D317&lt;=铜钱系统分析!$E$236),2)</f>
        <v>3</v>
      </c>
      <c r="G317" s="48">
        <f t="shared" ca="1" si="42"/>
        <v>9.8596563477581611</v>
      </c>
      <c r="H317">
        <f ca="1">_xlfn.IFS(AND(G317&gt;铜钱系统分析!$D$233,G317&lt;=铜钱系统分析!$E$233),5,AND(G317&gt;铜钱系统分析!$D$234,G317&lt;=铜钱系统分析!$E$234),4,AND(G317&gt;铜钱系统分析!$D$235,G317&lt;=铜钱系统分析!$E$235),3,AND(G317&gt;铜钱系统分析!$D$236,G317&lt;=铜钱系统分析!$E$236),2)</f>
        <v>3</v>
      </c>
      <c r="J317" s="48">
        <f t="shared" ca="1" si="43"/>
        <v>60.471317948987711</v>
      </c>
      <c r="K317">
        <f ca="1">_xlfn.IFS(AND(J317&gt;铜钱系统分析!$D$233,J317&lt;=铜钱系统分析!$E$233),5,AND(J317&gt;铜钱系统分析!$D$234,J317&lt;=铜钱系统分析!$E$234),4,AND(J317&gt;铜钱系统分析!$D$235,J317&lt;=铜钱系统分析!$E$235),3,AND(J317&gt;铜钱系统分析!$D$236,J317&lt;=铜钱系统分析!$E$236),2)</f>
        <v>3</v>
      </c>
      <c r="M317" s="48">
        <f t="shared" ca="1" si="44"/>
        <v>42.63998576092861</v>
      </c>
      <c r="N317">
        <f ca="1">_xlfn.IFS(AND(M317&gt;铜钱系统分析!$D$233,M317&lt;=铜钱系统分析!$E$233),5,AND(M317&gt;铜钱系统分析!$D$234,M317&lt;=铜钱系统分析!$E$234),4,AND(M317&gt;铜钱系统分析!$D$235,M317&lt;=铜钱系统分析!$E$235),3,AND(M317&gt;铜钱系统分析!$D$236,M317&lt;=铜钱系统分析!$E$236),2)</f>
        <v>3</v>
      </c>
      <c r="P317" s="48">
        <f t="shared" ca="1" si="45"/>
        <v>75.431287242125237</v>
      </c>
      <c r="Q317">
        <f ca="1">_xlfn.IFS(AND(P317&gt;铜钱系统分析!$D$233,P317&lt;=铜钱系统分析!$E$233),5,AND(P317&gt;铜钱系统分析!$D$234,P317&lt;=铜钱系统分析!$E$234),4,AND(P317&gt;铜钱系统分析!$D$235,P317&lt;=铜钱系统分析!$E$235),3,AND(P317&gt;铜钱系统分析!$D$236,P317&lt;=铜钱系统分析!$E$236),2)</f>
        <v>2</v>
      </c>
      <c r="S317" s="48">
        <f t="shared" ca="1" si="46"/>
        <v>78.04987153645142</v>
      </c>
      <c r="T317">
        <f ca="1">_xlfn.IFS(AND(S317&gt;铜钱系统分析!$D$233,S317&lt;=铜钱系统分析!$E$233),5,AND(S317&gt;铜钱系统分析!$D$234,S317&lt;=铜钱系统分析!$E$234),4,AND(S317&gt;铜钱系统分析!$D$235,S317&lt;=铜钱系统分析!$E$235),3,AND(S317&gt;铜钱系统分析!$D$236,S317&lt;=铜钱系统分析!$E$236),2)</f>
        <v>2</v>
      </c>
      <c r="V317" s="48">
        <f t="shared" ca="1" si="47"/>
        <v>91.482611971820333</v>
      </c>
      <c r="W317">
        <f ca="1">_xlfn.IFS(AND(V317&gt;铜钱系统分析!$D$233,V317&lt;=铜钱系统分析!$E$233),5,AND(V317&gt;铜钱系统分析!$D$234,V317&lt;=铜钱系统分析!$E$234),4,AND(V317&gt;铜钱系统分析!$D$235,V317&lt;=铜钱系统分析!$E$235),3,AND(V317&gt;铜钱系统分析!$D$236,V317&lt;=铜钱系统分析!$E$236),2)</f>
        <v>2</v>
      </c>
      <c r="Y317" s="48">
        <f t="shared" ca="1" si="48"/>
        <v>84.637760939019728</v>
      </c>
      <c r="Z317">
        <f ca="1">_xlfn.IFS(AND(Y317&gt;铜钱系统分析!$D$233,Y317&lt;=铜钱系统分析!$E$233),5,AND(Y317&gt;铜钱系统分析!$D$234,Y317&lt;=铜钱系统分析!$E$234),4,AND(Y317&gt;铜钱系统分析!$D$235,Y317&lt;=铜钱系统分析!$E$235),3,AND(Y317&gt;铜钱系统分析!$D$236,Y317&lt;=铜钱系统分析!$E$236),2)</f>
        <v>2</v>
      </c>
      <c r="AB317" s="48">
        <f t="shared" ca="1" si="49"/>
        <v>73.164487931940826</v>
      </c>
      <c r="AC317">
        <f ca="1">_xlfn.IFS(AND(AB317&gt;铜钱系统分析!$D$233,AB317&lt;=铜钱系统分析!$E$233),5,AND(AB317&gt;铜钱系统分析!$D$234,AB317&lt;=铜钱系统分析!$E$234),4,AND(AB317&gt;铜钱系统分析!$D$235,AB317&lt;=铜钱系统分析!$E$235),3,AND(AB317&gt;铜钱系统分析!$D$236,AB317&lt;=铜钱系统分析!$E$236),2)</f>
        <v>2</v>
      </c>
    </row>
    <row r="318" spans="1:29" x14ac:dyDescent="0.15">
      <c r="A318" s="48">
        <f t="shared" ca="1" si="40"/>
        <v>78.915844185139548</v>
      </c>
      <c r="B318">
        <f ca="1">_xlfn.IFS(AND(A318&gt;铜钱系统分析!$D$233,A318&lt;=铜钱系统分析!$E$233),5,AND(A318&gt;铜钱系统分析!$D$234,A318&lt;=铜钱系统分析!$E$234),4,AND(A318&gt;铜钱系统分析!$D$235,A318&lt;=铜钱系统分析!$E$235),3,AND(A318&gt;铜钱系统分析!$D$236,A318&lt;=铜钱系统分析!$E$236),2)</f>
        <v>2</v>
      </c>
      <c r="D318" s="48">
        <f t="shared" ca="1" si="41"/>
        <v>47.323957309746334</v>
      </c>
      <c r="E318">
        <f ca="1">_xlfn.IFS(AND(D318&gt;铜钱系统分析!$D$233,D318&lt;=铜钱系统分析!$E$233),5,AND(D318&gt;铜钱系统分析!$D$234,D318&lt;=铜钱系统分析!$E$234),4,AND(D318&gt;铜钱系统分析!$D$235,D318&lt;=铜钱系统分析!$E$235),3,AND(D318&gt;铜钱系统分析!$D$236,D318&lt;=铜钱系统分析!$E$236),2)</f>
        <v>3</v>
      </c>
      <c r="G318" s="48">
        <f t="shared" ca="1" si="42"/>
        <v>86.258532915127958</v>
      </c>
      <c r="H318">
        <f ca="1">_xlfn.IFS(AND(G318&gt;铜钱系统分析!$D$233,G318&lt;=铜钱系统分析!$E$233),5,AND(G318&gt;铜钱系统分析!$D$234,G318&lt;=铜钱系统分析!$E$234),4,AND(G318&gt;铜钱系统分析!$D$235,G318&lt;=铜钱系统分析!$E$235),3,AND(G318&gt;铜钱系统分析!$D$236,G318&lt;=铜钱系统分析!$E$236),2)</f>
        <v>2</v>
      </c>
      <c r="J318" s="48">
        <f t="shared" ca="1" si="43"/>
        <v>18.28537127815806</v>
      </c>
      <c r="K318">
        <f ca="1">_xlfn.IFS(AND(J318&gt;铜钱系统分析!$D$233,J318&lt;=铜钱系统分析!$E$233),5,AND(J318&gt;铜钱系统分析!$D$234,J318&lt;=铜钱系统分析!$E$234),4,AND(J318&gt;铜钱系统分析!$D$235,J318&lt;=铜钱系统分析!$E$235),3,AND(J318&gt;铜钱系统分析!$D$236,J318&lt;=铜钱系统分析!$E$236),2)</f>
        <v>3</v>
      </c>
      <c r="M318" s="48">
        <f t="shared" ca="1" si="44"/>
        <v>51.587969514858479</v>
      </c>
      <c r="N318">
        <f ca="1">_xlfn.IFS(AND(M318&gt;铜钱系统分析!$D$233,M318&lt;=铜钱系统分析!$E$233),5,AND(M318&gt;铜钱系统分析!$D$234,M318&lt;=铜钱系统分析!$E$234),4,AND(M318&gt;铜钱系统分析!$D$235,M318&lt;=铜钱系统分析!$E$235),3,AND(M318&gt;铜钱系统分析!$D$236,M318&lt;=铜钱系统分析!$E$236),2)</f>
        <v>3</v>
      </c>
      <c r="P318" s="48">
        <f t="shared" ca="1" si="45"/>
        <v>62.18372534337837</v>
      </c>
      <c r="Q318">
        <f ca="1">_xlfn.IFS(AND(P318&gt;铜钱系统分析!$D$233,P318&lt;=铜钱系统分析!$E$233),5,AND(P318&gt;铜钱系统分析!$D$234,P318&lt;=铜钱系统分析!$E$234),4,AND(P318&gt;铜钱系统分析!$D$235,P318&lt;=铜钱系统分析!$E$235),3,AND(P318&gt;铜钱系统分析!$D$236,P318&lt;=铜钱系统分析!$E$236),2)</f>
        <v>3</v>
      </c>
      <c r="S318" s="48">
        <f t="shared" ca="1" si="46"/>
        <v>77.730754264221488</v>
      </c>
      <c r="T318">
        <f ca="1">_xlfn.IFS(AND(S318&gt;铜钱系统分析!$D$233,S318&lt;=铜钱系统分析!$E$233),5,AND(S318&gt;铜钱系统分析!$D$234,S318&lt;=铜钱系统分析!$E$234),4,AND(S318&gt;铜钱系统分析!$D$235,S318&lt;=铜钱系统分析!$E$235),3,AND(S318&gt;铜钱系统分析!$D$236,S318&lt;=铜钱系统分析!$E$236),2)</f>
        <v>2</v>
      </c>
      <c r="V318" s="48">
        <f t="shared" ca="1" si="47"/>
        <v>55.483715347467154</v>
      </c>
      <c r="W318">
        <f ca="1">_xlfn.IFS(AND(V318&gt;铜钱系统分析!$D$233,V318&lt;=铜钱系统分析!$E$233),5,AND(V318&gt;铜钱系统分析!$D$234,V318&lt;=铜钱系统分析!$E$234),4,AND(V318&gt;铜钱系统分析!$D$235,V318&lt;=铜钱系统分析!$E$235),3,AND(V318&gt;铜钱系统分析!$D$236,V318&lt;=铜钱系统分析!$E$236),2)</f>
        <v>3</v>
      </c>
      <c r="Y318" s="48">
        <f t="shared" ca="1" si="48"/>
        <v>42.164520225110515</v>
      </c>
      <c r="Z318">
        <f ca="1">_xlfn.IFS(AND(Y318&gt;铜钱系统分析!$D$233,Y318&lt;=铜钱系统分析!$E$233),5,AND(Y318&gt;铜钱系统分析!$D$234,Y318&lt;=铜钱系统分析!$E$234),4,AND(Y318&gt;铜钱系统分析!$D$235,Y318&lt;=铜钱系统分析!$E$235),3,AND(Y318&gt;铜钱系统分析!$D$236,Y318&lt;=铜钱系统分析!$E$236),2)</f>
        <v>3</v>
      </c>
      <c r="AB318" s="48">
        <f t="shared" ca="1" si="49"/>
        <v>15.577039305874985</v>
      </c>
      <c r="AC318">
        <f ca="1">_xlfn.IFS(AND(AB318&gt;铜钱系统分析!$D$233,AB318&lt;=铜钱系统分析!$E$233),5,AND(AB318&gt;铜钱系统分析!$D$234,AB318&lt;=铜钱系统分析!$E$234),4,AND(AB318&gt;铜钱系统分析!$D$235,AB318&lt;=铜钱系统分析!$E$235),3,AND(AB318&gt;铜钱系统分析!$D$236,AB318&lt;=铜钱系统分析!$E$236),2)</f>
        <v>3</v>
      </c>
    </row>
    <row r="319" spans="1:29" x14ac:dyDescent="0.15">
      <c r="A319" s="48">
        <f t="shared" ca="1" si="40"/>
        <v>18.609081193947063</v>
      </c>
      <c r="B319">
        <f ca="1">_xlfn.IFS(AND(A319&gt;铜钱系统分析!$D$233,A319&lt;=铜钱系统分析!$E$233),5,AND(A319&gt;铜钱系统分析!$D$234,A319&lt;=铜钱系统分析!$E$234),4,AND(A319&gt;铜钱系统分析!$D$235,A319&lt;=铜钱系统分析!$E$235),3,AND(A319&gt;铜钱系统分析!$D$236,A319&lt;=铜钱系统分析!$E$236),2)</f>
        <v>3</v>
      </c>
      <c r="D319" s="48">
        <f t="shared" ca="1" si="41"/>
        <v>40.896575466741091</v>
      </c>
      <c r="E319">
        <f ca="1">_xlfn.IFS(AND(D319&gt;铜钱系统分析!$D$233,D319&lt;=铜钱系统分析!$E$233),5,AND(D319&gt;铜钱系统分析!$D$234,D319&lt;=铜钱系统分析!$E$234),4,AND(D319&gt;铜钱系统分析!$D$235,D319&lt;=铜钱系统分析!$E$235),3,AND(D319&gt;铜钱系统分析!$D$236,D319&lt;=铜钱系统分析!$E$236),2)</f>
        <v>3</v>
      </c>
      <c r="G319" s="48">
        <f t="shared" ca="1" si="42"/>
        <v>81.80747128144948</v>
      </c>
      <c r="H319">
        <f ca="1">_xlfn.IFS(AND(G319&gt;铜钱系统分析!$D$233,G319&lt;=铜钱系统分析!$E$233),5,AND(G319&gt;铜钱系统分析!$D$234,G319&lt;=铜钱系统分析!$E$234),4,AND(G319&gt;铜钱系统分析!$D$235,G319&lt;=铜钱系统分析!$E$235),3,AND(G319&gt;铜钱系统分析!$D$236,G319&lt;=铜钱系统分析!$E$236),2)</f>
        <v>2</v>
      </c>
      <c r="J319" s="48">
        <f t="shared" ca="1" si="43"/>
        <v>85.856473545991079</v>
      </c>
      <c r="K319">
        <f ca="1">_xlfn.IFS(AND(J319&gt;铜钱系统分析!$D$233,J319&lt;=铜钱系统分析!$E$233),5,AND(J319&gt;铜钱系统分析!$D$234,J319&lt;=铜钱系统分析!$E$234),4,AND(J319&gt;铜钱系统分析!$D$235,J319&lt;=铜钱系统分析!$E$235),3,AND(J319&gt;铜钱系统分析!$D$236,J319&lt;=铜钱系统分析!$E$236),2)</f>
        <v>2</v>
      </c>
      <c r="M319" s="48">
        <f t="shared" ca="1" si="44"/>
        <v>86.997154460517493</v>
      </c>
      <c r="N319">
        <f ca="1">_xlfn.IFS(AND(M319&gt;铜钱系统分析!$D$233,M319&lt;=铜钱系统分析!$E$233),5,AND(M319&gt;铜钱系统分析!$D$234,M319&lt;=铜钱系统分析!$E$234),4,AND(M319&gt;铜钱系统分析!$D$235,M319&lt;=铜钱系统分析!$E$235),3,AND(M319&gt;铜钱系统分析!$D$236,M319&lt;=铜钱系统分析!$E$236),2)</f>
        <v>2</v>
      </c>
      <c r="P319" s="48">
        <f t="shared" ca="1" si="45"/>
        <v>87.560554248958439</v>
      </c>
      <c r="Q319">
        <f ca="1">_xlfn.IFS(AND(P319&gt;铜钱系统分析!$D$233,P319&lt;=铜钱系统分析!$E$233),5,AND(P319&gt;铜钱系统分析!$D$234,P319&lt;=铜钱系统分析!$E$234),4,AND(P319&gt;铜钱系统分析!$D$235,P319&lt;=铜钱系统分析!$E$235),3,AND(P319&gt;铜钱系统分析!$D$236,P319&lt;=铜钱系统分析!$E$236),2)</f>
        <v>2</v>
      </c>
      <c r="S319" s="48">
        <f t="shared" ca="1" si="46"/>
        <v>28.554423402074935</v>
      </c>
      <c r="T319">
        <f ca="1">_xlfn.IFS(AND(S319&gt;铜钱系统分析!$D$233,S319&lt;=铜钱系统分析!$E$233),5,AND(S319&gt;铜钱系统分析!$D$234,S319&lt;=铜钱系统分析!$E$234),4,AND(S319&gt;铜钱系统分析!$D$235,S319&lt;=铜钱系统分析!$E$235),3,AND(S319&gt;铜钱系统分析!$D$236,S319&lt;=铜钱系统分析!$E$236),2)</f>
        <v>3</v>
      </c>
      <c r="V319" s="48">
        <f t="shared" ca="1" si="47"/>
        <v>86.570797213651318</v>
      </c>
      <c r="W319">
        <f ca="1">_xlfn.IFS(AND(V319&gt;铜钱系统分析!$D$233,V319&lt;=铜钱系统分析!$E$233),5,AND(V319&gt;铜钱系统分析!$D$234,V319&lt;=铜钱系统分析!$E$234),4,AND(V319&gt;铜钱系统分析!$D$235,V319&lt;=铜钱系统分析!$E$235),3,AND(V319&gt;铜钱系统分析!$D$236,V319&lt;=铜钱系统分析!$E$236),2)</f>
        <v>2</v>
      </c>
      <c r="Y319" s="48">
        <f t="shared" ca="1" si="48"/>
        <v>96.420126468101756</v>
      </c>
      <c r="Z319">
        <f ca="1">_xlfn.IFS(AND(Y319&gt;铜钱系统分析!$D$233,Y319&lt;=铜钱系统分析!$E$233),5,AND(Y319&gt;铜钱系统分析!$D$234,Y319&lt;=铜钱系统分析!$E$234),4,AND(Y319&gt;铜钱系统分析!$D$235,Y319&lt;=铜钱系统分析!$E$235),3,AND(Y319&gt;铜钱系统分析!$D$236,Y319&lt;=铜钱系统分析!$E$236),2)</f>
        <v>2</v>
      </c>
      <c r="AB319" s="48">
        <f t="shared" ca="1" si="49"/>
        <v>96.391709965085596</v>
      </c>
      <c r="AC319">
        <f ca="1">_xlfn.IFS(AND(AB319&gt;铜钱系统分析!$D$233,AB319&lt;=铜钱系统分析!$E$233),5,AND(AB319&gt;铜钱系统分析!$D$234,AB319&lt;=铜钱系统分析!$E$234),4,AND(AB319&gt;铜钱系统分析!$D$235,AB319&lt;=铜钱系统分析!$E$235),3,AND(AB319&gt;铜钱系统分析!$D$236,AB319&lt;=铜钱系统分析!$E$236),2)</f>
        <v>2</v>
      </c>
    </row>
    <row r="320" spans="1:29" x14ac:dyDescent="0.15">
      <c r="A320" s="48">
        <f t="shared" ca="1" si="40"/>
        <v>13.005492502590489</v>
      </c>
      <c r="B320">
        <f ca="1">_xlfn.IFS(AND(A320&gt;铜钱系统分析!$D$233,A320&lt;=铜钱系统分析!$E$233),5,AND(A320&gt;铜钱系统分析!$D$234,A320&lt;=铜钱系统分析!$E$234),4,AND(A320&gt;铜钱系统分析!$D$235,A320&lt;=铜钱系统分析!$E$235),3,AND(A320&gt;铜钱系统分析!$D$236,A320&lt;=铜钱系统分析!$E$236),2)</f>
        <v>3</v>
      </c>
      <c r="D320" s="48">
        <f t="shared" ca="1" si="41"/>
        <v>1.1937664693426719</v>
      </c>
      <c r="E320">
        <f ca="1">_xlfn.IFS(AND(D320&gt;铜钱系统分析!$D$233,D320&lt;=铜钱系统分析!$E$233),5,AND(D320&gt;铜钱系统分析!$D$234,D320&lt;=铜钱系统分析!$E$234),4,AND(D320&gt;铜钱系统分析!$D$235,D320&lt;=铜钱系统分析!$E$235),3,AND(D320&gt;铜钱系统分析!$D$236,D320&lt;=铜钱系统分析!$E$236),2)</f>
        <v>4</v>
      </c>
      <c r="G320" s="48">
        <f t="shared" ca="1" si="42"/>
        <v>37.945514738241023</v>
      </c>
      <c r="H320">
        <f ca="1">_xlfn.IFS(AND(G320&gt;铜钱系统分析!$D$233,G320&lt;=铜钱系统分析!$E$233),5,AND(G320&gt;铜钱系统分析!$D$234,G320&lt;=铜钱系统分析!$E$234),4,AND(G320&gt;铜钱系统分析!$D$235,G320&lt;=铜钱系统分析!$E$235),3,AND(G320&gt;铜钱系统分析!$D$236,G320&lt;=铜钱系统分析!$E$236),2)</f>
        <v>3</v>
      </c>
      <c r="J320" s="48">
        <f t="shared" ca="1" si="43"/>
        <v>61.43544206422488</v>
      </c>
      <c r="K320">
        <f ca="1">_xlfn.IFS(AND(J320&gt;铜钱系统分析!$D$233,J320&lt;=铜钱系统分析!$E$233),5,AND(J320&gt;铜钱系统分析!$D$234,J320&lt;=铜钱系统分析!$E$234),4,AND(J320&gt;铜钱系统分析!$D$235,J320&lt;=铜钱系统分析!$E$235),3,AND(J320&gt;铜钱系统分析!$D$236,J320&lt;=铜钱系统分析!$E$236),2)</f>
        <v>3</v>
      </c>
      <c r="M320" s="48">
        <f t="shared" ca="1" si="44"/>
        <v>23.233180990608769</v>
      </c>
      <c r="N320">
        <f ca="1">_xlfn.IFS(AND(M320&gt;铜钱系统分析!$D$233,M320&lt;=铜钱系统分析!$E$233),5,AND(M320&gt;铜钱系统分析!$D$234,M320&lt;=铜钱系统分析!$E$234),4,AND(M320&gt;铜钱系统分析!$D$235,M320&lt;=铜钱系统分析!$E$235),3,AND(M320&gt;铜钱系统分析!$D$236,M320&lt;=铜钱系统分析!$E$236),2)</f>
        <v>3</v>
      </c>
      <c r="P320" s="48">
        <f t="shared" ca="1" si="45"/>
        <v>57.533966014873926</v>
      </c>
      <c r="Q320">
        <f ca="1">_xlfn.IFS(AND(P320&gt;铜钱系统分析!$D$233,P320&lt;=铜钱系统分析!$E$233),5,AND(P320&gt;铜钱系统分析!$D$234,P320&lt;=铜钱系统分析!$E$234),4,AND(P320&gt;铜钱系统分析!$D$235,P320&lt;=铜钱系统分析!$E$235),3,AND(P320&gt;铜钱系统分析!$D$236,P320&lt;=铜钱系统分析!$E$236),2)</f>
        <v>3</v>
      </c>
      <c r="S320" s="48">
        <f t="shared" ca="1" si="46"/>
        <v>60.236835733832564</v>
      </c>
      <c r="T320">
        <f ca="1">_xlfn.IFS(AND(S320&gt;铜钱系统分析!$D$233,S320&lt;=铜钱系统分析!$E$233),5,AND(S320&gt;铜钱系统分析!$D$234,S320&lt;=铜钱系统分析!$E$234),4,AND(S320&gt;铜钱系统分析!$D$235,S320&lt;=铜钱系统分析!$E$235),3,AND(S320&gt;铜钱系统分析!$D$236,S320&lt;=铜钱系统分析!$E$236),2)</f>
        <v>3</v>
      </c>
      <c r="V320" s="48">
        <f t="shared" ca="1" si="47"/>
        <v>25.720719308052765</v>
      </c>
      <c r="W320">
        <f ca="1">_xlfn.IFS(AND(V320&gt;铜钱系统分析!$D$233,V320&lt;=铜钱系统分析!$E$233),5,AND(V320&gt;铜钱系统分析!$D$234,V320&lt;=铜钱系统分析!$E$234),4,AND(V320&gt;铜钱系统分析!$D$235,V320&lt;=铜钱系统分析!$E$235),3,AND(V320&gt;铜钱系统分析!$D$236,V320&lt;=铜钱系统分析!$E$236),2)</f>
        <v>3</v>
      </c>
      <c r="Y320" s="48">
        <f t="shared" ca="1" si="48"/>
        <v>23.874960315813652</v>
      </c>
      <c r="Z320">
        <f ca="1">_xlfn.IFS(AND(Y320&gt;铜钱系统分析!$D$233,Y320&lt;=铜钱系统分析!$E$233),5,AND(Y320&gt;铜钱系统分析!$D$234,Y320&lt;=铜钱系统分析!$E$234),4,AND(Y320&gt;铜钱系统分析!$D$235,Y320&lt;=铜钱系统分析!$E$235),3,AND(Y320&gt;铜钱系统分析!$D$236,Y320&lt;=铜钱系统分析!$E$236),2)</f>
        <v>3</v>
      </c>
      <c r="AB320" s="48">
        <f t="shared" ca="1" si="49"/>
        <v>64.492563864346266</v>
      </c>
      <c r="AC320">
        <f ca="1">_xlfn.IFS(AND(AB320&gt;铜钱系统分析!$D$233,AB320&lt;=铜钱系统分析!$E$233),5,AND(AB320&gt;铜钱系统分析!$D$234,AB320&lt;=铜钱系统分析!$E$234),4,AND(AB320&gt;铜钱系统分析!$D$235,AB320&lt;=铜钱系统分析!$E$235),3,AND(AB320&gt;铜钱系统分析!$D$236,AB320&lt;=铜钱系统分析!$E$236),2)</f>
        <v>3</v>
      </c>
    </row>
    <row r="321" spans="1:29" x14ac:dyDescent="0.15">
      <c r="A321" s="48">
        <f t="shared" ca="1" si="40"/>
        <v>48.329981025233437</v>
      </c>
      <c r="B321">
        <f ca="1">_xlfn.IFS(AND(A321&gt;铜钱系统分析!$D$233,A321&lt;=铜钱系统分析!$E$233),5,AND(A321&gt;铜钱系统分析!$D$234,A321&lt;=铜钱系统分析!$E$234),4,AND(A321&gt;铜钱系统分析!$D$235,A321&lt;=铜钱系统分析!$E$235),3,AND(A321&gt;铜钱系统分析!$D$236,A321&lt;=铜钱系统分析!$E$236),2)</f>
        <v>3</v>
      </c>
      <c r="D321" s="48">
        <f t="shared" ca="1" si="41"/>
        <v>42.513014535500147</v>
      </c>
      <c r="E321">
        <f ca="1">_xlfn.IFS(AND(D321&gt;铜钱系统分析!$D$233,D321&lt;=铜钱系统分析!$E$233),5,AND(D321&gt;铜钱系统分析!$D$234,D321&lt;=铜钱系统分析!$E$234),4,AND(D321&gt;铜钱系统分析!$D$235,D321&lt;=铜钱系统分析!$E$235),3,AND(D321&gt;铜钱系统分析!$D$236,D321&lt;=铜钱系统分析!$E$236),2)</f>
        <v>3</v>
      </c>
      <c r="G321" s="48">
        <f t="shared" ca="1" si="42"/>
        <v>7.1009132422948928</v>
      </c>
      <c r="H321">
        <f ca="1">_xlfn.IFS(AND(G321&gt;铜钱系统分析!$D$233,G321&lt;=铜钱系统分析!$E$233),5,AND(G321&gt;铜钱系统分析!$D$234,G321&lt;=铜钱系统分析!$E$234),4,AND(G321&gt;铜钱系统分析!$D$235,G321&lt;=铜钱系统分析!$E$235),3,AND(G321&gt;铜钱系统分析!$D$236,G321&lt;=铜钱系统分析!$E$236),2)</f>
        <v>3</v>
      </c>
      <c r="J321" s="48">
        <f t="shared" ca="1" si="43"/>
        <v>28.088432330226464</v>
      </c>
      <c r="K321">
        <f ca="1">_xlfn.IFS(AND(J321&gt;铜钱系统分析!$D$233,J321&lt;=铜钱系统分析!$E$233),5,AND(J321&gt;铜钱系统分析!$D$234,J321&lt;=铜钱系统分析!$E$234),4,AND(J321&gt;铜钱系统分析!$D$235,J321&lt;=铜钱系统分析!$E$235),3,AND(J321&gt;铜钱系统分析!$D$236,J321&lt;=铜钱系统分析!$E$236),2)</f>
        <v>3</v>
      </c>
      <c r="M321" s="48">
        <f t="shared" ca="1" si="44"/>
        <v>87.419466504922539</v>
      </c>
      <c r="N321">
        <f ca="1">_xlfn.IFS(AND(M321&gt;铜钱系统分析!$D$233,M321&lt;=铜钱系统分析!$E$233),5,AND(M321&gt;铜钱系统分析!$D$234,M321&lt;=铜钱系统分析!$E$234),4,AND(M321&gt;铜钱系统分析!$D$235,M321&lt;=铜钱系统分析!$E$235),3,AND(M321&gt;铜钱系统分析!$D$236,M321&lt;=铜钱系统分析!$E$236),2)</f>
        <v>2</v>
      </c>
      <c r="P321" s="48">
        <f t="shared" ca="1" si="45"/>
        <v>38.823140369530194</v>
      </c>
      <c r="Q321">
        <f ca="1">_xlfn.IFS(AND(P321&gt;铜钱系统分析!$D$233,P321&lt;=铜钱系统分析!$E$233),5,AND(P321&gt;铜钱系统分析!$D$234,P321&lt;=铜钱系统分析!$E$234),4,AND(P321&gt;铜钱系统分析!$D$235,P321&lt;=铜钱系统分析!$E$235),3,AND(P321&gt;铜钱系统分析!$D$236,P321&lt;=铜钱系统分析!$E$236),2)</f>
        <v>3</v>
      </c>
      <c r="S321" s="48">
        <f t="shared" ca="1" si="46"/>
        <v>21.513354703411537</v>
      </c>
      <c r="T321">
        <f ca="1">_xlfn.IFS(AND(S321&gt;铜钱系统分析!$D$233,S321&lt;=铜钱系统分析!$E$233),5,AND(S321&gt;铜钱系统分析!$D$234,S321&lt;=铜钱系统分析!$E$234),4,AND(S321&gt;铜钱系统分析!$D$235,S321&lt;=铜钱系统分析!$E$235),3,AND(S321&gt;铜钱系统分析!$D$236,S321&lt;=铜钱系统分析!$E$236),2)</f>
        <v>3</v>
      </c>
      <c r="V321" s="48">
        <f t="shared" ca="1" si="47"/>
        <v>55.314976325995822</v>
      </c>
      <c r="W321">
        <f ca="1">_xlfn.IFS(AND(V321&gt;铜钱系统分析!$D$233,V321&lt;=铜钱系统分析!$E$233),5,AND(V321&gt;铜钱系统分析!$D$234,V321&lt;=铜钱系统分析!$E$234),4,AND(V321&gt;铜钱系统分析!$D$235,V321&lt;=铜钱系统分析!$E$235),3,AND(V321&gt;铜钱系统分析!$D$236,V321&lt;=铜钱系统分析!$E$236),2)</f>
        <v>3</v>
      </c>
      <c r="Y321" s="48">
        <f t="shared" ca="1" si="48"/>
        <v>93.173944885216315</v>
      </c>
      <c r="Z321">
        <f ca="1">_xlfn.IFS(AND(Y321&gt;铜钱系统分析!$D$233,Y321&lt;=铜钱系统分析!$E$233),5,AND(Y321&gt;铜钱系统分析!$D$234,Y321&lt;=铜钱系统分析!$E$234),4,AND(Y321&gt;铜钱系统分析!$D$235,Y321&lt;=铜钱系统分析!$E$235),3,AND(Y321&gt;铜钱系统分析!$D$236,Y321&lt;=铜钱系统分析!$E$236),2)</f>
        <v>2</v>
      </c>
      <c r="AB321" s="48">
        <f t="shared" ca="1" si="49"/>
        <v>39.649856385877072</v>
      </c>
      <c r="AC321">
        <f ca="1">_xlfn.IFS(AND(AB321&gt;铜钱系统分析!$D$233,AB321&lt;=铜钱系统分析!$E$233),5,AND(AB321&gt;铜钱系统分析!$D$234,AB321&lt;=铜钱系统分析!$E$234),4,AND(AB321&gt;铜钱系统分析!$D$235,AB321&lt;=铜钱系统分析!$E$235),3,AND(AB321&gt;铜钱系统分析!$D$236,AB321&lt;=铜钱系统分析!$E$236),2)</f>
        <v>3</v>
      </c>
    </row>
    <row r="322" spans="1:29" x14ac:dyDescent="0.15">
      <c r="A322" s="48">
        <f t="shared" ca="1" si="40"/>
        <v>46.734783972388882</v>
      </c>
      <c r="B322">
        <f ca="1">_xlfn.IFS(AND(A322&gt;铜钱系统分析!$D$233,A322&lt;=铜钱系统分析!$E$233),5,AND(A322&gt;铜钱系统分析!$D$234,A322&lt;=铜钱系统分析!$E$234),4,AND(A322&gt;铜钱系统分析!$D$235,A322&lt;=铜钱系统分析!$E$235),3,AND(A322&gt;铜钱系统分析!$D$236,A322&lt;=铜钱系统分析!$E$236),2)</f>
        <v>3</v>
      </c>
      <c r="D322" s="48">
        <f t="shared" ca="1" si="41"/>
        <v>31.81337442592903</v>
      </c>
      <c r="E322">
        <f ca="1">_xlfn.IFS(AND(D322&gt;铜钱系统分析!$D$233,D322&lt;=铜钱系统分析!$E$233),5,AND(D322&gt;铜钱系统分析!$D$234,D322&lt;=铜钱系统分析!$E$234),4,AND(D322&gt;铜钱系统分析!$D$235,D322&lt;=铜钱系统分析!$E$235),3,AND(D322&gt;铜钱系统分析!$D$236,D322&lt;=铜钱系统分析!$E$236),2)</f>
        <v>3</v>
      </c>
      <c r="G322" s="48">
        <f t="shared" ca="1" si="42"/>
        <v>94.019849767858048</v>
      </c>
      <c r="H322">
        <f ca="1">_xlfn.IFS(AND(G322&gt;铜钱系统分析!$D$233,G322&lt;=铜钱系统分析!$E$233),5,AND(G322&gt;铜钱系统分析!$D$234,G322&lt;=铜钱系统分析!$E$234),4,AND(G322&gt;铜钱系统分析!$D$235,G322&lt;=铜钱系统分析!$E$235),3,AND(G322&gt;铜钱系统分析!$D$236,G322&lt;=铜钱系统分析!$E$236),2)</f>
        <v>2</v>
      </c>
      <c r="J322" s="48">
        <f t="shared" ca="1" si="43"/>
        <v>68.56845539413014</v>
      </c>
      <c r="K322">
        <f ca="1">_xlfn.IFS(AND(J322&gt;铜钱系统分析!$D$233,J322&lt;=铜钱系统分析!$E$233),5,AND(J322&gt;铜钱系统分析!$D$234,J322&lt;=铜钱系统分析!$E$234),4,AND(J322&gt;铜钱系统分析!$D$235,J322&lt;=铜钱系统分析!$E$235),3,AND(J322&gt;铜钱系统分析!$D$236,J322&lt;=铜钱系统分析!$E$236),2)</f>
        <v>3</v>
      </c>
      <c r="M322" s="48">
        <f t="shared" ca="1" si="44"/>
        <v>91.557642407474134</v>
      </c>
      <c r="N322">
        <f ca="1">_xlfn.IFS(AND(M322&gt;铜钱系统分析!$D$233,M322&lt;=铜钱系统分析!$E$233),5,AND(M322&gt;铜钱系统分析!$D$234,M322&lt;=铜钱系统分析!$E$234),4,AND(M322&gt;铜钱系统分析!$D$235,M322&lt;=铜钱系统分析!$E$235),3,AND(M322&gt;铜钱系统分析!$D$236,M322&lt;=铜钱系统分析!$E$236),2)</f>
        <v>2</v>
      </c>
      <c r="P322" s="48">
        <f t="shared" ca="1" si="45"/>
        <v>72.744566977307073</v>
      </c>
      <c r="Q322">
        <f ca="1">_xlfn.IFS(AND(P322&gt;铜钱系统分析!$D$233,P322&lt;=铜钱系统分析!$E$233),5,AND(P322&gt;铜钱系统分析!$D$234,P322&lt;=铜钱系统分析!$E$234),4,AND(P322&gt;铜钱系统分析!$D$235,P322&lt;=铜钱系统分析!$E$235),3,AND(P322&gt;铜钱系统分析!$D$236,P322&lt;=铜钱系统分析!$E$236),2)</f>
        <v>2</v>
      </c>
      <c r="S322" s="48">
        <f t="shared" ca="1" si="46"/>
        <v>94.940973972300043</v>
      </c>
      <c r="T322">
        <f ca="1">_xlfn.IFS(AND(S322&gt;铜钱系统分析!$D$233,S322&lt;=铜钱系统分析!$E$233),5,AND(S322&gt;铜钱系统分析!$D$234,S322&lt;=铜钱系统分析!$E$234),4,AND(S322&gt;铜钱系统分析!$D$235,S322&lt;=铜钱系统分析!$E$235),3,AND(S322&gt;铜钱系统分析!$D$236,S322&lt;=铜钱系统分析!$E$236),2)</f>
        <v>2</v>
      </c>
      <c r="V322" s="48">
        <f t="shared" ca="1" si="47"/>
        <v>69.453131385103262</v>
      </c>
      <c r="W322">
        <f ca="1">_xlfn.IFS(AND(V322&gt;铜钱系统分析!$D$233,V322&lt;=铜钱系统分析!$E$233),5,AND(V322&gt;铜钱系统分析!$D$234,V322&lt;=铜钱系统分析!$E$234),4,AND(V322&gt;铜钱系统分析!$D$235,V322&lt;=铜钱系统分析!$E$235),3,AND(V322&gt;铜钱系统分析!$D$236,V322&lt;=铜钱系统分析!$E$236),2)</f>
        <v>3</v>
      </c>
      <c r="Y322" s="48">
        <f t="shared" ca="1" si="48"/>
        <v>48.578356527225012</v>
      </c>
      <c r="Z322">
        <f ca="1">_xlfn.IFS(AND(Y322&gt;铜钱系统分析!$D$233,Y322&lt;=铜钱系统分析!$E$233),5,AND(Y322&gt;铜钱系统分析!$D$234,Y322&lt;=铜钱系统分析!$E$234),4,AND(Y322&gt;铜钱系统分析!$D$235,Y322&lt;=铜钱系统分析!$E$235),3,AND(Y322&gt;铜钱系统分析!$D$236,Y322&lt;=铜钱系统分析!$E$236),2)</f>
        <v>3</v>
      </c>
      <c r="AB322" s="48">
        <f t="shared" ca="1" si="49"/>
        <v>65.424220497596153</v>
      </c>
      <c r="AC322">
        <f ca="1">_xlfn.IFS(AND(AB322&gt;铜钱系统分析!$D$233,AB322&lt;=铜钱系统分析!$E$233),5,AND(AB322&gt;铜钱系统分析!$D$234,AB322&lt;=铜钱系统分析!$E$234),4,AND(AB322&gt;铜钱系统分析!$D$235,AB322&lt;=铜钱系统分析!$E$235),3,AND(AB322&gt;铜钱系统分析!$D$236,AB322&lt;=铜钱系统分析!$E$236),2)</f>
        <v>3</v>
      </c>
    </row>
    <row r="323" spans="1:29" x14ac:dyDescent="0.15">
      <c r="A323" s="48">
        <f t="shared" ca="1" si="40"/>
        <v>85.384677854719243</v>
      </c>
      <c r="B323">
        <f ca="1">_xlfn.IFS(AND(A323&gt;铜钱系统分析!$D$233,A323&lt;=铜钱系统分析!$E$233),5,AND(A323&gt;铜钱系统分析!$D$234,A323&lt;=铜钱系统分析!$E$234),4,AND(A323&gt;铜钱系统分析!$D$235,A323&lt;=铜钱系统分析!$E$235),3,AND(A323&gt;铜钱系统分析!$D$236,A323&lt;=铜钱系统分析!$E$236),2)</f>
        <v>2</v>
      </c>
      <c r="D323" s="48">
        <f t="shared" ca="1" si="41"/>
        <v>87.381474226358009</v>
      </c>
      <c r="E323">
        <f ca="1">_xlfn.IFS(AND(D323&gt;铜钱系统分析!$D$233,D323&lt;=铜钱系统分析!$E$233),5,AND(D323&gt;铜钱系统分析!$D$234,D323&lt;=铜钱系统分析!$E$234),4,AND(D323&gt;铜钱系统分析!$D$235,D323&lt;=铜钱系统分析!$E$235),3,AND(D323&gt;铜钱系统分析!$D$236,D323&lt;=铜钱系统分析!$E$236),2)</f>
        <v>2</v>
      </c>
      <c r="G323" s="48">
        <f t="shared" ca="1" si="42"/>
        <v>16.793365876521705</v>
      </c>
      <c r="H323">
        <f ca="1">_xlfn.IFS(AND(G323&gt;铜钱系统分析!$D$233,G323&lt;=铜钱系统分析!$E$233),5,AND(G323&gt;铜钱系统分析!$D$234,G323&lt;=铜钱系统分析!$E$234),4,AND(G323&gt;铜钱系统分析!$D$235,G323&lt;=铜钱系统分析!$E$235),3,AND(G323&gt;铜钱系统分析!$D$236,G323&lt;=铜钱系统分析!$E$236),2)</f>
        <v>3</v>
      </c>
      <c r="J323" s="48">
        <f t="shared" ca="1" si="43"/>
        <v>3.001164421904523</v>
      </c>
      <c r="K323">
        <f ca="1">_xlfn.IFS(AND(J323&gt;铜钱系统分析!$D$233,J323&lt;=铜钱系统分析!$E$233),5,AND(J323&gt;铜钱系统分析!$D$234,J323&lt;=铜钱系统分析!$E$234),4,AND(J323&gt;铜钱系统分析!$D$235,J323&lt;=铜钱系统分析!$E$235),3,AND(J323&gt;铜钱系统分析!$D$236,J323&lt;=铜钱系统分析!$E$236),2)</f>
        <v>3</v>
      </c>
      <c r="M323" s="48">
        <f t="shared" ca="1" si="44"/>
        <v>68.823298506029801</v>
      </c>
      <c r="N323">
        <f ca="1">_xlfn.IFS(AND(M323&gt;铜钱系统分析!$D$233,M323&lt;=铜钱系统分析!$E$233),5,AND(M323&gt;铜钱系统分析!$D$234,M323&lt;=铜钱系统分析!$E$234),4,AND(M323&gt;铜钱系统分析!$D$235,M323&lt;=铜钱系统分析!$E$235),3,AND(M323&gt;铜钱系统分析!$D$236,M323&lt;=铜钱系统分析!$E$236),2)</f>
        <v>3</v>
      </c>
      <c r="P323" s="48">
        <f t="shared" ca="1" si="45"/>
        <v>22.896007939764218</v>
      </c>
      <c r="Q323">
        <f ca="1">_xlfn.IFS(AND(P323&gt;铜钱系统分析!$D$233,P323&lt;=铜钱系统分析!$E$233),5,AND(P323&gt;铜钱系统分析!$D$234,P323&lt;=铜钱系统分析!$E$234),4,AND(P323&gt;铜钱系统分析!$D$235,P323&lt;=铜钱系统分析!$E$235),3,AND(P323&gt;铜钱系统分析!$D$236,P323&lt;=铜钱系统分析!$E$236),2)</f>
        <v>3</v>
      </c>
      <c r="S323" s="48">
        <f t="shared" ca="1" si="46"/>
        <v>92.586331058237164</v>
      </c>
      <c r="T323">
        <f ca="1">_xlfn.IFS(AND(S323&gt;铜钱系统分析!$D$233,S323&lt;=铜钱系统分析!$E$233),5,AND(S323&gt;铜钱系统分析!$D$234,S323&lt;=铜钱系统分析!$E$234),4,AND(S323&gt;铜钱系统分析!$D$235,S323&lt;=铜钱系统分析!$E$235),3,AND(S323&gt;铜钱系统分析!$D$236,S323&lt;=铜钱系统分析!$E$236),2)</f>
        <v>2</v>
      </c>
      <c r="V323" s="48">
        <f t="shared" ca="1" si="47"/>
        <v>86.759259962008514</v>
      </c>
      <c r="W323">
        <f ca="1">_xlfn.IFS(AND(V323&gt;铜钱系统分析!$D$233,V323&lt;=铜钱系统分析!$E$233),5,AND(V323&gt;铜钱系统分析!$D$234,V323&lt;=铜钱系统分析!$E$234),4,AND(V323&gt;铜钱系统分析!$D$235,V323&lt;=铜钱系统分析!$E$235),3,AND(V323&gt;铜钱系统分析!$D$236,V323&lt;=铜钱系统分析!$E$236),2)</f>
        <v>2</v>
      </c>
      <c r="Y323" s="48">
        <f t="shared" ca="1" si="48"/>
        <v>79.18973819322899</v>
      </c>
      <c r="Z323">
        <f ca="1">_xlfn.IFS(AND(Y323&gt;铜钱系统分析!$D$233,Y323&lt;=铜钱系统分析!$E$233),5,AND(Y323&gt;铜钱系统分析!$D$234,Y323&lt;=铜钱系统分析!$E$234),4,AND(Y323&gt;铜钱系统分析!$D$235,Y323&lt;=铜钱系统分析!$E$235),3,AND(Y323&gt;铜钱系统分析!$D$236,Y323&lt;=铜钱系统分析!$E$236),2)</f>
        <v>2</v>
      </c>
      <c r="AB323" s="48">
        <f t="shared" ca="1" si="49"/>
        <v>65.855391734865606</v>
      </c>
      <c r="AC323">
        <f ca="1">_xlfn.IFS(AND(AB323&gt;铜钱系统分析!$D$233,AB323&lt;=铜钱系统分析!$E$233),5,AND(AB323&gt;铜钱系统分析!$D$234,AB323&lt;=铜钱系统分析!$E$234),4,AND(AB323&gt;铜钱系统分析!$D$235,AB323&lt;=铜钱系统分析!$E$235),3,AND(AB323&gt;铜钱系统分析!$D$236,AB323&lt;=铜钱系统分析!$E$236),2)</f>
        <v>3</v>
      </c>
    </row>
    <row r="324" spans="1:29" x14ac:dyDescent="0.15">
      <c r="A324" s="48">
        <f t="shared" ca="1" si="40"/>
        <v>71.43004262947143</v>
      </c>
      <c r="B324">
        <f ca="1">_xlfn.IFS(AND(A324&gt;铜钱系统分析!$D$233,A324&lt;=铜钱系统分析!$E$233),5,AND(A324&gt;铜钱系统分析!$D$234,A324&lt;=铜钱系统分析!$E$234),4,AND(A324&gt;铜钱系统分析!$D$235,A324&lt;=铜钱系统分析!$E$235),3,AND(A324&gt;铜钱系统分析!$D$236,A324&lt;=铜钱系统分析!$E$236),2)</f>
        <v>3</v>
      </c>
      <c r="D324" s="48">
        <f t="shared" ca="1" si="41"/>
        <v>74.461048164046645</v>
      </c>
      <c r="E324">
        <f ca="1">_xlfn.IFS(AND(D324&gt;铜钱系统分析!$D$233,D324&lt;=铜钱系统分析!$E$233),5,AND(D324&gt;铜钱系统分析!$D$234,D324&lt;=铜钱系统分析!$E$234),4,AND(D324&gt;铜钱系统分析!$D$235,D324&lt;=铜钱系统分析!$E$235),3,AND(D324&gt;铜钱系统分析!$D$236,D324&lt;=铜钱系统分析!$E$236),2)</f>
        <v>2</v>
      </c>
      <c r="G324" s="48">
        <f t="shared" ca="1" si="42"/>
        <v>51.708324108895276</v>
      </c>
      <c r="H324">
        <f ca="1">_xlfn.IFS(AND(G324&gt;铜钱系统分析!$D$233,G324&lt;=铜钱系统分析!$E$233),5,AND(G324&gt;铜钱系统分析!$D$234,G324&lt;=铜钱系统分析!$E$234),4,AND(G324&gt;铜钱系统分析!$D$235,G324&lt;=铜钱系统分析!$E$235),3,AND(G324&gt;铜钱系统分析!$D$236,G324&lt;=铜钱系统分析!$E$236),2)</f>
        <v>3</v>
      </c>
      <c r="J324" s="48">
        <f t="shared" ca="1" si="43"/>
        <v>72.377526976242095</v>
      </c>
      <c r="K324">
        <f ca="1">_xlfn.IFS(AND(J324&gt;铜钱系统分析!$D$233,J324&lt;=铜钱系统分析!$E$233),5,AND(J324&gt;铜钱系统分析!$D$234,J324&lt;=铜钱系统分析!$E$234),4,AND(J324&gt;铜钱系统分析!$D$235,J324&lt;=铜钱系统分析!$E$235),3,AND(J324&gt;铜钱系统分析!$D$236,J324&lt;=铜钱系统分析!$E$236),2)</f>
        <v>3</v>
      </c>
      <c r="M324" s="48">
        <f t="shared" ca="1" si="44"/>
        <v>12.301410781793576</v>
      </c>
      <c r="N324">
        <f ca="1">_xlfn.IFS(AND(M324&gt;铜钱系统分析!$D$233,M324&lt;=铜钱系统分析!$E$233),5,AND(M324&gt;铜钱系统分析!$D$234,M324&lt;=铜钱系统分析!$E$234),4,AND(M324&gt;铜钱系统分析!$D$235,M324&lt;=铜钱系统分析!$E$235),3,AND(M324&gt;铜钱系统分析!$D$236,M324&lt;=铜钱系统分析!$E$236),2)</f>
        <v>3</v>
      </c>
      <c r="P324" s="48">
        <f t="shared" ca="1" si="45"/>
        <v>97.180546329114009</v>
      </c>
      <c r="Q324">
        <f ca="1">_xlfn.IFS(AND(P324&gt;铜钱系统分析!$D$233,P324&lt;=铜钱系统分析!$E$233),5,AND(P324&gt;铜钱系统分析!$D$234,P324&lt;=铜钱系统分析!$E$234),4,AND(P324&gt;铜钱系统分析!$D$235,P324&lt;=铜钱系统分析!$E$235),3,AND(P324&gt;铜钱系统分析!$D$236,P324&lt;=铜钱系统分析!$E$236),2)</f>
        <v>2</v>
      </c>
      <c r="S324" s="48">
        <f t="shared" ca="1" si="46"/>
        <v>70.922245996369611</v>
      </c>
      <c r="T324">
        <f ca="1">_xlfn.IFS(AND(S324&gt;铜钱系统分析!$D$233,S324&lt;=铜钱系统分析!$E$233),5,AND(S324&gt;铜钱系统分析!$D$234,S324&lt;=铜钱系统分析!$E$234),4,AND(S324&gt;铜钱系统分析!$D$235,S324&lt;=铜钱系统分析!$E$235),3,AND(S324&gt;铜钱系统分析!$D$236,S324&lt;=铜钱系统分析!$E$236),2)</f>
        <v>3</v>
      </c>
      <c r="V324" s="48">
        <f t="shared" ca="1" si="47"/>
        <v>20.913239261246218</v>
      </c>
      <c r="W324">
        <f ca="1">_xlfn.IFS(AND(V324&gt;铜钱系统分析!$D$233,V324&lt;=铜钱系统分析!$E$233),5,AND(V324&gt;铜钱系统分析!$D$234,V324&lt;=铜钱系统分析!$E$234),4,AND(V324&gt;铜钱系统分析!$D$235,V324&lt;=铜钱系统分析!$E$235),3,AND(V324&gt;铜钱系统分析!$D$236,V324&lt;=铜钱系统分析!$E$236),2)</f>
        <v>3</v>
      </c>
      <c r="Y324" s="48">
        <f t="shared" ca="1" si="48"/>
        <v>9.6803077711682839</v>
      </c>
      <c r="Z324">
        <f ca="1">_xlfn.IFS(AND(Y324&gt;铜钱系统分析!$D$233,Y324&lt;=铜钱系统分析!$E$233),5,AND(Y324&gt;铜钱系统分析!$D$234,Y324&lt;=铜钱系统分析!$E$234),4,AND(Y324&gt;铜钱系统分析!$D$235,Y324&lt;=铜钱系统分析!$E$235),3,AND(Y324&gt;铜钱系统分析!$D$236,Y324&lt;=铜钱系统分析!$E$236),2)</f>
        <v>3</v>
      </c>
      <c r="AB324" s="48">
        <f t="shared" ca="1" si="49"/>
        <v>20.059987647736488</v>
      </c>
      <c r="AC324">
        <f ca="1">_xlfn.IFS(AND(AB324&gt;铜钱系统分析!$D$233,AB324&lt;=铜钱系统分析!$E$233),5,AND(AB324&gt;铜钱系统分析!$D$234,AB324&lt;=铜钱系统分析!$E$234),4,AND(AB324&gt;铜钱系统分析!$D$235,AB324&lt;=铜钱系统分析!$E$235),3,AND(AB324&gt;铜钱系统分析!$D$236,AB324&lt;=铜钱系统分析!$E$236),2)</f>
        <v>3</v>
      </c>
    </row>
    <row r="325" spans="1:29" x14ac:dyDescent="0.15">
      <c r="A325" s="48">
        <f t="shared" ca="1" si="40"/>
        <v>12.810507951846727</v>
      </c>
      <c r="B325">
        <f ca="1">_xlfn.IFS(AND(A325&gt;铜钱系统分析!$D$233,A325&lt;=铜钱系统分析!$E$233),5,AND(A325&gt;铜钱系统分析!$D$234,A325&lt;=铜钱系统分析!$E$234),4,AND(A325&gt;铜钱系统分析!$D$235,A325&lt;=铜钱系统分析!$E$235),3,AND(A325&gt;铜钱系统分析!$D$236,A325&lt;=铜钱系统分析!$E$236),2)</f>
        <v>3</v>
      </c>
      <c r="D325" s="48">
        <f t="shared" ca="1" si="41"/>
        <v>22.194924433018748</v>
      </c>
      <c r="E325">
        <f ca="1">_xlfn.IFS(AND(D325&gt;铜钱系统分析!$D$233,D325&lt;=铜钱系统分析!$E$233),5,AND(D325&gt;铜钱系统分析!$D$234,D325&lt;=铜钱系统分析!$E$234),4,AND(D325&gt;铜钱系统分析!$D$235,D325&lt;=铜钱系统分析!$E$235),3,AND(D325&gt;铜钱系统分析!$D$236,D325&lt;=铜钱系统分析!$E$236),2)</f>
        <v>3</v>
      </c>
      <c r="G325" s="48">
        <f t="shared" ca="1" si="42"/>
        <v>64.869028370798631</v>
      </c>
      <c r="H325">
        <f ca="1">_xlfn.IFS(AND(G325&gt;铜钱系统分析!$D$233,G325&lt;=铜钱系统分析!$E$233),5,AND(G325&gt;铜钱系统分析!$D$234,G325&lt;=铜钱系统分析!$E$234),4,AND(G325&gt;铜钱系统分析!$D$235,G325&lt;=铜钱系统分析!$E$235),3,AND(G325&gt;铜钱系统分析!$D$236,G325&lt;=铜钱系统分析!$E$236),2)</f>
        <v>3</v>
      </c>
      <c r="J325" s="48">
        <f t="shared" ca="1" si="43"/>
        <v>77.412484228685202</v>
      </c>
      <c r="K325">
        <f ca="1">_xlfn.IFS(AND(J325&gt;铜钱系统分析!$D$233,J325&lt;=铜钱系统分析!$E$233),5,AND(J325&gt;铜钱系统分析!$D$234,J325&lt;=铜钱系统分析!$E$234),4,AND(J325&gt;铜钱系统分析!$D$235,J325&lt;=铜钱系统分析!$E$235),3,AND(J325&gt;铜钱系统分析!$D$236,J325&lt;=铜钱系统分析!$E$236),2)</f>
        <v>2</v>
      </c>
      <c r="M325" s="48">
        <f t="shared" ca="1" si="44"/>
        <v>15.474666139040504</v>
      </c>
      <c r="N325">
        <f ca="1">_xlfn.IFS(AND(M325&gt;铜钱系统分析!$D$233,M325&lt;=铜钱系统分析!$E$233),5,AND(M325&gt;铜钱系统分析!$D$234,M325&lt;=铜钱系统分析!$E$234),4,AND(M325&gt;铜钱系统分析!$D$235,M325&lt;=铜钱系统分析!$E$235),3,AND(M325&gt;铜钱系统分析!$D$236,M325&lt;=铜钱系统分析!$E$236),2)</f>
        <v>3</v>
      </c>
      <c r="P325" s="48">
        <f t="shared" ca="1" si="45"/>
        <v>85.695096818245702</v>
      </c>
      <c r="Q325">
        <f ca="1">_xlfn.IFS(AND(P325&gt;铜钱系统分析!$D$233,P325&lt;=铜钱系统分析!$E$233),5,AND(P325&gt;铜钱系统分析!$D$234,P325&lt;=铜钱系统分析!$E$234),4,AND(P325&gt;铜钱系统分析!$D$235,P325&lt;=铜钱系统分析!$E$235),3,AND(P325&gt;铜钱系统分析!$D$236,P325&lt;=铜钱系统分析!$E$236),2)</f>
        <v>2</v>
      </c>
      <c r="S325" s="48">
        <f t="shared" ca="1" si="46"/>
        <v>24.490426105169316</v>
      </c>
      <c r="T325">
        <f ca="1">_xlfn.IFS(AND(S325&gt;铜钱系统分析!$D$233,S325&lt;=铜钱系统分析!$E$233),5,AND(S325&gt;铜钱系统分析!$D$234,S325&lt;=铜钱系统分析!$E$234),4,AND(S325&gt;铜钱系统分析!$D$235,S325&lt;=铜钱系统分析!$E$235),3,AND(S325&gt;铜钱系统分析!$D$236,S325&lt;=铜钱系统分析!$E$236),2)</f>
        <v>3</v>
      </c>
      <c r="V325" s="48">
        <f t="shared" ca="1" si="47"/>
        <v>62.36486946774378</v>
      </c>
      <c r="W325">
        <f ca="1">_xlfn.IFS(AND(V325&gt;铜钱系统分析!$D$233,V325&lt;=铜钱系统分析!$E$233),5,AND(V325&gt;铜钱系统分析!$D$234,V325&lt;=铜钱系统分析!$E$234),4,AND(V325&gt;铜钱系统分析!$D$235,V325&lt;=铜钱系统分析!$E$235),3,AND(V325&gt;铜钱系统分析!$D$236,V325&lt;=铜钱系统分析!$E$236),2)</f>
        <v>3</v>
      </c>
      <c r="Y325" s="48">
        <f t="shared" ca="1" si="48"/>
        <v>57.220788481044757</v>
      </c>
      <c r="Z325">
        <f ca="1">_xlfn.IFS(AND(Y325&gt;铜钱系统分析!$D$233,Y325&lt;=铜钱系统分析!$E$233),5,AND(Y325&gt;铜钱系统分析!$D$234,Y325&lt;=铜钱系统分析!$E$234),4,AND(Y325&gt;铜钱系统分析!$D$235,Y325&lt;=铜钱系统分析!$E$235),3,AND(Y325&gt;铜钱系统分析!$D$236,Y325&lt;=铜钱系统分析!$E$236),2)</f>
        <v>3</v>
      </c>
      <c r="AB325" s="48">
        <f t="shared" ca="1" si="49"/>
        <v>83.344842334538313</v>
      </c>
      <c r="AC325">
        <f ca="1">_xlfn.IFS(AND(AB325&gt;铜钱系统分析!$D$233,AB325&lt;=铜钱系统分析!$E$233),5,AND(AB325&gt;铜钱系统分析!$D$234,AB325&lt;=铜钱系统分析!$E$234),4,AND(AB325&gt;铜钱系统分析!$D$235,AB325&lt;=铜钱系统分析!$E$235),3,AND(AB325&gt;铜钱系统分析!$D$236,AB325&lt;=铜钱系统分析!$E$236),2)</f>
        <v>2</v>
      </c>
    </row>
    <row r="326" spans="1:29" x14ac:dyDescent="0.15">
      <c r="A326" s="48">
        <f t="shared" ca="1" si="40"/>
        <v>71.875362604554553</v>
      </c>
      <c r="B326">
        <f ca="1">_xlfn.IFS(AND(A326&gt;铜钱系统分析!$D$233,A326&lt;=铜钱系统分析!$E$233),5,AND(A326&gt;铜钱系统分析!$D$234,A326&lt;=铜钱系统分析!$E$234),4,AND(A326&gt;铜钱系统分析!$D$235,A326&lt;=铜钱系统分析!$E$235),3,AND(A326&gt;铜钱系统分析!$D$236,A326&lt;=铜钱系统分析!$E$236),2)</f>
        <v>3</v>
      </c>
      <c r="D326" s="48">
        <f t="shared" ca="1" si="41"/>
        <v>54.859351532234577</v>
      </c>
      <c r="E326">
        <f ca="1">_xlfn.IFS(AND(D326&gt;铜钱系统分析!$D$233,D326&lt;=铜钱系统分析!$E$233),5,AND(D326&gt;铜钱系统分析!$D$234,D326&lt;=铜钱系统分析!$E$234),4,AND(D326&gt;铜钱系统分析!$D$235,D326&lt;=铜钱系统分析!$E$235),3,AND(D326&gt;铜钱系统分析!$D$236,D326&lt;=铜钱系统分析!$E$236),2)</f>
        <v>3</v>
      </c>
      <c r="G326" s="48">
        <f t="shared" ca="1" si="42"/>
        <v>50.837281337885507</v>
      </c>
      <c r="H326">
        <f ca="1">_xlfn.IFS(AND(G326&gt;铜钱系统分析!$D$233,G326&lt;=铜钱系统分析!$E$233),5,AND(G326&gt;铜钱系统分析!$D$234,G326&lt;=铜钱系统分析!$E$234),4,AND(G326&gt;铜钱系统分析!$D$235,G326&lt;=铜钱系统分析!$E$235),3,AND(G326&gt;铜钱系统分析!$D$236,G326&lt;=铜钱系统分析!$E$236),2)</f>
        <v>3</v>
      </c>
      <c r="J326" s="48">
        <f t="shared" ca="1" si="43"/>
        <v>97.062730712476636</v>
      </c>
      <c r="K326">
        <f ca="1">_xlfn.IFS(AND(J326&gt;铜钱系统分析!$D$233,J326&lt;=铜钱系统分析!$E$233),5,AND(J326&gt;铜钱系统分析!$D$234,J326&lt;=铜钱系统分析!$E$234),4,AND(J326&gt;铜钱系统分析!$D$235,J326&lt;=铜钱系统分析!$E$235),3,AND(J326&gt;铜钱系统分析!$D$236,J326&lt;=铜钱系统分析!$E$236),2)</f>
        <v>2</v>
      </c>
      <c r="M326" s="48">
        <f t="shared" ca="1" si="44"/>
        <v>60.254180405656413</v>
      </c>
      <c r="N326">
        <f ca="1">_xlfn.IFS(AND(M326&gt;铜钱系统分析!$D$233,M326&lt;=铜钱系统分析!$E$233),5,AND(M326&gt;铜钱系统分析!$D$234,M326&lt;=铜钱系统分析!$E$234),4,AND(M326&gt;铜钱系统分析!$D$235,M326&lt;=铜钱系统分析!$E$235),3,AND(M326&gt;铜钱系统分析!$D$236,M326&lt;=铜钱系统分析!$E$236),2)</f>
        <v>3</v>
      </c>
      <c r="P326" s="48">
        <f t="shared" ca="1" si="45"/>
        <v>32.651290488330609</v>
      </c>
      <c r="Q326">
        <f ca="1">_xlfn.IFS(AND(P326&gt;铜钱系统分析!$D$233,P326&lt;=铜钱系统分析!$E$233),5,AND(P326&gt;铜钱系统分析!$D$234,P326&lt;=铜钱系统分析!$E$234),4,AND(P326&gt;铜钱系统分析!$D$235,P326&lt;=铜钱系统分析!$E$235),3,AND(P326&gt;铜钱系统分析!$D$236,P326&lt;=铜钱系统分析!$E$236),2)</f>
        <v>3</v>
      </c>
      <c r="S326" s="48">
        <f t="shared" ca="1" si="46"/>
        <v>59.518470023550428</v>
      </c>
      <c r="T326">
        <f ca="1">_xlfn.IFS(AND(S326&gt;铜钱系统分析!$D$233,S326&lt;=铜钱系统分析!$E$233),5,AND(S326&gt;铜钱系统分析!$D$234,S326&lt;=铜钱系统分析!$E$234),4,AND(S326&gt;铜钱系统分析!$D$235,S326&lt;=铜钱系统分析!$E$235),3,AND(S326&gt;铜钱系统分析!$D$236,S326&lt;=铜钱系统分析!$E$236),2)</f>
        <v>3</v>
      </c>
      <c r="V326" s="48">
        <f t="shared" ca="1" si="47"/>
        <v>30.845855836153881</v>
      </c>
      <c r="W326">
        <f ca="1">_xlfn.IFS(AND(V326&gt;铜钱系统分析!$D$233,V326&lt;=铜钱系统分析!$E$233),5,AND(V326&gt;铜钱系统分析!$D$234,V326&lt;=铜钱系统分析!$E$234),4,AND(V326&gt;铜钱系统分析!$D$235,V326&lt;=铜钱系统分析!$E$235),3,AND(V326&gt;铜钱系统分析!$D$236,V326&lt;=铜钱系统分析!$E$236),2)</f>
        <v>3</v>
      </c>
      <c r="Y326" s="48">
        <f t="shared" ca="1" si="48"/>
        <v>14.245363179098714</v>
      </c>
      <c r="Z326">
        <f ca="1">_xlfn.IFS(AND(Y326&gt;铜钱系统分析!$D$233,Y326&lt;=铜钱系统分析!$E$233),5,AND(Y326&gt;铜钱系统分析!$D$234,Y326&lt;=铜钱系统分析!$E$234),4,AND(Y326&gt;铜钱系统分析!$D$235,Y326&lt;=铜钱系统分析!$E$235),3,AND(Y326&gt;铜钱系统分析!$D$236,Y326&lt;=铜钱系统分析!$E$236),2)</f>
        <v>3</v>
      </c>
      <c r="AB326" s="48">
        <f t="shared" ca="1" si="49"/>
        <v>50.705633987224033</v>
      </c>
      <c r="AC326">
        <f ca="1">_xlfn.IFS(AND(AB326&gt;铜钱系统分析!$D$233,AB326&lt;=铜钱系统分析!$E$233),5,AND(AB326&gt;铜钱系统分析!$D$234,AB326&lt;=铜钱系统分析!$E$234),4,AND(AB326&gt;铜钱系统分析!$D$235,AB326&lt;=铜钱系统分析!$E$235),3,AND(AB326&gt;铜钱系统分析!$D$236,AB326&lt;=铜钱系统分析!$E$236),2)</f>
        <v>3</v>
      </c>
    </row>
    <row r="327" spans="1:29" x14ac:dyDescent="0.15">
      <c r="A327" s="48">
        <f t="shared" ca="1" si="40"/>
        <v>80.050557548854385</v>
      </c>
      <c r="B327">
        <f ca="1">_xlfn.IFS(AND(A327&gt;铜钱系统分析!$D$233,A327&lt;=铜钱系统分析!$E$233),5,AND(A327&gt;铜钱系统分析!$D$234,A327&lt;=铜钱系统分析!$E$234),4,AND(A327&gt;铜钱系统分析!$D$235,A327&lt;=铜钱系统分析!$E$235),3,AND(A327&gt;铜钱系统分析!$D$236,A327&lt;=铜钱系统分析!$E$236),2)</f>
        <v>2</v>
      </c>
      <c r="D327" s="48">
        <f t="shared" ca="1" si="41"/>
        <v>5.760245099553396</v>
      </c>
      <c r="E327">
        <f ca="1">_xlfn.IFS(AND(D327&gt;铜钱系统分析!$D$233,D327&lt;=铜钱系统分析!$E$233),5,AND(D327&gt;铜钱系统分析!$D$234,D327&lt;=铜钱系统分析!$E$234),4,AND(D327&gt;铜钱系统分析!$D$235,D327&lt;=铜钱系统分析!$E$235),3,AND(D327&gt;铜钱系统分析!$D$236,D327&lt;=铜钱系统分析!$E$236),2)</f>
        <v>3</v>
      </c>
      <c r="G327" s="48">
        <f t="shared" ca="1" si="42"/>
        <v>24.655068423338232</v>
      </c>
      <c r="H327">
        <f ca="1">_xlfn.IFS(AND(G327&gt;铜钱系统分析!$D$233,G327&lt;=铜钱系统分析!$E$233),5,AND(G327&gt;铜钱系统分析!$D$234,G327&lt;=铜钱系统分析!$E$234),4,AND(G327&gt;铜钱系统分析!$D$235,G327&lt;=铜钱系统分析!$E$235),3,AND(G327&gt;铜钱系统分析!$D$236,G327&lt;=铜钱系统分析!$E$236),2)</f>
        <v>3</v>
      </c>
      <c r="J327" s="48">
        <f t="shared" ca="1" si="43"/>
        <v>58.219014035363358</v>
      </c>
      <c r="K327">
        <f ca="1">_xlfn.IFS(AND(J327&gt;铜钱系统分析!$D$233,J327&lt;=铜钱系统分析!$E$233),5,AND(J327&gt;铜钱系统分析!$D$234,J327&lt;=铜钱系统分析!$E$234),4,AND(J327&gt;铜钱系统分析!$D$235,J327&lt;=铜钱系统分析!$E$235),3,AND(J327&gt;铜钱系统分析!$D$236,J327&lt;=铜钱系统分析!$E$236),2)</f>
        <v>3</v>
      </c>
      <c r="M327" s="48">
        <f t="shared" ca="1" si="44"/>
        <v>51.435082805774258</v>
      </c>
      <c r="N327">
        <f ca="1">_xlfn.IFS(AND(M327&gt;铜钱系统分析!$D$233,M327&lt;=铜钱系统分析!$E$233),5,AND(M327&gt;铜钱系统分析!$D$234,M327&lt;=铜钱系统分析!$E$234),4,AND(M327&gt;铜钱系统分析!$D$235,M327&lt;=铜钱系统分析!$E$235),3,AND(M327&gt;铜钱系统分析!$D$236,M327&lt;=铜钱系统分析!$E$236),2)</f>
        <v>3</v>
      </c>
      <c r="P327" s="48">
        <f t="shared" ca="1" si="45"/>
        <v>77.646323559658043</v>
      </c>
      <c r="Q327">
        <f ca="1">_xlfn.IFS(AND(P327&gt;铜钱系统分析!$D$233,P327&lt;=铜钱系统分析!$E$233),5,AND(P327&gt;铜钱系统分析!$D$234,P327&lt;=铜钱系统分析!$E$234),4,AND(P327&gt;铜钱系统分析!$D$235,P327&lt;=铜钱系统分析!$E$235),3,AND(P327&gt;铜钱系统分析!$D$236,P327&lt;=铜钱系统分析!$E$236),2)</f>
        <v>2</v>
      </c>
      <c r="S327" s="48">
        <f t="shared" ca="1" si="46"/>
        <v>52.387664645548092</v>
      </c>
      <c r="T327">
        <f ca="1">_xlfn.IFS(AND(S327&gt;铜钱系统分析!$D$233,S327&lt;=铜钱系统分析!$E$233),5,AND(S327&gt;铜钱系统分析!$D$234,S327&lt;=铜钱系统分析!$E$234),4,AND(S327&gt;铜钱系统分析!$D$235,S327&lt;=铜钱系统分析!$E$235),3,AND(S327&gt;铜钱系统分析!$D$236,S327&lt;=铜钱系统分析!$E$236),2)</f>
        <v>3</v>
      </c>
      <c r="V327" s="48">
        <f t="shared" ca="1" si="47"/>
        <v>1.1202795751231842</v>
      </c>
      <c r="W327">
        <f ca="1">_xlfn.IFS(AND(V327&gt;铜钱系统分析!$D$233,V327&lt;=铜钱系统分析!$E$233),5,AND(V327&gt;铜钱系统分析!$D$234,V327&lt;=铜钱系统分析!$E$234),4,AND(V327&gt;铜钱系统分析!$D$235,V327&lt;=铜钱系统分析!$E$235),3,AND(V327&gt;铜钱系统分析!$D$236,V327&lt;=铜钱系统分析!$E$236),2)</f>
        <v>4</v>
      </c>
      <c r="Y327" s="48">
        <f t="shared" ca="1" si="48"/>
        <v>88.265360593460258</v>
      </c>
      <c r="Z327">
        <f ca="1">_xlfn.IFS(AND(Y327&gt;铜钱系统分析!$D$233,Y327&lt;=铜钱系统分析!$E$233),5,AND(Y327&gt;铜钱系统分析!$D$234,Y327&lt;=铜钱系统分析!$E$234),4,AND(Y327&gt;铜钱系统分析!$D$235,Y327&lt;=铜钱系统分析!$E$235),3,AND(Y327&gt;铜钱系统分析!$D$236,Y327&lt;=铜钱系统分析!$E$236),2)</f>
        <v>2</v>
      </c>
      <c r="AB327" s="48">
        <f t="shared" ca="1" si="49"/>
        <v>60.735374652747041</v>
      </c>
      <c r="AC327">
        <f ca="1">_xlfn.IFS(AND(AB327&gt;铜钱系统分析!$D$233,AB327&lt;=铜钱系统分析!$E$233),5,AND(AB327&gt;铜钱系统分析!$D$234,AB327&lt;=铜钱系统分析!$E$234),4,AND(AB327&gt;铜钱系统分析!$D$235,AB327&lt;=铜钱系统分析!$E$235),3,AND(AB327&gt;铜钱系统分析!$D$236,AB327&lt;=铜钱系统分析!$E$236),2)</f>
        <v>3</v>
      </c>
    </row>
    <row r="328" spans="1:29" x14ac:dyDescent="0.15">
      <c r="A328" s="48">
        <f t="shared" ca="1" si="40"/>
        <v>94.310631482329001</v>
      </c>
      <c r="B328">
        <f ca="1">_xlfn.IFS(AND(A328&gt;铜钱系统分析!$D$233,A328&lt;=铜钱系统分析!$E$233),5,AND(A328&gt;铜钱系统分析!$D$234,A328&lt;=铜钱系统分析!$E$234),4,AND(A328&gt;铜钱系统分析!$D$235,A328&lt;=铜钱系统分析!$E$235),3,AND(A328&gt;铜钱系统分析!$D$236,A328&lt;=铜钱系统分析!$E$236),2)</f>
        <v>2</v>
      </c>
      <c r="D328" s="48">
        <f t="shared" ca="1" si="41"/>
        <v>85.868595525981235</v>
      </c>
      <c r="E328">
        <f ca="1">_xlfn.IFS(AND(D328&gt;铜钱系统分析!$D$233,D328&lt;=铜钱系统分析!$E$233),5,AND(D328&gt;铜钱系统分析!$D$234,D328&lt;=铜钱系统分析!$E$234),4,AND(D328&gt;铜钱系统分析!$D$235,D328&lt;=铜钱系统分析!$E$235),3,AND(D328&gt;铜钱系统分析!$D$236,D328&lt;=铜钱系统分析!$E$236),2)</f>
        <v>2</v>
      </c>
      <c r="G328" s="48">
        <f t="shared" ca="1" si="42"/>
        <v>93.435638453219028</v>
      </c>
      <c r="H328">
        <f ca="1">_xlfn.IFS(AND(G328&gt;铜钱系统分析!$D$233,G328&lt;=铜钱系统分析!$E$233),5,AND(G328&gt;铜钱系统分析!$D$234,G328&lt;=铜钱系统分析!$E$234),4,AND(G328&gt;铜钱系统分析!$D$235,G328&lt;=铜钱系统分析!$E$235),3,AND(G328&gt;铜钱系统分析!$D$236,G328&lt;=铜钱系统分析!$E$236),2)</f>
        <v>2</v>
      </c>
      <c r="J328" s="48">
        <f t="shared" ca="1" si="43"/>
        <v>24.883104200632467</v>
      </c>
      <c r="K328">
        <f ca="1">_xlfn.IFS(AND(J328&gt;铜钱系统分析!$D$233,J328&lt;=铜钱系统分析!$E$233),5,AND(J328&gt;铜钱系统分析!$D$234,J328&lt;=铜钱系统分析!$E$234),4,AND(J328&gt;铜钱系统分析!$D$235,J328&lt;=铜钱系统分析!$E$235),3,AND(J328&gt;铜钱系统分析!$D$236,J328&lt;=铜钱系统分析!$E$236),2)</f>
        <v>3</v>
      </c>
      <c r="M328" s="48">
        <f t="shared" ca="1" si="44"/>
        <v>27.005596647782394</v>
      </c>
      <c r="N328">
        <f ca="1">_xlfn.IFS(AND(M328&gt;铜钱系统分析!$D$233,M328&lt;=铜钱系统分析!$E$233),5,AND(M328&gt;铜钱系统分析!$D$234,M328&lt;=铜钱系统分析!$E$234),4,AND(M328&gt;铜钱系统分析!$D$235,M328&lt;=铜钱系统分析!$E$235),3,AND(M328&gt;铜钱系统分析!$D$236,M328&lt;=铜钱系统分析!$E$236),2)</f>
        <v>3</v>
      </c>
      <c r="P328" s="48">
        <f t="shared" ca="1" si="45"/>
        <v>81.37904612351025</v>
      </c>
      <c r="Q328">
        <f ca="1">_xlfn.IFS(AND(P328&gt;铜钱系统分析!$D$233,P328&lt;=铜钱系统分析!$E$233),5,AND(P328&gt;铜钱系统分析!$D$234,P328&lt;=铜钱系统分析!$E$234),4,AND(P328&gt;铜钱系统分析!$D$235,P328&lt;=铜钱系统分析!$E$235),3,AND(P328&gt;铜钱系统分析!$D$236,P328&lt;=铜钱系统分析!$E$236),2)</f>
        <v>2</v>
      </c>
      <c r="S328" s="48">
        <f t="shared" ca="1" si="46"/>
        <v>21.175638651779614</v>
      </c>
      <c r="T328">
        <f ca="1">_xlfn.IFS(AND(S328&gt;铜钱系统分析!$D$233,S328&lt;=铜钱系统分析!$E$233),5,AND(S328&gt;铜钱系统分析!$D$234,S328&lt;=铜钱系统分析!$E$234),4,AND(S328&gt;铜钱系统分析!$D$235,S328&lt;=铜钱系统分析!$E$235),3,AND(S328&gt;铜钱系统分析!$D$236,S328&lt;=铜钱系统分析!$E$236),2)</f>
        <v>3</v>
      </c>
      <c r="V328" s="48">
        <f t="shared" ca="1" si="47"/>
        <v>66.607647926198084</v>
      </c>
      <c r="W328">
        <f ca="1">_xlfn.IFS(AND(V328&gt;铜钱系统分析!$D$233,V328&lt;=铜钱系统分析!$E$233),5,AND(V328&gt;铜钱系统分析!$D$234,V328&lt;=铜钱系统分析!$E$234),4,AND(V328&gt;铜钱系统分析!$D$235,V328&lt;=铜钱系统分析!$E$235),3,AND(V328&gt;铜钱系统分析!$D$236,V328&lt;=铜钱系统分析!$E$236),2)</f>
        <v>3</v>
      </c>
      <c r="Y328" s="48">
        <f t="shared" ca="1" si="48"/>
        <v>33.11611044771211</v>
      </c>
      <c r="Z328">
        <f ca="1">_xlfn.IFS(AND(Y328&gt;铜钱系统分析!$D$233,Y328&lt;=铜钱系统分析!$E$233),5,AND(Y328&gt;铜钱系统分析!$D$234,Y328&lt;=铜钱系统分析!$E$234),4,AND(Y328&gt;铜钱系统分析!$D$235,Y328&lt;=铜钱系统分析!$E$235),3,AND(Y328&gt;铜钱系统分析!$D$236,Y328&lt;=铜钱系统分析!$E$236),2)</f>
        <v>3</v>
      </c>
      <c r="AB328" s="48">
        <f t="shared" ca="1" si="49"/>
        <v>22.083517549729869</v>
      </c>
      <c r="AC328">
        <f ca="1">_xlfn.IFS(AND(AB328&gt;铜钱系统分析!$D$233,AB328&lt;=铜钱系统分析!$E$233),5,AND(AB328&gt;铜钱系统分析!$D$234,AB328&lt;=铜钱系统分析!$E$234),4,AND(AB328&gt;铜钱系统分析!$D$235,AB328&lt;=铜钱系统分析!$E$235),3,AND(AB328&gt;铜钱系统分析!$D$236,AB328&lt;=铜钱系统分析!$E$236),2)</f>
        <v>3</v>
      </c>
    </row>
    <row r="329" spans="1:29" x14ac:dyDescent="0.15">
      <c r="A329" s="48">
        <f t="shared" ca="1" si="40"/>
        <v>89.577345394422096</v>
      </c>
      <c r="B329">
        <f ca="1">_xlfn.IFS(AND(A329&gt;铜钱系统分析!$D$233,A329&lt;=铜钱系统分析!$E$233),5,AND(A329&gt;铜钱系统分析!$D$234,A329&lt;=铜钱系统分析!$E$234),4,AND(A329&gt;铜钱系统分析!$D$235,A329&lt;=铜钱系统分析!$E$235),3,AND(A329&gt;铜钱系统分析!$D$236,A329&lt;=铜钱系统分析!$E$236),2)</f>
        <v>2</v>
      </c>
      <c r="D329" s="48">
        <f t="shared" ca="1" si="41"/>
        <v>36.417418974013252</v>
      </c>
      <c r="E329">
        <f ca="1">_xlfn.IFS(AND(D329&gt;铜钱系统分析!$D$233,D329&lt;=铜钱系统分析!$E$233),5,AND(D329&gt;铜钱系统分析!$D$234,D329&lt;=铜钱系统分析!$E$234),4,AND(D329&gt;铜钱系统分析!$D$235,D329&lt;=铜钱系统分析!$E$235),3,AND(D329&gt;铜钱系统分析!$D$236,D329&lt;=铜钱系统分析!$E$236),2)</f>
        <v>3</v>
      </c>
      <c r="G329" s="48">
        <f t="shared" ca="1" si="42"/>
        <v>43.221118499274404</v>
      </c>
      <c r="H329">
        <f ca="1">_xlfn.IFS(AND(G329&gt;铜钱系统分析!$D$233,G329&lt;=铜钱系统分析!$E$233),5,AND(G329&gt;铜钱系统分析!$D$234,G329&lt;=铜钱系统分析!$E$234),4,AND(G329&gt;铜钱系统分析!$D$235,G329&lt;=铜钱系统分析!$E$235),3,AND(G329&gt;铜钱系统分析!$D$236,G329&lt;=铜钱系统分析!$E$236),2)</f>
        <v>3</v>
      </c>
      <c r="J329" s="48">
        <f t="shared" ca="1" si="43"/>
        <v>17.442782259766677</v>
      </c>
      <c r="K329">
        <f ca="1">_xlfn.IFS(AND(J329&gt;铜钱系统分析!$D$233,J329&lt;=铜钱系统分析!$E$233),5,AND(J329&gt;铜钱系统分析!$D$234,J329&lt;=铜钱系统分析!$E$234),4,AND(J329&gt;铜钱系统分析!$D$235,J329&lt;=铜钱系统分析!$E$235),3,AND(J329&gt;铜钱系统分析!$D$236,J329&lt;=铜钱系统分析!$E$236),2)</f>
        <v>3</v>
      </c>
      <c r="M329" s="48">
        <f t="shared" ca="1" si="44"/>
        <v>38.034425865777536</v>
      </c>
      <c r="N329">
        <f ca="1">_xlfn.IFS(AND(M329&gt;铜钱系统分析!$D$233,M329&lt;=铜钱系统分析!$E$233),5,AND(M329&gt;铜钱系统分析!$D$234,M329&lt;=铜钱系统分析!$E$234),4,AND(M329&gt;铜钱系统分析!$D$235,M329&lt;=铜钱系统分析!$E$235),3,AND(M329&gt;铜钱系统分析!$D$236,M329&lt;=铜钱系统分析!$E$236),2)</f>
        <v>3</v>
      </c>
      <c r="P329" s="48">
        <f t="shared" ca="1" si="45"/>
        <v>53.732557885012511</v>
      </c>
      <c r="Q329">
        <f ca="1">_xlfn.IFS(AND(P329&gt;铜钱系统分析!$D$233,P329&lt;=铜钱系统分析!$E$233),5,AND(P329&gt;铜钱系统分析!$D$234,P329&lt;=铜钱系统分析!$E$234),4,AND(P329&gt;铜钱系统分析!$D$235,P329&lt;=铜钱系统分析!$E$235),3,AND(P329&gt;铜钱系统分析!$D$236,P329&lt;=铜钱系统分析!$E$236),2)</f>
        <v>3</v>
      </c>
      <c r="S329" s="48">
        <f t="shared" ca="1" si="46"/>
        <v>54.10900155003506</v>
      </c>
      <c r="T329">
        <f ca="1">_xlfn.IFS(AND(S329&gt;铜钱系统分析!$D$233,S329&lt;=铜钱系统分析!$E$233),5,AND(S329&gt;铜钱系统分析!$D$234,S329&lt;=铜钱系统分析!$E$234),4,AND(S329&gt;铜钱系统分析!$D$235,S329&lt;=铜钱系统分析!$E$235),3,AND(S329&gt;铜钱系统分析!$D$236,S329&lt;=铜钱系统分析!$E$236),2)</f>
        <v>3</v>
      </c>
      <c r="V329" s="48">
        <f t="shared" ca="1" si="47"/>
        <v>83.831921179605601</v>
      </c>
      <c r="W329">
        <f ca="1">_xlfn.IFS(AND(V329&gt;铜钱系统分析!$D$233,V329&lt;=铜钱系统分析!$E$233),5,AND(V329&gt;铜钱系统分析!$D$234,V329&lt;=铜钱系统分析!$E$234),4,AND(V329&gt;铜钱系统分析!$D$235,V329&lt;=铜钱系统分析!$E$235),3,AND(V329&gt;铜钱系统分析!$D$236,V329&lt;=铜钱系统分析!$E$236),2)</f>
        <v>2</v>
      </c>
      <c r="Y329" s="48">
        <f t="shared" ca="1" si="48"/>
        <v>93.916862172063517</v>
      </c>
      <c r="Z329">
        <f ca="1">_xlfn.IFS(AND(Y329&gt;铜钱系统分析!$D$233,Y329&lt;=铜钱系统分析!$E$233),5,AND(Y329&gt;铜钱系统分析!$D$234,Y329&lt;=铜钱系统分析!$E$234),4,AND(Y329&gt;铜钱系统分析!$D$235,Y329&lt;=铜钱系统分析!$E$235),3,AND(Y329&gt;铜钱系统分析!$D$236,Y329&lt;=铜钱系统分析!$E$236),2)</f>
        <v>2</v>
      </c>
      <c r="AB329" s="48">
        <f t="shared" ca="1" si="49"/>
        <v>63.54053205149809</v>
      </c>
      <c r="AC329">
        <f ca="1">_xlfn.IFS(AND(AB329&gt;铜钱系统分析!$D$233,AB329&lt;=铜钱系统分析!$E$233),5,AND(AB329&gt;铜钱系统分析!$D$234,AB329&lt;=铜钱系统分析!$E$234),4,AND(AB329&gt;铜钱系统分析!$D$235,AB329&lt;=铜钱系统分析!$E$235),3,AND(AB329&gt;铜钱系统分析!$D$236,AB329&lt;=铜钱系统分析!$E$236),2)</f>
        <v>3</v>
      </c>
    </row>
    <row r="330" spans="1:29" x14ac:dyDescent="0.15">
      <c r="A330" s="48">
        <f t="shared" ca="1" si="40"/>
        <v>6.5903371412107559</v>
      </c>
      <c r="B330">
        <f ca="1">_xlfn.IFS(AND(A330&gt;铜钱系统分析!$D$233,A330&lt;=铜钱系统分析!$E$233),5,AND(A330&gt;铜钱系统分析!$D$234,A330&lt;=铜钱系统分析!$E$234),4,AND(A330&gt;铜钱系统分析!$D$235,A330&lt;=铜钱系统分析!$E$235),3,AND(A330&gt;铜钱系统分析!$D$236,A330&lt;=铜钱系统分析!$E$236),2)</f>
        <v>3</v>
      </c>
      <c r="D330" s="48">
        <f t="shared" ca="1" si="41"/>
        <v>25.252465147626445</v>
      </c>
      <c r="E330">
        <f ca="1">_xlfn.IFS(AND(D330&gt;铜钱系统分析!$D$233,D330&lt;=铜钱系统分析!$E$233),5,AND(D330&gt;铜钱系统分析!$D$234,D330&lt;=铜钱系统分析!$E$234),4,AND(D330&gt;铜钱系统分析!$D$235,D330&lt;=铜钱系统分析!$E$235),3,AND(D330&gt;铜钱系统分析!$D$236,D330&lt;=铜钱系统分析!$E$236),2)</f>
        <v>3</v>
      </c>
      <c r="G330" s="48">
        <f t="shared" ca="1" si="42"/>
        <v>69.357369574146659</v>
      </c>
      <c r="H330">
        <f ca="1">_xlfn.IFS(AND(G330&gt;铜钱系统分析!$D$233,G330&lt;=铜钱系统分析!$E$233),5,AND(G330&gt;铜钱系统分析!$D$234,G330&lt;=铜钱系统分析!$E$234),4,AND(G330&gt;铜钱系统分析!$D$235,G330&lt;=铜钱系统分析!$E$235),3,AND(G330&gt;铜钱系统分析!$D$236,G330&lt;=铜钱系统分析!$E$236),2)</f>
        <v>3</v>
      </c>
      <c r="J330" s="48">
        <f t="shared" ca="1" si="43"/>
        <v>10.971712454999704</v>
      </c>
      <c r="K330">
        <f ca="1">_xlfn.IFS(AND(J330&gt;铜钱系统分析!$D$233,J330&lt;=铜钱系统分析!$E$233),5,AND(J330&gt;铜钱系统分析!$D$234,J330&lt;=铜钱系统分析!$E$234),4,AND(J330&gt;铜钱系统分析!$D$235,J330&lt;=铜钱系统分析!$E$235),3,AND(J330&gt;铜钱系统分析!$D$236,J330&lt;=铜钱系统分析!$E$236),2)</f>
        <v>3</v>
      </c>
      <c r="M330" s="48">
        <f t="shared" ca="1" si="44"/>
        <v>37.358318945104266</v>
      </c>
      <c r="N330">
        <f ca="1">_xlfn.IFS(AND(M330&gt;铜钱系统分析!$D$233,M330&lt;=铜钱系统分析!$E$233),5,AND(M330&gt;铜钱系统分析!$D$234,M330&lt;=铜钱系统分析!$E$234),4,AND(M330&gt;铜钱系统分析!$D$235,M330&lt;=铜钱系统分析!$E$235),3,AND(M330&gt;铜钱系统分析!$D$236,M330&lt;=铜钱系统分析!$E$236),2)</f>
        <v>3</v>
      </c>
      <c r="P330" s="48">
        <f t="shared" ca="1" si="45"/>
        <v>76.542452825888546</v>
      </c>
      <c r="Q330">
        <f ca="1">_xlfn.IFS(AND(P330&gt;铜钱系统分析!$D$233,P330&lt;=铜钱系统分析!$E$233),5,AND(P330&gt;铜钱系统分析!$D$234,P330&lt;=铜钱系统分析!$E$234),4,AND(P330&gt;铜钱系统分析!$D$235,P330&lt;=铜钱系统分析!$E$235),3,AND(P330&gt;铜钱系统分析!$D$236,P330&lt;=铜钱系统分析!$E$236),2)</f>
        <v>2</v>
      </c>
      <c r="S330" s="48">
        <f t="shared" ca="1" si="46"/>
        <v>66.477655718287011</v>
      </c>
      <c r="T330">
        <f ca="1">_xlfn.IFS(AND(S330&gt;铜钱系统分析!$D$233,S330&lt;=铜钱系统分析!$E$233),5,AND(S330&gt;铜钱系统分析!$D$234,S330&lt;=铜钱系统分析!$E$234),4,AND(S330&gt;铜钱系统分析!$D$235,S330&lt;=铜钱系统分析!$E$235),3,AND(S330&gt;铜钱系统分析!$D$236,S330&lt;=铜钱系统分析!$E$236),2)</f>
        <v>3</v>
      </c>
      <c r="V330" s="48">
        <f t="shared" ca="1" si="47"/>
        <v>40.562435385971227</v>
      </c>
      <c r="W330">
        <f ca="1">_xlfn.IFS(AND(V330&gt;铜钱系统分析!$D$233,V330&lt;=铜钱系统分析!$E$233),5,AND(V330&gt;铜钱系统分析!$D$234,V330&lt;=铜钱系统分析!$E$234),4,AND(V330&gt;铜钱系统分析!$D$235,V330&lt;=铜钱系统分析!$E$235),3,AND(V330&gt;铜钱系统分析!$D$236,V330&lt;=铜钱系统分析!$E$236),2)</f>
        <v>3</v>
      </c>
      <c r="Y330" s="48">
        <f t="shared" ca="1" si="48"/>
        <v>26.232225273727838</v>
      </c>
      <c r="Z330">
        <f ca="1">_xlfn.IFS(AND(Y330&gt;铜钱系统分析!$D$233,Y330&lt;=铜钱系统分析!$E$233),5,AND(Y330&gt;铜钱系统分析!$D$234,Y330&lt;=铜钱系统分析!$E$234),4,AND(Y330&gt;铜钱系统分析!$D$235,Y330&lt;=铜钱系统分析!$E$235),3,AND(Y330&gt;铜钱系统分析!$D$236,Y330&lt;=铜钱系统分析!$E$236),2)</f>
        <v>3</v>
      </c>
      <c r="AB330" s="48">
        <f t="shared" ca="1" si="49"/>
        <v>30.523080668275838</v>
      </c>
      <c r="AC330">
        <f ca="1">_xlfn.IFS(AND(AB330&gt;铜钱系统分析!$D$233,AB330&lt;=铜钱系统分析!$E$233),5,AND(AB330&gt;铜钱系统分析!$D$234,AB330&lt;=铜钱系统分析!$E$234),4,AND(AB330&gt;铜钱系统分析!$D$235,AB330&lt;=铜钱系统分析!$E$235),3,AND(AB330&gt;铜钱系统分析!$D$236,AB330&lt;=铜钱系统分析!$E$236),2)</f>
        <v>3</v>
      </c>
    </row>
    <row r="331" spans="1:29" x14ac:dyDescent="0.15">
      <c r="A331" s="48">
        <f t="shared" ca="1" si="40"/>
        <v>50.436411084227437</v>
      </c>
      <c r="B331">
        <f ca="1">_xlfn.IFS(AND(A331&gt;铜钱系统分析!$D$233,A331&lt;=铜钱系统分析!$E$233),5,AND(A331&gt;铜钱系统分析!$D$234,A331&lt;=铜钱系统分析!$E$234),4,AND(A331&gt;铜钱系统分析!$D$235,A331&lt;=铜钱系统分析!$E$235),3,AND(A331&gt;铜钱系统分析!$D$236,A331&lt;=铜钱系统分析!$E$236),2)</f>
        <v>3</v>
      </c>
      <c r="D331" s="48">
        <f t="shared" ca="1" si="41"/>
        <v>23.501845185686843</v>
      </c>
      <c r="E331">
        <f ca="1">_xlfn.IFS(AND(D331&gt;铜钱系统分析!$D$233,D331&lt;=铜钱系统分析!$E$233),5,AND(D331&gt;铜钱系统分析!$D$234,D331&lt;=铜钱系统分析!$E$234),4,AND(D331&gt;铜钱系统分析!$D$235,D331&lt;=铜钱系统分析!$E$235),3,AND(D331&gt;铜钱系统分析!$D$236,D331&lt;=铜钱系统分析!$E$236),2)</f>
        <v>3</v>
      </c>
      <c r="G331" s="48">
        <f t="shared" ca="1" si="42"/>
        <v>9.9436828270085158</v>
      </c>
      <c r="H331">
        <f ca="1">_xlfn.IFS(AND(G331&gt;铜钱系统分析!$D$233,G331&lt;=铜钱系统分析!$E$233),5,AND(G331&gt;铜钱系统分析!$D$234,G331&lt;=铜钱系统分析!$E$234),4,AND(G331&gt;铜钱系统分析!$D$235,G331&lt;=铜钱系统分析!$E$235),3,AND(G331&gt;铜钱系统分析!$D$236,G331&lt;=铜钱系统分析!$E$236),2)</f>
        <v>3</v>
      </c>
      <c r="J331" s="48">
        <f t="shared" ca="1" si="43"/>
        <v>79.930647028340402</v>
      </c>
      <c r="K331">
        <f ca="1">_xlfn.IFS(AND(J331&gt;铜钱系统分析!$D$233,J331&lt;=铜钱系统分析!$E$233),5,AND(J331&gt;铜钱系统分析!$D$234,J331&lt;=铜钱系统分析!$E$234),4,AND(J331&gt;铜钱系统分析!$D$235,J331&lt;=铜钱系统分析!$E$235),3,AND(J331&gt;铜钱系统分析!$D$236,J331&lt;=铜钱系统分析!$E$236),2)</f>
        <v>2</v>
      </c>
      <c r="M331" s="48">
        <f t="shared" ca="1" si="44"/>
        <v>5.0008223392713376</v>
      </c>
      <c r="N331">
        <f ca="1">_xlfn.IFS(AND(M331&gt;铜钱系统分析!$D$233,M331&lt;=铜钱系统分析!$E$233),5,AND(M331&gt;铜钱系统分析!$D$234,M331&lt;=铜钱系统分析!$E$234),4,AND(M331&gt;铜钱系统分析!$D$235,M331&lt;=铜钱系统分析!$E$235),3,AND(M331&gt;铜钱系统分析!$D$236,M331&lt;=铜钱系统分析!$E$236),2)</f>
        <v>3</v>
      </c>
      <c r="P331" s="48">
        <f t="shared" ca="1" si="45"/>
        <v>15.699481673747295</v>
      </c>
      <c r="Q331">
        <f ca="1">_xlfn.IFS(AND(P331&gt;铜钱系统分析!$D$233,P331&lt;=铜钱系统分析!$E$233),5,AND(P331&gt;铜钱系统分析!$D$234,P331&lt;=铜钱系统分析!$E$234),4,AND(P331&gt;铜钱系统分析!$D$235,P331&lt;=铜钱系统分析!$E$235),3,AND(P331&gt;铜钱系统分析!$D$236,P331&lt;=铜钱系统分析!$E$236),2)</f>
        <v>3</v>
      </c>
      <c r="S331" s="48">
        <f t="shared" ca="1" si="46"/>
        <v>40.436420008273977</v>
      </c>
      <c r="T331">
        <f ca="1">_xlfn.IFS(AND(S331&gt;铜钱系统分析!$D$233,S331&lt;=铜钱系统分析!$E$233),5,AND(S331&gt;铜钱系统分析!$D$234,S331&lt;=铜钱系统分析!$E$234),4,AND(S331&gt;铜钱系统分析!$D$235,S331&lt;=铜钱系统分析!$E$235),3,AND(S331&gt;铜钱系统分析!$D$236,S331&lt;=铜钱系统分析!$E$236),2)</f>
        <v>3</v>
      </c>
      <c r="V331" s="48">
        <f t="shared" ca="1" si="47"/>
        <v>40.509844371174999</v>
      </c>
      <c r="W331">
        <f ca="1">_xlfn.IFS(AND(V331&gt;铜钱系统分析!$D$233,V331&lt;=铜钱系统分析!$E$233),5,AND(V331&gt;铜钱系统分析!$D$234,V331&lt;=铜钱系统分析!$E$234),4,AND(V331&gt;铜钱系统分析!$D$235,V331&lt;=铜钱系统分析!$E$235),3,AND(V331&gt;铜钱系统分析!$D$236,V331&lt;=铜钱系统分析!$E$236),2)</f>
        <v>3</v>
      </c>
      <c r="Y331" s="48">
        <f t="shared" ca="1" si="48"/>
        <v>92.170509940270108</v>
      </c>
      <c r="Z331">
        <f ca="1">_xlfn.IFS(AND(Y331&gt;铜钱系统分析!$D$233,Y331&lt;=铜钱系统分析!$E$233),5,AND(Y331&gt;铜钱系统分析!$D$234,Y331&lt;=铜钱系统分析!$E$234),4,AND(Y331&gt;铜钱系统分析!$D$235,Y331&lt;=铜钱系统分析!$E$235),3,AND(Y331&gt;铜钱系统分析!$D$236,Y331&lt;=铜钱系统分析!$E$236),2)</f>
        <v>2</v>
      </c>
      <c r="AB331" s="48">
        <f t="shared" ca="1" si="49"/>
        <v>79.638789193415008</v>
      </c>
      <c r="AC331">
        <f ca="1">_xlfn.IFS(AND(AB331&gt;铜钱系统分析!$D$233,AB331&lt;=铜钱系统分析!$E$233),5,AND(AB331&gt;铜钱系统分析!$D$234,AB331&lt;=铜钱系统分析!$E$234),4,AND(AB331&gt;铜钱系统分析!$D$235,AB331&lt;=铜钱系统分析!$E$235),3,AND(AB331&gt;铜钱系统分析!$D$236,AB331&lt;=铜钱系统分析!$E$236),2)</f>
        <v>2</v>
      </c>
    </row>
    <row r="332" spans="1:29" x14ac:dyDescent="0.15">
      <c r="A332" s="48">
        <f t="shared" ref="A332:A395" ca="1" si="50">RAND()*100</f>
        <v>45.709426456919367</v>
      </c>
      <c r="B332">
        <f ca="1">_xlfn.IFS(AND(A332&gt;铜钱系统分析!$D$233,A332&lt;=铜钱系统分析!$E$233),5,AND(A332&gt;铜钱系统分析!$D$234,A332&lt;=铜钱系统分析!$E$234),4,AND(A332&gt;铜钱系统分析!$D$235,A332&lt;=铜钱系统分析!$E$235),3,AND(A332&gt;铜钱系统分析!$D$236,A332&lt;=铜钱系统分析!$E$236),2)</f>
        <v>3</v>
      </c>
      <c r="D332" s="48">
        <f t="shared" ref="D332:D395" ca="1" si="51">RAND()*100</f>
        <v>79.239539454890419</v>
      </c>
      <c r="E332">
        <f ca="1">_xlfn.IFS(AND(D332&gt;铜钱系统分析!$D$233,D332&lt;=铜钱系统分析!$E$233),5,AND(D332&gt;铜钱系统分析!$D$234,D332&lt;=铜钱系统分析!$E$234),4,AND(D332&gt;铜钱系统分析!$D$235,D332&lt;=铜钱系统分析!$E$235),3,AND(D332&gt;铜钱系统分析!$D$236,D332&lt;=铜钱系统分析!$E$236),2)</f>
        <v>2</v>
      </c>
      <c r="G332" s="48">
        <f t="shared" ref="G332:G395" ca="1" si="52">RAND()*100</f>
        <v>61.352538400083958</v>
      </c>
      <c r="H332">
        <f ca="1">_xlfn.IFS(AND(G332&gt;铜钱系统分析!$D$233,G332&lt;=铜钱系统分析!$E$233),5,AND(G332&gt;铜钱系统分析!$D$234,G332&lt;=铜钱系统分析!$E$234),4,AND(G332&gt;铜钱系统分析!$D$235,G332&lt;=铜钱系统分析!$E$235),3,AND(G332&gt;铜钱系统分析!$D$236,G332&lt;=铜钱系统分析!$E$236),2)</f>
        <v>3</v>
      </c>
      <c r="J332" s="48">
        <f t="shared" ref="J332:J395" ca="1" si="53">RAND()*100</f>
        <v>15.825888771678754</v>
      </c>
      <c r="K332">
        <f ca="1">_xlfn.IFS(AND(J332&gt;铜钱系统分析!$D$233,J332&lt;=铜钱系统分析!$E$233),5,AND(J332&gt;铜钱系统分析!$D$234,J332&lt;=铜钱系统分析!$E$234),4,AND(J332&gt;铜钱系统分析!$D$235,J332&lt;=铜钱系统分析!$E$235),3,AND(J332&gt;铜钱系统分析!$D$236,J332&lt;=铜钱系统分析!$E$236),2)</f>
        <v>3</v>
      </c>
      <c r="M332" s="48">
        <f t="shared" ref="M332:M395" ca="1" si="54">RAND()*100</f>
        <v>34.226171103795586</v>
      </c>
      <c r="N332">
        <f ca="1">_xlfn.IFS(AND(M332&gt;铜钱系统分析!$D$233,M332&lt;=铜钱系统分析!$E$233),5,AND(M332&gt;铜钱系统分析!$D$234,M332&lt;=铜钱系统分析!$E$234),4,AND(M332&gt;铜钱系统分析!$D$235,M332&lt;=铜钱系统分析!$E$235),3,AND(M332&gt;铜钱系统分析!$D$236,M332&lt;=铜钱系统分析!$E$236),2)</f>
        <v>3</v>
      </c>
      <c r="P332" s="48">
        <f t="shared" ref="P332:P395" ca="1" si="55">RAND()*100</f>
        <v>88.547355782204747</v>
      </c>
      <c r="Q332">
        <f ca="1">_xlfn.IFS(AND(P332&gt;铜钱系统分析!$D$233,P332&lt;=铜钱系统分析!$E$233),5,AND(P332&gt;铜钱系统分析!$D$234,P332&lt;=铜钱系统分析!$E$234),4,AND(P332&gt;铜钱系统分析!$D$235,P332&lt;=铜钱系统分析!$E$235),3,AND(P332&gt;铜钱系统分析!$D$236,P332&lt;=铜钱系统分析!$E$236),2)</f>
        <v>2</v>
      </c>
      <c r="S332" s="48">
        <f t="shared" ref="S332:S395" ca="1" si="56">RAND()*100</f>
        <v>19.692708437975291</v>
      </c>
      <c r="T332">
        <f ca="1">_xlfn.IFS(AND(S332&gt;铜钱系统分析!$D$233,S332&lt;=铜钱系统分析!$E$233),5,AND(S332&gt;铜钱系统分析!$D$234,S332&lt;=铜钱系统分析!$E$234),4,AND(S332&gt;铜钱系统分析!$D$235,S332&lt;=铜钱系统分析!$E$235),3,AND(S332&gt;铜钱系统分析!$D$236,S332&lt;=铜钱系统分析!$E$236),2)</f>
        <v>3</v>
      </c>
      <c r="V332" s="48">
        <f t="shared" ref="V332:V395" ca="1" si="57">RAND()*100</f>
        <v>1.9265388571629183</v>
      </c>
      <c r="W332">
        <f ca="1">_xlfn.IFS(AND(V332&gt;铜钱系统分析!$D$233,V332&lt;=铜钱系统分析!$E$233),5,AND(V332&gt;铜钱系统分析!$D$234,V332&lt;=铜钱系统分析!$E$234),4,AND(V332&gt;铜钱系统分析!$D$235,V332&lt;=铜钱系统分析!$E$235),3,AND(V332&gt;铜钱系统分析!$D$236,V332&lt;=铜钱系统分析!$E$236),2)</f>
        <v>4</v>
      </c>
      <c r="Y332" s="48">
        <f t="shared" ref="Y332:Y395" ca="1" si="58">RAND()*100</f>
        <v>51.404096888584682</v>
      </c>
      <c r="Z332">
        <f ca="1">_xlfn.IFS(AND(Y332&gt;铜钱系统分析!$D$233,Y332&lt;=铜钱系统分析!$E$233),5,AND(Y332&gt;铜钱系统分析!$D$234,Y332&lt;=铜钱系统分析!$E$234),4,AND(Y332&gt;铜钱系统分析!$D$235,Y332&lt;=铜钱系统分析!$E$235),3,AND(Y332&gt;铜钱系统分析!$D$236,Y332&lt;=铜钱系统分析!$E$236),2)</f>
        <v>3</v>
      </c>
      <c r="AB332" s="48">
        <f t="shared" ref="AB332:AB395" ca="1" si="59">RAND()*100</f>
        <v>47.46941595660671</v>
      </c>
      <c r="AC332">
        <f ca="1">_xlfn.IFS(AND(AB332&gt;铜钱系统分析!$D$233,AB332&lt;=铜钱系统分析!$E$233),5,AND(AB332&gt;铜钱系统分析!$D$234,AB332&lt;=铜钱系统分析!$E$234),4,AND(AB332&gt;铜钱系统分析!$D$235,AB332&lt;=铜钱系统分析!$E$235),3,AND(AB332&gt;铜钱系统分析!$D$236,AB332&lt;=铜钱系统分析!$E$236),2)</f>
        <v>3</v>
      </c>
    </row>
    <row r="333" spans="1:29" x14ac:dyDescent="0.15">
      <c r="A333" s="48">
        <f t="shared" ca="1" si="50"/>
        <v>32.340901898346111</v>
      </c>
      <c r="B333">
        <f ca="1">_xlfn.IFS(AND(A333&gt;铜钱系统分析!$D$233,A333&lt;=铜钱系统分析!$E$233),5,AND(A333&gt;铜钱系统分析!$D$234,A333&lt;=铜钱系统分析!$E$234),4,AND(A333&gt;铜钱系统分析!$D$235,A333&lt;=铜钱系统分析!$E$235),3,AND(A333&gt;铜钱系统分析!$D$236,A333&lt;=铜钱系统分析!$E$236),2)</f>
        <v>3</v>
      </c>
      <c r="D333" s="48">
        <f t="shared" ca="1" si="51"/>
        <v>35.521568357651802</v>
      </c>
      <c r="E333">
        <f ca="1">_xlfn.IFS(AND(D333&gt;铜钱系统分析!$D$233,D333&lt;=铜钱系统分析!$E$233),5,AND(D333&gt;铜钱系统分析!$D$234,D333&lt;=铜钱系统分析!$E$234),4,AND(D333&gt;铜钱系统分析!$D$235,D333&lt;=铜钱系统分析!$E$235),3,AND(D333&gt;铜钱系统分析!$D$236,D333&lt;=铜钱系统分析!$E$236),2)</f>
        <v>3</v>
      </c>
      <c r="G333" s="48">
        <f t="shared" ca="1" si="52"/>
        <v>72.698177782446621</v>
      </c>
      <c r="H333">
        <f ca="1">_xlfn.IFS(AND(G333&gt;铜钱系统分析!$D$233,G333&lt;=铜钱系统分析!$E$233),5,AND(G333&gt;铜钱系统分析!$D$234,G333&lt;=铜钱系统分析!$E$234),4,AND(G333&gt;铜钱系统分析!$D$235,G333&lt;=铜钱系统分析!$E$235),3,AND(G333&gt;铜钱系统分析!$D$236,G333&lt;=铜钱系统分析!$E$236),2)</f>
        <v>2</v>
      </c>
      <c r="J333" s="48">
        <f t="shared" ca="1" si="53"/>
        <v>15.635607057717671</v>
      </c>
      <c r="K333">
        <f ca="1">_xlfn.IFS(AND(J333&gt;铜钱系统分析!$D$233,J333&lt;=铜钱系统分析!$E$233),5,AND(J333&gt;铜钱系统分析!$D$234,J333&lt;=铜钱系统分析!$E$234),4,AND(J333&gt;铜钱系统分析!$D$235,J333&lt;=铜钱系统分析!$E$235),3,AND(J333&gt;铜钱系统分析!$D$236,J333&lt;=铜钱系统分析!$E$236),2)</f>
        <v>3</v>
      </c>
      <c r="M333" s="48">
        <f t="shared" ca="1" si="54"/>
        <v>74.94582132150191</v>
      </c>
      <c r="N333">
        <f ca="1">_xlfn.IFS(AND(M333&gt;铜钱系统分析!$D$233,M333&lt;=铜钱系统分析!$E$233),5,AND(M333&gt;铜钱系统分析!$D$234,M333&lt;=铜钱系统分析!$E$234),4,AND(M333&gt;铜钱系统分析!$D$235,M333&lt;=铜钱系统分析!$E$235),3,AND(M333&gt;铜钱系统分析!$D$236,M333&lt;=铜钱系统分析!$E$236),2)</f>
        <v>2</v>
      </c>
      <c r="P333" s="48">
        <f t="shared" ca="1" si="55"/>
        <v>29.497015772594448</v>
      </c>
      <c r="Q333">
        <f ca="1">_xlfn.IFS(AND(P333&gt;铜钱系统分析!$D$233,P333&lt;=铜钱系统分析!$E$233),5,AND(P333&gt;铜钱系统分析!$D$234,P333&lt;=铜钱系统分析!$E$234),4,AND(P333&gt;铜钱系统分析!$D$235,P333&lt;=铜钱系统分析!$E$235),3,AND(P333&gt;铜钱系统分析!$D$236,P333&lt;=铜钱系统分析!$E$236),2)</f>
        <v>3</v>
      </c>
      <c r="S333" s="48">
        <f t="shared" ca="1" si="56"/>
        <v>84.335021644696099</v>
      </c>
      <c r="T333">
        <f ca="1">_xlfn.IFS(AND(S333&gt;铜钱系统分析!$D$233,S333&lt;=铜钱系统分析!$E$233),5,AND(S333&gt;铜钱系统分析!$D$234,S333&lt;=铜钱系统分析!$E$234),4,AND(S333&gt;铜钱系统分析!$D$235,S333&lt;=铜钱系统分析!$E$235),3,AND(S333&gt;铜钱系统分析!$D$236,S333&lt;=铜钱系统分析!$E$236),2)</f>
        <v>2</v>
      </c>
      <c r="V333" s="48">
        <f t="shared" ca="1" si="57"/>
        <v>39.412752992892194</v>
      </c>
      <c r="W333">
        <f ca="1">_xlfn.IFS(AND(V333&gt;铜钱系统分析!$D$233,V333&lt;=铜钱系统分析!$E$233),5,AND(V333&gt;铜钱系统分析!$D$234,V333&lt;=铜钱系统分析!$E$234),4,AND(V333&gt;铜钱系统分析!$D$235,V333&lt;=铜钱系统分析!$E$235),3,AND(V333&gt;铜钱系统分析!$D$236,V333&lt;=铜钱系统分析!$E$236),2)</f>
        <v>3</v>
      </c>
      <c r="Y333" s="48">
        <f t="shared" ca="1" si="58"/>
        <v>57.167645775941963</v>
      </c>
      <c r="Z333">
        <f ca="1">_xlfn.IFS(AND(Y333&gt;铜钱系统分析!$D$233,Y333&lt;=铜钱系统分析!$E$233),5,AND(Y333&gt;铜钱系统分析!$D$234,Y333&lt;=铜钱系统分析!$E$234),4,AND(Y333&gt;铜钱系统分析!$D$235,Y333&lt;=铜钱系统分析!$E$235),3,AND(Y333&gt;铜钱系统分析!$D$236,Y333&lt;=铜钱系统分析!$E$236),2)</f>
        <v>3</v>
      </c>
      <c r="AB333" s="48">
        <f t="shared" ca="1" si="59"/>
        <v>33.723556285270092</v>
      </c>
      <c r="AC333">
        <f ca="1">_xlfn.IFS(AND(AB333&gt;铜钱系统分析!$D$233,AB333&lt;=铜钱系统分析!$E$233),5,AND(AB333&gt;铜钱系统分析!$D$234,AB333&lt;=铜钱系统分析!$E$234),4,AND(AB333&gt;铜钱系统分析!$D$235,AB333&lt;=铜钱系统分析!$E$235),3,AND(AB333&gt;铜钱系统分析!$D$236,AB333&lt;=铜钱系统分析!$E$236),2)</f>
        <v>3</v>
      </c>
    </row>
    <row r="334" spans="1:29" x14ac:dyDescent="0.15">
      <c r="A334" s="48">
        <f t="shared" ca="1" si="50"/>
        <v>6.4895922912146968</v>
      </c>
      <c r="B334">
        <f ca="1">_xlfn.IFS(AND(A334&gt;铜钱系统分析!$D$233,A334&lt;=铜钱系统分析!$E$233),5,AND(A334&gt;铜钱系统分析!$D$234,A334&lt;=铜钱系统分析!$E$234),4,AND(A334&gt;铜钱系统分析!$D$235,A334&lt;=铜钱系统分析!$E$235),3,AND(A334&gt;铜钱系统分析!$D$236,A334&lt;=铜钱系统分析!$E$236),2)</f>
        <v>3</v>
      </c>
      <c r="D334" s="48">
        <f t="shared" ca="1" si="51"/>
        <v>99.982053592463089</v>
      </c>
      <c r="E334">
        <f ca="1">_xlfn.IFS(AND(D334&gt;铜钱系统分析!$D$233,D334&lt;=铜钱系统分析!$E$233),5,AND(D334&gt;铜钱系统分析!$D$234,D334&lt;=铜钱系统分析!$E$234),4,AND(D334&gt;铜钱系统分析!$D$235,D334&lt;=铜钱系统分析!$E$235),3,AND(D334&gt;铜钱系统分析!$D$236,D334&lt;=铜钱系统分析!$E$236),2)</f>
        <v>2</v>
      </c>
      <c r="G334" s="48">
        <f t="shared" ca="1" si="52"/>
        <v>87.589777073690939</v>
      </c>
      <c r="H334">
        <f ca="1">_xlfn.IFS(AND(G334&gt;铜钱系统分析!$D$233,G334&lt;=铜钱系统分析!$E$233),5,AND(G334&gt;铜钱系统分析!$D$234,G334&lt;=铜钱系统分析!$E$234),4,AND(G334&gt;铜钱系统分析!$D$235,G334&lt;=铜钱系统分析!$E$235),3,AND(G334&gt;铜钱系统分析!$D$236,G334&lt;=铜钱系统分析!$E$236),2)</f>
        <v>2</v>
      </c>
      <c r="J334" s="48">
        <f t="shared" ca="1" si="53"/>
        <v>99.063000100209081</v>
      </c>
      <c r="K334">
        <f ca="1">_xlfn.IFS(AND(J334&gt;铜钱系统分析!$D$233,J334&lt;=铜钱系统分析!$E$233),5,AND(J334&gt;铜钱系统分析!$D$234,J334&lt;=铜钱系统分析!$E$234),4,AND(J334&gt;铜钱系统分析!$D$235,J334&lt;=铜钱系统分析!$E$235),3,AND(J334&gt;铜钱系统分析!$D$236,J334&lt;=铜钱系统分析!$E$236),2)</f>
        <v>2</v>
      </c>
      <c r="M334" s="48">
        <f t="shared" ca="1" si="54"/>
        <v>70.531914901889024</v>
      </c>
      <c r="N334">
        <f ca="1">_xlfn.IFS(AND(M334&gt;铜钱系统分析!$D$233,M334&lt;=铜钱系统分析!$E$233),5,AND(M334&gt;铜钱系统分析!$D$234,M334&lt;=铜钱系统分析!$E$234),4,AND(M334&gt;铜钱系统分析!$D$235,M334&lt;=铜钱系统分析!$E$235),3,AND(M334&gt;铜钱系统分析!$D$236,M334&lt;=铜钱系统分析!$E$236),2)</f>
        <v>3</v>
      </c>
      <c r="P334" s="48">
        <f t="shared" ca="1" si="55"/>
        <v>15.280727843124842</v>
      </c>
      <c r="Q334">
        <f ca="1">_xlfn.IFS(AND(P334&gt;铜钱系统分析!$D$233,P334&lt;=铜钱系统分析!$E$233),5,AND(P334&gt;铜钱系统分析!$D$234,P334&lt;=铜钱系统分析!$E$234),4,AND(P334&gt;铜钱系统分析!$D$235,P334&lt;=铜钱系统分析!$E$235),3,AND(P334&gt;铜钱系统分析!$D$236,P334&lt;=铜钱系统分析!$E$236),2)</f>
        <v>3</v>
      </c>
      <c r="S334" s="48">
        <f t="shared" ca="1" si="56"/>
        <v>12.455525349853847</v>
      </c>
      <c r="T334">
        <f ca="1">_xlfn.IFS(AND(S334&gt;铜钱系统分析!$D$233,S334&lt;=铜钱系统分析!$E$233),5,AND(S334&gt;铜钱系统分析!$D$234,S334&lt;=铜钱系统分析!$E$234),4,AND(S334&gt;铜钱系统分析!$D$235,S334&lt;=铜钱系统分析!$E$235),3,AND(S334&gt;铜钱系统分析!$D$236,S334&lt;=铜钱系统分析!$E$236),2)</f>
        <v>3</v>
      </c>
      <c r="V334" s="48">
        <f t="shared" ca="1" si="57"/>
        <v>19.622080418640842</v>
      </c>
      <c r="W334">
        <f ca="1">_xlfn.IFS(AND(V334&gt;铜钱系统分析!$D$233,V334&lt;=铜钱系统分析!$E$233),5,AND(V334&gt;铜钱系统分析!$D$234,V334&lt;=铜钱系统分析!$E$234),4,AND(V334&gt;铜钱系统分析!$D$235,V334&lt;=铜钱系统分析!$E$235),3,AND(V334&gt;铜钱系统分析!$D$236,V334&lt;=铜钱系统分析!$E$236),2)</f>
        <v>3</v>
      </c>
      <c r="Y334" s="48">
        <f t="shared" ca="1" si="58"/>
        <v>59.793659943725196</v>
      </c>
      <c r="Z334">
        <f ca="1">_xlfn.IFS(AND(Y334&gt;铜钱系统分析!$D$233,Y334&lt;=铜钱系统分析!$E$233),5,AND(Y334&gt;铜钱系统分析!$D$234,Y334&lt;=铜钱系统分析!$E$234),4,AND(Y334&gt;铜钱系统分析!$D$235,Y334&lt;=铜钱系统分析!$E$235),3,AND(Y334&gt;铜钱系统分析!$D$236,Y334&lt;=铜钱系统分析!$E$236),2)</f>
        <v>3</v>
      </c>
      <c r="AB334" s="48">
        <f t="shared" ca="1" si="59"/>
        <v>59.275892478174143</v>
      </c>
      <c r="AC334">
        <f ca="1">_xlfn.IFS(AND(AB334&gt;铜钱系统分析!$D$233,AB334&lt;=铜钱系统分析!$E$233),5,AND(AB334&gt;铜钱系统分析!$D$234,AB334&lt;=铜钱系统分析!$E$234),4,AND(AB334&gt;铜钱系统分析!$D$235,AB334&lt;=铜钱系统分析!$E$235),3,AND(AB334&gt;铜钱系统分析!$D$236,AB334&lt;=铜钱系统分析!$E$236),2)</f>
        <v>3</v>
      </c>
    </row>
    <row r="335" spans="1:29" x14ac:dyDescent="0.15">
      <c r="A335" s="48">
        <f t="shared" ca="1" si="50"/>
        <v>50.483888537285729</v>
      </c>
      <c r="B335">
        <f ca="1">_xlfn.IFS(AND(A335&gt;铜钱系统分析!$D$233,A335&lt;=铜钱系统分析!$E$233),5,AND(A335&gt;铜钱系统分析!$D$234,A335&lt;=铜钱系统分析!$E$234),4,AND(A335&gt;铜钱系统分析!$D$235,A335&lt;=铜钱系统分析!$E$235),3,AND(A335&gt;铜钱系统分析!$D$236,A335&lt;=铜钱系统分析!$E$236),2)</f>
        <v>3</v>
      </c>
      <c r="D335" s="48">
        <f t="shared" ca="1" si="51"/>
        <v>52.110001673639431</v>
      </c>
      <c r="E335">
        <f ca="1">_xlfn.IFS(AND(D335&gt;铜钱系统分析!$D$233,D335&lt;=铜钱系统分析!$E$233),5,AND(D335&gt;铜钱系统分析!$D$234,D335&lt;=铜钱系统分析!$E$234),4,AND(D335&gt;铜钱系统分析!$D$235,D335&lt;=铜钱系统分析!$E$235),3,AND(D335&gt;铜钱系统分析!$D$236,D335&lt;=铜钱系统分析!$E$236),2)</f>
        <v>3</v>
      </c>
      <c r="G335" s="48">
        <f t="shared" ca="1" si="52"/>
        <v>39.03996352321257</v>
      </c>
      <c r="H335">
        <f ca="1">_xlfn.IFS(AND(G335&gt;铜钱系统分析!$D$233,G335&lt;=铜钱系统分析!$E$233),5,AND(G335&gt;铜钱系统分析!$D$234,G335&lt;=铜钱系统分析!$E$234),4,AND(G335&gt;铜钱系统分析!$D$235,G335&lt;=铜钱系统分析!$E$235),3,AND(G335&gt;铜钱系统分析!$D$236,G335&lt;=铜钱系统分析!$E$236),2)</f>
        <v>3</v>
      </c>
      <c r="J335" s="48">
        <f t="shared" ca="1" si="53"/>
        <v>67.182618843833836</v>
      </c>
      <c r="K335">
        <f ca="1">_xlfn.IFS(AND(J335&gt;铜钱系统分析!$D$233,J335&lt;=铜钱系统分析!$E$233),5,AND(J335&gt;铜钱系统分析!$D$234,J335&lt;=铜钱系统分析!$E$234),4,AND(J335&gt;铜钱系统分析!$D$235,J335&lt;=铜钱系统分析!$E$235),3,AND(J335&gt;铜钱系统分析!$D$236,J335&lt;=铜钱系统分析!$E$236),2)</f>
        <v>3</v>
      </c>
      <c r="M335" s="48">
        <f t="shared" ca="1" si="54"/>
        <v>68.63066590728512</v>
      </c>
      <c r="N335">
        <f ca="1">_xlfn.IFS(AND(M335&gt;铜钱系统分析!$D$233,M335&lt;=铜钱系统分析!$E$233),5,AND(M335&gt;铜钱系统分析!$D$234,M335&lt;=铜钱系统分析!$E$234),4,AND(M335&gt;铜钱系统分析!$D$235,M335&lt;=铜钱系统分析!$E$235),3,AND(M335&gt;铜钱系统分析!$D$236,M335&lt;=铜钱系统分析!$E$236),2)</f>
        <v>3</v>
      </c>
      <c r="P335" s="48">
        <f t="shared" ca="1" si="55"/>
        <v>4.9247973682907116</v>
      </c>
      <c r="Q335">
        <f ca="1">_xlfn.IFS(AND(P335&gt;铜钱系统分析!$D$233,P335&lt;=铜钱系统分析!$E$233),5,AND(P335&gt;铜钱系统分析!$D$234,P335&lt;=铜钱系统分析!$E$234),4,AND(P335&gt;铜钱系统分析!$D$235,P335&lt;=铜钱系统分析!$E$235),3,AND(P335&gt;铜钱系统分析!$D$236,P335&lt;=铜钱系统分析!$E$236),2)</f>
        <v>3</v>
      </c>
      <c r="S335" s="48">
        <f t="shared" ca="1" si="56"/>
        <v>74.403320248636277</v>
      </c>
      <c r="T335">
        <f ca="1">_xlfn.IFS(AND(S335&gt;铜钱系统分析!$D$233,S335&lt;=铜钱系统分析!$E$233),5,AND(S335&gt;铜钱系统分析!$D$234,S335&lt;=铜钱系统分析!$E$234),4,AND(S335&gt;铜钱系统分析!$D$235,S335&lt;=铜钱系统分析!$E$235),3,AND(S335&gt;铜钱系统分析!$D$236,S335&lt;=铜钱系统分析!$E$236),2)</f>
        <v>2</v>
      </c>
      <c r="V335" s="48">
        <f t="shared" ca="1" si="57"/>
        <v>12.648837686612325</v>
      </c>
      <c r="W335">
        <f ca="1">_xlfn.IFS(AND(V335&gt;铜钱系统分析!$D$233,V335&lt;=铜钱系统分析!$E$233),5,AND(V335&gt;铜钱系统分析!$D$234,V335&lt;=铜钱系统分析!$E$234),4,AND(V335&gt;铜钱系统分析!$D$235,V335&lt;=铜钱系统分析!$E$235),3,AND(V335&gt;铜钱系统分析!$D$236,V335&lt;=铜钱系统分析!$E$236),2)</f>
        <v>3</v>
      </c>
      <c r="Y335" s="48">
        <f t="shared" ca="1" si="58"/>
        <v>90.5718325667236</v>
      </c>
      <c r="Z335">
        <f ca="1">_xlfn.IFS(AND(Y335&gt;铜钱系统分析!$D$233,Y335&lt;=铜钱系统分析!$E$233),5,AND(Y335&gt;铜钱系统分析!$D$234,Y335&lt;=铜钱系统分析!$E$234),4,AND(Y335&gt;铜钱系统分析!$D$235,Y335&lt;=铜钱系统分析!$E$235),3,AND(Y335&gt;铜钱系统分析!$D$236,Y335&lt;=铜钱系统分析!$E$236),2)</f>
        <v>2</v>
      </c>
      <c r="AB335" s="48">
        <f t="shared" ca="1" si="59"/>
        <v>56.609399841203853</v>
      </c>
      <c r="AC335">
        <f ca="1">_xlfn.IFS(AND(AB335&gt;铜钱系统分析!$D$233,AB335&lt;=铜钱系统分析!$E$233),5,AND(AB335&gt;铜钱系统分析!$D$234,AB335&lt;=铜钱系统分析!$E$234),4,AND(AB335&gt;铜钱系统分析!$D$235,AB335&lt;=铜钱系统分析!$E$235),3,AND(AB335&gt;铜钱系统分析!$D$236,AB335&lt;=铜钱系统分析!$E$236),2)</f>
        <v>3</v>
      </c>
    </row>
    <row r="336" spans="1:29" x14ac:dyDescent="0.15">
      <c r="A336" s="48">
        <f t="shared" ca="1" si="50"/>
        <v>96.75047572514508</v>
      </c>
      <c r="B336">
        <f ca="1">_xlfn.IFS(AND(A336&gt;铜钱系统分析!$D$233,A336&lt;=铜钱系统分析!$E$233),5,AND(A336&gt;铜钱系统分析!$D$234,A336&lt;=铜钱系统分析!$E$234),4,AND(A336&gt;铜钱系统分析!$D$235,A336&lt;=铜钱系统分析!$E$235),3,AND(A336&gt;铜钱系统分析!$D$236,A336&lt;=铜钱系统分析!$E$236),2)</f>
        <v>2</v>
      </c>
      <c r="D336" s="48">
        <f t="shared" ca="1" si="51"/>
        <v>65.392812268618243</v>
      </c>
      <c r="E336">
        <f ca="1">_xlfn.IFS(AND(D336&gt;铜钱系统分析!$D$233,D336&lt;=铜钱系统分析!$E$233),5,AND(D336&gt;铜钱系统分析!$D$234,D336&lt;=铜钱系统分析!$E$234),4,AND(D336&gt;铜钱系统分析!$D$235,D336&lt;=铜钱系统分析!$E$235),3,AND(D336&gt;铜钱系统分析!$D$236,D336&lt;=铜钱系统分析!$E$236),2)</f>
        <v>3</v>
      </c>
      <c r="G336" s="48">
        <f t="shared" ca="1" si="52"/>
        <v>5.4500568058960202</v>
      </c>
      <c r="H336">
        <f ca="1">_xlfn.IFS(AND(G336&gt;铜钱系统分析!$D$233,G336&lt;=铜钱系统分析!$E$233),5,AND(G336&gt;铜钱系统分析!$D$234,G336&lt;=铜钱系统分析!$E$234),4,AND(G336&gt;铜钱系统分析!$D$235,G336&lt;=铜钱系统分析!$E$235),3,AND(G336&gt;铜钱系统分析!$D$236,G336&lt;=铜钱系统分析!$E$236),2)</f>
        <v>3</v>
      </c>
      <c r="J336" s="48">
        <f t="shared" ca="1" si="53"/>
        <v>8.819022217269989</v>
      </c>
      <c r="K336">
        <f ca="1">_xlfn.IFS(AND(J336&gt;铜钱系统分析!$D$233,J336&lt;=铜钱系统分析!$E$233),5,AND(J336&gt;铜钱系统分析!$D$234,J336&lt;=铜钱系统分析!$E$234),4,AND(J336&gt;铜钱系统分析!$D$235,J336&lt;=铜钱系统分析!$E$235),3,AND(J336&gt;铜钱系统分析!$D$236,J336&lt;=铜钱系统分析!$E$236),2)</f>
        <v>3</v>
      </c>
      <c r="M336" s="48">
        <f t="shared" ca="1" si="54"/>
        <v>60.468916616505773</v>
      </c>
      <c r="N336">
        <f ca="1">_xlfn.IFS(AND(M336&gt;铜钱系统分析!$D$233,M336&lt;=铜钱系统分析!$E$233),5,AND(M336&gt;铜钱系统分析!$D$234,M336&lt;=铜钱系统分析!$E$234),4,AND(M336&gt;铜钱系统分析!$D$235,M336&lt;=铜钱系统分析!$E$235),3,AND(M336&gt;铜钱系统分析!$D$236,M336&lt;=铜钱系统分析!$E$236),2)</f>
        <v>3</v>
      </c>
      <c r="P336" s="48">
        <f t="shared" ca="1" si="55"/>
        <v>46.083549989657236</v>
      </c>
      <c r="Q336">
        <f ca="1">_xlfn.IFS(AND(P336&gt;铜钱系统分析!$D$233,P336&lt;=铜钱系统分析!$E$233),5,AND(P336&gt;铜钱系统分析!$D$234,P336&lt;=铜钱系统分析!$E$234),4,AND(P336&gt;铜钱系统分析!$D$235,P336&lt;=铜钱系统分析!$E$235),3,AND(P336&gt;铜钱系统分析!$D$236,P336&lt;=铜钱系统分析!$E$236),2)</f>
        <v>3</v>
      </c>
      <c r="S336" s="48">
        <f t="shared" ca="1" si="56"/>
        <v>28.521324312963024</v>
      </c>
      <c r="T336">
        <f ca="1">_xlfn.IFS(AND(S336&gt;铜钱系统分析!$D$233,S336&lt;=铜钱系统分析!$E$233),5,AND(S336&gt;铜钱系统分析!$D$234,S336&lt;=铜钱系统分析!$E$234),4,AND(S336&gt;铜钱系统分析!$D$235,S336&lt;=铜钱系统分析!$E$235),3,AND(S336&gt;铜钱系统分析!$D$236,S336&lt;=铜钱系统分析!$E$236),2)</f>
        <v>3</v>
      </c>
      <c r="V336" s="48">
        <f t="shared" ca="1" si="57"/>
        <v>6.179394652207149</v>
      </c>
      <c r="W336">
        <f ca="1">_xlfn.IFS(AND(V336&gt;铜钱系统分析!$D$233,V336&lt;=铜钱系统分析!$E$233),5,AND(V336&gt;铜钱系统分析!$D$234,V336&lt;=铜钱系统分析!$E$234),4,AND(V336&gt;铜钱系统分析!$D$235,V336&lt;=铜钱系统分析!$E$235),3,AND(V336&gt;铜钱系统分析!$D$236,V336&lt;=铜钱系统分析!$E$236),2)</f>
        <v>3</v>
      </c>
      <c r="Y336" s="48">
        <f t="shared" ca="1" si="58"/>
        <v>99.830248663968504</v>
      </c>
      <c r="Z336">
        <f ca="1">_xlfn.IFS(AND(Y336&gt;铜钱系统分析!$D$233,Y336&lt;=铜钱系统分析!$E$233),5,AND(Y336&gt;铜钱系统分析!$D$234,Y336&lt;=铜钱系统分析!$E$234),4,AND(Y336&gt;铜钱系统分析!$D$235,Y336&lt;=铜钱系统分析!$E$235),3,AND(Y336&gt;铜钱系统分析!$D$236,Y336&lt;=铜钱系统分析!$E$236),2)</f>
        <v>2</v>
      </c>
      <c r="AB336" s="48">
        <f t="shared" ca="1" si="59"/>
        <v>81.391511149381984</v>
      </c>
      <c r="AC336">
        <f ca="1">_xlfn.IFS(AND(AB336&gt;铜钱系统分析!$D$233,AB336&lt;=铜钱系统分析!$E$233),5,AND(AB336&gt;铜钱系统分析!$D$234,AB336&lt;=铜钱系统分析!$E$234),4,AND(AB336&gt;铜钱系统分析!$D$235,AB336&lt;=铜钱系统分析!$E$235),3,AND(AB336&gt;铜钱系统分析!$D$236,AB336&lt;=铜钱系统分析!$E$236),2)</f>
        <v>2</v>
      </c>
    </row>
    <row r="337" spans="1:29" x14ac:dyDescent="0.15">
      <c r="A337" s="48">
        <f t="shared" ca="1" si="50"/>
        <v>10.13278798871422</v>
      </c>
      <c r="B337">
        <f ca="1">_xlfn.IFS(AND(A337&gt;铜钱系统分析!$D$233,A337&lt;=铜钱系统分析!$E$233),5,AND(A337&gt;铜钱系统分析!$D$234,A337&lt;=铜钱系统分析!$E$234),4,AND(A337&gt;铜钱系统分析!$D$235,A337&lt;=铜钱系统分析!$E$235),3,AND(A337&gt;铜钱系统分析!$D$236,A337&lt;=铜钱系统分析!$E$236),2)</f>
        <v>3</v>
      </c>
      <c r="D337" s="48">
        <f t="shared" ca="1" si="51"/>
        <v>71.731226256721172</v>
      </c>
      <c r="E337">
        <f ca="1">_xlfn.IFS(AND(D337&gt;铜钱系统分析!$D$233,D337&lt;=铜钱系统分析!$E$233),5,AND(D337&gt;铜钱系统分析!$D$234,D337&lt;=铜钱系统分析!$E$234),4,AND(D337&gt;铜钱系统分析!$D$235,D337&lt;=铜钱系统分析!$E$235),3,AND(D337&gt;铜钱系统分析!$D$236,D337&lt;=铜钱系统分析!$E$236),2)</f>
        <v>3</v>
      </c>
      <c r="G337" s="48">
        <f t="shared" ca="1" si="52"/>
        <v>38.03440409575235</v>
      </c>
      <c r="H337">
        <f ca="1">_xlfn.IFS(AND(G337&gt;铜钱系统分析!$D$233,G337&lt;=铜钱系统分析!$E$233),5,AND(G337&gt;铜钱系统分析!$D$234,G337&lt;=铜钱系统分析!$E$234),4,AND(G337&gt;铜钱系统分析!$D$235,G337&lt;=铜钱系统分析!$E$235),3,AND(G337&gt;铜钱系统分析!$D$236,G337&lt;=铜钱系统分析!$E$236),2)</f>
        <v>3</v>
      </c>
      <c r="J337" s="48">
        <f t="shared" ca="1" si="53"/>
        <v>72.738375677397286</v>
      </c>
      <c r="K337">
        <f ca="1">_xlfn.IFS(AND(J337&gt;铜钱系统分析!$D$233,J337&lt;=铜钱系统分析!$E$233),5,AND(J337&gt;铜钱系统分析!$D$234,J337&lt;=铜钱系统分析!$E$234),4,AND(J337&gt;铜钱系统分析!$D$235,J337&lt;=铜钱系统分析!$E$235),3,AND(J337&gt;铜钱系统分析!$D$236,J337&lt;=铜钱系统分析!$E$236),2)</f>
        <v>2</v>
      </c>
      <c r="M337" s="48">
        <f t="shared" ca="1" si="54"/>
        <v>21.580536212268331</v>
      </c>
      <c r="N337">
        <f ca="1">_xlfn.IFS(AND(M337&gt;铜钱系统分析!$D$233,M337&lt;=铜钱系统分析!$E$233),5,AND(M337&gt;铜钱系统分析!$D$234,M337&lt;=铜钱系统分析!$E$234),4,AND(M337&gt;铜钱系统分析!$D$235,M337&lt;=铜钱系统分析!$E$235),3,AND(M337&gt;铜钱系统分析!$D$236,M337&lt;=铜钱系统分析!$E$236),2)</f>
        <v>3</v>
      </c>
      <c r="P337" s="48">
        <f t="shared" ca="1" si="55"/>
        <v>42.788419683566246</v>
      </c>
      <c r="Q337">
        <f ca="1">_xlfn.IFS(AND(P337&gt;铜钱系统分析!$D$233,P337&lt;=铜钱系统分析!$E$233),5,AND(P337&gt;铜钱系统分析!$D$234,P337&lt;=铜钱系统分析!$E$234),4,AND(P337&gt;铜钱系统分析!$D$235,P337&lt;=铜钱系统分析!$E$235),3,AND(P337&gt;铜钱系统分析!$D$236,P337&lt;=铜钱系统分析!$E$236),2)</f>
        <v>3</v>
      </c>
      <c r="S337" s="48">
        <f t="shared" ca="1" si="56"/>
        <v>0.45481538074505501</v>
      </c>
      <c r="T337">
        <f ca="1">_xlfn.IFS(AND(S337&gt;铜钱系统分析!$D$233,S337&lt;=铜钱系统分析!$E$233),5,AND(S337&gt;铜钱系统分析!$D$234,S337&lt;=铜钱系统分析!$E$234),4,AND(S337&gt;铜钱系统分析!$D$235,S337&lt;=铜钱系统分析!$E$235),3,AND(S337&gt;铜钱系统分析!$D$236,S337&lt;=铜钱系统分析!$E$236),2)</f>
        <v>5</v>
      </c>
      <c r="V337" s="48">
        <f t="shared" ca="1" si="57"/>
        <v>0.37133578357356756</v>
      </c>
      <c r="W337">
        <f ca="1">_xlfn.IFS(AND(V337&gt;铜钱系统分析!$D$233,V337&lt;=铜钱系统分析!$E$233),5,AND(V337&gt;铜钱系统分析!$D$234,V337&lt;=铜钱系统分析!$E$234),4,AND(V337&gt;铜钱系统分析!$D$235,V337&lt;=铜钱系统分析!$E$235),3,AND(V337&gt;铜钱系统分析!$D$236,V337&lt;=铜钱系统分析!$E$236),2)</f>
        <v>5</v>
      </c>
      <c r="Y337" s="48">
        <f t="shared" ca="1" si="58"/>
        <v>11.613553958411305</v>
      </c>
      <c r="Z337">
        <f ca="1">_xlfn.IFS(AND(Y337&gt;铜钱系统分析!$D$233,Y337&lt;=铜钱系统分析!$E$233),5,AND(Y337&gt;铜钱系统分析!$D$234,Y337&lt;=铜钱系统分析!$E$234),4,AND(Y337&gt;铜钱系统分析!$D$235,Y337&lt;=铜钱系统分析!$E$235),3,AND(Y337&gt;铜钱系统分析!$D$236,Y337&lt;=铜钱系统分析!$E$236),2)</f>
        <v>3</v>
      </c>
      <c r="AB337" s="48">
        <f t="shared" ca="1" si="59"/>
        <v>25.193776667844492</v>
      </c>
      <c r="AC337">
        <f ca="1">_xlfn.IFS(AND(AB337&gt;铜钱系统分析!$D$233,AB337&lt;=铜钱系统分析!$E$233),5,AND(AB337&gt;铜钱系统分析!$D$234,AB337&lt;=铜钱系统分析!$E$234),4,AND(AB337&gt;铜钱系统分析!$D$235,AB337&lt;=铜钱系统分析!$E$235),3,AND(AB337&gt;铜钱系统分析!$D$236,AB337&lt;=铜钱系统分析!$E$236),2)</f>
        <v>3</v>
      </c>
    </row>
    <row r="338" spans="1:29" x14ac:dyDescent="0.15">
      <c r="A338" s="48">
        <f t="shared" ca="1" si="50"/>
        <v>36.136589437650827</v>
      </c>
      <c r="B338">
        <f ca="1">_xlfn.IFS(AND(A338&gt;铜钱系统分析!$D$233,A338&lt;=铜钱系统分析!$E$233),5,AND(A338&gt;铜钱系统分析!$D$234,A338&lt;=铜钱系统分析!$E$234),4,AND(A338&gt;铜钱系统分析!$D$235,A338&lt;=铜钱系统分析!$E$235),3,AND(A338&gt;铜钱系统分析!$D$236,A338&lt;=铜钱系统分析!$E$236),2)</f>
        <v>3</v>
      </c>
      <c r="D338" s="48">
        <f t="shared" ca="1" si="51"/>
        <v>80.224106915916167</v>
      </c>
      <c r="E338">
        <f ca="1">_xlfn.IFS(AND(D338&gt;铜钱系统分析!$D$233,D338&lt;=铜钱系统分析!$E$233),5,AND(D338&gt;铜钱系统分析!$D$234,D338&lt;=铜钱系统分析!$E$234),4,AND(D338&gt;铜钱系统分析!$D$235,D338&lt;=铜钱系统分析!$E$235),3,AND(D338&gt;铜钱系统分析!$D$236,D338&lt;=铜钱系统分析!$E$236),2)</f>
        <v>2</v>
      </c>
      <c r="G338" s="48">
        <f t="shared" ca="1" si="52"/>
        <v>93.887614520193779</v>
      </c>
      <c r="H338">
        <f ca="1">_xlfn.IFS(AND(G338&gt;铜钱系统分析!$D$233,G338&lt;=铜钱系统分析!$E$233),5,AND(G338&gt;铜钱系统分析!$D$234,G338&lt;=铜钱系统分析!$E$234),4,AND(G338&gt;铜钱系统分析!$D$235,G338&lt;=铜钱系统分析!$E$235),3,AND(G338&gt;铜钱系统分析!$D$236,G338&lt;=铜钱系统分析!$E$236),2)</f>
        <v>2</v>
      </c>
      <c r="J338" s="48">
        <f t="shared" ca="1" si="53"/>
        <v>96.890606818353731</v>
      </c>
      <c r="K338">
        <f ca="1">_xlfn.IFS(AND(J338&gt;铜钱系统分析!$D$233,J338&lt;=铜钱系统分析!$E$233),5,AND(J338&gt;铜钱系统分析!$D$234,J338&lt;=铜钱系统分析!$E$234),4,AND(J338&gt;铜钱系统分析!$D$235,J338&lt;=铜钱系统分析!$E$235),3,AND(J338&gt;铜钱系统分析!$D$236,J338&lt;=铜钱系统分析!$E$236),2)</f>
        <v>2</v>
      </c>
      <c r="M338" s="48">
        <f t="shared" ca="1" si="54"/>
        <v>58.652294534711061</v>
      </c>
      <c r="N338">
        <f ca="1">_xlfn.IFS(AND(M338&gt;铜钱系统分析!$D$233,M338&lt;=铜钱系统分析!$E$233),5,AND(M338&gt;铜钱系统分析!$D$234,M338&lt;=铜钱系统分析!$E$234),4,AND(M338&gt;铜钱系统分析!$D$235,M338&lt;=铜钱系统分析!$E$235),3,AND(M338&gt;铜钱系统分析!$D$236,M338&lt;=铜钱系统分析!$E$236),2)</f>
        <v>3</v>
      </c>
      <c r="P338" s="48">
        <f t="shared" ca="1" si="55"/>
        <v>20.561986917584552</v>
      </c>
      <c r="Q338">
        <f ca="1">_xlfn.IFS(AND(P338&gt;铜钱系统分析!$D$233,P338&lt;=铜钱系统分析!$E$233),5,AND(P338&gt;铜钱系统分析!$D$234,P338&lt;=铜钱系统分析!$E$234),4,AND(P338&gt;铜钱系统分析!$D$235,P338&lt;=铜钱系统分析!$E$235),3,AND(P338&gt;铜钱系统分析!$D$236,P338&lt;=铜钱系统分析!$E$236),2)</f>
        <v>3</v>
      </c>
      <c r="S338" s="48">
        <f t="shared" ca="1" si="56"/>
        <v>61.540345745545068</v>
      </c>
      <c r="T338">
        <f ca="1">_xlfn.IFS(AND(S338&gt;铜钱系统分析!$D$233,S338&lt;=铜钱系统分析!$E$233),5,AND(S338&gt;铜钱系统分析!$D$234,S338&lt;=铜钱系统分析!$E$234),4,AND(S338&gt;铜钱系统分析!$D$235,S338&lt;=铜钱系统分析!$E$235),3,AND(S338&gt;铜钱系统分析!$D$236,S338&lt;=铜钱系统分析!$E$236),2)</f>
        <v>3</v>
      </c>
      <c r="V338" s="48">
        <f t="shared" ca="1" si="57"/>
        <v>86.095033512523401</v>
      </c>
      <c r="W338">
        <f ca="1">_xlfn.IFS(AND(V338&gt;铜钱系统分析!$D$233,V338&lt;=铜钱系统分析!$E$233),5,AND(V338&gt;铜钱系统分析!$D$234,V338&lt;=铜钱系统分析!$E$234),4,AND(V338&gt;铜钱系统分析!$D$235,V338&lt;=铜钱系统分析!$E$235),3,AND(V338&gt;铜钱系统分析!$D$236,V338&lt;=铜钱系统分析!$E$236),2)</f>
        <v>2</v>
      </c>
      <c r="Y338" s="48">
        <f t="shared" ca="1" si="58"/>
        <v>79.405629831308843</v>
      </c>
      <c r="Z338">
        <f ca="1">_xlfn.IFS(AND(Y338&gt;铜钱系统分析!$D$233,Y338&lt;=铜钱系统分析!$E$233),5,AND(Y338&gt;铜钱系统分析!$D$234,Y338&lt;=铜钱系统分析!$E$234),4,AND(Y338&gt;铜钱系统分析!$D$235,Y338&lt;=铜钱系统分析!$E$235),3,AND(Y338&gt;铜钱系统分析!$D$236,Y338&lt;=铜钱系统分析!$E$236),2)</f>
        <v>2</v>
      </c>
      <c r="AB338" s="48">
        <f t="shared" ca="1" si="59"/>
        <v>87.697758028052917</v>
      </c>
      <c r="AC338">
        <f ca="1">_xlfn.IFS(AND(AB338&gt;铜钱系统分析!$D$233,AB338&lt;=铜钱系统分析!$E$233),5,AND(AB338&gt;铜钱系统分析!$D$234,AB338&lt;=铜钱系统分析!$E$234),4,AND(AB338&gt;铜钱系统分析!$D$235,AB338&lt;=铜钱系统分析!$E$235),3,AND(AB338&gt;铜钱系统分析!$D$236,AB338&lt;=铜钱系统分析!$E$236),2)</f>
        <v>2</v>
      </c>
    </row>
    <row r="339" spans="1:29" x14ac:dyDescent="0.15">
      <c r="A339" s="48">
        <f t="shared" ca="1" si="50"/>
        <v>41.077437719875412</v>
      </c>
      <c r="B339">
        <f ca="1">_xlfn.IFS(AND(A339&gt;铜钱系统分析!$D$233,A339&lt;=铜钱系统分析!$E$233),5,AND(A339&gt;铜钱系统分析!$D$234,A339&lt;=铜钱系统分析!$E$234),4,AND(A339&gt;铜钱系统分析!$D$235,A339&lt;=铜钱系统分析!$E$235),3,AND(A339&gt;铜钱系统分析!$D$236,A339&lt;=铜钱系统分析!$E$236),2)</f>
        <v>3</v>
      </c>
      <c r="D339" s="48">
        <f t="shared" ca="1" si="51"/>
        <v>62.084112680877446</v>
      </c>
      <c r="E339">
        <f ca="1">_xlfn.IFS(AND(D339&gt;铜钱系统分析!$D$233,D339&lt;=铜钱系统分析!$E$233),5,AND(D339&gt;铜钱系统分析!$D$234,D339&lt;=铜钱系统分析!$E$234),4,AND(D339&gt;铜钱系统分析!$D$235,D339&lt;=铜钱系统分析!$E$235),3,AND(D339&gt;铜钱系统分析!$D$236,D339&lt;=铜钱系统分析!$E$236),2)</f>
        <v>3</v>
      </c>
      <c r="G339" s="48">
        <f t="shared" ca="1" si="52"/>
        <v>26.129699786496239</v>
      </c>
      <c r="H339">
        <f ca="1">_xlfn.IFS(AND(G339&gt;铜钱系统分析!$D$233,G339&lt;=铜钱系统分析!$E$233),5,AND(G339&gt;铜钱系统分析!$D$234,G339&lt;=铜钱系统分析!$E$234),4,AND(G339&gt;铜钱系统分析!$D$235,G339&lt;=铜钱系统分析!$E$235),3,AND(G339&gt;铜钱系统分析!$D$236,G339&lt;=铜钱系统分析!$E$236),2)</f>
        <v>3</v>
      </c>
      <c r="J339" s="48">
        <f t="shared" ca="1" si="53"/>
        <v>34.467801011162614</v>
      </c>
      <c r="K339">
        <f ca="1">_xlfn.IFS(AND(J339&gt;铜钱系统分析!$D$233,J339&lt;=铜钱系统分析!$E$233),5,AND(J339&gt;铜钱系统分析!$D$234,J339&lt;=铜钱系统分析!$E$234),4,AND(J339&gt;铜钱系统分析!$D$235,J339&lt;=铜钱系统分析!$E$235),3,AND(J339&gt;铜钱系统分析!$D$236,J339&lt;=铜钱系统分析!$E$236),2)</f>
        <v>3</v>
      </c>
      <c r="M339" s="48">
        <f t="shared" ca="1" si="54"/>
        <v>97.614124114262168</v>
      </c>
      <c r="N339">
        <f ca="1">_xlfn.IFS(AND(M339&gt;铜钱系统分析!$D$233,M339&lt;=铜钱系统分析!$E$233),5,AND(M339&gt;铜钱系统分析!$D$234,M339&lt;=铜钱系统分析!$E$234),4,AND(M339&gt;铜钱系统分析!$D$235,M339&lt;=铜钱系统分析!$E$235),3,AND(M339&gt;铜钱系统分析!$D$236,M339&lt;=铜钱系统分析!$E$236),2)</f>
        <v>2</v>
      </c>
      <c r="P339" s="48">
        <f t="shared" ca="1" si="55"/>
        <v>74.04742089173395</v>
      </c>
      <c r="Q339">
        <f ca="1">_xlfn.IFS(AND(P339&gt;铜钱系统分析!$D$233,P339&lt;=铜钱系统分析!$E$233),5,AND(P339&gt;铜钱系统分析!$D$234,P339&lt;=铜钱系统分析!$E$234),4,AND(P339&gt;铜钱系统分析!$D$235,P339&lt;=铜钱系统分析!$E$235),3,AND(P339&gt;铜钱系统分析!$D$236,P339&lt;=铜钱系统分析!$E$236),2)</f>
        <v>2</v>
      </c>
      <c r="S339" s="48">
        <f t="shared" ca="1" si="56"/>
        <v>62.608432857247607</v>
      </c>
      <c r="T339">
        <f ca="1">_xlfn.IFS(AND(S339&gt;铜钱系统分析!$D$233,S339&lt;=铜钱系统分析!$E$233),5,AND(S339&gt;铜钱系统分析!$D$234,S339&lt;=铜钱系统分析!$E$234),4,AND(S339&gt;铜钱系统分析!$D$235,S339&lt;=铜钱系统分析!$E$235),3,AND(S339&gt;铜钱系统分析!$D$236,S339&lt;=铜钱系统分析!$E$236),2)</f>
        <v>3</v>
      </c>
      <c r="V339" s="48">
        <f t="shared" ca="1" si="57"/>
        <v>61.389598105383868</v>
      </c>
      <c r="W339">
        <f ca="1">_xlfn.IFS(AND(V339&gt;铜钱系统分析!$D$233,V339&lt;=铜钱系统分析!$E$233),5,AND(V339&gt;铜钱系统分析!$D$234,V339&lt;=铜钱系统分析!$E$234),4,AND(V339&gt;铜钱系统分析!$D$235,V339&lt;=铜钱系统分析!$E$235),3,AND(V339&gt;铜钱系统分析!$D$236,V339&lt;=铜钱系统分析!$E$236),2)</f>
        <v>3</v>
      </c>
      <c r="Y339" s="48">
        <f t="shared" ca="1" si="58"/>
        <v>7.4707550411552193</v>
      </c>
      <c r="Z339">
        <f ca="1">_xlfn.IFS(AND(Y339&gt;铜钱系统分析!$D$233,Y339&lt;=铜钱系统分析!$E$233),5,AND(Y339&gt;铜钱系统分析!$D$234,Y339&lt;=铜钱系统分析!$E$234),4,AND(Y339&gt;铜钱系统分析!$D$235,Y339&lt;=铜钱系统分析!$E$235),3,AND(Y339&gt;铜钱系统分析!$D$236,Y339&lt;=铜钱系统分析!$E$236),2)</f>
        <v>3</v>
      </c>
      <c r="AB339" s="48">
        <f t="shared" ca="1" si="59"/>
        <v>91.969534783417998</v>
      </c>
      <c r="AC339">
        <f ca="1">_xlfn.IFS(AND(AB339&gt;铜钱系统分析!$D$233,AB339&lt;=铜钱系统分析!$E$233),5,AND(AB339&gt;铜钱系统分析!$D$234,AB339&lt;=铜钱系统分析!$E$234),4,AND(AB339&gt;铜钱系统分析!$D$235,AB339&lt;=铜钱系统分析!$E$235),3,AND(AB339&gt;铜钱系统分析!$D$236,AB339&lt;=铜钱系统分析!$E$236),2)</f>
        <v>2</v>
      </c>
    </row>
    <row r="340" spans="1:29" x14ac:dyDescent="0.15">
      <c r="A340" s="48">
        <f t="shared" ca="1" si="50"/>
        <v>32.317584660032651</v>
      </c>
      <c r="B340">
        <f ca="1">_xlfn.IFS(AND(A340&gt;铜钱系统分析!$D$233,A340&lt;=铜钱系统分析!$E$233),5,AND(A340&gt;铜钱系统分析!$D$234,A340&lt;=铜钱系统分析!$E$234),4,AND(A340&gt;铜钱系统分析!$D$235,A340&lt;=铜钱系统分析!$E$235),3,AND(A340&gt;铜钱系统分析!$D$236,A340&lt;=铜钱系统分析!$E$236),2)</f>
        <v>3</v>
      </c>
      <c r="D340" s="48">
        <f t="shared" ca="1" si="51"/>
        <v>99.142858353303353</v>
      </c>
      <c r="E340">
        <f ca="1">_xlfn.IFS(AND(D340&gt;铜钱系统分析!$D$233,D340&lt;=铜钱系统分析!$E$233),5,AND(D340&gt;铜钱系统分析!$D$234,D340&lt;=铜钱系统分析!$E$234),4,AND(D340&gt;铜钱系统分析!$D$235,D340&lt;=铜钱系统分析!$E$235),3,AND(D340&gt;铜钱系统分析!$D$236,D340&lt;=铜钱系统分析!$E$236),2)</f>
        <v>2</v>
      </c>
      <c r="G340" s="48">
        <f t="shared" ca="1" si="52"/>
        <v>32.228381416581186</v>
      </c>
      <c r="H340">
        <f ca="1">_xlfn.IFS(AND(G340&gt;铜钱系统分析!$D$233,G340&lt;=铜钱系统分析!$E$233),5,AND(G340&gt;铜钱系统分析!$D$234,G340&lt;=铜钱系统分析!$E$234),4,AND(G340&gt;铜钱系统分析!$D$235,G340&lt;=铜钱系统分析!$E$235),3,AND(G340&gt;铜钱系统分析!$D$236,G340&lt;=铜钱系统分析!$E$236),2)</f>
        <v>3</v>
      </c>
      <c r="J340" s="48">
        <f t="shared" ca="1" si="53"/>
        <v>92.360428625275659</v>
      </c>
      <c r="K340">
        <f ca="1">_xlfn.IFS(AND(J340&gt;铜钱系统分析!$D$233,J340&lt;=铜钱系统分析!$E$233),5,AND(J340&gt;铜钱系统分析!$D$234,J340&lt;=铜钱系统分析!$E$234),4,AND(J340&gt;铜钱系统分析!$D$235,J340&lt;=铜钱系统分析!$E$235),3,AND(J340&gt;铜钱系统分析!$D$236,J340&lt;=铜钱系统分析!$E$236),2)</f>
        <v>2</v>
      </c>
      <c r="M340" s="48">
        <f t="shared" ca="1" si="54"/>
        <v>49.414744033555813</v>
      </c>
      <c r="N340">
        <f ca="1">_xlfn.IFS(AND(M340&gt;铜钱系统分析!$D$233,M340&lt;=铜钱系统分析!$E$233),5,AND(M340&gt;铜钱系统分析!$D$234,M340&lt;=铜钱系统分析!$E$234),4,AND(M340&gt;铜钱系统分析!$D$235,M340&lt;=铜钱系统分析!$E$235),3,AND(M340&gt;铜钱系统分析!$D$236,M340&lt;=铜钱系统分析!$E$236),2)</f>
        <v>3</v>
      </c>
      <c r="P340" s="48">
        <f t="shared" ca="1" si="55"/>
        <v>9.3997680959828962</v>
      </c>
      <c r="Q340">
        <f ca="1">_xlfn.IFS(AND(P340&gt;铜钱系统分析!$D$233,P340&lt;=铜钱系统分析!$E$233),5,AND(P340&gt;铜钱系统分析!$D$234,P340&lt;=铜钱系统分析!$E$234),4,AND(P340&gt;铜钱系统分析!$D$235,P340&lt;=铜钱系统分析!$E$235),3,AND(P340&gt;铜钱系统分析!$D$236,P340&lt;=铜钱系统分析!$E$236),2)</f>
        <v>3</v>
      </c>
      <c r="S340" s="48">
        <f t="shared" ca="1" si="56"/>
        <v>84.948880361507989</v>
      </c>
      <c r="T340">
        <f ca="1">_xlfn.IFS(AND(S340&gt;铜钱系统分析!$D$233,S340&lt;=铜钱系统分析!$E$233),5,AND(S340&gt;铜钱系统分析!$D$234,S340&lt;=铜钱系统分析!$E$234),4,AND(S340&gt;铜钱系统分析!$D$235,S340&lt;=铜钱系统分析!$E$235),3,AND(S340&gt;铜钱系统分析!$D$236,S340&lt;=铜钱系统分析!$E$236),2)</f>
        <v>2</v>
      </c>
      <c r="V340" s="48">
        <f t="shared" ca="1" si="57"/>
        <v>69.107065472312286</v>
      </c>
      <c r="W340">
        <f ca="1">_xlfn.IFS(AND(V340&gt;铜钱系统分析!$D$233,V340&lt;=铜钱系统分析!$E$233),5,AND(V340&gt;铜钱系统分析!$D$234,V340&lt;=铜钱系统分析!$E$234),4,AND(V340&gt;铜钱系统分析!$D$235,V340&lt;=铜钱系统分析!$E$235),3,AND(V340&gt;铜钱系统分析!$D$236,V340&lt;=铜钱系统分析!$E$236),2)</f>
        <v>3</v>
      </c>
      <c r="Y340" s="48">
        <f t="shared" ca="1" si="58"/>
        <v>24.072388207192517</v>
      </c>
      <c r="Z340">
        <f ca="1">_xlfn.IFS(AND(Y340&gt;铜钱系统分析!$D$233,Y340&lt;=铜钱系统分析!$E$233),5,AND(Y340&gt;铜钱系统分析!$D$234,Y340&lt;=铜钱系统分析!$E$234),4,AND(Y340&gt;铜钱系统分析!$D$235,Y340&lt;=铜钱系统分析!$E$235),3,AND(Y340&gt;铜钱系统分析!$D$236,Y340&lt;=铜钱系统分析!$E$236),2)</f>
        <v>3</v>
      </c>
      <c r="AB340" s="48">
        <f t="shared" ca="1" si="59"/>
        <v>28.716923185525356</v>
      </c>
      <c r="AC340">
        <f ca="1">_xlfn.IFS(AND(AB340&gt;铜钱系统分析!$D$233,AB340&lt;=铜钱系统分析!$E$233),5,AND(AB340&gt;铜钱系统分析!$D$234,AB340&lt;=铜钱系统分析!$E$234),4,AND(AB340&gt;铜钱系统分析!$D$235,AB340&lt;=铜钱系统分析!$E$235),3,AND(AB340&gt;铜钱系统分析!$D$236,AB340&lt;=铜钱系统分析!$E$236),2)</f>
        <v>3</v>
      </c>
    </row>
    <row r="341" spans="1:29" x14ac:dyDescent="0.15">
      <c r="A341" s="48">
        <f t="shared" ca="1" si="50"/>
        <v>95.166819868550263</v>
      </c>
      <c r="B341">
        <f ca="1">_xlfn.IFS(AND(A341&gt;铜钱系统分析!$D$233,A341&lt;=铜钱系统分析!$E$233),5,AND(A341&gt;铜钱系统分析!$D$234,A341&lt;=铜钱系统分析!$E$234),4,AND(A341&gt;铜钱系统分析!$D$235,A341&lt;=铜钱系统分析!$E$235),3,AND(A341&gt;铜钱系统分析!$D$236,A341&lt;=铜钱系统分析!$E$236),2)</f>
        <v>2</v>
      </c>
      <c r="D341" s="48">
        <f t="shared" ca="1" si="51"/>
        <v>78.684346040301989</v>
      </c>
      <c r="E341">
        <f ca="1">_xlfn.IFS(AND(D341&gt;铜钱系统分析!$D$233,D341&lt;=铜钱系统分析!$E$233),5,AND(D341&gt;铜钱系统分析!$D$234,D341&lt;=铜钱系统分析!$E$234),4,AND(D341&gt;铜钱系统分析!$D$235,D341&lt;=铜钱系统分析!$E$235),3,AND(D341&gt;铜钱系统分析!$D$236,D341&lt;=铜钱系统分析!$E$236),2)</f>
        <v>2</v>
      </c>
      <c r="G341" s="48">
        <f t="shared" ca="1" si="52"/>
        <v>82.107979736056762</v>
      </c>
      <c r="H341">
        <f ca="1">_xlfn.IFS(AND(G341&gt;铜钱系统分析!$D$233,G341&lt;=铜钱系统分析!$E$233),5,AND(G341&gt;铜钱系统分析!$D$234,G341&lt;=铜钱系统分析!$E$234),4,AND(G341&gt;铜钱系统分析!$D$235,G341&lt;=铜钱系统分析!$E$235),3,AND(G341&gt;铜钱系统分析!$D$236,G341&lt;=铜钱系统分析!$E$236),2)</f>
        <v>2</v>
      </c>
      <c r="J341" s="48">
        <f t="shared" ca="1" si="53"/>
        <v>83.516964698586165</v>
      </c>
      <c r="K341">
        <f ca="1">_xlfn.IFS(AND(J341&gt;铜钱系统分析!$D$233,J341&lt;=铜钱系统分析!$E$233),5,AND(J341&gt;铜钱系统分析!$D$234,J341&lt;=铜钱系统分析!$E$234),4,AND(J341&gt;铜钱系统分析!$D$235,J341&lt;=铜钱系统分析!$E$235),3,AND(J341&gt;铜钱系统分析!$D$236,J341&lt;=铜钱系统分析!$E$236),2)</f>
        <v>2</v>
      </c>
      <c r="M341" s="48">
        <f t="shared" ca="1" si="54"/>
        <v>57.281162608342242</v>
      </c>
      <c r="N341">
        <f ca="1">_xlfn.IFS(AND(M341&gt;铜钱系统分析!$D$233,M341&lt;=铜钱系统分析!$E$233),5,AND(M341&gt;铜钱系统分析!$D$234,M341&lt;=铜钱系统分析!$E$234),4,AND(M341&gt;铜钱系统分析!$D$235,M341&lt;=铜钱系统分析!$E$235),3,AND(M341&gt;铜钱系统分析!$D$236,M341&lt;=铜钱系统分析!$E$236),2)</f>
        <v>3</v>
      </c>
      <c r="P341" s="48">
        <f t="shared" ca="1" si="55"/>
        <v>9.1246279489701099</v>
      </c>
      <c r="Q341">
        <f ca="1">_xlfn.IFS(AND(P341&gt;铜钱系统分析!$D$233,P341&lt;=铜钱系统分析!$E$233),5,AND(P341&gt;铜钱系统分析!$D$234,P341&lt;=铜钱系统分析!$E$234),4,AND(P341&gt;铜钱系统分析!$D$235,P341&lt;=铜钱系统分析!$E$235),3,AND(P341&gt;铜钱系统分析!$D$236,P341&lt;=铜钱系统分析!$E$236),2)</f>
        <v>3</v>
      </c>
      <c r="S341" s="48">
        <f t="shared" ca="1" si="56"/>
        <v>98.935327781392374</v>
      </c>
      <c r="T341">
        <f ca="1">_xlfn.IFS(AND(S341&gt;铜钱系统分析!$D$233,S341&lt;=铜钱系统分析!$E$233),5,AND(S341&gt;铜钱系统分析!$D$234,S341&lt;=铜钱系统分析!$E$234),4,AND(S341&gt;铜钱系统分析!$D$235,S341&lt;=铜钱系统分析!$E$235),3,AND(S341&gt;铜钱系统分析!$D$236,S341&lt;=铜钱系统分析!$E$236),2)</f>
        <v>2</v>
      </c>
      <c r="V341" s="48">
        <f t="shared" ca="1" si="57"/>
        <v>14.558101637794941</v>
      </c>
      <c r="W341">
        <f ca="1">_xlfn.IFS(AND(V341&gt;铜钱系统分析!$D$233,V341&lt;=铜钱系统分析!$E$233),5,AND(V341&gt;铜钱系统分析!$D$234,V341&lt;=铜钱系统分析!$E$234),4,AND(V341&gt;铜钱系统分析!$D$235,V341&lt;=铜钱系统分析!$E$235),3,AND(V341&gt;铜钱系统分析!$D$236,V341&lt;=铜钱系统分析!$E$236),2)</f>
        <v>3</v>
      </c>
      <c r="Y341" s="48">
        <f t="shared" ca="1" si="58"/>
        <v>61.741368982117109</v>
      </c>
      <c r="Z341">
        <f ca="1">_xlfn.IFS(AND(Y341&gt;铜钱系统分析!$D$233,Y341&lt;=铜钱系统分析!$E$233),5,AND(Y341&gt;铜钱系统分析!$D$234,Y341&lt;=铜钱系统分析!$E$234),4,AND(Y341&gt;铜钱系统分析!$D$235,Y341&lt;=铜钱系统分析!$E$235),3,AND(Y341&gt;铜钱系统分析!$D$236,Y341&lt;=铜钱系统分析!$E$236),2)</f>
        <v>3</v>
      </c>
      <c r="AB341" s="48">
        <f t="shared" ca="1" si="59"/>
        <v>98.076852846002822</v>
      </c>
      <c r="AC341">
        <f ca="1">_xlfn.IFS(AND(AB341&gt;铜钱系统分析!$D$233,AB341&lt;=铜钱系统分析!$E$233),5,AND(AB341&gt;铜钱系统分析!$D$234,AB341&lt;=铜钱系统分析!$E$234),4,AND(AB341&gt;铜钱系统分析!$D$235,AB341&lt;=铜钱系统分析!$E$235),3,AND(AB341&gt;铜钱系统分析!$D$236,AB341&lt;=铜钱系统分析!$E$236),2)</f>
        <v>2</v>
      </c>
    </row>
    <row r="342" spans="1:29" x14ac:dyDescent="0.15">
      <c r="A342" s="48">
        <f t="shared" ca="1" si="50"/>
        <v>87.180269523574452</v>
      </c>
      <c r="B342">
        <f ca="1">_xlfn.IFS(AND(A342&gt;铜钱系统分析!$D$233,A342&lt;=铜钱系统分析!$E$233),5,AND(A342&gt;铜钱系统分析!$D$234,A342&lt;=铜钱系统分析!$E$234),4,AND(A342&gt;铜钱系统分析!$D$235,A342&lt;=铜钱系统分析!$E$235),3,AND(A342&gt;铜钱系统分析!$D$236,A342&lt;=铜钱系统分析!$E$236),2)</f>
        <v>2</v>
      </c>
      <c r="D342" s="48">
        <f t="shared" ca="1" si="51"/>
        <v>83.250385418116878</v>
      </c>
      <c r="E342">
        <f ca="1">_xlfn.IFS(AND(D342&gt;铜钱系统分析!$D$233,D342&lt;=铜钱系统分析!$E$233),5,AND(D342&gt;铜钱系统分析!$D$234,D342&lt;=铜钱系统分析!$E$234),4,AND(D342&gt;铜钱系统分析!$D$235,D342&lt;=铜钱系统分析!$E$235),3,AND(D342&gt;铜钱系统分析!$D$236,D342&lt;=铜钱系统分析!$E$236),2)</f>
        <v>2</v>
      </c>
      <c r="G342" s="48">
        <f t="shared" ca="1" si="52"/>
        <v>52.136231954497248</v>
      </c>
      <c r="H342">
        <f ca="1">_xlfn.IFS(AND(G342&gt;铜钱系统分析!$D$233,G342&lt;=铜钱系统分析!$E$233),5,AND(G342&gt;铜钱系统分析!$D$234,G342&lt;=铜钱系统分析!$E$234),4,AND(G342&gt;铜钱系统分析!$D$235,G342&lt;=铜钱系统分析!$E$235),3,AND(G342&gt;铜钱系统分析!$D$236,G342&lt;=铜钱系统分析!$E$236),2)</f>
        <v>3</v>
      </c>
      <c r="J342" s="48">
        <f t="shared" ca="1" si="53"/>
        <v>27.65740220429803</v>
      </c>
      <c r="K342">
        <f ca="1">_xlfn.IFS(AND(J342&gt;铜钱系统分析!$D$233,J342&lt;=铜钱系统分析!$E$233),5,AND(J342&gt;铜钱系统分析!$D$234,J342&lt;=铜钱系统分析!$E$234),4,AND(J342&gt;铜钱系统分析!$D$235,J342&lt;=铜钱系统分析!$E$235),3,AND(J342&gt;铜钱系统分析!$D$236,J342&lt;=铜钱系统分析!$E$236),2)</f>
        <v>3</v>
      </c>
      <c r="M342" s="48">
        <f t="shared" ca="1" si="54"/>
        <v>11.925309659874683</v>
      </c>
      <c r="N342">
        <f ca="1">_xlfn.IFS(AND(M342&gt;铜钱系统分析!$D$233,M342&lt;=铜钱系统分析!$E$233),5,AND(M342&gt;铜钱系统分析!$D$234,M342&lt;=铜钱系统分析!$E$234),4,AND(M342&gt;铜钱系统分析!$D$235,M342&lt;=铜钱系统分析!$E$235),3,AND(M342&gt;铜钱系统分析!$D$236,M342&lt;=铜钱系统分析!$E$236),2)</f>
        <v>3</v>
      </c>
      <c r="P342" s="48">
        <f t="shared" ca="1" si="55"/>
        <v>73.987714182370397</v>
      </c>
      <c r="Q342">
        <f ca="1">_xlfn.IFS(AND(P342&gt;铜钱系统分析!$D$233,P342&lt;=铜钱系统分析!$E$233),5,AND(P342&gt;铜钱系统分析!$D$234,P342&lt;=铜钱系统分析!$E$234),4,AND(P342&gt;铜钱系统分析!$D$235,P342&lt;=铜钱系统分析!$E$235),3,AND(P342&gt;铜钱系统分析!$D$236,P342&lt;=铜钱系统分析!$E$236),2)</f>
        <v>2</v>
      </c>
      <c r="S342" s="48">
        <f t="shared" ca="1" si="56"/>
        <v>27.315142615885147</v>
      </c>
      <c r="T342">
        <f ca="1">_xlfn.IFS(AND(S342&gt;铜钱系统分析!$D$233,S342&lt;=铜钱系统分析!$E$233),5,AND(S342&gt;铜钱系统分析!$D$234,S342&lt;=铜钱系统分析!$E$234),4,AND(S342&gt;铜钱系统分析!$D$235,S342&lt;=铜钱系统分析!$E$235),3,AND(S342&gt;铜钱系统分析!$D$236,S342&lt;=铜钱系统分析!$E$236),2)</f>
        <v>3</v>
      </c>
      <c r="V342" s="48">
        <f t="shared" ca="1" si="57"/>
        <v>12.158901926461873</v>
      </c>
      <c r="W342">
        <f ca="1">_xlfn.IFS(AND(V342&gt;铜钱系统分析!$D$233,V342&lt;=铜钱系统分析!$E$233),5,AND(V342&gt;铜钱系统分析!$D$234,V342&lt;=铜钱系统分析!$E$234),4,AND(V342&gt;铜钱系统分析!$D$235,V342&lt;=铜钱系统分析!$E$235),3,AND(V342&gt;铜钱系统分析!$D$236,V342&lt;=铜钱系统分析!$E$236),2)</f>
        <v>3</v>
      </c>
      <c r="Y342" s="48">
        <f t="shared" ca="1" si="58"/>
        <v>86.434014238070333</v>
      </c>
      <c r="Z342">
        <f ca="1">_xlfn.IFS(AND(Y342&gt;铜钱系统分析!$D$233,Y342&lt;=铜钱系统分析!$E$233),5,AND(Y342&gt;铜钱系统分析!$D$234,Y342&lt;=铜钱系统分析!$E$234),4,AND(Y342&gt;铜钱系统分析!$D$235,Y342&lt;=铜钱系统分析!$E$235),3,AND(Y342&gt;铜钱系统分析!$D$236,Y342&lt;=铜钱系统分析!$E$236),2)</f>
        <v>2</v>
      </c>
      <c r="AB342" s="48">
        <f t="shared" ca="1" si="59"/>
        <v>15.30013420603904</v>
      </c>
      <c r="AC342">
        <f ca="1">_xlfn.IFS(AND(AB342&gt;铜钱系统分析!$D$233,AB342&lt;=铜钱系统分析!$E$233),5,AND(AB342&gt;铜钱系统分析!$D$234,AB342&lt;=铜钱系统分析!$E$234),4,AND(AB342&gt;铜钱系统分析!$D$235,AB342&lt;=铜钱系统分析!$E$235),3,AND(AB342&gt;铜钱系统分析!$D$236,AB342&lt;=铜钱系统分析!$E$236),2)</f>
        <v>3</v>
      </c>
    </row>
    <row r="343" spans="1:29" x14ac:dyDescent="0.15">
      <c r="A343" s="48">
        <f t="shared" ca="1" si="50"/>
        <v>67.582059291433566</v>
      </c>
      <c r="B343">
        <f ca="1">_xlfn.IFS(AND(A343&gt;铜钱系统分析!$D$233,A343&lt;=铜钱系统分析!$E$233),5,AND(A343&gt;铜钱系统分析!$D$234,A343&lt;=铜钱系统分析!$E$234),4,AND(A343&gt;铜钱系统分析!$D$235,A343&lt;=铜钱系统分析!$E$235),3,AND(A343&gt;铜钱系统分析!$D$236,A343&lt;=铜钱系统分析!$E$236),2)</f>
        <v>3</v>
      </c>
      <c r="D343" s="48">
        <f t="shared" ca="1" si="51"/>
        <v>34.691354202190105</v>
      </c>
      <c r="E343">
        <f ca="1">_xlfn.IFS(AND(D343&gt;铜钱系统分析!$D$233,D343&lt;=铜钱系统分析!$E$233),5,AND(D343&gt;铜钱系统分析!$D$234,D343&lt;=铜钱系统分析!$E$234),4,AND(D343&gt;铜钱系统分析!$D$235,D343&lt;=铜钱系统分析!$E$235),3,AND(D343&gt;铜钱系统分析!$D$236,D343&lt;=铜钱系统分析!$E$236),2)</f>
        <v>3</v>
      </c>
      <c r="G343" s="48">
        <f t="shared" ca="1" si="52"/>
        <v>41.961172868747141</v>
      </c>
      <c r="H343">
        <f ca="1">_xlfn.IFS(AND(G343&gt;铜钱系统分析!$D$233,G343&lt;=铜钱系统分析!$E$233),5,AND(G343&gt;铜钱系统分析!$D$234,G343&lt;=铜钱系统分析!$E$234),4,AND(G343&gt;铜钱系统分析!$D$235,G343&lt;=铜钱系统分析!$E$235),3,AND(G343&gt;铜钱系统分析!$D$236,G343&lt;=铜钱系统分析!$E$236),2)</f>
        <v>3</v>
      </c>
      <c r="J343" s="48">
        <f t="shared" ca="1" si="53"/>
        <v>89.297275652942062</v>
      </c>
      <c r="K343">
        <f ca="1">_xlfn.IFS(AND(J343&gt;铜钱系统分析!$D$233,J343&lt;=铜钱系统分析!$E$233),5,AND(J343&gt;铜钱系统分析!$D$234,J343&lt;=铜钱系统分析!$E$234),4,AND(J343&gt;铜钱系统分析!$D$235,J343&lt;=铜钱系统分析!$E$235),3,AND(J343&gt;铜钱系统分析!$D$236,J343&lt;=铜钱系统分析!$E$236),2)</f>
        <v>2</v>
      </c>
      <c r="M343" s="48">
        <f t="shared" ca="1" si="54"/>
        <v>82.925566764581788</v>
      </c>
      <c r="N343">
        <f ca="1">_xlfn.IFS(AND(M343&gt;铜钱系统分析!$D$233,M343&lt;=铜钱系统分析!$E$233),5,AND(M343&gt;铜钱系统分析!$D$234,M343&lt;=铜钱系统分析!$E$234),4,AND(M343&gt;铜钱系统分析!$D$235,M343&lt;=铜钱系统分析!$E$235),3,AND(M343&gt;铜钱系统分析!$D$236,M343&lt;=铜钱系统分析!$E$236),2)</f>
        <v>2</v>
      </c>
      <c r="P343" s="48">
        <f t="shared" ca="1" si="55"/>
        <v>91.474352419987952</v>
      </c>
      <c r="Q343">
        <f ca="1">_xlfn.IFS(AND(P343&gt;铜钱系统分析!$D$233,P343&lt;=铜钱系统分析!$E$233),5,AND(P343&gt;铜钱系统分析!$D$234,P343&lt;=铜钱系统分析!$E$234),4,AND(P343&gt;铜钱系统分析!$D$235,P343&lt;=铜钱系统分析!$E$235),3,AND(P343&gt;铜钱系统分析!$D$236,P343&lt;=铜钱系统分析!$E$236),2)</f>
        <v>2</v>
      </c>
      <c r="S343" s="48">
        <f t="shared" ca="1" si="56"/>
        <v>5.6657863637717742</v>
      </c>
      <c r="T343">
        <f ca="1">_xlfn.IFS(AND(S343&gt;铜钱系统分析!$D$233,S343&lt;=铜钱系统分析!$E$233),5,AND(S343&gt;铜钱系统分析!$D$234,S343&lt;=铜钱系统分析!$E$234),4,AND(S343&gt;铜钱系统分析!$D$235,S343&lt;=铜钱系统分析!$E$235),3,AND(S343&gt;铜钱系统分析!$D$236,S343&lt;=铜钱系统分析!$E$236),2)</f>
        <v>3</v>
      </c>
      <c r="V343" s="48">
        <f t="shared" ca="1" si="57"/>
        <v>7.9180501176334683E-2</v>
      </c>
      <c r="W343">
        <f ca="1">_xlfn.IFS(AND(V343&gt;铜钱系统分析!$D$233,V343&lt;=铜钱系统分析!$E$233),5,AND(V343&gt;铜钱系统分析!$D$234,V343&lt;=铜钱系统分析!$E$234),4,AND(V343&gt;铜钱系统分析!$D$235,V343&lt;=铜钱系统分析!$E$235),3,AND(V343&gt;铜钱系统分析!$D$236,V343&lt;=铜钱系统分析!$E$236),2)</f>
        <v>5</v>
      </c>
      <c r="Y343" s="48">
        <f t="shared" ca="1" si="58"/>
        <v>10.419941302979085</v>
      </c>
      <c r="Z343">
        <f ca="1">_xlfn.IFS(AND(Y343&gt;铜钱系统分析!$D$233,Y343&lt;=铜钱系统分析!$E$233),5,AND(Y343&gt;铜钱系统分析!$D$234,Y343&lt;=铜钱系统分析!$E$234),4,AND(Y343&gt;铜钱系统分析!$D$235,Y343&lt;=铜钱系统分析!$E$235),3,AND(Y343&gt;铜钱系统分析!$D$236,Y343&lt;=铜钱系统分析!$E$236),2)</f>
        <v>3</v>
      </c>
      <c r="AB343" s="48">
        <f t="shared" ca="1" si="59"/>
        <v>73.320971910378631</v>
      </c>
      <c r="AC343">
        <f ca="1">_xlfn.IFS(AND(AB343&gt;铜钱系统分析!$D$233,AB343&lt;=铜钱系统分析!$E$233),5,AND(AB343&gt;铜钱系统分析!$D$234,AB343&lt;=铜钱系统分析!$E$234),4,AND(AB343&gt;铜钱系统分析!$D$235,AB343&lt;=铜钱系统分析!$E$235),3,AND(AB343&gt;铜钱系统分析!$D$236,AB343&lt;=铜钱系统分析!$E$236),2)</f>
        <v>2</v>
      </c>
    </row>
    <row r="344" spans="1:29" x14ac:dyDescent="0.15">
      <c r="A344" s="48">
        <f t="shared" ca="1" si="50"/>
        <v>91.331874390645268</v>
      </c>
      <c r="B344">
        <f ca="1">_xlfn.IFS(AND(A344&gt;铜钱系统分析!$D$233,A344&lt;=铜钱系统分析!$E$233),5,AND(A344&gt;铜钱系统分析!$D$234,A344&lt;=铜钱系统分析!$E$234),4,AND(A344&gt;铜钱系统分析!$D$235,A344&lt;=铜钱系统分析!$E$235),3,AND(A344&gt;铜钱系统分析!$D$236,A344&lt;=铜钱系统分析!$E$236),2)</f>
        <v>2</v>
      </c>
      <c r="D344" s="48">
        <f t="shared" ca="1" si="51"/>
        <v>58.925564345077419</v>
      </c>
      <c r="E344">
        <f ca="1">_xlfn.IFS(AND(D344&gt;铜钱系统分析!$D$233,D344&lt;=铜钱系统分析!$E$233),5,AND(D344&gt;铜钱系统分析!$D$234,D344&lt;=铜钱系统分析!$E$234),4,AND(D344&gt;铜钱系统分析!$D$235,D344&lt;=铜钱系统分析!$E$235),3,AND(D344&gt;铜钱系统分析!$D$236,D344&lt;=铜钱系统分析!$E$236),2)</f>
        <v>3</v>
      </c>
      <c r="G344" s="48">
        <f t="shared" ca="1" si="52"/>
        <v>72.937040700118402</v>
      </c>
      <c r="H344">
        <f ca="1">_xlfn.IFS(AND(G344&gt;铜钱系统分析!$D$233,G344&lt;=铜钱系统分析!$E$233),5,AND(G344&gt;铜钱系统分析!$D$234,G344&lt;=铜钱系统分析!$E$234),4,AND(G344&gt;铜钱系统分析!$D$235,G344&lt;=铜钱系统分析!$E$235),3,AND(G344&gt;铜钱系统分析!$D$236,G344&lt;=铜钱系统分析!$E$236),2)</f>
        <v>2</v>
      </c>
      <c r="J344" s="48">
        <f t="shared" ca="1" si="53"/>
        <v>13.223670549370626</v>
      </c>
      <c r="K344">
        <f ca="1">_xlfn.IFS(AND(J344&gt;铜钱系统分析!$D$233,J344&lt;=铜钱系统分析!$E$233),5,AND(J344&gt;铜钱系统分析!$D$234,J344&lt;=铜钱系统分析!$E$234),4,AND(J344&gt;铜钱系统分析!$D$235,J344&lt;=铜钱系统分析!$E$235),3,AND(J344&gt;铜钱系统分析!$D$236,J344&lt;=铜钱系统分析!$E$236),2)</f>
        <v>3</v>
      </c>
      <c r="M344" s="48">
        <f t="shared" ca="1" si="54"/>
        <v>14.768609489008178</v>
      </c>
      <c r="N344">
        <f ca="1">_xlfn.IFS(AND(M344&gt;铜钱系统分析!$D$233,M344&lt;=铜钱系统分析!$E$233),5,AND(M344&gt;铜钱系统分析!$D$234,M344&lt;=铜钱系统分析!$E$234),4,AND(M344&gt;铜钱系统分析!$D$235,M344&lt;=铜钱系统分析!$E$235),3,AND(M344&gt;铜钱系统分析!$D$236,M344&lt;=铜钱系统分析!$E$236),2)</f>
        <v>3</v>
      </c>
      <c r="P344" s="48">
        <f t="shared" ca="1" si="55"/>
        <v>51.863175695256224</v>
      </c>
      <c r="Q344">
        <f ca="1">_xlfn.IFS(AND(P344&gt;铜钱系统分析!$D$233,P344&lt;=铜钱系统分析!$E$233),5,AND(P344&gt;铜钱系统分析!$D$234,P344&lt;=铜钱系统分析!$E$234),4,AND(P344&gt;铜钱系统分析!$D$235,P344&lt;=铜钱系统分析!$E$235),3,AND(P344&gt;铜钱系统分析!$D$236,P344&lt;=铜钱系统分析!$E$236),2)</f>
        <v>3</v>
      </c>
      <c r="S344" s="48">
        <f t="shared" ca="1" si="56"/>
        <v>11.228410081235662</v>
      </c>
      <c r="T344">
        <f ca="1">_xlfn.IFS(AND(S344&gt;铜钱系统分析!$D$233,S344&lt;=铜钱系统分析!$E$233),5,AND(S344&gt;铜钱系统分析!$D$234,S344&lt;=铜钱系统分析!$E$234),4,AND(S344&gt;铜钱系统分析!$D$235,S344&lt;=铜钱系统分析!$E$235),3,AND(S344&gt;铜钱系统分析!$D$236,S344&lt;=铜钱系统分析!$E$236),2)</f>
        <v>3</v>
      </c>
      <c r="V344" s="48">
        <f t="shared" ca="1" si="57"/>
        <v>90.661935527370474</v>
      </c>
      <c r="W344">
        <f ca="1">_xlfn.IFS(AND(V344&gt;铜钱系统分析!$D$233,V344&lt;=铜钱系统分析!$E$233),5,AND(V344&gt;铜钱系统分析!$D$234,V344&lt;=铜钱系统分析!$E$234),4,AND(V344&gt;铜钱系统分析!$D$235,V344&lt;=铜钱系统分析!$E$235),3,AND(V344&gt;铜钱系统分析!$D$236,V344&lt;=铜钱系统分析!$E$236),2)</f>
        <v>2</v>
      </c>
      <c r="Y344" s="48">
        <f t="shared" ca="1" si="58"/>
        <v>0.23445189493481733</v>
      </c>
      <c r="Z344">
        <f ca="1">_xlfn.IFS(AND(Y344&gt;铜钱系统分析!$D$233,Y344&lt;=铜钱系统分析!$E$233),5,AND(Y344&gt;铜钱系统分析!$D$234,Y344&lt;=铜钱系统分析!$E$234),4,AND(Y344&gt;铜钱系统分析!$D$235,Y344&lt;=铜钱系统分析!$E$235),3,AND(Y344&gt;铜钱系统分析!$D$236,Y344&lt;=铜钱系统分析!$E$236),2)</f>
        <v>5</v>
      </c>
      <c r="AB344" s="48">
        <f t="shared" ca="1" si="59"/>
        <v>94.774959713328371</v>
      </c>
      <c r="AC344">
        <f ca="1">_xlfn.IFS(AND(AB344&gt;铜钱系统分析!$D$233,AB344&lt;=铜钱系统分析!$E$233),5,AND(AB344&gt;铜钱系统分析!$D$234,AB344&lt;=铜钱系统分析!$E$234),4,AND(AB344&gt;铜钱系统分析!$D$235,AB344&lt;=铜钱系统分析!$E$235),3,AND(AB344&gt;铜钱系统分析!$D$236,AB344&lt;=铜钱系统分析!$E$236),2)</f>
        <v>2</v>
      </c>
    </row>
    <row r="345" spans="1:29" x14ac:dyDescent="0.15">
      <c r="A345" s="48">
        <f t="shared" ca="1" si="50"/>
        <v>38.39103767884918</v>
      </c>
      <c r="B345">
        <f ca="1">_xlfn.IFS(AND(A345&gt;铜钱系统分析!$D$233,A345&lt;=铜钱系统分析!$E$233),5,AND(A345&gt;铜钱系统分析!$D$234,A345&lt;=铜钱系统分析!$E$234),4,AND(A345&gt;铜钱系统分析!$D$235,A345&lt;=铜钱系统分析!$E$235),3,AND(A345&gt;铜钱系统分析!$D$236,A345&lt;=铜钱系统分析!$E$236),2)</f>
        <v>3</v>
      </c>
      <c r="D345" s="48">
        <f t="shared" ca="1" si="51"/>
        <v>54.950448147495877</v>
      </c>
      <c r="E345">
        <f ca="1">_xlfn.IFS(AND(D345&gt;铜钱系统分析!$D$233,D345&lt;=铜钱系统分析!$E$233),5,AND(D345&gt;铜钱系统分析!$D$234,D345&lt;=铜钱系统分析!$E$234),4,AND(D345&gt;铜钱系统分析!$D$235,D345&lt;=铜钱系统分析!$E$235),3,AND(D345&gt;铜钱系统分析!$D$236,D345&lt;=铜钱系统分析!$E$236),2)</f>
        <v>3</v>
      </c>
      <c r="G345" s="48">
        <f t="shared" ca="1" si="52"/>
        <v>74.49033287274348</v>
      </c>
      <c r="H345">
        <f ca="1">_xlfn.IFS(AND(G345&gt;铜钱系统分析!$D$233,G345&lt;=铜钱系统分析!$E$233),5,AND(G345&gt;铜钱系统分析!$D$234,G345&lt;=铜钱系统分析!$E$234),4,AND(G345&gt;铜钱系统分析!$D$235,G345&lt;=铜钱系统分析!$E$235),3,AND(G345&gt;铜钱系统分析!$D$236,G345&lt;=铜钱系统分析!$E$236),2)</f>
        <v>2</v>
      </c>
      <c r="J345" s="48">
        <f t="shared" ca="1" si="53"/>
        <v>77.404708676923761</v>
      </c>
      <c r="K345">
        <f ca="1">_xlfn.IFS(AND(J345&gt;铜钱系统分析!$D$233,J345&lt;=铜钱系统分析!$E$233),5,AND(J345&gt;铜钱系统分析!$D$234,J345&lt;=铜钱系统分析!$E$234),4,AND(J345&gt;铜钱系统分析!$D$235,J345&lt;=铜钱系统分析!$E$235),3,AND(J345&gt;铜钱系统分析!$D$236,J345&lt;=铜钱系统分析!$E$236),2)</f>
        <v>2</v>
      </c>
      <c r="M345" s="48">
        <f t="shared" ca="1" si="54"/>
        <v>92.618437855446786</v>
      </c>
      <c r="N345">
        <f ca="1">_xlfn.IFS(AND(M345&gt;铜钱系统分析!$D$233,M345&lt;=铜钱系统分析!$E$233),5,AND(M345&gt;铜钱系统分析!$D$234,M345&lt;=铜钱系统分析!$E$234),4,AND(M345&gt;铜钱系统分析!$D$235,M345&lt;=铜钱系统分析!$E$235),3,AND(M345&gt;铜钱系统分析!$D$236,M345&lt;=铜钱系统分析!$E$236),2)</f>
        <v>2</v>
      </c>
      <c r="P345" s="48">
        <f t="shared" ca="1" si="55"/>
        <v>92.731603332793327</v>
      </c>
      <c r="Q345">
        <f ca="1">_xlfn.IFS(AND(P345&gt;铜钱系统分析!$D$233,P345&lt;=铜钱系统分析!$E$233),5,AND(P345&gt;铜钱系统分析!$D$234,P345&lt;=铜钱系统分析!$E$234),4,AND(P345&gt;铜钱系统分析!$D$235,P345&lt;=铜钱系统分析!$E$235),3,AND(P345&gt;铜钱系统分析!$D$236,P345&lt;=铜钱系统分析!$E$236),2)</f>
        <v>2</v>
      </c>
      <c r="S345" s="48">
        <f t="shared" ca="1" si="56"/>
        <v>0.45138955365706668</v>
      </c>
      <c r="T345">
        <f ca="1">_xlfn.IFS(AND(S345&gt;铜钱系统分析!$D$233,S345&lt;=铜钱系统分析!$E$233),5,AND(S345&gt;铜钱系统分析!$D$234,S345&lt;=铜钱系统分析!$E$234),4,AND(S345&gt;铜钱系统分析!$D$235,S345&lt;=铜钱系统分析!$E$235),3,AND(S345&gt;铜钱系统分析!$D$236,S345&lt;=铜钱系统分析!$E$236),2)</f>
        <v>5</v>
      </c>
      <c r="V345" s="48">
        <f t="shared" ca="1" si="57"/>
        <v>42.043222299394877</v>
      </c>
      <c r="W345">
        <f ca="1">_xlfn.IFS(AND(V345&gt;铜钱系统分析!$D$233,V345&lt;=铜钱系统分析!$E$233),5,AND(V345&gt;铜钱系统分析!$D$234,V345&lt;=铜钱系统分析!$E$234),4,AND(V345&gt;铜钱系统分析!$D$235,V345&lt;=铜钱系统分析!$E$235),3,AND(V345&gt;铜钱系统分析!$D$236,V345&lt;=铜钱系统分析!$E$236),2)</f>
        <v>3</v>
      </c>
      <c r="Y345" s="48">
        <f t="shared" ca="1" si="58"/>
        <v>3.9280290608729951</v>
      </c>
      <c r="Z345">
        <f ca="1">_xlfn.IFS(AND(Y345&gt;铜钱系统分析!$D$233,Y345&lt;=铜钱系统分析!$E$233),5,AND(Y345&gt;铜钱系统分析!$D$234,Y345&lt;=铜钱系统分析!$E$234),4,AND(Y345&gt;铜钱系统分析!$D$235,Y345&lt;=铜钱系统分析!$E$235),3,AND(Y345&gt;铜钱系统分析!$D$236,Y345&lt;=铜钱系统分析!$E$236),2)</f>
        <v>3</v>
      </c>
      <c r="AB345" s="48">
        <f t="shared" ca="1" si="59"/>
        <v>5.1522240116067213</v>
      </c>
      <c r="AC345">
        <f ca="1">_xlfn.IFS(AND(AB345&gt;铜钱系统分析!$D$233,AB345&lt;=铜钱系统分析!$E$233),5,AND(AB345&gt;铜钱系统分析!$D$234,AB345&lt;=铜钱系统分析!$E$234),4,AND(AB345&gt;铜钱系统分析!$D$235,AB345&lt;=铜钱系统分析!$E$235),3,AND(AB345&gt;铜钱系统分析!$D$236,AB345&lt;=铜钱系统分析!$E$236),2)</f>
        <v>3</v>
      </c>
    </row>
    <row r="346" spans="1:29" x14ac:dyDescent="0.15">
      <c r="A346" s="48">
        <f t="shared" ca="1" si="50"/>
        <v>5.6354957976553983</v>
      </c>
      <c r="B346">
        <f ca="1">_xlfn.IFS(AND(A346&gt;铜钱系统分析!$D$233,A346&lt;=铜钱系统分析!$E$233),5,AND(A346&gt;铜钱系统分析!$D$234,A346&lt;=铜钱系统分析!$E$234),4,AND(A346&gt;铜钱系统分析!$D$235,A346&lt;=铜钱系统分析!$E$235),3,AND(A346&gt;铜钱系统分析!$D$236,A346&lt;=铜钱系统分析!$E$236),2)</f>
        <v>3</v>
      </c>
      <c r="D346" s="48">
        <f t="shared" ca="1" si="51"/>
        <v>52.719548091236057</v>
      </c>
      <c r="E346">
        <f ca="1">_xlfn.IFS(AND(D346&gt;铜钱系统分析!$D$233,D346&lt;=铜钱系统分析!$E$233),5,AND(D346&gt;铜钱系统分析!$D$234,D346&lt;=铜钱系统分析!$E$234),4,AND(D346&gt;铜钱系统分析!$D$235,D346&lt;=铜钱系统分析!$E$235),3,AND(D346&gt;铜钱系统分析!$D$236,D346&lt;=铜钱系统分析!$E$236),2)</f>
        <v>3</v>
      </c>
      <c r="G346" s="48">
        <f t="shared" ca="1" si="52"/>
        <v>18.848259939228274</v>
      </c>
      <c r="H346">
        <f ca="1">_xlfn.IFS(AND(G346&gt;铜钱系统分析!$D$233,G346&lt;=铜钱系统分析!$E$233),5,AND(G346&gt;铜钱系统分析!$D$234,G346&lt;=铜钱系统分析!$E$234),4,AND(G346&gt;铜钱系统分析!$D$235,G346&lt;=铜钱系统分析!$E$235),3,AND(G346&gt;铜钱系统分析!$D$236,G346&lt;=铜钱系统分析!$E$236),2)</f>
        <v>3</v>
      </c>
      <c r="J346" s="48">
        <f t="shared" ca="1" si="53"/>
        <v>72.399941578229914</v>
      </c>
      <c r="K346">
        <f ca="1">_xlfn.IFS(AND(J346&gt;铜钱系统分析!$D$233,J346&lt;=铜钱系统分析!$E$233),5,AND(J346&gt;铜钱系统分析!$D$234,J346&lt;=铜钱系统分析!$E$234),4,AND(J346&gt;铜钱系统分析!$D$235,J346&lt;=铜钱系统分析!$E$235),3,AND(J346&gt;铜钱系统分析!$D$236,J346&lt;=铜钱系统分析!$E$236),2)</f>
        <v>3</v>
      </c>
      <c r="M346" s="48">
        <f t="shared" ca="1" si="54"/>
        <v>80.515635700445856</v>
      </c>
      <c r="N346">
        <f ca="1">_xlfn.IFS(AND(M346&gt;铜钱系统分析!$D$233,M346&lt;=铜钱系统分析!$E$233),5,AND(M346&gt;铜钱系统分析!$D$234,M346&lt;=铜钱系统分析!$E$234),4,AND(M346&gt;铜钱系统分析!$D$235,M346&lt;=铜钱系统分析!$E$235),3,AND(M346&gt;铜钱系统分析!$D$236,M346&lt;=铜钱系统分析!$E$236),2)</f>
        <v>2</v>
      </c>
      <c r="P346" s="48">
        <f t="shared" ca="1" si="55"/>
        <v>11.066342130247243</v>
      </c>
      <c r="Q346">
        <f ca="1">_xlfn.IFS(AND(P346&gt;铜钱系统分析!$D$233,P346&lt;=铜钱系统分析!$E$233),5,AND(P346&gt;铜钱系统分析!$D$234,P346&lt;=铜钱系统分析!$E$234),4,AND(P346&gt;铜钱系统分析!$D$235,P346&lt;=铜钱系统分析!$E$235),3,AND(P346&gt;铜钱系统分析!$D$236,P346&lt;=铜钱系统分析!$E$236),2)</f>
        <v>3</v>
      </c>
      <c r="S346" s="48">
        <f t="shared" ca="1" si="56"/>
        <v>19.542980401243781</v>
      </c>
      <c r="T346">
        <f ca="1">_xlfn.IFS(AND(S346&gt;铜钱系统分析!$D$233,S346&lt;=铜钱系统分析!$E$233),5,AND(S346&gt;铜钱系统分析!$D$234,S346&lt;=铜钱系统分析!$E$234),4,AND(S346&gt;铜钱系统分析!$D$235,S346&lt;=铜钱系统分析!$E$235),3,AND(S346&gt;铜钱系统分析!$D$236,S346&lt;=铜钱系统分析!$E$236),2)</f>
        <v>3</v>
      </c>
      <c r="V346" s="48">
        <f t="shared" ca="1" si="57"/>
        <v>48.26403986150207</v>
      </c>
      <c r="W346">
        <f ca="1">_xlfn.IFS(AND(V346&gt;铜钱系统分析!$D$233,V346&lt;=铜钱系统分析!$E$233),5,AND(V346&gt;铜钱系统分析!$D$234,V346&lt;=铜钱系统分析!$E$234),4,AND(V346&gt;铜钱系统分析!$D$235,V346&lt;=铜钱系统分析!$E$235),3,AND(V346&gt;铜钱系统分析!$D$236,V346&lt;=铜钱系统分析!$E$236),2)</f>
        <v>3</v>
      </c>
      <c r="Y346" s="48">
        <f t="shared" ca="1" si="58"/>
        <v>12.09760256557062</v>
      </c>
      <c r="Z346">
        <f ca="1">_xlfn.IFS(AND(Y346&gt;铜钱系统分析!$D$233,Y346&lt;=铜钱系统分析!$E$233),5,AND(Y346&gt;铜钱系统分析!$D$234,Y346&lt;=铜钱系统分析!$E$234),4,AND(Y346&gt;铜钱系统分析!$D$235,Y346&lt;=铜钱系统分析!$E$235),3,AND(Y346&gt;铜钱系统分析!$D$236,Y346&lt;=铜钱系统分析!$E$236),2)</f>
        <v>3</v>
      </c>
      <c r="AB346" s="48">
        <f t="shared" ca="1" si="59"/>
        <v>98.354421037502988</v>
      </c>
      <c r="AC346">
        <f ca="1">_xlfn.IFS(AND(AB346&gt;铜钱系统分析!$D$233,AB346&lt;=铜钱系统分析!$E$233),5,AND(AB346&gt;铜钱系统分析!$D$234,AB346&lt;=铜钱系统分析!$E$234),4,AND(AB346&gt;铜钱系统分析!$D$235,AB346&lt;=铜钱系统分析!$E$235),3,AND(AB346&gt;铜钱系统分析!$D$236,AB346&lt;=铜钱系统分析!$E$236),2)</f>
        <v>2</v>
      </c>
    </row>
    <row r="347" spans="1:29" x14ac:dyDescent="0.15">
      <c r="A347" s="48">
        <f t="shared" ca="1" si="50"/>
        <v>3.9250371988085897</v>
      </c>
      <c r="B347">
        <f ca="1">_xlfn.IFS(AND(A347&gt;铜钱系统分析!$D$233,A347&lt;=铜钱系统分析!$E$233),5,AND(A347&gt;铜钱系统分析!$D$234,A347&lt;=铜钱系统分析!$E$234),4,AND(A347&gt;铜钱系统分析!$D$235,A347&lt;=铜钱系统分析!$E$235),3,AND(A347&gt;铜钱系统分析!$D$236,A347&lt;=铜钱系统分析!$E$236),2)</f>
        <v>3</v>
      </c>
      <c r="D347" s="48">
        <f t="shared" ca="1" si="51"/>
        <v>32.942662575369475</v>
      </c>
      <c r="E347">
        <f ca="1">_xlfn.IFS(AND(D347&gt;铜钱系统分析!$D$233,D347&lt;=铜钱系统分析!$E$233),5,AND(D347&gt;铜钱系统分析!$D$234,D347&lt;=铜钱系统分析!$E$234),4,AND(D347&gt;铜钱系统分析!$D$235,D347&lt;=铜钱系统分析!$E$235),3,AND(D347&gt;铜钱系统分析!$D$236,D347&lt;=铜钱系统分析!$E$236),2)</f>
        <v>3</v>
      </c>
      <c r="G347" s="48">
        <f t="shared" ca="1" si="52"/>
        <v>97.903280624071982</v>
      </c>
      <c r="H347">
        <f ca="1">_xlfn.IFS(AND(G347&gt;铜钱系统分析!$D$233,G347&lt;=铜钱系统分析!$E$233),5,AND(G347&gt;铜钱系统分析!$D$234,G347&lt;=铜钱系统分析!$E$234),4,AND(G347&gt;铜钱系统分析!$D$235,G347&lt;=铜钱系统分析!$E$235),3,AND(G347&gt;铜钱系统分析!$D$236,G347&lt;=铜钱系统分析!$E$236),2)</f>
        <v>2</v>
      </c>
      <c r="J347" s="48">
        <f t="shared" ca="1" si="53"/>
        <v>76.785958454521435</v>
      </c>
      <c r="K347">
        <f ca="1">_xlfn.IFS(AND(J347&gt;铜钱系统分析!$D$233,J347&lt;=铜钱系统分析!$E$233),5,AND(J347&gt;铜钱系统分析!$D$234,J347&lt;=铜钱系统分析!$E$234),4,AND(J347&gt;铜钱系统分析!$D$235,J347&lt;=铜钱系统分析!$E$235),3,AND(J347&gt;铜钱系统分析!$D$236,J347&lt;=铜钱系统分析!$E$236),2)</f>
        <v>2</v>
      </c>
      <c r="M347" s="48">
        <f t="shared" ca="1" si="54"/>
        <v>38.08387892143169</v>
      </c>
      <c r="N347">
        <f ca="1">_xlfn.IFS(AND(M347&gt;铜钱系统分析!$D$233,M347&lt;=铜钱系统分析!$E$233),5,AND(M347&gt;铜钱系统分析!$D$234,M347&lt;=铜钱系统分析!$E$234),4,AND(M347&gt;铜钱系统分析!$D$235,M347&lt;=铜钱系统分析!$E$235),3,AND(M347&gt;铜钱系统分析!$D$236,M347&lt;=铜钱系统分析!$E$236),2)</f>
        <v>3</v>
      </c>
      <c r="P347" s="48">
        <f t="shared" ca="1" si="55"/>
        <v>14.009752208634097</v>
      </c>
      <c r="Q347">
        <f ca="1">_xlfn.IFS(AND(P347&gt;铜钱系统分析!$D$233,P347&lt;=铜钱系统分析!$E$233),5,AND(P347&gt;铜钱系统分析!$D$234,P347&lt;=铜钱系统分析!$E$234),4,AND(P347&gt;铜钱系统分析!$D$235,P347&lt;=铜钱系统分析!$E$235),3,AND(P347&gt;铜钱系统分析!$D$236,P347&lt;=铜钱系统分析!$E$236),2)</f>
        <v>3</v>
      </c>
      <c r="S347" s="48">
        <f t="shared" ca="1" si="56"/>
        <v>81.962890687445736</v>
      </c>
      <c r="T347">
        <f ca="1">_xlfn.IFS(AND(S347&gt;铜钱系统分析!$D$233,S347&lt;=铜钱系统分析!$E$233),5,AND(S347&gt;铜钱系统分析!$D$234,S347&lt;=铜钱系统分析!$E$234),4,AND(S347&gt;铜钱系统分析!$D$235,S347&lt;=铜钱系统分析!$E$235),3,AND(S347&gt;铜钱系统分析!$D$236,S347&lt;=铜钱系统分析!$E$236),2)</f>
        <v>2</v>
      </c>
      <c r="V347" s="48">
        <f t="shared" ca="1" si="57"/>
        <v>18.17901176499095</v>
      </c>
      <c r="W347">
        <f ca="1">_xlfn.IFS(AND(V347&gt;铜钱系统分析!$D$233,V347&lt;=铜钱系统分析!$E$233),5,AND(V347&gt;铜钱系统分析!$D$234,V347&lt;=铜钱系统分析!$E$234),4,AND(V347&gt;铜钱系统分析!$D$235,V347&lt;=铜钱系统分析!$E$235),3,AND(V347&gt;铜钱系统分析!$D$236,V347&lt;=铜钱系统分析!$E$236),2)</f>
        <v>3</v>
      </c>
      <c r="Y347" s="48">
        <f t="shared" ca="1" si="58"/>
        <v>63.770216885940265</v>
      </c>
      <c r="Z347">
        <f ca="1">_xlfn.IFS(AND(Y347&gt;铜钱系统分析!$D$233,Y347&lt;=铜钱系统分析!$E$233),5,AND(Y347&gt;铜钱系统分析!$D$234,Y347&lt;=铜钱系统分析!$E$234),4,AND(Y347&gt;铜钱系统分析!$D$235,Y347&lt;=铜钱系统分析!$E$235),3,AND(Y347&gt;铜钱系统分析!$D$236,Y347&lt;=铜钱系统分析!$E$236),2)</f>
        <v>3</v>
      </c>
      <c r="AB347" s="48">
        <f t="shared" ca="1" si="59"/>
        <v>85.032854978530096</v>
      </c>
      <c r="AC347">
        <f ca="1">_xlfn.IFS(AND(AB347&gt;铜钱系统分析!$D$233,AB347&lt;=铜钱系统分析!$E$233),5,AND(AB347&gt;铜钱系统分析!$D$234,AB347&lt;=铜钱系统分析!$E$234),4,AND(AB347&gt;铜钱系统分析!$D$235,AB347&lt;=铜钱系统分析!$E$235),3,AND(AB347&gt;铜钱系统分析!$D$236,AB347&lt;=铜钱系统分析!$E$236),2)</f>
        <v>2</v>
      </c>
    </row>
    <row r="348" spans="1:29" x14ac:dyDescent="0.15">
      <c r="A348" s="48">
        <f t="shared" ca="1" si="50"/>
        <v>84.741151795927365</v>
      </c>
      <c r="B348">
        <f ca="1">_xlfn.IFS(AND(A348&gt;铜钱系统分析!$D$233,A348&lt;=铜钱系统分析!$E$233),5,AND(A348&gt;铜钱系统分析!$D$234,A348&lt;=铜钱系统分析!$E$234),4,AND(A348&gt;铜钱系统分析!$D$235,A348&lt;=铜钱系统分析!$E$235),3,AND(A348&gt;铜钱系统分析!$D$236,A348&lt;=铜钱系统分析!$E$236),2)</f>
        <v>2</v>
      </c>
      <c r="D348" s="48">
        <f t="shared" ca="1" si="51"/>
        <v>90.103801407451883</v>
      </c>
      <c r="E348">
        <f ca="1">_xlfn.IFS(AND(D348&gt;铜钱系统分析!$D$233,D348&lt;=铜钱系统分析!$E$233),5,AND(D348&gt;铜钱系统分析!$D$234,D348&lt;=铜钱系统分析!$E$234),4,AND(D348&gt;铜钱系统分析!$D$235,D348&lt;=铜钱系统分析!$E$235),3,AND(D348&gt;铜钱系统分析!$D$236,D348&lt;=铜钱系统分析!$E$236),2)</f>
        <v>2</v>
      </c>
      <c r="G348" s="48">
        <f t="shared" ca="1" si="52"/>
        <v>85.836890793098277</v>
      </c>
      <c r="H348">
        <f ca="1">_xlfn.IFS(AND(G348&gt;铜钱系统分析!$D$233,G348&lt;=铜钱系统分析!$E$233),5,AND(G348&gt;铜钱系统分析!$D$234,G348&lt;=铜钱系统分析!$E$234),4,AND(G348&gt;铜钱系统分析!$D$235,G348&lt;=铜钱系统分析!$E$235),3,AND(G348&gt;铜钱系统分析!$D$236,G348&lt;=铜钱系统分析!$E$236),2)</f>
        <v>2</v>
      </c>
      <c r="J348" s="48">
        <f t="shared" ca="1" si="53"/>
        <v>67.768416131531922</v>
      </c>
      <c r="K348">
        <f ca="1">_xlfn.IFS(AND(J348&gt;铜钱系统分析!$D$233,J348&lt;=铜钱系统分析!$E$233),5,AND(J348&gt;铜钱系统分析!$D$234,J348&lt;=铜钱系统分析!$E$234),4,AND(J348&gt;铜钱系统分析!$D$235,J348&lt;=铜钱系统分析!$E$235),3,AND(J348&gt;铜钱系统分析!$D$236,J348&lt;=铜钱系统分析!$E$236),2)</f>
        <v>3</v>
      </c>
      <c r="M348" s="48">
        <f t="shared" ca="1" si="54"/>
        <v>9.9459669528714318</v>
      </c>
      <c r="N348">
        <f ca="1">_xlfn.IFS(AND(M348&gt;铜钱系统分析!$D$233,M348&lt;=铜钱系统分析!$E$233),5,AND(M348&gt;铜钱系统分析!$D$234,M348&lt;=铜钱系统分析!$E$234),4,AND(M348&gt;铜钱系统分析!$D$235,M348&lt;=铜钱系统分析!$E$235),3,AND(M348&gt;铜钱系统分析!$D$236,M348&lt;=铜钱系统分析!$E$236),2)</f>
        <v>3</v>
      </c>
      <c r="P348" s="48">
        <f t="shared" ca="1" si="55"/>
        <v>44.557238541214396</v>
      </c>
      <c r="Q348">
        <f ca="1">_xlfn.IFS(AND(P348&gt;铜钱系统分析!$D$233,P348&lt;=铜钱系统分析!$E$233),5,AND(P348&gt;铜钱系统分析!$D$234,P348&lt;=铜钱系统分析!$E$234),4,AND(P348&gt;铜钱系统分析!$D$235,P348&lt;=铜钱系统分析!$E$235),3,AND(P348&gt;铜钱系统分析!$D$236,P348&lt;=铜钱系统分析!$E$236),2)</f>
        <v>3</v>
      </c>
      <c r="S348" s="48">
        <f t="shared" ca="1" si="56"/>
        <v>91.5343935527724</v>
      </c>
      <c r="T348">
        <f ca="1">_xlfn.IFS(AND(S348&gt;铜钱系统分析!$D$233,S348&lt;=铜钱系统分析!$E$233),5,AND(S348&gt;铜钱系统分析!$D$234,S348&lt;=铜钱系统分析!$E$234),4,AND(S348&gt;铜钱系统分析!$D$235,S348&lt;=铜钱系统分析!$E$235),3,AND(S348&gt;铜钱系统分析!$D$236,S348&lt;=铜钱系统分析!$E$236),2)</f>
        <v>2</v>
      </c>
      <c r="V348" s="48">
        <f t="shared" ca="1" si="57"/>
        <v>79.150540653017956</v>
      </c>
      <c r="W348">
        <f ca="1">_xlfn.IFS(AND(V348&gt;铜钱系统分析!$D$233,V348&lt;=铜钱系统分析!$E$233),5,AND(V348&gt;铜钱系统分析!$D$234,V348&lt;=铜钱系统分析!$E$234),4,AND(V348&gt;铜钱系统分析!$D$235,V348&lt;=铜钱系统分析!$E$235),3,AND(V348&gt;铜钱系统分析!$D$236,V348&lt;=铜钱系统分析!$E$236),2)</f>
        <v>2</v>
      </c>
      <c r="Y348" s="48">
        <f t="shared" ca="1" si="58"/>
        <v>1.3242498705887229</v>
      </c>
      <c r="Z348">
        <f ca="1">_xlfn.IFS(AND(Y348&gt;铜钱系统分析!$D$233,Y348&lt;=铜钱系统分析!$E$233),5,AND(Y348&gt;铜钱系统分析!$D$234,Y348&lt;=铜钱系统分析!$E$234),4,AND(Y348&gt;铜钱系统分析!$D$235,Y348&lt;=铜钱系统分析!$E$235),3,AND(Y348&gt;铜钱系统分析!$D$236,Y348&lt;=铜钱系统分析!$E$236),2)</f>
        <v>4</v>
      </c>
      <c r="AB348" s="48">
        <f t="shared" ca="1" si="59"/>
        <v>68.034720161732395</v>
      </c>
      <c r="AC348">
        <f ca="1">_xlfn.IFS(AND(AB348&gt;铜钱系统分析!$D$233,AB348&lt;=铜钱系统分析!$E$233),5,AND(AB348&gt;铜钱系统分析!$D$234,AB348&lt;=铜钱系统分析!$E$234),4,AND(AB348&gt;铜钱系统分析!$D$235,AB348&lt;=铜钱系统分析!$E$235),3,AND(AB348&gt;铜钱系统分析!$D$236,AB348&lt;=铜钱系统分析!$E$236),2)</f>
        <v>3</v>
      </c>
    </row>
    <row r="349" spans="1:29" x14ac:dyDescent="0.15">
      <c r="A349" s="48">
        <f t="shared" ca="1" si="50"/>
        <v>7.2664761952339401</v>
      </c>
      <c r="B349">
        <f ca="1">_xlfn.IFS(AND(A349&gt;铜钱系统分析!$D$233,A349&lt;=铜钱系统分析!$E$233),5,AND(A349&gt;铜钱系统分析!$D$234,A349&lt;=铜钱系统分析!$E$234),4,AND(A349&gt;铜钱系统分析!$D$235,A349&lt;=铜钱系统分析!$E$235),3,AND(A349&gt;铜钱系统分析!$D$236,A349&lt;=铜钱系统分析!$E$236),2)</f>
        <v>3</v>
      </c>
      <c r="D349" s="48">
        <f t="shared" ca="1" si="51"/>
        <v>87.753221688765734</v>
      </c>
      <c r="E349">
        <f ca="1">_xlfn.IFS(AND(D349&gt;铜钱系统分析!$D$233,D349&lt;=铜钱系统分析!$E$233),5,AND(D349&gt;铜钱系统分析!$D$234,D349&lt;=铜钱系统分析!$E$234),4,AND(D349&gt;铜钱系统分析!$D$235,D349&lt;=铜钱系统分析!$E$235),3,AND(D349&gt;铜钱系统分析!$D$236,D349&lt;=铜钱系统分析!$E$236),2)</f>
        <v>2</v>
      </c>
      <c r="G349" s="48">
        <f t="shared" ca="1" si="52"/>
        <v>19.855100102263091</v>
      </c>
      <c r="H349">
        <f ca="1">_xlfn.IFS(AND(G349&gt;铜钱系统分析!$D$233,G349&lt;=铜钱系统分析!$E$233),5,AND(G349&gt;铜钱系统分析!$D$234,G349&lt;=铜钱系统分析!$E$234),4,AND(G349&gt;铜钱系统分析!$D$235,G349&lt;=铜钱系统分析!$E$235),3,AND(G349&gt;铜钱系统分析!$D$236,G349&lt;=铜钱系统分析!$E$236),2)</f>
        <v>3</v>
      </c>
      <c r="J349" s="48">
        <f t="shared" ca="1" si="53"/>
        <v>78.466565631725842</v>
      </c>
      <c r="K349">
        <f ca="1">_xlfn.IFS(AND(J349&gt;铜钱系统分析!$D$233,J349&lt;=铜钱系统分析!$E$233),5,AND(J349&gt;铜钱系统分析!$D$234,J349&lt;=铜钱系统分析!$E$234),4,AND(J349&gt;铜钱系统分析!$D$235,J349&lt;=铜钱系统分析!$E$235),3,AND(J349&gt;铜钱系统分析!$D$236,J349&lt;=铜钱系统分析!$E$236),2)</f>
        <v>2</v>
      </c>
      <c r="M349" s="48">
        <f t="shared" ca="1" si="54"/>
        <v>35.802139905336425</v>
      </c>
      <c r="N349">
        <f ca="1">_xlfn.IFS(AND(M349&gt;铜钱系统分析!$D$233,M349&lt;=铜钱系统分析!$E$233),5,AND(M349&gt;铜钱系统分析!$D$234,M349&lt;=铜钱系统分析!$E$234),4,AND(M349&gt;铜钱系统分析!$D$235,M349&lt;=铜钱系统分析!$E$235),3,AND(M349&gt;铜钱系统分析!$D$236,M349&lt;=铜钱系统分析!$E$236),2)</f>
        <v>3</v>
      </c>
      <c r="P349" s="48">
        <f t="shared" ca="1" si="55"/>
        <v>7.9354918870996771</v>
      </c>
      <c r="Q349">
        <f ca="1">_xlfn.IFS(AND(P349&gt;铜钱系统分析!$D$233,P349&lt;=铜钱系统分析!$E$233),5,AND(P349&gt;铜钱系统分析!$D$234,P349&lt;=铜钱系统分析!$E$234),4,AND(P349&gt;铜钱系统分析!$D$235,P349&lt;=铜钱系统分析!$E$235),3,AND(P349&gt;铜钱系统分析!$D$236,P349&lt;=铜钱系统分析!$E$236),2)</f>
        <v>3</v>
      </c>
      <c r="S349" s="48">
        <f t="shared" ca="1" si="56"/>
        <v>69.727649579616269</v>
      </c>
      <c r="T349">
        <f ca="1">_xlfn.IFS(AND(S349&gt;铜钱系统分析!$D$233,S349&lt;=铜钱系统分析!$E$233),5,AND(S349&gt;铜钱系统分析!$D$234,S349&lt;=铜钱系统分析!$E$234),4,AND(S349&gt;铜钱系统分析!$D$235,S349&lt;=铜钱系统分析!$E$235),3,AND(S349&gt;铜钱系统分析!$D$236,S349&lt;=铜钱系统分析!$E$236),2)</f>
        <v>3</v>
      </c>
      <c r="V349" s="48">
        <f t="shared" ca="1" si="57"/>
        <v>76.37020295110942</v>
      </c>
      <c r="W349">
        <f ca="1">_xlfn.IFS(AND(V349&gt;铜钱系统分析!$D$233,V349&lt;=铜钱系统分析!$E$233),5,AND(V349&gt;铜钱系统分析!$D$234,V349&lt;=铜钱系统分析!$E$234),4,AND(V349&gt;铜钱系统分析!$D$235,V349&lt;=铜钱系统分析!$E$235),3,AND(V349&gt;铜钱系统分析!$D$236,V349&lt;=铜钱系统分析!$E$236),2)</f>
        <v>2</v>
      </c>
      <c r="Y349" s="48">
        <f t="shared" ca="1" si="58"/>
        <v>12.234659869386256</v>
      </c>
      <c r="Z349">
        <f ca="1">_xlfn.IFS(AND(Y349&gt;铜钱系统分析!$D$233,Y349&lt;=铜钱系统分析!$E$233),5,AND(Y349&gt;铜钱系统分析!$D$234,Y349&lt;=铜钱系统分析!$E$234),4,AND(Y349&gt;铜钱系统分析!$D$235,Y349&lt;=铜钱系统分析!$E$235),3,AND(Y349&gt;铜钱系统分析!$D$236,Y349&lt;=铜钱系统分析!$E$236),2)</f>
        <v>3</v>
      </c>
      <c r="AB349" s="48">
        <f t="shared" ca="1" si="59"/>
        <v>38.043378621409119</v>
      </c>
      <c r="AC349">
        <f ca="1">_xlfn.IFS(AND(AB349&gt;铜钱系统分析!$D$233,AB349&lt;=铜钱系统分析!$E$233),5,AND(AB349&gt;铜钱系统分析!$D$234,AB349&lt;=铜钱系统分析!$E$234),4,AND(AB349&gt;铜钱系统分析!$D$235,AB349&lt;=铜钱系统分析!$E$235),3,AND(AB349&gt;铜钱系统分析!$D$236,AB349&lt;=铜钱系统分析!$E$236),2)</f>
        <v>3</v>
      </c>
    </row>
    <row r="350" spans="1:29" x14ac:dyDescent="0.15">
      <c r="A350" s="48">
        <f t="shared" ca="1" si="50"/>
        <v>1.3689886182104538</v>
      </c>
      <c r="B350">
        <f ca="1">_xlfn.IFS(AND(A350&gt;铜钱系统分析!$D$233,A350&lt;=铜钱系统分析!$E$233),5,AND(A350&gt;铜钱系统分析!$D$234,A350&lt;=铜钱系统分析!$E$234),4,AND(A350&gt;铜钱系统分析!$D$235,A350&lt;=铜钱系统分析!$E$235),3,AND(A350&gt;铜钱系统分析!$D$236,A350&lt;=铜钱系统分析!$E$236),2)</f>
        <v>4</v>
      </c>
      <c r="D350" s="48">
        <f t="shared" ca="1" si="51"/>
        <v>14.272348216182184</v>
      </c>
      <c r="E350">
        <f ca="1">_xlfn.IFS(AND(D350&gt;铜钱系统分析!$D$233,D350&lt;=铜钱系统分析!$E$233),5,AND(D350&gt;铜钱系统分析!$D$234,D350&lt;=铜钱系统分析!$E$234),4,AND(D350&gt;铜钱系统分析!$D$235,D350&lt;=铜钱系统分析!$E$235),3,AND(D350&gt;铜钱系统分析!$D$236,D350&lt;=铜钱系统分析!$E$236),2)</f>
        <v>3</v>
      </c>
      <c r="G350" s="48">
        <f t="shared" ca="1" si="52"/>
        <v>38.225271049916856</v>
      </c>
      <c r="H350">
        <f ca="1">_xlfn.IFS(AND(G350&gt;铜钱系统分析!$D$233,G350&lt;=铜钱系统分析!$E$233),5,AND(G350&gt;铜钱系统分析!$D$234,G350&lt;=铜钱系统分析!$E$234),4,AND(G350&gt;铜钱系统分析!$D$235,G350&lt;=铜钱系统分析!$E$235),3,AND(G350&gt;铜钱系统分析!$D$236,G350&lt;=铜钱系统分析!$E$236),2)</f>
        <v>3</v>
      </c>
      <c r="J350" s="48">
        <f t="shared" ca="1" si="53"/>
        <v>1.6484643308830149</v>
      </c>
      <c r="K350">
        <f ca="1">_xlfn.IFS(AND(J350&gt;铜钱系统分析!$D$233,J350&lt;=铜钱系统分析!$E$233),5,AND(J350&gt;铜钱系统分析!$D$234,J350&lt;=铜钱系统分析!$E$234),4,AND(J350&gt;铜钱系统分析!$D$235,J350&lt;=铜钱系统分析!$E$235),3,AND(J350&gt;铜钱系统分析!$D$236,J350&lt;=铜钱系统分析!$E$236),2)</f>
        <v>4</v>
      </c>
      <c r="M350" s="48">
        <f t="shared" ca="1" si="54"/>
        <v>27.379326387587057</v>
      </c>
      <c r="N350">
        <f ca="1">_xlfn.IFS(AND(M350&gt;铜钱系统分析!$D$233,M350&lt;=铜钱系统分析!$E$233),5,AND(M350&gt;铜钱系统分析!$D$234,M350&lt;=铜钱系统分析!$E$234),4,AND(M350&gt;铜钱系统分析!$D$235,M350&lt;=铜钱系统分析!$E$235),3,AND(M350&gt;铜钱系统分析!$D$236,M350&lt;=铜钱系统分析!$E$236),2)</f>
        <v>3</v>
      </c>
      <c r="P350" s="48">
        <f t="shared" ca="1" si="55"/>
        <v>68.759517440038479</v>
      </c>
      <c r="Q350">
        <f ca="1">_xlfn.IFS(AND(P350&gt;铜钱系统分析!$D$233,P350&lt;=铜钱系统分析!$E$233),5,AND(P350&gt;铜钱系统分析!$D$234,P350&lt;=铜钱系统分析!$E$234),4,AND(P350&gt;铜钱系统分析!$D$235,P350&lt;=铜钱系统分析!$E$235),3,AND(P350&gt;铜钱系统分析!$D$236,P350&lt;=铜钱系统分析!$E$236),2)</f>
        <v>3</v>
      </c>
      <c r="S350" s="48">
        <f t="shared" ca="1" si="56"/>
        <v>5.8408189466317317</v>
      </c>
      <c r="T350">
        <f ca="1">_xlfn.IFS(AND(S350&gt;铜钱系统分析!$D$233,S350&lt;=铜钱系统分析!$E$233),5,AND(S350&gt;铜钱系统分析!$D$234,S350&lt;=铜钱系统分析!$E$234),4,AND(S350&gt;铜钱系统分析!$D$235,S350&lt;=铜钱系统分析!$E$235),3,AND(S350&gt;铜钱系统分析!$D$236,S350&lt;=铜钱系统分析!$E$236),2)</f>
        <v>3</v>
      </c>
      <c r="V350" s="48">
        <f t="shared" ca="1" si="57"/>
        <v>17.865146453556989</v>
      </c>
      <c r="W350">
        <f ca="1">_xlfn.IFS(AND(V350&gt;铜钱系统分析!$D$233,V350&lt;=铜钱系统分析!$E$233),5,AND(V350&gt;铜钱系统分析!$D$234,V350&lt;=铜钱系统分析!$E$234),4,AND(V350&gt;铜钱系统分析!$D$235,V350&lt;=铜钱系统分析!$E$235),3,AND(V350&gt;铜钱系统分析!$D$236,V350&lt;=铜钱系统分析!$E$236),2)</f>
        <v>3</v>
      </c>
      <c r="Y350" s="48">
        <f t="shared" ca="1" si="58"/>
        <v>12.620035119876949</v>
      </c>
      <c r="Z350">
        <f ca="1">_xlfn.IFS(AND(Y350&gt;铜钱系统分析!$D$233,Y350&lt;=铜钱系统分析!$E$233),5,AND(Y350&gt;铜钱系统分析!$D$234,Y350&lt;=铜钱系统分析!$E$234),4,AND(Y350&gt;铜钱系统分析!$D$235,Y350&lt;=铜钱系统分析!$E$235),3,AND(Y350&gt;铜钱系统分析!$D$236,Y350&lt;=铜钱系统分析!$E$236),2)</f>
        <v>3</v>
      </c>
      <c r="AB350" s="48">
        <f t="shared" ca="1" si="59"/>
        <v>92.091797677828097</v>
      </c>
      <c r="AC350">
        <f ca="1">_xlfn.IFS(AND(AB350&gt;铜钱系统分析!$D$233,AB350&lt;=铜钱系统分析!$E$233),5,AND(AB350&gt;铜钱系统分析!$D$234,AB350&lt;=铜钱系统分析!$E$234),4,AND(AB350&gt;铜钱系统分析!$D$235,AB350&lt;=铜钱系统分析!$E$235),3,AND(AB350&gt;铜钱系统分析!$D$236,AB350&lt;=铜钱系统分析!$E$236),2)</f>
        <v>2</v>
      </c>
    </row>
    <row r="351" spans="1:29" x14ac:dyDescent="0.15">
      <c r="A351" s="48">
        <f t="shared" ca="1" si="50"/>
        <v>70.813387395184265</v>
      </c>
      <c r="B351">
        <f ca="1">_xlfn.IFS(AND(A351&gt;铜钱系统分析!$D$233,A351&lt;=铜钱系统分析!$E$233),5,AND(A351&gt;铜钱系统分析!$D$234,A351&lt;=铜钱系统分析!$E$234),4,AND(A351&gt;铜钱系统分析!$D$235,A351&lt;=铜钱系统分析!$E$235),3,AND(A351&gt;铜钱系统分析!$D$236,A351&lt;=铜钱系统分析!$E$236),2)</f>
        <v>3</v>
      </c>
      <c r="D351" s="48">
        <f t="shared" ca="1" si="51"/>
        <v>38.876921511525673</v>
      </c>
      <c r="E351">
        <f ca="1">_xlfn.IFS(AND(D351&gt;铜钱系统分析!$D$233,D351&lt;=铜钱系统分析!$E$233),5,AND(D351&gt;铜钱系统分析!$D$234,D351&lt;=铜钱系统分析!$E$234),4,AND(D351&gt;铜钱系统分析!$D$235,D351&lt;=铜钱系统分析!$E$235),3,AND(D351&gt;铜钱系统分析!$D$236,D351&lt;=铜钱系统分析!$E$236),2)</f>
        <v>3</v>
      </c>
      <c r="G351" s="48">
        <f t="shared" ca="1" si="52"/>
        <v>87.113877921743651</v>
      </c>
      <c r="H351">
        <f ca="1">_xlfn.IFS(AND(G351&gt;铜钱系统分析!$D$233,G351&lt;=铜钱系统分析!$E$233),5,AND(G351&gt;铜钱系统分析!$D$234,G351&lt;=铜钱系统分析!$E$234),4,AND(G351&gt;铜钱系统分析!$D$235,G351&lt;=铜钱系统分析!$E$235),3,AND(G351&gt;铜钱系统分析!$D$236,G351&lt;=铜钱系统分析!$E$236),2)</f>
        <v>2</v>
      </c>
      <c r="J351" s="48">
        <f t="shared" ca="1" si="53"/>
        <v>12.513697317875449</v>
      </c>
      <c r="K351">
        <f ca="1">_xlfn.IFS(AND(J351&gt;铜钱系统分析!$D$233,J351&lt;=铜钱系统分析!$E$233),5,AND(J351&gt;铜钱系统分析!$D$234,J351&lt;=铜钱系统分析!$E$234),4,AND(J351&gt;铜钱系统分析!$D$235,J351&lt;=铜钱系统分析!$E$235),3,AND(J351&gt;铜钱系统分析!$D$236,J351&lt;=铜钱系统分析!$E$236),2)</f>
        <v>3</v>
      </c>
      <c r="M351" s="48">
        <f t="shared" ca="1" si="54"/>
        <v>24.976585658553862</v>
      </c>
      <c r="N351">
        <f ca="1">_xlfn.IFS(AND(M351&gt;铜钱系统分析!$D$233,M351&lt;=铜钱系统分析!$E$233),5,AND(M351&gt;铜钱系统分析!$D$234,M351&lt;=铜钱系统分析!$E$234),4,AND(M351&gt;铜钱系统分析!$D$235,M351&lt;=铜钱系统分析!$E$235),3,AND(M351&gt;铜钱系统分析!$D$236,M351&lt;=铜钱系统分析!$E$236),2)</f>
        <v>3</v>
      </c>
      <c r="P351" s="48">
        <f t="shared" ca="1" si="55"/>
        <v>12.101731410122095</v>
      </c>
      <c r="Q351">
        <f ca="1">_xlfn.IFS(AND(P351&gt;铜钱系统分析!$D$233,P351&lt;=铜钱系统分析!$E$233),5,AND(P351&gt;铜钱系统分析!$D$234,P351&lt;=铜钱系统分析!$E$234),4,AND(P351&gt;铜钱系统分析!$D$235,P351&lt;=铜钱系统分析!$E$235),3,AND(P351&gt;铜钱系统分析!$D$236,P351&lt;=铜钱系统分析!$E$236),2)</f>
        <v>3</v>
      </c>
      <c r="S351" s="48">
        <f t="shared" ca="1" si="56"/>
        <v>40.613586076148401</v>
      </c>
      <c r="T351">
        <f ca="1">_xlfn.IFS(AND(S351&gt;铜钱系统分析!$D$233,S351&lt;=铜钱系统分析!$E$233),5,AND(S351&gt;铜钱系统分析!$D$234,S351&lt;=铜钱系统分析!$E$234),4,AND(S351&gt;铜钱系统分析!$D$235,S351&lt;=铜钱系统分析!$E$235),3,AND(S351&gt;铜钱系统分析!$D$236,S351&lt;=铜钱系统分析!$E$236),2)</f>
        <v>3</v>
      </c>
      <c r="V351" s="48">
        <f t="shared" ca="1" si="57"/>
        <v>9.9473232342018321</v>
      </c>
      <c r="W351">
        <f ca="1">_xlfn.IFS(AND(V351&gt;铜钱系统分析!$D$233,V351&lt;=铜钱系统分析!$E$233),5,AND(V351&gt;铜钱系统分析!$D$234,V351&lt;=铜钱系统分析!$E$234),4,AND(V351&gt;铜钱系统分析!$D$235,V351&lt;=铜钱系统分析!$E$235),3,AND(V351&gt;铜钱系统分析!$D$236,V351&lt;=铜钱系统分析!$E$236),2)</f>
        <v>3</v>
      </c>
      <c r="Y351" s="48">
        <f t="shared" ca="1" si="58"/>
        <v>83.260803377082397</v>
      </c>
      <c r="Z351">
        <f ca="1">_xlfn.IFS(AND(Y351&gt;铜钱系统分析!$D$233,Y351&lt;=铜钱系统分析!$E$233),5,AND(Y351&gt;铜钱系统分析!$D$234,Y351&lt;=铜钱系统分析!$E$234),4,AND(Y351&gt;铜钱系统分析!$D$235,Y351&lt;=铜钱系统分析!$E$235),3,AND(Y351&gt;铜钱系统分析!$D$236,Y351&lt;=铜钱系统分析!$E$236),2)</f>
        <v>2</v>
      </c>
      <c r="AB351" s="48">
        <f t="shared" ca="1" si="59"/>
        <v>51.830252029058819</v>
      </c>
      <c r="AC351">
        <f ca="1">_xlfn.IFS(AND(AB351&gt;铜钱系统分析!$D$233,AB351&lt;=铜钱系统分析!$E$233),5,AND(AB351&gt;铜钱系统分析!$D$234,AB351&lt;=铜钱系统分析!$E$234),4,AND(AB351&gt;铜钱系统分析!$D$235,AB351&lt;=铜钱系统分析!$E$235),3,AND(AB351&gt;铜钱系统分析!$D$236,AB351&lt;=铜钱系统分析!$E$236),2)</f>
        <v>3</v>
      </c>
    </row>
    <row r="352" spans="1:29" x14ac:dyDescent="0.15">
      <c r="A352" s="48">
        <f t="shared" ca="1" si="50"/>
        <v>20.439875048350753</v>
      </c>
      <c r="B352">
        <f ca="1">_xlfn.IFS(AND(A352&gt;铜钱系统分析!$D$233,A352&lt;=铜钱系统分析!$E$233),5,AND(A352&gt;铜钱系统分析!$D$234,A352&lt;=铜钱系统分析!$E$234),4,AND(A352&gt;铜钱系统分析!$D$235,A352&lt;=铜钱系统分析!$E$235),3,AND(A352&gt;铜钱系统分析!$D$236,A352&lt;=铜钱系统分析!$E$236),2)</f>
        <v>3</v>
      </c>
      <c r="D352" s="48">
        <f t="shared" ca="1" si="51"/>
        <v>69.542686252514002</v>
      </c>
      <c r="E352">
        <f ca="1">_xlfn.IFS(AND(D352&gt;铜钱系统分析!$D$233,D352&lt;=铜钱系统分析!$E$233),5,AND(D352&gt;铜钱系统分析!$D$234,D352&lt;=铜钱系统分析!$E$234),4,AND(D352&gt;铜钱系统分析!$D$235,D352&lt;=铜钱系统分析!$E$235),3,AND(D352&gt;铜钱系统分析!$D$236,D352&lt;=铜钱系统分析!$E$236),2)</f>
        <v>3</v>
      </c>
      <c r="G352" s="48">
        <f t="shared" ca="1" si="52"/>
        <v>70.831202055207044</v>
      </c>
      <c r="H352">
        <f ca="1">_xlfn.IFS(AND(G352&gt;铜钱系统分析!$D$233,G352&lt;=铜钱系统分析!$E$233),5,AND(G352&gt;铜钱系统分析!$D$234,G352&lt;=铜钱系统分析!$E$234),4,AND(G352&gt;铜钱系统分析!$D$235,G352&lt;=铜钱系统分析!$E$235),3,AND(G352&gt;铜钱系统分析!$D$236,G352&lt;=铜钱系统分析!$E$236),2)</f>
        <v>3</v>
      </c>
      <c r="J352" s="48">
        <f t="shared" ca="1" si="53"/>
        <v>67.032626885974238</v>
      </c>
      <c r="K352">
        <f ca="1">_xlfn.IFS(AND(J352&gt;铜钱系统分析!$D$233,J352&lt;=铜钱系统分析!$E$233),5,AND(J352&gt;铜钱系统分析!$D$234,J352&lt;=铜钱系统分析!$E$234),4,AND(J352&gt;铜钱系统分析!$D$235,J352&lt;=铜钱系统分析!$E$235),3,AND(J352&gt;铜钱系统分析!$D$236,J352&lt;=铜钱系统分析!$E$236),2)</f>
        <v>3</v>
      </c>
      <c r="M352" s="48">
        <f t="shared" ca="1" si="54"/>
        <v>23.717099800205276</v>
      </c>
      <c r="N352">
        <f ca="1">_xlfn.IFS(AND(M352&gt;铜钱系统分析!$D$233,M352&lt;=铜钱系统分析!$E$233),5,AND(M352&gt;铜钱系统分析!$D$234,M352&lt;=铜钱系统分析!$E$234),4,AND(M352&gt;铜钱系统分析!$D$235,M352&lt;=铜钱系统分析!$E$235),3,AND(M352&gt;铜钱系统分析!$D$236,M352&lt;=铜钱系统分析!$E$236),2)</f>
        <v>3</v>
      </c>
      <c r="P352" s="48">
        <f t="shared" ca="1" si="55"/>
        <v>90.484179398468029</v>
      </c>
      <c r="Q352">
        <f ca="1">_xlfn.IFS(AND(P352&gt;铜钱系统分析!$D$233,P352&lt;=铜钱系统分析!$E$233),5,AND(P352&gt;铜钱系统分析!$D$234,P352&lt;=铜钱系统分析!$E$234),4,AND(P352&gt;铜钱系统分析!$D$235,P352&lt;=铜钱系统分析!$E$235),3,AND(P352&gt;铜钱系统分析!$D$236,P352&lt;=铜钱系统分析!$E$236),2)</f>
        <v>2</v>
      </c>
      <c r="S352" s="48">
        <f t="shared" ca="1" si="56"/>
        <v>23.579017072687027</v>
      </c>
      <c r="T352">
        <f ca="1">_xlfn.IFS(AND(S352&gt;铜钱系统分析!$D$233,S352&lt;=铜钱系统分析!$E$233),5,AND(S352&gt;铜钱系统分析!$D$234,S352&lt;=铜钱系统分析!$E$234),4,AND(S352&gt;铜钱系统分析!$D$235,S352&lt;=铜钱系统分析!$E$235),3,AND(S352&gt;铜钱系统分析!$D$236,S352&lt;=铜钱系统分析!$E$236),2)</f>
        <v>3</v>
      </c>
      <c r="V352" s="48">
        <f t="shared" ca="1" si="57"/>
        <v>30.571542327279577</v>
      </c>
      <c r="W352">
        <f ca="1">_xlfn.IFS(AND(V352&gt;铜钱系统分析!$D$233,V352&lt;=铜钱系统分析!$E$233),5,AND(V352&gt;铜钱系统分析!$D$234,V352&lt;=铜钱系统分析!$E$234),4,AND(V352&gt;铜钱系统分析!$D$235,V352&lt;=铜钱系统分析!$E$235),3,AND(V352&gt;铜钱系统分析!$D$236,V352&lt;=铜钱系统分析!$E$236),2)</f>
        <v>3</v>
      </c>
      <c r="Y352" s="48">
        <f t="shared" ca="1" si="58"/>
        <v>1.7965222976924267</v>
      </c>
      <c r="Z352">
        <f ca="1">_xlfn.IFS(AND(Y352&gt;铜钱系统分析!$D$233,Y352&lt;=铜钱系统分析!$E$233),5,AND(Y352&gt;铜钱系统分析!$D$234,Y352&lt;=铜钱系统分析!$E$234),4,AND(Y352&gt;铜钱系统分析!$D$235,Y352&lt;=铜钱系统分析!$E$235),3,AND(Y352&gt;铜钱系统分析!$D$236,Y352&lt;=铜钱系统分析!$E$236),2)</f>
        <v>4</v>
      </c>
      <c r="AB352" s="48">
        <f t="shared" ca="1" si="59"/>
        <v>46.710070867731361</v>
      </c>
      <c r="AC352">
        <f ca="1">_xlfn.IFS(AND(AB352&gt;铜钱系统分析!$D$233,AB352&lt;=铜钱系统分析!$E$233),5,AND(AB352&gt;铜钱系统分析!$D$234,AB352&lt;=铜钱系统分析!$E$234),4,AND(AB352&gt;铜钱系统分析!$D$235,AB352&lt;=铜钱系统分析!$E$235),3,AND(AB352&gt;铜钱系统分析!$D$236,AB352&lt;=铜钱系统分析!$E$236),2)</f>
        <v>3</v>
      </c>
    </row>
    <row r="353" spans="1:29" x14ac:dyDescent="0.15">
      <c r="A353" s="48">
        <f t="shared" ca="1" si="50"/>
        <v>71.002980244098524</v>
      </c>
      <c r="B353">
        <f ca="1">_xlfn.IFS(AND(A353&gt;铜钱系统分析!$D$233,A353&lt;=铜钱系统分析!$E$233),5,AND(A353&gt;铜钱系统分析!$D$234,A353&lt;=铜钱系统分析!$E$234),4,AND(A353&gt;铜钱系统分析!$D$235,A353&lt;=铜钱系统分析!$E$235),3,AND(A353&gt;铜钱系统分析!$D$236,A353&lt;=铜钱系统分析!$E$236),2)</f>
        <v>3</v>
      </c>
      <c r="D353" s="48">
        <f t="shared" ca="1" si="51"/>
        <v>53.651471220825272</v>
      </c>
      <c r="E353">
        <f ca="1">_xlfn.IFS(AND(D353&gt;铜钱系统分析!$D$233,D353&lt;=铜钱系统分析!$E$233),5,AND(D353&gt;铜钱系统分析!$D$234,D353&lt;=铜钱系统分析!$E$234),4,AND(D353&gt;铜钱系统分析!$D$235,D353&lt;=铜钱系统分析!$E$235),3,AND(D353&gt;铜钱系统分析!$D$236,D353&lt;=铜钱系统分析!$E$236),2)</f>
        <v>3</v>
      </c>
      <c r="G353" s="48">
        <f t="shared" ca="1" si="52"/>
        <v>91.265641273407624</v>
      </c>
      <c r="H353">
        <f ca="1">_xlfn.IFS(AND(G353&gt;铜钱系统分析!$D$233,G353&lt;=铜钱系统分析!$E$233),5,AND(G353&gt;铜钱系统分析!$D$234,G353&lt;=铜钱系统分析!$E$234),4,AND(G353&gt;铜钱系统分析!$D$235,G353&lt;=铜钱系统分析!$E$235),3,AND(G353&gt;铜钱系统分析!$D$236,G353&lt;=铜钱系统分析!$E$236),2)</f>
        <v>2</v>
      </c>
      <c r="J353" s="48">
        <f t="shared" ca="1" si="53"/>
        <v>55.514178377089621</v>
      </c>
      <c r="K353">
        <f ca="1">_xlfn.IFS(AND(J353&gt;铜钱系统分析!$D$233,J353&lt;=铜钱系统分析!$E$233),5,AND(J353&gt;铜钱系统分析!$D$234,J353&lt;=铜钱系统分析!$E$234),4,AND(J353&gt;铜钱系统分析!$D$235,J353&lt;=铜钱系统分析!$E$235),3,AND(J353&gt;铜钱系统分析!$D$236,J353&lt;=铜钱系统分析!$E$236),2)</f>
        <v>3</v>
      </c>
      <c r="M353" s="48">
        <f t="shared" ca="1" si="54"/>
        <v>24.012564865262988</v>
      </c>
      <c r="N353">
        <f ca="1">_xlfn.IFS(AND(M353&gt;铜钱系统分析!$D$233,M353&lt;=铜钱系统分析!$E$233),5,AND(M353&gt;铜钱系统分析!$D$234,M353&lt;=铜钱系统分析!$E$234),4,AND(M353&gt;铜钱系统分析!$D$235,M353&lt;=铜钱系统分析!$E$235),3,AND(M353&gt;铜钱系统分析!$D$236,M353&lt;=铜钱系统分析!$E$236),2)</f>
        <v>3</v>
      </c>
      <c r="P353" s="48">
        <f t="shared" ca="1" si="55"/>
        <v>89.430056161096587</v>
      </c>
      <c r="Q353">
        <f ca="1">_xlfn.IFS(AND(P353&gt;铜钱系统分析!$D$233,P353&lt;=铜钱系统分析!$E$233),5,AND(P353&gt;铜钱系统分析!$D$234,P353&lt;=铜钱系统分析!$E$234),4,AND(P353&gt;铜钱系统分析!$D$235,P353&lt;=铜钱系统分析!$E$235),3,AND(P353&gt;铜钱系统分析!$D$236,P353&lt;=铜钱系统分析!$E$236),2)</f>
        <v>2</v>
      </c>
      <c r="S353" s="48">
        <f t="shared" ca="1" si="56"/>
        <v>43.930300290567139</v>
      </c>
      <c r="T353">
        <f ca="1">_xlfn.IFS(AND(S353&gt;铜钱系统分析!$D$233,S353&lt;=铜钱系统分析!$E$233),5,AND(S353&gt;铜钱系统分析!$D$234,S353&lt;=铜钱系统分析!$E$234),4,AND(S353&gt;铜钱系统分析!$D$235,S353&lt;=铜钱系统分析!$E$235),3,AND(S353&gt;铜钱系统分析!$D$236,S353&lt;=铜钱系统分析!$E$236),2)</f>
        <v>3</v>
      </c>
      <c r="V353" s="48">
        <f t="shared" ca="1" si="57"/>
        <v>76.714977090257221</v>
      </c>
      <c r="W353">
        <f ca="1">_xlfn.IFS(AND(V353&gt;铜钱系统分析!$D$233,V353&lt;=铜钱系统分析!$E$233),5,AND(V353&gt;铜钱系统分析!$D$234,V353&lt;=铜钱系统分析!$E$234),4,AND(V353&gt;铜钱系统分析!$D$235,V353&lt;=铜钱系统分析!$E$235),3,AND(V353&gt;铜钱系统分析!$D$236,V353&lt;=铜钱系统分析!$E$236),2)</f>
        <v>2</v>
      </c>
      <c r="Y353" s="48">
        <f t="shared" ca="1" si="58"/>
        <v>35.284307689882674</v>
      </c>
      <c r="Z353">
        <f ca="1">_xlfn.IFS(AND(Y353&gt;铜钱系统分析!$D$233,Y353&lt;=铜钱系统分析!$E$233),5,AND(Y353&gt;铜钱系统分析!$D$234,Y353&lt;=铜钱系统分析!$E$234),4,AND(Y353&gt;铜钱系统分析!$D$235,Y353&lt;=铜钱系统分析!$E$235),3,AND(Y353&gt;铜钱系统分析!$D$236,Y353&lt;=铜钱系统分析!$E$236),2)</f>
        <v>3</v>
      </c>
      <c r="AB353" s="48">
        <f t="shared" ca="1" si="59"/>
        <v>30.047202561320496</v>
      </c>
      <c r="AC353">
        <f ca="1">_xlfn.IFS(AND(AB353&gt;铜钱系统分析!$D$233,AB353&lt;=铜钱系统分析!$E$233),5,AND(AB353&gt;铜钱系统分析!$D$234,AB353&lt;=铜钱系统分析!$E$234),4,AND(AB353&gt;铜钱系统分析!$D$235,AB353&lt;=铜钱系统分析!$E$235),3,AND(AB353&gt;铜钱系统分析!$D$236,AB353&lt;=铜钱系统分析!$E$236),2)</f>
        <v>3</v>
      </c>
    </row>
    <row r="354" spans="1:29" x14ac:dyDescent="0.15">
      <c r="A354" s="48">
        <f t="shared" ca="1" si="50"/>
        <v>12.083202855518016</v>
      </c>
      <c r="B354">
        <f ca="1">_xlfn.IFS(AND(A354&gt;铜钱系统分析!$D$233,A354&lt;=铜钱系统分析!$E$233),5,AND(A354&gt;铜钱系统分析!$D$234,A354&lt;=铜钱系统分析!$E$234),4,AND(A354&gt;铜钱系统分析!$D$235,A354&lt;=铜钱系统分析!$E$235),3,AND(A354&gt;铜钱系统分析!$D$236,A354&lt;=铜钱系统分析!$E$236),2)</f>
        <v>3</v>
      </c>
      <c r="D354" s="48">
        <f t="shared" ca="1" si="51"/>
        <v>81.069248805377626</v>
      </c>
      <c r="E354">
        <f ca="1">_xlfn.IFS(AND(D354&gt;铜钱系统分析!$D$233,D354&lt;=铜钱系统分析!$E$233),5,AND(D354&gt;铜钱系统分析!$D$234,D354&lt;=铜钱系统分析!$E$234),4,AND(D354&gt;铜钱系统分析!$D$235,D354&lt;=铜钱系统分析!$E$235),3,AND(D354&gt;铜钱系统分析!$D$236,D354&lt;=铜钱系统分析!$E$236),2)</f>
        <v>2</v>
      </c>
      <c r="G354" s="48">
        <f t="shared" ca="1" si="52"/>
        <v>61.715203907514891</v>
      </c>
      <c r="H354">
        <f ca="1">_xlfn.IFS(AND(G354&gt;铜钱系统分析!$D$233,G354&lt;=铜钱系统分析!$E$233),5,AND(G354&gt;铜钱系统分析!$D$234,G354&lt;=铜钱系统分析!$E$234),4,AND(G354&gt;铜钱系统分析!$D$235,G354&lt;=铜钱系统分析!$E$235),3,AND(G354&gt;铜钱系统分析!$D$236,G354&lt;=铜钱系统分析!$E$236),2)</f>
        <v>3</v>
      </c>
      <c r="J354" s="48">
        <f t="shared" ca="1" si="53"/>
        <v>50.353854361923609</v>
      </c>
      <c r="K354">
        <f ca="1">_xlfn.IFS(AND(J354&gt;铜钱系统分析!$D$233,J354&lt;=铜钱系统分析!$E$233),5,AND(J354&gt;铜钱系统分析!$D$234,J354&lt;=铜钱系统分析!$E$234),4,AND(J354&gt;铜钱系统分析!$D$235,J354&lt;=铜钱系统分析!$E$235),3,AND(J354&gt;铜钱系统分析!$D$236,J354&lt;=铜钱系统分析!$E$236),2)</f>
        <v>3</v>
      </c>
      <c r="M354" s="48">
        <f t="shared" ca="1" si="54"/>
        <v>80.831071551729167</v>
      </c>
      <c r="N354">
        <f ca="1">_xlfn.IFS(AND(M354&gt;铜钱系统分析!$D$233,M354&lt;=铜钱系统分析!$E$233),5,AND(M354&gt;铜钱系统分析!$D$234,M354&lt;=铜钱系统分析!$E$234),4,AND(M354&gt;铜钱系统分析!$D$235,M354&lt;=铜钱系统分析!$E$235),3,AND(M354&gt;铜钱系统分析!$D$236,M354&lt;=铜钱系统分析!$E$236),2)</f>
        <v>2</v>
      </c>
      <c r="P354" s="48">
        <f t="shared" ca="1" si="55"/>
        <v>67.11719469003485</v>
      </c>
      <c r="Q354">
        <f ca="1">_xlfn.IFS(AND(P354&gt;铜钱系统分析!$D$233,P354&lt;=铜钱系统分析!$E$233),5,AND(P354&gt;铜钱系统分析!$D$234,P354&lt;=铜钱系统分析!$E$234),4,AND(P354&gt;铜钱系统分析!$D$235,P354&lt;=铜钱系统分析!$E$235),3,AND(P354&gt;铜钱系统分析!$D$236,P354&lt;=铜钱系统分析!$E$236),2)</f>
        <v>3</v>
      </c>
      <c r="S354" s="48">
        <f t="shared" ca="1" si="56"/>
        <v>17.581230972519336</v>
      </c>
      <c r="T354">
        <f ca="1">_xlfn.IFS(AND(S354&gt;铜钱系统分析!$D$233,S354&lt;=铜钱系统分析!$E$233),5,AND(S354&gt;铜钱系统分析!$D$234,S354&lt;=铜钱系统分析!$E$234),4,AND(S354&gt;铜钱系统分析!$D$235,S354&lt;=铜钱系统分析!$E$235),3,AND(S354&gt;铜钱系统分析!$D$236,S354&lt;=铜钱系统分析!$E$236),2)</f>
        <v>3</v>
      </c>
      <c r="V354" s="48">
        <f t="shared" ca="1" si="57"/>
        <v>73.708994782297523</v>
      </c>
      <c r="W354">
        <f ca="1">_xlfn.IFS(AND(V354&gt;铜钱系统分析!$D$233,V354&lt;=铜钱系统分析!$E$233),5,AND(V354&gt;铜钱系统分析!$D$234,V354&lt;=铜钱系统分析!$E$234),4,AND(V354&gt;铜钱系统分析!$D$235,V354&lt;=铜钱系统分析!$E$235),3,AND(V354&gt;铜钱系统分析!$D$236,V354&lt;=铜钱系统分析!$E$236),2)</f>
        <v>2</v>
      </c>
      <c r="Y354" s="48">
        <f t="shared" ca="1" si="58"/>
        <v>74.767925246269257</v>
      </c>
      <c r="Z354">
        <f ca="1">_xlfn.IFS(AND(Y354&gt;铜钱系统分析!$D$233,Y354&lt;=铜钱系统分析!$E$233),5,AND(Y354&gt;铜钱系统分析!$D$234,Y354&lt;=铜钱系统分析!$E$234),4,AND(Y354&gt;铜钱系统分析!$D$235,Y354&lt;=铜钱系统分析!$E$235),3,AND(Y354&gt;铜钱系统分析!$D$236,Y354&lt;=铜钱系统分析!$E$236),2)</f>
        <v>2</v>
      </c>
      <c r="AB354" s="48">
        <f t="shared" ca="1" si="59"/>
        <v>31.539180815169122</v>
      </c>
      <c r="AC354">
        <f ca="1">_xlfn.IFS(AND(AB354&gt;铜钱系统分析!$D$233,AB354&lt;=铜钱系统分析!$E$233),5,AND(AB354&gt;铜钱系统分析!$D$234,AB354&lt;=铜钱系统分析!$E$234),4,AND(AB354&gt;铜钱系统分析!$D$235,AB354&lt;=铜钱系统分析!$E$235),3,AND(AB354&gt;铜钱系统分析!$D$236,AB354&lt;=铜钱系统分析!$E$236),2)</f>
        <v>3</v>
      </c>
    </row>
    <row r="355" spans="1:29" x14ac:dyDescent="0.15">
      <c r="A355" s="48">
        <f t="shared" ca="1" si="50"/>
        <v>2.9178748346439631</v>
      </c>
      <c r="B355">
        <f ca="1">_xlfn.IFS(AND(A355&gt;铜钱系统分析!$D$233,A355&lt;=铜钱系统分析!$E$233),5,AND(A355&gt;铜钱系统分析!$D$234,A355&lt;=铜钱系统分析!$E$234),4,AND(A355&gt;铜钱系统分析!$D$235,A355&lt;=铜钱系统分析!$E$235),3,AND(A355&gt;铜钱系统分析!$D$236,A355&lt;=铜钱系统分析!$E$236),2)</f>
        <v>3</v>
      </c>
      <c r="D355" s="48">
        <f t="shared" ca="1" si="51"/>
        <v>11.554550145244068</v>
      </c>
      <c r="E355">
        <f ca="1">_xlfn.IFS(AND(D355&gt;铜钱系统分析!$D$233,D355&lt;=铜钱系统分析!$E$233),5,AND(D355&gt;铜钱系统分析!$D$234,D355&lt;=铜钱系统分析!$E$234),4,AND(D355&gt;铜钱系统分析!$D$235,D355&lt;=铜钱系统分析!$E$235),3,AND(D355&gt;铜钱系统分析!$D$236,D355&lt;=铜钱系统分析!$E$236),2)</f>
        <v>3</v>
      </c>
      <c r="G355" s="48">
        <f t="shared" ca="1" si="52"/>
        <v>36.999131270626329</v>
      </c>
      <c r="H355">
        <f ca="1">_xlfn.IFS(AND(G355&gt;铜钱系统分析!$D$233,G355&lt;=铜钱系统分析!$E$233),5,AND(G355&gt;铜钱系统分析!$D$234,G355&lt;=铜钱系统分析!$E$234),4,AND(G355&gt;铜钱系统分析!$D$235,G355&lt;=铜钱系统分析!$E$235),3,AND(G355&gt;铜钱系统分析!$D$236,G355&lt;=铜钱系统分析!$E$236),2)</f>
        <v>3</v>
      </c>
      <c r="J355" s="48">
        <f t="shared" ca="1" si="53"/>
        <v>92.849887644844671</v>
      </c>
      <c r="K355">
        <f ca="1">_xlfn.IFS(AND(J355&gt;铜钱系统分析!$D$233,J355&lt;=铜钱系统分析!$E$233),5,AND(J355&gt;铜钱系统分析!$D$234,J355&lt;=铜钱系统分析!$E$234),4,AND(J355&gt;铜钱系统分析!$D$235,J355&lt;=铜钱系统分析!$E$235),3,AND(J355&gt;铜钱系统分析!$D$236,J355&lt;=铜钱系统分析!$E$236),2)</f>
        <v>2</v>
      </c>
      <c r="M355" s="48">
        <f t="shared" ca="1" si="54"/>
        <v>26.057692834665357</v>
      </c>
      <c r="N355">
        <f ca="1">_xlfn.IFS(AND(M355&gt;铜钱系统分析!$D$233,M355&lt;=铜钱系统分析!$E$233),5,AND(M355&gt;铜钱系统分析!$D$234,M355&lt;=铜钱系统分析!$E$234),4,AND(M355&gt;铜钱系统分析!$D$235,M355&lt;=铜钱系统分析!$E$235),3,AND(M355&gt;铜钱系统分析!$D$236,M355&lt;=铜钱系统分析!$E$236),2)</f>
        <v>3</v>
      </c>
      <c r="P355" s="48">
        <f t="shared" ca="1" si="55"/>
        <v>63.104847809274986</v>
      </c>
      <c r="Q355">
        <f ca="1">_xlfn.IFS(AND(P355&gt;铜钱系统分析!$D$233,P355&lt;=铜钱系统分析!$E$233),5,AND(P355&gt;铜钱系统分析!$D$234,P355&lt;=铜钱系统分析!$E$234),4,AND(P355&gt;铜钱系统分析!$D$235,P355&lt;=铜钱系统分析!$E$235),3,AND(P355&gt;铜钱系统分析!$D$236,P355&lt;=铜钱系统分析!$E$236),2)</f>
        <v>3</v>
      </c>
      <c r="S355" s="48">
        <f t="shared" ca="1" si="56"/>
        <v>42.010768483217298</v>
      </c>
      <c r="T355">
        <f ca="1">_xlfn.IFS(AND(S355&gt;铜钱系统分析!$D$233,S355&lt;=铜钱系统分析!$E$233),5,AND(S355&gt;铜钱系统分析!$D$234,S355&lt;=铜钱系统分析!$E$234),4,AND(S355&gt;铜钱系统分析!$D$235,S355&lt;=铜钱系统分析!$E$235),3,AND(S355&gt;铜钱系统分析!$D$236,S355&lt;=铜钱系统分析!$E$236),2)</f>
        <v>3</v>
      </c>
      <c r="V355" s="48">
        <f t="shared" ca="1" si="57"/>
        <v>37.969416913033719</v>
      </c>
      <c r="W355">
        <f ca="1">_xlfn.IFS(AND(V355&gt;铜钱系统分析!$D$233,V355&lt;=铜钱系统分析!$E$233),5,AND(V355&gt;铜钱系统分析!$D$234,V355&lt;=铜钱系统分析!$E$234),4,AND(V355&gt;铜钱系统分析!$D$235,V355&lt;=铜钱系统分析!$E$235),3,AND(V355&gt;铜钱系统分析!$D$236,V355&lt;=铜钱系统分析!$E$236),2)</f>
        <v>3</v>
      </c>
      <c r="Y355" s="48">
        <f t="shared" ca="1" si="58"/>
        <v>59.319715267503966</v>
      </c>
      <c r="Z355">
        <f ca="1">_xlfn.IFS(AND(Y355&gt;铜钱系统分析!$D$233,Y355&lt;=铜钱系统分析!$E$233),5,AND(Y355&gt;铜钱系统分析!$D$234,Y355&lt;=铜钱系统分析!$E$234),4,AND(Y355&gt;铜钱系统分析!$D$235,Y355&lt;=铜钱系统分析!$E$235),3,AND(Y355&gt;铜钱系统分析!$D$236,Y355&lt;=铜钱系统分析!$E$236),2)</f>
        <v>3</v>
      </c>
      <c r="AB355" s="48">
        <f t="shared" ca="1" si="59"/>
        <v>83.974174927647198</v>
      </c>
      <c r="AC355">
        <f ca="1">_xlfn.IFS(AND(AB355&gt;铜钱系统分析!$D$233,AB355&lt;=铜钱系统分析!$E$233),5,AND(AB355&gt;铜钱系统分析!$D$234,AB355&lt;=铜钱系统分析!$E$234),4,AND(AB355&gt;铜钱系统分析!$D$235,AB355&lt;=铜钱系统分析!$E$235),3,AND(AB355&gt;铜钱系统分析!$D$236,AB355&lt;=铜钱系统分析!$E$236),2)</f>
        <v>2</v>
      </c>
    </row>
    <row r="356" spans="1:29" x14ac:dyDescent="0.15">
      <c r="A356" s="48">
        <f t="shared" ca="1" si="50"/>
        <v>83.895501412781442</v>
      </c>
      <c r="B356">
        <f ca="1">_xlfn.IFS(AND(A356&gt;铜钱系统分析!$D$233,A356&lt;=铜钱系统分析!$E$233),5,AND(A356&gt;铜钱系统分析!$D$234,A356&lt;=铜钱系统分析!$E$234),4,AND(A356&gt;铜钱系统分析!$D$235,A356&lt;=铜钱系统分析!$E$235),3,AND(A356&gt;铜钱系统分析!$D$236,A356&lt;=铜钱系统分析!$E$236),2)</f>
        <v>2</v>
      </c>
      <c r="D356" s="48">
        <f t="shared" ca="1" si="51"/>
        <v>71.642942890623317</v>
      </c>
      <c r="E356">
        <f ca="1">_xlfn.IFS(AND(D356&gt;铜钱系统分析!$D$233,D356&lt;=铜钱系统分析!$E$233),5,AND(D356&gt;铜钱系统分析!$D$234,D356&lt;=铜钱系统分析!$E$234),4,AND(D356&gt;铜钱系统分析!$D$235,D356&lt;=铜钱系统分析!$E$235),3,AND(D356&gt;铜钱系统分析!$D$236,D356&lt;=铜钱系统分析!$E$236),2)</f>
        <v>3</v>
      </c>
      <c r="G356" s="48">
        <f t="shared" ca="1" si="52"/>
        <v>55.151523798008007</v>
      </c>
      <c r="H356">
        <f ca="1">_xlfn.IFS(AND(G356&gt;铜钱系统分析!$D$233,G356&lt;=铜钱系统分析!$E$233),5,AND(G356&gt;铜钱系统分析!$D$234,G356&lt;=铜钱系统分析!$E$234),4,AND(G356&gt;铜钱系统分析!$D$235,G356&lt;=铜钱系统分析!$E$235),3,AND(G356&gt;铜钱系统分析!$D$236,G356&lt;=铜钱系统分析!$E$236),2)</f>
        <v>3</v>
      </c>
      <c r="J356" s="48">
        <f t="shared" ca="1" si="53"/>
        <v>83.977219016437019</v>
      </c>
      <c r="K356">
        <f ca="1">_xlfn.IFS(AND(J356&gt;铜钱系统分析!$D$233,J356&lt;=铜钱系统分析!$E$233),5,AND(J356&gt;铜钱系统分析!$D$234,J356&lt;=铜钱系统分析!$E$234),4,AND(J356&gt;铜钱系统分析!$D$235,J356&lt;=铜钱系统分析!$E$235),3,AND(J356&gt;铜钱系统分析!$D$236,J356&lt;=铜钱系统分析!$E$236),2)</f>
        <v>2</v>
      </c>
      <c r="M356" s="48">
        <f t="shared" ca="1" si="54"/>
        <v>72.14501864757699</v>
      </c>
      <c r="N356">
        <f ca="1">_xlfn.IFS(AND(M356&gt;铜钱系统分析!$D$233,M356&lt;=铜钱系统分析!$E$233),5,AND(M356&gt;铜钱系统分析!$D$234,M356&lt;=铜钱系统分析!$E$234),4,AND(M356&gt;铜钱系统分析!$D$235,M356&lt;=铜钱系统分析!$E$235),3,AND(M356&gt;铜钱系统分析!$D$236,M356&lt;=铜钱系统分析!$E$236),2)</f>
        <v>3</v>
      </c>
      <c r="P356" s="48">
        <f t="shared" ca="1" si="55"/>
        <v>23.987579839904306</v>
      </c>
      <c r="Q356">
        <f ca="1">_xlfn.IFS(AND(P356&gt;铜钱系统分析!$D$233,P356&lt;=铜钱系统分析!$E$233),5,AND(P356&gt;铜钱系统分析!$D$234,P356&lt;=铜钱系统分析!$E$234),4,AND(P356&gt;铜钱系统分析!$D$235,P356&lt;=铜钱系统分析!$E$235),3,AND(P356&gt;铜钱系统分析!$D$236,P356&lt;=铜钱系统分析!$E$236),2)</f>
        <v>3</v>
      </c>
      <c r="S356" s="48">
        <f t="shared" ca="1" si="56"/>
        <v>63.092271618641917</v>
      </c>
      <c r="T356">
        <f ca="1">_xlfn.IFS(AND(S356&gt;铜钱系统分析!$D$233,S356&lt;=铜钱系统分析!$E$233),5,AND(S356&gt;铜钱系统分析!$D$234,S356&lt;=铜钱系统分析!$E$234),4,AND(S356&gt;铜钱系统分析!$D$235,S356&lt;=铜钱系统分析!$E$235),3,AND(S356&gt;铜钱系统分析!$D$236,S356&lt;=铜钱系统分析!$E$236),2)</f>
        <v>3</v>
      </c>
      <c r="V356" s="48">
        <f t="shared" ca="1" si="57"/>
        <v>40.315329036180906</v>
      </c>
      <c r="W356">
        <f ca="1">_xlfn.IFS(AND(V356&gt;铜钱系统分析!$D$233,V356&lt;=铜钱系统分析!$E$233),5,AND(V356&gt;铜钱系统分析!$D$234,V356&lt;=铜钱系统分析!$E$234),4,AND(V356&gt;铜钱系统分析!$D$235,V356&lt;=铜钱系统分析!$E$235),3,AND(V356&gt;铜钱系统分析!$D$236,V356&lt;=铜钱系统分析!$E$236),2)</f>
        <v>3</v>
      </c>
      <c r="Y356" s="48">
        <f t="shared" ca="1" si="58"/>
        <v>15.117516299927747</v>
      </c>
      <c r="Z356">
        <f ca="1">_xlfn.IFS(AND(Y356&gt;铜钱系统分析!$D$233,Y356&lt;=铜钱系统分析!$E$233),5,AND(Y356&gt;铜钱系统分析!$D$234,Y356&lt;=铜钱系统分析!$E$234),4,AND(Y356&gt;铜钱系统分析!$D$235,Y356&lt;=铜钱系统分析!$E$235),3,AND(Y356&gt;铜钱系统分析!$D$236,Y356&lt;=铜钱系统分析!$E$236),2)</f>
        <v>3</v>
      </c>
      <c r="AB356" s="48">
        <f t="shared" ca="1" si="59"/>
        <v>23.170370018104226</v>
      </c>
      <c r="AC356">
        <f ca="1">_xlfn.IFS(AND(AB356&gt;铜钱系统分析!$D$233,AB356&lt;=铜钱系统分析!$E$233),5,AND(AB356&gt;铜钱系统分析!$D$234,AB356&lt;=铜钱系统分析!$E$234),4,AND(AB356&gt;铜钱系统分析!$D$235,AB356&lt;=铜钱系统分析!$E$235),3,AND(AB356&gt;铜钱系统分析!$D$236,AB356&lt;=铜钱系统分析!$E$236),2)</f>
        <v>3</v>
      </c>
    </row>
    <row r="357" spans="1:29" x14ac:dyDescent="0.15">
      <c r="A357" s="48">
        <f t="shared" ca="1" si="50"/>
        <v>75.664498492318245</v>
      </c>
      <c r="B357">
        <f ca="1">_xlfn.IFS(AND(A357&gt;铜钱系统分析!$D$233,A357&lt;=铜钱系统分析!$E$233),5,AND(A357&gt;铜钱系统分析!$D$234,A357&lt;=铜钱系统分析!$E$234),4,AND(A357&gt;铜钱系统分析!$D$235,A357&lt;=铜钱系统分析!$E$235),3,AND(A357&gt;铜钱系统分析!$D$236,A357&lt;=铜钱系统分析!$E$236),2)</f>
        <v>2</v>
      </c>
      <c r="D357" s="48">
        <f t="shared" ca="1" si="51"/>
        <v>27.632374414325689</v>
      </c>
      <c r="E357">
        <f ca="1">_xlfn.IFS(AND(D357&gt;铜钱系统分析!$D$233,D357&lt;=铜钱系统分析!$E$233),5,AND(D357&gt;铜钱系统分析!$D$234,D357&lt;=铜钱系统分析!$E$234),4,AND(D357&gt;铜钱系统分析!$D$235,D357&lt;=铜钱系统分析!$E$235),3,AND(D357&gt;铜钱系统分析!$D$236,D357&lt;=铜钱系统分析!$E$236),2)</f>
        <v>3</v>
      </c>
      <c r="G357" s="48">
        <f t="shared" ca="1" si="52"/>
        <v>40.820781794807125</v>
      </c>
      <c r="H357">
        <f ca="1">_xlfn.IFS(AND(G357&gt;铜钱系统分析!$D$233,G357&lt;=铜钱系统分析!$E$233),5,AND(G357&gt;铜钱系统分析!$D$234,G357&lt;=铜钱系统分析!$E$234),4,AND(G357&gt;铜钱系统分析!$D$235,G357&lt;=铜钱系统分析!$E$235),3,AND(G357&gt;铜钱系统分析!$D$236,G357&lt;=铜钱系统分析!$E$236),2)</f>
        <v>3</v>
      </c>
      <c r="J357" s="48">
        <f t="shared" ca="1" si="53"/>
        <v>73.892939858543627</v>
      </c>
      <c r="K357">
        <f ca="1">_xlfn.IFS(AND(J357&gt;铜钱系统分析!$D$233,J357&lt;=铜钱系统分析!$E$233),5,AND(J357&gt;铜钱系统分析!$D$234,J357&lt;=铜钱系统分析!$E$234),4,AND(J357&gt;铜钱系统分析!$D$235,J357&lt;=铜钱系统分析!$E$235),3,AND(J357&gt;铜钱系统分析!$D$236,J357&lt;=铜钱系统分析!$E$236),2)</f>
        <v>2</v>
      </c>
      <c r="M357" s="48">
        <f t="shared" ca="1" si="54"/>
        <v>70.754782729175432</v>
      </c>
      <c r="N357">
        <f ca="1">_xlfn.IFS(AND(M357&gt;铜钱系统分析!$D$233,M357&lt;=铜钱系统分析!$E$233),5,AND(M357&gt;铜钱系统分析!$D$234,M357&lt;=铜钱系统分析!$E$234),4,AND(M357&gt;铜钱系统分析!$D$235,M357&lt;=铜钱系统分析!$E$235),3,AND(M357&gt;铜钱系统分析!$D$236,M357&lt;=铜钱系统分析!$E$236),2)</f>
        <v>3</v>
      </c>
      <c r="P357" s="48">
        <f t="shared" ca="1" si="55"/>
        <v>94.296816610048694</v>
      </c>
      <c r="Q357">
        <f ca="1">_xlfn.IFS(AND(P357&gt;铜钱系统分析!$D$233,P357&lt;=铜钱系统分析!$E$233),5,AND(P357&gt;铜钱系统分析!$D$234,P357&lt;=铜钱系统分析!$E$234),4,AND(P357&gt;铜钱系统分析!$D$235,P357&lt;=铜钱系统分析!$E$235),3,AND(P357&gt;铜钱系统分析!$D$236,P357&lt;=铜钱系统分析!$E$236),2)</f>
        <v>2</v>
      </c>
      <c r="S357" s="48">
        <f t="shared" ca="1" si="56"/>
        <v>95.458541171127322</v>
      </c>
      <c r="T357">
        <f ca="1">_xlfn.IFS(AND(S357&gt;铜钱系统分析!$D$233,S357&lt;=铜钱系统分析!$E$233),5,AND(S357&gt;铜钱系统分析!$D$234,S357&lt;=铜钱系统分析!$E$234),4,AND(S357&gt;铜钱系统分析!$D$235,S357&lt;=铜钱系统分析!$E$235),3,AND(S357&gt;铜钱系统分析!$D$236,S357&lt;=铜钱系统分析!$E$236),2)</f>
        <v>2</v>
      </c>
      <c r="V357" s="48">
        <f t="shared" ca="1" si="57"/>
        <v>84.228028551497303</v>
      </c>
      <c r="W357">
        <f ca="1">_xlfn.IFS(AND(V357&gt;铜钱系统分析!$D$233,V357&lt;=铜钱系统分析!$E$233),5,AND(V357&gt;铜钱系统分析!$D$234,V357&lt;=铜钱系统分析!$E$234),4,AND(V357&gt;铜钱系统分析!$D$235,V357&lt;=铜钱系统分析!$E$235),3,AND(V357&gt;铜钱系统分析!$D$236,V357&lt;=铜钱系统分析!$E$236),2)</f>
        <v>2</v>
      </c>
      <c r="Y357" s="48">
        <f t="shared" ca="1" si="58"/>
        <v>74.361635406870619</v>
      </c>
      <c r="Z357">
        <f ca="1">_xlfn.IFS(AND(Y357&gt;铜钱系统分析!$D$233,Y357&lt;=铜钱系统分析!$E$233),5,AND(Y357&gt;铜钱系统分析!$D$234,Y357&lt;=铜钱系统分析!$E$234),4,AND(Y357&gt;铜钱系统分析!$D$235,Y357&lt;=铜钱系统分析!$E$235),3,AND(Y357&gt;铜钱系统分析!$D$236,Y357&lt;=铜钱系统分析!$E$236),2)</f>
        <v>2</v>
      </c>
      <c r="AB357" s="48">
        <f t="shared" ca="1" si="59"/>
        <v>58.509965069678458</v>
      </c>
      <c r="AC357">
        <f ca="1">_xlfn.IFS(AND(AB357&gt;铜钱系统分析!$D$233,AB357&lt;=铜钱系统分析!$E$233),5,AND(AB357&gt;铜钱系统分析!$D$234,AB357&lt;=铜钱系统分析!$E$234),4,AND(AB357&gt;铜钱系统分析!$D$235,AB357&lt;=铜钱系统分析!$E$235),3,AND(AB357&gt;铜钱系统分析!$D$236,AB357&lt;=铜钱系统分析!$E$236),2)</f>
        <v>3</v>
      </c>
    </row>
    <row r="358" spans="1:29" x14ac:dyDescent="0.15">
      <c r="A358" s="48">
        <f t="shared" ca="1" si="50"/>
        <v>25.258747501415201</v>
      </c>
      <c r="B358">
        <f ca="1">_xlfn.IFS(AND(A358&gt;铜钱系统分析!$D$233,A358&lt;=铜钱系统分析!$E$233),5,AND(A358&gt;铜钱系统分析!$D$234,A358&lt;=铜钱系统分析!$E$234),4,AND(A358&gt;铜钱系统分析!$D$235,A358&lt;=铜钱系统分析!$E$235),3,AND(A358&gt;铜钱系统分析!$D$236,A358&lt;=铜钱系统分析!$E$236),2)</f>
        <v>3</v>
      </c>
      <c r="D358" s="48">
        <f t="shared" ca="1" si="51"/>
        <v>62.175308865799359</v>
      </c>
      <c r="E358">
        <f ca="1">_xlfn.IFS(AND(D358&gt;铜钱系统分析!$D$233,D358&lt;=铜钱系统分析!$E$233),5,AND(D358&gt;铜钱系统分析!$D$234,D358&lt;=铜钱系统分析!$E$234),4,AND(D358&gt;铜钱系统分析!$D$235,D358&lt;=铜钱系统分析!$E$235),3,AND(D358&gt;铜钱系统分析!$D$236,D358&lt;=铜钱系统分析!$E$236),2)</f>
        <v>3</v>
      </c>
      <c r="G358" s="48">
        <f t="shared" ca="1" si="52"/>
        <v>69.211408700094808</v>
      </c>
      <c r="H358">
        <f ca="1">_xlfn.IFS(AND(G358&gt;铜钱系统分析!$D$233,G358&lt;=铜钱系统分析!$E$233),5,AND(G358&gt;铜钱系统分析!$D$234,G358&lt;=铜钱系统分析!$E$234),4,AND(G358&gt;铜钱系统分析!$D$235,G358&lt;=铜钱系统分析!$E$235),3,AND(G358&gt;铜钱系统分析!$D$236,G358&lt;=铜钱系统分析!$E$236),2)</f>
        <v>3</v>
      </c>
      <c r="J358" s="48">
        <f t="shared" ca="1" si="53"/>
        <v>17.592405581788316</v>
      </c>
      <c r="K358">
        <f ca="1">_xlfn.IFS(AND(J358&gt;铜钱系统分析!$D$233,J358&lt;=铜钱系统分析!$E$233),5,AND(J358&gt;铜钱系统分析!$D$234,J358&lt;=铜钱系统分析!$E$234),4,AND(J358&gt;铜钱系统分析!$D$235,J358&lt;=铜钱系统分析!$E$235),3,AND(J358&gt;铜钱系统分析!$D$236,J358&lt;=铜钱系统分析!$E$236),2)</f>
        <v>3</v>
      </c>
      <c r="M358" s="48">
        <f t="shared" ca="1" si="54"/>
        <v>55.399992050410859</v>
      </c>
      <c r="N358">
        <f ca="1">_xlfn.IFS(AND(M358&gt;铜钱系统分析!$D$233,M358&lt;=铜钱系统分析!$E$233),5,AND(M358&gt;铜钱系统分析!$D$234,M358&lt;=铜钱系统分析!$E$234),4,AND(M358&gt;铜钱系统分析!$D$235,M358&lt;=铜钱系统分析!$E$235),3,AND(M358&gt;铜钱系统分析!$D$236,M358&lt;=铜钱系统分析!$E$236),2)</f>
        <v>3</v>
      </c>
      <c r="P358" s="48">
        <f t="shared" ca="1" si="55"/>
        <v>39.295363088872762</v>
      </c>
      <c r="Q358">
        <f ca="1">_xlfn.IFS(AND(P358&gt;铜钱系统分析!$D$233,P358&lt;=铜钱系统分析!$E$233),5,AND(P358&gt;铜钱系统分析!$D$234,P358&lt;=铜钱系统分析!$E$234),4,AND(P358&gt;铜钱系统分析!$D$235,P358&lt;=铜钱系统分析!$E$235),3,AND(P358&gt;铜钱系统分析!$D$236,P358&lt;=铜钱系统分析!$E$236),2)</f>
        <v>3</v>
      </c>
      <c r="S358" s="48">
        <f t="shared" ca="1" si="56"/>
        <v>41.283206373738501</v>
      </c>
      <c r="T358">
        <f ca="1">_xlfn.IFS(AND(S358&gt;铜钱系统分析!$D$233,S358&lt;=铜钱系统分析!$E$233),5,AND(S358&gt;铜钱系统分析!$D$234,S358&lt;=铜钱系统分析!$E$234),4,AND(S358&gt;铜钱系统分析!$D$235,S358&lt;=铜钱系统分析!$E$235),3,AND(S358&gt;铜钱系统分析!$D$236,S358&lt;=铜钱系统分析!$E$236),2)</f>
        <v>3</v>
      </c>
      <c r="V358" s="48">
        <f t="shared" ca="1" si="57"/>
        <v>43.623545236537161</v>
      </c>
      <c r="W358">
        <f ca="1">_xlfn.IFS(AND(V358&gt;铜钱系统分析!$D$233,V358&lt;=铜钱系统分析!$E$233),5,AND(V358&gt;铜钱系统分析!$D$234,V358&lt;=铜钱系统分析!$E$234),4,AND(V358&gt;铜钱系统分析!$D$235,V358&lt;=铜钱系统分析!$E$235),3,AND(V358&gt;铜钱系统分析!$D$236,V358&lt;=铜钱系统分析!$E$236),2)</f>
        <v>3</v>
      </c>
      <c r="Y358" s="48">
        <f t="shared" ca="1" si="58"/>
        <v>21.266617901055319</v>
      </c>
      <c r="Z358">
        <f ca="1">_xlfn.IFS(AND(Y358&gt;铜钱系统分析!$D$233,Y358&lt;=铜钱系统分析!$E$233),5,AND(Y358&gt;铜钱系统分析!$D$234,Y358&lt;=铜钱系统分析!$E$234),4,AND(Y358&gt;铜钱系统分析!$D$235,Y358&lt;=铜钱系统分析!$E$235),3,AND(Y358&gt;铜钱系统分析!$D$236,Y358&lt;=铜钱系统分析!$E$236),2)</f>
        <v>3</v>
      </c>
      <c r="AB358" s="48">
        <f t="shared" ca="1" si="59"/>
        <v>71.708903446948455</v>
      </c>
      <c r="AC358">
        <f ca="1">_xlfn.IFS(AND(AB358&gt;铜钱系统分析!$D$233,AB358&lt;=铜钱系统分析!$E$233),5,AND(AB358&gt;铜钱系统分析!$D$234,AB358&lt;=铜钱系统分析!$E$234),4,AND(AB358&gt;铜钱系统分析!$D$235,AB358&lt;=铜钱系统分析!$E$235),3,AND(AB358&gt;铜钱系统分析!$D$236,AB358&lt;=铜钱系统分析!$E$236),2)</f>
        <v>3</v>
      </c>
    </row>
    <row r="359" spans="1:29" x14ac:dyDescent="0.15">
      <c r="A359" s="48">
        <f t="shared" ca="1" si="50"/>
        <v>79.140263933769674</v>
      </c>
      <c r="B359">
        <f ca="1">_xlfn.IFS(AND(A359&gt;铜钱系统分析!$D$233,A359&lt;=铜钱系统分析!$E$233),5,AND(A359&gt;铜钱系统分析!$D$234,A359&lt;=铜钱系统分析!$E$234),4,AND(A359&gt;铜钱系统分析!$D$235,A359&lt;=铜钱系统分析!$E$235),3,AND(A359&gt;铜钱系统分析!$D$236,A359&lt;=铜钱系统分析!$E$236),2)</f>
        <v>2</v>
      </c>
      <c r="D359" s="48">
        <f t="shared" ca="1" si="51"/>
        <v>52.493542908927182</v>
      </c>
      <c r="E359">
        <f ca="1">_xlfn.IFS(AND(D359&gt;铜钱系统分析!$D$233,D359&lt;=铜钱系统分析!$E$233),5,AND(D359&gt;铜钱系统分析!$D$234,D359&lt;=铜钱系统分析!$E$234),4,AND(D359&gt;铜钱系统分析!$D$235,D359&lt;=铜钱系统分析!$E$235),3,AND(D359&gt;铜钱系统分析!$D$236,D359&lt;=铜钱系统分析!$E$236),2)</f>
        <v>3</v>
      </c>
      <c r="G359" s="48">
        <f t="shared" ca="1" si="52"/>
        <v>75.87864675906016</v>
      </c>
      <c r="H359">
        <f ca="1">_xlfn.IFS(AND(G359&gt;铜钱系统分析!$D$233,G359&lt;=铜钱系统分析!$E$233),5,AND(G359&gt;铜钱系统分析!$D$234,G359&lt;=铜钱系统分析!$E$234),4,AND(G359&gt;铜钱系统分析!$D$235,G359&lt;=铜钱系统分析!$E$235),3,AND(G359&gt;铜钱系统分析!$D$236,G359&lt;=铜钱系统分析!$E$236),2)</f>
        <v>2</v>
      </c>
      <c r="J359" s="48">
        <f t="shared" ca="1" si="53"/>
        <v>89.833455473378081</v>
      </c>
      <c r="K359">
        <f ca="1">_xlfn.IFS(AND(J359&gt;铜钱系统分析!$D$233,J359&lt;=铜钱系统分析!$E$233),5,AND(J359&gt;铜钱系统分析!$D$234,J359&lt;=铜钱系统分析!$E$234),4,AND(J359&gt;铜钱系统分析!$D$235,J359&lt;=铜钱系统分析!$E$235),3,AND(J359&gt;铜钱系统分析!$D$236,J359&lt;=铜钱系统分析!$E$236),2)</f>
        <v>2</v>
      </c>
      <c r="M359" s="48">
        <f t="shared" ca="1" si="54"/>
        <v>30.978927755684758</v>
      </c>
      <c r="N359">
        <f ca="1">_xlfn.IFS(AND(M359&gt;铜钱系统分析!$D$233,M359&lt;=铜钱系统分析!$E$233),5,AND(M359&gt;铜钱系统分析!$D$234,M359&lt;=铜钱系统分析!$E$234),4,AND(M359&gt;铜钱系统分析!$D$235,M359&lt;=铜钱系统分析!$E$235),3,AND(M359&gt;铜钱系统分析!$D$236,M359&lt;=铜钱系统分析!$E$236),2)</f>
        <v>3</v>
      </c>
      <c r="P359" s="48">
        <f t="shared" ca="1" si="55"/>
        <v>52.335089450078485</v>
      </c>
      <c r="Q359">
        <f ca="1">_xlfn.IFS(AND(P359&gt;铜钱系统分析!$D$233,P359&lt;=铜钱系统分析!$E$233),5,AND(P359&gt;铜钱系统分析!$D$234,P359&lt;=铜钱系统分析!$E$234),4,AND(P359&gt;铜钱系统分析!$D$235,P359&lt;=铜钱系统分析!$E$235),3,AND(P359&gt;铜钱系统分析!$D$236,P359&lt;=铜钱系统分析!$E$236),2)</f>
        <v>3</v>
      </c>
      <c r="S359" s="48">
        <f t="shared" ca="1" si="56"/>
        <v>27.691946351891417</v>
      </c>
      <c r="T359">
        <f ca="1">_xlfn.IFS(AND(S359&gt;铜钱系统分析!$D$233,S359&lt;=铜钱系统分析!$E$233),5,AND(S359&gt;铜钱系统分析!$D$234,S359&lt;=铜钱系统分析!$E$234),4,AND(S359&gt;铜钱系统分析!$D$235,S359&lt;=铜钱系统分析!$E$235),3,AND(S359&gt;铜钱系统分析!$D$236,S359&lt;=铜钱系统分析!$E$236),2)</f>
        <v>3</v>
      </c>
      <c r="V359" s="48">
        <f t="shared" ca="1" si="57"/>
        <v>80.804530348095284</v>
      </c>
      <c r="W359">
        <f ca="1">_xlfn.IFS(AND(V359&gt;铜钱系统分析!$D$233,V359&lt;=铜钱系统分析!$E$233),5,AND(V359&gt;铜钱系统分析!$D$234,V359&lt;=铜钱系统分析!$E$234),4,AND(V359&gt;铜钱系统分析!$D$235,V359&lt;=铜钱系统分析!$E$235),3,AND(V359&gt;铜钱系统分析!$D$236,V359&lt;=铜钱系统分析!$E$236),2)</f>
        <v>2</v>
      </c>
      <c r="Y359" s="48">
        <f t="shared" ca="1" si="58"/>
        <v>83.605943501519022</v>
      </c>
      <c r="Z359">
        <f ca="1">_xlfn.IFS(AND(Y359&gt;铜钱系统分析!$D$233,Y359&lt;=铜钱系统分析!$E$233),5,AND(Y359&gt;铜钱系统分析!$D$234,Y359&lt;=铜钱系统分析!$E$234),4,AND(Y359&gt;铜钱系统分析!$D$235,Y359&lt;=铜钱系统分析!$E$235),3,AND(Y359&gt;铜钱系统分析!$D$236,Y359&lt;=铜钱系统分析!$E$236),2)</f>
        <v>2</v>
      </c>
      <c r="AB359" s="48">
        <f t="shared" ca="1" si="59"/>
        <v>14.528211688657223</v>
      </c>
      <c r="AC359">
        <f ca="1">_xlfn.IFS(AND(AB359&gt;铜钱系统分析!$D$233,AB359&lt;=铜钱系统分析!$E$233),5,AND(AB359&gt;铜钱系统分析!$D$234,AB359&lt;=铜钱系统分析!$E$234),4,AND(AB359&gt;铜钱系统分析!$D$235,AB359&lt;=铜钱系统分析!$E$235),3,AND(AB359&gt;铜钱系统分析!$D$236,AB359&lt;=铜钱系统分析!$E$236),2)</f>
        <v>3</v>
      </c>
    </row>
    <row r="360" spans="1:29" x14ac:dyDescent="0.15">
      <c r="A360" s="48">
        <f t="shared" ca="1" si="50"/>
        <v>14.826873403520436</v>
      </c>
      <c r="B360">
        <f ca="1">_xlfn.IFS(AND(A360&gt;铜钱系统分析!$D$233,A360&lt;=铜钱系统分析!$E$233),5,AND(A360&gt;铜钱系统分析!$D$234,A360&lt;=铜钱系统分析!$E$234),4,AND(A360&gt;铜钱系统分析!$D$235,A360&lt;=铜钱系统分析!$E$235),3,AND(A360&gt;铜钱系统分析!$D$236,A360&lt;=铜钱系统分析!$E$236),2)</f>
        <v>3</v>
      </c>
      <c r="D360" s="48">
        <f t="shared" ca="1" si="51"/>
        <v>63.279868236693936</v>
      </c>
      <c r="E360">
        <f ca="1">_xlfn.IFS(AND(D360&gt;铜钱系统分析!$D$233,D360&lt;=铜钱系统分析!$E$233),5,AND(D360&gt;铜钱系统分析!$D$234,D360&lt;=铜钱系统分析!$E$234),4,AND(D360&gt;铜钱系统分析!$D$235,D360&lt;=铜钱系统分析!$E$235),3,AND(D360&gt;铜钱系统分析!$D$236,D360&lt;=铜钱系统分析!$E$236),2)</f>
        <v>3</v>
      </c>
      <c r="G360" s="48">
        <f t="shared" ca="1" si="52"/>
        <v>0.49353990007621196</v>
      </c>
      <c r="H360">
        <f ca="1">_xlfn.IFS(AND(G360&gt;铜钱系统分析!$D$233,G360&lt;=铜钱系统分析!$E$233),5,AND(G360&gt;铜钱系统分析!$D$234,G360&lt;=铜钱系统分析!$E$234),4,AND(G360&gt;铜钱系统分析!$D$235,G360&lt;=铜钱系统分析!$E$235),3,AND(G360&gt;铜钱系统分析!$D$236,G360&lt;=铜钱系统分析!$E$236),2)</f>
        <v>5</v>
      </c>
      <c r="J360" s="48">
        <f t="shared" ca="1" si="53"/>
        <v>29.930563453614923</v>
      </c>
      <c r="K360">
        <f ca="1">_xlfn.IFS(AND(J360&gt;铜钱系统分析!$D$233,J360&lt;=铜钱系统分析!$E$233),5,AND(J360&gt;铜钱系统分析!$D$234,J360&lt;=铜钱系统分析!$E$234),4,AND(J360&gt;铜钱系统分析!$D$235,J360&lt;=铜钱系统分析!$E$235),3,AND(J360&gt;铜钱系统分析!$D$236,J360&lt;=铜钱系统分析!$E$236),2)</f>
        <v>3</v>
      </c>
      <c r="M360" s="48">
        <f t="shared" ca="1" si="54"/>
        <v>43.283723704510521</v>
      </c>
      <c r="N360">
        <f ca="1">_xlfn.IFS(AND(M360&gt;铜钱系统分析!$D$233,M360&lt;=铜钱系统分析!$E$233),5,AND(M360&gt;铜钱系统分析!$D$234,M360&lt;=铜钱系统分析!$E$234),4,AND(M360&gt;铜钱系统分析!$D$235,M360&lt;=铜钱系统分析!$E$235),3,AND(M360&gt;铜钱系统分析!$D$236,M360&lt;=铜钱系统分析!$E$236),2)</f>
        <v>3</v>
      </c>
      <c r="P360" s="48">
        <f t="shared" ca="1" si="55"/>
        <v>93.829316154453565</v>
      </c>
      <c r="Q360">
        <f ca="1">_xlfn.IFS(AND(P360&gt;铜钱系统分析!$D$233,P360&lt;=铜钱系统分析!$E$233),5,AND(P360&gt;铜钱系统分析!$D$234,P360&lt;=铜钱系统分析!$E$234),4,AND(P360&gt;铜钱系统分析!$D$235,P360&lt;=铜钱系统分析!$E$235),3,AND(P360&gt;铜钱系统分析!$D$236,P360&lt;=铜钱系统分析!$E$236),2)</f>
        <v>2</v>
      </c>
      <c r="S360" s="48">
        <f t="shared" ca="1" si="56"/>
        <v>80.343742812132788</v>
      </c>
      <c r="T360">
        <f ca="1">_xlfn.IFS(AND(S360&gt;铜钱系统分析!$D$233,S360&lt;=铜钱系统分析!$E$233),5,AND(S360&gt;铜钱系统分析!$D$234,S360&lt;=铜钱系统分析!$E$234),4,AND(S360&gt;铜钱系统分析!$D$235,S360&lt;=铜钱系统分析!$E$235),3,AND(S360&gt;铜钱系统分析!$D$236,S360&lt;=铜钱系统分析!$E$236),2)</f>
        <v>2</v>
      </c>
      <c r="V360" s="48">
        <f t="shared" ca="1" si="57"/>
        <v>66.519333252269888</v>
      </c>
      <c r="W360">
        <f ca="1">_xlfn.IFS(AND(V360&gt;铜钱系统分析!$D$233,V360&lt;=铜钱系统分析!$E$233),5,AND(V360&gt;铜钱系统分析!$D$234,V360&lt;=铜钱系统分析!$E$234),4,AND(V360&gt;铜钱系统分析!$D$235,V360&lt;=铜钱系统分析!$E$235),3,AND(V360&gt;铜钱系统分析!$D$236,V360&lt;=铜钱系统分析!$E$236),2)</f>
        <v>3</v>
      </c>
      <c r="Y360" s="48">
        <f t="shared" ca="1" si="58"/>
        <v>34.696142541893281</v>
      </c>
      <c r="Z360">
        <f ca="1">_xlfn.IFS(AND(Y360&gt;铜钱系统分析!$D$233,Y360&lt;=铜钱系统分析!$E$233),5,AND(Y360&gt;铜钱系统分析!$D$234,Y360&lt;=铜钱系统分析!$E$234),4,AND(Y360&gt;铜钱系统分析!$D$235,Y360&lt;=铜钱系统分析!$E$235),3,AND(Y360&gt;铜钱系统分析!$D$236,Y360&lt;=铜钱系统分析!$E$236),2)</f>
        <v>3</v>
      </c>
      <c r="AB360" s="48">
        <f t="shared" ca="1" si="59"/>
        <v>55.537418283347094</v>
      </c>
      <c r="AC360">
        <f ca="1">_xlfn.IFS(AND(AB360&gt;铜钱系统分析!$D$233,AB360&lt;=铜钱系统分析!$E$233),5,AND(AB360&gt;铜钱系统分析!$D$234,AB360&lt;=铜钱系统分析!$E$234),4,AND(AB360&gt;铜钱系统分析!$D$235,AB360&lt;=铜钱系统分析!$E$235),3,AND(AB360&gt;铜钱系统分析!$D$236,AB360&lt;=铜钱系统分析!$E$236),2)</f>
        <v>3</v>
      </c>
    </row>
    <row r="361" spans="1:29" x14ac:dyDescent="0.15">
      <c r="A361" s="48">
        <f t="shared" ca="1" si="50"/>
        <v>88.331870152225392</v>
      </c>
      <c r="B361">
        <f ca="1">_xlfn.IFS(AND(A361&gt;铜钱系统分析!$D$233,A361&lt;=铜钱系统分析!$E$233),5,AND(A361&gt;铜钱系统分析!$D$234,A361&lt;=铜钱系统分析!$E$234),4,AND(A361&gt;铜钱系统分析!$D$235,A361&lt;=铜钱系统分析!$E$235),3,AND(A361&gt;铜钱系统分析!$D$236,A361&lt;=铜钱系统分析!$E$236),2)</f>
        <v>2</v>
      </c>
      <c r="D361" s="48">
        <f t="shared" ca="1" si="51"/>
        <v>31.421183835069002</v>
      </c>
      <c r="E361">
        <f ca="1">_xlfn.IFS(AND(D361&gt;铜钱系统分析!$D$233,D361&lt;=铜钱系统分析!$E$233),5,AND(D361&gt;铜钱系统分析!$D$234,D361&lt;=铜钱系统分析!$E$234),4,AND(D361&gt;铜钱系统分析!$D$235,D361&lt;=铜钱系统分析!$E$235),3,AND(D361&gt;铜钱系统分析!$D$236,D361&lt;=铜钱系统分析!$E$236),2)</f>
        <v>3</v>
      </c>
      <c r="G361" s="48">
        <f t="shared" ca="1" si="52"/>
        <v>75.596523369014548</v>
      </c>
      <c r="H361">
        <f ca="1">_xlfn.IFS(AND(G361&gt;铜钱系统分析!$D$233,G361&lt;=铜钱系统分析!$E$233),5,AND(G361&gt;铜钱系统分析!$D$234,G361&lt;=铜钱系统分析!$E$234),4,AND(G361&gt;铜钱系统分析!$D$235,G361&lt;=铜钱系统分析!$E$235),3,AND(G361&gt;铜钱系统分析!$D$236,G361&lt;=铜钱系统分析!$E$236),2)</f>
        <v>2</v>
      </c>
      <c r="J361" s="48">
        <f t="shared" ca="1" si="53"/>
        <v>34.150719274273087</v>
      </c>
      <c r="K361">
        <f ca="1">_xlfn.IFS(AND(J361&gt;铜钱系统分析!$D$233,J361&lt;=铜钱系统分析!$E$233),5,AND(J361&gt;铜钱系统分析!$D$234,J361&lt;=铜钱系统分析!$E$234),4,AND(J361&gt;铜钱系统分析!$D$235,J361&lt;=铜钱系统分析!$E$235),3,AND(J361&gt;铜钱系统分析!$D$236,J361&lt;=铜钱系统分析!$E$236),2)</f>
        <v>3</v>
      </c>
      <c r="M361" s="48">
        <f t="shared" ca="1" si="54"/>
        <v>56.258044384871887</v>
      </c>
      <c r="N361">
        <f ca="1">_xlfn.IFS(AND(M361&gt;铜钱系统分析!$D$233,M361&lt;=铜钱系统分析!$E$233),5,AND(M361&gt;铜钱系统分析!$D$234,M361&lt;=铜钱系统分析!$E$234),4,AND(M361&gt;铜钱系统分析!$D$235,M361&lt;=铜钱系统分析!$E$235),3,AND(M361&gt;铜钱系统分析!$D$236,M361&lt;=铜钱系统分析!$E$236),2)</f>
        <v>3</v>
      </c>
      <c r="P361" s="48">
        <f t="shared" ca="1" si="55"/>
        <v>62.737988127709208</v>
      </c>
      <c r="Q361">
        <f ca="1">_xlfn.IFS(AND(P361&gt;铜钱系统分析!$D$233,P361&lt;=铜钱系统分析!$E$233),5,AND(P361&gt;铜钱系统分析!$D$234,P361&lt;=铜钱系统分析!$E$234),4,AND(P361&gt;铜钱系统分析!$D$235,P361&lt;=铜钱系统分析!$E$235),3,AND(P361&gt;铜钱系统分析!$D$236,P361&lt;=铜钱系统分析!$E$236),2)</f>
        <v>3</v>
      </c>
      <c r="S361" s="48">
        <f t="shared" ca="1" si="56"/>
        <v>81.720209216180436</v>
      </c>
      <c r="T361">
        <f ca="1">_xlfn.IFS(AND(S361&gt;铜钱系统分析!$D$233,S361&lt;=铜钱系统分析!$E$233),5,AND(S361&gt;铜钱系统分析!$D$234,S361&lt;=铜钱系统分析!$E$234),4,AND(S361&gt;铜钱系统分析!$D$235,S361&lt;=铜钱系统分析!$E$235),3,AND(S361&gt;铜钱系统分析!$D$236,S361&lt;=铜钱系统分析!$E$236),2)</f>
        <v>2</v>
      </c>
      <c r="V361" s="48">
        <f t="shared" ca="1" si="57"/>
        <v>1.1308281162413447</v>
      </c>
      <c r="W361">
        <f ca="1">_xlfn.IFS(AND(V361&gt;铜钱系统分析!$D$233,V361&lt;=铜钱系统分析!$E$233),5,AND(V361&gt;铜钱系统分析!$D$234,V361&lt;=铜钱系统分析!$E$234),4,AND(V361&gt;铜钱系统分析!$D$235,V361&lt;=铜钱系统分析!$E$235),3,AND(V361&gt;铜钱系统分析!$D$236,V361&lt;=铜钱系统分析!$E$236),2)</f>
        <v>4</v>
      </c>
      <c r="Y361" s="48">
        <f t="shared" ca="1" si="58"/>
        <v>64.925351114346412</v>
      </c>
      <c r="Z361">
        <f ca="1">_xlfn.IFS(AND(Y361&gt;铜钱系统分析!$D$233,Y361&lt;=铜钱系统分析!$E$233),5,AND(Y361&gt;铜钱系统分析!$D$234,Y361&lt;=铜钱系统分析!$E$234),4,AND(Y361&gt;铜钱系统分析!$D$235,Y361&lt;=铜钱系统分析!$E$235),3,AND(Y361&gt;铜钱系统分析!$D$236,Y361&lt;=铜钱系统分析!$E$236),2)</f>
        <v>3</v>
      </c>
      <c r="AB361" s="48">
        <f t="shared" ca="1" si="59"/>
        <v>24.174743401105335</v>
      </c>
      <c r="AC361">
        <f ca="1">_xlfn.IFS(AND(AB361&gt;铜钱系统分析!$D$233,AB361&lt;=铜钱系统分析!$E$233),5,AND(AB361&gt;铜钱系统分析!$D$234,AB361&lt;=铜钱系统分析!$E$234),4,AND(AB361&gt;铜钱系统分析!$D$235,AB361&lt;=铜钱系统分析!$E$235),3,AND(AB361&gt;铜钱系统分析!$D$236,AB361&lt;=铜钱系统分析!$E$236),2)</f>
        <v>3</v>
      </c>
    </row>
    <row r="362" spans="1:29" x14ac:dyDescent="0.15">
      <c r="A362" s="48">
        <f t="shared" ca="1" si="50"/>
        <v>75.026820342367145</v>
      </c>
      <c r="B362">
        <f ca="1">_xlfn.IFS(AND(A362&gt;铜钱系统分析!$D$233,A362&lt;=铜钱系统分析!$E$233),5,AND(A362&gt;铜钱系统分析!$D$234,A362&lt;=铜钱系统分析!$E$234),4,AND(A362&gt;铜钱系统分析!$D$235,A362&lt;=铜钱系统分析!$E$235),3,AND(A362&gt;铜钱系统分析!$D$236,A362&lt;=铜钱系统分析!$E$236),2)</f>
        <v>2</v>
      </c>
      <c r="D362" s="48">
        <f t="shared" ca="1" si="51"/>
        <v>72.746992095517598</v>
      </c>
      <c r="E362">
        <f ca="1">_xlfn.IFS(AND(D362&gt;铜钱系统分析!$D$233,D362&lt;=铜钱系统分析!$E$233),5,AND(D362&gt;铜钱系统分析!$D$234,D362&lt;=铜钱系统分析!$E$234),4,AND(D362&gt;铜钱系统分析!$D$235,D362&lt;=铜钱系统分析!$E$235),3,AND(D362&gt;铜钱系统分析!$D$236,D362&lt;=铜钱系统分析!$E$236),2)</f>
        <v>2</v>
      </c>
      <c r="G362" s="48">
        <f t="shared" ca="1" si="52"/>
        <v>32.473742082352317</v>
      </c>
      <c r="H362">
        <f ca="1">_xlfn.IFS(AND(G362&gt;铜钱系统分析!$D$233,G362&lt;=铜钱系统分析!$E$233),5,AND(G362&gt;铜钱系统分析!$D$234,G362&lt;=铜钱系统分析!$E$234),4,AND(G362&gt;铜钱系统分析!$D$235,G362&lt;=铜钱系统分析!$E$235),3,AND(G362&gt;铜钱系统分析!$D$236,G362&lt;=铜钱系统分析!$E$236),2)</f>
        <v>3</v>
      </c>
      <c r="J362" s="48">
        <f t="shared" ca="1" si="53"/>
        <v>18.784482666267021</v>
      </c>
      <c r="K362">
        <f ca="1">_xlfn.IFS(AND(J362&gt;铜钱系统分析!$D$233,J362&lt;=铜钱系统分析!$E$233),5,AND(J362&gt;铜钱系统分析!$D$234,J362&lt;=铜钱系统分析!$E$234),4,AND(J362&gt;铜钱系统分析!$D$235,J362&lt;=铜钱系统分析!$E$235),3,AND(J362&gt;铜钱系统分析!$D$236,J362&lt;=铜钱系统分析!$E$236),2)</f>
        <v>3</v>
      </c>
      <c r="M362" s="48">
        <f t="shared" ca="1" si="54"/>
        <v>35.65879705829682</v>
      </c>
      <c r="N362">
        <f ca="1">_xlfn.IFS(AND(M362&gt;铜钱系统分析!$D$233,M362&lt;=铜钱系统分析!$E$233),5,AND(M362&gt;铜钱系统分析!$D$234,M362&lt;=铜钱系统分析!$E$234),4,AND(M362&gt;铜钱系统分析!$D$235,M362&lt;=铜钱系统分析!$E$235),3,AND(M362&gt;铜钱系统分析!$D$236,M362&lt;=铜钱系统分析!$E$236),2)</f>
        <v>3</v>
      </c>
      <c r="P362" s="48">
        <f t="shared" ca="1" si="55"/>
        <v>37.489714269631044</v>
      </c>
      <c r="Q362">
        <f ca="1">_xlfn.IFS(AND(P362&gt;铜钱系统分析!$D$233,P362&lt;=铜钱系统分析!$E$233),5,AND(P362&gt;铜钱系统分析!$D$234,P362&lt;=铜钱系统分析!$E$234),4,AND(P362&gt;铜钱系统分析!$D$235,P362&lt;=铜钱系统分析!$E$235),3,AND(P362&gt;铜钱系统分析!$D$236,P362&lt;=铜钱系统分析!$E$236),2)</f>
        <v>3</v>
      </c>
      <c r="S362" s="48">
        <f t="shared" ca="1" si="56"/>
        <v>82.205932895338847</v>
      </c>
      <c r="T362">
        <f ca="1">_xlfn.IFS(AND(S362&gt;铜钱系统分析!$D$233,S362&lt;=铜钱系统分析!$E$233),5,AND(S362&gt;铜钱系统分析!$D$234,S362&lt;=铜钱系统分析!$E$234),4,AND(S362&gt;铜钱系统分析!$D$235,S362&lt;=铜钱系统分析!$E$235),3,AND(S362&gt;铜钱系统分析!$D$236,S362&lt;=铜钱系统分析!$E$236),2)</f>
        <v>2</v>
      </c>
      <c r="V362" s="48">
        <f t="shared" ca="1" si="57"/>
        <v>66.241841084482274</v>
      </c>
      <c r="W362">
        <f ca="1">_xlfn.IFS(AND(V362&gt;铜钱系统分析!$D$233,V362&lt;=铜钱系统分析!$E$233),5,AND(V362&gt;铜钱系统分析!$D$234,V362&lt;=铜钱系统分析!$E$234),4,AND(V362&gt;铜钱系统分析!$D$235,V362&lt;=铜钱系统分析!$E$235),3,AND(V362&gt;铜钱系统分析!$D$236,V362&lt;=铜钱系统分析!$E$236),2)</f>
        <v>3</v>
      </c>
      <c r="Y362" s="48">
        <f t="shared" ca="1" si="58"/>
        <v>3.420172437813962</v>
      </c>
      <c r="Z362">
        <f ca="1">_xlfn.IFS(AND(Y362&gt;铜钱系统分析!$D$233,Y362&lt;=铜钱系统分析!$E$233),5,AND(Y362&gt;铜钱系统分析!$D$234,Y362&lt;=铜钱系统分析!$E$234),4,AND(Y362&gt;铜钱系统分析!$D$235,Y362&lt;=铜钱系统分析!$E$235),3,AND(Y362&gt;铜钱系统分析!$D$236,Y362&lt;=铜钱系统分析!$E$236),2)</f>
        <v>3</v>
      </c>
      <c r="AB362" s="48">
        <f t="shared" ca="1" si="59"/>
        <v>67.123297191513217</v>
      </c>
      <c r="AC362">
        <f ca="1">_xlfn.IFS(AND(AB362&gt;铜钱系统分析!$D$233,AB362&lt;=铜钱系统分析!$E$233),5,AND(AB362&gt;铜钱系统分析!$D$234,AB362&lt;=铜钱系统分析!$E$234),4,AND(AB362&gt;铜钱系统分析!$D$235,AB362&lt;=铜钱系统分析!$E$235),3,AND(AB362&gt;铜钱系统分析!$D$236,AB362&lt;=铜钱系统分析!$E$236),2)</f>
        <v>3</v>
      </c>
    </row>
    <row r="363" spans="1:29" x14ac:dyDescent="0.15">
      <c r="A363" s="48">
        <f t="shared" ca="1" si="50"/>
        <v>71.564275325213188</v>
      </c>
      <c r="B363">
        <f ca="1">_xlfn.IFS(AND(A363&gt;铜钱系统分析!$D$233,A363&lt;=铜钱系统分析!$E$233),5,AND(A363&gt;铜钱系统分析!$D$234,A363&lt;=铜钱系统分析!$E$234),4,AND(A363&gt;铜钱系统分析!$D$235,A363&lt;=铜钱系统分析!$E$235),3,AND(A363&gt;铜钱系统分析!$D$236,A363&lt;=铜钱系统分析!$E$236),2)</f>
        <v>3</v>
      </c>
      <c r="D363" s="48">
        <f t="shared" ca="1" si="51"/>
        <v>82.454580188492031</v>
      </c>
      <c r="E363">
        <f ca="1">_xlfn.IFS(AND(D363&gt;铜钱系统分析!$D$233,D363&lt;=铜钱系统分析!$E$233),5,AND(D363&gt;铜钱系统分析!$D$234,D363&lt;=铜钱系统分析!$E$234),4,AND(D363&gt;铜钱系统分析!$D$235,D363&lt;=铜钱系统分析!$E$235),3,AND(D363&gt;铜钱系统分析!$D$236,D363&lt;=铜钱系统分析!$E$236),2)</f>
        <v>2</v>
      </c>
      <c r="G363" s="48">
        <f t="shared" ca="1" si="52"/>
        <v>17.606465344834067</v>
      </c>
      <c r="H363">
        <f ca="1">_xlfn.IFS(AND(G363&gt;铜钱系统分析!$D$233,G363&lt;=铜钱系统分析!$E$233),5,AND(G363&gt;铜钱系统分析!$D$234,G363&lt;=铜钱系统分析!$E$234),4,AND(G363&gt;铜钱系统分析!$D$235,G363&lt;=铜钱系统分析!$E$235),3,AND(G363&gt;铜钱系统分析!$D$236,G363&lt;=铜钱系统分析!$E$236),2)</f>
        <v>3</v>
      </c>
      <c r="J363" s="48">
        <f t="shared" ca="1" si="53"/>
        <v>16.783619268202067</v>
      </c>
      <c r="K363">
        <f ca="1">_xlfn.IFS(AND(J363&gt;铜钱系统分析!$D$233,J363&lt;=铜钱系统分析!$E$233),5,AND(J363&gt;铜钱系统分析!$D$234,J363&lt;=铜钱系统分析!$E$234),4,AND(J363&gt;铜钱系统分析!$D$235,J363&lt;=铜钱系统分析!$E$235),3,AND(J363&gt;铜钱系统分析!$D$236,J363&lt;=铜钱系统分析!$E$236),2)</f>
        <v>3</v>
      </c>
      <c r="M363" s="48">
        <f t="shared" ca="1" si="54"/>
        <v>20.310442080788128</v>
      </c>
      <c r="N363">
        <f ca="1">_xlfn.IFS(AND(M363&gt;铜钱系统分析!$D$233,M363&lt;=铜钱系统分析!$E$233),5,AND(M363&gt;铜钱系统分析!$D$234,M363&lt;=铜钱系统分析!$E$234),4,AND(M363&gt;铜钱系统分析!$D$235,M363&lt;=铜钱系统分析!$E$235),3,AND(M363&gt;铜钱系统分析!$D$236,M363&lt;=铜钱系统分析!$E$236),2)</f>
        <v>3</v>
      </c>
      <c r="P363" s="48">
        <f t="shared" ca="1" si="55"/>
        <v>62.372097710577499</v>
      </c>
      <c r="Q363">
        <f ca="1">_xlfn.IFS(AND(P363&gt;铜钱系统分析!$D$233,P363&lt;=铜钱系统分析!$E$233),5,AND(P363&gt;铜钱系统分析!$D$234,P363&lt;=铜钱系统分析!$E$234),4,AND(P363&gt;铜钱系统分析!$D$235,P363&lt;=铜钱系统分析!$E$235),3,AND(P363&gt;铜钱系统分析!$D$236,P363&lt;=铜钱系统分析!$E$236),2)</f>
        <v>3</v>
      </c>
      <c r="S363" s="48">
        <f t="shared" ca="1" si="56"/>
        <v>70.199007292336574</v>
      </c>
      <c r="T363">
        <f ca="1">_xlfn.IFS(AND(S363&gt;铜钱系统分析!$D$233,S363&lt;=铜钱系统分析!$E$233),5,AND(S363&gt;铜钱系统分析!$D$234,S363&lt;=铜钱系统分析!$E$234),4,AND(S363&gt;铜钱系统分析!$D$235,S363&lt;=铜钱系统分析!$E$235),3,AND(S363&gt;铜钱系统分析!$D$236,S363&lt;=铜钱系统分析!$E$236),2)</f>
        <v>3</v>
      </c>
      <c r="V363" s="48">
        <f t="shared" ca="1" si="57"/>
        <v>46.815022152366645</v>
      </c>
      <c r="W363">
        <f ca="1">_xlfn.IFS(AND(V363&gt;铜钱系统分析!$D$233,V363&lt;=铜钱系统分析!$E$233),5,AND(V363&gt;铜钱系统分析!$D$234,V363&lt;=铜钱系统分析!$E$234),4,AND(V363&gt;铜钱系统分析!$D$235,V363&lt;=铜钱系统分析!$E$235),3,AND(V363&gt;铜钱系统分析!$D$236,V363&lt;=铜钱系统分析!$E$236),2)</f>
        <v>3</v>
      </c>
      <c r="Y363" s="48">
        <f t="shared" ca="1" si="58"/>
        <v>10.781852244909651</v>
      </c>
      <c r="Z363">
        <f ca="1">_xlfn.IFS(AND(Y363&gt;铜钱系统分析!$D$233,Y363&lt;=铜钱系统分析!$E$233),5,AND(Y363&gt;铜钱系统分析!$D$234,Y363&lt;=铜钱系统分析!$E$234),4,AND(Y363&gt;铜钱系统分析!$D$235,Y363&lt;=铜钱系统分析!$E$235),3,AND(Y363&gt;铜钱系统分析!$D$236,Y363&lt;=铜钱系统分析!$E$236),2)</f>
        <v>3</v>
      </c>
      <c r="AB363" s="48">
        <f t="shared" ca="1" si="59"/>
        <v>45.847734804242066</v>
      </c>
      <c r="AC363">
        <f ca="1">_xlfn.IFS(AND(AB363&gt;铜钱系统分析!$D$233,AB363&lt;=铜钱系统分析!$E$233),5,AND(AB363&gt;铜钱系统分析!$D$234,AB363&lt;=铜钱系统分析!$E$234),4,AND(AB363&gt;铜钱系统分析!$D$235,AB363&lt;=铜钱系统分析!$E$235),3,AND(AB363&gt;铜钱系统分析!$D$236,AB363&lt;=铜钱系统分析!$E$236),2)</f>
        <v>3</v>
      </c>
    </row>
    <row r="364" spans="1:29" x14ac:dyDescent="0.15">
      <c r="A364" s="48">
        <f t="shared" ca="1" si="50"/>
        <v>29.299407862361171</v>
      </c>
      <c r="B364">
        <f ca="1">_xlfn.IFS(AND(A364&gt;铜钱系统分析!$D$233,A364&lt;=铜钱系统分析!$E$233),5,AND(A364&gt;铜钱系统分析!$D$234,A364&lt;=铜钱系统分析!$E$234),4,AND(A364&gt;铜钱系统分析!$D$235,A364&lt;=铜钱系统分析!$E$235),3,AND(A364&gt;铜钱系统分析!$D$236,A364&lt;=铜钱系统分析!$E$236),2)</f>
        <v>3</v>
      </c>
      <c r="D364" s="48">
        <f t="shared" ca="1" si="51"/>
        <v>67.101501918647557</v>
      </c>
      <c r="E364">
        <f ca="1">_xlfn.IFS(AND(D364&gt;铜钱系统分析!$D$233,D364&lt;=铜钱系统分析!$E$233),5,AND(D364&gt;铜钱系统分析!$D$234,D364&lt;=铜钱系统分析!$E$234),4,AND(D364&gt;铜钱系统分析!$D$235,D364&lt;=铜钱系统分析!$E$235),3,AND(D364&gt;铜钱系统分析!$D$236,D364&lt;=铜钱系统分析!$E$236),2)</f>
        <v>3</v>
      </c>
      <c r="G364" s="48">
        <f t="shared" ca="1" si="52"/>
        <v>30.578398719501642</v>
      </c>
      <c r="H364">
        <f ca="1">_xlfn.IFS(AND(G364&gt;铜钱系统分析!$D$233,G364&lt;=铜钱系统分析!$E$233),5,AND(G364&gt;铜钱系统分析!$D$234,G364&lt;=铜钱系统分析!$E$234),4,AND(G364&gt;铜钱系统分析!$D$235,G364&lt;=铜钱系统分析!$E$235),3,AND(G364&gt;铜钱系统分析!$D$236,G364&lt;=铜钱系统分析!$E$236),2)</f>
        <v>3</v>
      </c>
      <c r="J364" s="48">
        <f t="shared" ca="1" si="53"/>
        <v>54.810012421010953</v>
      </c>
      <c r="K364">
        <f ca="1">_xlfn.IFS(AND(J364&gt;铜钱系统分析!$D$233,J364&lt;=铜钱系统分析!$E$233),5,AND(J364&gt;铜钱系统分析!$D$234,J364&lt;=铜钱系统分析!$E$234),4,AND(J364&gt;铜钱系统分析!$D$235,J364&lt;=铜钱系统分析!$E$235),3,AND(J364&gt;铜钱系统分析!$D$236,J364&lt;=铜钱系统分析!$E$236),2)</f>
        <v>3</v>
      </c>
      <c r="M364" s="48">
        <f t="shared" ca="1" si="54"/>
        <v>91.609739338880985</v>
      </c>
      <c r="N364">
        <f ca="1">_xlfn.IFS(AND(M364&gt;铜钱系统分析!$D$233,M364&lt;=铜钱系统分析!$E$233),5,AND(M364&gt;铜钱系统分析!$D$234,M364&lt;=铜钱系统分析!$E$234),4,AND(M364&gt;铜钱系统分析!$D$235,M364&lt;=铜钱系统分析!$E$235),3,AND(M364&gt;铜钱系统分析!$D$236,M364&lt;=铜钱系统分析!$E$236),2)</f>
        <v>2</v>
      </c>
      <c r="P364" s="48">
        <f t="shared" ca="1" si="55"/>
        <v>10.428014582817324</v>
      </c>
      <c r="Q364">
        <f ca="1">_xlfn.IFS(AND(P364&gt;铜钱系统分析!$D$233,P364&lt;=铜钱系统分析!$E$233),5,AND(P364&gt;铜钱系统分析!$D$234,P364&lt;=铜钱系统分析!$E$234),4,AND(P364&gt;铜钱系统分析!$D$235,P364&lt;=铜钱系统分析!$E$235),3,AND(P364&gt;铜钱系统分析!$D$236,P364&lt;=铜钱系统分析!$E$236),2)</f>
        <v>3</v>
      </c>
      <c r="S364" s="48">
        <f t="shared" ca="1" si="56"/>
        <v>41.61004863551112</v>
      </c>
      <c r="T364">
        <f ca="1">_xlfn.IFS(AND(S364&gt;铜钱系统分析!$D$233,S364&lt;=铜钱系统分析!$E$233),5,AND(S364&gt;铜钱系统分析!$D$234,S364&lt;=铜钱系统分析!$E$234),4,AND(S364&gt;铜钱系统分析!$D$235,S364&lt;=铜钱系统分析!$E$235),3,AND(S364&gt;铜钱系统分析!$D$236,S364&lt;=铜钱系统分析!$E$236),2)</f>
        <v>3</v>
      </c>
      <c r="V364" s="48">
        <f t="shared" ca="1" si="57"/>
        <v>49.300225366148688</v>
      </c>
      <c r="W364">
        <f ca="1">_xlfn.IFS(AND(V364&gt;铜钱系统分析!$D$233,V364&lt;=铜钱系统分析!$E$233),5,AND(V364&gt;铜钱系统分析!$D$234,V364&lt;=铜钱系统分析!$E$234),4,AND(V364&gt;铜钱系统分析!$D$235,V364&lt;=铜钱系统分析!$E$235),3,AND(V364&gt;铜钱系统分析!$D$236,V364&lt;=铜钱系统分析!$E$236),2)</f>
        <v>3</v>
      </c>
      <c r="Y364" s="48">
        <f t="shared" ca="1" si="58"/>
        <v>88.236274792478241</v>
      </c>
      <c r="Z364">
        <f ca="1">_xlfn.IFS(AND(Y364&gt;铜钱系统分析!$D$233,Y364&lt;=铜钱系统分析!$E$233),5,AND(Y364&gt;铜钱系统分析!$D$234,Y364&lt;=铜钱系统分析!$E$234),4,AND(Y364&gt;铜钱系统分析!$D$235,Y364&lt;=铜钱系统分析!$E$235),3,AND(Y364&gt;铜钱系统分析!$D$236,Y364&lt;=铜钱系统分析!$E$236),2)</f>
        <v>2</v>
      </c>
      <c r="AB364" s="48">
        <f t="shared" ca="1" si="59"/>
        <v>80.841935317576471</v>
      </c>
      <c r="AC364">
        <f ca="1">_xlfn.IFS(AND(AB364&gt;铜钱系统分析!$D$233,AB364&lt;=铜钱系统分析!$E$233),5,AND(AB364&gt;铜钱系统分析!$D$234,AB364&lt;=铜钱系统分析!$E$234),4,AND(AB364&gt;铜钱系统分析!$D$235,AB364&lt;=铜钱系统分析!$E$235),3,AND(AB364&gt;铜钱系统分析!$D$236,AB364&lt;=铜钱系统分析!$E$236),2)</f>
        <v>2</v>
      </c>
    </row>
    <row r="365" spans="1:29" x14ac:dyDescent="0.15">
      <c r="A365" s="48">
        <f t="shared" ca="1" si="50"/>
        <v>67.332493972757135</v>
      </c>
      <c r="B365">
        <f ca="1">_xlfn.IFS(AND(A365&gt;铜钱系统分析!$D$233,A365&lt;=铜钱系统分析!$E$233),5,AND(A365&gt;铜钱系统分析!$D$234,A365&lt;=铜钱系统分析!$E$234),4,AND(A365&gt;铜钱系统分析!$D$235,A365&lt;=铜钱系统分析!$E$235),3,AND(A365&gt;铜钱系统分析!$D$236,A365&lt;=铜钱系统分析!$E$236),2)</f>
        <v>3</v>
      </c>
      <c r="D365" s="48">
        <f t="shared" ca="1" si="51"/>
        <v>25.383421213452063</v>
      </c>
      <c r="E365">
        <f ca="1">_xlfn.IFS(AND(D365&gt;铜钱系统分析!$D$233,D365&lt;=铜钱系统分析!$E$233),5,AND(D365&gt;铜钱系统分析!$D$234,D365&lt;=铜钱系统分析!$E$234),4,AND(D365&gt;铜钱系统分析!$D$235,D365&lt;=铜钱系统分析!$E$235),3,AND(D365&gt;铜钱系统分析!$D$236,D365&lt;=铜钱系统分析!$E$236),2)</f>
        <v>3</v>
      </c>
      <c r="G365" s="48">
        <f t="shared" ca="1" si="52"/>
        <v>46.227436185135396</v>
      </c>
      <c r="H365">
        <f ca="1">_xlfn.IFS(AND(G365&gt;铜钱系统分析!$D$233,G365&lt;=铜钱系统分析!$E$233),5,AND(G365&gt;铜钱系统分析!$D$234,G365&lt;=铜钱系统分析!$E$234),4,AND(G365&gt;铜钱系统分析!$D$235,G365&lt;=铜钱系统分析!$E$235),3,AND(G365&gt;铜钱系统分析!$D$236,G365&lt;=铜钱系统分析!$E$236),2)</f>
        <v>3</v>
      </c>
      <c r="J365" s="48">
        <f t="shared" ca="1" si="53"/>
        <v>92.716590377751174</v>
      </c>
      <c r="K365">
        <f ca="1">_xlfn.IFS(AND(J365&gt;铜钱系统分析!$D$233,J365&lt;=铜钱系统分析!$E$233),5,AND(J365&gt;铜钱系统分析!$D$234,J365&lt;=铜钱系统分析!$E$234),4,AND(J365&gt;铜钱系统分析!$D$235,J365&lt;=铜钱系统分析!$E$235),3,AND(J365&gt;铜钱系统分析!$D$236,J365&lt;=铜钱系统分析!$E$236),2)</f>
        <v>2</v>
      </c>
      <c r="M365" s="48">
        <f t="shared" ca="1" si="54"/>
        <v>45.634039261985258</v>
      </c>
      <c r="N365">
        <f ca="1">_xlfn.IFS(AND(M365&gt;铜钱系统分析!$D$233,M365&lt;=铜钱系统分析!$E$233),5,AND(M365&gt;铜钱系统分析!$D$234,M365&lt;=铜钱系统分析!$E$234),4,AND(M365&gt;铜钱系统分析!$D$235,M365&lt;=铜钱系统分析!$E$235),3,AND(M365&gt;铜钱系统分析!$D$236,M365&lt;=铜钱系统分析!$E$236),2)</f>
        <v>3</v>
      </c>
      <c r="P365" s="48">
        <f t="shared" ca="1" si="55"/>
        <v>95.702907249103248</v>
      </c>
      <c r="Q365">
        <f ca="1">_xlfn.IFS(AND(P365&gt;铜钱系统分析!$D$233,P365&lt;=铜钱系统分析!$E$233),5,AND(P365&gt;铜钱系统分析!$D$234,P365&lt;=铜钱系统分析!$E$234),4,AND(P365&gt;铜钱系统分析!$D$235,P365&lt;=铜钱系统分析!$E$235),3,AND(P365&gt;铜钱系统分析!$D$236,P365&lt;=铜钱系统分析!$E$236),2)</f>
        <v>2</v>
      </c>
      <c r="S365" s="48">
        <f t="shared" ca="1" si="56"/>
        <v>6.6339680350990138</v>
      </c>
      <c r="T365">
        <f ca="1">_xlfn.IFS(AND(S365&gt;铜钱系统分析!$D$233,S365&lt;=铜钱系统分析!$E$233),5,AND(S365&gt;铜钱系统分析!$D$234,S365&lt;=铜钱系统分析!$E$234),4,AND(S365&gt;铜钱系统分析!$D$235,S365&lt;=铜钱系统分析!$E$235),3,AND(S365&gt;铜钱系统分析!$D$236,S365&lt;=铜钱系统分析!$E$236),2)</f>
        <v>3</v>
      </c>
      <c r="V365" s="48">
        <f t="shared" ca="1" si="57"/>
        <v>82.54653097243893</v>
      </c>
      <c r="W365">
        <f ca="1">_xlfn.IFS(AND(V365&gt;铜钱系统分析!$D$233,V365&lt;=铜钱系统分析!$E$233),5,AND(V365&gt;铜钱系统分析!$D$234,V365&lt;=铜钱系统分析!$E$234),4,AND(V365&gt;铜钱系统分析!$D$235,V365&lt;=铜钱系统分析!$E$235),3,AND(V365&gt;铜钱系统分析!$D$236,V365&lt;=铜钱系统分析!$E$236),2)</f>
        <v>2</v>
      </c>
      <c r="Y365" s="48">
        <f t="shared" ca="1" si="58"/>
        <v>30.785503523167566</v>
      </c>
      <c r="Z365">
        <f ca="1">_xlfn.IFS(AND(Y365&gt;铜钱系统分析!$D$233,Y365&lt;=铜钱系统分析!$E$233),5,AND(Y365&gt;铜钱系统分析!$D$234,Y365&lt;=铜钱系统分析!$E$234),4,AND(Y365&gt;铜钱系统分析!$D$235,Y365&lt;=铜钱系统分析!$E$235),3,AND(Y365&gt;铜钱系统分析!$D$236,Y365&lt;=铜钱系统分析!$E$236),2)</f>
        <v>3</v>
      </c>
      <c r="AB365" s="48">
        <f t="shared" ca="1" si="59"/>
        <v>25.716753874763974</v>
      </c>
      <c r="AC365">
        <f ca="1">_xlfn.IFS(AND(AB365&gt;铜钱系统分析!$D$233,AB365&lt;=铜钱系统分析!$E$233),5,AND(AB365&gt;铜钱系统分析!$D$234,AB365&lt;=铜钱系统分析!$E$234),4,AND(AB365&gt;铜钱系统分析!$D$235,AB365&lt;=铜钱系统分析!$E$235),3,AND(AB365&gt;铜钱系统分析!$D$236,AB365&lt;=铜钱系统分析!$E$236),2)</f>
        <v>3</v>
      </c>
    </row>
    <row r="366" spans="1:29" x14ac:dyDescent="0.15">
      <c r="A366" s="48">
        <f t="shared" ca="1" si="50"/>
        <v>36.123507880070505</v>
      </c>
      <c r="B366">
        <f ca="1">_xlfn.IFS(AND(A366&gt;铜钱系统分析!$D$233,A366&lt;=铜钱系统分析!$E$233),5,AND(A366&gt;铜钱系统分析!$D$234,A366&lt;=铜钱系统分析!$E$234),4,AND(A366&gt;铜钱系统分析!$D$235,A366&lt;=铜钱系统分析!$E$235),3,AND(A366&gt;铜钱系统分析!$D$236,A366&lt;=铜钱系统分析!$E$236),2)</f>
        <v>3</v>
      </c>
      <c r="D366" s="48">
        <f t="shared" ca="1" si="51"/>
        <v>89.181152624450078</v>
      </c>
      <c r="E366">
        <f ca="1">_xlfn.IFS(AND(D366&gt;铜钱系统分析!$D$233,D366&lt;=铜钱系统分析!$E$233),5,AND(D366&gt;铜钱系统分析!$D$234,D366&lt;=铜钱系统分析!$E$234),4,AND(D366&gt;铜钱系统分析!$D$235,D366&lt;=铜钱系统分析!$E$235),3,AND(D366&gt;铜钱系统分析!$D$236,D366&lt;=铜钱系统分析!$E$236),2)</f>
        <v>2</v>
      </c>
      <c r="G366" s="48">
        <f t="shared" ca="1" si="52"/>
        <v>84.873480250594454</v>
      </c>
      <c r="H366">
        <f ca="1">_xlfn.IFS(AND(G366&gt;铜钱系统分析!$D$233,G366&lt;=铜钱系统分析!$E$233),5,AND(G366&gt;铜钱系统分析!$D$234,G366&lt;=铜钱系统分析!$E$234),4,AND(G366&gt;铜钱系统分析!$D$235,G366&lt;=铜钱系统分析!$E$235),3,AND(G366&gt;铜钱系统分析!$D$236,G366&lt;=铜钱系统分析!$E$236),2)</f>
        <v>2</v>
      </c>
      <c r="J366" s="48">
        <f t="shared" ca="1" si="53"/>
        <v>43.472666533068171</v>
      </c>
      <c r="K366">
        <f ca="1">_xlfn.IFS(AND(J366&gt;铜钱系统分析!$D$233,J366&lt;=铜钱系统分析!$E$233),5,AND(J366&gt;铜钱系统分析!$D$234,J366&lt;=铜钱系统分析!$E$234),4,AND(J366&gt;铜钱系统分析!$D$235,J366&lt;=铜钱系统分析!$E$235),3,AND(J366&gt;铜钱系统分析!$D$236,J366&lt;=铜钱系统分析!$E$236),2)</f>
        <v>3</v>
      </c>
      <c r="M366" s="48">
        <f t="shared" ca="1" si="54"/>
        <v>31.158147236304114</v>
      </c>
      <c r="N366">
        <f ca="1">_xlfn.IFS(AND(M366&gt;铜钱系统分析!$D$233,M366&lt;=铜钱系统分析!$E$233),5,AND(M366&gt;铜钱系统分析!$D$234,M366&lt;=铜钱系统分析!$E$234),4,AND(M366&gt;铜钱系统分析!$D$235,M366&lt;=铜钱系统分析!$E$235),3,AND(M366&gt;铜钱系统分析!$D$236,M366&lt;=铜钱系统分析!$E$236),2)</f>
        <v>3</v>
      </c>
      <c r="P366" s="48">
        <f t="shared" ca="1" si="55"/>
        <v>40.508341980828035</v>
      </c>
      <c r="Q366">
        <f ca="1">_xlfn.IFS(AND(P366&gt;铜钱系统分析!$D$233,P366&lt;=铜钱系统分析!$E$233),5,AND(P366&gt;铜钱系统分析!$D$234,P366&lt;=铜钱系统分析!$E$234),4,AND(P366&gt;铜钱系统分析!$D$235,P366&lt;=铜钱系统分析!$E$235),3,AND(P366&gt;铜钱系统分析!$D$236,P366&lt;=铜钱系统分析!$E$236),2)</f>
        <v>3</v>
      </c>
      <c r="S366" s="48">
        <f t="shared" ca="1" si="56"/>
        <v>51.39251165215267</v>
      </c>
      <c r="T366">
        <f ca="1">_xlfn.IFS(AND(S366&gt;铜钱系统分析!$D$233,S366&lt;=铜钱系统分析!$E$233),5,AND(S366&gt;铜钱系统分析!$D$234,S366&lt;=铜钱系统分析!$E$234),4,AND(S366&gt;铜钱系统分析!$D$235,S366&lt;=铜钱系统分析!$E$235),3,AND(S366&gt;铜钱系统分析!$D$236,S366&lt;=铜钱系统分析!$E$236),2)</f>
        <v>3</v>
      </c>
      <c r="V366" s="48">
        <f t="shared" ca="1" si="57"/>
        <v>77.308314800486414</v>
      </c>
      <c r="W366">
        <f ca="1">_xlfn.IFS(AND(V366&gt;铜钱系统分析!$D$233,V366&lt;=铜钱系统分析!$E$233),5,AND(V366&gt;铜钱系统分析!$D$234,V366&lt;=铜钱系统分析!$E$234),4,AND(V366&gt;铜钱系统分析!$D$235,V366&lt;=铜钱系统分析!$E$235),3,AND(V366&gt;铜钱系统分析!$D$236,V366&lt;=铜钱系统分析!$E$236),2)</f>
        <v>2</v>
      </c>
      <c r="Y366" s="48">
        <f t="shared" ca="1" si="58"/>
        <v>99.211117451342105</v>
      </c>
      <c r="Z366">
        <f ca="1">_xlfn.IFS(AND(Y366&gt;铜钱系统分析!$D$233,Y366&lt;=铜钱系统分析!$E$233),5,AND(Y366&gt;铜钱系统分析!$D$234,Y366&lt;=铜钱系统分析!$E$234),4,AND(Y366&gt;铜钱系统分析!$D$235,Y366&lt;=铜钱系统分析!$E$235),3,AND(Y366&gt;铜钱系统分析!$D$236,Y366&lt;=铜钱系统分析!$E$236),2)</f>
        <v>2</v>
      </c>
      <c r="AB366" s="48">
        <f t="shared" ca="1" si="59"/>
        <v>97.524933131873453</v>
      </c>
      <c r="AC366">
        <f ca="1">_xlfn.IFS(AND(AB366&gt;铜钱系统分析!$D$233,AB366&lt;=铜钱系统分析!$E$233),5,AND(AB366&gt;铜钱系统分析!$D$234,AB366&lt;=铜钱系统分析!$E$234),4,AND(AB366&gt;铜钱系统分析!$D$235,AB366&lt;=铜钱系统分析!$E$235),3,AND(AB366&gt;铜钱系统分析!$D$236,AB366&lt;=铜钱系统分析!$E$236),2)</f>
        <v>2</v>
      </c>
    </row>
    <row r="367" spans="1:29" x14ac:dyDescent="0.15">
      <c r="A367" s="48">
        <f t="shared" ca="1" si="50"/>
        <v>19.72721725828649</v>
      </c>
      <c r="B367">
        <f ca="1">_xlfn.IFS(AND(A367&gt;铜钱系统分析!$D$233,A367&lt;=铜钱系统分析!$E$233),5,AND(A367&gt;铜钱系统分析!$D$234,A367&lt;=铜钱系统分析!$E$234),4,AND(A367&gt;铜钱系统分析!$D$235,A367&lt;=铜钱系统分析!$E$235),3,AND(A367&gt;铜钱系统分析!$D$236,A367&lt;=铜钱系统分析!$E$236),2)</f>
        <v>3</v>
      </c>
      <c r="D367" s="48">
        <f t="shared" ca="1" si="51"/>
        <v>29.989069588760032</v>
      </c>
      <c r="E367">
        <f ca="1">_xlfn.IFS(AND(D367&gt;铜钱系统分析!$D$233,D367&lt;=铜钱系统分析!$E$233),5,AND(D367&gt;铜钱系统分析!$D$234,D367&lt;=铜钱系统分析!$E$234),4,AND(D367&gt;铜钱系统分析!$D$235,D367&lt;=铜钱系统分析!$E$235),3,AND(D367&gt;铜钱系统分析!$D$236,D367&lt;=铜钱系统分析!$E$236),2)</f>
        <v>3</v>
      </c>
      <c r="G367" s="48">
        <f t="shared" ca="1" si="52"/>
        <v>65.481656760190603</v>
      </c>
      <c r="H367">
        <f ca="1">_xlfn.IFS(AND(G367&gt;铜钱系统分析!$D$233,G367&lt;=铜钱系统分析!$E$233),5,AND(G367&gt;铜钱系统分析!$D$234,G367&lt;=铜钱系统分析!$E$234),4,AND(G367&gt;铜钱系统分析!$D$235,G367&lt;=铜钱系统分析!$E$235),3,AND(G367&gt;铜钱系统分析!$D$236,G367&lt;=铜钱系统分析!$E$236),2)</f>
        <v>3</v>
      </c>
      <c r="J367" s="48">
        <f t="shared" ca="1" si="53"/>
        <v>19.422769545709983</v>
      </c>
      <c r="K367">
        <f ca="1">_xlfn.IFS(AND(J367&gt;铜钱系统分析!$D$233,J367&lt;=铜钱系统分析!$E$233),5,AND(J367&gt;铜钱系统分析!$D$234,J367&lt;=铜钱系统分析!$E$234),4,AND(J367&gt;铜钱系统分析!$D$235,J367&lt;=铜钱系统分析!$E$235),3,AND(J367&gt;铜钱系统分析!$D$236,J367&lt;=铜钱系统分析!$E$236),2)</f>
        <v>3</v>
      </c>
      <c r="M367" s="48">
        <f t="shared" ca="1" si="54"/>
        <v>61.760487743844607</v>
      </c>
      <c r="N367">
        <f ca="1">_xlfn.IFS(AND(M367&gt;铜钱系统分析!$D$233,M367&lt;=铜钱系统分析!$E$233),5,AND(M367&gt;铜钱系统分析!$D$234,M367&lt;=铜钱系统分析!$E$234),4,AND(M367&gt;铜钱系统分析!$D$235,M367&lt;=铜钱系统分析!$E$235),3,AND(M367&gt;铜钱系统分析!$D$236,M367&lt;=铜钱系统分析!$E$236),2)</f>
        <v>3</v>
      </c>
      <c r="P367" s="48">
        <f t="shared" ca="1" si="55"/>
        <v>5.4483154544932022</v>
      </c>
      <c r="Q367">
        <f ca="1">_xlfn.IFS(AND(P367&gt;铜钱系统分析!$D$233,P367&lt;=铜钱系统分析!$E$233),5,AND(P367&gt;铜钱系统分析!$D$234,P367&lt;=铜钱系统分析!$E$234),4,AND(P367&gt;铜钱系统分析!$D$235,P367&lt;=铜钱系统分析!$E$235),3,AND(P367&gt;铜钱系统分析!$D$236,P367&lt;=铜钱系统分析!$E$236),2)</f>
        <v>3</v>
      </c>
      <c r="S367" s="48">
        <f t="shared" ca="1" si="56"/>
        <v>79.198053995610934</v>
      </c>
      <c r="T367">
        <f ca="1">_xlfn.IFS(AND(S367&gt;铜钱系统分析!$D$233,S367&lt;=铜钱系统分析!$E$233),5,AND(S367&gt;铜钱系统分析!$D$234,S367&lt;=铜钱系统分析!$E$234),4,AND(S367&gt;铜钱系统分析!$D$235,S367&lt;=铜钱系统分析!$E$235),3,AND(S367&gt;铜钱系统分析!$D$236,S367&lt;=铜钱系统分析!$E$236),2)</f>
        <v>2</v>
      </c>
      <c r="V367" s="48">
        <f t="shared" ca="1" si="57"/>
        <v>21.579023756018824</v>
      </c>
      <c r="W367">
        <f ca="1">_xlfn.IFS(AND(V367&gt;铜钱系统分析!$D$233,V367&lt;=铜钱系统分析!$E$233),5,AND(V367&gt;铜钱系统分析!$D$234,V367&lt;=铜钱系统分析!$E$234),4,AND(V367&gt;铜钱系统分析!$D$235,V367&lt;=铜钱系统分析!$E$235),3,AND(V367&gt;铜钱系统分析!$D$236,V367&lt;=铜钱系统分析!$E$236),2)</f>
        <v>3</v>
      </c>
      <c r="Y367" s="48">
        <f t="shared" ca="1" si="58"/>
        <v>71.741168376463335</v>
      </c>
      <c r="Z367">
        <f ca="1">_xlfn.IFS(AND(Y367&gt;铜钱系统分析!$D$233,Y367&lt;=铜钱系统分析!$E$233),5,AND(Y367&gt;铜钱系统分析!$D$234,Y367&lt;=铜钱系统分析!$E$234),4,AND(Y367&gt;铜钱系统分析!$D$235,Y367&lt;=铜钱系统分析!$E$235),3,AND(Y367&gt;铜钱系统分析!$D$236,Y367&lt;=铜钱系统分析!$E$236),2)</f>
        <v>3</v>
      </c>
      <c r="AB367" s="48">
        <f t="shared" ca="1" si="59"/>
        <v>1.4720313157176479</v>
      </c>
      <c r="AC367">
        <f ca="1">_xlfn.IFS(AND(AB367&gt;铜钱系统分析!$D$233,AB367&lt;=铜钱系统分析!$E$233),5,AND(AB367&gt;铜钱系统分析!$D$234,AB367&lt;=铜钱系统分析!$E$234),4,AND(AB367&gt;铜钱系统分析!$D$235,AB367&lt;=铜钱系统分析!$E$235),3,AND(AB367&gt;铜钱系统分析!$D$236,AB367&lt;=铜钱系统分析!$E$236),2)</f>
        <v>4</v>
      </c>
    </row>
    <row r="368" spans="1:29" x14ac:dyDescent="0.15">
      <c r="A368" s="48">
        <f t="shared" ca="1" si="50"/>
        <v>44.147554742100411</v>
      </c>
      <c r="B368">
        <f ca="1">_xlfn.IFS(AND(A368&gt;铜钱系统分析!$D$233,A368&lt;=铜钱系统分析!$E$233),5,AND(A368&gt;铜钱系统分析!$D$234,A368&lt;=铜钱系统分析!$E$234),4,AND(A368&gt;铜钱系统分析!$D$235,A368&lt;=铜钱系统分析!$E$235),3,AND(A368&gt;铜钱系统分析!$D$236,A368&lt;=铜钱系统分析!$E$236),2)</f>
        <v>3</v>
      </c>
      <c r="D368" s="48">
        <f t="shared" ca="1" si="51"/>
        <v>26.32064524981249</v>
      </c>
      <c r="E368">
        <f ca="1">_xlfn.IFS(AND(D368&gt;铜钱系统分析!$D$233,D368&lt;=铜钱系统分析!$E$233),5,AND(D368&gt;铜钱系统分析!$D$234,D368&lt;=铜钱系统分析!$E$234),4,AND(D368&gt;铜钱系统分析!$D$235,D368&lt;=铜钱系统分析!$E$235),3,AND(D368&gt;铜钱系统分析!$D$236,D368&lt;=铜钱系统分析!$E$236),2)</f>
        <v>3</v>
      </c>
      <c r="G368" s="48">
        <f t="shared" ca="1" si="52"/>
        <v>30.41971352228131</v>
      </c>
      <c r="H368">
        <f ca="1">_xlfn.IFS(AND(G368&gt;铜钱系统分析!$D$233,G368&lt;=铜钱系统分析!$E$233),5,AND(G368&gt;铜钱系统分析!$D$234,G368&lt;=铜钱系统分析!$E$234),4,AND(G368&gt;铜钱系统分析!$D$235,G368&lt;=铜钱系统分析!$E$235),3,AND(G368&gt;铜钱系统分析!$D$236,G368&lt;=铜钱系统分析!$E$236),2)</f>
        <v>3</v>
      </c>
      <c r="J368" s="48">
        <f t="shared" ca="1" si="53"/>
        <v>21.136122062150655</v>
      </c>
      <c r="K368">
        <f ca="1">_xlfn.IFS(AND(J368&gt;铜钱系统分析!$D$233,J368&lt;=铜钱系统分析!$E$233),5,AND(J368&gt;铜钱系统分析!$D$234,J368&lt;=铜钱系统分析!$E$234),4,AND(J368&gt;铜钱系统分析!$D$235,J368&lt;=铜钱系统分析!$E$235),3,AND(J368&gt;铜钱系统分析!$D$236,J368&lt;=铜钱系统分析!$E$236),2)</f>
        <v>3</v>
      </c>
      <c r="M368" s="48">
        <f t="shared" ca="1" si="54"/>
        <v>38.536236530910664</v>
      </c>
      <c r="N368">
        <f ca="1">_xlfn.IFS(AND(M368&gt;铜钱系统分析!$D$233,M368&lt;=铜钱系统分析!$E$233),5,AND(M368&gt;铜钱系统分析!$D$234,M368&lt;=铜钱系统分析!$E$234),4,AND(M368&gt;铜钱系统分析!$D$235,M368&lt;=铜钱系统分析!$E$235),3,AND(M368&gt;铜钱系统分析!$D$236,M368&lt;=铜钱系统分析!$E$236),2)</f>
        <v>3</v>
      </c>
      <c r="P368" s="48">
        <f t="shared" ca="1" si="55"/>
        <v>78.999554427343909</v>
      </c>
      <c r="Q368">
        <f ca="1">_xlfn.IFS(AND(P368&gt;铜钱系统分析!$D$233,P368&lt;=铜钱系统分析!$E$233),5,AND(P368&gt;铜钱系统分析!$D$234,P368&lt;=铜钱系统分析!$E$234),4,AND(P368&gt;铜钱系统分析!$D$235,P368&lt;=铜钱系统分析!$E$235),3,AND(P368&gt;铜钱系统分析!$D$236,P368&lt;=铜钱系统分析!$E$236),2)</f>
        <v>2</v>
      </c>
      <c r="S368" s="48">
        <f t="shared" ca="1" si="56"/>
        <v>31.035126956582715</v>
      </c>
      <c r="T368">
        <f ca="1">_xlfn.IFS(AND(S368&gt;铜钱系统分析!$D$233,S368&lt;=铜钱系统分析!$E$233),5,AND(S368&gt;铜钱系统分析!$D$234,S368&lt;=铜钱系统分析!$E$234),4,AND(S368&gt;铜钱系统分析!$D$235,S368&lt;=铜钱系统分析!$E$235),3,AND(S368&gt;铜钱系统分析!$D$236,S368&lt;=铜钱系统分析!$E$236),2)</f>
        <v>3</v>
      </c>
      <c r="V368" s="48">
        <f t="shared" ca="1" si="57"/>
        <v>9.3197650312804257</v>
      </c>
      <c r="W368">
        <f ca="1">_xlfn.IFS(AND(V368&gt;铜钱系统分析!$D$233,V368&lt;=铜钱系统分析!$E$233),5,AND(V368&gt;铜钱系统分析!$D$234,V368&lt;=铜钱系统分析!$E$234),4,AND(V368&gt;铜钱系统分析!$D$235,V368&lt;=铜钱系统分析!$E$235),3,AND(V368&gt;铜钱系统分析!$D$236,V368&lt;=铜钱系统分析!$E$236),2)</f>
        <v>3</v>
      </c>
      <c r="Y368" s="48">
        <f t="shared" ca="1" si="58"/>
        <v>15.728953109175571</v>
      </c>
      <c r="Z368">
        <f ca="1">_xlfn.IFS(AND(Y368&gt;铜钱系统分析!$D$233,Y368&lt;=铜钱系统分析!$E$233),5,AND(Y368&gt;铜钱系统分析!$D$234,Y368&lt;=铜钱系统分析!$E$234),4,AND(Y368&gt;铜钱系统分析!$D$235,Y368&lt;=铜钱系统分析!$E$235),3,AND(Y368&gt;铜钱系统分析!$D$236,Y368&lt;=铜钱系统分析!$E$236),2)</f>
        <v>3</v>
      </c>
      <c r="AB368" s="48">
        <f t="shared" ca="1" si="59"/>
        <v>30.468389867146051</v>
      </c>
      <c r="AC368">
        <f ca="1">_xlfn.IFS(AND(AB368&gt;铜钱系统分析!$D$233,AB368&lt;=铜钱系统分析!$E$233),5,AND(AB368&gt;铜钱系统分析!$D$234,AB368&lt;=铜钱系统分析!$E$234),4,AND(AB368&gt;铜钱系统分析!$D$235,AB368&lt;=铜钱系统分析!$E$235),3,AND(AB368&gt;铜钱系统分析!$D$236,AB368&lt;=铜钱系统分析!$E$236),2)</f>
        <v>3</v>
      </c>
    </row>
    <row r="369" spans="1:29" x14ac:dyDescent="0.15">
      <c r="A369" s="48">
        <f t="shared" ca="1" si="50"/>
        <v>83.231814676599598</v>
      </c>
      <c r="B369">
        <f ca="1">_xlfn.IFS(AND(A369&gt;铜钱系统分析!$D$233,A369&lt;=铜钱系统分析!$E$233),5,AND(A369&gt;铜钱系统分析!$D$234,A369&lt;=铜钱系统分析!$E$234),4,AND(A369&gt;铜钱系统分析!$D$235,A369&lt;=铜钱系统分析!$E$235),3,AND(A369&gt;铜钱系统分析!$D$236,A369&lt;=铜钱系统分析!$E$236),2)</f>
        <v>2</v>
      </c>
      <c r="D369" s="48">
        <f t="shared" ca="1" si="51"/>
        <v>38.154568121791129</v>
      </c>
      <c r="E369">
        <f ca="1">_xlfn.IFS(AND(D369&gt;铜钱系统分析!$D$233,D369&lt;=铜钱系统分析!$E$233),5,AND(D369&gt;铜钱系统分析!$D$234,D369&lt;=铜钱系统分析!$E$234),4,AND(D369&gt;铜钱系统分析!$D$235,D369&lt;=铜钱系统分析!$E$235),3,AND(D369&gt;铜钱系统分析!$D$236,D369&lt;=铜钱系统分析!$E$236),2)</f>
        <v>3</v>
      </c>
      <c r="G369" s="48">
        <f t="shared" ca="1" si="52"/>
        <v>34.587519330548922</v>
      </c>
      <c r="H369">
        <f ca="1">_xlfn.IFS(AND(G369&gt;铜钱系统分析!$D$233,G369&lt;=铜钱系统分析!$E$233),5,AND(G369&gt;铜钱系统分析!$D$234,G369&lt;=铜钱系统分析!$E$234),4,AND(G369&gt;铜钱系统分析!$D$235,G369&lt;=铜钱系统分析!$E$235),3,AND(G369&gt;铜钱系统分析!$D$236,G369&lt;=铜钱系统分析!$E$236),2)</f>
        <v>3</v>
      </c>
      <c r="J369" s="48">
        <f t="shared" ca="1" si="53"/>
        <v>63.134611368406759</v>
      </c>
      <c r="K369">
        <f ca="1">_xlfn.IFS(AND(J369&gt;铜钱系统分析!$D$233,J369&lt;=铜钱系统分析!$E$233),5,AND(J369&gt;铜钱系统分析!$D$234,J369&lt;=铜钱系统分析!$E$234),4,AND(J369&gt;铜钱系统分析!$D$235,J369&lt;=铜钱系统分析!$E$235),3,AND(J369&gt;铜钱系统分析!$D$236,J369&lt;=铜钱系统分析!$E$236),2)</f>
        <v>3</v>
      </c>
      <c r="M369" s="48">
        <f t="shared" ca="1" si="54"/>
        <v>80.353467290982692</v>
      </c>
      <c r="N369">
        <f ca="1">_xlfn.IFS(AND(M369&gt;铜钱系统分析!$D$233,M369&lt;=铜钱系统分析!$E$233),5,AND(M369&gt;铜钱系统分析!$D$234,M369&lt;=铜钱系统分析!$E$234),4,AND(M369&gt;铜钱系统分析!$D$235,M369&lt;=铜钱系统分析!$E$235),3,AND(M369&gt;铜钱系统分析!$D$236,M369&lt;=铜钱系统分析!$E$236),2)</f>
        <v>2</v>
      </c>
      <c r="P369" s="48">
        <f t="shared" ca="1" si="55"/>
        <v>73.664546033278</v>
      </c>
      <c r="Q369">
        <f ca="1">_xlfn.IFS(AND(P369&gt;铜钱系统分析!$D$233,P369&lt;=铜钱系统分析!$E$233),5,AND(P369&gt;铜钱系统分析!$D$234,P369&lt;=铜钱系统分析!$E$234),4,AND(P369&gt;铜钱系统分析!$D$235,P369&lt;=铜钱系统分析!$E$235),3,AND(P369&gt;铜钱系统分析!$D$236,P369&lt;=铜钱系统分析!$E$236),2)</f>
        <v>2</v>
      </c>
      <c r="S369" s="48">
        <f t="shared" ca="1" si="56"/>
        <v>47.231379108827745</v>
      </c>
      <c r="T369">
        <f ca="1">_xlfn.IFS(AND(S369&gt;铜钱系统分析!$D$233,S369&lt;=铜钱系统分析!$E$233),5,AND(S369&gt;铜钱系统分析!$D$234,S369&lt;=铜钱系统分析!$E$234),4,AND(S369&gt;铜钱系统分析!$D$235,S369&lt;=铜钱系统分析!$E$235),3,AND(S369&gt;铜钱系统分析!$D$236,S369&lt;=铜钱系统分析!$E$236),2)</f>
        <v>3</v>
      </c>
      <c r="V369" s="48">
        <f t="shared" ca="1" si="57"/>
        <v>59.389118044549924</v>
      </c>
      <c r="W369">
        <f ca="1">_xlfn.IFS(AND(V369&gt;铜钱系统分析!$D$233,V369&lt;=铜钱系统分析!$E$233),5,AND(V369&gt;铜钱系统分析!$D$234,V369&lt;=铜钱系统分析!$E$234),4,AND(V369&gt;铜钱系统分析!$D$235,V369&lt;=铜钱系统分析!$E$235),3,AND(V369&gt;铜钱系统分析!$D$236,V369&lt;=铜钱系统分析!$E$236),2)</f>
        <v>3</v>
      </c>
      <c r="Y369" s="48">
        <f t="shared" ca="1" si="58"/>
        <v>58.464269000377357</v>
      </c>
      <c r="Z369">
        <f ca="1">_xlfn.IFS(AND(Y369&gt;铜钱系统分析!$D$233,Y369&lt;=铜钱系统分析!$E$233),5,AND(Y369&gt;铜钱系统分析!$D$234,Y369&lt;=铜钱系统分析!$E$234),4,AND(Y369&gt;铜钱系统分析!$D$235,Y369&lt;=铜钱系统分析!$E$235),3,AND(Y369&gt;铜钱系统分析!$D$236,Y369&lt;=铜钱系统分析!$E$236),2)</f>
        <v>3</v>
      </c>
      <c r="AB369" s="48">
        <f t="shared" ca="1" si="59"/>
        <v>53.369407928913546</v>
      </c>
      <c r="AC369">
        <f ca="1">_xlfn.IFS(AND(AB369&gt;铜钱系统分析!$D$233,AB369&lt;=铜钱系统分析!$E$233),5,AND(AB369&gt;铜钱系统分析!$D$234,AB369&lt;=铜钱系统分析!$E$234),4,AND(AB369&gt;铜钱系统分析!$D$235,AB369&lt;=铜钱系统分析!$E$235),3,AND(AB369&gt;铜钱系统分析!$D$236,AB369&lt;=铜钱系统分析!$E$236),2)</f>
        <v>3</v>
      </c>
    </row>
    <row r="370" spans="1:29" x14ac:dyDescent="0.15">
      <c r="A370" s="48">
        <f t="shared" ca="1" si="50"/>
        <v>42.974971031174306</v>
      </c>
      <c r="B370">
        <f ca="1">_xlfn.IFS(AND(A370&gt;铜钱系统分析!$D$233,A370&lt;=铜钱系统分析!$E$233),5,AND(A370&gt;铜钱系统分析!$D$234,A370&lt;=铜钱系统分析!$E$234),4,AND(A370&gt;铜钱系统分析!$D$235,A370&lt;=铜钱系统分析!$E$235),3,AND(A370&gt;铜钱系统分析!$D$236,A370&lt;=铜钱系统分析!$E$236),2)</f>
        <v>3</v>
      </c>
      <c r="D370" s="48">
        <f t="shared" ca="1" si="51"/>
        <v>21.280770350142408</v>
      </c>
      <c r="E370">
        <f ca="1">_xlfn.IFS(AND(D370&gt;铜钱系统分析!$D$233,D370&lt;=铜钱系统分析!$E$233),5,AND(D370&gt;铜钱系统分析!$D$234,D370&lt;=铜钱系统分析!$E$234),4,AND(D370&gt;铜钱系统分析!$D$235,D370&lt;=铜钱系统分析!$E$235),3,AND(D370&gt;铜钱系统分析!$D$236,D370&lt;=铜钱系统分析!$E$236),2)</f>
        <v>3</v>
      </c>
      <c r="G370" s="48">
        <f t="shared" ca="1" si="52"/>
        <v>72.37909654747088</v>
      </c>
      <c r="H370">
        <f ca="1">_xlfn.IFS(AND(G370&gt;铜钱系统分析!$D$233,G370&lt;=铜钱系统分析!$E$233),5,AND(G370&gt;铜钱系统分析!$D$234,G370&lt;=铜钱系统分析!$E$234),4,AND(G370&gt;铜钱系统分析!$D$235,G370&lt;=铜钱系统分析!$E$235),3,AND(G370&gt;铜钱系统分析!$D$236,G370&lt;=铜钱系统分析!$E$236),2)</f>
        <v>3</v>
      </c>
      <c r="J370" s="48">
        <f t="shared" ca="1" si="53"/>
        <v>33.599399840614687</v>
      </c>
      <c r="K370">
        <f ca="1">_xlfn.IFS(AND(J370&gt;铜钱系统分析!$D$233,J370&lt;=铜钱系统分析!$E$233),5,AND(J370&gt;铜钱系统分析!$D$234,J370&lt;=铜钱系统分析!$E$234),4,AND(J370&gt;铜钱系统分析!$D$235,J370&lt;=铜钱系统分析!$E$235),3,AND(J370&gt;铜钱系统分析!$D$236,J370&lt;=铜钱系统分析!$E$236),2)</f>
        <v>3</v>
      </c>
      <c r="M370" s="48">
        <f t="shared" ca="1" si="54"/>
        <v>34.500300818157335</v>
      </c>
      <c r="N370">
        <f ca="1">_xlfn.IFS(AND(M370&gt;铜钱系统分析!$D$233,M370&lt;=铜钱系统分析!$E$233),5,AND(M370&gt;铜钱系统分析!$D$234,M370&lt;=铜钱系统分析!$E$234),4,AND(M370&gt;铜钱系统分析!$D$235,M370&lt;=铜钱系统分析!$E$235),3,AND(M370&gt;铜钱系统分析!$D$236,M370&lt;=铜钱系统分析!$E$236),2)</f>
        <v>3</v>
      </c>
      <c r="P370" s="48">
        <f t="shared" ca="1" si="55"/>
        <v>1.151185537930155</v>
      </c>
      <c r="Q370">
        <f ca="1">_xlfn.IFS(AND(P370&gt;铜钱系统分析!$D$233,P370&lt;=铜钱系统分析!$E$233),5,AND(P370&gt;铜钱系统分析!$D$234,P370&lt;=铜钱系统分析!$E$234),4,AND(P370&gt;铜钱系统分析!$D$235,P370&lt;=铜钱系统分析!$E$235),3,AND(P370&gt;铜钱系统分析!$D$236,P370&lt;=铜钱系统分析!$E$236),2)</f>
        <v>4</v>
      </c>
      <c r="S370" s="48">
        <f t="shared" ca="1" si="56"/>
        <v>92.753332986495906</v>
      </c>
      <c r="T370">
        <f ca="1">_xlfn.IFS(AND(S370&gt;铜钱系统分析!$D$233,S370&lt;=铜钱系统分析!$E$233),5,AND(S370&gt;铜钱系统分析!$D$234,S370&lt;=铜钱系统分析!$E$234),4,AND(S370&gt;铜钱系统分析!$D$235,S370&lt;=铜钱系统分析!$E$235),3,AND(S370&gt;铜钱系统分析!$D$236,S370&lt;=铜钱系统分析!$E$236),2)</f>
        <v>2</v>
      </c>
      <c r="V370" s="48">
        <f t="shared" ca="1" si="57"/>
        <v>19.386103766676644</v>
      </c>
      <c r="W370">
        <f ca="1">_xlfn.IFS(AND(V370&gt;铜钱系统分析!$D$233,V370&lt;=铜钱系统分析!$E$233),5,AND(V370&gt;铜钱系统分析!$D$234,V370&lt;=铜钱系统分析!$E$234),4,AND(V370&gt;铜钱系统分析!$D$235,V370&lt;=铜钱系统分析!$E$235),3,AND(V370&gt;铜钱系统分析!$D$236,V370&lt;=铜钱系统分析!$E$236),2)</f>
        <v>3</v>
      </c>
      <c r="Y370" s="48">
        <f t="shared" ca="1" si="58"/>
        <v>32.231999482675313</v>
      </c>
      <c r="Z370">
        <f ca="1">_xlfn.IFS(AND(Y370&gt;铜钱系统分析!$D$233,Y370&lt;=铜钱系统分析!$E$233),5,AND(Y370&gt;铜钱系统分析!$D$234,Y370&lt;=铜钱系统分析!$E$234),4,AND(Y370&gt;铜钱系统分析!$D$235,Y370&lt;=铜钱系统分析!$E$235),3,AND(Y370&gt;铜钱系统分析!$D$236,Y370&lt;=铜钱系统分析!$E$236),2)</f>
        <v>3</v>
      </c>
      <c r="AB370" s="48">
        <f t="shared" ca="1" si="59"/>
        <v>33.93616991424183</v>
      </c>
      <c r="AC370">
        <f ca="1">_xlfn.IFS(AND(AB370&gt;铜钱系统分析!$D$233,AB370&lt;=铜钱系统分析!$E$233),5,AND(AB370&gt;铜钱系统分析!$D$234,AB370&lt;=铜钱系统分析!$E$234),4,AND(AB370&gt;铜钱系统分析!$D$235,AB370&lt;=铜钱系统分析!$E$235),3,AND(AB370&gt;铜钱系统分析!$D$236,AB370&lt;=铜钱系统分析!$E$236),2)</f>
        <v>3</v>
      </c>
    </row>
    <row r="371" spans="1:29" x14ac:dyDescent="0.15">
      <c r="A371" s="48">
        <f t="shared" ca="1" si="50"/>
        <v>33.470738742503556</v>
      </c>
      <c r="B371">
        <f ca="1">_xlfn.IFS(AND(A371&gt;铜钱系统分析!$D$233,A371&lt;=铜钱系统分析!$E$233),5,AND(A371&gt;铜钱系统分析!$D$234,A371&lt;=铜钱系统分析!$E$234),4,AND(A371&gt;铜钱系统分析!$D$235,A371&lt;=铜钱系统分析!$E$235),3,AND(A371&gt;铜钱系统分析!$D$236,A371&lt;=铜钱系统分析!$E$236),2)</f>
        <v>3</v>
      </c>
      <c r="D371" s="48">
        <f t="shared" ca="1" si="51"/>
        <v>52.800556364295446</v>
      </c>
      <c r="E371">
        <f ca="1">_xlfn.IFS(AND(D371&gt;铜钱系统分析!$D$233,D371&lt;=铜钱系统分析!$E$233),5,AND(D371&gt;铜钱系统分析!$D$234,D371&lt;=铜钱系统分析!$E$234),4,AND(D371&gt;铜钱系统分析!$D$235,D371&lt;=铜钱系统分析!$E$235),3,AND(D371&gt;铜钱系统分析!$D$236,D371&lt;=铜钱系统分析!$E$236),2)</f>
        <v>3</v>
      </c>
      <c r="G371" s="48">
        <f t="shared" ca="1" si="52"/>
        <v>18.889258594629197</v>
      </c>
      <c r="H371">
        <f ca="1">_xlfn.IFS(AND(G371&gt;铜钱系统分析!$D$233,G371&lt;=铜钱系统分析!$E$233),5,AND(G371&gt;铜钱系统分析!$D$234,G371&lt;=铜钱系统分析!$E$234),4,AND(G371&gt;铜钱系统分析!$D$235,G371&lt;=铜钱系统分析!$E$235),3,AND(G371&gt;铜钱系统分析!$D$236,G371&lt;=铜钱系统分析!$E$236),2)</f>
        <v>3</v>
      </c>
      <c r="J371" s="48">
        <f t="shared" ca="1" si="53"/>
        <v>26.038387078269174</v>
      </c>
      <c r="K371">
        <f ca="1">_xlfn.IFS(AND(J371&gt;铜钱系统分析!$D$233,J371&lt;=铜钱系统分析!$E$233),5,AND(J371&gt;铜钱系统分析!$D$234,J371&lt;=铜钱系统分析!$E$234),4,AND(J371&gt;铜钱系统分析!$D$235,J371&lt;=铜钱系统分析!$E$235),3,AND(J371&gt;铜钱系统分析!$D$236,J371&lt;=铜钱系统分析!$E$236),2)</f>
        <v>3</v>
      </c>
      <c r="M371" s="48">
        <f t="shared" ca="1" si="54"/>
        <v>71.416604159229564</v>
      </c>
      <c r="N371">
        <f ca="1">_xlfn.IFS(AND(M371&gt;铜钱系统分析!$D$233,M371&lt;=铜钱系统分析!$E$233),5,AND(M371&gt;铜钱系统分析!$D$234,M371&lt;=铜钱系统分析!$E$234),4,AND(M371&gt;铜钱系统分析!$D$235,M371&lt;=铜钱系统分析!$E$235),3,AND(M371&gt;铜钱系统分析!$D$236,M371&lt;=铜钱系统分析!$E$236),2)</f>
        <v>3</v>
      </c>
      <c r="P371" s="48">
        <f t="shared" ca="1" si="55"/>
        <v>32.85432307141528</v>
      </c>
      <c r="Q371">
        <f ca="1">_xlfn.IFS(AND(P371&gt;铜钱系统分析!$D$233,P371&lt;=铜钱系统分析!$E$233),5,AND(P371&gt;铜钱系统分析!$D$234,P371&lt;=铜钱系统分析!$E$234),4,AND(P371&gt;铜钱系统分析!$D$235,P371&lt;=铜钱系统分析!$E$235),3,AND(P371&gt;铜钱系统分析!$D$236,P371&lt;=铜钱系统分析!$E$236),2)</f>
        <v>3</v>
      </c>
      <c r="S371" s="48">
        <f t="shared" ca="1" si="56"/>
        <v>85.050838098107079</v>
      </c>
      <c r="T371">
        <f ca="1">_xlfn.IFS(AND(S371&gt;铜钱系统分析!$D$233,S371&lt;=铜钱系统分析!$E$233),5,AND(S371&gt;铜钱系统分析!$D$234,S371&lt;=铜钱系统分析!$E$234),4,AND(S371&gt;铜钱系统分析!$D$235,S371&lt;=铜钱系统分析!$E$235),3,AND(S371&gt;铜钱系统分析!$D$236,S371&lt;=铜钱系统分析!$E$236),2)</f>
        <v>2</v>
      </c>
      <c r="V371" s="48">
        <f t="shared" ca="1" si="57"/>
        <v>61.719464714222525</v>
      </c>
      <c r="W371">
        <f ca="1">_xlfn.IFS(AND(V371&gt;铜钱系统分析!$D$233,V371&lt;=铜钱系统分析!$E$233),5,AND(V371&gt;铜钱系统分析!$D$234,V371&lt;=铜钱系统分析!$E$234),4,AND(V371&gt;铜钱系统分析!$D$235,V371&lt;=铜钱系统分析!$E$235),3,AND(V371&gt;铜钱系统分析!$D$236,V371&lt;=铜钱系统分析!$E$236),2)</f>
        <v>3</v>
      </c>
      <c r="Y371" s="48">
        <f t="shared" ca="1" si="58"/>
        <v>84.752327375523677</v>
      </c>
      <c r="Z371">
        <f ca="1">_xlfn.IFS(AND(Y371&gt;铜钱系统分析!$D$233,Y371&lt;=铜钱系统分析!$E$233),5,AND(Y371&gt;铜钱系统分析!$D$234,Y371&lt;=铜钱系统分析!$E$234),4,AND(Y371&gt;铜钱系统分析!$D$235,Y371&lt;=铜钱系统分析!$E$235),3,AND(Y371&gt;铜钱系统分析!$D$236,Y371&lt;=铜钱系统分析!$E$236),2)</f>
        <v>2</v>
      </c>
      <c r="AB371" s="48">
        <f t="shared" ca="1" si="59"/>
        <v>8.036604657347679E-2</v>
      </c>
      <c r="AC371">
        <f ca="1">_xlfn.IFS(AND(AB371&gt;铜钱系统分析!$D$233,AB371&lt;=铜钱系统分析!$E$233),5,AND(AB371&gt;铜钱系统分析!$D$234,AB371&lt;=铜钱系统分析!$E$234),4,AND(AB371&gt;铜钱系统分析!$D$235,AB371&lt;=铜钱系统分析!$E$235),3,AND(AB371&gt;铜钱系统分析!$D$236,AB371&lt;=铜钱系统分析!$E$236),2)</f>
        <v>5</v>
      </c>
    </row>
    <row r="372" spans="1:29" x14ac:dyDescent="0.15">
      <c r="A372" s="48">
        <f t="shared" ca="1" si="50"/>
        <v>15.466336690330307</v>
      </c>
      <c r="B372">
        <f ca="1">_xlfn.IFS(AND(A372&gt;铜钱系统分析!$D$233,A372&lt;=铜钱系统分析!$E$233),5,AND(A372&gt;铜钱系统分析!$D$234,A372&lt;=铜钱系统分析!$E$234),4,AND(A372&gt;铜钱系统分析!$D$235,A372&lt;=铜钱系统分析!$E$235),3,AND(A372&gt;铜钱系统分析!$D$236,A372&lt;=铜钱系统分析!$E$236),2)</f>
        <v>3</v>
      </c>
      <c r="D372" s="48">
        <f t="shared" ca="1" si="51"/>
        <v>79.296931001382248</v>
      </c>
      <c r="E372">
        <f ca="1">_xlfn.IFS(AND(D372&gt;铜钱系统分析!$D$233,D372&lt;=铜钱系统分析!$E$233),5,AND(D372&gt;铜钱系统分析!$D$234,D372&lt;=铜钱系统分析!$E$234),4,AND(D372&gt;铜钱系统分析!$D$235,D372&lt;=铜钱系统分析!$E$235),3,AND(D372&gt;铜钱系统分析!$D$236,D372&lt;=铜钱系统分析!$E$236),2)</f>
        <v>2</v>
      </c>
      <c r="G372" s="48">
        <f t="shared" ca="1" si="52"/>
        <v>55.945889631757538</v>
      </c>
      <c r="H372">
        <f ca="1">_xlfn.IFS(AND(G372&gt;铜钱系统分析!$D$233,G372&lt;=铜钱系统分析!$E$233),5,AND(G372&gt;铜钱系统分析!$D$234,G372&lt;=铜钱系统分析!$E$234),4,AND(G372&gt;铜钱系统分析!$D$235,G372&lt;=铜钱系统分析!$E$235),3,AND(G372&gt;铜钱系统分析!$D$236,G372&lt;=铜钱系统分析!$E$236),2)</f>
        <v>3</v>
      </c>
      <c r="J372" s="48">
        <f t="shared" ca="1" si="53"/>
        <v>6.017661544817809</v>
      </c>
      <c r="K372">
        <f ca="1">_xlfn.IFS(AND(J372&gt;铜钱系统分析!$D$233,J372&lt;=铜钱系统分析!$E$233),5,AND(J372&gt;铜钱系统分析!$D$234,J372&lt;=铜钱系统分析!$E$234),4,AND(J372&gt;铜钱系统分析!$D$235,J372&lt;=铜钱系统分析!$E$235),3,AND(J372&gt;铜钱系统分析!$D$236,J372&lt;=铜钱系统分析!$E$236),2)</f>
        <v>3</v>
      </c>
      <c r="M372" s="48">
        <f t="shared" ca="1" si="54"/>
        <v>42.785381992446212</v>
      </c>
      <c r="N372">
        <f ca="1">_xlfn.IFS(AND(M372&gt;铜钱系统分析!$D$233,M372&lt;=铜钱系统分析!$E$233),5,AND(M372&gt;铜钱系统分析!$D$234,M372&lt;=铜钱系统分析!$E$234),4,AND(M372&gt;铜钱系统分析!$D$235,M372&lt;=铜钱系统分析!$E$235),3,AND(M372&gt;铜钱系统分析!$D$236,M372&lt;=铜钱系统分析!$E$236),2)</f>
        <v>3</v>
      </c>
      <c r="P372" s="48">
        <f t="shared" ca="1" si="55"/>
        <v>40.655311940528719</v>
      </c>
      <c r="Q372">
        <f ca="1">_xlfn.IFS(AND(P372&gt;铜钱系统分析!$D$233,P372&lt;=铜钱系统分析!$E$233),5,AND(P372&gt;铜钱系统分析!$D$234,P372&lt;=铜钱系统分析!$E$234),4,AND(P372&gt;铜钱系统分析!$D$235,P372&lt;=铜钱系统分析!$E$235),3,AND(P372&gt;铜钱系统分析!$D$236,P372&lt;=铜钱系统分析!$E$236),2)</f>
        <v>3</v>
      </c>
      <c r="S372" s="48">
        <f t="shared" ca="1" si="56"/>
        <v>8.4930419341352152</v>
      </c>
      <c r="T372">
        <f ca="1">_xlfn.IFS(AND(S372&gt;铜钱系统分析!$D$233,S372&lt;=铜钱系统分析!$E$233),5,AND(S372&gt;铜钱系统分析!$D$234,S372&lt;=铜钱系统分析!$E$234),4,AND(S372&gt;铜钱系统分析!$D$235,S372&lt;=铜钱系统分析!$E$235),3,AND(S372&gt;铜钱系统分析!$D$236,S372&lt;=铜钱系统分析!$E$236),2)</f>
        <v>3</v>
      </c>
      <c r="V372" s="48">
        <f t="shared" ca="1" si="57"/>
        <v>22.107059318857793</v>
      </c>
      <c r="W372">
        <f ca="1">_xlfn.IFS(AND(V372&gt;铜钱系统分析!$D$233,V372&lt;=铜钱系统分析!$E$233),5,AND(V372&gt;铜钱系统分析!$D$234,V372&lt;=铜钱系统分析!$E$234),4,AND(V372&gt;铜钱系统分析!$D$235,V372&lt;=铜钱系统分析!$E$235),3,AND(V372&gt;铜钱系统分析!$D$236,V372&lt;=铜钱系统分析!$E$236),2)</f>
        <v>3</v>
      </c>
      <c r="Y372" s="48">
        <f t="shared" ca="1" si="58"/>
        <v>36.153867420809306</v>
      </c>
      <c r="Z372">
        <f ca="1">_xlfn.IFS(AND(Y372&gt;铜钱系统分析!$D$233,Y372&lt;=铜钱系统分析!$E$233),5,AND(Y372&gt;铜钱系统分析!$D$234,Y372&lt;=铜钱系统分析!$E$234),4,AND(Y372&gt;铜钱系统分析!$D$235,Y372&lt;=铜钱系统分析!$E$235),3,AND(Y372&gt;铜钱系统分析!$D$236,Y372&lt;=铜钱系统分析!$E$236),2)</f>
        <v>3</v>
      </c>
      <c r="AB372" s="48">
        <f t="shared" ca="1" si="59"/>
        <v>68.93649252069784</v>
      </c>
      <c r="AC372">
        <f ca="1">_xlfn.IFS(AND(AB372&gt;铜钱系统分析!$D$233,AB372&lt;=铜钱系统分析!$E$233),5,AND(AB372&gt;铜钱系统分析!$D$234,AB372&lt;=铜钱系统分析!$E$234),4,AND(AB372&gt;铜钱系统分析!$D$235,AB372&lt;=铜钱系统分析!$E$235),3,AND(AB372&gt;铜钱系统分析!$D$236,AB372&lt;=铜钱系统分析!$E$236),2)</f>
        <v>3</v>
      </c>
    </row>
    <row r="373" spans="1:29" x14ac:dyDescent="0.15">
      <c r="A373" s="48">
        <f t="shared" ca="1" si="50"/>
        <v>95.801185512796735</v>
      </c>
      <c r="B373">
        <f ca="1">_xlfn.IFS(AND(A373&gt;铜钱系统分析!$D$233,A373&lt;=铜钱系统分析!$E$233),5,AND(A373&gt;铜钱系统分析!$D$234,A373&lt;=铜钱系统分析!$E$234),4,AND(A373&gt;铜钱系统分析!$D$235,A373&lt;=铜钱系统分析!$E$235),3,AND(A373&gt;铜钱系统分析!$D$236,A373&lt;=铜钱系统分析!$E$236),2)</f>
        <v>2</v>
      </c>
      <c r="D373" s="48">
        <f t="shared" ca="1" si="51"/>
        <v>73.760621325445982</v>
      </c>
      <c r="E373">
        <f ca="1">_xlfn.IFS(AND(D373&gt;铜钱系统分析!$D$233,D373&lt;=铜钱系统分析!$E$233),5,AND(D373&gt;铜钱系统分析!$D$234,D373&lt;=铜钱系统分析!$E$234),4,AND(D373&gt;铜钱系统分析!$D$235,D373&lt;=铜钱系统分析!$E$235),3,AND(D373&gt;铜钱系统分析!$D$236,D373&lt;=铜钱系统分析!$E$236),2)</f>
        <v>2</v>
      </c>
      <c r="G373" s="48">
        <f t="shared" ca="1" si="52"/>
        <v>61.455556930412804</v>
      </c>
      <c r="H373">
        <f ca="1">_xlfn.IFS(AND(G373&gt;铜钱系统分析!$D$233,G373&lt;=铜钱系统分析!$E$233),5,AND(G373&gt;铜钱系统分析!$D$234,G373&lt;=铜钱系统分析!$E$234),4,AND(G373&gt;铜钱系统分析!$D$235,G373&lt;=铜钱系统分析!$E$235),3,AND(G373&gt;铜钱系统分析!$D$236,G373&lt;=铜钱系统分析!$E$236),2)</f>
        <v>3</v>
      </c>
      <c r="J373" s="48">
        <f t="shared" ca="1" si="53"/>
        <v>89.859254576244055</v>
      </c>
      <c r="K373">
        <f ca="1">_xlfn.IFS(AND(J373&gt;铜钱系统分析!$D$233,J373&lt;=铜钱系统分析!$E$233),5,AND(J373&gt;铜钱系统分析!$D$234,J373&lt;=铜钱系统分析!$E$234),4,AND(J373&gt;铜钱系统分析!$D$235,J373&lt;=铜钱系统分析!$E$235),3,AND(J373&gt;铜钱系统分析!$D$236,J373&lt;=铜钱系统分析!$E$236),2)</f>
        <v>2</v>
      </c>
      <c r="M373" s="48">
        <f t="shared" ca="1" si="54"/>
        <v>21.296158983912527</v>
      </c>
      <c r="N373">
        <f ca="1">_xlfn.IFS(AND(M373&gt;铜钱系统分析!$D$233,M373&lt;=铜钱系统分析!$E$233),5,AND(M373&gt;铜钱系统分析!$D$234,M373&lt;=铜钱系统分析!$E$234),4,AND(M373&gt;铜钱系统分析!$D$235,M373&lt;=铜钱系统分析!$E$235),3,AND(M373&gt;铜钱系统分析!$D$236,M373&lt;=铜钱系统分析!$E$236),2)</f>
        <v>3</v>
      </c>
      <c r="P373" s="48">
        <f t="shared" ca="1" si="55"/>
        <v>93.814975244350819</v>
      </c>
      <c r="Q373">
        <f ca="1">_xlfn.IFS(AND(P373&gt;铜钱系统分析!$D$233,P373&lt;=铜钱系统分析!$E$233),5,AND(P373&gt;铜钱系统分析!$D$234,P373&lt;=铜钱系统分析!$E$234),4,AND(P373&gt;铜钱系统分析!$D$235,P373&lt;=铜钱系统分析!$E$235),3,AND(P373&gt;铜钱系统分析!$D$236,P373&lt;=铜钱系统分析!$E$236),2)</f>
        <v>2</v>
      </c>
      <c r="S373" s="48">
        <f t="shared" ca="1" si="56"/>
        <v>93.65969267899284</v>
      </c>
      <c r="T373">
        <f ca="1">_xlfn.IFS(AND(S373&gt;铜钱系统分析!$D$233,S373&lt;=铜钱系统分析!$E$233),5,AND(S373&gt;铜钱系统分析!$D$234,S373&lt;=铜钱系统分析!$E$234),4,AND(S373&gt;铜钱系统分析!$D$235,S373&lt;=铜钱系统分析!$E$235),3,AND(S373&gt;铜钱系统分析!$D$236,S373&lt;=铜钱系统分析!$E$236),2)</f>
        <v>2</v>
      </c>
      <c r="V373" s="48">
        <f t="shared" ca="1" si="57"/>
        <v>35.646220010663953</v>
      </c>
      <c r="W373">
        <f ca="1">_xlfn.IFS(AND(V373&gt;铜钱系统分析!$D$233,V373&lt;=铜钱系统分析!$E$233),5,AND(V373&gt;铜钱系统分析!$D$234,V373&lt;=铜钱系统分析!$E$234),4,AND(V373&gt;铜钱系统分析!$D$235,V373&lt;=铜钱系统分析!$E$235),3,AND(V373&gt;铜钱系统分析!$D$236,V373&lt;=铜钱系统分析!$E$236),2)</f>
        <v>3</v>
      </c>
      <c r="Y373" s="48">
        <f t="shared" ca="1" si="58"/>
        <v>78.545663059666722</v>
      </c>
      <c r="Z373">
        <f ca="1">_xlfn.IFS(AND(Y373&gt;铜钱系统分析!$D$233,Y373&lt;=铜钱系统分析!$E$233),5,AND(Y373&gt;铜钱系统分析!$D$234,Y373&lt;=铜钱系统分析!$E$234),4,AND(Y373&gt;铜钱系统分析!$D$235,Y373&lt;=铜钱系统分析!$E$235),3,AND(Y373&gt;铜钱系统分析!$D$236,Y373&lt;=铜钱系统分析!$E$236),2)</f>
        <v>2</v>
      </c>
      <c r="AB373" s="48">
        <f t="shared" ca="1" si="59"/>
        <v>8.3950996183083539</v>
      </c>
      <c r="AC373">
        <f ca="1">_xlfn.IFS(AND(AB373&gt;铜钱系统分析!$D$233,AB373&lt;=铜钱系统分析!$E$233),5,AND(AB373&gt;铜钱系统分析!$D$234,AB373&lt;=铜钱系统分析!$E$234),4,AND(AB373&gt;铜钱系统分析!$D$235,AB373&lt;=铜钱系统分析!$E$235),3,AND(AB373&gt;铜钱系统分析!$D$236,AB373&lt;=铜钱系统分析!$E$236),2)</f>
        <v>3</v>
      </c>
    </row>
    <row r="374" spans="1:29" x14ac:dyDescent="0.15">
      <c r="A374" s="48">
        <f t="shared" ca="1" si="50"/>
        <v>23.982890596113116</v>
      </c>
      <c r="B374">
        <f ca="1">_xlfn.IFS(AND(A374&gt;铜钱系统分析!$D$233,A374&lt;=铜钱系统分析!$E$233),5,AND(A374&gt;铜钱系统分析!$D$234,A374&lt;=铜钱系统分析!$E$234),4,AND(A374&gt;铜钱系统分析!$D$235,A374&lt;=铜钱系统分析!$E$235),3,AND(A374&gt;铜钱系统分析!$D$236,A374&lt;=铜钱系统分析!$E$236),2)</f>
        <v>3</v>
      </c>
      <c r="D374" s="48">
        <f t="shared" ca="1" si="51"/>
        <v>35.584752333090719</v>
      </c>
      <c r="E374">
        <f ca="1">_xlfn.IFS(AND(D374&gt;铜钱系统分析!$D$233,D374&lt;=铜钱系统分析!$E$233),5,AND(D374&gt;铜钱系统分析!$D$234,D374&lt;=铜钱系统分析!$E$234),4,AND(D374&gt;铜钱系统分析!$D$235,D374&lt;=铜钱系统分析!$E$235),3,AND(D374&gt;铜钱系统分析!$D$236,D374&lt;=铜钱系统分析!$E$236),2)</f>
        <v>3</v>
      </c>
      <c r="G374" s="48">
        <f t="shared" ca="1" si="52"/>
        <v>11.682726485381178</v>
      </c>
      <c r="H374">
        <f ca="1">_xlfn.IFS(AND(G374&gt;铜钱系统分析!$D$233,G374&lt;=铜钱系统分析!$E$233),5,AND(G374&gt;铜钱系统分析!$D$234,G374&lt;=铜钱系统分析!$E$234),4,AND(G374&gt;铜钱系统分析!$D$235,G374&lt;=铜钱系统分析!$E$235),3,AND(G374&gt;铜钱系统分析!$D$236,G374&lt;=铜钱系统分析!$E$236),2)</f>
        <v>3</v>
      </c>
      <c r="J374" s="48">
        <f t="shared" ca="1" si="53"/>
        <v>24.174763219626151</v>
      </c>
      <c r="K374">
        <f ca="1">_xlfn.IFS(AND(J374&gt;铜钱系统分析!$D$233,J374&lt;=铜钱系统分析!$E$233),5,AND(J374&gt;铜钱系统分析!$D$234,J374&lt;=铜钱系统分析!$E$234),4,AND(J374&gt;铜钱系统分析!$D$235,J374&lt;=铜钱系统分析!$E$235),3,AND(J374&gt;铜钱系统分析!$D$236,J374&lt;=铜钱系统分析!$E$236),2)</f>
        <v>3</v>
      </c>
      <c r="M374" s="48">
        <f t="shared" ca="1" si="54"/>
        <v>31.823816711128693</v>
      </c>
      <c r="N374">
        <f ca="1">_xlfn.IFS(AND(M374&gt;铜钱系统分析!$D$233,M374&lt;=铜钱系统分析!$E$233),5,AND(M374&gt;铜钱系统分析!$D$234,M374&lt;=铜钱系统分析!$E$234),4,AND(M374&gt;铜钱系统分析!$D$235,M374&lt;=铜钱系统分析!$E$235),3,AND(M374&gt;铜钱系统分析!$D$236,M374&lt;=铜钱系统分析!$E$236),2)</f>
        <v>3</v>
      </c>
      <c r="P374" s="48">
        <f t="shared" ca="1" si="55"/>
        <v>34.948268090217169</v>
      </c>
      <c r="Q374">
        <f ca="1">_xlfn.IFS(AND(P374&gt;铜钱系统分析!$D$233,P374&lt;=铜钱系统分析!$E$233),5,AND(P374&gt;铜钱系统分析!$D$234,P374&lt;=铜钱系统分析!$E$234),4,AND(P374&gt;铜钱系统分析!$D$235,P374&lt;=铜钱系统分析!$E$235),3,AND(P374&gt;铜钱系统分析!$D$236,P374&lt;=铜钱系统分析!$E$236),2)</f>
        <v>3</v>
      </c>
      <c r="S374" s="48">
        <f t="shared" ca="1" si="56"/>
        <v>79.36574769199369</v>
      </c>
      <c r="T374">
        <f ca="1">_xlfn.IFS(AND(S374&gt;铜钱系统分析!$D$233,S374&lt;=铜钱系统分析!$E$233),5,AND(S374&gt;铜钱系统分析!$D$234,S374&lt;=铜钱系统分析!$E$234),4,AND(S374&gt;铜钱系统分析!$D$235,S374&lt;=铜钱系统分析!$E$235),3,AND(S374&gt;铜钱系统分析!$D$236,S374&lt;=铜钱系统分析!$E$236),2)</f>
        <v>2</v>
      </c>
      <c r="V374" s="48">
        <f t="shared" ca="1" si="57"/>
        <v>52.992728133245301</v>
      </c>
      <c r="W374">
        <f ca="1">_xlfn.IFS(AND(V374&gt;铜钱系统分析!$D$233,V374&lt;=铜钱系统分析!$E$233),5,AND(V374&gt;铜钱系统分析!$D$234,V374&lt;=铜钱系统分析!$E$234),4,AND(V374&gt;铜钱系统分析!$D$235,V374&lt;=铜钱系统分析!$E$235),3,AND(V374&gt;铜钱系统分析!$D$236,V374&lt;=铜钱系统分析!$E$236),2)</f>
        <v>3</v>
      </c>
      <c r="Y374" s="48">
        <f t="shared" ca="1" si="58"/>
        <v>31.516588053403016</v>
      </c>
      <c r="Z374">
        <f ca="1">_xlfn.IFS(AND(Y374&gt;铜钱系统分析!$D$233,Y374&lt;=铜钱系统分析!$E$233),5,AND(Y374&gt;铜钱系统分析!$D$234,Y374&lt;=铜钱系统分析!$E$234),4,AND(Y374&gt;铜钱系统分析!$D$235,Y374&lt;=铜钱系统分析!$E$235),3,AND(Y374&gt;铜钱系统分析!$D$236,Y374&lt;=铜钱系统分析!$E$236),2)</f>
        <v>3</v>
      </c>
      <c r="AB374" s="48">
        <f t="shared" ca="1" si="59"/>
        <v>95.375987295341673</v>
      </c>
      <c r="AC374">
        <f ca="1">_xlfn.IFS(AND(AB374&gt;铜钱系统分析!$D$233,AB374&lt;=铜钱系统分析!$E$233),5,AND(AB374&gt;铜钱系统分析!$D$234,AB374&lt;=铜钱系统分析!$E$234),4,AND(AB374&gt;铜钱系统分析!$D$235,AB374&lt;=铜钱系统分析!$E$235),3,AND(AB374&gt;铜钱系统分析!$D$236,AB374&lt;=铜钱系统分析!$E$236),2)</f>
        <v>2</v>
      </c>
    </row>
    <row r="375" spans="1:29" x14ac:dyDescent="0.15">
      <c r="A375" s="48">
        <f t="shared" ca="1" si="50"/>
        <v>13.573418158758843</v>
      </c>
      <c r="B375">
        <f ca="1">_xlfn.IFS(AND(A375&gt;铜钱系统分析!$D$233,A375&lt;=铜钱系统分析!$E$233),5,AND(A375&gt;铜钱系统分析!$D$234,A375&lt;=铜钱系统分析!$E$234),4,AND(A375&gt;铜钱系统分析!$D$235,A375&lt;=铜钱系统分析!$E$235),3,AND(A375&gt;铜钱系统分析!$D$236,A375&lt;=铜钱系统分析!$E$236),2)</f>
        <v>3</v>
      </c>
      <c r="D375" s="48">
        <f t="shared" ca="1" si="51"/>
        <v>52.800520584257008</v>
      </c>
      <c r="E375">
        <f ca="1">_xlfn.IFS(AND(D375&gt;铜钱系统分析!$D$233,D375&lt;=铜钱系统分析!$E$233),5,AND(D375&gt;铜钱系统分析!$D$234,D375&lt;=铜钱系统分析!$E$234),4,AND(D375&gt;铜钱系统分析!$D$235,D375&lt;=铜钱系统分析!$E$235),3,AND(D375&gt;铜钱系统分析!$D$236,D375&lt;=铜钱系统分析!$E$236),2)</f>
        <v>3</v>
      </c>
      <c r="G375" s="48">
        <f t="shared" ca="1" si="52"/>
        <v>96.047396625886066</v>
      </c>
      <c r="H375">
        <f ca="1">_xlfn.IFS(AND(G375&gt;铜钱系统分析!$D$233,G375&lt;=铜钱系统分析!$E$233),5,AND(G375&gt;铜钱系统分析!$D$234,G375&lt;=铜钱系统分析!$E$234),4,AND(G375&gt;铜钱系统分析!$D$235,G375&lt;=铜钱系统分析!$E$235),3,AND(G375&gt;铜钱系统分析!$D$236,G375&lt;=铜钱系统分析!$E$236),2)</f>
        <v>2</v>
      </c>
      <c r="J375" s="48">
        <f t="shared" ca="1" si="53"/>
        <v>14.969498000820213</v>
      </c>
      <c r="K375">
        <f ca="1">_xlfn.IFS(AND(J375&gt;铜钱系统分析!$D$233,J375&lt;=铜钱系统分析!$E$233),5,AND(J375&gt;铜钱系统分析!$D$234,J375&lt;=铜钱系统分析!$E$234),4,AND(J375&gt;铜钱系统分析!$D$235,J375&lt;=铜钱系统分析!$E$235),3,AND(J375&gt;铜钱系统分析!$D$236,J375&lt;=铜钱系统分析!$E$236),2)</f>
        <v>3</v>
      </c>
      <c r="M375" s="48">
        <f t="shared" ca="1" si="54"/>
        <v>31.020893588209297</v>
      </c>
      <c r="N375">
        <f ca="1">_xlfn.IFS(AND(M375&gt;铜钱系统分析!$D$233,M375&lt;=铜钱系统分析!$E$233),5,AND(M375&gt;铜钱系统分析!$D$234,M375&lt;=铜钱系统分析!$E$234),4,AND(M375&gt;铜钱系统分析!$D$235,M375&lt;=铜钱系统分析!$E$235),3,AND(M375&gt;铜钱系统分析!$D$236,M375&lt;=铜钱系统分析!$E$236),2)</f>
        <v>3</v>
      </c>
      <c r="P375" s="48">
        <f t="shared" ca="1" si="55"/>
        <v>76.354768035570842</v>
      </c>
      <c r="Q375">
        <f ca="1">_xlfn.IFS(AND(P375&gt;铜钱系统分析!$D$233,P375&lt;=铜钱系统分析!$E$233),5,AND(P375&gt;铜钱系统分析!$D$234,P375&lt;=铜钱系统分析!$E$234),4,AND(P375&gt;铜钱系统分析!$D$235,P375&lt;=铜钱系统分析!$E$235),3,AND(P375&gt;铜钱系统分析!$D$236,P375&lt;=铜钱系统分析!$E$236),2)</f>
        <v>2</v>
      </c>
      <c r="S375" s="48">
        <f t="shared" ca="1" si="56"/>
        <v>35.965203945444287</v>
      </c>
      <c r="T375">
        <f ca="1">_xlfn.IFS(AND(S375&gt;铜钱系统分析!$D$233,S375&lt;=铜钱系统分析!$E$233),5,AND(S375&gt;铜钱系统分析!$D$234,S375&lt;=铜钱系统分析!$E$234),4,AND(S375&gt;铜钱系统分析!$D$235,S375&lt;=铜钱系统分析!$E$235),3,AND(S375&gt;铜钱系统分析!$D$236,S375&lt;=铜钱系统分析!$E$236),2)</f>
        <v>3</v>
      </c>
      <c r="V375" s="48">
        <f t="shared" ca="1" si="57"/>
        <v>48.730289014470721</v>
      </c>
      <c r="W375">
        <f ca="1">_xlfn.IFS(AND(V375&gt;铜钱系统分析!$D$233,V375&lt;=铜钱系统分析!$E$233),5,AND(V375&gt;铜钱系统分析!$D$234,V375&lt;=铜钱系统分析!$E$234),4,AND(V375&gt;铜钱系统分析!$D$235,V375&lt;=铜钱系统分析!$E$235),3,AND(V375&gt;铜钱系统分析!$D$236,V375&lt;=铜钱系统分析!$E$236),2)</f>
        <v>3</v>
      </c>
      <c r="Y375" s="48">
        <f t="shared" ca="1" si="58"/>
        <v>0.7368777201965826</v>
      </c>
      <c r="Z375">
        <f ca="1">_xlfn.IFS(AND(Y375&gt;铜钱系统分析!$D$233,Y375&lt;=铜钱系统分析!$E$233),5,AND(Y375&gt;铜钱系统分析!$D$234,Y375&lt;=铜钱系统分析!$E$234),4,AND(Y375&gt;铜钱系统分析!$D$235,Y375&lt;=铜钱系统分析!$E$235),3,AND(Y375&gt;铜钱系统分析!$D$236,Y375&lt;=铜钱系统分析!$E$236),2)</f>
        <v>4</v>
      </c>
      <c r="AB375" s="48">
        <f t="shared" ca="1" si="59"/>
        <v>49.461011901753849</v>
      </c>
      <c r="AC375">
        <f ca="1">_xlfn.IFS(AND(AB375&gt;铜钱系统分析!$D$233,AB375&lt;=铜钱系统分析!$E$233),5,AND(AB375&gt;铜钱系统分析!$D$234,AB375&lt;=铜钱系统分析!$E$234),4,AND(AB375&gt;铜钱系统分析!$D$235,AB375&lt;=铜钱系统分析!$E$235),3,AND(AB375&gt;铜钱系统分析!$D$236,AB375&lt;=铜钱系统分析!$E$236),2)</f>
        <v>3</v>
      </c>
    </row>
    <row r="376" spans="1:29" x14ac:dyDescent="0.15">
      <c r="A376" s="48">
        <f t="shared" ca="1" si="50"/>
        <v>44.933313873107352</v>
      </c>
      <c r="B376">
        <f ca="1">_xlfn.IFS(AND(A376&gt;铜钱系统分析!$D$233,A376&lt;=铜钱系统分析!$E$233),5,AND(A376&gt;铜钱系统分析!$D$234,A376&lt;=铜钱系统分析!$E$234),4,AND(A376&gt;铜钱系统分析!$D$235,A376&lt;=铜钱系统分析!$E$235),3,AND(A376&gt;铜钱系统分析!$D$236,A376&lt;=铜钱系统分析!$E$236),2)</f>
        <v>3</v>
      </c>
      <c r="D376" s="48">
        <f t="shared" ca="1" si="51"/>
        <v>3.7123008891820741</v>
      </c>
      <c r="E376">
        <f ca="1">_xlfn.IFS(AND(D376&gt;铜钱系统分析!$D$233,D376&lt;=铜钱系统分析!$E$233),5,AND(D376&gt;铜钱系统分析!$D$234,D376&lt;=铜钱系统分析!$E$234),4,AND(D376&gt;铜钱系统分析!$D$235,D376&lt;=铜钱系统分析!$E$235),3,AND(D376&gt;铜钱系统分析!$D$236,D376&lt;=铜钱系统分析!$E$236),2)</f>
        <v>3</v>
      </c>
      <c r="G376" s="48">
        <f t="shared" ca="1" si="52"/>
        <v>78.142736188045461</v>
      </c>
      <c r="H376">
        <f ca="1">_xlfn.IFS(AND(G376&gt;铜钱系统分析!$D$233,G376&lt;=铜钱系统分析!$E$233),5,AND(G376&gt;铜钱系统分析!$D$234,G376&lt;=铜钱系统分析!$E$234),4,AND(G376&gt;铜钱系统分析!$D$235,G376&lt;=铜钱系统分析!$E$235),3,AND(G376&gt;铜钱系统分析!$D$236,G376&lt;=铜钱系统分析!$E$236),2)</f>
        <v>2</v>
      </c>
      <c r="J376" s="48">
        <f t="shared" ca="1" si="53"/>
        <v>78.395378307153649</v>
      </c>
      <c r="K376">
        <f ca="1">_xlfn.IFS(AND(J376&gt;铜钱系统分析!$D$233,J376&lt;=铜钱系统分析!$E$233),5,AND(J376&gt;铜钱系统分析!$D$234,J376&lt;=铜钱系统分析!$E$234),4,AND(J376&gt;铜钱系统分析!$D$235,J376&lt;=铜钱系统分析!$E$235),3,AND(J376&gt;铜钱系统分析!$D$236,J376&lt;=铜钱系统分析!$E$236),2)</f>
        <v>2</v>
      </c>
      <c r="M376" s="48">
        <f t="shared" ca="1" si="54"/>
        <v>88.510377297015836</v>
      </c>
      <c r="N376">
        <f ca="1">_xlfn.IFS(AND(M376&gt;铜钱系统分析!$D$233,M376&lt;=铜钱系统分析!$E$233),5,AND(M376&gt;铜钱系统分析!$D$234,M376&lt;=铜钱系统分析!$E$234),4,AND(M376&gt;铜钱系统分析!$D$235,M376&lt;=铜钱系统分析!$E$235),3,AND(M376&gt;铜钱系统分析!$D$236,M376&lt;=铜钱系统分析!$E$236),2)</f>
        <v>2</v>
      </c>
      <c r="P376" s="48">
        <f t="shared" ca="1" si="55"/>
        <v>9.9992330507503553</v>
      </c>
      <c r="Q376">
        <f ca="1">_xlfn.IFS(AND(P376&gt;铜钱系统分析!$D$233,P376&lt;=铜钱系统分析!$E$233),5,AND(P376&gt;铜钱系统分析!$D$234,P376&lt;=铜钱系统分析!$E$234),4,AND(P376&gt;铜钱系统分析!$D$235,P376&lt;=铜钱系统分析!$E$235),3,AND(P376&gt;铜钱系统分析!$D$236,P376&lt;=铜钱系统分析!$E$236),2)</f>
        <v>3</v>
      </c>
      <c r="S376" s="48">
        <f t="shared" ca="1" si="56"/>
        <v>26.076468487636163</v>
      </c>
      <c r="T376">
        <f ca="1">_xlfn.IFS(AND(S376&gt;铜钱系统分析!$D$233,S376&lt;=铜钱系统分析!$E$233),5,AND(S376&gt;铜钱系统分析!$D$234,S376&lt;=铜钱系统分析!$E$234),4,AND(S376&gt;铜钱系统分析!$D$235,S376&lt;=铜钱系统分析!$E$235),3,AND(S376&gt;铜钱系统分析!$D$236,S376&lt;=铜钱系统分析!$E$236),2)</f>
        <v>3</v>
      </c>
      <c r="V376" s="48">
        <f t="shared" ca="1" si="57"/>
        <v>81.699339344310246</v>
      </c>
      <c r="W376">
        <f ca="1">_xlfn.IFS(AND(V376&gt;铜钱系统分析!$D$233,V376&lt;=铜钱系统分析!$E$233),5,AND(V376&gt;铜钱系统分析!$D$234,V376&lt;=铜钱系统分析!$E$234),4,AND(V376&gt;铜钱系统分析!$D$235,V376&lt;=铜钱系统分析!$E$235),3,AND(V376&gt;铜钱系统分析!$D$236,V376&lt;=铜钱系统分析!$E$236),2)</f>
        <v>2</v>
      </c>
      <c r="Y376" s="48">
        <f t="shared" ca="1" si="58"/>
        <v>0.68645521639852936</v>
      </c>
      <c r="Z376">
        <f ca="1">_xlfn.IFS(AND(Y376&gt;铜钱系统分析!$D$233,Y376&lt;=铜钱系统分析!$E$233),5,AND(Y376&gt;铜钱系统分析!$D$234,Y376&lt;=铜钱系统分析!$E$234),4,AND(Y376&gt;铜钱系统分析!$D$235,Y376&lt;=铜钱系统分析!$E$235),3,AND(Y376&gt;铜钱系统分析!$D$236,Y376&lt;=铜钱系统分析!$E$236),2)</f>
        <v>4</v>
      </c>
      <c r="AB376" s="48">
        <f t="shared" ca="1" si="59"/>
        <v>85.02136485342271</v>
      </c>
      <c r="AC376">
        <f ca="1">_xlfn.IFS(AND(AB376&gt;铜钱系统分析!$D$233,AB376&lt;=铜钱系统分析!$E$233),5,AND(AB376&gt;铜钱系统分析!$D$234,AB376&lt;=铜钱系统分析!$E$234),4,AND(AB376&gt;铜钱系统分析!$D$235,AB376&lt;=铜钱系统分析!$E$235),3,AND(AB376&gt;铜钱系统分析!$D$236,AB376&lt;=铜钱系统分析!$E$236),2)</f>
        <v>2</v>
      </c>
    </row>
    <row r="377" spans="1:29" x14ac:dyDescent="0.15">
      <c r="A377" s="48">
        <f t="shared" ca="1" si="50"/>
        <v>59.466706256444667</v>
      </c>
      <c r="B377">
        <f ca="1">_xlfn.IFS(AND(A377&gt;铜钱系统分析!$D$233,A377&lt;=铜钱系统分析!$E$233),5,AND(A377&gt;铜钱系统分析!$D$234,A377&lt;=铜钱系统分析!$E$234),4,AND(A377&gt;铜钱系统分析!$D$235,A377&lt;=铜钱系统分析!$E$235),3,AND(A377&gt;铜钱系统分析!$D$236,A377&lt;=铜钱系统分析!$E$236),2)</f>
        <v>3</v>
      </c>
      <c r="D377" s="48">
        <f t="shared" ca="1" si="51"/>
        <v>96.086790106696895</v>
      </c>
      <c r="E377">
        <f ca="1">_xlfn.IFS(AND(D377&gt;铜钱系统分析!$D$233,D377&lt;=铜钱系统分析!$E$233),5,AND(D377&gt;铜钱系统分析!$D$234,D377&lt;=铜钱系统分析!$E$234),4,AND(D377&gt;铜钱系统分析!$D$235,D377&lt;=铜钱系统分析!$E$235),3,AND(D377&gt;铜钱系统分析!$D$236,D377&lt;=铜钱系统分析!$E$236),2)</f>
        <v>2</v>
      </c>
      <c r="G377" s="48">
        <f t="shared" ca="1" si="52"/>
        <v>66.959398063267201</v>
      </c>
      <c r="H377">
        <f ca="1">_xlfn.IFS(AND(G377&gt;铜钱系统分析!$D$233,G377&lt;=铜钱系统分析!$E$233),5,AND(G377&gt;铜钱系统分析!$D$234,G377&lt;=铜钱系统分析!$E$234),4,AND(G377&gt;铜钱系统分析!$D$235,G377&lt;=铜钱系统分析!$E$235),3,AND(G377&gt;铜钱系统分析!$D$236,G377&lt;=铜钱系统分析!$E$236),2)</f>
        <v>3</v>
      </c>
      <c r="J377" s="48">
        <f t="shared" ca="1" si="53"/>
        <v>59.081357014912847</v>
      </c>
      <c r="K377">
        <f ca="1">_xlfn.IFS(AND(J377&gt;铜钱系统分析!$D$233,J377&lt;=铜钱系统分析!$E$233),5,AND(J377&gt;铜钱系统分析!$D$234,J377&lt;=铜钱系统分析!$E$234),4,AND(J377&gt;铜钱系统分析!$D$235,J377&lt;=铜钱系统分析!$E$235),3,AND(J377&gt;铜钱系统分析!$D$236,J377&lt;=铜钱系统分析!$E$236),2)</f>
        <v>3</v>
      </c>
      <c r="M377" s="48">
        <f t="shared" ca="1" si="54"/>
        <v>10.657180997988236</v>
      </c>
      <c r="N377">
        <f ca="1">_xlfn.IFS(AND(M377&gt;铜钱系统分析!$D$233,M377&lt;=铜钱系统分析!$E$233),5,AND(M377&gt;铜钱系统分析!$D$234,M377&lt;=铜钱系统分析!$E$234),4,AND(M377&gt;铜钱系统分析!$D$235,M377&lt;=铜钱系统分析!$E$235),3,AND(M377&gt;铜钱系统分析!$D$236,M377&lt;=铜钱系统分析!$E$236),2)</f>
        <v>3</v>
      </c>
      <c r="P377" s="48">
        <f t="shared" ca="1" si="55"/>
        <v>46.965078258997018</v>
      </c>
      <c r="Q377">
        <f ca="1">_xlfn.IFS(AND(P377&gt;铜钱系统分析!$D$233,P377&lt;=铜钱系统分析!$E$233),5,AND(P377&gt;铜钱系统分析!$D$234,P377&lt;=铜钱系统分析!$E$234),4,AND(P377&gt;铜钱系统分析!$D$235,P377&lt;=铜钱系统分析!$E$235),3,AND(P377&gt;铜钱系统分析!$D$236,P377&lt;=铜钱系统分析!$E$236),2)</f>
        <v>3</v>
      </c>
      <c r="S377" s="48">
        <f t="shared" ca="1" si="56"/>
        <v>62.406590160815725</v>
      </c>
      <c r="T377">
        <f ca="1">_xlfn.IFS(AND(S377&gt;铜钱系统分析!$D$233,S377&lt;=铜钱系统分析!$E$233),5,AND(S377&gt;铜钱系统分析!$D$234,S377&lt;=铜钱系统分析!$E$234),4,AND(S377&gt;铜钱系统分析!$D$235,S377&lt;=铜钱系统分析!$E$235),3,AND(S377&gt;铜钱系统分析!$D$236,S377&lt;=铜钱系统分析!$E$236),2)</f>
        <v>3</v>
      </c>
      <c r="V377" s="48">
        <f t="shared" ca="1" si="57"/>
        <v>36.073526424241344</v>
      </c>
      <c r="W377">
        <f ca="1">_xlfn.IFS(AND(V377&gt;铜钱系统分析!$D$233,V377&lt;=铜钱系统分析!$E$233),5,AND(V377&gt;铜钱系统分析!$D$234,V377&lt;=铜钱系统分析!$E$234),4,AND(V377&gt;铜钱系统分析!$D$235,V377&lt;=铜钱系统分析!$E$235),3,AND(V377&gt;铜钱系统分析!$D$236,V377&lt;=铜钱系统分析!$E$236),2)</f>
        <v>3</v>
      </c>
      <c r="Y377" s="48">
        <f t="shared" ca="1" si="58"/>
        <v>59.57316170457554</v>
      </c>
      <c r="Z377">
        <f ca="1">_xlfn.IFS(AND(Y377&gt;铜钱系统分析!$D$233,Y377&lt;=铜钱系统分析!$E$233),5,AND(Y377&gt;铜钱系统分析!$D$234,Y377&lt;=铜钱系统分析!$E$234),4,AND(Y377&gt;铜钱系统分析!$D$235,Y377&lt;=铜钱系统分析!$E$235),3,AND(Y377&gt;铜钱系统分析!$D$236,Y377&lt;=铜钱系统分析!$E$236),2)</f>
        <v>3</v>
      </c>
      <c r="AB377" s="48">
        <f t="shared" ca="1" si="59"/>
        <v>38.498290440833038</v>
      </c>
      <c r="AC377">
        <f ca="1">_xlfn.IFS(AND(AB377&gt;铜钱系统分析!$D$233,AB377&lt;=铜钱系统分析!$E$233),5,AND(AB377&gt;铜钱系统分析!$D$234,AB377&lt;=铜钱系统分析!$E$234),4,AND(AB377&gt;铜钱系统分析!$D$235,AB377&lt;=铜钱系统分析!$E$235),3,AND(AB377&gt;铜钱系统分析!$D$236,AB377&lt;=铜钱系统分析!$E$236),2)</f>
        <v>3</v>
      </c>
    </row>
    <row r="378" spans="1:29" x14ac:dyDescent="0.15">
      <c r="A378" s="48">
        <f t="shared" ca="1" si="50"/>
        <v>32.467108308274859</v>
      </c>
      <c r="B378">
        <f ca="1">_xlfn.IFS(AND(A378&gt;铜钱系统分析!$D$233,A378&lt;=铜钱系统分析!$E$233),5,AND(A378&gt;铜钱系统分析!$D$234,A378&lt;=铜钱系统分析!$E$234),4,AND(A378&gt;铜钱系统分析!$D$235,A378&lt;=铜钱系统分析!$E$235),3,AND(A378&gt;铜钱系统分析!$D$236,A378&lt;=铜钱系统分析!$E$236),2)</f>
        <v>3</v>
      </c>
      <c r="D378" s="48">
        <f t="shared" ca="1" si="51"/>
        <v>85.869675349603838</v>
      </c>
      <c r="E378">
        <f ca="1">_xlfn.IFS(AND(D378&gt;铜钱系统分析!$D$233,D378&lt;=铜钱系统分析!$E$233),5,AND(D378&gt;铜钱系统分析!$D$234,D378&lt;=铜钱系统分析!$E$234),4,AND(D378&gt;铜钱系统分析!$D$235,D378&lt;=铜钱系统分析!$E$235),3,AND(D378&gt;铜钱系统分析!$D$236,D378&lt;=铜钱系统分析!$E$236),2)</f>
        <v>2</v>
      </c>
      <c r="G378" s="48">
        <f t="shared" ca="1" si="52"/>
        <v>35.580250142899018</v>
      </c>
      <c r="H378">
        <f ca="1">_xlfn.IFS(AND(G378&gt;铜钱系统分析!$D$233,G378&lt;=铜钱系统分析!$E$233),5,AND(G378&gt;铜钱系统分析!$D$234,G378&lt;=铜钱系统分析!$E$234),4,AND(G378&gt;铜钱系统分析!$D$235,G378&lt;=铜钱系统分析!$E$235),3,AND(G378&gt;铜钱系统分析!$D$236,G378&lt;=铜钱系统分析!$E$236),2)</f>
        <v>3</v>
      </c>
      <c r="J378" s="48">
        <f t="shared" ca="1" si="53"/>
        <v>45.848704287548671</v>
      </c>
      <c r="K378">
        <f ca="1">_xlfn.IFS(AND(J378&gt;铜钱系统分析!$D$233,J378&lt;=铜钱系统分析!$E$233),5,AND(J378&gt;铜钱系统分析!$D$234,J378&lt;=铜钱系统分析!$E$234),4,AND(J378&gt;铜钱系统分析!$D$235,J378&lt;=铜钱系统分析!$E$235),3,AND(J378&gt;铜钱系统分析!$D$236,J378&lt;=铜钱系统分析!$E$236),2)</f>
        <v>3</v>
      </c>
      <c r="M378" s="48">
        <f t="shared" ca="1" si="54"/>
        <v>97.274539447044504</v>
      </c>
      <c r="N378">
        <f ca="1">_xlfn.IFS(AND(M378&gt;铜钱系统分析!$D$233,M378&lt;=铜钱系统分析!$E$233),5,AND(M378&gt;铜钱系统分析!$D$234,M378&lt;=铜钱系统分析!$E$234),4,AND(M378&gt;铜钱系统分析!$D$235,M378&lt;=铜钱系统分析!$E$235),3,AND(M378&gt;铜钱系统分析!$D$236,M378&lt;=铜钱系统分析!$E$236),2)</f>
        <v>2</v>
      </c>
      <c r="P378" s="48">
        <f t="shared" ca="1" si="55"/>
        <v>42.140521235537186</v>
      </c>
      <c r="Q378">
        <f ca="1">_xlfn.IFS(AND(P378&gt;铜钱系统分析!$D$233,P378&lt;=铜钱系统分析!$E$233),5,AND(P378&gt;铜钱系统分析!$D$234,P378&lt;=铜钱系统分析!$E$234),4,AND(P378&gt;铜钱系统分析!$D$235,P378&lt;=铜钱系统分析!$E$235),3,AND(P378&gt;铜钱系统分析!$D$236,P378&lt;=铜钱系统分析!$E$236),2)</f>
        <v>3</v>
      </c>
      <c r="S378" s="48">
        <f t="shared" ca="1" si="56"/>
        <v>39.443528405684866</v>
      </c>
      <c r="T378">
        <f ca="1">_xlfn.IFS(AND(S378&gt;铜钱系统分析!$D$233,S378&lt;=铜钱系统分析!$E$233),5,AND(S378&gt;铜钱系统分析!$D$234,S378&lt;=铜钱系统分析!$E$234),4,AND(S378&gt;铜钱系统分析!$D$235,S378&lt;=铜钱系统分析!$E$235),3,AND(S378&gt;铜钱系统分析!$D$236,S378&lt;=铜钱系统分析!$E$236),2)</f>
        <v>3</v>
      </c>
      <c r="V378" s="48">
        <f t="shared" ca="1" si="57"/>
        <v>34.365444618514488</v>
      </c>
      <c r="W378">
        <f ca="1">_xlfn.IFS(AND(V378&gt;铜钱系统分析!$D$233,V378&lt;=铜钱系统分析!$E$233),5,AND(V378&gt;铜钱系统分析!$D$234,V378&lt;=铜钱系统分析!$E$234),4,AND(V378&gt;铜钱系统分析!$D$235,V378&lt;=铜钱系统分析!$E$235),3,AND(V378&gt;铜钱系统分析!$D$236,V378&lt;=铜钱系统分析!$E$236),2)</f>
        <v>3</v>
      </c>
      <c r="Y378" s="48">
        <f t="shared" ca="1" si="58"/>
        <v>79.203602875616497</v>
      </c>
      <c r="Z378">
        <f ca="1">_xlfn.IFS(AND(Y378&gt;铜钱系统分析!$D$233,Y378&lt;=铜钱系统分析!$E$233),5,AND(Y378&gt;铜钱系统分析!$D$234,Y378&lt;=铜钱系统分析!$E$234),4,AND(Y378&gt;铜钱系统分析!$D$235,Y378&lt;=铜钱系统分析!$E$235),3,AND(Y378&gt;铜钱系统分析!$D$236,Y378&lt;=铜钱系统分析!$E$236),2)</f>
        <v>2</v>
      </c>
      <c r="AB378" s="48">
        <f t="shared" ca="1" si="59"/>
        <v>11.396101600794017</v>
      </c>
      <c r="AC378">
        <f ca="1">_xlfn.IFS(AND(AB378&gt;铜钱系统分析!$D$233,AB378&lt;=铜钱系统分析!$E$233),5,AND(AB378&gt;铜钱系统分析!$D$234,AB378&lt;=铜钱系统分析!$E$234),4,AND(AB378&gt;铜钱系统分析!$D$235,AB378&lt;=铜钱系统分析!$E$235),3,AND(AB378&gt;铜钱系统分析!$D$236,AB378&lt;=铜钱系统分析!$E$236),2)</f>
        <v>3</v>
      </c>
    </row>
    <row r="379" spans="1:29" x14ac:dyDescent="0.15">
      <c r="A379" s="48">
        <f t="shared" ca="1" si="50"/>
        <v>61.395284108007928</v>
      </c>
      <c r="B379">
        <f ca="1">_xlfn.IFS(AND(A379&gt;铜钱系统分析!$D$233,A379&lt;=铜钱系统分析!$E$233),5,AND(A379&gt;铜钱系统分析!$D$234,A379&lt;=铜钱系统分析!$E$234),4,AND(A379&gt;铜钱系统分析!$D$235,A379&lt;=铜钱系统分析!$E$235),3,AND(A379&gt;铜钱系统分析!$D$236,A379&lt;=铜钱系统分析!$E$236),2)</f>
        <v>3</v>
      </c>
      <c r="D379" s="48">
        <f t="shared" ca="1" si="51"/>
        <v>92.568737691902172</v>
      </c>
      <c r="E379">
        <f ca="1">_xlfn.IFS(AND(D379&gt;铜钱系统分析!$D$233,D379&lt;=铜钱系统分析!$E$233),5,AND(D379&gt;铜钱系统分析!$D$234,D379&lt;=铜钱系统分析!$E$234),4,AND(D379&gt;铜钱系统分析!$D$235,D379&lt;=铜钱系统分析!$E$235),3,AND(D379&gt;铜钱系统分析!$D$236,D379&lt;=铜钱系统分析!$E$236),2)</f>
        <v>2</v>
      </c>
      <c r="G379" s="48">
        <f t="shared" ca="1" si="52"/>
        <v>0.30409111165224934</v>
      </c>
      <c r="H379">
        <f ca="1">_xlfn.IFS(AND(G379&gt;铜钱系统分析!$D$233,G379&lt;=铜钱系统分析!$E$233),5,AND(G379&gt;铜钱系统分析!$D$234,G379&lt;=铜钱系统分析!$E$234),4,AND(G379&gt;铜钱系统分析!$D$235,G379&lt;=铜钱系统分析!$E$235),3,AND(G379&gt;铜钱系统分析!$D$236,G379&lt;=铜钱系统分析!$E$236),2)</f>
        <v>5</v>
      </c>
      <c r="J379" s="48">
        <f t="shared" ca="1" si="53"/>
        <v>12.385806896913499</v>
      </c>
      <c r="K379">
        <f ca="1">_xlfn.IFS(AND(J379&gt;铜钱系统分析!$D$233,J379&lt;=铜钱系统分析!$E$233),5,AND(J379&gt;铜钱系统分析!$D$234,J379&lt;=铜钱系统分析!$E$234),4,AND(J379&gt;铜钱系统分析!$D$235,J379&lt;=铜钱系统分析!$E$235),3,AND(J379&gt;铜钱系统分析!$D$236,J379&lt;=铜钱系统分析!$E$236),2)</f>
        <v>3</v>
      </c>
      <c r="M379" s="48">
        <f t="shared" ca="1" si="54"/>
        <v>13.751282673393872</v>
      </c>
      <c r="N379">
        <f ca="1">_xlfn.IFS(AND(M379&gt;铜钱系统分析!$D$233,M379&lt;=铜钱系统分析!$E$233),5,AND(M379&gt;铜钱系统分析!$D$234,M379&lt;=铜钱系统分析!$E$234),4,AND(M379&gt;铜钱系统分析!$D$235,M379&lt;=铜钱系统分析!$E$235),3,AND(M379&gt;铜钱系统分析!$D$236,M379&lt;=铜钱系统分析!$E$236),2)</f>
        <v>3</v>
      </c>
      <c r="P379" s="48">
        <f t="shared" ca="1" si="55"/>
        <v>57.949590763070283</v>
      </c>
      <c r="Q379">
        <f ca="1">_xlfn.IFS(AND(P379&gt;铜钱系统分析!$D$233,P379&lt;=铜钱系统分析!$E$233),5,AND(P379&gt;铜钱系统分析!$D$234,P379&lt;=铜钱系统分析!$E$234),4,AND(P379&gt;铜钱系统分析!$D$235,P379&lt;=铜钱系统分析!$E$235),3,AND(P379&gt;铜钱系统分析!$D$236,P379&lt;=铜钱系统分析!$E$236),2)</f>
        <v>3</v>
      </c>
      <c r="S379" s="48">
        <f t="shared" ca="1" si="56"/>
        <v>67.433630638876068</v>
      </c>
      <c r="T379">
        <f ca="1">_xlfn.IFS(AND(S379&gt;铜钱系统分析!$D$233,S379&lt;=铜钱系统分析!$E$233),5,AND(S379&gt;铜钱系统分析!$D$234,S379&lt;=铜钱系统分析!$E$234),4,AND(S379&gt;铜钱系统分析!$D$235,S379&lt;=铜钱系统分析!$E$235),3,AND(S379&gt;铜钱系统分析!$D$236,S379&lt;=铜钱系统分析!$E$236),2)</f>
        <v>3</v>
      </c>
      <c r="V379" s="48">
        <f t="shared" ca="1" si="57"/>
        <v>1.7959998656737475</v>
      </c>
      <c r="W379">
        <f ca="1">_xlfn.IFS(AND(V379&gt;铜钱系统分析!$D$233,V379&lt;=铜钱系统分析!$E$233),5,AND(V379&gt;铜钱系统分析!$D$234,V379&lt;=铜钱系统分析!$E$234),4,AND(V379&gt;铜钱系统分析!$D$235,V379&lt;=铜钱系统分析!$E$235),3,AND(V379&gt;铜钱系统分析!$D$236,V379&lt;=铜钱系统分析!$E$236),2)</f>
        <v>4</v>
      </c>
      <c r="Y379" s="48">
        <f t="shared" ca="1" si="58"/>
        <v>28.778395297462666</v>
      </c>
      <c r="Z379">
        <f ca="1">_xlfn.IFS(AND(Y379&gt;铜钱系统分析!$D$233,Y379&lt;=铜钱系统分析!$E$233),5,AND(Y379&gt;铜钱系统分析!$D$234,Y379&lt;=铜钱系统分析!$E$234),4,AND(Y379&gt;铜钱系统分析!$D$235,Y379&lt;=铜钱系统分析!$E$235),3,AND(Y379&gt;铜钱系统分析!$D$236,Y379&lt;=铜钱系统分析!$E$236),2)</f>
        <v>3</v>
      </c>
      <c r="AB379" s="48">
        <f t="shared" ca="1" si="59"/>
        <v>72.50193342966665</v>
      </c>
      <c r="AC379">
        <f ca="1">_xlfn.IFS(AND(AB379&gt;铜钱系统分析!$D$233,AB379&lt;=铜钱系统分析!$E$233),5,AND(AB379&gt;铜钱系统分析!$D$234,AB379&lt;=铜钱系统分析!$E$234),4,AND(AB379&gt;铜钱系统分析!$D$235,AB379&lt;=铜钱系统分析!$E$235),3,AND(AB379&gt;铜钱系统分析!$D$236,AB379&lt;=铜钱系统分析!$E$236),2)</f>
        <v>2</v>
      </c>
    </row>
    <row r="380" spans="1:29" x14ac:dyDescent="0.15">
      <c r="A380" s="48">
        <f t="shared" ca="1" si="50"/>
        <v>41.787424558882869</v>
      </c>
      <c r="B380">
        <f ca="1">_xlfn.IFS(AND(A380&gt;铜钱系统分析!$D$233,A380&lt;=铜钱系统分析!$E$233),5,AND(A380&gt;铜钱系统分析!$D$234,A380&lt;=铜钱系统分析!$E$234),4,AND(A380&gt;铜钱系统分析!$D$235,A380&lt;=铜钱系统分析!$E$235),3,AND(A380&gt;铜钱系统分析!$D$236,A380&lt;=铜钱系统分析!$E$236),2)</f>
        <v>3</v>
      </c>
      <c r="D380" s="48">
        <f t="shared" ca="1" si="51"/>
        <v>91.657544566162159</v>
      </c>
      <c r="E380">
        <f ca="1">_xlfn.IFS(AND(D380&gt;铜钱系统分析!$D$233,D380&lt;=铜钱系统分析!$E$233),5,AND(D380&gt;铜钱系统分析!$D$234,D380&lt;=铜钱系统分析!$E$234),4,AND(D380&gt;铜钱系统分析!$D$235,D380&lt;=铜钱系统分析!$E$235),3,AND(D380&gt;铜钱系统分析!$D$236,D380&lt;=铜钱系统分析!$E$236),2)</f>
        <v>2</v>
      </c>
      <c r="G380" s="48">
        <f t="shared" ca="1" si="52"/>
        <v>24.062679323595436</v>
      </c>
      <c r="H380">
        <f ca="1">_xlfn.IFS(AND(G380&gt;铜钱系统分析!$D$233,G380&lt;=铜钱系统分析!$E$233),5,AND(G380&gt;铜钱系统分析!$D$234,G380&lt;=铜钱系统分析!$E$234),4,AND(G380&gt;铜钱系统分析!$D$235,G380&lt;=铜钱系统分析!$E$235),3,AND(G380&gt;铜钱系统分析!$D$236,G380&lt;=铜钱系统分析!$E$236),2)</f>
        <v>3</v>
      </c>
      <c r="J380" s="48">
        <f t="shared" ca="1" si="53"/>
        <v>61.377756079880427</v>
      </c>
      <c r="K380">
        <f ca="1">_xlfn.IFS(AND(J380&gt;铜钱系统分析!$D$233,J380&lt;=铜钱系统分析!$E$233),5,AND(J380&gt;铜钱系统分析!$D$234,J380&lt;=铜钱系统分析!$E$234),4,AND(J380&gt;铜钱系统分析!$D$235,J380&lt;=铜钱系统分析!$E$235),3,AND(J380&gt;铜钱系统分析!$D$236,J380&lt;=铜钱系统分析!$E$236),2)</f>
        <v>3</v>
      </c>
      <c r="M380" s="48">
        <f t="shared" ca="1" si="54"/>
        <v>18.561337688006741</v>
      </c>
      <c r="N380">
        <f ca="1">_xlfn.IFS(AND(M380&gt;铜钱系统分析!$D$233,M380&lt;=铜钱系统分析!$E$233),5,AND(M380&gt;铜钱系统分析!$D$234,M380&lt;=铜钱系统分析!$E$234),4,AND(M380&gt;铜钱系统分析!$D$235,M380&lt;=铜钱系统分析!$E$235),3,AND(M380&gt;铜钱系统分析!$D$236,M380&lt;=铜钱系统分析!$E$236),2)</f>
        <v>3</v>
      </c>
      <c r="P380" s="48">
        <f t="shared" ca="1" si="55"/>
        <v>91.479318670628984</v>
      </c>
      <c r="Q380">
        <f ca="1">_xlfn.IFS(AND(P380&gt;铜钱系统分析!$D$233,P380&lt;=铜钱系统分析!$E$233),5,AND(P380&gt;铜钱系统分析!$D$234,P380&lt;=铜钱系统分析!$E$234),4,AND(P380&gt;铜钱系统分析!$D$235,P380&lt;=铜钱系统分析!$E$235),3,AND(P380&gt;铜钱系统分析!$D$236,P380&lt;=铜钱系统分析!$E$236),2)</f>
        <v>2</v>
      </c>
      <c r="S380" s="48">
        <f t="shared" ca="1" si="56"/>
        <v>54.52205627286645</v>
      </c>
      <c r="T380">
        <f ca="1">_xlfn.IFS(AND(S380&gt;铜钱系统分析!$D$233,S380&lt;=铜钱系统分析!$E$233),5,AND(S380&gt;铜钱系统分析!$D$234,S380&lt;=铜钱系统分析!$E$234),4,AND(S380&gt;铜钱系统分析!$D$235,S380&lt;=铜钱系统分析!$E$235),3,AND(S380&gt;铜钱系统分析!$D$236,S380&lt;=铜钱系统分析!$E$236),2)</f>
        <v>3</v>
      </c>
      <c r="V380" s="48">
        <f t="shared" ca="1" si="57"/>
        <v>58.534729506279824</v>
      </c>
      <c r="W380">
        <f ca="1">_xlfn.IFS(AND(V380&gt;铜钱系统分析!$D$233,V380&lt;=铜钱系统分析!$E$233),5,AND(V380&gt;铜钱系统分析!$D$234,V380&lt;=铜钱系统分析!$E$234),4,AND(V380&gt;铜钱系统分析!$D$235,V380&lt;=铜钱系统分析!$E$235),3,AND(V380&gt;铜钱系统分析!$D$236,V380&lt;=铜钱系统分析!$E$236),2)</f>
        <v>3</v>
      </c>
      <c r="Y380" s="48">
        <f t="shared" ca="1" si="58"/>
        <v>58.661866492026192</v>
      </c>
      <c r="Z380">
        <f ca="1">_xlfn.IFS(AND(Y380&gt;铜钱系统分析!$D$233,Y380&lt;=铜钱系统分析!$E$233),5,AND(Y380&gt;铜钱系统分析!$D$234,Y380&lt;=铜钱系统分析!$E$234),4,AND(Y380&gt;铜钱系统分析!$D$235,Y380&lt;=铜钱系统分析!$E$235),3,AND(Y380&gt;铜钱系统分析!$D$236,Y380&lt;=铜钱系统分析!$E$236),2)</f>
        <v>3</v>
      </c>
      <c r="AB380" s="48">
        <f t="shared" ca="1" si="59"/>
        <v>75.492037222512636</v>
      </c>
      <c r="AC380">
        <f ca="1">_xlfn.IFS(AND(AB380&gt;铜钱系统分析!$D$233,AB380&lt;=铜钱系统分析!$E$233),5,AND(AB380&gt;铜钱系统分析!$D$234,AB380&lt;=铜钱系统分析!$E$234),4,AND(AB380&gt;铜钱系统分析!$D$235,AB380&lt;=铜钱系统分析!$E$235),3,AND(AB380&gt;铜钱系统分析!$D$236,AB380&lt;=铜钱系统分析!$E$236),2)</f>
        <v>2</v>
      </c>
    </row>
    <row r="381" spans="1:29" x14ac:dyDescent="0.15">
      <c r="A381" s="48">
        <f t="shared" ca="1" si="50"/>
        <v>22.812448616911308</v>
      </c>
      <c r="B381">
        <f ca="1">_xlfn.IFS(AND(A381&gt;铜钱系统分析!$D$233,A381&lt;=铜钱系统分析!$E$233),5,AND(A381&gt;铜钱系统分析!$D$234,A381&lt;=铜钱系统分析!$E$234),4,AND(A381&gt;铜钱系统分析!$D$235,A381&lt;=铜钱系统分析!$E$235),3,AND(A381&gt;铜钱系统分析!$D$236,A381&lt;=铜钱系统分析!$E$236),2)</f>
        <v>3</v>
      </c>
      <c r="D381" s="48">
        <f t="shared" ca="1" si="51"/>
        <v>97.731538226542227</v>
      </c>
      <c r="E381">
        <f ca="1">_xlfn.IFS(AND(D381&gt;铜钱系统分析!$D$233,D381&lt;=铜钱系统分析!$E$233),5,AND(D381&gt;铜钱系统分析!$D$234,D381&lt;=铜钱系统分析!$E$234),4,AND(D381&gt;铜钱系统分析!$D$235,D381&lt;=铜钱系统分析!$E$235),3,AND(D381&gt;铜钱系统分析!$D$236,D381&lt;=铜钱系统分析!$E$236),2)</f>
        <v>2</v>
      </c>
      <c r="G381" s="48">
        <f t="shared" ca="1" si="52"/>
        <v>55.706841709717189</v>
      </c>
      <c r="H381">
        <f ca="1">_xlfn.IFS(AND(G381&gt;铜钱系统分析!$D$233,G381&lt;=铜钱系统分析!$E$233),5,AND(G381&gt;铜钱系统分析!$D$234,G381&lt;=铜钱系统分析!$E$234),4,AND(G381&gt;铜钱系统分析!$D$235,G381&lt;=铜钱系统分析!$E$235),3,AND(G381&gt;铜钱系统分析!$D$236,G381&lt;=铜钱系统分析!$E$236),2)</f>
        <v>3</v>
      </c>
      <c r="J381" s="48">
        <f t="shared" ca="1" si="53"/>
        <v>31.863914580449727</v>
      </c>
      <c r="K381">
        <f ca="1">_xlfn.IFS(AND(J381&gt;铜钱系统分析!$D$233,J381&lt;=铜钱系统分析!$E$233),5,AND(J381&gt;铜钱系统分析!$D$234,J381&lt;=铜钱系统分析!$E$234),4,AND(J381&gt;铜钱系统分析!$D$235,J381&lt;=铜钱系统分析!$E$235),3,AND(J381&gt;铜钱系统分析!$D$236,J381&lt;=铜钱系统分析!$E$236),2)</f>
        <v>3</v>
      </c>
      <c r="M381" s="48">
        <f t="shared" ca="1" si="54"/>
        <v>76.263380766273528</v>
      </c>
      <c r="N381">
        <f ca="1">_xlfn.IFS(AND(M381&gt;铜钱系统分析!$D$233,M381&lt;=铜钱系统分析!$E$233),5,AND(M381&gt;铜钱系统分析!$D$234,M381&lt;=铜钱系统分析!$E$234),4,AND(M381&gt;铜钱系统分析!$D$235,M381&lt;=铜钱系统分析!$E$235),3,AND(M381&gt;铜钱系统分析!$D$236,M381&lt;=铜钱系统分析!$E$236),2)</f>
        <v>2</v>
      </c>
      <c r="P381" s="48">
        <f t="shared" ca="1" si="55"/>
        <v>12.197857935425048</v>
      </c>
      <c r="Q381">
        <f ca="1">_xlfn.IFS(AND(P381&gt;铜钱系统分析!$D$233,P381&lt;=铜钱系统分析!$E$233),5,AND(P381&gt;铜钱系统分析!$D$234,P381&lt;=铜钱系统分析!$E$234),4,AND(P381&gt;铜钱系统分析!$D$235,P381&lt;=铜钱系统分析!$E$235),3,AND(P381&gt;铜钱系统分析!$D$236,P381&lt;=铜钱系统分析!$E$236),2)</f>
        <v>3</v>
      </c>
      <c r="S381" s="48">
        <f t="shared" ca="1" si="56"/>
        <v>56.907096768647548</v>
      </c>
      <c r="T381">
        <f ca="1">_xlfn.IFS(AND(S381&gt;铜钱系统分析!$D$233,S381&lt;=铜钱系统分析!$E$233),5,AND(S381&gt;铜钱系统分析!$D$234,S381&lt;=铜钱系统分析!$E$234),4,AND(S381&gt;铜钱系统分析!$D$235,S381&lt;=铜钱系统分析!$E$235),3,AND(S381&gt;铜钱系统分析!$D$236,S381&lt;=铜钱系统分析!$E$236),2)</f>
        <v>3</v>
      </c>
      <c r="V381" s="48">
        <f t="shared" ca="1" si="57"/>
        <v>38.19003054411484</v>
      </c>
      <c r="W381">
        <f ca="1">_xlfn.IFS(AND(V381&gt;铜钱系统分析!$D$233,V381&lt;=铜钱系统分析!$E$233),5,AND(V381&gt;铜钱系统分析!$D$234,V381&lt;=铜钱系统分析!$E$234),4,AND(V381&gt;铜钱系统分析!$D$235,V381&lt;=铜钱系统分析!$E$235),3,AND(V381&gt;铜钱系统分析!$D$236,V381&lt;=铜钱系统分析!$E$236),2)</f>
        <v>3</v>
      </c>
      <c r="Y381" s="48">
        <f t="shared" ca="1" si="58"/>
        <v>4.8166536696239604</v>
      </c>
      <c r="Z381">
        <f ca="1">_xlfn.IFS(AND(Y381&gt;铜钱系统分析!$D$233,Y381&lt;=铜钱系统分析!$E$233),5,AND(Y381&gt;铜钱系统分析!$D$234,Y381&lt;=铜钱系统分析!$E$234),4,AND(Y381&gt;铜钱系统分析!$D$235,Y381&lt;=铜钱系统分析!$E$235),3,AND(Y381&gt;铜钱系统分析!$D$236,Y381&lt;=铜钱系统分析!$E$236),2)</f>
        <v>3</v>
      </c>
      <c r="AB381" s="48">
        <f t="shared" ca="1" si="59"/>
        <v>94.519511441281324</v>
      </c>
      <c r="AC381">
        <f ca="1">_xlfn.IFS(AND(AB381&gt;铜钱系统分析!$D$233,AB381&lt;=铜钱系统分析!$E$233),5,AND(AB381&gt;铜钱系统分析!$D$234,AB381&lt;=铜钱系统分析!$E$234),4,AND(AB381&gt;铜钱系统分析!$D$235,AB381&lt;=铜钱系统分析!$E$235),3,AND(AB381&gt;铜钱系统分析!$D$236,AB381&lt;=铜钱系统分析!$E$236),2)</f>
        <v>2</v>
      </c>
    </row>
    <row r="382" spans="1:29" x14ac:dyDescent="0.15">
      <c r="A382" s="48">
        <f t="shared" ca="1" si="50"/>
        <v>68.741938947150246</v>
      </c>
      <c r="B382">
        <f ca="1">_xlfn.IFS(AND(A382&gt;铜钱系统分析!$D$233,A382&lt;=铜钱系统分析!$E$233),5,AND(A382&gt;铜钱系统分析!$D$234,A382&lt;=铜钱系统分析!$E$234),4,AND(A382&gt;铜钱系统分析!$D$235,A382&lt;=铜钱系统分析!$E$235),3,AND(A382&gt;铜钱系统分析!$D$236,A382&lt;=铜钱系统分析!$E$236),2)</f>
        <v>3</v>
      </c>
      <c r="D382" s="48">
        <f t="shared" ca="1" si="51"/>
        <v>42.472773248295361</v>
      </c>
      <c r="E382">
        <f ca="1">_xlfn.IFS(AND(D382&gt;铜钱系统分析!$D$233,D382&lt;=铜钱系统分析!$E$233),5,AND(D382&gt;铜钱系统分析!$D$234,D382&lt;=铜钱系统分析!$E$234),4,AND(D382&gt;铜钱系统分析!$D$235,D382&lt;=铜钱系统分析!$E$235),3,AND(D382&gt;铜钱系统分析!$D$236,D382&lt;=铜钱系统分析!$E$236),2)</f>
        <v>3</v>
      </c>
      <c r="G382" s="48">
        <f t="shared" ca="1" si="52"/>
        <v>42.060558528005821</v>
      </c>
      <c r="H382">
        <f ca="1">_xlfn.IFS(AND(G382&gt;铜钱系统分析!$D$233,G382&lt;=铜钱系统分析!$E$233),5,AND(G382&gt;铜钱系统分析!$D$234,G382&lt;=铜钱系统分析!$E$234),4,AND(G382&gt;铜钱系统分析!$D$235,G382&lt;=铜钱系统分析!$E$235),3,AND(G382&gt;铜钱系统分析!$D$236,G382&lt;=铜钱系统分析!$E$236),2)</f>
        <v>3</v>
      </c>
      <c r="J382" s="48">
        <f t="shared" ca="1" si="53"/>
        <v>11.459845139039738</v>
      </c>
      <c r="K382">
        <f ca="1">_xlfn.IFS(AND(J382&gt;铜钱系统分析!$D$233,J382&lt;=铜钱系统分析!$E$233),5,AND(J382&gt;铜钱系统分析!$D$234,J382&lt;=铜钱系统分析!$E$234),4,AND(J382&gt;铜钱系统分析!$D$235,J382&lt;=铜钱系统分析!$E$235),3,AND(J382&gt;铜钱系统分析!$D$236,J382&lt;=铜钱系统分析!$E$236),2)</f>
        <v>3</v>
      </c>
      <c r="M382" s="48">
        <f t="shared" ca="1" si="54"/>
        <v>74.064479630631311</v>
      </c>
      <c r="N382">
        <f ca="1">_xlfn.IFS(AND(M382&gt;铜钱系统分析!$D$233,M382&lt;=铜钱系统分析!$E$233),5,AND(M382&gt;铜钱系统分析!$D$234,M382&lt;=铜钱系统分析!$E$234),4,AND(M382&gt;铜钱系统分析!$D$235,M382&lt;=铜钱系统分析!$E$235),3,AND(M382&gt;铜钱系统分析!$D$236,M382&lt;=铜钱系统分析!$E$236),2)</f>
        <v>2</v>
      </c>
      <c r="P382" s="48">
        <f t="shared" ca="1" si="55"/>
        <v>5.5239227336551515</v>
      </c>
      <c r="Q382">
        <f ca="1">_xlfn.IFS(AND(P382&gt;铜钱系统分析!$D$233,P382&lt;=铜钱系统分析!$E$233),5,AND(P382&gt;铜钱系统分析!$D$234,P382&lt;=铜钱系统分析!$E$234),4,AND(P382&gt;铜钱系统分析!$D$235,P382&lt;=铜钱系统分析!$E$235),3,AND(P382&gt;铜钱系统分析!$D$236,P382&lt;=铜钱系统分析!$E$236),2)</f>
        <v>3</v>
      </c>
      <c r="S382" s="48">
        <f t="shared" ca="1" si="56"/>
        <v>24.723815509250478</v>
      </c>
      <c r="T382">
        <f ca="1">_xlfn.IFS(AND(S382&gt;铜钱系统分析!$D$233,S382&lt;=铜钱系统分析!$E$233),5,AND(S382&gt;铜钱系统分析!$D$234,S382&lt;=铜钱系统分析!$E$234),4,AND(S382&gt;铜钱系统分析!$D$235,S382&lt;=铜钱系统分析!$E$235),3,AND(S382&gt;铜钱系统分析!$D$236,S382&lt;=铜钱系统分析!$E$236),2)</f>
        <v>3</v>
      </c>
      <c r="V382" s="48">
        <f t="shared" ca="1" si="57"/>
        <v>61.828472711206103</v>
      </c>
      <c r="W382">
        <f ca="1">_xlfn.IFS(AND(V382&gt;铜钱系统分析!$D$233,V382&lt;=铜钱系统分析!$E$233),5,AND(V382&gt;铜钱系统分析!$D$234,V382&lt;=铜钱系统分析!$E$234),4,AND(V382&gt;铜钱系统分析!$D$235,V382&lt;=铜钱系统分析!$E$235),3,AND(V382&gt;铜钱系统分析!$D$236,V382&lt;=铜钱系统分析!$E$236),2)</f>
        <v>3</v>
      </c>
      <c r="Y382" s="48">
        <f t="shared" ca="1" si="58"/>
        <v>9.7493694556633592</v>
      </c>
      <c r="Z382">
        <f ca="1">_xlfn.IFS(AND(Y382&gt;铜钱系统分析!$D$233,Y382&lt;=铜钱系统分析!$E$233),5,AND(Y382&gt;铜钱系统分析!$D$234,Y382&lt;=铜钱系统分析!$E$234),4,AND(Y382&gt;铜钱系统分析!$D$235,Y382&lt;=铜钱系统分析!$E$235),3,AND(Y382&gt;铜钱系统分析!$D$236,Y382&lt;=铜钱系统分析!$E$236),2)</f>
        <v>3</v>
      </c>
      <c r="AB382" s="48">
        <f t="shared" ca="1" si="59"/>
        <v>24.350488397219817</v>
      </c>
      <c r="AC382">
        <f ca="1">_xlfn.IFS(AND(AB382&gt;铜钱系统分析!$D$233,AB382&lt;=铜钱系统分析!$E$233),5,AND(AB382&gt;铜钱系统分析!$D$234,AB382&lt;=铜钱系统分析!$E$234),4,AND(AB382&gt;铜钱系统分析!$D$235,AB382&lt;=铜钱系统分析!$E$235),3,AND(AB382&gt;铜钱系统分析!$D$236,AB382&lt;=铜钱系统分析!$E$236),2)</f>
        <v>3</v>
      </c>
    </row>
    <row r="383" spans="1:29" x14ac:dyDescent="0.15">
      <c r="A383" s="48">
        <f t="shared" ca="1" si="50"/>
        <v>35.2351364442574</v>
      </c>
      <c r="B383">
        <f ca="1">_xlfn.IFS(AND(A383&gt;铜钱系统分析!$D$233,A383&lt;=铜钱系统分析!$E$233),5,AND(A383&gt;铜钱系统分析!$D$234,A383&lt;=铜钱系统分析!$E$234),4,AND(A383&gt;铜钱系统分析!$D$235,A383&lt;=铜钱系统分析!$E$235),3,AND(A383&gt;铜钱系统分析!$D$236,A383&lt;=铜钱系统分析!$E$236),2)</f>
        <v>3</v>
      </c>
      <c r="D383" s="48">
        <f t="shared" ca="1" si="51"/>
        <v>77.522358683921581</v>
      </c>
      <c r="E383">
        <f ca="1">_xlfn.IFS(AND(D383&gt;铜钱系统分析!$D$233,D383&lt;=铜钱系统分析!$E$233),5,AND(D383&gt;铜钱系统分析!$D$234,D383&lt;=铜钱系统分析!$E$234),4,AND(D383&gt;铜钱系统分析!$D$235,D383&lt;=铜钱系统分析!$E$235),3,AND(D383&gt;铜钱系统分析!$D$236,D383&lt;=铜钱系统分析!$E$236),2)</f>
        <v>2</v>
      </c>
      <c r="G383" s="48">
        <f t="shared" ca="1" si="52"/>
        <v>13.934880232149061</v>
      </c>
      <c r="H383">
        <f ca="1">_xlfn.IFS(AND(G383&gt;铜钱系统分析!$D$233,G383&lt;=铜钱系统分析!$E$233),5,AND(G383&gt;铜钱系统分析!$D$234,G383&lt;=铜钱系统分析!$E$234),4,AND(G383&gt;铜钱系统分析!$D$235,G383&lt;=铜钱系统分析!$E$235),3,AND(G383&gt;铜钱系统分析!$D$236,G383&lt;=铜钱系统分析!$E$236),2)</f>
        <v>3</v>
      </c>
      <c r="J383" s="48">
        <f t="shared" ca="1" si="53"/>
        <v>73.633505386309437</v>
      </c>
      <c r="K383">
        <f ca="1">_xlfn.IFS(AND(J383&gt;铜钱系统分析!$D$233,J383&lt;=铜钱系统分析!$E$233),5,AND(J383&gt;铜钱系统分析!$D$234,J383&lt;=铜钱系统分析!$E$234),4,AND(J383&gt;铜钱系统分析!$D$235,J383&lt;=铜钱系统分析!$E$235),3,AND(J383&gt;铜钱系统分析!$D$236,J383&lt;=铜钱系统分析!$E$236),2)</f>
        <v>2</v>
      </c>
      <c r="M383" s="48">
        <f t="shared" ca="1" si="54"/>
        <v>40.739864703574177</v>
      </c>
      <c r="N383">
        <f ca="1">_xlfn.IFS(AND(M383&gt;铜钱系统分析!$D$233,M383&lt;=铜钱系统分析!$E$233),5,AND(M383&gt;铜钱系统分析!$D$234,M383&lt;=铜钱系统分析!$E$234),4,AND(M383&gt;铜钱系统分析!$D$235,M383&lt;=铜钱系统分析!$E$235),3,AND(M383&gt;铜钱系统分析!$D$236,M383&lt;=铜钱系统分析!$E$236),2)</f>
        <v>3</v>
      </c>
      <c r="P383" s="48">
        <f t="shared" ca="1" si="55"/>
        <v>12.385499180679805</v>
      </c>
      <c r="Q383">
        <f ca="1">_xlfn.IFS(AND(P383&gt;铜钱系统分析!$D$233,P383&lt;=铜钱系统分析!$E$233),5,AND(P383&gt;铜钱系统分析!$D$234,P383&lt;=铜钱系统分析!$E$234),4,AND(P383&gt;铜钱系统分析!$D$235,P383&lt;=铜钱系统分析!$E$235),3,AND(P383&gt;铜钱系统分析!$D$236,P383&lt;=铜钱系统分析!$E$236),2)</f>
        <v>3</v>
      </c>
      <c r="S383" s="48">
        <f t="shared" ca="1" si="56"/>
        <v>53.77118232463738</v>
      </c>
      <c r="T383">
        <f ca="1">_xlfn.IFS(AND(S383&gt;铜钱系统分析!$D$233,S383&lt;=铜钱系统分析!$E$233),5,AND(S383&gt;铜钱系统分析!$D$234,S383&lt;=铜钱系统分析!$E$234),4,AND(S383&gt;铜钱系统分析!$D$235,S383&lt;=铜钱系统分析!$E$235),3,AND(S383&gt;铜钱系统分析!$D$236,S383&lt;=铜钱系统分析!$E$236),2)</f>
        <v>3</v>
      </c>
      <c r="V383" s="48">
        <f t="shared" ca="1" si="57"/>
        <v>81.946812319559854</v>
      </c>
      <c r="W383">
        <f ca="1">_xlfn.IFS(AND(V383&gt;铜钱系统分析!$D$233,V383&lt;=铜钱系统分析!$E$233),5,AND(V383&gt;铜钱系统分析!$D$234,V383&lt;=铜钱系统分析!$E$234),4,AND(V383&gt;铜钱系统分析!$D$235,V383&lt;=铜钱系统分析!$E$235),3,AND(V383&gt;铜钱系统分析!$D$236,V383&lt;=铜钱系统分析!$E$236),2)</f>
        <v>2</v>
      </c>
      <c r="Y383" s="48">
        <f t="shared" ca="1" si="58"/>
        <v>10.515975402165335</v>
      </c>
      <c r="Z383">
        <f ca="1">_xlfn.IFS(AND(Y383&gt;铜钱系统分析!$D$233,Y383&lt;=铜钱系统分析!$E$233),5,AND(Y383&gt;铜钱系统分析!$D$234,Y383&lt;=铜钱系统分析!$E$234),4,AND(Y383&gt;铜钱系统分析!$D$235,Y383&lt;=铜钱系统分析!$E$235),3,AND(Y383&gt;铜钱系统分析!$D$236,Y383&lt;=铜钱系统分析!$E$236),2)</f>
        <v>3</v>
      </c>
      <c r="AB383" s="48">
        <f t="shared" ca="1" si="59"/>
        <v>86.45757789679503</v>
      </c>
      <c r="AC383">
        <f ca="1">_xlfn.IFS(AND(AB383&gt;铜钱系统分析!$D$233,AB383&lt;=铜钱系统分析!$E$233),5,AND(AB383&gt;铜钱系统分析!$D$234,AB383&lt;=铜钱系统分析!$E$234),4,AND(AB383&gt;铜钱系统分析!$D$235,AB383&lt;=铜钱系统分析!$E$235),3,AND(AB383&gt;铜钱系统分析!$D$236,AB383&lt;=铜钱系统分析!$E$236),2)</f>
        <v>2</v>
      </c>
    </row>
    <row r="384" spans="1:29" x14ac:dyDescent="0.15">
      <c r="A384" s="48">
        <f t="shared" ca="1" si="50"/>
        <v>31.33676468186335</v>
      </c>
      <c r="B384">
        <f ca="1">_xlfn.IFS(AND(A384&gt;铜钱系统分析!$D$233,A384&lt;=铜钱系统分析!$E$233),5,AND(A384&gt;铜钱系统分析!$D$234,A384&lt;=铜钱系统分析!$E$234),4,AND(A384&gt;铜钱系统分析!$D$235,A384&lt;=铜钱系统分析!$E$235),3,AND(A384&gt;铜钱系统分析!$D$236,A384&lt;=铜钱系统分析!$E$236),2)</f>
        <v>3</v>
      </c>
      <c r="D384" s="48">
        <f t="shared" ca="1" si="51"/>
        <v>32.765015408386269</v>
      </c>
      <c r="E384">
        <f ca="1">_xlfn.IFS(AND(D384&gt;铜钱系统分析!$D$233,D384&lt;=铜钱系统分析!$E$233),5,AND(D384&gt;铜钱系统分析!$D$234,D384&lt;=铜钱系统分析!$E$234),4,AND(D384&gt;铜钱系统分析!$D$235,D384&lt;=铜钱系统分析!$E$235),3,AND(D384&gt;铜钱系统分析!$D$236,D384&lt;=铜钱系统分析!$E$236),2)</f>
        <v>3</v>
      </c>
      <c r="G384" s="48">
        <f t="shared" ca="1" si="52"/>
        <v>41.263997141408794</v>
      </c>
      <c r="H384">
        <f ca="1">_xlfn.IFS(AND(G384&gt;铜钱系统分析!$D$233,G384&lt;=铜钱系统分析!$E$233),5,AND(G384&gt;铜钱系统分析!$D$234,G384&lt;=铜钱系统分析!$E$234),4,AND(G384&gt;铜钱系统分析!$D$235,G384&lt;=铜钱系统分析!$E$235),3,AND(G384&gt;铜钱系统分析!$D$236,G384&lt;=铜钱系统分析!$E$236),2)</f>
        <v>3</v>
      </c>
      <c r="J384" s="48">
        <f t="shared" ca="1" si="53"/>
        <v>52.174106601340434</v>
      </c>
      <c r="K384">
        <f ca="1">_xlfn.IFS(AND(J384&gt;铜钱系统分析!$D$233,J384&lt;=铜钱系统分析!$E$233),5,AND(J384&gt;铜钱系统分析!$D$234,J384&lt;=铜钱系统分析!$E$234),4,AND(J384&gt;铜钱系统分析!$D$235,J384&lt;=铜钱系统分析!$E$235),3,AND(J384&gt;铜钱系统分析!$D$236,J384&lt;=铜钱系统分析!$E$236),2)</f>
        <v>3</v>
      </c>
      <c r="M384" s="48">
        <f t="shared" ca="1" si="54"/>
        <v>98.706460951392302</v>
      </c>
      <c r="N384">
        <f ca="1">_xlfn.IFS(AND(M384&gt;铜钱系统分析!$D$233,M384&lt;=铜钱系统分析!$E$233),5,AND(M384&gt;铜钱系统分析!$D$234,M384&lt;=铜钱系统分析!$E$234),4,AND(M384&gt;铜钱系统分析!$D$235,M384&lt;=铜钱系统分析!$E$235),3,AND(M384&gt;铜钱系统分析!$D$236,M384&lt;=铜钱系统分析!$E$236),2)</f>
        <v>2</v>
      </c>
      <c r="P384" s="48">
        <f t="shared" ca="1" si="55"/>
        <v>15.887941161082376</v>
      </c>
      <c r="Q384">
        <f ca="1">_xlfn.IFS(AND(P384&gt;铜钱系统分析!$D$233,P384&lt;=铜钱系统分析!$E$233),5,AND(P384&gt;铜钱系统分析!$D$234,P384&lt;=铜钱系统分析!$E$234),4,AND(P384&gt;铜钱系统分析!$D$235,P384&lt;=铜钱系统分析!$E$235),3,AND(P384&gt;铜钱系统分析!$D$236,P384&lt;=铜钱系统分析!$E$236),2)</f>
        <v>3</v>
      </c>
      <c r="S384" s="48">
        <f t="shared" ca="1" si="56"/>
        <v>76.701675652979219</v>
      </c>
      <c r="T384">
        <f ca="1">_xlfn.IFS(AND(S384&gt;铜钱系统分析!$D$233,S384&lt;=铜钱系统分析!$E$233),5,AND(S384&gt;铜钱系统分析!$D$234,S384&lt;=铜钱系统分析!$E$234),4,AND(S384&gt;铜钱系统分析!$D$235,S384&lt;=铜钱系统分析!$E$235),3,AND(S384&gt;铜钱系统分析!$D$236,S384&lt;=铜钱系统分析!$E$236),2)</f>
        <v>2</v>
      </c>
      <c r="V384" s="48">
        <f t="shared" ca="1" si="57"/>
        <v>42.087627843966402</v>
      </c>
      <c r="W384">
        <f ca="1">_xlfn.IFS(AND(V384&gt;铜钱系统分析!$D$233,V384&lt;=铜钱系统分析!$E$233),5,AND(V384&gt;铜钱系统分析!$D$234,V384&lt;=铜钱系统分析!$E$234),4,AND(V384&gt;铜钱系统分析!$D$235,V384&lt;=铜钱系统分析!$E$235),3,AND(V384&gt;铜钱系统分析!$D$236,V384&lt;=铜钱系统分析!$E$236),2)</f>
        <v>3</v>
      </c>
      <c r="Y384" s="48">
        <f t="shared" ca="1" si="58"/>
        <v>11.507273700834808</v>
      </c>
      <c r="Z384">
        <f ca="1">_xlfn.IFS(AND(Y384&gt;铜钱系统分析!$D$233,Y384&lt;=铜钱系统分析!$E$233),5,AND(Y384&gt;铜钱系统分析!$D$234,Y384&lt;=铜钱系统分析!$E$234),4,AND(Y384&gt;铜钱系统分析!$D$235,Y384&lt;=铜钱系统分析!$E$235),3,AND(Y384&gt;铜钱系统分析!$D$236,Y384&lt;=铜钱系统分析!$E$236),2)</f>
        <v>3</v>
      </c>
      <c r="AB384" s="48">
        <f t="shared" ca="1" si="59"/>
        <v>39.942691425434454</v>
      </c>
      <c r="AC384">
        <f ca="1">_xlfn.IFS(AND(AB384&gt;铜钱系统分析!$D$233,AB384&lt;=铜钱系统分析!$E$233),5,AND(AB384&gt;铜钱系统分析!$D$234,AB384&lt;=铜钱系统分析!$E$234),4,AND(AB384&gt;铜钱系统分析!$D$235,AB384&lt;=铜钱系统分析!$E$235),3,AND(AB384&gt;铜钱系统分析!$D$236,AB384&lt;=铜钱系统分析!$E$236),2)</f>
        <v>3</v>
      </c>
    </row>
    <row r="385" spans="1:29" x14ac:dyDescent="0.15">
      <c r="A385" s="48">
        <f t="shared" ca="1" si="50"/>
        <v>62.79735454063534</v>
      </c>
      <c r="B385">
        <f ca="1">_xlfn.IFS(AND(A385&gt;铜钱系统分析!$D$233,A385&lt;=铜钱系统分析!$E$233),5,AND(A385&gt;铜钱系统分析!$D$234,A385&lt;=铜钱系统分析!$E$234),4,AND(A385&gt;铜钱系统分析!$D$235,A385&lt;=铜钱系统分析!$E$235),3,AND(A385&gt;铜钱系统分析!$D$236,A385&lt;=铜钱系统分析!$E$236),2)</f>
        <v>3</v>
      </c>
      <c r="D385" s="48">
        <f t="shared" ca="1" si="51"/>
        <v>19.926213094374834</v>
      </c>
      <c r="E385">
        <f ca="1">_xlfn.IFS(AND(D385&gt;铜钱系统分析!$D$233,D385&lt;=铜钱系统分析!$E$233),5,AND(D385&gt;铜钱系统分析!$D$234,D385&lt;=铜钱系统分析!$E$234),4,AND(D385&gt;铜钱系统分析!$D$235,D385&lt;=铜钱系统分析!$E$235),3,AND(D385&gt;铜钱系统分析!$D$236,D385&lt;=铜钱系统分析!$E$236),2)</f>
        <v>3</v>
      </c>
      <c r="G385" s="48">
        <f t="shared" ca="1" si="52"/>
        <v>46.040985360199095</v>
      </c>
      <c r="H385">
        <f ca="1">_xlfn.IFS(AND(G385&gt;铜钱系统分析!$D$233,G385&lt;=铜钱系统分析!$E$233),5,AND(G385&gt;铜钱系统分析!$D$234,G385&lt;=铜钱系统分析!$E$234),4,AND(G385&gt;铜钱系统分析!$D$235,G385&lt;=铜钱系统分析!$E$235),3,AND(G385&gt;铜钱系统分析!$D$236,G385&lt;=铜钱系统分析!$E$236),2)</f>
        <v>3</v>
      </c>
      <c r="J385" s="48">
        <f t="shared" ca="1" si="53"/>
        <v>66.824489984445449</v>
      </c>
      <c r="K385">
        <f ca="1">_xlfn.IFS(AND(J385&gt;铜钱系统分析!$D$233,J385&lt;=铜钱系统分析!$E$233),5,AND(J385&gt;铜钱系统分析!$D$234,J385&lt;=铜钱系统分析!$E$234),4,AND(J385&gt;铜钱系统分析!$D$235,J385&lt;=铜钱系统分析!$E$235),3,AND(J385&gt;铜钱系统分析!$D$236,J385&lt;=铜钱系统分析!$E$236),2)</f>
        <v>3</v>
      </c>
      <c r="M385" s="48">
        <f t="shared" ca="1" si="54"/>
        <v>87.789938699420802</v>
      </c>
      <c r="N385">
        <f ca="1">_xlfn.IFS(AND(M385&gt;铜钱系统分析!$D$233,M385&lt;=铜钱系统分析!$E$233),5,AND(M385&gt;铜钱系统分析!$D$234,M385&lt;=铜钱系统分析!$E$234),4,AND(M385&gt;铜钱系统分析!$D$235,M385&lt;=铜钱系统分析!$E$235),3,AND(M385&gt;铜钱系统分析!$D$236,M385&lt;=铜钱系统分析!$E$236),2)</f>
        <v>2</v>
      </c>
      <c r="P385" s="48">
        <f t="shared" ca="1" si="55"/>
        <v>84.329840156119431</v>
      </c>
      <c r="Q385">
        <f ca="1">_xlfn.IFS(AND(P385&gt;铜钱系统分析!$D$233,P385&lt;=铜钱系统分析!$E$233),5,AND(P385&gt;铜钱系统分析!$D$234,P385&lt;=铜钱系统分析!$E$234),4,AND(P385&gt;铜钱系统分析!$D$235,P385&lt;=铜钱系统分析!$E$235),3,AND(P385&gt;铜钱系统分析!$D$236,P385&lt;=铜钱系统分析!$E$236),2)</f>
        <v>2</v>
      </c>
      <c r="S385" s="48">
        <f t="shared" ca="1" si="56"/>
        <v>4.0674565715623112</v>
      </c>
      <c r="T385">
        <f ca="1">_xlfn.IFS(AND(S385&gt;铜钱系统分析!$D$233,S385&lt;=铜钱系统分析!$E$233),5,AND(S385&gt;铜钱系统分析!$D$234,S385&lt;=铜钱系统分析!$E$234),4,AND(S385&gt;铜钱系统分析!$D$235,S385&lt;=铜钱系统分析!$E$235),3,AND(S385&gt;铜钱系统分析!$D$236,S385&lt;=铜钱系统分析!$E$236),2)</f>
        <v>3</v>
      </c>
      <c r="V385" s="48">
        <f t="shared" ca="1" si="57"/>
        <v>52.327151086143019</v>
      </c>
      <c r="W385">
        <f ca="1">_xlfn.IFS(AND(V385&gt;铜钱系统分析!$D$233,V385&lt;=铜钱系统分析!$E$233),5,AND(V385&gt;铜钱系统分析!$D$234,V385&lt;=铜钱系统分析!$E$234),4,AND(V385&gt;铜钱系统分析!$D$235,V385&lt;=铜钱系统分析!$E$235),3,AND(V385&gt;铜钱系统分析!$D$236,V385&lt;=铜钱系统分析!$E$236),2)</f>
        <v>3</v>
      </c>
      <c r="Y385" s="48">
        <f t="shared" ca="1" si="58"/>
        <v>67.104645989376664</v>
      </c>
      <c r="Z385">
        <f ca="1">_xlfn.IFS(AND(Y385&gt;铜钱系统分析!$D$233,Y385&lt;=铜钱系统分析!$E$233),5,AND(Y385&gt;铜钱系统分析!$D$234,Y385&lt;=铜钱系统分析!$E$234),4,AND(Y385&gt;铜钱系统分析!$D$235,Y385&lt;=铜钱系统分析!$E$235),3,AND(Y385&gt;铜钱系统分析!$D$236,Y385&lt;=铜钱系统分析!$E$236),2)</f>
        <v>3</v>
      </c>
      <c r="AB385" s="48">
        <f t="shared" ca="1" si="59"/>
        <v>20.674176279360111</v>
      </c>
      <c r="AC385">
        <f ca="1">_xlfn.IFS(AND(AB385&gt;铜钱系统分析!$D$233,AB385&lt;=铜钱系统分析!$E$233),5,AND(AB385&gt;铜钱系统分析!$D$234,AB385&lt;=铜钱系统分析!$E$234),4,AND(AB385&gt;铜钱系统分析!$D$235,AB385&lt;=铜钱系统分析!$E$235),3,AND(AB385&gt;铜钱系统分析!$D$236,AB385&lt;=铜钱系统分析!$E$236),2)</f>
        <v>3</v>
      </c>
    </row>
    <row r="386" spans="1:29" x14ac:dyDescent="0.15">
      <c r="A386" s="48">
        <f t="shared" ca="1" si="50"/>
        <v>66.003917478593152</v>
      </c>
      <c r="B386">
        <f ca="1">_xlfn.IFS(AND(A386&gt;铜钱系统分析!$D$233,A386&lt;=铜钱系统分析!$E$233),5,AND(A386&gt;铜钱系统分析!$D$234,A386&lt;=铜钱系统分析!$E$234),4,AND(A386&gt;铜钱系统分析!$D$235,A386&lt;=铜钱系统分析!$E$235),3,AND(A386&gt;铜钱系统分析!$D$236,A386&lt;=铜钱系统分析!$E$236),2)</f>
        <v>3</v>
      </c>
      <c r="D386" s="48">
        <f t="shared" ca="1" si="51"/>
        <v>74.67581401171158</v>
      </c>
      <c r="E386">
        <f ca="1">_xlfn.IFS(AND(D386&gt;铜钱系统分析!$D$233,D386&lt;=铜钱系统分析!$E$233),5,AND(D386&gt;铜钱系统分析!$D$234,D386&lt;=铜钱系统分析!$E$234),4,AND(D386&gt;铜钱系统分析!$D$235,D386&lt;=铜钱系统分析!$E$235),3,AND(D386&gt;铜钱系统分析!$D$236,D386&lt;=铜钱系统分析!$E$236),2)</f>
        <v>2</v>
      </c>
      <c r="G386" s="48">
        <f t="shared" ca="1" si="52"/>
        <v>17.440298218323758</v>
      </c>
      <c r="H386">
        <f ca="1">_xlfn.IFS(AND(G386&gt;铜钱系统分析!$D$233,G386&lt;=铜钱系统分析!$E$233),5,AND(G386&gt;铜钱系统分析!$D$234,G386&lt;=铜钱系统分析!$E$234),4,AND(G386&gt;铜钱系统分析!$D$235,G386&lt;=铜钱系统分析!$E$235),3,AND(G386&gt;铜钱系统分析!$D$236,G386&lt;=铜钱系统分析!$E$236),2)</f>
        <v>3</v>
      </c>
      <c r="J386" s="48">
        <f t="shared" ca="1" si="53"/>
        <v>94.238343135570204</v>
      </c>
      <c r="K386">
        <f ca="1">_xlfn.IFS(AND(J386&gt;铜钱系统分析!$D$233,J386&lt;=铜钱系统分析!$E$233),5,AND(J386&gt;铜钱系统分析!$D$234,J386&lt;=铜钱系统分析!$E$234),4,AND(J386&gt;铜钱系统分析!$D$235,J386&lt;=铜钱系统分析!$E$235),3,AND(J386&gt;铜钱系统分析!$D$236,J386&lt;=铜钱系统分析!$E$236),2)</f>
        <v>2</v>
      </c>
      <c r="M386" s="48">
        <f t="shared" ca="1" si="54"/>
        <v>95.938018647046334</v>
      </c>
      <c r="N386">
        <f ca="1">_xlfn.IFS(AND(M386&gt;铜钱系统分析!$D$233,M386&lt;=铜钱系统分析!$E$233),5,AND(M386&gt;铜钱系统分析!$D$234,M386&lt;=铜钱系统分析!$E$234),4,AND(M386&gt;铜钱系统分析!$D$235,M386&lt;=铜钱系统分析!$E$235),3,AND(M386&gt;铜钱系统分析!$D$236,M386&lt;=铜钱系统分析!$E$236),2)</f>
        <v>2</v>
      </c>
      <c r="P386" s="48">
        <f t="shared" ca="1" si="55"/>
        <v>95.249759268616359</v>
      </c>
      <c r="Q386">
        <f ca="1">_xlfn.IFS(AND(P386&gt;铜钱系统分析!$D$233,P386&lt;=铜钱系统分析!$E$233),5,AND(P386&gt;铜钱系统分析!$D$234,P386&lt;=铜钱系统分析!$E$234),4,AND(P386&gt;铜钱系统分析!$D$235,P386&lt;=铜钱系统分析!$E$235),3,AND(P386&gt;铜钱系统分析!$D$236,P386&lt;=铜钱系统分析!$E$236),2)</f>
        <v>2</v>
      </c>
      <c r="S386" s="48">
        <f t="shared" ca="1" si="56"/>
        <v>25.001407260780883</v>
      </c>
      <c r="T386">
        <f ca="1">_xlfn.IFS(AND(S386&gt;铜钱系统分析!$D$233,S386&lt;=铜钱系统分析!$E$233),5,AND(S386&gt;铜钱系统分析!$D$234,S386&lt;=铜钱系统分析!$E$234),4,AND(S386&gt;铜钱系统分析!$D$235,S386&lt;=铜钱系统分析!$E$235),3,AND(S386&gt;铜钱系统分析!$D$236,S386&lt;=铜钱系统分析!$E$236),2)</f>
        <v>3</v>
      </c>
      <c r="V386" s="48">
        <f t="shared" ca="1" si="57"/>
        <v>59.778859745334891</v>
      </c>
      <c r="W386">
        <f ca="1">_xlfn.IFS(AND(V386&gt;铜钱系统分析!$D$233,V386&lt;=铜钱系统分析!$E$233),5,AND(V386&gt;铜钱系统分析!$D$234,V386&lt;=铜钱系统分析!$E$234),4,AND(V386&gt;铜钱系统分析!$D$235,V386&lt;=铜钱系统分析!$E$235),3,AND(V386&gt;铜钱系统分析!$D$236,V386&lt;=铜钱系统分析!$E$236),2)</f>
        <v>3</v>
      </c>
      <c r="Y386" s="48">
        <f t="shared" ca="1" si="58"/>
        <v>3.003279387771951</v>
      </c>
      <c r="Z386">
        <f ca="1">_xlfn.IFS(AND(Y386&gt;铜钱系统分析!$D$233,Y386&lt;=铜钱系统分析!$E$233),5,AND(Y386&gt;铜钱系统分析!$D$234,Y386&lt;=铜钱系统分析!$E$234),4,AND(Y386&gt;铜钱系统分析!$D$235,Y386&lt;=铜钱系统分析!$E$235),3,AND(Y386&gt;铜钱系统分析!$D$236,Y386&lt;=铜钱系统分析!$E$236),2)</f>
        <v>3</v>
      </c>
      <c r="AB386" s="48">
        <f t="shared" ca="1" si="59"/>
        <v>14.19050873374983</v>
      </c>
      <c r="AC386">
        <f ca="1">_xlfn.IFS(AND(AB386&gt;铜钱系统分析!$D$233,AB386&lt;=铜钱系统分析!$E$233),5,AND(AB386&gt;铜钱系统分析!$D$234,AB386&lt;=铜钱系统分析!$E$234),4,AND(AB386&gt;铜钱系统分析!$D$235,AB386&lt;=铜钱系统分析!$E$235),3,AND(AB386&gt;铜钱系统分析!$D$236,AB386&lt;=铜钱系统分析!$E$236),2)</f>
        <v>3</v>
      </c>
    </row>
    <row r="387" spans="1:29" x14ac:dyDescent="0.15">
      <c r="A387" s="48">
        <f t="shared" ca="1" si="50"/>
        <v>33.292725333428855</v>
      </c>
      <c r="B387">
        <f ca="1">_xlfn.IFS(AND(A387&gt;铜钱系统分析!$D$233,A387&lt;=铜钱系统分析!$E$233),5,AND(A387&gt;铜钱系统分析!$D$234,A387&lt;=铜钱系统分析!$E$234),4,AND(A387&gt;铜钱系统分析!$D$235,A387&lt;=铜钱系统分析!$E$235),3,AND(A387&gt;铜钱系统分析!$D$236,A387&lt;=铜钱系统分析!$E$236),2)</f>
        <v>3</v>
      </c>
      <c r="D387" s="48">
        <f t="shared" ca="1" si="51"/>
        <v>53.942485468721003</v>
      </c>
      <c r="E387">
        <f ca="1">_xlfn.IFS(AND(D387&gt;铜钱系统分析!$D$233,D387&lt;=铜钱系统分析!$E$233),5,AND(D387&gt;铜钱系统分析!$D$234,D387&lt;=铜钱系统分析!$E$234),4,AND(D387&gt;铜钱系统分析!$D$235,D387&lt;=铜钱系统分析!$E$235),3,AND(D387&gt;铜钱系统分析!$D$236,D387&lt;=铜钱系统分析!$E$236),2)</f>
        <v>3</v>
      </c>
      <c r="G387" s="48">
        <f t="shared" ca="1" si="52"/>
        <v>55.054261540620509</v>
      </c>
      <c r="H387">
        <f ca="1">_xlfn.IFS(AND(G387&gt;铜钱系统分析!$D$233,G387&lt;=铜钱系统分析!$E$233),5,AND(G387&gt;铜钱系统分析!$D$234,G387&lt;=铜钱系统分析!$E$234),4,AND(G387&gt;铜钱系统分析!$D$235,G387&lt;=铜钱系统分析!$E$235),3,AND(G387&gt;铜钱系统分析!$D$236,G387&lt;=铜钱系统分析!$E$236),2)</f>
        <v>3</v>
      </c>
      <c r="J387" s="48">
        <f t="shared" ca="1" si="53"/>
        <v>49.277696956007219</v>
      </c>
      <c r="K387">
        <f ca="1">_xlfn.IFS(AND(J387&gt;铜钱系统分析!$D$233,J387&lt;=铜钱系统分析!$E$233),5,AND(J387&gt;铜钱系统分析!$D$234,J387&lt;=铜钱系统分析!$E$234),4,AND(J387&gt;铜钱系统分析!$D$235,J387&lt;=铜钱系统分析!$E$235),3,AND(J387&gt;铜钱系统分析!$D$236,J387&lt;=铜钱系统分析!$E$236),2)</f>
        <v>3</v>
      </c>
      <c r="M387" s="48">
        <f t="shared" ca="1" si="54"/>
        <v>63.311437830491499</v>
      </c>
      <c r="N387">
        <f ca="1">_xlfn.IFS(AND(M387&gt;铜钱系统分析!$D$233,M387&lt;=铜钱系统分析!$E$233),5,AND(M387&gt;铜钱系统分析!$D$234,M387&lt;=铜钱系统分析!$E$234),4,AND(M387&gt;铜钱系统分析!$D$235,M387&lt;=铜钱系统分析!$E$235),3,AND(M387&gt;铜钱系统分析!$D$236,M387&lt;=铜钱系统分析!$E$236),2)</f>
        <v>3</v>
      </c>
      <c r="P387" s="48">
        <f t="shared" ca="1" si="55"/>
        <v>50.573632194273763</v>
      </c>
      <c r="Q387">
        <f ca="1">_xlfn.IFS(AND(P387&gt;铜钱系统分析!$D$233,P387&lt;=铜钱系统分析!$E$233),5,AND(P387&gt;铜钱系统分析!$D$234,P387&lt;=铜钱系统分析!$E$234),4,AND(P387&gt;铜钱系统分析!$D$235,P387&lt;=铜钱系统分析!$E$235),3,AND(P387&gt;铜钱系统分析!$D$236,P387&lt;=铜钱系统分析!$E$236),2)</f>
        <v>3</v>
      </c>
      <c r="S387" s="48">
        <f t="shared" ca="1" si="56"/>
        <v>94.95967152519971</v>
      </c>
      <c r="T387">
        <f ca="1">_xlfn.IFS(AND(S387&gt;铜钱系统分析!$D$233,S387&lt;=铜钱系统分析!$E$233),5,AND(S387&gt;铜钱系统分析!$D$234,S387&lt;=铜钱系统分析!$E$234),4,AND(S387&gt;铜钱系统分析!$D$235,S387&lt;=铜钱系统分析!$E$235),3,AND(S387&gt;铜钱系统分析!$D$236,S387&lt;=铜钱系统分析!$E$236),2)</f>
        <v>2</v>
      </c>
      <c r="V387" s="48">
        <f t="shared" ca="1" si="57"/>
        <v>82.890591731891533</v>
      </c>
      <c r="W387">
        <f ca="1">_xlfn.IFS(AND(V387&gt;铜钱系统分析!$D$233,V387&lt;=铜钱系统分析!$E$233),5,AND(V387&gt;铜钱系统分析!$D$234,V387&lt;=铜钱系统分析!$E$234),4,AND(V387&gt;铜钱系统分析!$D$235,V387&lt;=铜钱系统分析!$E$235),3,AND(V387&gt;铜钱系统分析!$D$236,V387&lt;=铜钱系统分析!$E$236),2)</f>
        <v>2</v>
      </c>
      <c r="Y387" s="48">
        <f t="shared" ca="1" si="58"/>
        <v>15.109389326200006</v>
      </c>
      <c r="Z387">
        <f ca="1">_xlfn.IFS(AND(Y387&gt;铜钱系统分析!$D$233,Y387&lt;=铜钱系统分析!$E$233),5,AND(Y387&gt;铜钱系统分析!$D$234,Y387&lt;=铜钱系统分析!$E$234),4,AND(Y387&gt;铜钱系统分析!$D$235,Y387&lt;=铜钱系统分析!$E$235),3,AND(Y387&gt;铜钱系统分析!$D$236,Y387&lt;=铜钱系统分析!$E$236),2)</f>
        <v>3</v>
      </c>
      <c r="AB387" s="48">
        <f t="shared" ca="1" si="59"/>
        <v>33.755348367648416</v>
      </c>
      <c r="AC387">
        <f ca="1">_xlfn.IFS(AND(AB387&gt;铜钱系统分析!$D$233,AB387&lt;=铜钱系统分析!$E$233),5,AND(AB387&gt;铜钱系统分析!$D$234,AB387&lt;=铜钱系统分析!$E$234),4,AND(AB387&gt;铜钱系统分析!$D$235,AB387&lt;=铜钱系统分析!$E$235),3,AND(AB387&gt;铜钱系统分析!$D$236,AB387&lt;=铜钱系统分析!$E$236),2)</f>
        <v>3</v>
      </c>
    </row>
    <row r="388" spans="1:29" x14ac:dyDescent="0.15">
      <c r="A388" s="48">
        <f t="shared" ca="1" si="50"/>
        <v>47.396248453504029</v>
      </c>
      <c r="B388">
        <f ca="1">_xlfn.IFS(AND(A388&gt;铜钱系统分析!$D$233,A388&lt;=铜钱系统分析!$E$233),5,AND(A388&gt;铜钱系统分析!$D$234,A388&lt;=铜钱系统分析!$E$234),4,AND(A388&gt;铜钱系统分析!$D$235,A388&lt;=铜钱系统分析!$E$235),3,AND(A388&gt;铜钱系统分析!$D$236,A388&lt;=铜钱系统分析!$E$236),2)</f>
        <v>3</v>
      </c>
      <c r="D388" s="48">
        <f t="shared" ca="1" si="51"/>
        <v>32.196821302241453</v>
      </c>
      <c r="E388">
        <f ca="1">_xlfn.IFS(AND(D388&gt;铜钱系统分析!$D$233,D388&lt;=铜钱系统分析!$E$233),5,AND(D388&gt;铜钱系统分析!$D$234,D388&lt;=铜钱系统分析!$E$234),4,AND(D388&gt;铜钱系统分析!$D$235,D388&lt;=铜钱系统分析!$E$235),3,AND(D388&gt;铜钱系统分析!$D$236,D388&lt;=铜钱系统分析!$E$236),2)</f>
        <v>3</v>
      </c>
      <c r="G388" s="48">
        <f t="shared" ca="1" si="52"/>
        <v>48.140780519608505</v>
      </c>
      <c r="H388">
        <f ca="1">_xlfn.IFS(AND(G388&gt;铜钱系统分析!$D$233,G388&lt;=铜钱系统分析!$E$233),5,AND(G388&gt;铜钱系统分析!$D$234,G388&lt;=铜钱系统分析!$E$234),4,AND(G388&gt;铜钱系统分析!$D$235,G388&lt;=铜钱系统分析!$E$235),3,AND(G388&gt;铜钱系统分析!$D$236,G388&lt;=铜钱系统分析!$E$236),2)</f>
        <v>3</v>
      </c>
      <c r="J388" s="48">
        <f t="shared" ca="1" si="53"/>
        <v>86.716570850008026</v>
      </c>
      <c r="K388">
        <f ca="1">_xlfn.IFS(AND(J388&gt;铜钱系统分析!$D$233,J388&lt;=铜钱系统分析!$E$233),5,AND(J388&gt;铜钱系统分析!$D$234,J388&lt;=铜钱系统分析!$E$234),4,AND(J388&gt;铜钱系统分析!$D$235,J388&lt;=铜钱系统分析!$E$235),3,AND(J388&gt;铜钱系统分析!$D$236,J388&lt;=铜钱系统分析!$E$236),2)</f>
        <v>2</v>
      </c>
      <c r="M388" s="48">
        <f t="shared" ca="1" si="54"/>
        <v>71.320536378664201</v>
      </c>
      <c r="N388">
        <f ca="1">_xlfn.IFS(AND(M388&gt;铜钱系统分析!$D$233,M388&lt;=铜钱系统分析!$E$233),5,AND(M388&gt;铜钱系统分析!$D$234,M388&lt;=铜钱系统分析!$E$234),4,AND(M388&gt;铜钱系统分析!$D$235,M388&lt;=铜钱系统分析!$E$235),3,AND(M388&gt;铜钱系统分析!$D$236,M388&lt;=铜钱系统分析!$E$236),2)</f>
        <v>3</v>
      </c>
      <c r="P388" s="48">
        <f t="shared" ca="1" si="55"/>
        <v>47.682291754956083</v>
      </c>
      <c r="Q388">
        <f ca="1">_xlfn.IFS(AND(P388&gt;铜钱系统分析!$D$233,P388&lt;=铜钱系统分析!$E$233),5,AND(P388&gt;铜钱系统分析!$D$234,P388&lt;=铜钱系统分析!$E$234),4,AND(P388&gt;铜钱系统分析!$D$235,P388&lt;=铜钱系统分析!$E$235),3,AND(P388&gt;铜钱系统分析!$D$236,P388&lt;=铜钱系统分析!$E$236),2)</f>
        <v>3</v>
      </c>
      <c r="S388" s="48">
        <f t="shared" ca="1" si="56"/>
        <v>38.068958756086822</v>
      </c>
      <c r="T388">
        <f ca="1">_xlfn.IFS(AND(S388&gt;铜钱系统分析!$D$233,S388&lt;=铜钱系统分析!$E$233),5,AND(S388&gt;铜钱系统分析!$D$234,S388&lt;=铜钱系统分析!$E$234),4,AND(S388&gt;铜钱系统分析!$D$235,S388&lt;=铜钱系统分析!$E$235),3,AND(S388&gt;铜钱系统分析!$D$236,S388&lt;=铜钱系统分析!$E$236),2)</f>
        <v>3</v>
      </c>
      <c r="V388" s="48">
        <f t="shared" ca="1" si="57"/>
        <v>83.098349838763198</v>
      </c>
      <c r="W388">
        <f ca="1">_xlfn.IFS(AND(V388&gt;铜钱系统分析!$D$233,V388&lt;=铜钱系统分析!$E$233),5,AND(V388&gt;铜钱系统分析!$D$234,V388&lt;=铜钱系统分析!$E$234),4,AND(V388&gt;铜钱系统分析!$D$235,V388&lt;=铜钱系统分析!$E$235),3,AND(V388&gt;铜钱系统分析!$D$236,V388&lt;=铜钱系统分析!$E$236),2)</f>
        <v>2</v>
      </c>
      <c r="Y388" s="48">
        <f t="shared" ca="1" si="58"/>
        <v>82.384913375175188</v>
      </c>
      <c r="Z388">
        <f ca="1">_xlfn.IFS(AND(Y388&gt;铜钱系统分析!$D$233,Y388&lt;=铜钱系统分析!$E$233),5,AND(Y388&gt;铜钱系统分析!$D$234,Y388&lt;=铜钱系统分析!$E$234),4,AND(Y388&gt;铜钱系统分析!$D$235,Y388&lt;=铜钱系统分析!$E$235),3,AND(Y388&gt;铜钱系统分析!$D$236,Y388&lt;=铜钱系统分析!$E$236),2)</f>
        <v>2</v>
      </c>
      <c r="AB388" s="48">
        <f t="shared" ca="1" si="59"/>
        <v>35.523290216876958</v>
      </c>
      <c r="AC388">
        <f ca="1">_xlfn.IFS(AND(AB388&gt;铜钱系统分析!$D$233,AB388&lt;=铜钱系统分析!$E$233),5,AND(AB388&gt;铜钱系统分析!$D$234,AB388&lt;=铜钱系统分析!$E$234),4,AND(AB388&gt;铜钱系统分析!$D$235,AB388&lt;=铜钱系统分析!$E$235),3,AND(AB388&gt;铜钱系统分析!$D$236,AB388&lt;=铜钱系统分析!$E$236),2)</f>
        <v>3</v>
      </c>
    </row>
    <row r="389" spans="1:29" x14ac:dyDescent="0.15">
      <c r="A389" s="48">
        <f t="shared" ca="1" si="50"/>
        <v>91.087890209295594</v>
      </c>
      <c r="B389">
        <f ca="1">_xlfn.IFS(AND(A389&gt;铜钱系统分析!$D$233,A389&lt;=铜钱系统分析!$E$233),5,AND(A389&gt;铜钱系统分析!$D$234,A389&lt;=铜钱系统分析!$E$234),4,AND(A389&gt;铜钱系统分析!$D$235,A389&lt;=铜钱系统分析!$E$235),3,AND(A389&gt;铜钱系统分析!$D$236,A389&lt;=铜钱系统分析!$E$236),2)</f>
        <v>2</v>
      </c>
      <c r="D389" s="48">
        <f t="shared" ca="1" si="51"/>
        <v>19.921748235485015</v>
      </c>
      <c r="E389">
        <f ca="1">_xlfn.IFS(AND(D389&gt;铜钱系统分析!$D$233,D389&lt;=铜钱系统分析!$E$233),5,AND(D389&gt;铜钱系统分析!$D$234,D389&lt;=铜钱系统分析!$E$234),4,AND(D389&gt;铜钱系统分析!$D$235,D389&lt;=铜钱系统分析!$E$235),3,AND(D389&gt;铜钱系统分析!$D$236,D389&lt;=铜钱系统分析!$E$236),2)</f>
        <v>3</v>
      </c>
      <c r="G389" s="48">
        <f t="shared" ca="1" si="52"/>
        <v>33.351640678677377</v>
      </c>
      <c r="H389">
        <f ca="1">_xlfn.IFS(AND(G389&gt;铜钱系统分析!$D$233,G389&lt;=铜钱系统分析!$E$233),5,AND(G389&gt;铜钱系统分析!$D$234,G389&lt;=铜钱系统分析!$E$234),4,AND(G389&gt;铜钱系统分析!$D$235,G389&lt;=铜钱系统分析!$E$235),3,AND(G389&gt;铜钱系统分析!$D$236,G389&lt;=铜钱系统分析!$E$236),2)</f>
        <v>3</v>
      </c>
      <c r="J389" s="48">
        <f t="shared" ca="1" si="53"/>
        <v>27.005424642884879</v>
      </c>
      <c r="K389">
        <f ca="1">_xlfn.IFS(AND(J389&gt;铜钱系统分析!$D$233,J389&lt;=铜钱系统分析!$E$233),5,AND(J389&gt;铜钱系统分析!$D$234,J389&lt;=铜钱系统分析!$E$234),4,AND(J389&gt;铜钱系统分析!$D$235,J389&lt;=铜钱系统分析!$E$235),3,AND(J389&gt;铜钱系统分析!$D$236,J389&lt;=铜钱系统分析!$E$236),2)</f>
        <v>3</v>
      </c>
      <c r="M389" s="48">
        <f t="shared" ca="1" si="54"/>
        <v>46.452205465132494</v>
      </c>
      <c r="N389">
        <f ca="1">_xlfn.IFS(AND(M389&gt;铜钱系统分析!$D$233,M389&lt;=铜钱系统分析!$E$233),5,AND(M389&gt;铜钱系统分析!$D$234,M389&lt;=铜钱系统分析!$E$234),4,AND(M389&gt;铜钱系统分析!$D$235,M389&lt;=铜钱系统分析!$E$235),3,AND(M389&gt;铜钱系统分析!$D$236,M389&lt;=铜钱系统分析!$E$236),2)</f>
        <v>3</v>
      </c>
      <c r="P389" s="48">
        <f t="shared" ca="1" si="55"/>
        <v>55.547582348840727</v>
      </c>
      <c r="Q389">
        <f ca="1">_xlfn.IFS(AND(P389&gt;铜钱系统分析!$D$233,P389&lt;=铜钱系统分析!$E$233),5,AND(P389&gt;铜钱系统分析!$D$234,P389&lt;=铜钱系统分析!$E$234),4,AND(P389&gt;铜钱系统分析!$D$235,P389&lt;=铜钱系统分析!$E$235),3,AND(P389&gt;铜钱系统分析!$D$236,P389&lt;=铜钱系统分析!$E$236),2)</f>
        <v>3</v>
      </c>
      <c r="S389" s="48">
        <f t="shared" ca="1" si="56"/>
        <v>66.222957537573706</v>
      </c>
      <c r="T389">
        <f ca="1">_xlfn.IFS(AND(S389&gt;铜钱系统分析!$D$233,S389&lt;=铜钱系统分析!$E$233),5,AND(S389&gt;铜钱系统分析!$D$234,S389&lt;=铜钱系统分析!$E$234),4,AND(S389&gt;铜钱系统分析!$D$235,S389&lt;=铜钱系统分析!$E$235),3,AND(S389&gt;铜钱系统分析!$D$236,S389&lt;=铜钱系统分析!$E$236),2)</f>
        <v>3</v>
      </c>
      <c r="V389" s="48">
        <f t="shared" ca="1" si="57"/>
        <v>0.77698684444437172</v>
      </c>
      <c r="W389">
        <f ca="1">_xlfn.IFS(AND(V389&gt;铜钱系统分析!$D$233,V389&lt;=铜钱系统分析!$E$233),5,AND(V389&gt;铜钱系统分析!$D$234,V389&lt;=铜钱系统分析!$E$234),4,AND(V389&gt;铜钱系统分析!$D$235,V389&lt;=铜钱系统分析!$E$235),3,AND(V389&gt;铜钱系统分析!$D$236,V389&lt;=铜钱系统分析!$E$236),2)</f>
        <v>4</v>
      </c>
      <c r="Y389" s="48">
        <f t="shared" ca="1" si="58"/>
        <v>37.823415986016848</v>
      </c>
      <c r="Z389">
        <f ca="1">_xlfn.IFS(AND(Y389&gt;铜钱系统分析!$D$233,Y389&lt;=铜钱系统分析!$E$233),5,AND(Y389&gt;铜钱系统分析!$D$234,Y389&lt;=铜钱系统分析!$E$234),4,AND(Y389&gt;铜钱系统分析!$D$235,Y389&lt;=铜钱系统分析!$E$235),3,AND(Y389&gt;铜钱系统分析!$D$236,Y389&lt;=铜钱系统分析!$E$236),2)</f>
        <v>3</v>
      </c>
      <c r="AB389" s="48">
        <f t="shared" ca="1" si="59"/>
        <v>88.518562272796586</v>
      </c>
      <c r="AC389">
        <f ca="1">_xlfn.IFS(AND(AB389&gt;铜钱系统分析!$D$233,AB389&lt;=铜钱系统分析!$E$233),5,AND(AB389&gt;铜钱系统分析!$D$234,AB389&lt;=铜钱系统分析!$E$234),4,AND(AB389&gt;铜钱系统分析!$D$235,AB389&lt;=铜钱系统分析!$E$235),3,AND(AB389&gt;铜钱系统分析!$D$236,AB389&lt;=铜钱系统分析!$E$236),2)</f>
        <v>2</v>
      </c>
    </row>
    <row r="390" spans="1:29" x14ac:dyDescent="0.15">
      <c r="A390" s="48">
        <f t="shared" ca="1" si="50"/>
        <v>92.01578441560973</v>
      </c>
      <c r="B390">
        <f ca="1">_xlfn.IFS(AND(A390&gt;铜钱系统分析!$D$233,A390&lt;=铜钱系统分析!$E$233),5,AND(A390&gt;铜钱系统分析!$D$234,A390&lt;=铜钱系统分析!$E$234),4,AND(A390&gt;铜钱系统分析!$D$235,A390&lt;=铜钱系统分析!$E$235),3,AND(A390&gt;铜钱系统分析!$D$236,A390&lt;=铜钱系统分析!$E$236),2)</f>
        <v>2</v>
      </c>
      <c r="D390" s="48">
        <f t="shared" ca="1" si="51"/>
        <v>94.794436304955525</v>
      </c>
      <c r="E390">
        <f ca="1">_xlfn.IFS(AND(D390&gt;铜钱系统分析!$D$233,D390&lt;=铜钱系统分析!$E$233),5,AND(D390&gt;铜钱系统分析!$D$234,D390&lt;=铜钱系统分析!$E$234),4,AND(D390&gt;铜钱系统分析!$D$235,D390&lt;=铜钱系统分析!$E$235),3,AND(D390&gt;铜钱系统分析!$D$236,D390&lt;=铜钱系统分析!$E$236),2)</f>
        <v>2</v>
      </c>
      <c r="G390" s="48">
        <f t="shared" ca="1" si="52"/>
        <v>18.430005460558352</v>
      </c>
      <c r="H390">
        <f ca="1">_xlfn.IFS(AND(G390&gt;铜钱系统分析!$D$233,G390&lt;=铜钱系统分析!$E$233),5,AND(G390&gt;铜钱系统分析!$D$234,G390&lt;=铜钱系统分析!$E$234),4,AND(G390&gt;铜钱系统分析!$D$235,G390&lt;=铜钱系统分析!$E$235),3,AND(G390&gt;铜钱系统分析!$D$236,G390&lt;=铜钱系统分析!$E$236),2)</f>
        <v>3</v>
      </c>
      <c r="J390" s="48">
        <f t="shared" ca="1" si="53"/>
        <v>33.002573706043634</v>
      </c>
      <c r="K390">
        <f ca="1">_xlfn.IFS(AND(J390&gt;铜钱系统分析!$D$233,J390&lt;=铜钱系统分析!$E$233),5,AND(J390&gt;铜钱系统分析!$D$234,J390&lt;=铜钱系统分析!$E$234),4,AND(J390&gt;铜钱系统分析!$D$235,J390&lt;=铜钱系统分析!$E$235),3,AND(J390&gt;铜钱系统分析!$D$236,J390&lt;=铜钱系统分析!$E$236),2)</f>
        <v>3</v>
      </c>
      <c r="M390" s="48">
        <f t="shared" ca="1" si="54"/>
        <v>58.951821811024296</v>
      </c>
      <c r="N390">
        <f ca="1">_xlfn.IFS(AND(M390&gt;铜钱系统分析!$D$233,M390&lt;=铜钱系统分析!$E$233),5,AND(M390&gt;铜钱系统分析!$D$234,M390&lt;=铜钱系统分析!$E$234),4,AND(M390&gt;铜钱系统分析!$D$235,M390&lt;=铜钱系统分析!$E$235),3,AND(M390&gt;铜钱系统分析!$D$236,M390&lt;=铜钱系统分析!$E$236),2)</f>
        <v>3</v>
      </c>
      <c r="P390" s="48">
        <f t="shared" ca="1" si="55"/>
        <v>70.341274059077591</v>
      </c>
      <c r="Q390">
        <f ca="1">_xlfn.IFS(AND(P390&gt;铜钱系统分析!$D$233,P390&lt;=铜钱系统分析!$E$233),5,AND(P390&gt;铜钱系统分析!$D$234,P390&lt;=铜钱系统分析!$E$234),4,AND(P390&gt;铜钱系统分析!$D$235,P390&lt;=铜钱系统分析!$E$235),3,AND(P390&gt;铜钱系统分析!$D$236,P390&lt;=铜钱系统分析!$E$236),2)</f>
        <v>3</v>
      </c>
      <c r="S390" s="48">
        <f t="shared" ca="1" si="56"/>
        <v>85.727789550153304</v>
      </c>
      <c r="T390">
        <f ca="1">_xlfn.IFS(AND(S390&gt;铜钱系统分析!$D$233,S390&lt;=铜钱系统分析!$E$233),5,AND(S390&gt;铜钱系统分析!$D$234,S390&lt;=铜钱系统分析!$E$234),4,AND(S390&gt;铜钱系统分析!$D$235,S390&lt;=铜钱系统分析!$E$235),3,AND(S390&gt;铜钱系统分析!$D$236,S390&lt;=铜钱系统分析!$E$236),2)</f>
        <v>2</v>
      </c>
      <c r="V390" s="48">
        <f t="shared" ca="1" si="57"/>
        <v>63.104784287364765</v>
      </c>
      <c r="W390">
        <f ca="1">_xlfn.IFS(AND(V390&gt;铜钱系统分析!$D$233,V390&lt;=铜钱系统分析!$E$233),5,AND(V390&gt;铜钱系统分析!$D$234,V390&lt;=铜钱系统分析!$E$234),4,AND(V390&gt;铜钱系统分析!$D$235,V390&lt;=铜钱系统分析!$E$235),3,AND(V390&gt;铜钱系统分析!$D$236,V390&lt;=铜钱系统分析!$E$236),2)</f>
        <v>3</v>
      </c>
      <c r="Y390" s="48">
        <f t="shared" ca="1" si="58"/>
        <v>72.119789379520554</v>
      </c>
      <c r="Z390">
        <f ca="1">_xlfn.IFS(AND(Y390&gt;铜钱系统分析!$D$233,Y390&lt;=铜钱系统分析!$E$233),5,AND(Y390&gt;铜钱系统分析!$D$234,Y390&lt;=铜钱系统分析!$E$234),4,AND(Y390&gt;铜钱系统分析!$D$235,Y390&lt;=铜钱系统分析!$E$235),3,AND(Y390&gt;铜钱系统分析!$D$236,Y390&lt;=铜钱系统分析!$E$236),2)</f>
        <v>3</v>
      </c>
      <c r="AB390" s="48">
        <f t="shared" ca="1" si="59"/>
        <v>64.455600461471406</v>
      </c>
      <c r="AC390">
        <f ca="1">_xlfn.IFS(AND(AB390&gt;铜钱系统分析!$D$233,AB390&lt;=铜钱系统分析!$E$233),5,AND(AB390&gt;铜钱系统分析!$D$234,AB390&lt;=铜钱系统分析!$E$234),4,AND(AB390&gt;铜钱系统分析!$D$235,AB390&lt;=铜钱系统分析!$E$235),3,AND(AB390&gt;铜钱系统分析!$D$236,AB390&lt;=铜钱系统分析!$E$236),2)</f>
        <v>3</v>
      </c>
    </row>
    <row r="391" spans="1:29" x14ac:dyDescent="0.15">
      <c r="A391" s="48">
        <f t="shared" ca="1" si="50"/>
        <v>5.8284366783082131</v>
      </c>
      <c r="B391">
        <f ca="1">_xlfn.IFS(AND(A391&gt;铜钱系统分析!$D$233,A391&lt;=铜钱系统分析!$E$233),5,AND(A391&gt;铜钱系统分析!$D$234,A391&lt;=铜钱系统分析!$E$234),4,AND(A391&gt;铜钱系统分析!$D$235,A391&lt;=铜钱系统分析!$E$235),3,AND(A391&gt;铜钱系统分析!$D$236,A391&lt;=铜钱系统分析!$E$236),2)</f>
        <v>3</v>
      </c>
      <c r="D391" s="48">
        <f t="shared" ca="1" si="51"/>
        <v>89.6385725150719</v>
      </c>
      <c r="E391">
        <f ca="1">_xlfn.IFS(AND(D391&gt;铜钱系统分析!$D$233,D391&lt;=铜钱系统分析!$E$233),5,AND(D391&gt;铜钱系统分析!$D$234,D391&lt;=铜钱系统分析!$E$234),4,AND(D391&gt;铜钱系统分析!$D$235,D391&lt;=铜钱系统分析!$E$235),3,AND(D391&gt;铜钱系统分析!$D$236,D391&lt;=铜钱系统分析!$E$236),2)</f>
        <v>2</v>
      </c>
      <c r="G391" s="48">
        <f t="shared" ca="1" si="52"/>
        <v>34.358350601991347</v>
      </c>
      <c r="H391">
        <f ca="1">_xlfn.IFS(AND(G391&gt;铜钱系统分析!$D$233,G391&lt;=铜钱系统分析!$E$233),5,AND(G391&gt;铜钱系统分析!$D$234,G391&lt;=铜钱系统分析!$E$234),4,AND(G391&gt;铜钱系统分析!$D$235,G391&lt;=铜钱系统分析!$E$235),3,AND(G391&gt;铜钱系统分析!$D$236,G391&lt;=铜钱系统分析!$E$236),2)</f>
        <v>3</v>
      </c>
      <c r="J391" s="48">
        <f t="shared" ca="1" si="53"/>
        <v>44.521803876648306</v>
      </c>
      <c r="K391">
        <f ca="1">_xlfn.IFS(AND(J391&gt;铜钱系统分析!$D$233,J391&lt;=铜钱系统分析!$E$233),5,AND(J391&gt;铜钱系统分析!$D$234,J391&lt;=铜钱系统分析!$E$234),4,AND(J391&gt;铜钱系统分析!$D$235,J391&lt;=铜钱系统分析!$E$235),3,AND(J391&gt;铜钱系统分析!$D$236,J391&lt;=铜钱系统分析!$E$236),2)</f>
        <v>3</v>
      </c>
      <c r="M391" s="48">
        <f t="shared" ca="1" si="54"/>
        <v>75.391854699189139</v>
      </c>
      <c r="N391">
        <f ca="1">_xlfn.IFS(AND(M391&gt;铜钱系统分析!$D$233,M391&lt;=铜钱系统分析!$E$233),5,AND(M391&gt;铜钱系统分析!$D$234,M391&lt;=铜钱系统分析!$E$234),4,AND(M391&gt;铜钱系统分析!$D$235,M391&lt;=铜钱系统分析!$E$235),3,AND(M391&gt;铜钱系统分析!$D$236,M391&lt;=铜钱系统分析!$E$236),2)</f>
        <v>2</v>
      </c>
      <c r="P391" s="48">
        <f t="shared" ca="1" si="55"/>
        <v>2.0216086300245961</v>
      </c>
      <c r="Q391">
        <f ca="1">_xlfn.IFS(AND(P391&gt;铜钱系统分析!$D$233,P391&lt;=铜钱系统分析!$E$233),5,AND(P391&gt;铜钱系统分析!$D$234,P391&lt;=铜钱系统分析!$E$234),4,AND(P391&gt;铜钱系统分析!$D$235,P391&lt;=铜钱系统分析!$E$235),3,AND(P391&gt;铜钱系统分析!$D$236,P391&lt;=铜钱系统分析!$E$236),2)</f>
        <v>4</v>
      </c>
      <c r="S391" s="48">
        <f t="shared" ca="1" si="56"/>
        <v>53.818476841171957</v>
      </c>
      <c r="T391">
        <f ca="1">_xlfn.IFS(AND(S391&gt;铜钱系统分析!$D$233,S391&lt;=铜钱系统分析!$E$233),5,AND(S391&gt;铜钱系统分析!$D$234,S391&lt;=铜钱系统分析!$E$234),4,AND(S391&gt;铜钱系统分析!$D$235,S391&lt;=铜钱系统分析!$E$235),3,AND(S391&gt;铜钱系统分析!$D$236,S391&lt;=铜钱系统分析!$E$236),2)</f>
        <v>3</v>
      </c>
      <c r="V391" s="48">
        <f t="shared" ca="1" si="57"/>
        <v>67.5621538217612</v>
      </c>
      <c r="W391">
        <f ca="1">_xlfn.IFS(AND(V391&gt;铜钱系统分析!$D$233,V391&lt;=铜钱系统分析!$E$233),5,AND(V391&gt;铜钱系统分析!$D$234,V391&lt;=铜钱系统分析!$E$234),4,AND(V391&gt;铜钱系统分析!$D$235,V391&lt;=铜钱系统分析!$E$235),3,AND(V391&gt;铜钱系统分析!$D$236,V391&lt;=铜钱系统分析!$E$236),2)</f>
        <v>3</v>
      </c>
      <c r="Y391" s="48">
        <f t="shared" ca="1" si="58"/>
        <v>93.635510292149107</v>
      </c>
      <c r="Z391">
        <f ca="1">_xlfn.IFS(AND(Y391&gt;铜钱系统分析!$D$233,Y391&lt;=铜钱系统分析!$E$233),5,AND(Y391&gt;铜钱系统分析!$D$234,Y391&lt;=铜钱系统分析!$E$234),4,AND(Y391&gt;铜钱系统分析!$D$235,Y391&lt;=铜钱系统分析!$E$235),3,AND(Y391&gt;铜钱系统分析!$D$236,Y391&lt;=铜钱系统分析!$E$236),2)</f>
        <v>2</v>
      </c>
      <c r="AB391" s="48">
        <f t="shared" ca="1" si="59"/>
        <v>7.7691575528420103</v>
      </c>
      <c r="AC391">
        <f ca="1">_xlfn.IFS(AND(AB391&gt;铜钱系统分析!$D$233,AB391&lt;=铜钱系统分析!$E$233),5,AND(AB391&gt;铜钱系统分析!$D$234,AB391&lt;=铜钱系统分析!$E$234),4,AND(AB391&gt;铜钱系统分析!$D$235,AB391&lt;=铜钱系统分析!$E$235),3,AND(AB391&gt;铜钱系统分析!$D$236,AB391&lt;=铜钱系统分析!$E$236),2)</f>
        <v>3</v>
      </c>
    </row>
    <row r="392" spans="1:29" x14ac:dyDescent="0.15">
      <c r="A392" s="48">
        <f t="shared" ca="1" si="50"/>
        <v>50.756141011457103</v>
      </c>
      <c r="B392">
        <f ca="1">_xlfn.IFS(AND(A392&gt;铜钱系统分析!$D$233,A392&lt;=铜钱系统分析!$E$233),5,AND(A392&gt;铜钱系统分析!$D$234,A392&lt;=铜钱系统分析!$E$234),4,AND(A392&gt;铜钱系统分析!$D$235,A392&lt;=铜钱系统分析!$E$235),3,AND(A392&gt;铜钱系统分析!$D$236,A392&lt;=铜钱系统分析!$E$236),2)</f>
        <v>3</v>
      </c>
      <c r="D392" s="48">
        <f t="shared" ca="1" si="51"/>
        <v>51.023738979209519</v>
      </c>
      <c r="E392">
        <f ca="1">_xlfn.IFS(AND(D392&gt;铜钱系统分析!$D$233,D392&lt;=铜钱系统分析!$E$233),5,AND(D392&gt;铜钱系统分析!$D$234,D392&lt;=铜钱系统分析!$E$234),4,AND(D392&gt;铜钱系统分析!$D$235,D392&lt;=铜钱系统分析!$E$235),3,AND(D392&gt;铜钱系统分析!$D$236,D392&lt;=铜钱系统分析!$E$236),2)</f>
        <v>3</v>
      </c>
      <c r="G392" s="48">
        <f t="shared" ca="1" si="52"/>
        <v>80.046066868768833</v>
      </c>
      <c r="H392">
        <f ca="1">_xlfn.IFS(AND(G392&gt;铜钱系统分析!$D$233,G392&lt;=铜钱系统分析!$E$233),5,AND(G392&gt;铜钱系统分析!$D$234,G392&lt;=铜钱系统分析!$E$234),4,AND(G392&gt;铜钱系统分析!$D$235,G392&lt;=铜钱系统分析!$E$235),3,AND(G392&gt;铜钱系统分析!$D$236,G392&lt;=铜钱系统分析!$E$236),2)</f>
        <v>2</v>
      </c>
      <c r="J392" s="48">
        <f t="shared" ca="1" si="53"/>
        <v>57.994603579654438</v>
      </c>
      <c r="K392">
        <f ca="1">_xlfn.IFS(AND(J392&gt;铜钱系统分析!$D$233,J392&lt;=铜钱系统分析!$E$233),5,AND(J392&gt;铜钱系统分析!$D$234,J392&lt;=铜钱系统分析!$E$234),4,AND(J392&gt;铜钱系统分析!$D$235,J392&lt;=铜钱系统分析!$E$235),3,AND(J392&gt;铜钱系统分析!$D$236,J392&lt;=铜钱系统分析!$E$236),2)</f>
        <v>3</v>
      </c>
      <c r="M392" s="48">
        <f t="shared" ca="1" si="54"/>
        <v>19.272705842811376</v>
      </c>
      <c r="N392">
        <f ca="1">_xlfn.IFS(AND(M392&gt;铜钱系统分析!$D$233,M392&lt;=铜钱系统分析!$E$233),5,AND(M392&gt;铜钱系统分析!$D$234,M392&lt;=铜钱系统分析!$E$234),4,AND(M392&gt;铜钱系统分析!$D$235,M392&lt;=铜钱系统分析!$E$235),3,AND(M392&gt;铜钱系统分析!$D$236,M392&lt;=铜钱系统分析!$E$236),2)</f>
        <v>3</v>
      </c>
      <c r="P392" s="48">
        <f t="shared" ca="1" si="55"/>
        <v>19.877060443457427</v>
      </c>
      <c r="Q392">
        <f ca="1">_xlfn.IFS(AND(P392&gt;铜钱系统分析!$D$233,P392&lt;=铜钱系统分析!$E$233),5,AND(P392&gt;铜钱系统分析!$D$234,P392&lt;=铜钱系统分析!$E$234),4,AND(P392&gt;铜钱系统分析!$D$235,P392&lt;=铜钱系统分析!$E$235),3,AND(P392&gt;铜钱系统分析!$D$236,P392&lt;=铜钱系统分析!$E$236),2)</f>
        <v>3</v>
      </c>
      <c r="S392" s="48">
        <f t="shared" ca="1" si="56"/>
        <v>32.946600358247046</v>
      </c>
      <c r="T392">
        <f ca="1">_xlfn.IFS(AND(S392&gt;铜钱系统分析!$D$233,S392&lt;=铜钱系统分析!$E$233),5,AND(S392&gt;铜钱系统分析!$D$234,S392&lt;=铜钱系统分析!$E$234),4,AND(S392&gt;铜钱系统分析!$D$235,S392&lt;=铜钱系统分析!$E$235),3,AND(S392&gt;铜钱系统分析!$D$236,S392&lt;=铜钱系统分析!$E$236),2)</f>
        <v>3</v>
      </c>
      <c r="V392" s="48">
        <f t="shared" ca="1" si="57"/>
        <v>59.383467222332023</v>
      </c>
      <c r="W392">
        <f ca="1">_xlfn.IFS(AND(V392&gt;铜钱系统分析!$D$233,V392&lt;=铜钱系统分析!$E$233),5,AND(V392&gt;铜钱系统分析!$D$234,V392&lt;=铜钱系统分析!$E$234),4,AND(V392&gt;铜钱系统分析!$D$235,V392&lt;=铜钱系统分析!$E$235),3,AND(V392&gt;铜钱系统分析!$D$236,V392&lt;=铜钱系统分析!$E$236),2)</f>
        <v>3</v>
      </c>
      <c r="Y392" s="48">
        <f t="shared" ca="1" si="58"/>
        <v>55.366607665704834</v>
      </c>
      <c r="Z392">
        <f ca="1">_xlfn.IFS(AND(Y392&gt;铜钱系统分析!$D$233,Y392&lt;=铜钱系统分析!$E$233),5,AND(Y392&gt;铜钱系统分析!$D$234,Y392&lt;=铜钱系统分析!$E$234),4,AND(Y392&gt;铜钱系统分析!$D$235,Y392&lt;=铜钱系统分析!$E$235),3,AND(Y392&gt;铜钱系统分析!$D$236,Y392&lt;=铜钱系统分析!$E$236),2)</f>
        <v>3</v>
      </c>
      <c r="AB392" s="48">
        <f t="shared" ca="1" si="59"/>
        <v>93.817104328183149</v>
      </c>
      <c r="AC392">
        <f ca="1">_xlfn.IFS(AND(AB392&gt;铜钱系统分析!$D$233,AB392&lt;=铜钱系统分析!$E$233),5,AND(AB392&gt;铜钱系统分析!$D$234,AB392&lt;=铜钱系统分析!$E$234),4,AND(AB392&gt;铜钱系统分析!$D$235,AB392&lt;=铜钱系统分析!$E$235),3,AND(AB392&gt;铜钱系统分析!$D$236,AB392&lt;=铜钱系统分析!$E$236),2)</f>
        <v>2</v>
      </c>
    </row>
    <row r="393" spans="1:29" x14ac:dyDescent="0.15">
      <c r="A393" s="48">
        <f t="shared" ca="1" si="50"/>
        <v>12.239755439544464</v>
      </c>
      <c r="B393">
        <f ca="1">_xlfn.IFS(AND(A393&gt;铜钱系统分析!$D$233,A393&lt;=铜钱系统分析!$E$233),5,AND(A393&gt;铜钱系统分析!$D$234,A393&lt;=铜钱系统分析!$E$234),4,AND(A393&gt;铜钱系统分析!$D$235,A393&lt;=铜钱系统分析!$E$235),3,AND(A393&gt;铜钱系统分析!$D$236,A393&lt;=铜钱系统分析!$E$236),2)</f>
        <v>3</v>
      </c>
      <c r="D393" s="48">
        <f t="shared" ca="1" si="51"/>
        <v>67.220533691324889</v>
      </c>
      <c r="E393">
        <f ca="1">_xlfn.IFS(AND(D393&gt;铜钱系统分析!$D$233,D393&lt;=铜钱系统分析!$E$233),5,AND(D393&gt;铜钱系统分析!$D$234,D393&lt;=铜钱系统分析!$E$234),4,AND(D393&gt;铜钱系统分析!$D$235,D393&lt;=铜钱系统分析!$E$235),3,AND(D393&gt;铜钱系统分析!$D$236,D393&lt;=铜钱系统分析!$E$236),2)</f>
        <v>3</v>
      </c>
      <c r="G393" s="48">
        <f t="shared" ca="1" si="52"/>
        <v>40.612057995375991</v>
      </c>
      <c r="H393">
        <f ca="1">_xlfn.IFS(AND(G393&gt;铜钱系统分析!$D$233,G393&lt;=铜钱系统分析!$E$233),5,AND(G393&gt;铜钱系统分析!$D$234,G393&lt;=铜钱系统分析!$E$234),4,AND(G393&gt;铜钱系统分析!$D$235,G393&lt;=铜钱系统分析!$E$235),3,AND(G393&gt;铜钱系统分析!$D$236,G393&lt;=铜钱系统分析!$E$236),2)</f>
        <v>3</v>
      </c>
      <c r="J393" s="48">
        <f t="shared" ca="1" si="53"/>
        <v>13.236412944132848</v>
      </c>
      <c r="K393">
        <f ca="1">_xlfn.IFS(AND(J393&gt;铜钱系统分析!$D$233,J393&lt;=铜钱系统分析!$E$233),5,AND(J393&gt;铜钱系统分析!$D$234,J393&lt;=铜钱系统分析!$E$234),4,AND(J393&gt;铜钱系统分析!$D$235,J393&lt;=铜钱系统分析!$E$235),3,AND(J393&gt;铜钱系统分析!$D$236,J393&lt;=铜钱系统分析!$E$236),2)</f>
        <v>3</v>
      </c>
      <c r="M393" s="48">
        <f t="shared" ca="1" si="54"/>
        <v>12.777262700419435</v>
      </c>
      <c r="N393">
        <f ca="1">_xlfn.IFS(AND(M393&gt;铜钱系统分析!$D$233,M393&lt;=铜钱系统分析!$E$233),5,AND(M393&gt;铜钱系统分析!$D$234,M393&lt;=铜钱系统分析!$E$234),4,AND(M393&gt;铜钱系统分析!$D$235,M393&lt;=铜钱系统分析!$E$235),3,AND(M393&gt;铜钱系统分析!$D$236,M393&lt;=铜钱系统分析!$E$236),2)</f>
        <v>3</v>
      </c>
      <c r="P393" s="48">
        <f t="shared" ca="1" si="55"/>
        <v>59.848377774221518</v>
      </c>
      <c r="Q393">
        <f ca="1">_xlfn.IFS(AND(P393&gt;铜钱系统分析!$D$233,P393&lt;=铜钱系统分析!$E$233),5,AND(P393&gt;铜钱系统分析!$D$234,P393&lt;=铜钱系统分析!$E$234),4,AND(P393&gt;铜钱系统分析!$D$235,P393&lt;=铜钱系统分析!$E$235),3,AND(P393&gt;铜钱系统分析!$D$236,P393&lt;=铜钱系统分析!$E$236),2)</f>
        <v>3</v>
      </c>
      <c r="S393" s="48">
        <f t="shared" ca="1" si="56"/>
        <v>37.849579156223655</v>
      </c>
      <c r="T393">
        <f ca="1">_xlfn.IFS(AND(S393&gt;铜钱系统分析!$D$233,S393&lt;=铜钱系统分析!$E$233),5,AND(S393&gt;铜钱系统分析!$D$234,S393&lt;=铜钱系统分析!$E$234),4,AND(S393&gt;铜钱系统分析!$D$235,S393&lt;=铜钱系统分析!$E$235),3,AND(S393&gt;铜钱系统分析!$D$236,S393&lt;=铜钱系统分析!$E$236),2)</f>
        <v>3</v>
      </c>
      <c r="V393" s="48">
        <f t="shared" ca="1" si="57"/>
        <v>84.375340850816855</v>
      </c>
      <c r="W393">
        <f ca="1">_xlfn.IFS(AND(V393&gt;铜钱系统分析!$D$233,V393&lt;=铜钱系统分析!$E$233),5,AND(V393&gt;铜钱系统分析!$D$234,V393&lt;=铜钱系统分析!$E$234),4,AND(V393&gt;铜钱系统分析!$D$235,V393&lt;=铜钱系统分析!$E$235),3,AND(V393&gt;铜钱系统分析!$D$236,V393&lt;=铜钱系统分析!$E$236),2)</f>
        <v>2</v>
      </c>
      <c r="Y393" s="48">
        <f t="shared" ca="1" si="58"/>
        <v>61.49200892425641</v>
      </c>
      <c r="Z393">
        <f ca="1">_xlfn.IFS(AND(Y393&gt;铜钱系统分析!$D$233,Y393&lt;=铜钱系统分析!$E$233),5,AND(Y393&gt;铜钱系统分析!$D$234,Y393&lt;=铜钱系统分析!$E$234),4,AND(Y393&gt;铜钱系统分析!$D$235,Y393&lt;=铜钱系统分析!$E$235),3,AND(Y393&gt;铜钱系统分析!$D$236,Y393&lt;=铜钱系统分析!$E$236),2)</f>
        <v>3</v>
      </c>
      <c r="AB393" s="48">
        <f t="shared" ca="1" si="59"/>
        <v>49.03545176905466</v>
      </c>
      <c r="AC393">
        <f ca="1">_xlfn.IFS(AND(AB393&gt;铜钱系统分析!$D$233,AB393&lt;=铜钱系统分析!$E$233),5,AND(AB393&gt;铜钱系统分析!$D$234,AB393&lt;=铜钱系统分析!$E$234),4,AND(AB393&gt;铜钱系统分析!$D$235,AB393&lt;=铜钱系统分析!$E$235),3,AND(AB393&gt;铜钱系统分析!$D$236,AB393&lt;=铜钱系统分析!$E$236),2)</f>
        <v>3</v>
      </c>
    </row>
    <row r="394" spans="1:29" x14ac:dyDescent="0.15">
      <c r="A394" s="48">
        <f t="shared" ca="1" si="50"/>
        <v>54.726304494659914</v>
      </c>
      <c r="B394">
        <f ca="1">_xlfn.IFS(AND(A394&gt;铜钱系统分析!$D$233,A394&lt;=铜钱系统分析!$E$233),5,AND(A394&gt;铜钱系统分析!$D$234,A394&lt;=铜钱系统分析!$E$234),4,AND(A394&gt;铜钱系统分析!$D$235,A394&lt;=铜钱系统分析!$E$235),3,AND(A394&gt;铜钱系统分析!$D$236,A394&lt;=铜钱系统分析!$E$236),2)</f>
        <v>3</v>
      </c>
      <c r="D394" s="48">
        <f t="shared" ca="1" si="51"/>
        <v>97.80343747214701</v>
      </c>
      <c r="E394">
        <f ca="1">_xlfn.IFS(AND(D394&gt;铜钱系统分析!$D$233,D394&lt;=铜钱系统分析!$E$233),5,AND(D394&gt;铜钱系统分析!$D$234,D394&lt;=铜钱系统分析!$E$234),4,AND(D394&gt;铜钱系统分析!$D$235,D394&lt;=铜钱系统分析!$E$235),3,AND(D394&gt;铜钱系统分析!$D$236,D394&lt;=铜钱系统分析!$E$236),2)</f>
        <v>2</v>
      </c>
      <c r="G394" s="48">
        <f t="shared" ca="1" si="52"/>
        <v>4.8619479040886926</v>
      </c>
      <c r="H394">
        <f ca="1">_xlfn.IFS(AND(G394&gt;铜钱系统分析!$D$233,G394&lt;=铜钱系统分析!$E$233),5,AND(G394&gt;铜钱系统分析!$D$234,G394&lt;=铜钱系统分析!$E$234),4,AND(G394&gt;铜钱系统分析!$D$235,G394&lt;=铜钱系统分析!$E$235),3,AND(G394&gt;铜钱系统分析!$D$236,G394&lt;=铜钱系统分析!$E$236),2)</f>
        <v>3</v>
      </c>
      <c r="J394" s="48">
        <f t="shared" ca="1" si="53"/>
        <v>82.91397843309953</v>
      </c>
      <c r="K394">
        <f ca="1">_xlfn.IFS(AND(J394&gt;铜钱系统分析!$D$233,J394&lt;=铜钱系统分析!$E$233),5,AND(J394&gt;铜钱系统分析!$D$234,J394&lt;=铜钱系统分析!$E$234),4,AND(J394&gt;铜钱系统分析!$D$235,J394&lt;=铜钱系统分析!$E$235),3,AND(J394&gt;铜钱系统分析!$D$236,J394&lt;=铜钱系统分析!$E$236),2)</f>
        <v>2</v>
      </c>
      <c r="M394" s="48">
        <f t="shared" ca="1" si="54"/>
        <v>45.563357635878454</v>
      </c>
      <c r="N394">
        <f ca="1">_xlfn.IFS(AND(M394&gt;铜钱系统分析!$D$233,M394&lt;=铜钱系统分析!$E$233),5,AND(M394&gt;铜钱系统分析!$D$234,M394&lt;=铜钱系统分析!$E$234),4,AND(M394&gt;铜钱系统分析!$D$235,M394&lt;=铜钱系统分析!$E$235),3,AND(M394&gt;铜钱系统分析!$D$236,M394&lt;=铜钱系统分析!$E$236),2)</f>
        <v>3</v>
      </c>
      <c r="P394" s="48">
        <f t="shared" ca="1" si="55"/>
        <v>16.697871083267923</v>
      </c>
      <c r="Q394">
        <f ca="1">_xlfn.IFS(AND(P394&gt;铜钱系统分析!$D$233,P394&lt;=铜钱系统分析!$E$233),5,AND(P394&gt;铜钱系统分析!$D$234,P394&lt;=铜钱系统分析!$E$234),4,AND(P394&gt;铜钱系统分析!$D$235,P394&lt;=铜钱系统分析!$E$235),3,AND(P394&gt;铜钱系统分析!$D$236,P394&lt;=铜钱系统分析!$E$236),2)</f>
        <v>3</v>
      </c>
      <c r="S394" s="48">
        <f t="shared" ca="1" si="56"/>
        <v>72.333022220022897</v>
      </c>
      <c r="T394">
        <f ca="1">_xlfn.IFS(AND(S394&gt;铜钱系统分析!$D$233,S394&lt;=铜钱系统分析!$E$233),5,AND(S394&gt;铜钱系统分析!$D$234,S394&lt;=铜钱系统分析!$E$234),4,AND(S394&gt;铜钱系统分析!$D$235,S394&lt;=铜钱系统分析!$E$235),3,AND(S394&gt;铜钱系统分析!$D$236,S394&lt;=铜钱系统分析!$E$236),2)</f>
        <v>3</v>
      </c>
      <c r="V394" s="48">
        <f t="shared" ca="1" si="57"/>
        <v>43.662621587962533</v>
      </c>
      <c r="W394">
        <f ca="1">_xlfn.IFS(AND(V394&gt;铜钱系统分析!$D$233,V394&lt;=铜钱系统分析!$E$233),5,AND(V394&gt;铜钱系统分析!$D$234,V394&lt;=铜钱系统分析!$E$234),4,AND(V394&gt;铜钱系统分析!$D$235,V394&lt;=铜钱系统分析!$E$235),3,AND(V394&gt;铜钱系统分析!$D$236,V394&lt;=铜钱系统分析!$E$236),2)</f>
        <v>3</v>
      </c>
      <c r="Y394" s="48">
        <f t="shared" ca="1" si="58"/>
        <v>46.011690888808651</v>
      </c>
      <c r="Z394">
        <f ca="1">_xlfn.IFS(AND(Y394&gt;铜钱系统分析!$D$233,Y394&lt;=铜钱系统分析!$E$233),5,AND(Y394&gt;铜钱系统分析!$D$234,Y394&lt;=铜钱系统分析!$E$234),4,AND(Y394&gt;铜钱系统分析!$D$235,Y394&lt;=铜钱系统分析!$E$235),3,AND(Y394&gt;铜钱系统分析!$D$236,Y394&lt;=铜钱系统分析!$E$236),2)</f>
        <v>3</v>
      </c>
      <c r="AB394" s="48">
        <f t="shared" ca="1" si="59"/>
        <v>95.025349846738706</v>
      </c>
      <c r="AC394">
        <f ca="1">_xlfn.IFS(AND(AB394&gt;铜钱系统分析!$D$233,AB394&lt;=铜钱系统分析!$E$233),5,AND(AB394&gt;铜钱系统分析!$D$234,AB394&lt;=铜钱系统分析!$E$234),4,AND(AB394&gt;铜钱系统分析!$D$235,AB394&lt;=铜钱系统分析!$E$235),3,AND(AB394&gt;铜钱系统分析!$D$236,AB394&lt;=铜钱系统分析!$E$236),2)</f>
        <v>2</v>
      </c>
    </row>
    <row r="395" spans="1:29" x14ac:dyDescent="0.15">
      <c r="A395" s="48">
        <f t="shared" ca="1" si="50"/>
        <v>87.72411469841208</v>
      </c>
      <c r="B395">
        <f ca="1">_xlfn.IFS(AND(A395&gt;铜钱系统分析!$D$233,A395&lt;=铜钱系统分析!$E$233),5,AND(A395&gt;铜钱系统分析!$D$234,A395&lt;=铜钱系统分析!$E$234),4,AND(A395&gt;铜钱系统分析!$D$235,A395&lt;=铜钱系统分析!$E$235),3,AND(A395&gt;铜钱系统分析!$D$236,A395&lt;=铜钱系统分析!$E$236),2)</f>
        <v>2</v>
      </c>
      <c r="D395" s="48">
        <f t="shared" ca="1" si="51"/>
        <v>69.327515348021493</v>
      </c>
      <c r="E395">
        <f ca="1">_xlfn.IFS(AND(D395&gt;铜钱系统分析!$D$233,D395&lt;=铜钱系统分析!$E$233),5,AND(D395&gt;铜钱系统分析!$D$234,D395&lt;=铜钱系统分析!$E$234),4,AND(D395&gt;铜钱系统分析!$D$235,D395&lt;=铜钱系统分析!$E$235),3,AND(D395&gt;铜钱系统分析!$D$236,D395&lt;=铜钱系统分析!$E$236),2)</f>
        <v>3</v>
      </c>
      <c r="G395" s="48">
        <f t="shared" ca="1" si="52"/>
        <v>71.057187926175686</v>
      </c>
      <c r="H395">
        <f ca="1">_xlfn.IFS(AND(G395&gt;铜钱系统分析!$D$233,G395&lt;=铜钱系统分析!$E$233),5,AND(G395&gt;铜钱系统分析!$D$234,G395&lt;=铜钱系统分析!$E$234),4,AND(G395&gt;铜钱系统分析!$D$235,G395&lt;=铜钱系统分析!$E$235),3,AND(G395&gt;铜钱系统分析!$D$236,G395&lt;=铜钱系统分析!$E$236),2)</f>
        <v>3</v>
      </c>
      <c r="J395" s="48">
        <f t="shared" ca="1" si="53"/>
        <v>38.585717453674143</v>
      </c>
      <c r="K395">
        <f ca="1">_xlfn.IFS(AND(J395&gt;铜钱系统分析!$D$233,J395&lt;=铜钱系统分析!$E$233),5,AND(J395&gt;铜钱系统分析!$D$234,J395&lt;=铜钱系统分析!$E$234),4,AND(J395&gt;铜钱系统分析!$D$235,J395&lt;=铜钱系统分析!$E$235),3,AND(J395&gt;铜钱系统分析!$D$236,J395&lt;=铜钱系统分析!$E$236),2)</f>
        <v>3</v>
      </c>
      <c r="M395" s="48">
        <f t="shared" ca="1" si="54"/>
        <v>10.518741533016197</v>
      </c>
      <c r="N395">
        <f ca="1">_xlfn.IFS(AND(M395&gt;铜钱系统分析!$D$233,M395&lt;=铜钱系统分析!$E$233),5,AND(M395&gt;铜钱系统分析!$D$234,M395&lt;=铜钱系统分析!$E$234),4,AND(M395&gt;铜钱系统分析!$D$235,M395&lt;=铜钱系统分析!$E$235),3,AND(M395&gt;铜钱系统分析!$D$236,M395&lt;=铜钱系统分析!$E$236),2)</f>
        <v>3</v>
      </c>
      <c r="P395" s="48">
        <f t="shared" ca="1" si="55"/>
        <v>19.292335951129214</v>
      </c>
      <c r="Q395">
        <f ca="1">_xlfn.IFS(AND(P395&gt;铜钱系统分析!$D$233,P395&lt;=铜钱系统分析!$E$233),5,AND(P395&gt;铜钱系统分析!$D$234,P395&lt;=铜钱系统分析!$E$234),4,AND(P395&gt;铜钱系统分析!$D$235,P395&lt;=铜钱系统分析!$E$235),3,AND(P395&gt;铜钱系统分析!$D$236,P395&lt;=铜钱系统分析!$E$236),2)</f>
        <v>3</v>
      </c>
      <c r="S395" s="48">
        <f t="shared" ca="1" si="56"/>
        <v>57.217342755501157</v>
      </c>
      <c r="T395">
        <f ca="1">_xlfn.IFS(AND(S395&gt;铜钱系统分析!$D$233,S395&lt;=铜钱系统分析!$E$233),5,AND(S395&gt;铜钱系统分析!$D$234,S395&lt;=铜钱系统分析!$E$234),4,AND(S395&gt;铜钱系统分析!$D$235,S395&lt;=铜钱系统分析!$E$235),3,AND(S395&gt;铜钱系统分析!$D$236,S395&lt;=铜钱系统分析!$E$236),2)</f>
        <v>3</v>
      </c>
      <c r="V395" s="48">
        <f t="shared" ca="1" si="57"/>
        <v>16.93046298937394</v>
      </c>
      <c r="W395">
        <f ca="1">_xlfn.IFS(AND(V395&gt;铜钱系统分析!$D$233,V395&lt;=铜钱系统分析!$E$233),5,AND(V395&gt;铜钱系统分析!$D$234,V395&lt;=铜钱系统分析!$E$234),4,AND(V395&gt;铜钱系统分析!$D$235,V395&lt;=铜钱系统分析!$E$235),3,AND(V395&gt;铜钱系统分析!$D$236,V395&lt;=铜钱系统分析!$E$236),2)</f>
        <v>3</v>
      </c>
      <c r="Y395" s="48">
        <f t="shared" ca="1" si="58"/>
        <v>60.710725576742796</v>
      </c>
      <c r="Z395">
        <f ca="1">_xlfn.IFS(AND(Y395&gt;铜钱系统分析!$D$233,Y395&lt;=铜钱系统分析!$E$233),5,AND(Y395&gt;铜钱系统分析!$D$234,Y395&lt;=铜钱系统分析!$E$234),4,AND(Y395&gt;铜钱系统分析!$D$235,Y395&lt;=铜钱系统分析!$E$235),3,AND(Y395&gt;铜钱系统分析!$D$236,Y395&lt;=铜钱系统分析!$E$236),2)</f>
        <v>3</v>
      </c>
      <c r="AB395" s="48">
        <f t="shared" ca="1" si="59"/>
        <v>8.4370246847258699</v>
      </c>
      <c r="AC395">
        <f ca="1">_xlfn.IFS(AND(AB395&gt;铜钱系统分析!$D$233,AB395&lt;=铜钱系统分析!$E$233),5,AND(AB395&gt;铜钱系统分析!$D$234,AB395&lt;=铜钱系统分析!$E$234),4,AND(AB395&gt;铜钱系统分析!$D$235,AB395&lt;=铜钱系统分析!$E$235),3,AND(AB395&gt;铜钱系统分析!$D$236,AB395&lt;=铜钱系统分析!$E$236),2)</f>
        <v>3</v>
      </c>
    </row>
    <row r="396" spans="1:29" x14ac:dyDescent="0.15">
      <c r="A396" s="48">
        <f t="shared" ref="A396:A459" ca="1" si="60">RAND()*100</f>
        <v>54.84372254789762</v>
      </c>
      <c r="B396">
        <f ca="1">_xlfn.IFS(AND(A396&gt;铜钱系统分析!$D$233,A396&lt;=铜钱系统分析!$E$233),5,AND(A396&gt;铜钱系统分析!$D$234,A396&lt;=铜钱系统分析!$E$234),4,AND(A396&gt;铜钱系统分析!$D$235,A396&lt;=铜钱系统分析!$E$235),3,AND(A396&gt;铜钱系统分析!$D$236,A396&lt;=铜钱系统分析!$E$236),2)</f>
        <v>3</v>
      </c>
      <c r="D396" s="48">
        <f t="shared" ref="D396:D459" ca="1" si="61">RAND()*100</f>
        <v>96.943357611604426</v>
      </c>
      <c r="E396">
        <f ca="1">_xlfn.IFS(AND(D396&gt;铜钱系统分析!$D$233,D396&lt;=铜钱系统分析!$E$233),5,AND(D396&gt;铜钱系统分析!$D$234,D396&lt;=铜钱系统分析!$E$234),4,AND(D396&gt;铜钱系统分析!$D$235,D396&lt;=铜钱系统分析!$E$235),3,AND(D396&gt;铜钱系统分析!$D$236,D396&lt;=铜钱系统分析!$E$236),2)</f>
        <v>2</v>
      </c>
      <c r="G396" s="48">
        <f t="shared" ref="G396:G459" ca="1" si="62">RAND()*100</f>
        <v>97.418748370897049</v>
      </c>
      <c r="H396">
        <f ca="1">_xlfn.IFS(AND(G396&gt;铜钱系统分析!$D$233,G396&lt;=铜钱系统分析!$E$233),5,AND(G396&gt;铜钱系统分析!$D$234,G396&lt;=铜钱系统分析!$E$234),4,AND(G396&gt;铜钱系统分析!$D$235,G396&lt;=铜钱系统分析!$E$235),3,AND(G396&gt;铜钱系统分析!$D$236,G396&lt;=铜钱系统分析!$E$236),2)</f>
        <v>2</v>
      </c>
      <c r="J396" s="48">
        <f t="shared" ref="J396:J459" ca="1" si="63">RAND()*100</f>
        <v>77.012158939404969</v>
      </c>
      <c r="K396">
        <f ca="1">_xlfn.IFS(AND(J396&gt;铜钱系统分析!$D$233,J396&lt;=铜钱系统分析!$E$233),5,AND(J396&gt;铜钱系统分析!$D$234,J396&lt;=铜钱系统分析!$E$234),4,AND(J396&gt;铜钱系统分析!$D$235,J396&lt;=铜钱系统分析!$E$235),3,AND(J396&gt;铜钱系统分析!$D$236,J396&lt;=铜钱系统分析!$E$236),2)</f>
        <v>2</v>
      </c>
      <c r="M396" s="48">
        <f t="shared" ref="M396:M459" ca="1" si="64">RAND()*100</f>
        <v>43.297340961870979</v>
      </c>
      <c r="N396">
        <f ca="1">_xlfn.IFS(AND(M396&gt;铜钱系统分析!$D$233,M396&lt;=铜钱系统分析!$E$233),5,AND(M396&gt;铜钱系统分析!$D$234,M396&lt;=铜钱系统分析!$E$234),4,AND(M396&gt;铜钱系统分析!$D$235,M396&lt;=铜钱系统分析!$E$235),3,AND(M396&gt;铜钱系统分析!$D$236,M396&lt;=铜钱系统分析!$E$236),2)</f>
        <v>3</v>
      </c>
      <c r="P396" s="48">
        <f t="shared" ref="P396:P459" ca="1" si="65">RAND()*100</f>
        <v>77.998353203914007</v>
      </c>
      <c r="Q396">
        <f ca="1">_xlfn.IFS(AND(P396&gt;铜钱系统分析!$D$233,P396&lt;=铜钱系统分析!$E$233),5,AND(P396&gt;铜钱系统分析!$D$234,P396&lt;=铜钱系统分析!$E$234),4,AND(P396&gt;铜钱系统分析!$D$235,P396&lt;=铜钱系统分析!$E$235),3,AND(P396&gt;铜钱系统分析!$D$236,P396&lt;=铜钱系统分析!$E$236),2)</f>
        <v>2</v>
      </c>
      <c r="S396" s="48">
        <f t="shared" ref="S396:S459" ca="1" si="66">RAND()*100</f>
        <v>22.173130639551651</v>
      </c>
      <c r="T396">
        <f ca="1">_xlfn.IFS(AND(S396&gt;铜钱系统分析!$D$233,S396&lt;=铜钱系统分析!$E$233),5,AND(S396&gt;铜钱系统分析!$D$234,S396&lt;=铜钱系统分析!$E$234),4,AND(S396&gt;铜钱系统分析!$D$235,S396&lt;=铜钱系统分析!$E$235),3,AND(S396&gt;铜钱系统分析!$D$236,S396&lt;=铜钱系统分析!$E$236),2)</f>
        <v>3</v>
      </c>
      <c r="V396" s="48">
        <f t="shared" ref="V396:V459" ca="1" si="67">RAND()*100</f>
        <v>45.61109091069887</v>
      </c>
      <c r="W396">
        <f ca="1">_xlfn.IFS(AND(V396&gt;铜钱系统分析!$D$233,V396&lt;=铜钱系统分析!$E$233),5,AND(V396&gt;铜钱系统分析!$D$234,V396&lt;=铜钱系统分析!$E$234),4,AND(V396&gt;铜钱系统分析!$D$235,V396&lt;=铜钱系统分析!$E$235),3,AND(V396&gt;铜钱系统分析!$D$236,V396&lt;=铜钱系统分析!$E$236),2)</f>
        <v>3</v>
      </c>
      <c r="Y396" s="48">
        <f t="shared" ref="Y396:Y459" ca="1" si="68">RAND()*100</f>
        <v>15.361039053756409</v>
      </c>
      <c r="Z396">
        <f ca="1">_xlfn.IFS(AND(Y396&gt;铜钱系统分析!$D$233,Y396&lt;=铜钱系统分析!$E$233),5,AND(Y396&gt;铜钱系统分析!$D$234,Y396&lt;=铜钱系统分析!$E$234),4,AND(Y396&gt;铜钱系统分析!$D$235,Y396&lt;=铜钱系统分析!$E$235),3,AND(Y396&gt;铜钱系统分析!$D$236,Y396&lt;=铜钱系统分析!$E$236),2)</f>
        <v>3</v>
      </c>
      <c r="AB396" s="48">
        <f t="shared" ref="AB396:AB459" ca="1" si="69">RAND()*100</f>
        <v>28.289770225687015</v>
      </c>
      <c r="AC396">
        <f ca="1">_xlfn.IFS(AND(AB396&gt;铜钱系统分析!$D$233,AB396&lt;=铜钱系统分析!$E$233),5,AND(AB396&gt;铜钱系统分析!$D$234,AB396&lt;=铜钱系统分析!$E$234),4,AND(AB396&gt;铜钱系统分析!$D$235,AB396&lt;=铜钱系统分析!$E$235),3,AND(AB396&gt;铜钱系统分析!$D$236,AB396&lt;=铜钱系统分析!$E$236),2)</f>
        <v>3</v>
      </c>
    </row>
    <row r="397" spans="1:29" x14ac:dyDescent="0.15">
      <c r="A397" s="48">
        <f t="shared" ca="1" si="60"/>
        <v>84.752725606343887</v>
      </c>
      <c r="B397">
        <f ca="1">_xlfn.IFS(AND(A397&gt;铜钱系统分析!$D$233,A397&lt;=铜钱系统分析!$E$233),5,AND(A397&gt;铜钱系统分析!$D$234,A397&lt;=铜钱系统分析!$E$234),4,AND(A397&gt;铜钱系统分析!$D$235,A397&lt;=铜钱系统分析!$E$235),3,AND(A397&gt;铜钱系统分析!$D$236,A397&lt;=铜钱系统分析!$E$236),2)</f>
        <v>2</v>
      </c>
      <c r="D397" s="48">
        <f t="shared" ca="1" si="61"/>
        <v>21.779573181098865</v>
      </c>
      <c r="E397">
        <f ca="1">_xlfn.IFS(AND(D397&gt;铜钱系统分析!$D$233,D397&lt;=铜钱系统分析!$E$233),5,AND(D397&gt;铜钱系统分析!$D$234,D397&lt;=铜钱系统分析!$E$234),4,AND(D397&gt;铜钱系统分析!$D$235,D397&lt;=铜钱系统分析!$E$235),3,AND(D397&gt;铜钱系统分析!$D$236,D397&lt;=铜钱系统分析!$E$236),2)</f>
        <v>3</v>
      </c>
      <c r="G397" s="48">
        <f t="shared" ca="1" si="62"/>
        <v>32.991101652001817</v>
      </c>
      <c r="H397">
        <f ca="1">_xlfn.IFS(AND(G397&gt;铜钱系统分析!$D$233,G397&lt;=铜钱系统分析!$E$233),5,AND(G397&gt;铜钱系统分析!$D$234,G397&lt;=铜钱系统分析!$E$234),4,AND(G397&gt;铜钱系统分析!$D$235,G397&lt;=铜钱系统分析!$E$235),3,AND(G397&gt;铜钱系统分析!$D$236,G397&lt;=铜钱系统分析!$E$236),2)</f>
        <v>3</v>
      </c>
      <c r="J397" s="48">
        <f t="shared" ca="1" si="63"/>
        <v>16.986007008784398</v>
      </c>
      <c r="K397">
        <f ca="1">_xlfn.IFS(AND(J397&gt;铜钱系统分析!$D$233,J397&lt;=铜钱系统分析!$E$233),5,AND(J397&gt;铜钱系统分析!$D$234,J397&lt;=铜钱系统分析!$E$234),4,AND(J397&gt;铜钱系统分析!$D$235,J397&lt;=铜钱系统分析!$E$235),3,AND(J397&gt;铜钱系统分析!$D$236,J397&lt;=铜钱系统分析!$E$236),2)</f>
        <v>3</v>
      </c>
      <c r="M397" s="48">
        <f t="shared" ca="1" si="64"/>
        <v>17.641677210936624</v>
      </c>
      <c r="N397">
        <f ca="1">_xlfn.IFS(AND(M397&gt;铜钱系统分析!$D$233,M397&lt;=铜钱系统分析!$E$233),5,AND(M397&gt;铜钱系统分析!$D$234,M397&lt;=铜钱系统分析!$E$234),4,AND(M397&gt;铜钱系统分析!$D$235,M397&lt;=铜钱系统分析!$E$235),3,AND(M397&gt;铜钱系统分析!$D$236,M397&lt;=铜钱系统分析!$E$236),2)</f>
        <v>3</v>
      </c>
      <c r="P397" s="48">
        <f t="shared" ca="1" si="65"/>
        <v>69.93115154013158</v>
      </c>
      <c r="Q397">
        <f ca="1">_xlfn.IFS(AND(P397&gt;铜钱系统分析!$D$233,P397&lt;=铜钱系统分析!$E$233),5,AND(P397&gt;铜钱系统分析!$D$234,P397&lt;=铜钱系统分析!$E$234),4,AND(P397&gt;铜钱系统分析!$D$235,P397&lt;=铜钱系统分析!$E$235),3,AND(P397&gt;铜钱系统分析!$D$236,P397&lt;=铜钱系统分析!$E$236),2)</f>
        <v>3</v>
      </c>
      <c r="S397" s="48">
        <f t="shared" ca="1" si="66"/>
        <v>6.7600616544202019</v>
      </c>
      <c r="T397">
        <f ca="1">_xlfn.IFS(AND(S397&gt;铜钱系统分析!$D$233,S397&lt;=铜钱系统分析!$E$233),5,AND(S397&gt;铜钱系统分析!$D$234,S397&lt;=铜钱系统分析!$E$234),4,AND(S397&gt;铜钱系统分析!$D$235,S397&lt;=铜钱系统分析!$E$235),3,AND(S397&gt;铜钱系统分析!$D$236,S397&lt;=铜钱系统分析!$E$236),2)</f>
        <v>3</v>
      </c>
      <c r="V397" s="48">
        <f t="shared" ca="1" si="67"/>
        <v>47.903620246358194</v>
      </c>
      <c r="W397">
        <f ca="1">_xlfn.IFS(AND(V397&gt;铜钱系统分析!$D$233,V397&lt;=铜钱系统分析!$E$233),5,AND(V397&gt;铜钱系统分析!$D$234,V397&lt;=铜钱系统分析!$E$234),4,AND(V397&gt;铜钱系统分析!$D$235,V397&lt;=铜钱系统分析!$E$235),3,AND(V397&gt;铜钱系统分析!$D$236,V397&lt;=铜钱系统分析!$E$236),2)</f>
        <v>3</v>
      </c>
      <c r="Y397" s="48">
        <f t="shared" ca="1" si="68"/>
        <v>22.722831281428167</v>
      </c>
      <c r="Z397">
        <f ca="1">_xlfn.IFS(AND(Y397&gt;铜钱系统分析!$D$233,Y397&lt;=铜钱系统分析!$E$233),5,AND(Y397&gt;铜钱系统分析!$D$234,Y397&lt;=铜钱系统分析!$E$234),4,AND(Y397&gt;铜钱系统分析!$D$235,Y397&lt;=铜钱系统分析!$E$235),3,AND(Y397&gt;铜钱系统分析!$D$236,Y397&lt;=铜钱系统分析!$E$236),2)</f>
        <v>3</v>
      </c>
      <c r="AB397" s="48">
        <f t="shared" ca="1" si="69"/>
        <v>55.450639305808039</v>
      </c>
      <c r="AC397">
        <f ca="1">_xlfn.IFS(AND(AB397&gt;铜钱系统分析!$D$233,AB397&lt;=铜钱系统分析!$E$233),5,AND(AB397&gt;铜钱系统分析!$D$234,AB397&lt;=铜钱系统分析!$E$234),4,AND(AB397&gt;铜钱系统分析!$D$235,AB397&lt;=铜钱系统分析!$E$235),3,AND(AB397&gt;铜钱系统分析!$D$236,AB397&lt;=铜钱系统分析!$E$236),2)</f>
        <v>3</v>
      </c>
    </row>
    <row r="398" spans="1:29" x14ac:dyDescent="0.15">
      <c r="A398" s="48">
        <f t="shared" ca="1" si="60"/>
        <v>38.900947351918568</v>
      </c>
      <c r="B398">
        <f ca="1">_xlfn.IFS(AND(A398&gt;铜钱系统分析!$D$233,A398&lt;=铜钱系统分析!$E$233),5,AND(A398&gt;铜钱系统分析!$D$234,A398&lt;=铜钱系统分析!$E$234),4,AND(A398&gt;铜钱系统分析!$D$235,A398&lt;=铜钱系统分析!$E$235),3,AND(A398&gt;铜钱系统分析!$D$236,A398&lt;=铜钱系统分析!$E$236),2)</f>
        <v>3</v>
      </c>
      <c r="D398" s="48">
        <f t="shared" ca="1" si="61"/>
        <v>7.9365878516317494</v>
      </c>
      <c r="E398">
        <f ca="1">_xlfn.IFS(AND(D398&gt;铜钱系统分析!$D$233,D398&lt;=铜钱系统分析!$E$233),5,AND(D398&gt;铜钱系统分析!$D$234,D398&lt;=铜钱系统分析!$E$234),4,AND(D398&gt;铜钱系统分析!$D$235,D398&lt;=铜钱系统分析!$E$235),3,AND(D398&gt;铜钱系统分析!$D$236,D398&lt;=铜钱系统分析!$E$236),2)</f>
        <v>3</v>
      </c>
      <c r="G398" s="48">
        <f t="shared" ca="1" si="62"/>
        <v>56.452384307591977</v>
      </c>
      <c r="H398">
        <f ca="1">_xlfn.IFS(AND(G398&gt;铜钱系统分析!$D$233,G398&lt;=铜钱系统分析!$E$233),5,AND(G398&gt;铜钱系统分析!$D$234,G398&lt;=铜钱系统分析!$E$234),4,AND(G398&gt;铜钱系统分析!$D$235,G398&lt;=铜钱系统分析!$E$235),3,AND(G398&gt;铜钱系统分析!$D$236,G398&lt;=铜钱系统分析!$E$236),2)</f>
        <v>3</v>
      </c>
      <c r="J398" s="48">
        <f t="shared" ca="1" si="63"/>
        <v>72.781878384241324</v>
      </c>
      <c r="K398">
        <f ca="1">_xlfn.IFS(AND(J398&gt;铜钱系统分析!$D$233,J398&lt;=铜钱系统分析!$E$233),5,AND(J398&gt;铜钱系统分析!$D$234,J398&lt;=铜钱系统分析!$E$234),4,AND(J398&gt;铜钱系统分析!$D$235,J398&lt;=铜钱系统分析!$E$235),3,AND(J398&gt;铜钱系统分析!$D$236,J398&lt;=铜钱系统分析!$E$236),2)</f>
        <v>2</v>
      </c>
      <c r="M398" s="48">
        <f t="shared" ca="1" si="64"/>
        <v>84.257970155292099</v>
      </c>
      <c r="N398">
        <f ca="1">_xlfn.IFS(AND(M398&gt;铜钱系统分析!$D$233,M398&lt;=铜钱系统分析!$E$233),5,AND(M398&gt;铜钱系统分析!$D$234,M398&lt;=铜钱系统分析!$E$234),4,AND(M398&gt;铜钱系统分析!$D$235,M398&lt;=铜钱系统分析!$E$235),3,AND(M398&gt;铜钱系统分析!$D$236,M398&lt;=铜钱系统分析!$E$236),2)</f>
        <v>2</v>
      </c>
      <c r="P398" s="48">
        <f t="shared" ca="1" si="65"/>
        <v>70.418745266257417</v>
      </c>
      <c r="Q398">
        <f ca="1">_xlfn.IFS(AND(P398&gt;铜钱系统分析!$D$233,P398&lt;=铜钱系统分析!$E$233),5,AND(P398&gt;铜钱系统分析!$D$234,P398&lt;=铜钱系统分析!$E$234),4,AND(P398&gt;铜钱系统分析!$D$235,P398&lt;=铜钱系统分析!$E$235),3,AND(P398&gt;铜钱系统分析!$D$236,P398&lt;=铜钱系统分析!$E$236),2)</f>
        <v>3</v>
      </c>
      <c r="S398" s="48">
        <f t="shared" ca="1" si="66"/>
        <v>31.284720706872349</v>
      </c>
      <c r="T398">
        <f ca="1">_xlfn.IFS(AND(S398&gt;铜钱系统分析!$D$233,S398&lt;=铜钱系统分析!$E$233),5,AND(S398&gt;铜钱系统分析!$D$234,S398&lt;=铜钱系统分析!$E$234),4,AND(S398&gt;铜钱系统分析!$D$235,S398&lt;=铜钱系统分析!$E$235),3,AND(S398&gt;铜钱系统分析!$D$236,S398&lt;=铜钱系统分析!$E$236),2)</f>
        <v>3</v>
      </c>
      <c r="V398" s="48">
        <f t="shared" ca="1" si="67"/>
        <v>51.28844662737567</v>
      </c>
      <c r="W398">
        <f ca="1">_xlfn.IFS(AND(V398&gt;铜钱系统分析!$D$233,V398&lt;=铜钱系统分析!$E$233),5,AND(V398&gt;铜钱系统分析!$D$234,V398&lt;=铜钱系统分析!$E$234),4,AND(V398&gt;铜钱系统分析!$D$235,V398&lt;=铜钱系统分析!$E$235),3,AND(V398&gt;铜钱系统分析!$D$236,V398&lt;=铜钱系统分析!$E$236),2)</f>
        <v>3</v>
      </c>
      <c r="Y398" s="48">
        <f t="shared" ca="1" si="68"/>
        <v>22.201733398754232</v>
      </c>
      <c r="Z398">
        <f ca="1">_xlfn.IFS(AND(Y398&gt;铜钱系统分析!$D$233,Y398&lt;=铜钱系统分析!$E$233),5,AND(Y398&gt;铜钱系统分析!$D$234,Y398&lt;=铜钱系统分析!$E$234),4,AND(Y398&gt;铜钱系统分析!$D$235,Y398&lt;=铜钱系统分析!$E$235),3,AND(Y398&gt;铜钱系统分析!$D$236,Y398&lt;=铜钱系统分析!$E$236),2)</f>
        <v>3</v>
      </c>
      <c r="AB398" s="48">
        <f t="shared" ca="1" si="69"/>
        <v>81.990137620110687</v>
      </c>
      <c r="AC398">
        <f ca="1">_xlfn.IFS(AND(AB398&gt;铜钱系统分析!$D$233,AB398&lt;=铜钱系统分析!$E$233),5,AND(AB398&gt;铜钱系统分析!$D$234,AB398&lt;=铜钱系统分析!$E$234),4,AND(AB398&gt;铜钱系统分析!$D$235,AB398&lt;=铜钱系统分析!$E$235),3,AND(AB398&gt;铜钱系统分析!$D$236,AB398&lt;=铜钱系统分析!$E$236),2)</f>
        <v>2</v>
      </c>
    </row>
    <row r="399" spans="1:29" x14ac:dyDescent="0.15">
      <c r="A399" s="48">
        <f t="shared" ca="1" si="60"/>
        <v>0.48966184113087285</v>
      </c>
      <c r="B399">
        <f ca="1">_xlfn.IFS(AND(A399&gt;铜钱系统分析!$D$233,A399&lt;=铜钱系统分析!$E$233),5,AND(A399&gt;铜钱系统分析!$D$234,A399&lt;=铜钱系统分析!$E$234),4,AND(A399&gt;铜钱系统分析!$D$235,A399&lt;=铜钱系统分析!$E$235),3,AND(A399&gt;铜钱系统分析!$D$236,A399&lt;=铜钱系统分析!$E$236),2)</f>
        <v>5</v>
      </c>
      <c r="D399" s="48">
        <f t="shared" ca="1" si="61"/>
        <v>78.450615138853948</v>
      </c>
      <c r="E399">
        <f ca="1">_xlfn.IFS(AND(D399&gt;铜钱系统分析!$D$233,D399&lt;=铜钱系统分析!$E$233),5,AND(D399&gt;铜钱系统分析!$D$234,D399&lt;=铜钱系统分析!$E$234),4,AND(D399&gt;铜钱系统分析!$D$235,D399&lt;=铜钱系统分析!$E$235),3,AND(D399&gt;铜钱系统分析!$D$236,D399&lt;=铜钱系统分析!$E$236),2)</f>
        <v>2</v>
      </c>
      <c r="G399" s="48">
        <f t="shared" ca="1" si="62"/>
        <v>53.644934386918884</v>
      </c>
      <c r="H399">
        <f ca="1">_xlfn.IFS(AND(G399&gt;铜钱系统分析!$D$233,G399&lt;=铜钱系统分析!$E$233),5,AND(G399&gt;铜钱系统分析!$D$234,G399&lt;=铜钱系统分析!$E$234),4,AND(G399&gt;铜钱系统分析!$D$235,G399&lt;=铜钱系统分析!$E$235),3,AND(G399&gt;铜钱系统分析!$D$236,G399&lt;=铜钱系统分析!$E$236),2)</f>
        <v>3</v>
      </c>
      <c r="J399" s="48">
        <f t="shared" ca="1" si="63"/>
        <v>19.813446419072633</v>
      </c>
      <c r="K399">
        <f ca="1">_xlfn.IFS(AND(J399&gt;铜钱系统分析!$D$233,J399&lt;=铜钱系统分析!$E$233),5,AND(J399&gt;铜钱系统分析!$D$234,J399&lt;=铜钱系统分析!$E$234),4,AND(J399&gt;铜钱系统分析!$D$235,J399&lt;=铜钱系统分析!$E$235),3,AND(J399&gt;铜钱系统分析!$D$236,J399&lt;=铜钱系统分析!$E$236),2)</f>
        <v>3</v>
      </c>
      <c r="M399" s="48">
        <f t="shared" ca="1" si="64"/>
        <v>69.103790265330161</v>
      </c>
      <c r="N399">
        <f ca="1">_xlfn.IFS(AND(M399&gt;铜钱系统分析!$D$233,M399&lt;=铜钱系统分析!$E$233),5,AND(M399&gt;铜钱系统分析!$D$234,M399&lt;=铜钱系统分析!$E$234),4,AND(M399&gt;铜钱系统分析!$D$235,M399&lt;=铜钱系统分析!$E$235),3,AND(M399&gt;铜钱系统分析!$D$236,M399&lt;=铜钱系统分析!$E$236),2)</f>
        <v>3</v>
      </c>
      <c r="P399" s="48">
        <f t="shared" ca="1" si="65"/>
        <v>37.78695510684387</v>
      </c>
      <c r="Q399">
        <f ca="1">_xlfn.IFS(AND(P399&gt;铜钱系统分析!$D$233,P399&lt;=铜钱系统分析!$E$233),5,AND(P399&gt;铜钱系统分析!$D$234,P399&lt;=铜钱系统分析!$E$234),4,AND(P399&gt;铜钱系统分析!$D$235,P399&lt;=铜钱系统分析!$E$235),3,AND(P399&gt;铜钱系统分析!$D$236,P399&lt;=铜钱系统分析!$E$236),2)</f>
        <v>3</v>
      </c>
      <c r="S399" s="48">
        <f t="shared" ca="1" si="66"/>
        <v>40.167160306054896</v>
      </c>
      <c r="T399">
        <f ca="1">_xlfn.IFS(AND(S399&gt;铜钱系统分析!$D$233,S399&lt;=铜钱系统分析!$E$233),5,AND(S399&gt;铜钱系统分析!$D$234,S399&lt;=铜钱系统分析!$E$234),4,AND(S399&gt;铜钱系统分析!$D$235,S399&lt;=铜钱系统分析!$E$235),3,AND(S399&gt;铜钱系统分析!$D$236,S399&lt;=铜钱系统分析!$E$236),2)</f>
        <v>3</v>
      </c>
      <c r="V399" s="48">
        <f t="shared" ca="1" si="67"/>
        <v>13.447366909000236</v>
      </c>
      <c r="W399">
        <f ca="1">_xlfn.IFS(AND(V399&gt;铜钱系统分析!$D$233,V399&lt;=铜钱系统分析!$E$233),5,AND(V399&gt;铜钱系统分析!$D$234,V399&lt;=铜钱系统分析!$E$234),4,AND(V399&gt;铜钱系统分析!$D$235,V399&lt;=铜钱系统分析!$E$235),3,AND(V399&gt;铜钱系统分析!$D$236,V399&lt;=铜钱系统分析!$E$236),2)</f>
        <v>3</v>
      </c>
      <c r="Y399" s="48">
        <f t="shared" ca="1" si="68"/>
        <v>0.70703707449084607</v>
      </c>
      <c r="Z399">
        <f ca="1">_xlfn.IFS(AND(Y399&gt;铜钱系统分析!$D$233,Y399&lt;=铜钱系统分析!$E$233),5,AND(Y399&gt;铜钱系统分析!$D$234,Y399&lt;=铜钱系统分析!$E$234),4,AND(Y399&gt;铜钱系统分析!$D$235,Y399&lt;=铜钱系统分析!$E$235),3,AND(Y399&gt;铜钱系统分析!$D$236,Y399&lt;=铜钱系统分析!$E$236),2)</f>
        <v>4</v>
      </c>
      <c r="AB399" s="48">
        <f t="shared" ca="1" si="69"/>
        <v>85.131279775973638</v>
      </c>
      <c r="AC399">
        <f ca="1">_xlfn.IFS(AND(AB399&gt;铜钱系统分析!$D$233,AB399&lt;=铜钱系统分析!$E$233),5,AND(AB399&gt;铜钱系统分析!$D$234,AB399&lt;=铜钱系统分析!$E$234),4,AND(AB399&gt;铜钱系统分析!$D$235,AB399&lt;=铜钱系统分析!$E$235),3,AND(AB399&gt;铜钱系统分析!$D$236,AB399&lt;=铜钱系统分析!$E$236),2)</f>
        <v>2</v>
      </c>
    </row>
    <row r="400" spans="1:29" x14ac:dyDescent="0.15">
      <c r="A400" s="48">
        <f t="shared" ca="1" si="60"/>
        <v>68.772149940865106</v>
      </c>
      <c r="B400">
        <f ca="1">_xlfn.IFS(AND(A400&gt;铜钱系统分析!$D$233,A400&lt;=铜钱系统分析!$E$233),5,AND(A400&gt;铜钱系统分析!$D$234,A400&lt;=铜钱系统分析!$E$234),4,AND(A400&gt;铜钱系统分析!$D$235,A400&lt;=铜钱系统分析!$E$235),3,AND(A400&gt;铜钱系统分析!$D$236,A400&lt;=铜钱系统分析!$E$236),2)</f>
        <v>3</v>
      </c>
      <c r="D400" s="48">
        <f t="shared" ca="1" si="61"/>
        <v>85.28543125124763</v>
      </c>
      <c r="E400">
        <f ca="1">_xlfn.IFS(AND(D400&gt;铜钱系统分析!$D$233,D400&lt;=铜钱系统分析!$E$233),5,AND(D400&gt;铜钱系统分析!$D$234,D400&lt;=铜钱系统分析!$E$234),4,AND(D400&gt;铜钱系统分析!$D$235,D400&lt;=铜钱系统分析!$E$235),3,AND(D400&gt;铜钱系统分析!$D$236,D400&lt;=铜钱系统分析!$E$236),2)</f>
        <v>2</v>
      </c>
      <c r="G400" s="48">
        <f t="shared" ca="1" si="62"/>
        <v>84.313608252748665</v>
      </c>
      <c r="H400">
        <f ca="1">_xlfn.IFS(AND(G400&gt;铜钱系统分析!$D$233,G400&lt;=铜钱系统分析!$E$233),5,AND(G400&gt;铜钱系统分析!$D$234,G400&lt;=铜钱系统分析!$E$234),4,AND(G400&gt;铜钱系统分析!$D$235,G400&lt;=铜钱系统分析!$E$235),3,AND(G400&gt;铜钱系统分析!$D$236,G400&lt;=铜钱系统分析!$E$236),2)</f>
        <v>2</v>
      </c>
      <c r="J400" s="48">
        <f t="shared" ca="1" si="63"/>
        <v>74.790585281315884</v>
      </c>
      <c r="K400">
        <f ca="1">_xlfn.IFS(AND(J400&gt;铜钱系统分析!$D$233,J400&lt;=铜钱系统分析!$E$233),5,AND(J400&gt;铜钱系统分析!$D$234,J400&lt;=铜钱系统分析!$E$234),4,AND(J400&gt;铜钱系统分析!$D$235,J400&lt;=铜钱系统分析!$E$235),3,AND(J400&gt;铜钱系统分析!$D$236,J400&lt;=铜钱系统分析!$E$236),2)</f>
        <v>2</v>
      </c>
      <c r="M400" s="48">
        <f t="shared" ca="1" si="64"/>
        <v>3.047262530212147</v>
      </c>
      <c r="N400">
        <f ca="1">_xlfn.IFS(AND(M400&gt;铜钱系统分析!$D$233,M400&lt;=铜钱系统分析!$E$233),5,AND(M400&gt;铜钱系统分析!$D$234,M400&lt;=铜钱系统分析!$E$234),4,AND(M400&gt;铜钱系统分析!$D$235,M400&lt;=铜钱系统分析!$E$235),3,AND(M400&gt;铜钱系统分析!$D$236,M400&lt;=铜钱系统分析!$E$236),2)</f>
        <v>3</v>
      </c>
      <c r="P400" s="48">
        <f t="shared" ca="1" si="65"/>
        <v>9.6223628026762871</v>
      </c>
      <c r="Q400">
        <f ca="1">_xlfn.IFS(AND(P400&gt;铜钱系统分析!$D$233,P400&lt;=铜钱系统分析!$E$233),5,AND(P400&gt;铜钱系统分析!$D$234,P400&lt;=铜钱系统分析!$E$234),4,AND(P400&gt;铜钱系统分析!$D$235,P400&lt;=铜钱系统分析!$E$235),3,AND(P400&gt;铜钱系统分析!$D$236,P400&lt;=铜钱系统分析!$E$236),2)</f>
        <v>3</v>
      </c>
      <c r="S400" s="48">
        <f t="shared" ca="1" si="66"/>
        <v>79.860108827546625</v>
      </c>
      <c r="T400">
        <f ca="1">_xlfn.IFS(AND(S400&gt;铜钱系统分析!$D$233,S400&lt;=铜钱系统分析!$E$233),5,AND(S400&gt;铜钱系统分析!$D$234,S400&lt;=铜钱系统分析!$E$234),4,AND(S400&gt;铜钱系统分析!$D$235,S400&lt;=铜钱系统分析!$E$235),3,AND(S400&gt;铜钱系统分析!$D$236,S400&lt;=铜钱系统分析!$E$236),2)</f>
        <v>2</v>
      </c>
      <c r="V400" s="48">
        <f t="shared" ca="1" si="67"/>
        <v>40.601474897697386</v>
      </c>
      <c r="W400">
        <f ca="1">_xlfn.IFS(AND(V400&gt;铜钱系统分析!$D$233,V400&lt;=铜钱系统分析!$E$233),5,AND(V400&gt;铜钱系统分析!$D$234,V400&lt;=铜钱系统分析!$E$234),4,AND(V400&gt;铜钱系统分析!$D$235,V400&lt;=铜钱系统分析!$E$235),3,AND(V400&gt;铜钱系统分析!$D$236,V400&lt;=铜钱系统分析!$E$236),2)</f>
        <v>3</v>
      </c>
      <c r="Y400" s="48">
        <f t="shared" ca="1" si="68"/>
        <v>34.049758343722928</v>
      </c>
      <c r="Z400">
        <f ca="1">_xlfn.IFS(AND(Y400&gt;铜钱系统分析!$D$233,Y400&lt;=铜钱系统分析!$E$233),5,AND(Y400&gt;铜钱系统分析!$D$234,Y400&lt;=铜钱系统分析!$E$234),4,AND(Y400&gt;铜钱系统分析!$D$235,Y400&lt;=铜钱系统分析!$E$235),3,AND(Y400&gt;铜钱系统分析!$D$236,Y400&lt;=铜钱系统分析!$E$236),2)</f>
        <v>3</v>
      </c>
      <c r="AB400" s="48">
        <f t="shared" ca="1" si="69"/>
        <v>75.037234448312589</v>
      </c>
      <c r="AC400">
        <f ca="1">_xlfn.IFS(AND(AB400&gt;铜钱系统分析!$D$233,AB400&lt;=铜钱系统分析!$E$233),5,AND(AB400&gt;铜钱系统分析!$D$234,AB400&lt;=铜钱系统分析!$E$234),4,AND(AB400&gt;铜钱系统分析!$D$235,AB400&lt;=铜钱系统分析!$E$235),3,AND(AB400&gt;铜钱系统分析!$D$236,AB400&lt;=铜钱系统分析!$E$236),2)</f>
        <v>2</v>
      </c>
    </row>
    <row r="401" spans="1:29" x14ac:dyDescent="0.15">
      <c r="A401" s="48">
        <f t="shared" ca="1" si="60"/>
        <v>71.715585553951797</v>
      </c>
      <c r="B401">
        <f ca="1">_xlfn.IFS(AND(A401&gt;铜钱系统分析!$D$233,A401&lt;=铜钱系统分析!$E$233),5,AND(A401&gt;铜钱系统分析!$D$234,A401&lt;=铜钱系统分析!$E$234),4,AND(A401&gt;铜钱系统分析!$D$235,A401&lt;=铜钱系统分析!$E$235),3,AND(A401&gt;铜钱系统分析!$D$236,A401&lt;=铜钱系统分析!$E$236),2)</f>
        <v>3</v>
      </c>
      <c r="D401" s="48">
        <f t="shared" ca="1" si="61"/>
        <v>88.357265922738407</v>
      </c>
      <c r="E401">
        <f ca="1">_xlfn.IFS(AND(D401&gt;铜钱系统分析!$D$233,D401&lt;=铜钱系统分析!$E$233),5,AND(D401&gt;铜钱系统分析!$D$234,D401&lt;=铜钱系统分析!$E$234),4,AND(D401&gt;铜钱系统分析!$D$235,D401&lt;=铜钱系统分析!$E$235),3,AND(D401&gt;铜钱系统分析!$D$236,D401&lt;=铜钱系统分析!$E$236),2)</f>
        <v>2</v>
      </c>
      <c r="G401" s="48">
        <f t="shared" ca="1" si="62"/>
        <v>48.447928195209101</v>
      </c>
      <c r="H401">
        <f ca="1">_xlfn.IFS(AND(G401&gt;铜钱系统分析!$D$233,G401&lt;=铜钱系统分析!$E$233),5,AND(G401&gt;铜钱系统分析!$D$234,G401&lt;=铜钱系统分析!$E$234),4,AND(G401&gt;铜钱系统分析!$D$235,G401&lt;=铜钱系统分析!$E$235),3,AND(G401&gt;铜钱系统分析!$D$236,G401&lt;=铜钱系统分析!$E$236),2)</f>
        <v>3</v>
      </c>
      <c r="J401" s="48">
        <f t="shared" ca="1" si="63"/>
        <v>56.30986342320422</v>
      </c>
      <c r="K401">
        <f ca="1">_xlfn.IFS(AND(J401&gt;铜钱系统分析!$D$233,J401&lt;=铜钱系统分析!$E$233),5,AND(J401&gt;铜钱系统分析!$D$234,J401&lt;=铜钱系统分析!$E$234),4,AND(J401&gt;铜钱系统分析!$D$235,J401&lt;=铜钱系统分析!$E$235),3,AND(J401&gt;铜钱系统分析!$D$236,J401&lt;=铜钱系统分析!$E$236),2)</f>
        <v>3</v>
      </c>
      <c r="M401" s="48">
        <f t="shared" ca="1" si="64"/>
        <v>67.769065913592854</v>
      </c>
      <c r="N401">
        <f ca="1">_xlfn.IFS(AND(M401&gt;铜钱系统分析!$D$233,M401&lt;=铜钱系统分析!$E$233),5,AND(M401&gt;铜钱系统分析!$D$234,M401&lt;=铜钱系统分析!$E$234),4,AND(M401&gt;铜钱系统分析!$D$235,M401&lt;=铜钱系统分析!$E$235),3,AND(M401&gt;铜钱系统分析!$D$236,M401&lt;=铜钱系统分析!$E$236),2)</f>
        <v>3</v>
      </c>
      <c r="P401" s="48">
        <f t="shared" ca="1" si="65"/>
        <v>16.42865360740555</v>
      </c>
      <c r="Q401">
        <f ca="1">_xlfn.IFS(AND(P401&gt;铜钱系统分析!$D$233,P401&lt;=铜钱系统分析!$E$233),5,AND(P401&gt;铜钱系统分析!$D$234,P401&lt;=铜钱系统分析!$E$234),4,AND(P401&gt;铜钱系统分析!$D$235,P401&lt;=铜钱系统分析!$E$235),3,AND(P401&gt;铜钱系统分析!$D$236,P401&lt;=铜钱系统分析!$E$236),2)</f>
        <v>3</v>
      </c>
      <c r="S401" s="48">
        <f t="shared" ca="1" si="66"/>
        <v>31.288214254855017</v>
      </c>
      <c r="T401">
        <f ca="1">_xlfn.IFS(AND(S401&gt;铜钱系统分析!$D$233,S401&lt;=铜钱系统分析!$E$233),5,AND(S401&gt;铜钱系统分析!$D$234,S401&lt;=铜钱系统分析!$E$234),4,AND(S401&gt;铜钱系统分析!$D$235,S401&lt;=铜钱系统分析!$E$235),3,AND(S401&gt;铜钱系统分析!$D$236,S401&lt;=铜钱系统分析!$E$236),2)</f>
        <v>3</v>
      </c>
      <c r="V401" s="48">
        <f t="shared" ca="1" si="67"/>
        <v>97.343693504847224</v>
      </c>
      <c r="W401">
        <f ca="1">_xlfn.IFS(AND(V401&gt;铜钱系统分析!$D$233,V401&lt;=铜钱系统分析!$E$233),5,AND(V401&gt;铜钱系统分析!$D$234,V401&lt;=铜钱系统分析!$E$234),4,AND(V401&gt;铜钱系统分析!$D$235,V401&lt;=铜钱系统分析!$E$235),3,AND(V401&gt;铜钱系统分析!$D$236,V401&lt;=铜钱系统分析!$E$236),2)</f>
        <v>2</v>
      </c>
      <c r="Y401" s="48">
        <f t="shared" ca="1" si="68"/>
        <v>17.797779560021752</v>
      </c>
      <c r="Z401">
        <f ca="1">_xlfn.IFS(AND(Y401&gt;铜钱系统分析!$D$233,Y401&lt;=铜钱系统分析!$E$233),5,AND(Y401&gt;铜钱系统分析!$D$234,Y401&lt;=铜钱系统分析!$E$234),4,AND(Y401&gt;铜钱系统分析!$D$235,Y401&lt;=铜钱系统分析!$E$235),3,AND(Y401&gt;铜钱系统分析!$D$236,Y401&lt;=铜钱系统分析!$E$236),2)</f>
        <v>3</v>
      </c>
      <c r="AB401" s="48">
        <f t="shared" ca="1" si="69"/>
        <v>68.248649035879509</v>
      </c>
      <c r="AC401">
        <f ca="1">_xlfn.IFS(AND(AB401&gt;铜钱系统分析!$D$233,AB401&lt;=铜钱系统分析!$E$233),5,AND(AB401&gt;铜钱系统分析!$D$234,AB401&lt;=铜钱系统分析!$E$234),4,AND(AB401&gt;铜钱系统分析!$D$235,AB401&lt;=铜钱系统分析!$E$235),3,AND(AB401&gt;铜钱系统分析!$D$236,AB401&lt;=铜钱系统分析!$E$236),2)</f>
        <v>3</v>
      </c>
    </row>
    <row r="402" spans="1:29" x14ac:dyDescent="0.15">
      <c r="A402" s="48">
        <f t="shared" ca="1" si="60"/>
        <v>50.837052991721599</v>
      </c>
      <c r="B402">
        <f ca="1">_xlfn.IFS(AND(A402&gt;铜钱系统分析!$D$233,A402&lt;=铜钱系统分析!$E$233),5,AND(A402&gt;铜钱系统分析!$D$234,A402&lt;=铜钱系统分析!$E$234),4,AND(A402&gt;铜钱系统分析!$D$235,A402&lt;=铜钱系统分析!$E$235),3,AND(A402&gt;铜钱系统分析!$D$236,A402&lt;=铜钱系统分析!$E$236),2)</f>
        <v>3</v>
      </c>
      <c r="D402" s="48">
        <f t="shared" ca="1" si="61"/>
        <v>89.612821776951705</v>
      </c>
      <c r="E402">
        <f ca="1">_xlfn.IFS(AND(D402&gt;铜钱系统分析!$D$233,D402&lt;=铜钱系统分析!$E$233),5,AND(D402&gt;铜钱系统分析!$D$234,D402&lt;=铜钱系统分析!$E$234),4,AND(D402&gt;铜钱系统分析!$D$235,D402&lt;=铜钱系统分析!$E$235),3,AND(D402&gt;铜钱系统分析!$D$236,D402&lt;=铜钱系统分析!$E$236),2)</f>
        <v>2</v>
      </c>
      <c r="G402" s="48">
        <f t="shared" ca="1" si="62"/>
        <v>69.851227654987667</v>
      </c>
      <c r="H402">
        <f ca="1">_xlfn.IFS(AND(G402&gt;铜钱系统分析!$D$233,G402&lt;=铜钱系统分析!$E$233),5,AND(G402&gt;铜钱系统分析!$D$234,G402&lt;=铜钱系统分析!$E$234),4,AND(G402&gt;铜钱系统分析!$D$235,G402&lt;=铜钱系统分析!$E$235),3,AND(G402&gt;铜钱系统分析!$D$236,G402&lt;=铜钱系统分析!$E$236),2)</f>
        <v>3</v>
      </c>
      <c r="J402" s="48">
        <f t="shared" ca="1" si="63"/>
        <v>44.241514544339552</v>
      </c>
      <c r="K402">
        <f ca="1">_xlfn.IFS(AND(J402&gt;铜钱系统分析!$D$233,J402&lt;=铜钱系统分析!$E$233),5,AND(J402&gt;铜钱系统分析!$D$234,J402&lt;=铜钱系统分析!$E$234),4,AND(J402&gt;铜钱系统分析!$D$235,J402&lt;=铜钱系统分析!$E$235),3,AND(J402&gt;铜钱系统分析!$D$236,J402&lt;=铜钱系统分析!$E$236),2)</f>
        <v>3</v>
      </c>
      <c r="M402" s="48">
        <f t="shared" ca="1" si="64"/>
        <v>29.03950583179703</v>
      </c>
      <c r="N402">
        <f ca="1">_xlfn.IFS(AND(M402&gt;铜钱系统分析!$D$233,M402&lt;=铜钱系统分析!$E$233),5,AND(M402&gt;铜钱系统分析!$D$234,M402&lt;=铜钱系统分析!$E$234),4,AND(M402&gt;铜钱系统分析!$D$235,M402&lt;=铜钱系统分析!$E$235),3,AND(M402&gt;铜钱系统分析!$D$236,M402&lt;=铜钱系统分析!$E$236),2)</f>
        <v>3</v>
      </c>
      <c r="P402" s="48">
        <f t="shared" ca="1" si="65"/>
        <v>34.8224278362013</v>
      </c>
      <c r="Q402">
        <f ca="1">_xlfn.IFS(AND(P402&gt;铜钱系统分析!$D$233,P402&lt;=铜钱系统分析!$E$233),5,AND(P402&gt;铜钱系统分析!$D$234,P402&lt;=铜钱系统分析!$E$234),4,AND(P402&gt;铜钱系统分析!$D$235,P402&lt;=铜钱系统分析!$E$235),3,AND(P402&gt;铜钱系统分析!$D$236,P402&lt;=铜钱系统分析!$E$236),2)</f>
        <v>3</v>
      </c>
      <c r="S402" s="48">
        <f t="shared" ca="1" si="66"/>
        <v>10.539235642542488</v>
      </c>
      <c r="T402">
        <f ca="1">_xlfn.IFS(AND(S402&gt;铜钱系统分析!$D$233,S402&lt;=铜钱系统分析!$E$233),5,AND(S402&gt;铜钱系统分析!$D$234,S402&lt;=铜钱系统分析!$E$234),4,AND(S402&gt;铜钱系统分析!$D$235,S402&lt;=铜钱系统分析!$E$235),3,AND(S402&gt;铜钱系统分析!$D$236,S402&lt;=铜钱系统分析!$E$236),2)</f>
        <v>3</v>
      </c>
      <c r="V402" s="48">
        <f t="shared" ca="1" si="67"/>
        <v>2.0615188631392334</v>
      </c>
      <c r="W402">
        <f ca="1">_xlfn.IFS(AND(V402&gt;铜钱系统分析!$D$233,V402&lt;=铜钱系统分析!$E$233),5,AND(V402&gt;铜钱系统分析!$D$234,V402&lt;=铜钱系统分析!$E$234),4,AND(V402&gt;铜钱系统分析!$D$235,V402&lt;=铜钱系统分析!$E$235),3,AND(V402&gt;铜钱系统分析!$D$236,V402&lt;=铜钱系统分析!$E$236),2)</f>
        <v>4</v>
      </c>
      <c r="Y402" s="48">
        <f t="shared" ca="1" si="68"/>
        <v>42.426108219922668</v>
      </c>
      <c r="Z402">
        <f ca="1">_xlfn.IFS(AND(Y402&gt;铜钱系统分析!$D$233,Y402&lt;=铜钱系统分析!$E$233),5,AND(Y402&gt;铜钱系统分析!$D$234,Y402&lt;=铜钱系统分析!$E$234),4,AND(Y402&gt;铜钱系统分析!$D$235,Y402&lt;=铜钱系统分析!$E$235),3,AND(Y402&gt;铜钱系统分析!$D$236,Y402&lt;=铜钱系统分析!$E$236),2)</f>
        <v>3</v>
      </c>
      <c r="AB402" s="48">
        <f t="shared" ca="1" si="69"/>
        <v>90.554332798750053</v>
      </c>
      <c r="AC402">
        <f ca="1">_xlfn.IFS(AND(AB402&gt;铜钱系统分析!$D$233,AB402&lt;=铜钱系统分析!$E$233),5,AND(AB402&gt;铜钱系统分析!$D$234,AB402&lt;=铜钱系统分析!$E$234),4,AND(AB402&gt;铜钱系统分析!$D$235,AB402&lt;=铜钱系统分析!$E$235),3,AND(AB402&gt;铜钱系统分析!$D$236,AB402&lt;=铜钱系统分析!$E$236),2)</f>
        <v>2</v>
      </c>
    </row>
    <row r="403" spans="1:29" x14ac:dyDescent="0.15">
      <c r="A403" s="48">
        <f t="shared" ca="1" si="60"/>
        <v>34.433702363713039</v>
      </c>
      <c r="B403">
        <f ca="1">_xlfn.IFS(AND(A403&gt;铜钱系统分析!$D$233,A403&lt;=铜钱系统分析!$E$233),5,AND(A403&gt;铜钱系统分析!$D$234,A403&lt;=铜钱系统分析!$E$234),4,AND(A403&gt;铜钱系统分析!$D$235,A403&lt;=铜钱系统分析!$E$235),3,AND(A403&gt;铜钱系统分析!$D$236,A403&lt;=铜钱系统分析!$E$236),2)</f>
        <v>3</v>
      </c>
      <c r="D403" s="48">
        <f t="shared" ca="1" si="61"/>
        <v>22.268866609406846</v>
      </c>
      <c r="E403">
        <f ca="1">_xlfn.IFS(AND(D403&gt;铜钱系统分析!$D$233,D403&lt;=铜钱系统分析!$E$233),5,AND(D403&gt;铜钱系统分析!$D$234,D403&lt;=铜钱系统分析!$E$234),4,AND(D403&gt;铜钱系统分析!$D$235,D403&lt;=铜钱系统分析!$E$235),3,AND(D403&gt;铜钱系统分析!$D$236,D403&lt;=铜钱系统分析!$E$236),2)</f>
        <v>3</v>
      </c>
      <c r="G403" s="48">
        <f t="shared" ca="1" si="62"/>
        <v>95.763470472719078</v>
      </c>
      <c r="H403">
        <f ca="1">_xlfn.IFS(AND(G403&gt;铜钱系统分析!$D$233,G403&lt;=铜钱系统分析!$E$233),5,AND(G403&gt;铜钱系统分析!$D$234,G403&lt;=铜钱系统分析!$E$234),4,AND(G403&gt;铜钱系统分析!$D$235,G403&lt;=铜钱系统分析!$E$235),3,AND(G403&gt;铜钱系统分析!$D$236,G403&lt;=铜钱系统分析!$E$236),2)</f>
        <v>2</v>
      </c>
      <c r="J403" s="48">
        <f t="shared" ca="1" si="63"/>
        <v>37.071736927974484</v>
      </c>
      <c r="K403">
        <f ca="1">_xlfn.IFS(AND(J403&gt;铜钱系统分析!$D$233,J403&lt;=铜钱系统分析!$E$233),5,AND(J403&gt;铜钱系统分析!$D$234,J403&lt;=铜钱系统分析!$E$234),4,AND(J403&gt;铜钱系统分析!$D$235,J403&lt;=铜钱系统分析!$E$235),3,AND(J403&gt;铜钱系统分析!$D$236,J403&lt;=铜钱系统分析!$E$236),2)</f>
        <v>3</v>
      </c>
      <c r="M403" s="48">
        <f t="shared" ca="1" si="64"/>
        <v>83.684812020846977</v>
      </c>
      <c r="N403">
        <f ca="1">_xlfn.IFS(AND(M403&gt;铜钱系统分析!$D$233,M403&lt;=铜钱系统分析!$E$233),5,AND(M403&gt;铜钱系统分析!$D$234,M403&lt;=铜钱系统分析!$E$234),4,AND(M403&gt;铜钱系统分析!$D$235,M403&lt;=铜钱系统分析!$E$235),3,AND(M403&gt;铜钱系统分析!$D$236,M403&lt;=铜钱系统分析!$E$236),2)</f>
        <v>2</v>
      </c>
      <c r="P403" s="48">
        <f t="shared" ca="1" si="65"/>
        <v>23.560586737682165</v>
      </c>
      <c r="Q403">
        <f ca="1">_xlfn.IFS(AND(P403&gt;铜钱系统分析!$D$233,P403&lt;=铜钱系统分析!$E$233),5,AND(P403&gt;铜钱系统分析!$D$234,P403&lt;=铜钱系统分析!$E$234),4,AND(P403&gt;铜钱系统分析!$D$235,P403&lt;=铜钱系统分析!$E$235),3,AND(P403&gt;铜钱系统分析!$D$236,P403&lt;=铜钱系统分析!$E$236),2)</f>
        <v>3</v>
      </c>
      <c r="S403" s="48">
        <f t="shared" ca="1" si="66"/>
        <v>15.48004679544589</v>
      </c>
      <c r="T403">
        <f ca="1">_xlfn.IFS(AND(S403&gt;铜钱系统分析!$D$233,S403&lt;=铜钱系统分析!$E$233),5,AND(S403&gt;铜钱系统分析!$D$234,S403&lt;=铜钱系统分析!$E$234),4,AND(S403&gt;铜钱系统分析!$D$235,S403&lt;=铜钱系统分析!$E$235),3,AND(S403&gt;铜钱系统分析!$D$236,S403&lt;=铜钱系统分析!$E$236),2)</f>
        <v>3</v>
      </c>
      <c r="V403" s="48">
        <f t="shared" ca="1" si="67"/>
        <v>26.713852557182204</v>
      </c>
      <c r="W403">
        <f ca="1">_xlfn.IFS(AND(V403&gt;铜钱系统分析!$D$233,V403&lt;=铜钱系统分析!$E$233),5,AND(V403&gt;铜钱系统分析!$D$234,V403&lt;=铜钱系统分析!$E$234),4,AND(V403&gt;铜钱系统分析!$D$235,V403&lt;=铜钱系统分析!$E$235),3,AND(V403&gt;铜钱系统分析!$D$236,V403&lt;=铜钱系统分析!$E$236),2)</f>
        <v>3</v>
      </c>
      <c r="Y403" s="48">
        <f t="shared" ca="1" si="68"/>
        <v>24.761722338030467</v>
      </c>
      <c r="Z403">
        <f ca="1">_xlfn.IFS(AND(Y403&gt;铜钱系统分析!$D$233,Y403&lt;=铜钱系统分析!$E$233),5,AND(Y403&gt;铜钱系统分析!$D$234,Y403&lt;=铜钱系统分析!$E$234),4,AND(Y403&gt;铜钱系统分析!$D$235,Y403&lt;=铜钱系统分析!$E$235),3,AND(Y403&gt;铜钱系统分析!$D$236,Y403&lt;=铜钱系统分析!$E$236),2)</f>
        <v>3</v>
      </c>
      <c r="AB403" s="48">
        <f t="shared" ca="1" si="69"/>
        <v>57.577044198229252</v>
      </c>
      <c r="AC403">
        <f ca="1">_xlfn.IFS(AND(AB403&gt;铜钱系统分析!$D$233,AB403&lt;=铜钱系统分析!$E$233),5,AND(AB403&gt;铜钱系统分析!$D$234,AB403&lt;=铜钱系统分析!$E$234),4,AND(AB403&gt;铜钱系统分析!$D$235,AB403&lt;=铜钱系统分析!$E$235),3,AND(AB403&gt;铜钱系统分析!$D$236,AB403&lt;=铜钱系统分析!$E$236),2)</f>
        <v>3</v>
      </c>
    </row>
    <row r="404" spans="1:29" x14ac:dyDescent="0.15">
      <c r="A404" s="48">
        <f t="shared" ca="1" si="60"/>
        <v>37.912302731709161</v>
      </c>
      <c r="B404">
        <f ca="1">_xlfn.IFS(AND(A404&gt;铜钱系统分析!$D$233,A404&lt;=铜钱系统分析!$E$233),5,AND(A404&gt;铜钱系统分析!$D$234,A404&lt;=铜钱系统分析!$E$234),4,AND(A404&gt;铜钱系统分析!$D$235,A404&lt;=铜钱系统分析!$E$235),3,AND(A404&gt;铜钱系统分析!$D$236,A404&lt;=铜钱系统分析!$E$236),2)</f>
        <v>3</v>
      </c>
      <c r="D404" s="48">
        <f t="shared" ca="1" si="61"/>
        <v>34.63059369675868</v>
      </c>
      <c r="E404">
        <f ca="1">_xlfn.IFS(AND(D404&gt;铜钱系统分析!$D$233,D404&lt;=铜钱系统分析!$E$233),5,AND(D404&gt;铜钱系统分析!$D$234,D404&lt;=铜钱系统分析!$E$234),4,AND(D404&gt;铜钱系统分析!$D$235,D404&lt;=铜钱系统分析!$E$235),3,AND(D404&gt;铜钱系统分析!$D$236,D404&lt;=铜钱系统分析!$E$236),2)</f>
        <v>3</v>
      </c>
      <c r="G404" s="48">
        <f t="shared" ca="1" si="62"/>
        <v>19.033750654276847</v>
      </c>
      <c r="H404">
        <f ca="1">_xlfn.IFS(AND(G404&gt;铜钱系统分析!$D$233,G404&lt;=铜钱系统分析!$E$233),5,AND(G404&gt;铜钱系统分析!$D$234,G404&lt;=铜钱系统分析!$E$234),4,AND(G404&gt;铜钱系统分析!$D$235,G404&lt;=铜钱系统分析!$E$235),3,AND(G404&gt;铜钱系统分析!$D$236,G404&lt;=铜钱系统分析!$E$236),2)</f>
        <v>3</v>
      </c>
      <c r="J404" s="48">
        <f t="shared" ca="1" si="63"/>
        <v>72.228768049354656</v>
      </c>
      <c r="K404">
        <f ca="1">_xlfn.IFS(AND(J404&gt;铜钱系统分析!$D$233,J404&lt;=铜钱系统分析!$E$233),5,AND(J404&gt;铜钱系统分析!$D$234,J404&lt;=铜钱系统分析!$E$234),4,AND(J404&gt;铜钱系统分析!$D$235,J404&lt;=铜钱系统分析!$E$235),3,AND(J404&gt;铜钱系统分析!$D$236,J404&lt;=铜钱系统分析!$E$236),2)</f>
        <v>3</v>
      </c>
      <c r="M404" s="48">
        <f t="shared" ca="1" si="64"/>
        <v>40.704938709918736</v>
      </c>
      <c r="N404">
        <f ca="1">_xlfn.IFS(AND(M404&gt;铜钱系统分析!$D$233,M404&lt;=铜钱系统分析!$E$233),5,AND(M404&gt;铜钱系统分析!$D$234,M404&lt;=铜钱系统分析!$E$234),4,AND(M404&gt;铜钱系统分析!$D$235,M404&lt;=铜钱系统分析!$E$235),3,AND(M404&gt;铜钱系统分析!$D$236,M404&lt;=铜钱系统分析!$E$236),2)</f>
        <v>3</v>
      </c>
      <c r="P404" s="48">
        <f t="shared" ca="1" si="65"/>
        <v>23.182077090510646</v>
      </c>
      <c r="Q404">
        <f ca="1">_xlfn.IFS(AND(P404&gt;铜钱系统分析!$D$233,P404&lt;=铜钱系统分析!$E$233),5,AND(P404&gt;铜钱系统分析!$D$234,P404&lt;=铜钱系统分析!$E$234),4,AND(P404&gt;铜钱系统分析!$D$235,P404&lt;=铜钱系统分析!$E$235),3,AND(P404&gt;铜钱系统分析!$D$236,P404&lt;=铜钱系统分析!$E$236),2)</f>
        <v>3</v>
      </c>
      <c r="S404" s="48">
        <f t="shared" ca="1" si="66"/>
        <v>83.68713673416039</v>
      </c>
      <c r="T404">
        <f ca="1">_xlfn.IFS(AND(S404&gt;铜钱系统分析!$D$233,S404&lt;=铜钱系统分析!$E$233),5,AND(S404&gt;铜钱系统分析!$D$234,S404&lt;=铜钱系统分析!$E$234),4,AND(S404&gt;铜钱系统分析!$D$235,S404&lt;=铜钱系统分析!$E$235),3,AND(S404&gt;铜钱系统分析!$D$236,S404&lt;=铜钱系统分析!$E$236),2)</f>
        <v>2</v>
      </c>
      <c r="V404" s="48">
        <f t="shared" ca="1" si="67"/>
        <v>85.684480250272841</v>
      </c>
      <c r="W404">
        <f ca="1">_xlfn.IFS(AND(V404&gt;铜钱系统分析!$D$233,V404&lt;=铜钱系统分析!$E$233),5,AND(V404&gt;铜钱系统分析!$D$234,V404&lt;=铜钱系统分析!$E$234),4,AND(V404&gt;铜钱系统分析!$D$235,V404&lt;=铜钱系统分析!$E$235),3,AND(V404&gt;铜钱系统分析!$D$236,V404&lt;=铜钱系统分析!$E$236),2)</f>
        <v>2</v>
      </c>
      <c r="Y404" s="48">
        <f t="shared" ca="1" si="68"/>
        <v>67.558903506629889</v>
      </c>
      <c r="Z404">
        <f ca="1">_xlfn.IFS(AND(Y404&gt;铜钱系统分析!$D$233,Y404&lt;=铜钱系统分析!$E$233),5,AND(Y404&gt;铜钱系统分析!$D$234,Y404&lt;=铜钱系统分析!$E$234),4,AND(Y404&gt;铜钱系统分析!$D$235,Y404&lt;=铜钱系统分析!$E$235),3,AND(Y404&gt;铜钱系统分析!$D$236,Y404&lt;=铜钱系统分析!$E$236),2)</f>
        <v>3</v>
      </c>
      <c r="AB404" s="48">
        <f t="shared" ca="1" si="69"/>
        <v>61.036957852640462</v>
      </c>
      <c r="AC404">
        <f ca="1">_xlfn.IFS(AND(AB404&gt;铜钱系统分析!$D$233,AB404&lt;=铜钱系统分析!$E$233),5,AND(AB404&gt;铜钱系统分析!$D$234,AB404&lt;=铜钱系统分析!$E$234),4,AND(AB404&gt;铜钱系统分析!$D$235,AB404&lt;=铜钱系统分析!$E$235),3,AND(AB404&gt;铜钱系统分析!$D$236,AB404&lt;=铜钱系统分析!$E$236),2)</f>
        <v>3</v>
      </c>
    </row>
    <row r="405" spans="1:29" x14ac:dyDescent="0.15">
      <c r="A405" s="48">
        <f t="shared" ca="1" si="60"/>
        <v>63.130785990172264</v>
      </c>
      <c r="B405">
        <f ca="1">_xlfn.IFS(AND(A405&gt;铜钱系统分析!$D$233,A405&lt;=铜钱系统分析!$E$233),5,AND(A405&gt;铜钱系统分析!$D$234,A405&lt;=铜钱系统分析!$E$234),4,AND(A405&gt;铜钱系统分析!$D$235,A405&lt;=铜钱系统分析!$E$235),3,AND(A405&gt;铜钱系统分析!$D$236,A405&lt;=铜钱系统分析!$E$236),2)</f>
        <v>3</v>
      </c>
      <c r="D405" s="48">
        <f t="shared" ca="1" si="61"/>
        <v>44.306735412415264</v>
      </c>
      <c r="E405">
        <f ca="1">_xlfn.IFS(AND(D405&gt;铜钱系统分析!$D$233,D405&lt;=铜钱系统分析!$E$233),5,AND(D405&gt;铜钱系统分析!$D$234,D405&lt;=铜钱系统分析!$E$234),4,AND(D405&gt;铜钱系统分析!$D$235,D405&lt;=铜钱系统分析!$E$235),3,AND(D405&gt;铜钱系统分析!$D$236,D405&lt;=铜钱系统分析!$E$236),2)</f>
        <v>3</v>
      </c>
      <c r="G405" s="48">
        <f t="shared" ca="1" si="62"/>
        <v>73.040837556225341</v>
      </c>
      <c r="H405">
        <f ca="1">_xlfn.IFS(AND(G405&gt;铜钱系统分析!$D$233,G405&lt;=铜钱系统分析!$E$233),5,AND(G405&gt;铜钱系统分析!$D$234,G405&lt;=铜钱系统分析!$E$234),4,AND(G405&gt;铜钱系统分析!$D$235,G405&lt;=铜钱系统分析!$E$235),3,AND(G405&gt;铜钱系统分析!$D$236,G405&lt;=铜钱系统分析!$E$236),2)</f>
        <v>2</v>
      </c>
      <c r="J405" s="48">
        <f t="shared" ca="1" si="63"/>
        <v>6.2295596939272002</v>
      </c>
      <c r="K405">
        <f ca="1">_xlfn.IFS(AND(J405&gt;铜钱系统分析!$D$233,J405&lt;=铜钱系统分析!$E$233),5,AND(J405&gt;铜钱系统分析!$D$234,J405&lt;=铜钱系统分析!$E$234),4,AND(J405&gt;铜钱系统分析!$D$235,J405&lt;=铜钱系统分析!$E$235),3,AND(J405&gt;铜钱系统分析!$D$236,J405&lt;=铜钱系统分析!$E$236),2)</f>
        <v>3</v>
      </c>
      <c r="M405" s="48">
        <f t="shared" ca="1" si="64"/>
        <v>99.907768412712386</v>
      </c>
      <c r="N405">
        <f ca="1">_xlfn.IFS(AND(M405&gt;铜钱系统分析!$D$233,M405&lt;=铜钱系统分析!$E$233),5,AND(M405&gt;铜钱系统分析!$D$234,M405&lt;=铜钱系统分析!$E$234),4,AND(M405&gt;铜钱系统分析!$D$235,M405&lt;=铜钱系统分析!$E$235),3,AND(M405&gt;铜钱系统分析!$D$236,M405&lt;=铜钱系统分析!$E$236),2)</f>
        <v>2</v>
      </c>
      <c r="P405" s="48">
        <f t="shared" ca="1" si="65"/>
        <v>92.423420468981021</v>
      </c>
      <c r="Q405">
        <f ca="1">_xlfn.IFS(AND(P405&gt;铜钱系统分析!$D$233,P405&lt;=铜钱系统分析!$E$233),5,AND(P405&gt;铜钱系统分析!$D$234,P405&lt;=铜钱系统分析!$E$234),4,AND(P405&gt;铜钱系统分析!$D$235,P405&lt;=铜钱系统分析!$E$235),3,AND(P405&gt;铜钱系统分析!$D$236,P405&lt;=铜钱系统分析!$E$236),2)</f>
        <v>2</v>
      </c>
      <c r="S405" s="48">
        <f t="shared" ca="1" si="66"/>
        <v>93.37985580807036</v>
      </c>
      <c r="T405">
        <f ca="1">_xlfn.IFS(AND(S405&gt;铜钱系统分析!$D$233,S405&lt;=铜钱系统分析!$E$233),5,AND(S405&gt;铜钱系统分析!$D$234,S405&lt;=铜钱系统分析!$E$234),4,AND(S405&gt;铜钱系统分析!$D$235,S405&lt;=铜钱系统分析!$E$235),3,AND(S405&gt;铜钱系统分析!$D$236,S405&lt;=铜钱系统分析!$E$236),2)</f>
        <v>2</v>
      </c>
      <c r="V405" s="48">
        <f t="shared" ca="1" si="67"/>
        <v>57.964324159902311</v>
      </c>
      <c r="W405">
        <f ca="1">_xlfn.IFS(AND(V405&gt;铜钱系统分析!$D$233,V405&lt;=铜钱系统分析!$E$233),5,AND(V405&gt;铜钱系统分析!$D$234,V405&lt;=铜钱系统分析!$E$234),4,AND(V405&gt;铜钱系统分析!$D$235,V405&lt;=铜钱系统分析!$E$235),3,AND(V405&gt;铜钱系统分析!$D$236,V405&lt;=铜钱系统分析!$E$236),2)</f>
        <v>3</v>
      </c>
      <c r="Y405" s="48">
        <f t="shared" ca="1" si="68"/>
        <v>40.213039930503022</v>
      </c>
      <c r="Z405">
        <f ca="1">_xlfn.IFS(AND(Y405&gt;铜钱系统分析!$D$233,Y405&lt;=铜钱系统分析!$E$233),5,AND(Y405&gt;铜钱系统分析!$D$234,Y405&lt;=铜钱系统分析!$E$234),4,AND(Y405&gt;铜钱系统分析!$D$235,Y405&lt;=铜钱系统分析!$E$235),3,AND(Y405&gt;铜钱系统分析!$D$236,Y405&lt;=铜钱系统分析!$E$236),2)</f>
        <v>3</v>
      </c>
      <c r="AB405" s="48">
        <f t="shared" ca="1" si="69"/>
        <v>94.961085630476305</v>
      </c>
      <c r="AC405">
        <f ca="1">_xlfn.IFS(AND(AB405&gt;铜钱系统分析!$D$233,AB405&lt;=铜钱系统分析!$E$233),5,AND(AB405&gt;铜钱系统分析!$D$234,AB405&lt;=铜钱系统分析!$E$234),4,AND(AB405&gt;铜钱系统分析!$D$235,AB405&lt;=铜钱系统分析!$E$235),3,AND(AB405&gt;铜钱系统分析!$D$236,AB405&lt;=铜钱系统分析!$E$236),2)</f>
        <v>2</v>
      </c>
    </row>
    <row r="406" spans="1:29" x14ac:dyDescent="0.15">
      <c r="A406" s="48">
        <f t="shared" ca="1" si="60"/>
        <v>49.027873786544561</v>
      </c>
      <c r="B406">
        <f ca="1">_xlfn.IFS(AND(A406&gt;铜钱系统分析!$D$233,A406&lt;=铜钱系统分析!$E$233),5,AND(A406&gt;铜钱系统分析!$D$234,A406&lt;=铜钱系统分析!$E$234),4,AND(A406&gt;铜钱系统分析!$D$235,A406&lt;=铜钱系统分析!$E$235),3,AND(A406&gt;铜钱系统分析!$D$236,A406&lt;=铜钱系统分析!$E$236),2)</f>
        <v>3</v>
      </c>
      <c r="D406" s="48">
        <f t="shared" ca="1" si="61"/>
        <v>88.660507920108273</v>
      </c>
      <c r="E406">
        <f ca="1">_xlfn.IFS(AND(D406&gt;铜钱系统分析!$D$233,D406&lt;=铜钱系统分析!$E$233),5,AND(D406&gt;铜钱系统分析!$D$234,D406&lt;=铜钱系统分析!$E$234),4,AND(D406&gt;铜钱系统分析!$D$235,D406&lt;=铜钱系统分析!$E$235),3,AND(D406&gt;铜钱系统分析!$D$236,D406&lt;=铜钱系统分析!$E$236),2)</f>
        <v>2</v>
      </c>
      <c r="G406" s="48">
        <f t="shared" ca="1" si="62"/>
        <v>16.638760094365889</v>
      </c>
      <c r="H406">
        <f ca="1">_xlfn.IFS(AND(G406&gt;铜钱系统分析!$D$233,G406&lt;=铜钱系统分析!$E$233),5,AND(G406&gt;铜钱系统分析!$D$234,G406&lt;=铜钱系统分析!$E$234),4,AND(G406&gt;铜钱系统分析!$D$235,G406&lt;=铜钱系统分析!$E$235),3,AND(G406&gt;铜钱系统分析!$D$236,G406&lt;=铜钱系统分析!$E$236),2)</f>
        <v>3</v>
      </c>
      <c r="J406" s="48">
        <f t="shared" ca="1" si="63"/>
        <v>51.920502800452859</v>
      </c>
      <c r="K406">
        <f ca="1">_xlfn.IFS(AND(J406&gt;铜钱系统分析!$D$233,J406&lt;=铜钱系统分析!$E$233),5,AND(J406&gt;铜钱系统分析!$D$234,J406&lt;=铜钱系统分析!$E$234),4,AND(J406&gt;铜钱系统分析!$D$235,J406&lt;=铜钱系统分析!$E$235),3,AND(J406&gt;铜钱系统分析!$D$236,J406&lt;=铜钱系统分析!$E$236),2)</f>
        <v>3</v>
      </c>
      <c r="M406" s="48">
        <f t="shared" ca="1" si="64"/>
        <v>50.969819611741961</v>
      </c>
      <c r="N406">
        <f ca="1">_xlfn.IFS(AND(M406&gt;铜钱系统分析!$D$233,M406&lt;=铜钱系统分析!$E$233),5,AND(M406&gt;铜钱系统分析!$D$234,M406&lt;=铜钱系统分析!$E$234),4,AND(M406&gt;铜钱系统分析!$D$235,M406&lt;=铜钱系统分析!$E$235),3,AND(M406&gt;铜钱系统分析!$D$236,M406&lt;=铜钱系统分析!$E$236),2)</f>
        <v>3</v>
      </c>
      <c r="P406" s="48">
        <f t="shared" ca="1" si="65"/>
        <v>68.046531488799431</v>
      </c>
      <c r="Q406">
        <f ca="1">_xlfn.IFS(AND(P406&gt;铜钱系统分析!$D$233,P406&lt;=铜钱系统分析!$E$233),5,AND(P406&gt;铜钱系统分析!$D$234,P406&lt;=铜钱系统分析!$E$234),4,AND(P406&gt;铜钱系统分析!$D$235,P406&lt;=铜钱系统分析!$E$235),3,AND(P406&gt;铜钱系统分析!$D$236,P406&lt;=铜钱系统分析!$E$236),2)</f>
        <v>3</v>
      </c>
      <c r="S406" s="48">
        <f t="shared" ca="1" si="66"/>
        <v>84.807167570401049</v>
      </c>
      <c r="T406">
        <f ca="1">_xlfn.IFS(AND(S406&gt;铜钱系统分析!$D$233,S406&lt;=铜钱系统分析!$E$233),5,AND(S406&gt;铜钱系统分析!$D$234,S406&lt;=铜钱系统分析!$E$234),4,AND(S406&gt;铜钱系统分析!$D$235,S406&lt;=铜钱系统分析!$E$235),3,AND(S406&gt;铜钱系统分析!$D$236,S406&lt;=铜钱系统分析!$E$236),2)</f>
        <v>2</v>
      </c>
      <c r="V406" s="48">
        <f t="shared" ca="1" si="67"/>
        <v>83.980823069211752</v>
      </c>
      <c r="W406">
        <f ca="1">_xlfn.IFS(AND(V406&gt;铜钱系统分析!$D$233,V406&lt;=铜钱系统分析!$E$233),5,AND(V406&gt;铜钱系统分析!$D$234,V406&lt;=铜钱系统分析!$E$234),4,AND(V406&gt;铜钱系统分析!$D$235,V406&lt;=铜钱系统分析!$E$235),3,AND(V406&gt;铜钱系统分析!$D$236,V406&lt;=铜钱系统分析!$E$236),2)</f>
        <v>2</v>
      </c>
      <c r="Y406" s="48">
        <f t="shared" ca="1" si="68"/>
        <v>3.3316613518365346</v>
      </c>
      <c r="Z406">
        <f ca="1">_xlfn.IFS(AND(Y406&gt;铜钱系统分析!$D$233,Y406&lt;=铜钱系统分析!$E$233),5,AND(Y406&gt;铜钱系统分析!$D$234,Y406&lt;=铜钱系统分析!$E$234),4,AND(Y406&gt;铜钱系统分析!$D$235,Y406&lt;=铜钱系统分析!$E$235),3,AND(Y406&gt;铜钱系统分析!$D$236,Y406&lt;=铜钱系统分析!$E$236),2)</f>
        <v>3</v>
      </c>
      <c r="AB406" s="48">
        <f t="shared" ca="1" si="69"/>
        <v>84.566463417776859</v>
      </c>
      <c r="AC406">
        <f ca="1">_xlfn.IFS(AND(AB406&gt;铜钱系统分析!$D$233,AB406&lt;=铜钱系统分析!$E$233),5,AND(AB406&gt;铜钱系统分析!$D$234,AB406&lt;=铜钱系统分析!$E$234),4,AND(AB406&gt;铜钱系统分析!$D$235,AB406&lt;=铜钱系统分析!$E$235),3,AND(AB406&gt;铜钱系统分析!$D$236,AB406&lt;=铜钱系统分析!$E$236),2)</f>
        <v>2</v>
      </c>
    </row>
    <row r="407" spans="1:29" x14ac:dyDescent="0.15">
      <c r="A407" s="48">
        <f t="shared" ca="1" si="60"/>
        <v>53.045633365348486</v>
      </c>
      <c r="B407">
        <f ca="1">_xlfn.IFS(AND(A407&gt;铜钱系统分析!$D$233,A407&lt;=铜钱系统分析!$E$233),5,AND(A407&gt;铜钱系统分析!$D$234,A407&lt;=铜钱系统分析!$E$234),4,AND(A407&gt;铜钱系统分析!$D$235,A407&lt;=铜钱系统分析!$E$235),3,AND(A407&gt;铜钱系统分析!$D$236,A407&lt;=铜钱系统分析!$E$236),2)</f>
        <v>3</v>
      </c>
      <c r="D407" s="48">
        <f t="shared" ca="1" si="61"/>
        <v>33.68287975802329</v>
      </c>
      <c r="E407">
        <f ca="1">_xlfn.IFS(AND(D407&gt;铜钱系统分析!$D$233,D407&lt;=铜钱系统分析!$E$233),5,AND(D407&gt;铜钱系统分析!$D$234,D407&lt;=铜钱系统分析!$E$234),4,AND(D407&gt;铜钱系统分析!$D$235,D407&lt;=铜钱系统分析!$E$235),3,AND(D407&gt;铜钱系统分析!$D$236,D407&lt;=铜钱系统分析!$E$236),2)</f>
        <v>3</v>
      </c>
      <c r="G407" s="48">
        <f t="shared" ca="1" si="62"/>
        <v>68.62744751960102</v>
      </c>
      <c r="H407">
        <f ca="1">_xlfn.IFS(AND(G407&gt;铜钱系统分析!$D$233,G407&lt;=铜钱系统分析!$E$233),5,AND(G407&gt;铜钱系统分析!$D$234,G407&lt;=铜钱系统分析!$E$234),4,AND(G407&gt;铜钱系统分析!$D$235,G407&lt;=铜钱系统分析!$E$235),3,AND(G407&gt;铜钱系统分析!$D$236,G407&lt;=铜钱系统分析!$E$236),2)</f>
        <v>3</v>
      </c>
      <c r="J407" s="48">
        <f t="shared" ca="1" si="63"/>
        <v>11.947905819463955</v>
      </c>
      <c r="K407">
        <f ca="1">_xlfn.IFS(AND(J407&gt;铜钱系统分析!$D$233,J407&lt;=铜钱系统分析!$E$233),5,AND(J407&gt;铜钱系统分析!$D$234,J407&lt;=铜钱系统分析!$E$234),4,AND(J407&gt;铜钱系统分析!$D$235,J407&lt;=铜钱系统分析!$E$235),3,AND(J407&gt;铜钱系统分析!$D$236,J407&lt;=铜钱系统分析!$E$236),2)</f>
        <v>3</v>
      </c>
      <c r="M407" s="48">
        <f t="shared" ca="1" si="64"/>
        <v>19.136318692347221</v>
      </c>
      <c r="N407">
        <f ca="1">_xlfn.IFS(AND(M407&gt;铜钱系统分析!$D$233,M407&lt;=铜钱系统分析!$E$233),5,AND(M407&gt;铜钱系统分析!$D$234,M407&lt;=铜钱系统分析!$E$234),4,AND(M407&gt;铜钱系统分析!$D$235,M407&lt;=铜钱系统分析!$E$235),3,AND(M407&gt;铜钱系统分析!$D$236,M407&lt;=铜钱系统分析!$E$236),2)</f>
        <v>3</v>
      </c>
      <c r="P407" s="48">
        <f t="shared" ca="1" si="65"/>
        <v>71.239001034079351</v>
      </c>
      <c r="Q407">
        <f ca="1">_xlfn.IFS(AND(P407&gt;铜钱系统分析!$D$233,P407&lt;=铜钱系统分析!$E$233),5,AND(P407&gt;铜钱系统分析!$D$234,P407&lt;=铜钱系统分析!$E$234),4,AND(P407&gt;铜钱系统分析!$D$235,P407&lt;=铜钱系统分析!$E$235),3,AND(P407&gt;铜钱系统分析!$D$236,P407&lt;=铜钱系统分析!$E$236),2)</f>
        <v>3</v>
      </c>
      <c r="S407" s="48">
        <f t="shared" ca="1" si="66"/>
        <v>9.5057146137821018</v>
      </c>
      <c r="T407">
        <f ca="1">_xlfn.IFS(AND(S407&gt;铜钱系统分析!$D$233,S407&lt;=铜钱系统分析!$E$233),5,AND(S407&gt;铜钱系统分析!$D$234,S407&lt;=铜钱系统分析!$E$234),4,AND(S407&gt;铜钱系统分析!$D$235,S407&lt;=铜钱系统分析!$E$235),3,AND(S407&gt;铜钱系统分析!$D$236,S407&lt;=铜钱系统分析!$E$236),2)</f>
        <v>3</v>
      </c>
      <c r="V407" s="48">
        <f t="shared" ca="1" si="67"/>
        <v>69.753076162914823</v>
      </c>
      <c r="W407">
        <f ca="1">_xlfn.IFS(AND(V407&gt;铜钱系统分析!$D$233,V407&lt;=铜钱系统分析!$E$233),5,AND(V407&gt;铜钱系统分析!$D$234,V407&lt;=铜钱系统分析!$E$234),4,AND(V407&gt;铜钱系统分析!$D$235,V407&lt;=铜钱系统分析!$E$235),3,AND(V407&gt;铜钱系统分析!$D$236,V407&lt;=铜钱系统分析!$E$236),2)</f>
        <v>3</v>
      </c>
      <c r="Y407" s="48">
        <f t="shared" ca="1" si="68"/>
        <v>39.353617213857973</v>
      </c>
      <c r="Z407">
        <f ca="1">_xlfn.IFS(AND(Y407&gt;铜钱系统分析!$D$233,Y407&lt;=铜钱系统分析!$E$233),5,AND(Y407&gt;铜钱系统分析!$D$234,Y407&lt;=铜钱系统分析!$E$234),4,AND(Y407&gt;铜钱系统分析!$D$235,Y407&lt;=铜钱系统分析!$E$235),3,AND(Y407&gt;铜钱系统分析!$D$236,Y407&lt;=铜钱系统分析!$E$236),2)</f>
        <v>3</v>
      </c>
      <c r="AB407" s="48">
        <f t="shared" ca="1" si="69"/>
        <v>66.071602559070712</v>
      </c>
      <c r="AC407">
        <f ca="1">_xlfn.IFS(AND(AB407&gt;铜钱系统分析!$D$233,AB407&lt;=铜钱系统分析!$E$233),5,AND(AB407&gt;铜钱系统分析!$D$234,AB407&lt;=铜钱系统分析!$E$234),4,AND(AB407&gt;铜钱系统分析!$D$235,AB407&lt;=铜钱系统分析!$E$235),3,AND(AB407&gt;铜钱系统分析!$D$236,AB407&lt;=铜钱系统分析!$E$236),2)</f>
        <v>3</v>
      </c>
    </row>
    <row r="408" spans="1:29" x14ac:dyDescent="0.15">
      <c r="A408" s="48">
        <f t="shared" ca="1" si="60"/>
        <v>40.593632390580545</v>
      </c>
      <c r="B408">
        <f ca="1">_xlfn.IFS(AND(A408&gt;铜钱系统分析!$D$233,A408&lt;=铜钱系统分析!$E$233),5,AND(A408&gt;铜钱系统分析!$D$234,A408&lt;=铜钱系统分析!$E$234),4,AND(A408&gt;铜钱系统分析!$D$235,A408&lt;=铜钱系统分析!$E$235),3,AND(A408&gt;铜钱系统分析!$D$236,A408&lt;=铜钱系统分析!$E$236),2)</f>
        <v>3</v>
      </c>
      <c r="D408" s="48">
        <f t="shared" ca="1" si="61"/>
        <v>61.12903288979701</v>
      </c>
      <c r="E408">
        <f ca="1">_xlfn.IFS(AND(D408&gt;铜钱系统分析!$D$233,D408&lt;=铜钱系统分析!$E$233),5,AND(D408&gt;铜钱系统分析!$D$234,D408&lt;=铜钱系统分析!$E$234),4,AND(D408&gt;铜钱系统分析!$D$235,D408&lt;=铜钱系统分析!$E$235),3,AND(D408&gt;铜钱系统分析!$D$236,D408&lt;=铜钱系统分析!$E$236),2)</f>
        <v>3</v>
      </c>
      <c r="G408" s="48">
        <f t="shared" ca="1" si="62"/>
        <v>69.425609304434843</v>
      </c>
      <c r="H408">
        <f ca="1">_xlfn.IFS(AND(G408&gt;铜钱系统分析!$D$233,G408&lt;=铜钱系统分析!$E$233),5,AND(G408&gt;铜钱系统分析!$D$234,G408&lt;=铜钱系统分析!$E$234),4,AND(G408&gt;铜钱系统分析!$D$235,G408&lt;=铜钱系统分析!$E$235),3,AND(G408&gt;铜钱系统分析!$D$236,G408&lt;=铜钱系统分析!$E$236),2)</f>
        <v>3</v>
      </c>
      <c r="J408" s="48">
        <f t="shared" ca="1" si="63"/>
        <v>75.851337182146025</v>
      </c>
      <c r="K408">
        <f ca="1">_xlfn.IFS(AND(J408&gt;铜钱系统分析!$D$233,J408&lt;=铜钱系统分析!$E$233),5,AND(J408&gt;铜钱系统分析!$D$234,J408&lt;=铜钱系统分析!$E$234),4,AND(J408&gt;铜钱系统分析!$D$235,J408&lt;=铜钱系统分析!$E$235),3,AND(J408&gt;铜钱系统分析!$D$236,J408&lt;=铜钱系统分析!$E$236),2)</f>
        <v>2</v>
      </c>
      <c r="M408" s="48">
        <f t="shared" ca="1" si="64"/>
        <v>57.232164235558805</v>
      </c>
      <c r="N408">
        <f ca="1">_xlfn.IFS(AND(M408&gt;铜钱系统分析!$D$233,M408&lt;=铜钱系统分析!$E$233),5,AND(M408&gt;铜钱系统分析!$D$234,M408&lt;=铜钱系统分析!$E$234),4,AND(M408&gt;铜钱系统分析!$D$235,M408&lt;=铜钱系统分析!$E$235),3,AND(M408&gt;铜钱系统分析!$D$236,M408&lt;=铜钱系统分析!$E$236),2)</f>
        <v>3</v>
      </c>
      <c r="P408" s="48">
        <f t="shared" ca="1" si="65"/>
        <v>79.730447633354444</v>
      </c>
      <c r="Q408">
        <f ca="1">_xlfn.IFS(AND(P408&gt;铜钱系统分析!$D$233,P408&lt;=铜钱系统分析!$E$233),5,AND(P408&gt;铜钱系统分析!$D$234,P408&lt;=铜钱系统分析!$E$234),4,AND(P408&gt;铜钱系统分析!$D$235,P408&lt;=铜钱系统分析!$E$235),3,AND(P408&gt;铜钱系统分析!$D$236,P408&lt;=铜钱系统分析!$E$236),2)</f>
        <v>2</v>
      </c>
      <c r="S408" s="48">
        <f t="shared" ca="1" si="66"/>
        <v>40.662390237970428</v>
      </c>
      <c r="T408">
        <f ca="1">_xlfn.IFS(AND(S408&gt;铜钱系统分析!$D$233,S408&lt;=铜钱系统分析!$E$233),5,AND(S408&gt;铜钱系统分析!$D$234,S408&lt;=铜钱系统分析!$E$234),4,AND(S408&gt;铜钱系统分析!$D$235,S408&lt;=铜钱系统分析!$E$235),3,AND(S408&gt;铜钱系统分析!$D$236,S408&lt;=铜钱系统分析!$E$236),2)</f>
        <v>3</v>
      </c>
      <c r="V408" s="48">
        <f t="shared" ca="1" si="67"/>
        <v>86.970547597354553</v>
      </c>
      <c r="W408">
        <f ca="1">_xlfn.IFS(AND(V408&gt;铜钱系统分析!$D$233,V408&lt;=铜钱系统分析!$E$233),5,AND(V408&gt;铜钱系统分析!$D$234,V408&lt;=铜钱系统分析!$E$234),4,AND(V408&gt;铜钱系统分析!$D$235,V408&lt;=铜钱系统分析!$E$235),3,AND(V408&gt;铜钱系统分析!$D$236,V408&lt;=铜钱系统分析!$E$236),2)</f>
        <v>2</v>
      </c>
      <c r="Y408" s="48">
        <f t="shared" ca="1" si="68"/>
        <v>54.058847209446611</v>
      </c>
      <c r="Z408">
        <f ca="1">_xlfn.IFS(AND(Y408&gt;铜钱系统分析!$D$233,Y408&lt;=铜钱系统分析!$E$233),5,AND(Y408&gt;铜钱系统分析!$D$234,Y408&lt;=铜钱系统分析!$E$234),4,AND(Y408&gt;铜钱系统分析!$D$235,Y408&lt;=铜钱系统分析!$E$235),3,AND(Y408&gt;铜钱系统分析!$D$236,Y408&lt;=铜钱系统分析!$E$236),2)</f>
        <v>3</v>
      </c>
      <c r="AB408" s="48">
        <f t="shared" ca="1" si="69"/>
        <v>44.075699561191108</v>
      </c>
      <c r="AC408">
        <f ca="1">_xlfn.IFS(AND(AB408&gt;铜钱系统分析!$D$233,AB408&lt;=铜钱系统分析!$E$233),5,AND(AB408&gt;铜钱系统分析!$D$234,AB408&lt;=铜钱系统分析!$E$234),4,AND(AB408&gt;铜钱系统分析!$D$235,AB408&lt;=铜钱系统分析!$E$235),3,AND(AB408&gt;铜钱系统分析!$D$236,AB408&lt;=铜钱系统分析!$E$236),2)</f>
        <v>3</v>
      </c>
    </row>
    <row r="409" spans="1:29" x14ac:dyDescent="0.15">
      <c r="A409" s="48">
        <f t="shared" ca="1" si="60"/>
        <v>73.861227920993969</v>
      </c>
      <c r="B409">
        <f ca="1">_xlfn.IFS(AND(A409&gt;铜钱系统分析!$D$233,A409&lt;=铜钱系统分析!$E$233),5,AND(A409&gt;铜钱系统分析!$D$234,A409&lt;=铜钱系统分析!$E$234),4,AND(A409&gt;铜钱系统分析!$D$235,A409&lt;=铜钱系统分析!$E$235),3,AND(A409&gt;铜钱系统分析!$D$236,A409&lt;=铜钱系统分析!$E$236),2)</f>
        <v>2</v>
      </c>
      <c r="D409" s="48">
        <f t="shared" ca="1" si="61"/>
        <v>36.782022076114409</v>
      </c>
      <c r="E409">
        <f ca="1">_xlfn.IFS(AND(D409&gt;铜钱系统分析!$D$233,D409&lt;=铜钱系统分析!$E$233),5,AND(D409&gt;铜钱系统分析!$D$234,D409&lt;=铜钱系统分析!$E$234),4,AND(D409&gt;铜钱系统分析!$D$235,D409&lt;=铜钱系统分析!$E$235),3,AND(D409&gt;铜钱系统分析!$D$236,D409&lt;=铜钱系统分析!$E$236),2)</f>
        <v>3</v>
      </c>
      <c r="G409" s="48">
        <f t="shared" ca="1" si="62"/>
        <v>52.239839076506456</v>
      </c>
      <c r="H409">
        <f ca="1">_xlfn.IFS(AND(G409&gt;铜钱系统分析!$D$233,G409&lt;=铜钱系统分析!$E$233),5,AND(G409&gt;铜钱系统分析!$D$234,G409&lt;=铜钱系统分析!$E$234),4,AND(G409&gt;铜钱系统分析!$D$235,G409&lt;=铜钱系统分析!$E$235),3,AND(G409&gt;铜钱系统分析!$D$236,G409&lt;=铜钱系统分析!$E$236),2)</f>
        <v>3</v>
      </c>
      <c r="J409" s="48">
        <f t="shared" ca="1" si="63"/>
        <v>80.692434769116673</v>
      </c>
      <c r="K409">
        <f ca="1">_xlfn.IFS(AND(J409&gt;铜钱系统分析!$D$233,J409&lt;=铜钱系统分析!$E$233),5,AND(J409&gt;铜钱系统分析!$D$234,J409&lt;=铜钱系统分析!$E$234),4,AND(J409&gt;铜钱系统分析!$D$235,J409&lt;=铜钱系统分析!$E$235),3,AND(J409&gt;铜钱系统分析!$D$236,J409&lt;=铜钱系统分析!$E$236),2)</f>
        <v>2</v>
      </c>
      <c r="M409" s="48">
        <f t="shared" ca="1" si="64"/>
        <v>14.052905433026508</v>
      </c>
      <c r="N409">
        <f ca="1">_xlfn.IFS(AND(M409&gt;铜钱系统分析!$D$233,M409&lt;=铜钱系统分析!$E$233),5,AND(M409&gt;铜钱系统分析!$D$234,M409&lt;=铜钱系统分析!$E$234),4,AND(M409&gt;铜钱系统分析!$D$235,M409&lt;=铜钱系统分析!$E$235),3,AND(M409&gt;铜钱系统分析!$D$236,M409&lt;=铜钱系统分析!$E$236),2)</f>
        <v>3</v>
      </c>
      <c r="P409" s="48">
        <f t="shared" ca="1" si="65"/>
        <v>8.2169213985963658</v>
      </c>
      <c r="Q409">
        <f ca="1">_xlfn.IFS(AND(P409&gt;铜钱系统分析!$D$233,P409&lt;=铜钱系统分析!$E$233),5,AND(P409&gt;铜钱系统分析!$D$234,P409&lt;=铜钱系统分析!$E$234),4,AND(P409&gt;铜钱系统分析!$D$235,P409&lt;=铜钱系统分析!$E$235),3,AND(P409&gt;铜钱系统分析!$D$236,P409&lt;=铜钱系统分析!$E$236),2)</f>
        <v>3</v>
      </c>
      <c r="S409" s="48">
        <f t="shared" ca="1" si="66"/>
        <v>86.75892739997623</v>
      </c>
      <c r="T409">
        <f ca="1">_xlfn.IFS(AND(S409&gt;铜钱系统分析!$D$233,S409&lt;=铜钱系统分析!$E$233),5,AND(S409&gt;铜钱系统分析!$D$234,S409&lt;=铜钱系统分析!$E$234),4,AND(S409&gt;铜钱系统分析!$D$235,S409&lt;=铜钱系统分析!$E$235),3,AND(S409&gt;铜钱系统分析!$D$236,S409&lt;=铜钱系统分析!$E$236),2)</f>
        <v>2</v>
      </c>
      <c r="V409" s="48">
        <f t="shared" ca="1" si="67"/>
        <v>88.895427523977062</v>
      </c>
      <c r="W409">
        <f ca="1">_xlfn.IFS(AND(V409&gt;铜钱系统分析!$D$233,V409&lt;=铜钱系统分析!$E$233),5,AND(V409&gt;铜钱系统分析!$D$234,V409&lt;=铜钱系统分析!$E$234),4,AND(V409&gt;铜钱系统分析!$D$235,V409&lt;=铜钱系统分析!$E$235),3,AND(V409&gt;铜钱系统分析!$D$236,V409&lt;=铜钱系统分析!$E$236),2)</f>
        <v>2</v>
      </c>
      <c r="Y409" s="48">
        <f t="shared" ca="1" si="68"/>
        <v>62.379097055517477</v>
      </c>
      <c r="Z409">
        <f ca="1">_xlfn.IFS(AND(Y409&gt;铜钱系统分析!$D$233,Y409&lt;=铜钱系统分析!$E$233),5,AND(Y409&gt;铜钱系统分析!$D$234,Y409&lt;=铜钱系统分析!$E$234),4,AND(Y409&gt;铜钱系统分析!$D$235,Y409&lt;=铜钱系统分析!$E$235),3,AND(Y409&gt;铜钱系统分析!$D$236,Y409&lt;=铜钱系统分析!$E$236),2)</f>
        <v>3</v>
      </c>
      <c r="AB409" s="48">
        <f t="shared" ca="1" si="69"/>
        <v>56.739602073968612</v>
      </c>
      <c r="AC409">
        <f ca="1">_xlfn.IFS(AND(AB409&gt;铜钱系统分析!$D$233,AB409&lt;=铜钱系统分析!$E$233),5,AND(AB409&gt;铜钱系统分析!$D$234,AB409&lt;=铜钱系统分析!$E$234),4,AND(AB409&gt;铜钱系统分析!$D$235,AB409&lt;=铜钱系统分析!$E$235),3,AND(AB409&gt;铜钱系统分析!$D$236,AB409&lt;=铜钱系统分析!$E$236),2)</f>
        <v>3</v>
      </c>
    </row>
    <row r="410" spans="1:29" x14ac:dyDescent="0.15">
      <c r="A410" s="48">
        <f t="shared" ca="1" si="60"/>
        <v>14.252180172862749</v>
      </c>
      <c r="B410">
        <f ca="1">_xlfn.IFS(AND(A410&gt;铜钱系统分析!$D$233,A410&lt;=铜钱系统分析!$E$233),5,AND(A410&gt;铜钱系统分析!$D$234,A410&lt;=铜钱系统分析!$E$234),4,AND(A410&gt;铜钱系统分析!$D$235,A410&lt;=铜钱系统分析!$E$235),3,AND(A410&gt;铜钱系统分析!$D$236,A410&lt;=铜钱系统分析!$E$236),2)</f>
        <v>3</v>
      </c>
      <c r="D410" s="48">
        <f t="shared" ca="1" si="61"/>
        <v>52.288771101173751</v>
      </c>
      <c r="E410">
        <f ca="1">_xlfn.IFS(AND(D410&gt;铜钱系统分析!$D$233,D410&lt;=铜钱系统分析!$E$233),5,AND(D410&gt;铜钱系统分析!$D$234,D410&lt;=铜钱系统分析!$E$234),4,AND(D410&gt;铜钱系统分析!$D$235,D410&lt;=铜钱系统分析!$E$235),3,AND(D410&gt;铜钱系统分析!$D$236,D410&lt;=铜钱系统分析!$E$236),2)</f>
        <v>3</v>
      </c>
      <c r="G410" s="48">
        <f t="shared" ca="1" si="62"/>
        <v>70.942740118669676</v>
      </c>
      <c r="H410">
        <f ca="1">_xlfn.IFS(AND(G410&gt;铜钱系统分析!$D$233,G410&lt;=铜钱系统分析!$E$233),5,AND(G410&gt;铜钱系统分析!$D$234,G410&lt;=铜钱系统分析!$E$234),4,AND(G410&gt;铜钱系统分析!$D$235,G410&lt;=铜钱系统分析!$E$235),3,AND(G410&gt;铜钱系统分析!$D$236,G410&lt;=铜钱系统分析!$E$236),2)</f>
        <v>3</v>
      </c>
      <c r="J410" s="48">
        <f t="shared" ca="1" si="63"/>
        <v>54.305187562690662</v>
      </c>
      <c r="K410">
        <f ca="1">_xlfn.IFS(AND(J410&gt;铜钱系统分析!$D$233,J410&lt;=铜钱系统分析!$E$233),5,AND(J410&gt;铜钱系统分析!$D$234,J410&lt;=铜钱系统分析!$E$234),4,AND(J410&gt;铜钱系统分析!$D$235,J410&lt;=铜钱系统分析!$E$235),3,AND(J410&gt;铜钱系统分析!$D$236,J410&lt;=铜钱系统分析!$E$236),2)</f>
        <v>3</v>
      </c>
      <c r="M410" s="48">
        <f t="shared" ca="1" si="64"/>
        <v>22.568972272692143</v>
      </c>
      <c r="N410">
        <f ca="1">_xlfn.IFS(AND(M410&gt;铜钱系统分析!$D$233,M410&lt;=铜钱系统分析!$E$233),5,AND(M410&gt;铜钱系统分析!$D$234,M410&lt;=铜钱系统分析!$E$234),4,AND(M410&gt;铜钱系统分析!$D$235,M410&lt;=铜钱系统分析!$E$235),3,AND(M410&gt;铜钱系统分析!$D$236,M410&lt;=铜钱系统分析!$E$236),2)</f>
        <v>3</v>
      </c>
      <c r="P410" s="48">
        <f t="shared" ca="1" si="65"/>
        <v>8.1628818029319987</v>
      </c>
      <c r="Q410">
        <f ca="1">_xlfn.IFS(AND(P410&gt;铜钱系统分析!$D$233,P410&lt;=铜钱系统分析!$E$233),5,AND(P410&gt;铜钱系统分析!$D$234,P410&lt;=铜钱系统分析!$E$234),4,AND(P410&gt;铜钱系统分析!$D$235,P410&lt;=铜钱系统分析!$E$235),3,AND(P410&gt;铜钱系统分析!$D$236,P410&lt;=铜钱系统分析!$E$236),2)</f>
        <v>3</v>
      </c>
      <c r="S410" s="48">
        <f t="shared" ca="1" si="66"/>
        <v>71.929187007825419</v>
      </c>
      <c r="T410">
        <f ca="1">_xlfn.IFS(AND(S410&gt;铜钱系统分析!$D$233,S410&lt;=铜钱系统分析!$E$233),5,AND(S410&gt;铜钱系统分析!$D$234,S410&lt;=铜钱系统分析!$E$234),4,AND(S410&gt;铜钱系统分析!$D$235,S410&lt;=铜钱系统分析!$E$235),3,AND(S410&gt;铜钱系统分析!$D$236,S410&lt;=铜钱系统分析!$E$236),2)</f>
        <v>3</v>
      </c>
      <c r="V410" s="48">
        <f t="shared" ca="1" si="67"/>
        <v>3.9499574856959319</v>
      </c>
      <c r="W410">
        <f ca="1">_xlfn.IFS(AND(V410&gt;铜钱系统分析!$D$233,V410&lt;=铜钱系统分析!$E$233),5,AND(V410&gt;铜钱系统分析!$D$234,V410&lt;=铜钱系统分析!$E$234),4,AND(V410&gt;铜钱系统分析!$D$235,V410&lt;=铜钱系统分析!$E$235),3,AND(V410&gt;铜钱系统分析!$D$236,V410&lt;=铜钱系统分析!$E$236),2)</f>
        <v>3</v>
      </c>
      <c r="Y410" s="48">
        <f t="shared" ca="1" si="68"/>
        <v>1.671241283176772</v>
      </c>
      <c r="Z410">
        <f ca="1">_xlfn.IFS(AND(Y410&gt;铜钱系统分析!$D$233,Y410&lt;=铜钱系统分析!$E$233),5,AND(Y410&gt;铜钱系统分析!$D$234,Y410&lt;=铜钱系统分析!$E$234),4,AND(Y410&gt;铜钱系统分析!$D$235,Y410&lt;=铜钱系统分析!$E$235),3,AND(Y410&gt;铜钱系统分析!$D$236,Y410&lt;=铜钱系统分析!$E$236),2)</f>
        <v>4</v>
      </c>
      <c r="AB410" s="48">
        <f t="shared" ca="1" si="69"/>
        <v>35.708416009231513</v>
      </c>
      <c r="AC410">
        <f ca="1">_xlfn.IFS(AND(AB410&gt;铜钱系统分析!$D$233,AB410&lt;=铜钱系统分析!$E$233),5,AND(AB410&gt;铜钱系统分析!$D$234,AB410&lt;=铜钱系统分析!$E$234),4,AND(AB410&gt;铜钱系统分析!$D$235,AB410&lt;=铜钱系统分析!$E$235),3,AND(AB410&gt;铜钱系统分析!$D$236,AB410&lt;=铜钱系统分析!$E$236),2)</f>
        <v>3</v>
      </c>
    </row>
    <row r="411" spans="1:29" x14ac:dyDescent="0.15">
      <c r="A411" s="48">
        <f t="shared" ca="1" si="60"/>
        <v>36.735845737756136</v>
      </c>
      <c r="B411">
        <f ca="1">_xlfn.IFS(AND(A411&gt;铜钱系统分析!$D$233,A411&lt;=铜钱系统分析!$E$233),5,AND(A411&gt;铜钱系统分析!$D$234,A411&lt;=铜钱系统分析!$E$234),4,AND(A411&gt;铜钱系统分析!$D$235,A411&lt;=铜钱系统分析!$E$235),3,AND(A411&gt;铜钱系统分析!$D$236,A411&lt;=铜钱系统分析!$E$236),2)</f>
        <v>3</v>
      </c>
      <c r="D411" s="48">
        <f t="shared" ca="1" si="61"/>
        <v>83.243352122093597</v>
      </c>
      <c r="E411">
        <f ca="1">_xlfn.IFS(AND(D411&gt;铜钱系统分析!$D$233,D411&lt;=铜钱系统分析!$E$233),5,AND(D411&gt;铜钱系统分析!$D$234,D411&lt;=铜钱系统分析!$E$234),4,AND(D411&gt;铜钱系统分析!$D$235,D411&lt;=铜钱系统分析!$E$235),3,AND(D411&gt;铜钱系统分析!$D$236,D411&lt;=铜钱系统分析!$E$236),2)</f>
        <v>2</v>
      </c>
      <c r="G411" s="48">
        <f t="shared" ca="1" si="62"/>
        <v>2.0257401848735812</v>
      </c>
      <c r="H411">
        <f ca="1">_xlfn.IFS(AND(G411&gt;铜钱系统分析!$D$233,G411&lt;=铜钱系统分析!$E$233),5,AND(G411&gt;铜钱系统分析!$D$234,G411&lt;=铜钱系统分析!$E$234),4,AND(G411&gt;铜钱系统分析!$D$235,G411&lt;=铜钱系统分析!$E$235),3,AND(G411&gt;铜钱系统分析!$D$236,G411&lt;=铜钱系统分析!$E$236),2)</f>
        <v>4</v>
      </c>
      <c r="J411" s="48">
        <f t="shared" ca="1" si="63"/>
        <v>86.992008315885613</v>
      </c>
      <c r="K411">
        <f ca="1">_xlfn.IFS(AND(J411&gt;铜钱系统分析!$D$233,J411&lt;=铜钱系统分析!$E$233),5,AND(J411&gt;铜钱系统分析!$D$234,J411&lt;=铜钱系统分析!$E$234),4,AND(J411&gt;铜钱系统分析!$D$235,J411&lt;=铜钱系统分析!$E$235),3,AND(J411&gt;铜钱系统分析!$D$236,J411&lt;=铜钱系统分析!$E$236),2)</f>
        <v>2</v>
      </c>
      <c r="M411" s="48">
        <f t="shared" ca="1" si="64"/>
        <v>40.234850257274857</v>
      </c>
      <c r="N411">
        <f ca="1">_xlfn.IFS(AND(M411&gt;铜钱系统分析!$D$233,M411&lt;=铜钱系统分析!$E$233),5,AND(M411&gt;铜钱系统分析!$D$234,M411&lt;=铜钱系统分析!$E$234),4,AND(M411&gt;铜钱系统分析!$D$235,M411&lt;=铜钱系统分析!$E$235),3,AND(M411&gt;铜钱系统分析!$D$236,M411&lt;=铜钱系统分析!$E$236),2)</f>
        <v>3</v>
      </c>
      <c r="P411" s="48">
        <f t="shared" ca="1" si="65"/>
        <v>19.851386249921465</v>
      </c>
      <c r="Q411">
        <f ca="1">_xlfn.IFS(AND(P411&gt;铜钱系统分析!$D$233,P411&lt;=铜钱系统分析!$E$233),5,AND(P411&gt;铜钱系统分析!$D$234,P411&lt;=铜钱系统分析!$E$234),4,AND(P411&gt;铜钱系统分析!$D$235,P411&lt;=铜钱系统分析!$E$235),3,AND(P411&gt;铜钱系统分析!$D$236,P411&lt;=铜钱系统分析!$E$236),2)</f>
        <v>3</v>
      </c>
      <c r="S411" s="48">
        <f t="shared" ca="1" si="66"/>
        <v>33.547323101729923</v>
      </c>
      <c r="T411">
        <f ca="1">_xlfn.IFS(AND(S411&gt;铜钱系统分析!$D$233,S411&lt;=铜钱系统分析!$E$233),5,AND(S411&gt;铜钱系统分析!$D$234,S411&lt;=铜钱系统分析!$E$234),4,AND(S411&gt;铜钱系统分析!$D$235,S411&lt;=铜钱系统分析!$E$235),3,AND(S411&gt;铜钱系统分析!$D$236,S411&lt;=铜钱系统分析!$E$236),2)</f>
        <v>3</v>
      </c>
      <c r="V411" s="48">
        <f t="shared" ca="1" si="67"/>
        <v>98.721467730111499</v>
      </c>
      <c r="W411">
        <f ca="1">_xlfn.IFS(AND(V411&gt;铜钱系统分析!$D$233,V411&lt;=铜钱系统分析!$E$233),5,AND(V411&gt;铜钱系统分析!$D$234,V411&lt;=铜钱系统分析!$E$234),4,AND(V411&gt;铜钱系统分析!$D$235,V411&lt;=铜钱系统分析!$E$235),3,AND(V411&gt;铜钱系统分析!$D$236,V411&lt;=铜钱系统分析!$E$236),2)</f>
        <v>2</v>
      </c>
      <c r="Y411" s="48">
        <f t="shared" ca="1" si="68"/>
        <v>92.81143182249815</v>
      </c>
      <c r="Z411">
        <f ca="1">_xlfn.IFS(AND(Y411&gt;铜钱系统分析!$D$233,Y411&lt;=铜钱系统分析!$E$233),5,AND(Y411&gt;铜钱系统分析!$D$234,Y411&lt;=铜钱系统分析!$E$234),4,AND(Y411&gt;铜钱系统分析!$D$235,Y411&lt;=铜钱系统分析!$E$235),3,AND(Y411&gt;铜钱系统分析!$D$236,Y411&lt;=铜钱系统分析!$E$236),2)</f>
        <v>2</v>
      </c>
      <c r="AB411" s="48">
        <f t="shared" ca="1" si="69"/>
        <v>5.2996535766546398</v>
      </c>
      <c r="AC411">
        <f ca="1">_xlfn.IFS(AND(AB411&gt;铜钱系统分析!$D$233,AB411&lt;=铜钱系统分析!$E$233),5,AND(AB411&gt;铜钱系统分析!$D$234,AB411&lt;=铜钱系统分析!$E$234),4,AND(AB411&gt;铜钱系统分析!$D$235,AB411&lt;=铜钱系统分析!$E$235),3,AND(AB411&gt;铜钱系统分析!$D$236,AB411&lt;=铜钱系统分析!$E$236),2)</f>
        <v>3</v>
      </c>
    </row>
    <row r="412" spans="1:29" x14ac:dyDescent="0.15">
      <c r="A412" s="48">
        <f t="shared" ca="1" si="60"/>
        <v>20.980857638374182</v>
      </c>
      <c r="B412">
        <f ca="1">_xlfn.IFS(AND(A412&gt;铜钱系统分析!$D$233,A412&lt;=铜钱系统分析!$E$233),5,AND(A412&gt;铜钱系统分析!$D$234,A412&lt;=铜钱系统分析!$E$234),4,AND(A412&gt;铜钱系统分析!$D$235,A412&lt;=铜钱系统分析!$E$235),3,AND(A412&gt;铜钱系统分析!$D$236,A412&lt;=铜钱系统分析!$E$236),2)</f>
        <v>3</v>
      </c>
      <c r="D412" s="48">
        <f t="shared" ca="1" si="61"/>
        <v>52.808096051778705</v>
      </c>
      <c r="E412">
        <f ca="1">_xlfn.IFS(AND(D412&gt;铜钱系统分析!$D$233,D412&lt;=铜钱系统分析!$E$233),5,AND(D412&gt;铜钱系统分析!$D$234,D412&lt;=铜钱系统分析!$E$234),4,AND(D412&gt;铜钱系统分析!$D$235,D412&lt;=铜钱系统分析!$E$235),3,AND(D412&gt;铜钱系统分析!$D$236,D412&lt;=铜钱系统分析!$E$236),2)</f>
        <v>3</v>
      </c>
      <c r="G412" s="48">
        <f t="shared" ca="1" si="62"/>
        <v>70.160890053785508</v>
      </c>
      <c r="H412">
        <f ca="1">_xlfn.IFS(AND(G412&gt;铜钱系统分析!$D$233,G412&lt;=铜钱系统分析!$E$233),5,AND(G412&gt;铜钱系统分析!$D$234,G412&lt;=铜钱系统分析!$E$234),4,AND(G412&gt;铜钱系统分析!$D$235,G412&lt;=铜钱系统分析!$E$235),3,AND(G412&gt;铜钱系统分析!$D$236,G412&lt;=铜钱系统分析!$E$236),2)</f>
        <v>3</v>
      </c>
      <c r="J412" s="48">
        <f t="shared" ca="1" si="63"/>
        <v>14.988204021691054</v>
      </c>
      <c r="K412">
        <f ca="1">_xlfn.IFS(AND(J412&gt;铜钱系统分析!$D$233,J412&lt;=铜钱系统分析!$E$233),5,AND(J412&gt;铜钱系统分析!$D$234,J412&lt;=铜钱系统分析!$E$234),4,AND(J412&gt;铜钱系统分析!$D$235,J412&lt;=铜钱系统分析!$E$235),3,AND(J412&gt;铜钱系统分析!$D$236,J412&lt;=铜钱系统分析!$E$236),2)</f>
        <v>3</v>
      </c>
      <c r="M412" s="48">
        <f t="shared" ca="1" si="64"/>
        <v>64.918066901130771</v>
      </c>
      <c r="N412">
        <f ca="1">_xlfn.IFS(AND(M412&gt;铜钱系统分析!$D$233,M412&lt;=铜钱系统分析!$E$233),5,AND(M412&gt;铜钱系统分析!$D$234,M412&lt;=铜钱系统分析!$E$234),4,AND(M412&gt;铜钱系统分析!$D$235,M412&lt;=铜钱系统分析!$E$235),3,AND(M412&gt;铜钱系统分析!$D$236,M412&lt;=铜钱系统分析!$E$236),2)</f>
        <v>3</v>
      </c>
      <c r="P412" s="48">
        <f t="shared" ca="1" si="65"/>
        <v>30.988784185239027</v>
      </c>
      <c r="Q412">
        <f ca="1">_xlfn.IFS(AND(P412&gt;铜钱系统分析!$D$233,P412&lt;=铜钱系统分析!$E$233),5,AND(P412&gt;铜钱系统分析!$D$234,P412&lt;=铜钱系统分析!$E$234),4,AND(P412&gt;铜钱系统分析!$D$235,P412&lt;=铜钱系统分析!$E$235),3,AND(P412&gt;铜钱系统分析!$D$236,P412&lt;=铜钱系统分析!$E$236),2)</f>
        <v>3</v>
      </c>
      <c r="S412" s="48">
        <f t="shared" ca="1" si="66"/>
        <v>19.758885694977522</v>
      </c>
      <c r="T412">
        <f ca="1">_xlfn.IFS(AND(S412&gt;铜钱系统分析!$D$233,S412&lt;=铜钱系统分析!$E$233),5,AND(S412&gt;铜钱系统分析!$D$234,S412&lt;=铜钱系统分析!$E$234),4,AND(S412&gt;铜钱系统分析!$D$235,S412&lt;=铜钱系统分析!$E$235),3,AND(S412&gt;铜钱系统分析!$D$236,S412&lt;=铜钱系统分析!$E$236),2)</f>
        <v>3</v>
      </c>
      <c r="V412" s="48">
        <f t="shared" ca="1" si="67"/>
        <v>23.924043262093907</v>
      </c>
      <c r="W412">
        <f ca="1">_xlfn.IFS(AND(V412&gt;铜钱系统分析!$D$233,V412&lt;=铜钱系统分析!$E$233),5,AND(V412&gt;铜钱系统分析!$D$234,V412&lt;=铜钱系统分析!$E$234),4,AND(V412&gt;铜钱系统分析!$D$235,V412&lt;=铜钱系统分析!$E$235),3,AND(V412&gt;铜钱系统分析!$D$236,V412&lt;=铜钱系统分析!$E$236),2)</f>
        <v>3</v>
      </c>
      <c r="Y412" s="48">
        <f t="shared" ca="1" si="68"/>
        <v>20.501962120237472</v>
      </c>
      <c r="Z412">
        <f ca="1">_xlfn.IFS(AND(Y412&gt;铜钱系统分析!$D$233,Y412&lt;=铜钱系统分析!$E$233),5,AND(Y412&gt;铜钱系统分析!$D$234,Y412&lt;=铜钱系统分析!$E$234),4,AND(Y412&gt;铜钱系统分析!$D$235,Y412&lt;=铜钱系统分析!$E$235),3,AND(Y412&gt;铜钱系统分析!$D$236,Y412&lt;=铜钱系统分析!$E$236),2)</f>
        <v>3</v>
      </c>
      <c r="AB412" s="48">
        <f t="shared" ca="1" si="69"/>
        <v>74.505898483856853</v>
      </c>
      <c r="AC412">
        <f ca="1">_xlfn.IFS(AND(AB412&gt;铜钱系统分析!$D$233,AB412&lt;=铜钱系统分析!$E$233),5,AND(AB412&gt;铜钱系统分析!$D$234,AB412&lt;=铜钱系统分析!$E$234),4,AND(AB412&gt;铜钱系统分析!$D$235,AB412&lt;=铜钱系统分析!$E$235),3,AND(AB412&gt;铜钱系统分析!$D$236,AB412&lt;=铜钱系统分析!$E$236),2)</f>
        <v>2</v>
      </c>
    </row>
    <row r="413" spans="1:29" x14ac:dyDescent="0.15">
      <c r="A413" s="48">
        <f t="shared" ca="1" si="60"/>
        <v>13.487864987774111</v>
      </c>
      <c r="B413">
        <f ca="1">_xlfn.IFS(AND(A413&gt;铜钱系统分析!$D$233,A413&lt;=铜钱系统分析!$E$233),5,AND(A413&gt;铜钱系统分析!$D$234,A413&lt;=铜钱系统分析!$E$234),4,AND(A413&gt;铜钱系统分析!$D$235,A413&lt;=铜钱系统分析!$E$235),3,AND(A413&gt;铜钱系统分析!$D$236,A413&lt;=铜钱系统分析!$E$236),2)</f>
        <v>3</v>
      </c>
      <c r="D413" s="48">
        <f t="shared" ca="1" si="61"/>
        <v>51.447363047103337</v>
      </c>
      <c r="E413">
        <f ca="1">_xlfn.IFS(AND(D413&gt;铜钱系统分析!$D$233,D413&lt;=铜钱系统分析!$E$233),5,AND(D413&gt;铜钱系统分析!$D$234,D413&lt;=铜钱系统分析!$E$234),4,AND(D413&gt;铜钱系统分析!$D$235,D413&lt;=铜钱系统分析!$E$235),3,AND(D413&gt;铜钱系统分析!$D$236,D413&lt;=铜钱系统分析!$E$236),2)</f>
        <v>3</v>
      </c>
      <c r="G413" s="48">
        <f t="shared" ca="1" si="62"/>
        <v>44.90679136264324</v>
      </c>
      <c r="H413">
        <f ca="1">_xlfn.IFS(AND(G413&gt;铜钱系统分析!$D$233,G413&lt;=铜钱系统分析!$E$233),5,AND(G413&gt;铜钱系统分析!$D$234,G413&lt;=铜钱系统分析!$E$234),4,AND(G413&gt;铜钱系统分析!$D$235,G413&lt;=铜钱系统分析!$E$235),3,AND(G413&gt;铜钱系统分析!$D$236,G413&lt;=铜钱系统分析!$E$236),2)</f>
        <v>3</v>
      </c>
      <c r="J413" s="48">
        <f t="shared" ca="1" si="63"/>
        <v>73.938748732971291</v>
      </c>
      <c r="K413">
        <f ca="1">_xlfn.IFS(AND(J413&gt;铜钱系统分析!$D$233,J413&lt;=铜钱系统分析!$E$233),5,AND(J413&gt;铜钱系统分析!$D$234,J413&lt;=铜钱系统分析!$E$234),4,AND(J413&gt;铜钱系统分析!$D$235,J413&lt;=铜钱系统分析!$E$235),3,AND(J413&gt;铜钱系统分析!$D$236,J413&lt;=铜钱系统分析!$E$236),2)</f>
        <v>2</v>
      </c>
      <c r="M413" s="48">
        <f t="shared" ca="1" si="64"/>
        <v>56.499344654432178</v>
      </c>
      <c r="N413">
        <f ca="1">_xlfn.IFS(AND(M413&gt;铜钱系统分析!$D$233,M413&lt;=铜钱系统分析!$E$233),5,AND(M413&gt;铜钱系统分析!$D$234,M413&lt;=铜钱系统分析!$E$234),4,AND(M413&gt;铜钱系统分析!$D$235,M413&lt;=铜钱系统分析!$E$235),3,AND(M413&gt;铜钱系统分析!$D$236,M413&lt;=铜钱系统分析!$E$236),2)</f>
        <v>3</v>
      </c>
      <c r="P413" s="48">
        <f t="shared" ca="1" si="65"/>
        <v>91.983341115727313</v>
      </c>
      <c r="Q413">
        <f ca="1">_xlfn.IFS(AND(P413&gt;铜钱系统分析!$D$233,P413&lt;=铜钱系统分析!$E$233),5,AND(P413&gt;铜钱系统分析!$D$234,P413&lt;=铜钱系统分析!$E$234),4,AND(P413&gt;铜钱系统分析!$D$235,P413&lt;=铜钱系统分析!$E$235),3,AND(P413&gt;铜钱系统分析!$D$236,P413&lt;=铜钱系统分析!$E$236),2)</f>
        <v>2</v>
      </c>
      <c r="S413" s="48">
        <f t="shared" ca="1" si="66"/>
        <v>60.308781993626361</v>
      </c>
      <c r="T413">
        <f ca="1">_xlfn.IFS(AND(S413&gt;铜钱系统分析!$D$233,S413&lt;=铜钱系统分析!$E$233),5,AND(S413&gt;铜钱系统分析!$D$234,S413&lt;=铜钱系统分析!$E$234),4,AND(S413&gt;铜钱系统分析!$D$235,S413&lt;=铜钱系统分析!$E$235),3,AND(S413&gt;铜钱系统分析!$D$236,S413&lt;=铜钱系统分析!$E$236),2)</f>
        <v>3</v>
      </c>
      <c r="V413" s="48">
        <f t="shared" ca="1" si="67"/>
        <v>64.014599959429333</v>
      </c>
      <c r="W413">
        <f ca="1">_xlfn.IFS(AND(V413&gt;铜钱系统分析!$D$233,V413&lt;=铜钱系统分析!$E$233),5,AND(V413&gt;铜钱系统分析!$D$234,V413&lt;=铜钱系统分析!$E$234),4,AND(V413&gt;铜钱系统分析!$D$235,V413&lt;=铜钱系统分析!$E$235),3,AND(V413&gt;铜钱系统分析!$D$236,V413&lt;=铜钱系统分析!$E$236),2)</f>
        <v>3</v>
      </c>
      <c r="Y413" s="48">
        <f t="shared" ca="1" si="68"/>
        <v>32.282282992796432</v>
      </c>
      <c r="Z413">
        <f ca="1">_xlfn.IFS(AND(Y413&gt;铜钱系统分析!$D$233,Y413&lt;=铜钱系统分析!$E$233),5,AND(Y413&gt;铜钱系统分析!$D$234,Y413&lt;=铜钱系统分析!$E$234),4,AND(Y413&gt;铜钱系统分析!$D$235,Y413&lt;=铜钱系统分析!$E$235),3,AND(Y413&gt;铜钱系统分析!$D$236,Y413&lt;=铜钱系统分析!$E$236),2)</f>
        <v>3</v>
      </c>
      <c r="AB413" s="48">
        <f t="shared" ca="1" si="69"/>
        <v>28.161274228444888</v>
      </c>
      <c r="AC413">
        <f ca="1">_xlfn.IFS(AND(AB413&gt;铜钱系统分析!$D$233,AB413&lt;=铜钱系统分析!$E$233),5,AND(AB413&gt;铜钱系统分析!$D$234,AB413&lt;=铜钱系统分析!$E$234),4,AND(AB413&gt;铜钱系统分析!$D$235,AB413&lt;=铜钱系统分析!$E$235),3,AND(AB413&gt;铜钱系统分析!$D$236,AB413&lt;=铜钱系统分析!$E$236),2)</f>
        <v>3</v>
      </c>
    </row>
    <row r="414" spans="1:29" x14ac:dyDescent="0.15">
      <c r="A414" s="48">
        <f t="shared" ca="1" si="60"/>
        <v>71.417597672357346</v>
      </c>
      <c r="B414">
        <f ca="1">_xlfn.IFS(AND(A414&gt;铜钱系统分析!$D$233,A414&lt;=铜钱系统分析!$E$233),5,AND(A414&gt;铜钱系统分析!$D$234,A414&lt;=铜钱系统分析!$E$234),4,AND(A414&gt;铜钱系统分析!$D$235,A414&lt;=铜钱系统分析!$E$235),3,AND(A414&gt;铜钱系统分析!$D$236,A414&lt;=铜钱系统分析!$E$236),2)</f>
        <v>3</v>
      </c>
      <c r="D414" s="48">
        <f t="shared" ca="1" si="61"/>
        <v>99.613132989298464</v>
      </c>
      <c r="E414">
        <f ca="1">_xlfn.IFS(AND(D414&gt;铜钱系统分析!$D$233,D414&lt;=铜钱系统分析!$E$233),5,AND(D414&gt;铜钱系统分析!$D$234,D414&lt;=铜钱系统分析!$E$234),4,AND(D414&gt;铜钱系统分析!$D$235,D414&lt;=铜钱系统分析!$E$235),3,AND(D414&gt;铜钱系统分析!$D$236,D414&lt;=铜钱系统分析!$E$236),2)</f>
        <v>2</v>
      </c>
      <c r="G414" s="48">
        <f t="shared" ca="1" si="62"/>
        <v>20.478672501871621</v>
      </c>
      <c r="H414">
        <f ca="1">_xlfn.IFS(AND(G414&gt;铜钱系统分析!$D$233,G414&lt;=铜钱系统分析!$E$233),5,AND(G414&gt;铜钱系统分析!$D$234,G414&lt;=铜钱系统分析!$E$234),4,AND(G414&gt;铜钱系统分析!$D$235,G414&lt;=铜钱系统分析!$E$235),3,AND(G414&gt;铜钱系统分析!$D$236,G414&lt;=铜钱系统分析!$E$236),2)</f>
        <v>3</v>
      </c>
      <c r="J414" s="48">
        <f t="shared" ca="1" si="63"/>
        <v>30.652530175425895</v>
      </c>
      <c r="K414">
        <f ca="1">_xlfn.IFS(AND(J414&gt;铜钱系统分析!$D$233,J414&lt;=铜钱系统分析!$E$233),5,AND(J414&gt;铜钱系统分析!$D$234,J414&lt;=铜钱系统分析!$E$234),4,AND(J414&gt;铜钱系统分析!$D$235,J414&lt;=铜钱系统分析!$E$235),3,AND(J414&gt;铜钱系统分析!$D$236,J414&lt;=铜钱系统分析!$E$236),2)</f>
        <v>3</v>
      </c>
      <c r="M414" s="48">
        <f t="shared" ca="1" si="64"/>
        <v>13.274680970978315</v>
      </c>
      <c r="N414">
        <f ca="1">_xlfn.IFS(AND(M414&gt;铜钱系统分析!$D$233,M414&lt;=铜钱系统分析!$E$233),5,AND(M414&gt;铜钱系统分析!$D$234,M414&lt;=铜钱系统分析!$E$234),4,AND(M414&gt;铜钱系统分析!$D$235,M414&lt;=铜钱系统分析!$E$235),3,AND(M414&gt;铜钱系统分析!$D$236,M414&lt;=铜钱系统分析!$E$236),2)</f>
        <v>3</v>
      </c>
      <c r="P414" s="48">
        <f t="shared" ca="1" si="65"/>
        <v>34.566063226977448</v>
      </c>
      <c r="Q414">
        <f ca="1">_xlfn.IFS(AND(P414&gt;铜钱系统分析!$D$233,P414&lt;=铜钱系统分析!$E$233),5,AND(P414&gt;铜钱系统分析!$D$234,P414&lt;=铜钱系统分析!$E$234),4,AND(P414&gt;铜钱系统分析!$D$235,P414&lt;=铜钱系统分析!$E$235),3,AND(P414&gt;铜钱系统分析!$D$236,P414&lt;=铜钱系统分析!$E$236),2)</f>
        <v>3</v>
      </c>
      <c r="S414" s="48">
        <f t="shared" ca="1" si="66"/>
        <v>86.453863097535859</v>
      </c>
      <c r="T414">
        <f ca="1">_xlfn.IFS(AND(S414&gt;铜钱系统分析!$D$233,S414&lt;=铜钱系统分析!$E$233),5,AND(S414&gt;铜钱系统分析!$D$234,S414&lt;=铜钱系统分析!$E$234),4,AND(S414&gt;铜钱系统分析!$D$235,S414&lt;=铜钱系统分析!$E$235),3,AND(S414&gt;铜钱系统分析!$D$236,S414&lt;=铜钱系统分析!$E$236),2)</f>
        <v>2</v>
      </c>
      <c r="V414" s="48">
        <f t="shared" ca="1" si="67"/>
        <v>1.5512804242854838</v>
      </c>
      <c r="W414">
        <f ca="1">_xlfn.IFS(AND(V414&gt;铜钱系统分析!$D$233,V414&lt;=铜钱系统分析!$E$233),5,AND(V414&gt;铜钱系统分析!$D$234,V414&lt;=铜钱系统分析!$E$234),4,AND(V414&gt;铜钱系统分析!$D$235,V414&lt;=铜钱系统分析!$E$235),3,AND(V414&gt;铜钱系统分析!$D$236,V414&lt;=铜钱系统分析!$E$236),2)</f>
        <v>4</v>
      </c>
      <c r="Y414" s="48">
        <f t="shared" ca="1" si="68"/>
        <v>83.653560974552477</v>
      </c>
      <c r="Z414">
        <f ca="1">_xlfn.IFS(AND(Y414&gt;铜钱系统分析!$D$233,Y414&lt;=铜钱系统分析!$E$233),5,AND(Y414&gt;铜钱系统分析!$D$234,Y414&lt;=铜钱系统分析!$E$234),4,AND(Y414&gt;铜钱系统分析!$D$235,Y414&lt;=铜钱系统分析!$E$235),3,AND(Y414&gt;铜钱系统分析!$D$236,Y414&lt;=铜钱系统分析!$E$236),2)</f>
        <v>2</v>
      </c>
      <c r="AB414" s="48">
        <f t="shared" ca="1" si="69"/>
        <v>8.8803504010541712</v>
      </c>
      <c r="AC414">
        <f ca="1">_xlfn.IFS(AND(AB414&gt;铜钱系统分析!$D$233,AB414&lt;=铜钱系统分析!$E$233),5,AND(AB414&gt;铜钱系统分析!$D$234,AB414&lt;=铜钱系统分析!$E$234),4,AND(AB414&gt;铜钱系统分析!$D$235,AB414&lt;=铜钱系统分析!$E$235),3,AND(AB414&gt;铜钱系统分析!$D$236,AB414&lt;=铜钱系统分析!$E$236),2)</f>
        <v>3</v>
      </c>
    </row>
    <row r="415" spans="1:29" x14ac:dyDescent="0.15">
      <c r="A415" s="48">
        <f t="shared" ca="1" si="60"/>
        <v>70.823421080134423</v>
      </c>
      <c r="B415">
        <f ca="1">_xlfn.IFS(AND(A415&gt;铜钱系统分析!$D$233,A415&lt;=铜钱系统分析!$E$233),5,AND(A415&gt;铜钱系统分析!$D$234,A415&lt;=铜钱系统分析!$E$234),4,AND(A415&gt;铜钱系统分析!$D$235,A415&lt;=铜钱系统分析!$E$235),3,AND(A415&gt;铜钱系统分析!$D$236,A415&lt;=铜钱系统分析!$E$236),2)</f>
        <v>3</v>
      </c>
      <c r="D415" s="48">
        <f t="shared" ca="1" si="61"/>
        <v>38.691565368570423</v>
      </c>
      <c r="E415">
        <f ca="1">_xlfn.IFS(AND(D415&gt;铜钱系统分析!$D$233,D415&lt;=铜钱系统分析!$E$233),5,AND(D415&gt;铜钱系统分析!$D$234,D415&lt;=铜钱系统分析!$E$234),4,AND(D415&gt;铜钱系统分析!$D$235,D415&lt;=铜钱系统分析!$E$235),3,AND(D415&gt;铜钱系统分析!$D$236,D415&lt;=铜钱系统分析!$E$236),2)</f>
        <v>3</v>
      </c>
      <c r="G415" s="48">
        <f t="shared" ca="1" si="62"/>
        <v>38.921443768118749</v>
      </c>
      <c r="H415">
        <f ca="1">_xlfn.IFS(AND(G415&gt;铜钱系统分析!$D$233,G415&lt;=铜钱系统分析!$E$233),5,AND(G415&gt;铜钱系统分析!$D$234,G415&lt;=铜钱系统分析!$E$234),4,AND(G415&gt;铜钱系统分析!$D$235,G415&lt;=铜钱系统分析!$E$235),3,AND(G415&gt;铜钱系统分析!$D$236,G415&lt;=铜钱系统分析!$E$236),2)</f>
        <v>3</v>
      </c>
      <c r="J415" s="48">
        <f t="shared" ca="1" si="63"/>
        <v>61.996744148716722</v>
      </c>
      <c r="K415">
        <f ca="1">_xlfn.IFS(AND(J415&gt;铜钱系统分析!$D$233,J415&lt;=铜钱系统分析!$E$233),5,AND(J415&gt;铜钱系统分析!$D$234,J415&lt;=铜钱系统分析!$E$234),4,AND(J415&gt;铜钱系统分析!$D$235,J415&lt;=铜钱系统分析!$E$235),3,AND(J415&gt;铜钱系统分析!$D$236,J415&lt;=铜钱系统分析!$E$236),2)</f>
        <v>3</v>
      </c>
      <c r="M415" s="48">
        <f t="shared" ca="1" si="64"/>
        <v>63.969639778066387</v>
      </c>
      <c r="N415">
        <f ca="1">_xlfn.IFS(AND(M415&gt;铜钱系统分析!$D$233,M415&lt;=铜钱系统分析!$E$233),5,AND(M415&gt;铜钱系统分析!$D$234,M415&lt;=铜钱系统分析!$E$234),4,AND(M415&gt;铜钱系统分析!$D$235,M415&lt;=铜钱系统分析!$E$235),3,AND(M415&gt;铜钱系统分析!$D$236,M415&lt;=铜钱系统分析!$E$236),2)</f>
        <v>3</v>
      </c>
      <c r="P415" s="48">
        <f t="shared" ca="1" si="65"/>
        <v>29.85943205974506</v>
      </c>
      <c r="Q415">
        <f ca="1">_xlfn.IFS(AND(P415&gt;铜钱系统分析!$D$233,P415&lt;=铜钱系统分析!$E$233),5,AND(P415&gt;铜钱系统分析!$D$234,P415&lt;=铜钱系统分析!$E$234),4,AND(P415&gt;铜钱系统分析!$D$235,P415&lt;=铜钱系统分析!$E$235),3,AND(P415&gt;铜钱系统分析!$D$236,P415&lt;=铜钱系统分析!$E$236),2)</f>
        <v>3</v>
      </c>
      <c r="S415" s="48">
        <f t="shared" ca="1" si="66"/>
        <v>25.358763305666109</v>
      </c>
      <c r="T415">
        <f ca="1">_xlfn.IFS(AND(S415&gt;铜钱系统分析!$D$233,S415&lt;=铜钱系统分析!$E$233),5,AND(S415&gt;铜钱系统分析!$D$234,S415&lt;=铜钱系统分析!$E$234),4,AND(S415&gt;铜钱系统分析!$D$235,S415&lt;=铜钱系统分析!$E$235),3,AND(S415&gt;铜钱系统分析!$D$236,S415&lt;=铜钱系统分析!$E$236),2)</f>
        <v>3</v>
      </c>
      <c r="V415" s="48">
        <f t="shared" ca="1" si="67"/>
        <v>40.392591404539878</v>
      </c>
      <c r="W415">
        <f ca="1">_xlfn.IFS(AND(V415&gt;铜钱系统分析!$D$233,V415&lt;=铜钱系统分析!$E$233),5,AND(V415&gt;铜钱系统分析!$D$234,V415&lt;=铜钱系统分析!$E$234),4,AND(V415&gt;铜钱系统分析!$D$235,V415&lt;=铜钱系统分析!$E$235),3,AND(V415&gt;铜钱系统分析!$D$236,V415&lt;=铜钱系统分析!$E$236),2)</f>
        <v>3</v>
      </c>
      <c r="Y415" s="48">
        <f t="shared" ca="1" si="68"/>
        <v>85.720928726572055</v>
      </c>
      <c r="Z415">
        <f ca="1">_xlfn.IFS(AND(Y415&gt;铜钱系统分析!$D$233,Y415&lt;=铜钱系统分析!$E$233),5,AND(Y415&gt;铜钱系统分析!$D$234,Y415&lt;=铜钱系统分析!$E$234),4,AND(Y415&gt;铜钱系统分析!$D$235,Y415&lt;=铜钱系统分析!$E$235),3,AND(Y415&gt;铜钱系统分析!$D$236,Y415&lt;=铜钱系统分析!$E$236),2)</f>
        <v>2</v>
      </c>
      <c r="AB415" s="48">
        <f t="shared" ca="1" si="69"/>
        <v>34.183312107631181</v>
      </c>
      <c r="AC415">
        <f ca="1">_xlfn.IFS(AND(AB415&gt;铜钱系统分析!$D$233,AB415&lt;=铜钱系统分析!$E$233),5,AND(AB415&gt;铜钱系统分析!$D$234,AB415&lt;=铜钱系统分析!$E$234),4,AND(AB415&gt;铜钱系统分析!$D$235,AB415&lt;=铜钱系统分析!$E$235),3,AND(AB415&gt;铜钱系统分析!$D$236,AB415&lt;=铜钱系统分析!$E$236),2)</f>
        <v>3</v>
      </c>
    </row>
    <row r="416" spans="1:29" x14ac:dyDescent="0.15">
      <c r="A416" s="48">
        <f t="shared" ca="1" si="60"/>
        <v>31.8839194579683</v>
      </c>
      <c r="B416">
        <f ca="1">_xlfn.IFS(AND(A416&gt;铜钱系统分析!$D$233,A416&lt;=铜钱系统分析!$E$233),5,AND(A416&gt;铜钱系统分析!$D$234,A416&lt;=铜钱系统分析!$E$234),4,AND(A416&gt;铜钱系统分析!$D$235,A416&lt;=铜钱系统分析!$E$235),3,AND(A416&gt;铜钱系统分析!$D$236,A416&lt;=铜钱系统分析!$E$236),2)</f>
        <v>3</v>
      </c>
      <c r="D416" s="48">
        <f t="shared" ca="1" si="61"/>
        <v>48.35441959127813</v>
      </c>
      <c r="E416">
        <f ca="1">_xlfn.IFS(AND(D416&gt;铜钱系统分析!$D$233,D416&lt;=铜钱系统分析!$E$233),5,AND(D416&gt;铜钱系统分析!$D$234,D416&lt;=铜钱系统分析!$E$234),4,AND(D416&gt;铜钱系统分析!$D$235,D416&lt;=铜钱系统分析!$E$235),3,AND(D416&gt;铜钱系统分析!$D$236,D416&lt;=铜钱系统分析!$E$236),2)</f>
        <v>3</v>
      </c>
      <c r="G416" s="48">
        <f t="shared" ca="1" si="62"/>
        <v>21.737200352073106</v>
      </c>
      <c r="H416">
        <f ca="1">_xlfn.IFS(AND(G416&gt;铜钱系统分析!$D$233,G416&lt;=铜钱系统分析!$E$233),5,AND(G416&gt;铜钱系统分析!$D$234,G416&lt;=铜钱系统分析!$E$234),4,AND(G416&gt;铜钱系统分析!$D$235,G416&lt;=铜钱系统分析!$E$235),3,AND(G416&gt;铜钱系统分析!$D$236,G416&lt;=铜钱系统分析!$E$236),2)</f>
        <v>3</v>
      </c>
      <c r="J416" s="48">
        <f t="shared" ca="1" si="63"/>
        <v>45.374190853420707</v>
      </c>
      <c r="K416">
        <f ca="1">_xlfn.IFS(AND(J416&gt;铜钱系统分析!$D$233,J416&lt;=铜钱系统分析!$E$233),5,AND(J416&gt;铜钱系统分析!$D$234,J416&lt;=铜钱系统分析!$E$234),4,AND(J416&gt;铜钱系统分析!$D$235,J416&lt;=铜钱系统分析!$E$235),3,AND(J416&gt;铜钱系统分析!$D$236,J416&lt;=铜钱系统分析!$E$236),2)</f>
        <v>3</v>
      </c>
      <c r="M416" s="48">
        <f t="shared" ca="1" si="64"/>
        <v>67.083083673572801</v>
      </c>
      <c r="N416">
        <f ca="1">_xlfn.IFS(AND(M416&gt;铜钱系统分析!$D$233,M416&lt;=铜钱系统分析!$E$233),5,AND(M416&gt;铜钱系统分析!$D$234,M416&lt;=铜钱系统分析!$E$234),4,AND(M416&gt;铜钱系统分析!$D$235,M416&lt;=铜钱系统分析!$E$235),3,AND(M416&gt;铜钱系统分析!$D$236,M416&lt;=铜钱系统分析!$E$236),2)</f>
        <v>3</v>
      </c>
      <c r="P416" s="48">
        <f t="shared" ca="1" si="65"/>
        <v>46.726166213431675</v>
      </c>
      <c r="Q416">
        <f ca="1">_xlfn.IFS(AND(P416&gt;铜钱系统分析!$D$233,P416&lt;=铜钱系统分析!$E$233),5,AND(P416&gt;铜钱系统分析!$D$234,P416&lt;=铜钱系统分析!$E$234),4,AND(P416&gt;铜钱系统分析!$D$235,P416&lt;=铜钱系统分析!$E$235),3,AND(P416&gt;铜钱系统分析!$D$236,P416&lt;=铜钱系统分析!$E$236),2)</f>
        <v>3</v>
      </c>
      <c r="S416" s="48">
        <f t="shared" ca="1" si="66"/>
        <v>54.454354823216796</v>
      </c>
      <c r="T416">
        <f ca="1">_xlfn.IFS(AND(S416&gt;铜钱系统分析!$D$233,S416&lt;=铜钱系统分析!$E$233),5,AND(S416&gt;铜钱系统分析!$D$234,S416&lt;=铜钱系统分析!$E$234),4,AND(S416&gt;铜钱系统分析!$D$235,S416&lt;=铜钱系统分析!$E$235),3,AND(S416&gt;铜钱系统分析!$D$236,S416&lt;=铜钱系统分析!$E$236),2)</f>
        <v>3</v>
      </c>
      <c r="V416" s="48">
        <f t="shared" ca="1" si="67"/>
        <v>89.152559937142527</v>
      </c>
      <c r="W416">
        <f ca="1">_xlfn.IFS(AND(V416&gt;铜钱系统分析!$D$233,V416&lt;=铜钱系统分析!$E$233),5,AND(V416&gt;铜钱系统分析!$D$234,V416&lt;=铜钱系统分析!$E$234),4,AND(V416&gt;铜钱系统分析!$D$235,V416&lt;=铜钱系统分析!$E$235),3,AND(V416&gt;铜钱系统分析!$D$236,V416&lt;=铜钱系统分析!$E$236),2)</f>
        <v>2</v>
      </c>
      <c r="Y416" s="48">
        <f t="shared" ca="1" si="68"/>
        <v>20.515967083303199</v>
      </c>
      <c r="Z416">
        <f ca="1">_xlfn.IFS(AND(Y416&gt;铜钱系统分析!$D$233,Y416&lt;=铜钱系统分析!$E$233),5,AND(Y416&gt;铜钱系统分析!$D$234,Y416&lt;=铜钱系统分析!$E$234),4,AND(Y416&gt;铜钱系统分析!$D$235,Y416&lt;=铜钱系统分析!$E$235),3,AND(Y416&gt;铜钱系统分析!$D$236,Y416&lt;=铜钱系统分析!$E$236),2)</f>
        <v>3</v>
      </c>
      <c r="AB416" s="48">
        <f t="shared" ca="1" si="69"/>
        <v>85.028305224619245</v>
      </c>
      <c r="AC416">
        <f ca="1">_xlfn.IFS(AND(AB416&gt;铜钱系统分析!$D$233,AB416&lt;=铜钱系统分析!$E$233),5,AND(AB416&gt;铜钱系统分析!$D$234,AB416&lt;=铜钱系统分析!$E$234),4,AND(AB416&gt;铜钱系统分析!$D$235,AB416&lt;=铜钱系统分析!$E$235),3,AND(AB416&gt;铜钱系统分析!$D$236,AB416&lt;=铜钱系统分析!$E$236),2)</f>
        <v>2</v>
      </c>
    </row>
    <row r="417" spans="1:29" x14ac:dyDescent="0.15">
      <c r="A417" s="48">
        <f t="shared" ca="1" si="60"/>
        <v>31.970879212460535</v>
      </c>
      <c r="B417">
        <f ca="1">_xlfn.IFS(AND(A417&gt;铜钱系统分析!$D$233,A417&lt;=铜钱系统分析!$E$233),5,AND(A417&gt;铜钱系统分析!$D$234,A417&lt;=铜钱系统分析!$E$234),4,AND(A417&gt;铜钱系统分析!$D$235,A417&lt;=铜钱系统分析!$E$235),3,AND(A417&gt;铜钱系统分析!$D$236,A417&lt;=铜钱系统分析!$E$236),2)</f>
        <v>3</v>
      </c>
      <c r="D417" s="48">
        <f t="shared" ca="1" si="61"/>
        <v>7.8679686017532724</v>
      </c>
      <c r="E417">
        <f ca="1">_xlfn.IFS(AND(D417&gt;铜钱系统分析!$D$233,D417&lt;=铜钱系统分析!$E$233),5,AND(D417&gt;铜钱系统分析!$D$234,D417&lt;=铜钱系统分析!$E$234),4,AND(D417&gt;铜钱系统分析!$D$235,D417&lt;=铜钱系统分析!$E$235),3,AND(D417&gt;铜钱系统分析!$D$236,D417&lt;=铜钱系统分析!$E$236),2)</f>
        <v>3</v>
      </c>
      <c r="G417" s="48">
        <f t="shared" ca="1" si="62"/>
        <v>51.009089779217319</v>
      </c>
      <c r="H417">
        <f ca="1">_xlfn.IFS(AND(G417&gt;铜钱系统分析!$D$233,G417&lt;=铜钱系统分析!$E$233),5,AND(G417&gt;铜钱系统分析!$D$234,G417&lt;=铜钱系统分析!$E$234),4,AND(G417&gt;铜钱系统分析!$D$235,G417&lt;=铜钱系统分析!$E$235),3,AND(G417&gt;铜钱系统分析!$D$236,G417&lt;=铜钱系统分析!$E$236),2)</f>
        <v>3</v>
      </c>
      <c r="J417" s="48">
        <f t="shared" ca="1" si="63"/>
        <v>70.230781886723051</v>
      </c>
      <c r="K417">
        <f ca="1">_xlfn.IFS(AND(J417&gt;铜钱系统分析!$D$233,J417&lt;=铜钱系统分析!$E$233),5,AND(J417&gt;铜钱系统分析!$D$234,J417&lt;=铜钱系统分析!$E$234),4,AND(J417&gt;铜钱系统分析!$D$235,J417&lt;=铜钱系统分析!$E$235),3,AND(J417&gt;铜钱系统分析!$D$236,J417&lt;=铜钱系统分析!$E$236),2)</f>
        <v>3</v>
      </c>
      <c r="M417" s="48">
        <f t="shared" ca="1" si="64"/>
        <v>81.081812242670807</v>
      </c>
      <c r="N417">
        <f ca="1">_xlfn.IFS(AND(M417&gt;铜钱系统分析!$D$233,M417&lt;=铜钱系统分析!$E$233),5,AND(M417&gt;铜钱系统分析!$D$234,M417&lt;=铜钱系统分析!$E$234),4,AND(M417&gt;铜钱系统分析!$D$235,M417&lt;=铜钱系统分析!$E$235),3,AND(M417&gt;铜钱系统分析!$D$236,M417&lt;=铜钱系统分析!$E$236),2)</f>
        <v>2</v>
      </c>
      <c r="P417" s="48">
        <f t="shared" ca="1" si="65"/>
        <v>73.392863770286127</v>
      </c>
      <c r="Q417">
        <f ca="1">_xlfn.IFS(AND(P417&gt;铜钱系统分析!$D$233,P417&lt;=铜钱系统分析!$E$233),5,AND(P417&gt;铜钱系统分析!$D$234,P417&lt;=铜钱系统分析!$E$234),4,AND(P417&gt;铜钱系统分析!$D$235,P417&lt;=铜钱系统分析!$E$235),3,AND(P417&gt;铜钱系统分析!$D$236,P417&lt;=铜钱系统分析!$E$236),2)</f>
        <v>2</v>
      </c>
      <c r="S417" s="48">
        <f t="shared" ca="1" si="66"/>
        <v>32.969771089458668</v>
      </c>
      <c r="T417">
        <f ca="1">_xlfn.IFS(AND(S417&gt;铜钱系统分析!$D$233,S417&lt;=铜钱系统分析!$E$233),5,AND(S417&gt;铜钱系统分析!$D$234,S417&lt;=铜钱系统分析!$E$234),4,AND(S417&gt;铜钱系统分析!$D$235,S417&lt;=铜钱系统分析!$E$235),3,AND(S417&gt;铜钱系统分析!$D$236,S417&lt;=铜钱系统分析!$E$236),2)</f>
        <v>3</v>
      </c>
      <c r="V417" s="48">
        <f t="shared" ca="1" si="67"/>
        <v>64.550626633037183</v>
      </c>
      <c r="W417">
        <f ca="1">_xlfn.IFS(AND(V417&gt;铜钱系统分析!$D$233,V417&lt;=铜钱系统分析!$E$233),5,AND(V417&gt;铜钱系统分析!$D$234,V417&lt;=铜钱系统分析!$E$234),4,AND(V417&gt;铜钱系统分析!$D$235,V417&lt;=铜钱系统分析!$E$235),3,AND(V417&gt;铜钱系统分析!$D$236,V417&lt;=铜钱系统分析!$E$236),2)</f>
        <v>3</v>
      </c>
      <c r="Y417" s="48">
        <f t="shared" ca="1" si="68"/>
        <v>45.01622985070172</v>
      </c>
      <c r="Z417">
        <f ca="1">_xlfn.IFS(AND(Y417&gt;铜钱系统分析!$D$233,Y417&lt;=铜钱系统分析!$E$233),5,AND(Y417&gt;铜钱系统分析!$D$234,Y417&lt;=铜钱系统分析!$E$234),4,AND(Y417&gt;铜钱系统分析!$D$235,Y417&lt;=铜钱系统分析!$E$235),3,AND(Y417&gt;铜钱系统分析!$D$236,Y417&lt;=铜钱系统分析!$E$236),2)</f>
        <v>3</v>
      </c>
      <c r="AB417" s="48">
        <f t="shared" ca="1" si="69"/>
        <v>62.000417821699436</v>
      </c>
      <c r="AC417">
        <f ca="1">_xlfn.IFS(AND(AB417&gt;铜钱系统分析!$D$233,AB417&lt;=铜钱系统分析!$E$233),5,AND(AB417&gt;铜钱系统分析!$D$234,AB417&lt;=铜钱系统分析!$E$234),4,AND(AB417&gt;铜钱系统分析!$D$235,AB417&lt;=铜钱系统分析!$E$235),3,AND(AB417&gt;铜钱系统分析!$D$236,AB417&lt;=铜钱系统分析!$E$236),2)</f>
        <v>3</v>
      </c>
    </row>
    <row r="418" spans="1:29" x14ac:dyDescent="0.15">
      <c r="A418" s="48">
        <f t="shared" ca="1" si="60"/>
        <v>56.870069143952342</v>
      </c>
      <c r="B418">
        <f ca="1">_xlfn.IFS(AND(A418&gt;铜钱系统分析!$D$233,A418&lt;=铜钱系统分析!$E$233),5,AND(A418&gt;铜钱系统分析!$D$234,A418&lt;=铜钱系统分析!$E$234),4,AND(A418&gt;铜钱系统分析!$D$235,A418&lt;=铜钱系统分析!$E$235),3,AND(A418&gt;铜钱系统分析!$D$236,A418&lt;=铜钱系统分析!$E$236),2)</f>
        <v>3</v>
      </c>
      <c r="D418" s="48">
        <f t="shared" ca="1" si="61"/>
        <v>2.2852912817456161</v>
      </c>
      <c r="E418">
        <f ca="1">_xlfn.IFS(AND(D418&gt;铜钱系统分析!$D$233,D418&lt;=铜钱系统分析!$E$233),5,AND(D418&gt;铜钱系统分析!$D$234,D418&lt;=铜钱系统分析!$E$234),4,AND(D418&gt;铜钱系统分析!$D$235,D418&lt;=铜钱系统分析!$E$235),3,AND(D418&gt;铜钱系统分析!$D$236,D418&lt;=铜钱系统分析!$E$236),2)</f>
        <v>4</v>
      </c>
      <c r="G418" s="48">
        <f t="shared" ca="1" si="62"/>
        <v>94.838406521726895</v>
      </c>
      <c r="H418">
        <f ca="1">_xlfn.IFS(AND(G418&gt;铜钱系统分析!$D$233,G418&lt;=铜钱系统分析!$E$233),5,AND(G418&gt;铜钱系统分析!$D$234,G418&lt;=铜钱系统分析!$E$234),4,AND(G418&gt;铜钱系统分析!$D$235,G418&lt;=铜钱系统分析!$E$235),3,AND(G418&gt;铜钱系统分析!$D$236,G418&lt;=铜钱系统分析!$E$236),2)</f>
        <v>2</v>
      </c>
      <c r="J418" s="48">
        <f t="shared" ca="1" si="63"/>
        <v>76.744577849936093</v>
      </c>
      <c r="K418">
        <f ca="1">_xlfn.IFS(AND(J418&gt;铜钱系统分析!$D$233,J418&lt;=铜钱系统分析!$E$233),5,AND(J418&gt;铜钱系统分析!$D$234,J418&lt;=铜钱系统分析!$E$234),4,AND(J418&gt;铜钱系统分析!$D$235,J418&lt;=铜钱系统分析!$E$235),3,AND(J418&gt;铜钱系统分析!$D$236,J418&lt;=铜钱系统分析!$E$236),2)</f>
        <v>2</v>
      </c>
      <c r="M418" s="48">
        <f t="shared" ca="1" si="64"/>
        <v>23.761475999379623</v>
      </c>
      <c r="N418">
        <f ca="1">_xlfn.IFS(AND(M418&gt;铜钱系统分析!$D$233,M418&lt;=铜钱系统分析!$E$233),5,AND(M418&gt;铜钱系统分析!$D$234,M418&lt;=铜钱系统分析!$E$234),4,AND(M418&gt;铜钱系统分析!$D$235,M418&lt;=铜钱系统分析!$E$235),3,AND(M418&gt;铜钱系统分析!$D$236,M418&lt;=铜钱系统分析!$E$236),2)</f>
        <v>3</v>
      </c>
      <c r="P418" s="48">
        <f t="shared" ca="1" si="65"/>
        <v>37.067547894066799</v>
      </c>
      <c r="Q418">
        <f ca="1">_xlfn.IFS(AND(P418&gt;铜钱系统分析!$D$233,P418&lt;=铜钱系统分析!$E$233),5,AND(P418&gt;铜钱系统分析!$D$234,P418&lt;=铜钱系统分析!$E$234),4,AND(P418&gt;铜钱系统分析!$D$235,P418&lt;=铜钱系统分析!$E$235),3,AND(P418&gt;铜钱系统分析!$D$236,P418&lt;=铜钱系统分析!$E$236),2)</f>
        <v>3</v>
      </c>
      <c r="S418" s="48">
        <f t="shared" ca="1" si="66"/>
        <v>38.280904527198622</v>
      </c>
      <c r="T418">
        <f ca="1">_xlfn.IFS(AND(S418&gt;铜钱系统分析!$D$233,S418&lt;=铜钱系统分析!$E$233),5,AND(S418&gt;铜钱系统分析!$D$234,S418&lt;=铜钱系统分析!$E$234),4,AND(S418&gt;铜钱系统分析!$D$235,S418&lt;=铜钱系统分析!$E$235),3,AND(S418&gt;铜钱系统分析!$D$236,S418&lt;=铜钱系统分析!$E$236),2)</f>
        <v>3</v>
      </c>
      <c r="V418" s="48">
        <f t="shared" ca="1" si="67"/>
        <v>77.796672014202073</v>
      </c>
      <c r="W418">
        <f ca="1">_xlfn.IFS(AND(V418&gt;铜钱系统分析!$D$233,V418&lt;=铜钱系统分析!$E$233),5,AND(V418&gt;铜钱系统分析!$D$234,V418&lt;=铜钱系统分析!$E$234),4,AND(V418&gt;铜钱系统分析!$D$235,V418&lt;=铜钱系统分析!$E$235),3,AND(V418&gt;铜钱系统分析!$D$236,V418&lt;=铜钱系统分析!$E$236),2)</f>
        <v>2</v>
      </c>
      <c r="Y418" s="48">
        <f t="shared" ca="1" si="68"/>
        <v>31.490457633239512</v>
      </c>
      <c r="Z418">
        <f ca="1">_xlfn.IFS(AND(Y418&gt;铜钱系统分析!$D$233,Y418&lt;=铜钱系统分析!$E$233),5,AND(Y418&gt;铜钱系统分析!$D$234,Y418&lt;=铜钱系统分析!$E$234),4,AND(Y418&gt;铜钱系统分析!$D$235,Y418&lt;=铜钱系统分析!$E$235),3,AND(Y418&gt;铜钱系统分析!$D$236,Y418&lt;=铜钱系统分析!$E$236),2)</f>
        <v>3</v>
      </c>
      <c r="AB418" s="48">
        <f t="shared" ca="1" si="69"/>
        <v>1.4344454741623158</v>
      </c>
      <c r="AC418">
        <f ca="1">_xlfn.IFS(AND(AB418&gt;铜钱系统分析!$D$233,AB418&lt;=铜钱系统分析!$E$233),5,AND(AB418&gt;铜钱系统分析!$D$234,AB418&lt;=铜钱系统分析!$E$234),4,AND(AB418&gt;铜钱系统分析!$D$235,AB418&lt;=铜钱系统分析!$E$235),3,AND(AB418&gt;铜钱系统分析!$D$236,AB418&lt;=铜钱系统分析!$E$236),2)</f>
        <v>4</v>
      </c>
    </row>
    <row r="419" spans="1:29" x14ac:dyDescent="0.15">
      <c r="A419" s="48">
        <f t="shared" ca="1" si="60"/>
        <v>23.874445254693644</v>
      </c>
      <c r="B419">
        <f ca="1">_xlfn.IFS(AND(A419&gt;铜钱系统分析!$D$233,A419&lt;=铜钱系统分析!$E$233),5,AND(A419&gt;铜钱系统分析!$D$234,A419&lt;=铜钱系统分析!$E$234),4,AND(A419&gt;铜钱系统分析!$D$235,A419&lt;=铜钱系统分析!$E$235),3,AND(A419&gt;铜钱系统分析!$D$236,A419&lt;=铜钱系统分析!$E$236),2)</f>
        <v>3</v>
      </c>
      <c r="D419" s="48">
        <f t="shared" ca="1" si="61"/>
        <v>70.002989381994794</v>
      </c>
      <c r="E419">
        <f ca="1">_xlfn.IFS(AND(D419&gt;铜钱系统分析!$D$233,D419&lt;=铜钱系统分析!$E$233),5,AND(D419&gt;铜钱系统分析!$D$234,D419&lt;=铜钱系统分析!$E$234),4,AND(D419&gt;铜钱系统分析!$D$235,D419&lt;=铜钱系统分析!$E$235),3,AND(D419&gt;铜钱系统分析!$D$236,D419&lt;=铜钱系统分析!$E$236),2)</f>
        <v>3</v>
      </c>
      <c r="G419" s="48">
        <f t="shared" ca="1" si="62"/>
        <v>73.914798848476977</v>
      </c>
      <c r="H419">
        <f ca="1">_xlfn.IFS(AND(G419&gt;铜钱系统分析!$D$233,G419&lt;=铜钱系统分析!$E$233),5,AND(G419&gt;铜钱系统分析!$D$234,G419&lt;=铜钱系统分析!$E$234),4,AND(G419&gt;铜钱系统分析!$D$235,G419&lt;=铜钱系统分析!$E$235),3,AND(G419&gt;铜钱系统分析!$D$236,G419&lt;=铜钱系统分析!$E$236),2)</f>
        <v>2</v>
      </c>
      <c r="J419" s="48">
        <f t="shared" ca="1" si="63"/>
        <v>87.010925437460656</v>
      </c>
      <c r="K419">
        <f ca="1">_xlfn.IFS(AND(J419&gt;铜钱系统分析!$D$233,J419&lt;=铜钱系统分析!$E$233),5,AND(J419&gt;铜钱系统分析!$D$234,J419&lt;=铜钱系统分析!$E$234),4,AND(J419&gt;铜钱系统分析!$D$235,J419&lt;=铜钱系统分析!$E$235),3,AND(J419&gt;铜钱系统分析!$D$236,J419&lt;=铜钱系统分析!$E$236),2)</f>
        <v>2</v>
      </c>
      <c r="M419" s="48">
        <f t="shared" ca="1" si="64"/>
        <v>75.347704319099819</v>
      </c>
      <c r="N419">
        <f ca="1">_xlfn.IFS(AND(M419&gt;铜钱系统分析!$D$233,M419&lt;=铜钱系统分析!$E$233),5,AND(M419&gt;铜钱系统分析!$D$234,M419&lt;=铜钱系统分析!$E$234),4,AND(M419&gt;铜钱系统分析!$D$235,M419&lt;=铜钱系统分析!$E$235),3,AND(M419&gt;铜钱系统分析!$D$236,M419&lt;=铜钱系统分析!$E$236),2)</f>
        <v>2</v>
      </c>
      <c r="P419" s="48">
        <f t="shared" ca="1" si="65"/>
        <v>16.880560581579285</v>
      </c>
      <c r="Q419">
        <f ca="1">_xlfn.IFS(AND(P419&gt;铜钱系统分析!$D$233,P419&lt;=铜钱系统分析!$E$233),5,AND(P419&gt;铜钱系统分析!$D$234,P419&lt;=铜钱系统分析!$E$234),4,AND(P419&gt;铜钱系统分析!$D$235,P419&lt;=铜钱系统分析!$E$235),3,AND(P419&gt;铜钱系统分析!$D$236,P419&lt;=铜钱系统分析!$E$236),2)</f>
        <v>3</v>
      </c>
      <c r="S419" s="48">
        <f t="shared" ca="1" si="66"/>
        <v>8.5185243952086935</v>
      </c>
      <c r="T419">
        <f ca="1">_xlfn.IFS(AND(S419&gt;铜钱系统分析!$D$233,S419&lt;=铜钱系统分析!$E$233),5,AND(S419&gt;铜钱系统分析!$D$234,S419&lt;=铜钱系统分析!$E$234),4,AND(S419&gt;铜钱系统分析!$D$235,S419&lt;=铜钱系统分析!$E$235),3,AND(S419&gt;铜钱系统分析!$D$236,S419&lt;=铜钱系统分析!$E$236),2)</f>
        <v>3</v>
      </c>
      <c r="V419" s="48">
        <f t="shared" ca="1" si="67"/>
        <v>43.903837626219136</v>
      </c>
      <c r="W419">
        <f ca="1">_xlfn.IFS(AND(V419&gt;铜钱系统分析!$D$233,V419&lt;=铜钱系统分析!$E$233),5,AND(V419&gt;铜钱系统分析!$D$234,V419&lt;=铜钱系统分析!$E$234),4,AND(V419&gt;铜钱系统分析!$D$235,V419&lt;=铜钱系统分析!$E$235),3,AND(V419&gt;铜钱系统分析!$D$236,V419&lt;=铜钱系统分析!$E$236),2)</f>
        <v>3</v>
      </c>
      <c r="Y419" s="48">
        <f t="shared" ca="1" si="68"/>
        <v>78.144843488977699</v>
      </c>
      <c r="Z419">
        <f ca="1">_xlfn.IFS(AND(Y419&gt;铜钱系统分析!$D$233,Y419&lt;=铜钱系统分析!$E$233),5,AND(Y419&gt;铜钱系统分析!$D$234,Y419&lt;=铜钱系统分析!$E$234),4,AND(Y419&gt;铜钱系统分析!$D$235,Y419&lt;=铜钱系统分析!$E$235),3,AND(Y419&gt;铜钱系统分析!$D$236,Y419&lt;=铜钱系统分析!$E$236),2)</f>
        <v>2</v>
      </c>
      <c r="AB419" s="48">
        <f t="shared" ca="1" si="69"/>
        <v>30.033646760376133</v>
      </c>
      <c r="AC419">
        <f ca="1">_xlfn.IFS(AND(AB419&gt;铜钱系统分析!$D$233,AB419&lt;=铜钱系统分析!$E$233),5,AND(AB419&gt;铜钱系统分析!$D$234,AB419&lt;=铜钱系统分析!$E$234),4,AND(AB419&gt;铜钱系统分析!$D$235,AB419&lt;=铜钱系统分析!$E$235),3,AND(AB419&gt;铜钱系统分析!$D$236,AB419&lt;=铜钱系统分析!$E$236),2)</f>
        <v>3</v>
      </c>
    </row>
    <row r="420" spans="1:29" x14ac:dyDescent="0.15">
      <c r="A420" s="48">
        <f t="shared" ca="1" si="60"/>
        <v>64.05939735055658</v>
      </c>
      <c r="B420">
        <f ca="1">_xlfn.IFS(AND(A420&gt;铜钱系统分析!$D$233,A420&lt;=铜钱系统分析!$E$233),5,AND(A420&gt;铜钱系统分析!$D$234,A420&lt;=铜钱系统分析!$E$234),4,AND(A420&gt;铜钱系统分析!$D$235,A420&lt;=铜钱系统分析!$E$235),3,AND(A420&gt;铜钱系统分析!$D$236,A420&lt;=铜钱系统分析!$E$236),2)</f>
        <v>3</v>
      </c>
      <c r="D420" s="48">
        <f t="shared" ca="1" si="61"/>
        <v>95.560761748576525</v>
      </c>
      <c r="E420">
        <f ca="1">_xlfn.IFS(AND(D420&gt;铜钱系统分析!$D$233,D420&lt;=铜钱系统分析!$E$233),5,AND(D420&gt;铜钱系统分析!$D$234,D420&lt;=铜钱系统分析!$E$234),4,AND(D420&gt;铜钱系统分析!$D$235,D420&lt;=铜钱系统分析!$E$235),3,AND(D420&gt;铜钱系统分析!$D$236,D420&lt;=铜钱系统分析!$E$236),2)</f>
        <v>2</v>
      </c>
      <c r="G420" s="48">
        <f t="shared" ca="1" si="62"/>
        <v>15.546222265596787</v>
      </c>
      <c r="H420">
        <f ca="1">_xlfn.IFS(AND(G420&gt;铜钱系统分析!$D$233,G420&lt;=铜钱系统分析!$E$233),5,AND(G420&gt;铜钱系统分析!$D$234,G420&lt;=铜钱系统分析!$E$234),4,AND(G420&gt;铜钱系统分析!$D$235,G420&lt;=铜钱系统分析!$E$235),3,AND(G420&gt;铜钱系统分析!$D$236,G420&lt;=铜钱系统分析!$E$236),2)</f>
        <v>3</v>
      </c>
      <c r="J420" s="48">
        <f t="shared" ca="1" si="63"/>
        <v>53.845575857694975</v>
      </c>
      <c r="K420">
        <f ca="1">_xlfn.IFS(AND(J420&gt;铜钱系统分析!$D$233,J420&lt;=铜钱系统分析!$E$233),5,AND(J420&gt;铜钱系统分析!$D$234,J420&lt;=铜钱系统分析!$E$234),4,AND(J420&gt;铜钱系统分析!$D$235,J420&lt;=铜钱系统分析!$E$235),3,AND(J420&gt;铜钱系统分析!$D$236,J420&lt;=铜钱系统分析!$E$236),2)</f>
        <v>3</v>
      </c>
      <c r="M420" s="48">
        <f t="shared" ca="1" si="64"/>
        <v>43.121034573076663</v>
      </c>
      <c r="N420">
        <f ca="1">_xlfn.IFS(AND(M420&gt;铜钱系统分析!$D$233,M420&lt;=铜钱系统分析!$E$233),5,AND(M420&gt;铜钱系统分析!$D$234,M420&lt;=铜钱系统分析!$E$234),4,AND(M420&gt;铜钱系统分析!$D$235,M420&lt;=铜钱系统分析!$E$235),3,AND(M420&gt;铜钱系统分析!$D$236,M420&lt;=铜钱系统分析!$E$236),2)</f>
        <v>3</v>
      </c>
      <c r="P420" s="48">
        <f t="shared" ca="1" si="65"/>
        <v>26.257440974535861</v>
      </c>
      <c r="Q420">
        <f ca="1">_xlfn.IFS(AND(P420&gt;铜钱系统分析!$D$233,P420&lt;=铜钱系统分析!$E$233),5,AND(P420&gt;铜钱系统分析!$D$234,P420&lt;=铜钱系统分析!$E$234),4,AND(P420&gt;铜钱系统分析!$D$235,P420&lt;=铜钱系统分析!$E$235),3,AND(P420&gt;铜钱系统分析!$D$236,P420&lt;=铜钱系统分析!$E$236),2)</f>
        <v>3</v>
      </c>
      <c r="S420" s="48">
        <f t="shared" ca="1" si="66"/>
        <v>93.968698978950442</v>
      </c>
      <c r="T420">
        <f ca="1">_xlfn.IFS(AND(S420&gt;铜钱系统分析!$D$233,S420&lt;=铜钱系统分析!$E$233),5,AND(S420&gt;铜钱系统分析!$D$234,S420&lt;=铜钱系统分析!$E$234),4,AND(S420&gt;铜钱系统分析!$D$235,S420&lt;=铜钱系统分析!$E$235),3,AND(S420&gt;铜钱系统分析!$D$236,S420&lt;=铜钱系统分析!$E$236),2)</f>
        <v>2</v>
      </c>
      <c r="V420" s="48">
        <f t="shared" ca="1" si="67"/>
        <v>90.760456631446871</v>
      </c>
      <c r="W420">
        <f ca="1">_xlfn.IFS(AND(V420&gt;铜钱系统分析!$D$233,V420&lt;=铜钱系统分析!$E$233),5,AND(V420&gt;铜钱系统分析!$D$234,V420&lt;=铜钱系统分析!$E$234),4,AND(V420&gt;铜钱系统分析!$D$235,V420&lt;=铜钱系统分析!$E$235),3,AND(V420&gt;铜钱系统分析!$D$236,V420&lt;=铜钱系统分析!$E$236),2)</f>
        <v>2</v>
      </c>
      <c r="Y420" s="48">
        <f t="shared" ca="1" si="68"/>
        <v>89.234771514457378</v>
      </c>
      <c r="Z420">
        <f ca="1">_xlfn.IFS(AND(Y420&gt;铜钱系统分析!$D$233,Y420&lt;=铜钱系统分析!$E$233),5,AND(Y420&gt;铜钱系统分析!$D$234,Y420&lt;=铜钱系统分析!$E$234),4,AND(Y420&gt;铜钱系统分析!$D$235,Y420&lt;=铜钱系统分析!$E$235),3,AND(Y420&gt;铜钱系统分析!$D$236,Y420&lt;=铜钱系统分析!$E$236),2)</f>
        <v>2</v>
      </c>
      <c r="AB420" s="48">
        <f t="shared" ca="1" si="69"/>
        <v>94.357643854292704</v>
      </c>
      <c r="AC420">
        <f ca="1">_xlfn.IFS(AND(AB420&gt;铜钱系统分析!$D$233,AB420&lt;=铜钱系统分析!$E$233),5,AND(AB420&gt;铜钱系统分析!$D$234,AB420&lt;=铜钱系统分析!$E$234),4,AND(AB420&gt;铜钱系统分析!$D$235,AB420&lt;=铜钱系统分析!$E$235),3,AND(AB420&gt;铜钱系统分析!$D$236,AB420&lt;=铜钱系统分析!$E$236),2)</f>
        <v>2</v>
      </c>
    </row>
    <row r="421" spans="1:29" x14ac:dyDescent="0.15">
      <c r="A421" s="48">
        <f t="shared" ca="1" si="60"/>
        <v>51.436813685183324</v>
      </c>
      <c r="B421">
        <f ca="1">_xlfn.IFS(AND(A421&gt;铜钱系统分析!$D$233,A421&lt;=铜钱系统分析!$E$233),5,AND(A421&gt;铜钱系统分析!$D$234,A421&lt;=铜钱系统分析!$E$234),4,AND(A421&gt;铜钱系统分析!$D$235,A421&lt;=铜钱系统分析!$E$235),3,AND(A421&gt;铜钱系统分析!$D$236,A421&lt;=铜钱系统分析!$E$236),2)</f>
        <v>3</v>
      </c>
      <c r="D421" s="48">
        <f t="shared" ca="1" si="61"/>
        <v>73.026140663118326</v>
      </c>
      <c r="E421">
        <f ca="1">_xlfn.IFS(AND(D421&gt;铜钱系统分析!$D$233,D421&lt;=铜钱系统分析!$E$233),5,AND(D421&gt;铜钱系统分析!$D$234,D421&lt;=铜钱系统分析!$E$234),4,AND(D421&gt;铜钱系统分析!$D$235,D421&lt;=铜钱系统分析!$E$235),3,AND(D421&gt;铜钱系统分析!$D$236,D421&lt;=铜钱系统分析!$E$236),2)</f>
        <v>2</v>
      </c>
      <c r="G421" s="48">
        <f t="shared" ca="1" si="62"/>
        <v>0.30515129665946716</v>
      </c>
      <c r="H421">
        <f ca="1">_xlfn.IFS(AND(G421&gt;铜钱系统分析!$D$233,G421&lt;=铜钱系统分析!$E$233),5,AND(G421&gt;铜钱系统分析!$D$234,G421&lt;=铜钱系统分析!$E$234),4,AND(G421&gt;铜钱系统分析!$D$235,G421&lt;=铜钱系统分析!$E$235),3,AND(G421&gt;铜钱系统分析!$D$236,G421&lt;=铜钱系统分析!$E$236),2)</f>
        <v>5</v>
      </c>
      <c r="J421" s="48">
        <f t="shared" ca="1" si="63"/>
        <v>15.076689937615129</v>
      </c>
      <c r="K421">
        <f ca="1">_xlfn.IFS(AND(J421&gt;铜钱系统分析!$D$233,J421&lt;=铜钱系统分析!$E$233),5,AND(J421&gt;铜钱系统分析!$D$234,J421&lt;=铜钱系统分析!$E$234),4,AND(J421&gt;铜钱系统分析!$D$235,J421&lt;=铜钱系统分析!$E$235),3,AND(J421&gt;铜钱系统分析!$D$236,J421&lt;=铜钱系统分析!$E$236),2)</f>
        <v>3</v>
      </c>
      <c r="M421" s="48">
        <f t="shared" ca="1" si="64"/>
        <v>54.819607491841651</v>
      </c>
      <c r="N421">
        <f ca="1">_xlfn.IFS(AND(M421&gt;铜钱系统分析!$D$233,M421&lt;=铜钱系统分析!$E$233),5,AND(M421&gt;铜钱系统分析!$D$234,M421&lt;=铜钱系统分析!$E$234),4,AND(M421&gt;铜钱系统分析!$D$235,M421&lt;=铜钱系统分析!$E$235),3,AND(M421&gt;铜钱系统分析!$D$236,M421&lt;=铜钱系统分析!$E$236),2)</f>
        <v>3</v>
      </c>
      <c r="P421" s="48">
        <f t="shared" ca="1" si="65"/>
        <v>84.832894314344912</v>
      </c>
      <c r="Q421">
        <f ca="1">_xlfn.IFS(AND(P421&gt;铜钱系统分析!$D$233,P421&lt;=铜钱系统分析!$E$233),5,AND(P421&gt;铜钱系统分析!$D$234,P421&lt;=铜钱系统分析!$E$234),4,AND(P421&gt;铜钱系统分析!$D$235,P421&lt;=铜钱系统分析!$E$235),3,AND(P421&gt;铜钱系统分析!$D$236,P421&lt;=铜钱系统分析!$E$236),2)</f>
        <v>2</v>
      </c>
      <c r="S421" s="48">
        <f t="shared" ca="1" si="66"/>
        <v>9.9339235353307682</v>
      </c>
      <c r="T421">
        <f ca="1">_xlfn.IFS(AND(S421&gt;铜钱系统分析!$D$233,S421&lt;=铜钱系统分析!$E$233),5,AND(S421&gt;铜钱系统分析!$D$234,S421&lt;=铜钱系统分析!$E$234),4,AND(S421&gt;铜钱系统分析!$D$235,S421&lt;=铜钱系统分析!$E$235),3,AND(S421&gt;铜钱系统分析!$D$236,S421&lt;=铜钱系统分析!$E$236),2)</f>
        <v>3</v>
      </c>
      <c r="V421" s="48">
        <f t="shared" ca="1" si="67"/>
        <v>50.561486957257252</v>
      </c>
      <c r="W421">
        <f ca="1">_xlfn.IFS(AND(V421&gt;铜钱系统分析!$D$233,V421&lt;=铜钱系统分析!$E$233),5,AND(V421&gt;铜钱系统分析!$D$234,V421&lt;=铜钱系统分析!$E$234),4,AND(V421&gt;铜钱系统分析!$D$235,V421&lt;=铜钱系统分析!$E$235),3,AND(V421&gt;铜钱系统分析!$D$236,V421&lt;=铜钱系统分析!$E$236),2)</f>
        <v>3</v>
      </c>
      <c r="Y421" s="48">
        <f t="shared" ca="1" si="68"/>
        <v>9.5886124214994659</v>
      </c>
      <c r="Z421">
        <f ca="1">_xlfn.IFS(AND(Y421&gt;铜钱系统分析!$D$233,Y421&lt;=铜钱系统分析!$E$233),5,AND(Y421&gt;铜钱系统分析!$D$234,Y421&lt;=铜钱系统分析!$E$234),4,AND(Y421&gt;铜钱系统分析!$D$235,Y421&lt;=铜钱系统分析!$E$235),3,AND(Y421&gt;铜钱系统分析!$D$236,Y421&lt;=铜钱系统分析!$E$236),2)</f>
        <v>3</v>
      </c>
      <c r="AB421" s="48">
        <f t="shared" ca="1" si="69"/>
        <v>98.880516786207622</v>
      </c>
      <c r="AC421">
        <f ca="1">_xlfn.IFS(AND(AB421&gt;铜钱系统分析!$D$233,AB421&lt;=铜钱系统分析!$E$233),5,AND(AB421&gt;铜钱系统分析!$D$234,AB421&lt;=铜钱系统分析!$E$234),4,AND(AB421&gt;铜钱系统分析!$D$235,AB421&lt;=铜钱系统分析!$E$235),3,AND(AB421&gt;铜钱系统分析!$D$236,AB421&lt;=铜钱系统分析!$E$236),2)</f>
        <v>2</v>
      </c>
    </row>
    <row r="422" spans="1:29" x14ac:dyDescent="0.15">
      <c r="A422" s="48">
        <f t="shared" ca="1" si="60"/>
        <v>31.171476993116244</v>
      </c>
      <c r="B422">
        <f ca="1">_xlfn.IFS(AND(A422&gt;铜钱系统分析!$D$233,A422&lt;=铜钱系统分析!$E$233),5,AND(A422&gt;铜钱系统分析!$D$234,A422&lt;=铜钱系统分析!$E$234),4,AND(A422&gt;铜钱系统分析!$D$235,A422&lt;=铜钱系统分析!$E$235),3,AND(A422&gt;铜钱系统分析!$D$236,A422&lt;=铜钱系统分析!$E$236),2)</f>
        <v>3</v>
      </c>
      <c r="D422" s="48">
        <f t="shared" ca="1" si="61"/>
        <v>64.034004807420686</v>
      </c>
      <c r="E422">
        <f ca="1">_xlfn.IFS(AND(D422&gt;铜钱系统分析!$D$233,D422&lt;=铜钱系统分析!$E$233),5,AND(D422&gt;铜钱系统分析!$D$234,D422&lt;=铜钱系统分析!$E$234),4,AND(D422&gt;铜钱系统分析!$D$235,D422&lt;=铜钱系统分析!$E$235),3,AND(D422&gt;铜钱系统分析!$D$236,D422&lt;=铜钱系统分析!$E$236),2)</f>
        <v>3</v>
      </c>
      <c r="G422" s="48">
        <f t="shared" ca="1" si="62"/>
        <v>58.27345897205187</v>
      </c>
      <c r="H422">
        <f ca="1">_xlfn.IFS(AND(G422&gt;铜钱系统分析!$D$233,G422&lt;=铜钱系统分析!$E$233),5,AND(G422&gt;铜钱系统分析!$D$234,G422&lt;=铜钱系统分析!$E$234),4,AND(G422&gt;铜钱系统分析!$D$235,G422&lt;=铜钱系统分析!$E$235),3,AND(G422&gt;铜钱系统分析!$D$236,G422&lt;=铜钱系统分析!$E$236),2)</f>
        <v>3</v>
      </c>
      <c r="J422" s="48">
        <f t="shared" ca="1" si="63"/>
        <v>81.412785102772517</v>
      </c>
      <c r="K422">
        <f ca="1">_xlfn.IFS(AND(J422&gt;铜钱系统分析!$D$233,J422&lt;=铜钱系统分析!$E$233),5,AND(J422&gt;铜钱系统分析!$D$234,J422&lt;=铜钱系统分析!$E$234),4,AND(J422&gt;铜钱系统分析!$D$235,J422&lt;=铜钱系统分析!$E$235),3,AND(J422&gt;铜钱系统分析!$D$236,J422&lt;=铜钱系统分析!$E$236),2)</f>
        <v>2</v>
      </c>
      <c r="M422" s="48">
        <f t="shared" ca="1" si="64"/>
        <v>72.552354313198748</v>
      </c>
      <c r="N422">
        <f ca="1">_xlfn.IFS(AND(M422&gt;铜钱系统分析!$D$233,M422&lt;=铜钱系统分析!$E$233),5,AND(M422&gt;铜钱系统分析!$D$234,M422&lt;=铜钱系统分析!$E$234),4,AND(M422&gt;铜钱系统分析!$D$235,M422&lt;=铜钱系统分析!$E$235),3,AND(M422&gt;铜钱系统分析!$D$236,M422&lt;=铜钱系统分析!$E$236),2)</f>
        <v>2</v>
      </c>
      <c r="P422" s="48">
        <f t="shared" ca="1" si="65"/>
        <v>0.31193254108258239</v>
      </c>
      <c r="Q422">
        <f ca="1">_xlfn.IFS(AND(P422&gt;铜钱系统分析!$D$233,P422&lt;=铜钱系统分析!$E$233),5,AND(P422&gt;铜钱系统分析!$D$234,P422&lt;=铜钱系统分析!$E$234),4,AND(P422&gt;铜钱系统分析!$D$235,P422&lt;=铜钱系统分析!$E$235),3,AND(P422&gt;铜钱系统分析!$D$236,P422&lt;=铜钱系统分析!$E$236),2)</f>
        <v>5</v>
      </c>
      <c r="S422" s="48">
        <f t="shared" ca="1" si="66"/>
        <v>47.45178199072253</v>
      </c>
      <c r="T422">
        <f ca="1">_xlfn.IFS(AND(S422&gt;铜钱系统分析!$D$233,S422&lt;=铜钱系统分析!$E$233),5,AND(S422&gt;铜钱系统分析!$D$234,S422&lt;=铜钱系统分析!$E$234),4,AND(S422&gt;铜钱系统分析!$D$235,S422&lt;=铜钱系统分析!$E$235),3,AND(S422&gt;铜钱系统分析!$D$236,S422&lt;=铜钱系统分析!$E$236),2)</f>
        <v>3</v>
      </c>
      <c r="V422" s="48">
        <f t="shared" ca="1" si="67"/>
        <v>78.47574828598718</v>
      </c>
      <c r="W422">
        <f ca="1">_xlfn.IFS(AND(V422&gt;铜钱系统分析!$D$233,V422&lt;=铜钱系统分析!$E$233),5,AND(V422&gt;铜钱系统分析!$D$234,V422&lt;=铜钱系统分析!$E$234),4,AND(V422&gt;铜钱系统分析!$D$235,V422&lt;=铜钱系统分析!$E$235),3,AND(V422&gt;铜钱系统分析!$D$236,V422&lt;=铜钱系统分析!$E$236),2)</f>
        <v>2</v>
      </c>
      <c r="Y422" s="48">
        <f t="shared" ca="1" si="68"/>
        <v>69.310876238864026</v>
      </c>
      <c r="Z422">
        <f ca="1">_xlfn.IFS(AND(Y422&gt;铜钱系统分析!$D$233,Y422&lt;=铜钱系统分析!$E$233),5,AND(Y422&gt;铜钱系统分析!$D$234,Y422&lt;=铜钱系统分析!$E$234),4,AND(Y422&gt;铜钱系统分析!$D$235,Y422&lt;=铜钱系统分析!$E$235),3,AND(Y422&gt;铜钱系统分析!$D$236,Y422&lt;=铜钱系统分析!$E$236),2)</f>
        <v>3</v>
      </c>
      <c r="AB422" s="48">
        <f t="shared" ca="1" si="69"/>
        <v>86.162798102121613</v>
      </c>
      <c r="AC422">
        <f ca="1">_xlfn.IFS(AND(AB422&gt;铜钱系统分析!$D$233,AB422&lt;=铜钱系统分析!$E$233),5,AND(AB422&gt;铜钱系统分析!$D$234,AB422&lt;=铜钱系统分析!$E$234),4,AND(AB422&gt;铜钱系统分析!$D$235,AB422&lt;=铜钱系统分析!$E$235),3,AND(AB422&gt;铜钱系统分析!$D$236,AB422&lt;=铜钱系统分析!$E$236),2)</f>
        <v>2</v>
      </c>
    </row>
    <row r="423" spans="1:29" x14ac:dyDescent="0.15">
      <c r="A423" s="48">
        <f t="shared" ca="1" si="60"/>
        <v>47.760392576563618</v>
      </c>
      <c r="B423">
        <f ca="1">_xlfn.IFS(AND(A423&gt;铜钱系统分析!$D$233,A423&lt;=铜钱系统分析!$E$233),5,AND(A423&gt;铜钱系统分析!$D$234,A423&lt;=铜钱系统分析!$E$234),4,AND(A423&gt;铜钱系统分析!$D$235,A423&lt;=铜钱系统分析!$E$235),3,AND(A423&gt;铜钱系统分析!$D$236,A423&lt;=铜钱系统分析!$E$236),2)</f>
        <v>3</v>
      </c>
      <c r="D423" s="48">
        <f t="shared" ca="1" si="61"/>
        <v>5.6886061814420685</v>
      </c>
      <c r="E423">
        <f ca="1">_xlfn.IFS(AND(D423&gt;铜钱系统分析!$D$233,D423&lt;=铜钱系统分析!$E$233),5,AND(D423&gt;铜钱系统分析!$D$234,D423&lt;=铜钱系统分析!$E$234),4,AND(D423&gt;铜钱系统分析!$D$235,D423&lt;=铜钱系统分析!$E$235),3,AND(D423&gt;铜钱系统分析!$D$236,D423&lt;=铜钱系统分析!$E$236),2)</f>
        <v>3</v>
      </c>
      <c r="G423" s="48">
        <f t="shared" ca="1" si="62"/>
        <v>65.099548197112654</v>
      </c>
      <c r="H423">
        <f ca="1">_xlfn.IFS(AND(G423&gt;铜钱系统分析!$D$233,G423&lt;=铜钱系统分析!$E$233),5,AND(G423&gt;铜钱系统分析!$D$234,G423&lt;=铜钱系统分析!$E$234),4,AND(G423&gt;铜钱系统分析!$D$235,G423&lt;=铜钱系统分析!$E$235),3,AND(G423&gt;铜钱系统分析!$D$236,G423&lt;=铜钱系统分析!$E$236),2)</f>
        <v>3</v>
      </c>
      <c r="J423" s="48">
        <f t="shared" ca="1" si="63"/>
        <v>81.144339362057167</v>
      </c>
      <c r="K423">
        <f ca="1">_xlfn.IFS(AND(J423&gt;铜钱系统分析!$D$233,J423&lt;=铜钱系统分析!$E$233),5,AND(J423&gt;铜钱系统分析!$D$234,J423&lt;=铜钱系统分析!$E$234),4,AND(J423&gt;铜钱系统分析!$D$235,J423&lt;=铜钱系统分析!$E$235),3,AND(J423&gt;铜钱系统分析!$D$236,J423&lt;=铜钱系统分析!$E$236),2)</f>
        <v>2</v>
      </c>
      <c r="M423" s="48">
        <f t="shared" ca="1" si="64"/>
        <v>50.447535607037651</v>
      </c>
      <c r="N423">
        <f ca="1">_xlfn.IFS(AND(M423&gt;铜钱系统分析!$D$233,M423&lt;=铜钱系统分析!$E$233),5,AND(M423&gt;铜钱系统分析!$D$234,M423&lt;=铜钱系统分析!$E$234),4,AND(M423&gt;铜钱系统分析!$D$235,M423&lt;=铜钱系统分析!$E$235),3,AND(M423&gt;铜钱系统分析!$D$236,M423&lt;=铜钱系统分析!$E$236),2)</f>
        <v>3</v>
      </c>
      <c r="P423" s="48">
        <f t="shared" ca="1" si="65"/>
        <v>95.727749289836623</v>
      </c>
      <c r="Q423">
        <f ca="1">_xlfn.IFS(AND(P423&gt;铜钱系统分析!$D$233,P423&lt;=铜钱系统分析!$E$233),5,AND(P423&gt;铜钱系统分析!$D$234,P423&lt;=铜钱系统分析!$E$234),4,AND(P423&gt;铜钱系统分析!$D$235,P423&lt;=铜钱系统分析!$E$235),3,AND(P423&gt;铜钱系统分析!$D$236,P423&lt;=铜钱系统分析!$E$236),2)</f>
        <v>2</v>
      </c>
      <c r="S423" s="48">
        <f t="shared" ca="1" si="66"/>
        <v>7.040369750356346</v>
      </c>
      <c r="T423">
        <f ca="1">_xlfn.IFS(AND(S423&gt;铜钱系统分析!$D$233,S423&lt;=铜钱系统分析!$E$233),5,AND(S423&gt;铜钱系统分析!$D$234,S423&lt;=铜钱系统分析!$E$234),4,AND(S423&gt;铜钱系统分析!$D$235,S423&lt;=铜钱系统分析!$E$235),3,AND(S423&gt;铜钱系统分析!$D$236,S423&lt;=铜钱系统分析!$E$236),2)</f>
        <v>3</v>
      </c>
      <c r="V423" s="48">
        <f t="shared" ca="1" si="67"/>
        <v>36.269852124295411</v>
      </c>
      <c r="W423">
        <f ca="1">_xlfn.IFS(AND(V423&gt;铜钱系统分析!$D$233,V423&lt;=铜钱系统分析!$E$233),5,AND(V423&gt;铜钱系统分析!$D$234,V423&lt;=铜钱系统分析!$E$234),4,AND(V423&gt;铜钱系统分析!$D$235,V423&lt;=铜钱系统分析!$E$235),3,AND(V423&gt;铜钱系统分析!$D$236,V423&lt;=铜钱系统分析!$E$236),2)</f>
        <v>3</v>
      </c>
      <c r="Y423" s="48">
        <f t="shared" ca="1" si="68"/>
        <v>95.589349367051511</v>
      </c>
      <c r="Z423">
        <f ca="1">_xlfn.IFS(AND(Y423&gt;铜钱系统分析!$D$233,Y423&lt;=铜钱系统分析!$E$233),5,AND(Y423&gt;铜钱系统分析!$D$234,Y423&lt;=铜钱系统分析!$E$234),4,AND(Y423&gt;铜钱系统分析!$D$235,Y423&lt;=铜钱系统分析!$E$235),3,AND(Y423&gt;铜钱系统分析!$D$236,Y423&lt;=铜钱系统分析!$E$236),2)</f>
        <v>2</v>
      </c>
      <c r="AB423" s="48">
        <f t="shared" ca="1" si="69"/>
        <v>60.154558563822356</v>
      </c>
      <c r="AC423">
        <f ca="1">_xlfn.IFS(AND(AB423&gt;铜钱系统分析!$D$233,AB423&lt;=铜钱系统分析!$E$233),5,AND(AB423&gt;铜钱系统分析!$D$234,AB423&lt;=铜钱系统分析!$E$234),4,AND(AB423&gt;铜钱系统分析!$D$235,AB423&lt;=铜钱系统分析!$E$235),3,AND(AB423&gt;铜钱系统分析!$D$236,AB423&lt;=铜钱系统分析!$E$236),2)</f>
        <v>3</v>
      </c>
    </row>
    <row r="424" spans="1:29" x14ac:dyDescent="0.15">
      <c r="A424" s="48">
        <f t="shared" ca="1" si="60"/>
        <v>5.8770868773856622</v>
      </c>
      <c r="B424">
        <f ca="1">_xlfn.IFS(AND(A424&gt;铜钱系统分析!$D$233,A424&lt;=铜钱系统分析!$E$233),5,AND(A424&gt;铜钱系统分析!$D$234,A424&lt;=铜钱系统分析!$E$234),4,AND(A424&gt;铜钱系统分析!$D$235,A424&lt;=铜钱系统分析!$E$235),3,AND(A424&gt;铜钱系统分析!$D$236,A424&lt;=铜钱系统分析!$E$236),2)</f>
        <v>3</v>
      </c>
      <c r="D424" s="48">
        <f t="shared" ca="1" si="61"/>
        <v>6.7880102247675929</v>
      </c>
      <c r="E424">
        <f ca="1">_xlfn.IFS(AND(D424&gt;铜钱系统分析!$D$233,D424&lt;=铜钱系统分析!$E$233),5,AND(D424&gt;铜钱系统分析!$D$234,D424&lt;=铜钱系统分析!$E$234),4,AND(D424&gt;铜钱系统分析!$D$235,D424&lt;=铜钱系统分析!$E$235),3,AND(D424&gt;铜钱系统分析!$D$236,D424&lt;=铜钱系统分析!$E$236),2)</f>
        <v>3</v>
      </c>
      <c r="G424" s="48">
        <f t="shared" ca="1" si="62"/>
        <v>51.794679518986172</v>
      </c>
      <c r="H424">
        <f ca="1">_xlfn.IFS(AND(G424&gt;铜钱系统分析!$D$233,G424&lt;=铜钱系统分析!$E$233),5,AND(G424&gt;铜钱系统分析!$D$234,G424&lt;=铜钱系统分析!$E$234),4,AND(G424&gt;铜钱系统分析!$D$235,G424&lt;=铜钱系统分析!$E$235),3,AND(G424&gt;铜钱系统分析!$D$236,G424&lt;=铜钱系统分析!$E$236),2)</f>
        <v>3</v>
      </c>
      <c r="J424" s="48">
        <f t="shared" ca="1" si="63"/>
        <v>52.920885249504849</v>
      </c>
      <c r="K424">
        <f ca="1">_xlfn.IFS(AND(J424&gt;铜钱系统分析!$D$233,J424&lt;=铜钱系统分析!$E$233),5,AND(J424&gt;铜钱系统分析!$D$234,J424&lt;=铜钱系统分析!$E$234),4,AND(J424&gt;铜钱系统分析!$D$235,J424&lt;=铜钱系统分析!$E$235),3,AND(J424&gt;铜钱系统分析!$D$236,J424&lt;=铜钱系统分析!$E$236),2)</f>
        <v>3</v>
      </c>
      <c r="M424" s="48">
        <f t="shared" ca="1" si="64"/>
        <v>74.291467519340529</v>
      </c>
      <c r="N424">
        <f ca="1">_xlfn.IFS(AND(M424&gt;铜钱系统分析!$D$233,M424&lt;=铜钱系统分析!$E$233),5,AND(M424&gt;铜钱系统分析!$D$234,M424&lt;=铜钱系统分析!$E$234),4,AND(M424&gt;铜钱系统分析!$D$235,M424&lt;=铜钱系统分析!$E$235),3,AND(M424&gt;铜钱系统分析!$D$236,M424&lt;=铜钱系统分析!$E$236),2)</f>
        <v>2</v>
      </c>
      <c r="P424" s="48">
        <f t="shared" ca="1" si="65"/>
        <v>25.127722583837595</v>
      </c>
      <c r="Q424">
        <f ca="1">_xlfn.IFS(AND(P424&gt;铜钱系统分析!$D$233,P424&lt;=铜钱系统分析!$E$233),5,AND(P424&gt;铜钱系统分析!$D$234,P424&lt;=铜钱系统分析!$E$234),4,AND(P424&gt;铜钱系统分析!$D$235,P424&lt;=铜钱系统分析!$E$235),3,AND(P424&gt;铜钱系统分析!$D$236,P424&lt;=铜钱系统分析!$E$236),2)</f>
        <v>3</v>
      </c>
      <c r="S424" s="48">
        <f t="shared" ca="1" si="66"/>
        <v>20.480494584736974</v>
      </c>
      <c r="T424">
        <f ca="1">_xlfn.IFS(AND(S424&gt;铜钱系统分析!$D$233,S424&lt;=铜钱系统分析!$E$233),5,AND(S424&gt;铜钱系统分析!$D$234,S424&lt;=铜钱系统分析!$E$234),4,AND(S424&gt;铜钱系统分析!$D$235,S424&lt;=铜钱系统分析!$E$235),3,AND(S424&gt;铜钱系统分析!$D$236,S424&lt;=铜钱系统分析!$E$236),2)</f>
        <v>3</v>
      </c>
      <c r="V424" s="48">
        <f t="shared" ca="1" si="67"/>
        <v>79.886345298034627</v>
      </c>
      <c r="W424">
        <f ca="1">_xlfn.IFS(AND(V424&gt;铜钱系统分析!$D$233,V424&lt;=铜钱系统分析!$E$233),5,AND(V424&gt;铜钱系统分析!$D$234,V424&lt;=铜钱系统分析!$E$234),4,AND(V424&gt;铜钱系统分析!$D$235,V424&lt;=铜钱系统分析!$E$235),3,AND(V424&gt;铜钱系统分析!$D$236,V424&lt;=铜钱系统分析!$E$236),2)</f>
        <v>2</v>
      </c>
      <c r="Y424" s="48">
        <f t="shared" ca="1" si="68"/>
        <v>31.076170241478195</v>
      </c>
      <c r="Z424">
        <f ca="1">_xlfn.IFS(AND(Y424&gt;铜钱系统分析!$D$233,Y424&lt;=铜钱系统分析!$E$233),5,AND(Y424&gt;铜钱系统分析!$D$234,Y424&lt;=铜钱系统分析!$E$234),4,AND(Y424&gt;铜钱系统分析!$D$235,Y424&lt;=铜钱系统分析!$E$235),3,AND(Y424&gt;铜钱系统分析!$D$236,Y424&lt;=铜钱系统分析!$E$236),2)</f>
        <v>3</v>
      </c>
      <c r="AB424" s="48">
        <f t="shared" ca="1" si="69"/>
        <v>11.183084390712228</v>
      </c>
      <c r="AC424">
        <f ca="1">_xlfn.IFS(AND(AB424&gt;铜钱系统分析!$D$233,AB424&lt;=铜钱系统分析!$E$233),5,AND(AB424&gt;铜钱系统分析!$D$234,AB424&lt;=铜钱系统分析!$E$234),4,AND(AB424&gt;铜钱系统分析!$D$235,AB424&lt;=铜钱系统分析!$E$235),3,AND(AB424&gt;铜钱系统分析!$D$236,AB424&lt;=铜钱系统分析!$E$236),2)</f>
        <v>3</v>
      </c>
    </row>
    <row r="425" spans="1:29" x14ac:dyDescent="0.15">
      <c r="A425" s="48">
        <f t="shared" ca="1" si="60"/>
        <v>1.5295212553684268</v>
      </c>
      <c r="B425">
        <f ca="1">_xlfn.IFS(AND(A425&gt;铜钱系统分析!$D$233,A425&lt;=铜钱系统分析!$E$233),5,AND(A425&gt;铜钱系统分析!$D$234,A425&lt;=铜钱系统分析!$E$234),4,AND(A425&gt;铜钱系统分析!$D$235,A425&lt;=铜钱系统分析!$E$235),3,AND(A425&gt;铜钱系统分析!$D$236,A425&lt;=铜钱系统分析!$E$236),2)</f>
        <v>4</v>
      </c>
      <c r="D425" s="48">
        <f t="shared" ca="1" si="61"/>
        <v>19.396773024151159</v>
      </c>
      <c r="E425">
        <f ca="1">_xlfn.IFS(AND(D425&gt;铜钱系统分析!$D$233,D425&lt;=铜钱系统分析!$E$233),5,AND(D425&gt;铜钱系统分析!$D$234,D425&lt;=铜钱系统分析!$E$234),4,AND(D425&gt;铜钱系统分析!$D$235,D425&lt;=铜钱系统分析!$E$235),3,AND(D425&gt;铜钱系统分析!$D$236,D425&lt;=铜钱系统分析!$E$236),2)</f>
        <v>3</v>
      </c>
      <c r="G425" s="48">
        <f t="shared" ca="1" si="62"/>
        <v>99.599996684007024</v>
      </c>
      <c r="H425">
        <f ca="1">_xlfn.IFS(AND(G425&gt;铜钱系统分析!$D$233,G425&lt;=铜钱系统分析!$E$233),5,AND(G425&gt;铜钱系统分析!$D$234,G425&lt;=铜钱系统分析!$E$234),4,AND(G425&gt;铜钱系统分析!$D$235,G425&lt;=铜钱系统分析!$E$235),3,AND(G425&gt;铜钱系统分析!$D$236,G425&lt;=铜钱系统分析!$E$236),2)</f>
        <v>2</v>
      </c>
      <c r="J425" s="48">
        <f t="shared" ca="1" si="63"/>
        <v>27.260012022786206</v>
      </c>
      <c r="K425">
        <f ca="1">_xlfn.IFS(AND(J425&gt;铜钱系统分析!$D$233,J425&lt;=铜钱系统分析!$E$233),5,AND(J425&gt;铜钱系统分析!$D$234,J425&lt;=铜钱系统分析!$E$234),4,AND(J425&gt;铜钱系统分析!$D$235,J425&lt;=铜钱系统分析!$E$235),3,AND(J425&gt;铜钱系统分析!$D$236,J425&lt;=铜钱系统分析!$E$236),2)</f>
        <v>3</v>
      </c>
      <c r="M425" s="48">
        <f t="shared" ca="1" si="64"/>
        <v>88.010320442241465</v>
      </c>
      <c r="N425">
        <f ca="1">_xlfn.IFS(AND(M425&gt;铜钱系统分析!$D$233,M425&lt;=铜钱系统分析!$E$233),5,AND(M425&gt;铜钱系统分析!$D$234,M425&lt;=铜钱系统分析!$E$234),4,AND(M425&gt;铜钱系统分析!$D$235,M425&lt;=铜钱系统分析!$E$235),3,AND(M425&gt;铜钱系统分析!$D$236,M425&lt;=铜钱系统分析!$E$236),2)</f>
        <v>2</v>
      </c>
      <c r="P425" s="48">
        <f t="shared" ca="1" si="65"/>
        <v>33.926439535864361</v>
      </c>
      <c r="Q425">
        <f ca="1">_xlfn.IFS(AND(P425&gt;铜钱系统分析!$D$233,P425&lt;=铜钱系统分析!$E$233),5,AND(P425&gt;铜钱系统分析!$D$234,P425&lt;=铜钱系统分析!$E$234),4,AND(P425&gt;铜钱系统分析!$D$235,P425&lt;=铜钱系统分析!$E$235),3,AND(P425&gt;铜钱系统分析!$D$236,P425&lt;=铜钱系统分析!$E$236),2)</f>
        <v>3</v>
      </c>
      <c r="S425" s="48">
        <f t="shared" ca="1" si="66"/>
        <v>99.066974912283484</v>
      </c>
      <c r="T425">
        <f ca="1">_xlfn.IFS(AND(S425&gt;铜钱系统分析!$D$233,S425&lt;=铜钱系统分析!$E$233),5,AND(S425&gt;铜钱系统分析!$D$234,S425&lt;=铜钱系统分析!$E$234),4,AND(S425&gt;铜钱系统分析!$D$235,S425&lt;=铜钱系统分析!$E$235),3,AND(S425&gt;铜钱系统分析!$D$236,S425&lt;=铜钱系统分析!$E$236),2)</f>
        <v>2</v>
      </c>
      <c r="V425" s="48">
        <f t="shared" ca="1" si="67"/>
        <v>98.935676920575631</v>
      </c>
      <c r="W425">
        <f ca="1">_xlfn.IFS(AND(V425&gt;铜钱系统分析!$D$233,V425&lt;=铜钱系统分析!$E$233),5,AND(V425&gt;铜钱系统分析!$D$234,V425&lt;=铜钱系统分析!$E$234),4,AND(V425&gt;铜钱系统分析!$D$235,V425&lt;=铜钱系统分析!$E$235),3,AND(V425&gt;铜钱系统分析!$D$236,V425&lt;=铜钱系统分析!$E$236),2)</f>
        <v>2</v>
      </c>
      <c r="Y425" s="48">
        <f t="shared" ca="1" si="68"/>
        <v>70.09126563462587</v>
      </c>
      <c r="Z425">
        <f ca="1">_xlfn.IFS(AND(Y425&gt;铜钱系统分析!$D$233,Y425&lt;=铜钱系统分析!$E$233),5,AND(Y425&gt;铜钱系统分析!$D$234,Y425&lt;=铜钱系统分析!$E$234),4,AND(Y425&gt;铜钱系统分析!$D$235,Y425&lt;=铜钱系统分析!$E$235),3,AND(Y425&gt;铜钱系统分析!$D$236,Y425&lt;=铜钱系统分析!$E$236),2)</f>
        <v>3</v>
      </c>
      <c r="AB425" s="48">
        <f t="shared" ca="1" si="69"/>
        <v>95.191111382764362</v>
      </c>
      <c r="AC425">
        <f ca="1">_xlfn.IFS(AND(AB425&gt;铜钱系统分析!$D$233,AB425&lt;=铜钱系统分析!$E$233),5,AND(AB425&gt;铜钱系统分析!$D$234,AB425&lt;=铜钱系统分析!$E$234),4,AND(AB425&gt;铜钱系统分析!$D$235,AB425&lt;=铜钱系统分析!$E$235),3,AND(AB425&gt;铜钱系统分析!$D$236,AB425&lt;=铜钱系统分析!$E$236),2)</f>
        <v>2</v>
      </c>
    </row>
    <row r="426" spans="1:29" x14ac:dyDescent="0.15">
      <c r="A426" s="48">
        <f t="shared" ca="1" si="60"/>
        <v>34.395917206237328</v>
      </c>
      <c r="B426">
        <f ca="1">_xlfn.IFS(AND(A426&gt;铜钱系统分析!$D$233,A426&lt;=铜钱系统分析!$E$233),5,AND(A426&gt;铜钱系统分析!$D$234,A426&lt;=铜钱系统分析!$E$234),4,AND(A426&gt;铜钱系统分析!$D$235,A426&lt;=铜钱系统分析!$E$235),3,AND(A426&gt;铜钱系统分析!$D$236,A426&lt;=铜钱系统分析!$E$236),2)</f>
        <v>3</v>
      </c>
      <c r="D426" s="48">
        <f t="shared" ca="1" si="61"/>
        <v>75.772791230587458</v>
      </c>
      <c r="E426">
        <f ca="1">_xlfn.IFS(AND(D426&gt;铜钱系统分析!$D$233,D426&lt;=铜钱系统分析!$E$233),5,AND(D426&gt;铜钱系统分析!$D$234,D426&lt;=铜钱系统分析!$E$234),4,AND(D426&gt;铜钱系统分析!$D$235,D426&lt;=铜钱系统分析!$E$235),3,AND(D426&gt;铜钱系统分析!$D$236,D426&lt;=铜钱系统分析!$E$236),2)</f>
        <v>2</v>
      </c>
      <c r="G426" s="48">
        <f t="shared" ca="1" si="62"/>
        <v>54.959048163531619</v>
      </c>
      <c r="H426">
        <f ca="1">_xlfn.IFS(AND(G426&gt;铜钱系统分析!$D$233,G426&lt;=铜钱系统分析!$E$233),5,AND(G426&gt;铜钱系统分析!$D$234,G426&lt;=铜钱系统分析!$E$234),4,AND(G426&gt;铜钱系统分析!$D$235,G426&lt;=铜钱系统分析!$E$235),3,AND(G426&gt;铜钱系统分析!$D$236,G426&lt;=铜钱系统分析!$E$236),2)</f>
        <v>3</v>
      </c>
      <c r="J426" s="48">
        <f t="shared" ca="1" si="63"/>
        <v>6.799420787910659</v>
      </c>
      <c r="K426">
        <f ca="1">_xlfn.IFS(AND(J426&gt;铜钱系统分析!$D$233,J426&lt;=铜钱系统分析!$E$233),5,AND(J426&gt;铜钱系统分析!$D$234,J426&lt;=铜钱系统分析!$E$234),4,AND(J426&gt;铜钱系统分析!$D$235,J426&lt;=铜钱系统分析!$E$235),3,AND(J426&gt;铜钱系统分析!$D$236,J426&lt;=铜钱系统分析!$E$236),2)</f>
        <v>3</v>
      </c>
      <c r="M426" s="48">
        <f t="shared" ca="1" si="64"/>
        <v>2.3582942211482716</v>
      </c>
      <c r="N426">
        <f ca="1">_xlfn.IFS(AND(M426&gt;铜钱系统分析!$D$233,M426&lt;=铜钱系统分析!$E$233),5,AND(M426&gt;铜钱系统分析!$D$234,M426&lt;=铜钱系统分析!$E$234),4,AND(M426&gt;铜钱系统分析!$D$235,M426&lt;=铜钱系统分析!$E$235),3,AND(M426&gt;铜钱系统分析!$D$236,M426&lt;=铜钱系统分析!$E$236),2)</f>
        <v>4</v>
      </c>
      <c r="P426" s="48">
        <f t="shared" ca="1" si="65"/>
        <v>13.770314756363822</v>
      </c>
      <c r="Q426">
        <f ca="1">_xlfn.IFS(AND(P426&gt;铜钱系统分析!$D$233,P426&lt;=铜钱系统分析!$E$233),5,AND(P426&gt;铜钱系统分析!$D$234,P426&lt;=铜钱系统分析!$E$234),4,AND(P426&gt;铜钱系统分析!$D$235,P426&lt;=铜钱系统分析!$E$235),3,AND(P426&gt;铜钱系统分析!$D$236,P426&lt;=铜钱系统分析!$E$236),2)</f>
        <v>3</v>
      </c>
      <c r="S426" s="48">
        <f t="shared" ca="1" si="66"/>
        <v>98.85287575062658</v>
      </c>
      <c r="T426">
        <f ca="1">_xlfn.IFS(AND(S426&gt;铜钱系统分析!$D$233,S426&lt;=铜钱系统分析!$E$233),5,AND(S426&gt;铜钱系统分析!$D$234,S426&lt;=铜钱系统分析!$E$234),4,AND(S426&gt;铜钱系统分析!$D$235,S426&lt;=铜钱系统分析!$E$235),3,AND(S426&gt;铜钱系统分析!$D$236,S426&lt;=铜钱系统分析!$E$236),2)</f>
        <v>2</v>
      </c>
      <c r="V426" s="48">
        <f t="shared" ca="1" si="67"/>
        <v>37.151360355296703</v>
      </c>
      <c r="W426">
        <f ca="1">_xlfn.IFS(AND(V426&gt;铜钱系统分析!$D$233,V426&lt;=铜钱系统分析!$E$233),5,AND(V426&gt;铜钱系统分析!$D$234,V426&lt;=铜钱系统分析!$E$234),4,AND(V426&gt;铜钱系统分析!$D$235,V426&lt;=铜钱系统分析!$E$235),3,AND(V426&gt;铜钱系统分析!$D$236,V426&lt;=铜钱系统分析!$E$236),2)</f>
        <v>3</v>
      </c>
      <c r="Y426" s="48">
        <f t="shared" ca="1" si="68"/>
        <v>84.671563022072959</v>
      </c>
      <c r="Z426">
        <f ca="1">_xlfn.IFS(AND(Y426&gt;铜钱系统分析!$D$233,Y426&lt;=铜钱系统分析!$E$233),5,AND(Y426&gt;铜钱系统分析!$D$234,Y426&lt;=铜钱系统分析!$E$234),4,AND(Y426&gt;铜钱系统分析!$D$235,Y426&lt;=铜钱系统分析!$E$235),3,AND(Y426&gt;铜钱系统分析!$D$236,Y426&lt;=铜钱系统分析!$E$236),2)</f>
        <v>2</v>
      </c>
      <c r="AB426" s="48">
        <f t="shared" ca="1" si="69"/>
        <v>20.846878968290593</v>
      </c>
      <c r="AC426">
        <f ca="1">_xlfn.IFS(AND(AB426&gt;铜钱系统分析!$D$233,AB426&lt;=铜钱系统分析!$E$233),5,AND(AB426&gt;铜钱系统分析!$D$234,AB426&lt;=铜钱系统分析!$E$234),4,AND(AB426&gt;铜钱系统分析!$D$235,AB426&lt;=铜钱系统分析!$E$235),3,AND(AB426&gt;铜钱系统分析!$D$236,AB426&lt;=铜钱系统分析!$E$236),2)</f>
        <v>3</v>
      </c>
    </row>
    <row r="427" spans="1:29" x14ac:dyDescent="0.15">
      <c r="A427" s="48">
        <f t="shared" ca="1" si="60"/>
        <v>60.944208328635973</v>
      </c>
      <c r="B427">
        <f ca="1">_xlfn.IFS(AND(A427&gt;铜钱系统分析!$D$233,A427&lt;=铜钱系统分析!$E$233),5,AND(A427&gt;铜钱系统分析!$D$234,A427&lt;=铜钱系统分析!$E$234),4,AND(A427&gt;铜钱系统分析!$D$235,A427&lt;=铜钱系统分析!$E$235),3,AND(A427&gt;铜钱系统分析!$D$236,A427&lt;=铜钱系统分析!$E$236),2)</f>
        <v>3</v>
      </c>
      <c r="D427" s="48">
        <f t="shared" ca="1" si="61"/>
        <v>95.753850176590262</v>
      </c>
      <c r="E427">
        <f ca="1">_xlfn.IFS(AND(D427&gt;铜钱系统分析!$D$233,D427&lt;=铜钱系统分析!$E$233),5,AND(D427&gt;铜钱系统分析!$D$234,D427&lt;=铜钱系统分析!$E$234),4,AND(D427&gt;铜钱系统分析!$D$235,D427&lt;=铜钱系统分析!$E$235),3,AND(D427&gt;铜钱系统分析!$D$236,D427&lt;=铜钱系统分析!$E$236),2)</f>
        <v>2</v>
      </c>
      <c r="G427" s="48">
        <f t="shared" ca="1" si="62"/>
        <v>58.959955272069784</v>
      </c>
      <c r="H427">
        <f ca="1">_xlfn.IFS(AND(G427&gt;铜钱系统分析!$D$233,G427&lt;=铜钱系统分析!$E$233),5,AND(G427&gt;铜钱系统分析!$D$234,G427&lt;=铜钱系统分析!$E$234),4,AND(G427&gt;铜钱系统分析!$D$235,G427&lt;=铜钱系统分析!$E$235),3,AND(G427&gt;铜钱系统分析!$D$236,G427&lt;=铜钱系统分析!$E$236),2)</f>
        <v>3</v>
      </c>
      <c r="J427" s="48">
        <f t="shared" ca="1" si="63"/>
        <v>3.7874206521103626</v>
      </c>
      <c r="K427">
        <f ca="1">_xlfn.IFS(AND(J427&gt;铜钱系统分析!$D$233,J427&lt;=铜钱系统分析!$E$233),5,AND(J427&gt;铜钱系统分析!$D$234,J427&lt;=铜钱系统分析!$E$234),4,AND(J427&gt;铜钱系统分析!$D$235,J427&lt;=铜钱系统分析!$E$235),3,AND(J427&gt;铜钱系统分析!$D$236,J427&lt;=铜钱系统分析!$E$236),2)</f>
        <v>3</v>
      </c>
      <c r="M427" s="48">
        <f t="shared" ca="1" si="64"/>
        <v>6.5573303044306197</v>
      </c>
      <c r="N427">
        <f ca="1">_xlfn.IFS(AND(M427&gt;铜钱系统分析!$D$233,M427&lt;=铜钱系统分析!$E$233),5,AND(M427&gt;铜钱系统分析!$D$234,M427&lt;=铜钱系统分析!$E$234),4,AND(M427&gt;铜钱系统分析!$D$235,M427&lt;=铜钱系统分析!$E$235),3,AND(M427&gt;铜钱系统分析!$D$236,M427&lt;=铜钱系统分析!$E$236),2)</f>
        <v>3</v>
      </c>
      <c r="P427" s="48">
        <f t="shared" ca="1" si="65"/>
        <v>37.277931940679053</v>
      </c>
      <c r="Q427">
        <f ca="1">_xlfn.IFS(AND(P427&gt;铜钱系统分析!$D$233,P427&lt;=铜钱系统分析!$E$233),5,AND(P427&gt;铜钱系统分析!$D$234,P427&lt;=铜钱系统分析!$E$234),4,AND(P427&gt;铜钱系统分析!$D$235,P427&lt;=铜钱系统分析!$E$235),3,AND(P427&gt;铜钱系统分析!$D$236,P427&lt;=铜钱系统分析!$E$236),2)</f>
        <v>3</v>
      </c>
      <c r="S427" s="48">
        <f t="shared" ca="1" si="66"/>
        <v>83.451404966964049</v>
      </c>
      <c r="T427">
        <f ca="1">_xlfn.IFS(AND(S427&gt;铜钱系统分析!$D$233,S427&lt;=铜钱系统分析!$E$233),5,AND(S427&gt;铜钱系统分析!$D$234,S427&lt;=铜钱系统分析!$E$234),4,AND(S427&gt;铜钱系统分析!$D$235,S427&lt;=铜钱系统分析!$E$235),3,AND(S427&gt;铜钱系统分析!$D$236,S427&lt;=铜钱系统分析!$E$236),2)</f>
        <v>2</v>
      </c>
      <c r="V427" s="48">
        <f t="shared" ca="1" si="67"/>
        <v>69.91865848116386</v>
      </c>
      <c r="W427">
        <f ca="1">_xlfn.IFS(AND(V427&gt;铜钱系统分析!$D$233,V427&lt;=铜钱系统分析!$E$233),5,AND(V427&gt;铜钱系统分析!$D$234,V427&lt;=铜钱系统分析!$E$234),4,AND(V427&gt;铜钱系统分析!$D$235,V427&lt;=铜钱系统分析!$E$235),3,AND(V427&gt;铜钱系统分析!$D$236,V427&lt;=铜钱系统分析!$E$236),2)</f>
        <v>3</v>
      </c>
      <c r="Y427" s="48">
        <f t="shared" ca="1" si="68"/>
        <v>31.524967745113898</v>
      </c>
      <c r="Z427">
        <f ca="1">_xlfn.IFS(AND(Y427&gt;铜钱系统分析!$D$233,Y427&lt;=铜钱系统分析!$E$233),5,AND(Y427&gt;铜钱系统分析!$D$234,Y427&lt;=铜钱系统分析!$E$234),4,AND(Y427&gt;铜钱系统分析!$D$235,Y427&lt;=铜钱系统分析!$E$235),3,AND(Y427&gt;铜钱系统分析!$D$236,Y427&lt;=铜钱系统分析!$E$236),2)</f>
        <v>3</v>
      </c>
      <c r="AB427" s="48">
        <f t="shared" ca="1" si="69"/>
        <v>18.748034670669245</v>
      </c>
      <c r="AC427">
        <f ca="1">_xlfn.IFS(AND(AB427&gt;铜钱系统分析!$D$233,AB427&lt;=铜钱系统分析!$E$233),5,AND(AB427&gt;铜钱系统分析!$D$234,AB427&lt;=铜钱系统分析!$E$234),4,AND(AB427&gt;铜钱系统分析!$D$235,AB427&lt;=铜钱系统分析!$E$235),3,AND(AB427&gt;铜钱系统分析!$D$236,AB427&lt;=铜钱系统分析!$E$236),2)</f>
        <v>3</v>
      </c>
    </row>
    <row r="428" spans="1:29" x14ac:dyDescent="0.15">
      <c r="A428" s="48">
        <f t="shared" ca="1" si="60"/>
        <v>53.954336540676437</v>
      </c>
      <c r="B428">
        <f ca="1">_xlfn.IFS(AND(A428&gt;铜钱系统分析!$D$233,A428&lt;=铜钱系统分析!$E$233),5,AND(A428&gt;铜钱系统分析!$D$234,A428&lt;=铜钱系统分析!$E$234),4,AND(A428&gt;铜钱系统分析!$D$235,A428&lt;=铜钱系统分析!$E$235),3,AND(A428&gt;铜钱系统分析!$D$236,A428&lt;=铜钱系统分析!$E$236),2)</f>
        <v>3</v>
      </c>
      <c r="D428" s="48">
        <f t="shared" ca="1" si="61"/>
        <v>3.0592009934810482</v>
      </c>
      <c r="E428">
        <f ca="1">_xlfn.IFS(AND(D428&gt;铜钱系统分析!$D$233,D428&lt;=铜钱系统分析!$E$233),5,AND(D428&gt;铜钱系统分析!$D$234,D428&lt;=铜钱系统分析!$E$234),4,AND(D428&gt;铜钱系统分析!$D$235,D428&lt;=铜钱系统分析!$E$235),3,AND(D428&gt;铜钱系统分析!$D$236,D428&lt;=铜钱系统分析!$E$236),2)</f>
        <v>3</v>
      </c>
      <c r="G428" s="48">
        <f t="shared" ca="1" si="62"/>
        <v>13.096679355333862</v>
      </c>
      <c r="H428">
        <f ca="1">_xlfn.IFS(AND(G428&gt;铜钱系统分析!$D$233,G428&lt;=铜钱系统分析!$E$233),5,AND(G428&gt;铜钱系统分析!$D$234,G428&lt;=铜钱系统分析!$E$234),4,AND(G428&gt;铜钱系统分析!$D$235,G428&lt;=铜钱系统分析!$E$235),3,AND(G428&gt;铜钱系统分析!$D$236,G428&lt;=铜钱系统分析!$E$236),2)</f>
        <v>3</v>
      </c>
      <c r="J428" s="48">
        <f t="shared" ca="1" si="63"/>
        <v>60.926177321467293</v>
      </c>
      <c r="K428">
        <f ca="1">_xlfn.IFS(AND(J428&gt;铜钱系统分析!$D$233,J428&lt;=铜钱系统分析!$E$233),5,AND(J428&gt;铜钱系统分析!$D$234,J428&lt;=铜钱系统分析!$E$234),4,AND(J428&gt;铜钱系统分析!$D$235,J428&lt;=铜钱系统分析!$E$235),3,AND(J428&gt;铜钱系统分析!$D$236,J428&lt;=铜钱系统分析!$E$236),2)</f>
        <v>3</v>
      </c>
      <c r="M428" s="48">
        <f t="shared" ca="1" si="64"/>
        <v>6.0642126209853213</v>
      </c>
      <c r="N428">
        <f ca="1">_xlfn.IFS(AND(M428&gt;铜钱系统分析!$D$233,M428&lt;=铜钱系统分析!$E$233),5,AND(M428&gt;铜钱系统分析!$D$234,M428&lt;=铜钱系统分析!$E$234),4,AND(M428&gt;铜钱系统分析!$D$235,M428&lt;=铜钱系统分析!$E$235),3,AND(M428&gt;铜钱系统分析!$D$236,M428&lt;=铜钱系统分析!$E$236),2)</f>
        <v>3</v>
      </c>
      <c r="P428" s="48">
        <f t="shared" ca="1" si="65"/>
        <v>19.613587235496677</v>
      </c>
      <c r="Q428">
        <f ca="1">_xlfn.IFS(AND(P428&gt;铜钱系统分析!$D$233,P428&lt;=铜钱系统分析!$E$233),5,AND(P428&gt;铜钱系统分析!$D$234,P428&lt;=铜钱系统分析!$E$234),4,AND(P428&gt;铜钱系统分析!$D$235,P428&lt;=铜钱系统分析!$E$235),3,AND(P428&gt;铜钱系统分析!$D$236,P428&lt;=铜钱系统分析!$E$236),2)</f>
        <v>3</v>
      </c>
      <c r="S428" s="48">
        <f t="shared" ca="1" si="66"/>
        <v>61.577766949908231</v>
      </c>
      <c r="T428">
        <f ca="1">_xlfn.IFS(AND(S428&gt;铜钱系统分析!$D$233,S428&lt;=铜钱系统分析!$E$233),5,AND(S428&gt;铜钱系统分析!$D$234,S428&lt;=铜钱系统分析!$E$234),4,AND(S428&gt;铜钱系统分析!$D$235,S428&lt;=铜钱系统分析!$E$235),3,AND(S428&gt;铜钱系统分析!$D$236,S428&lt;=铜钱系统分析!$E$236),2)</f>
        <v>3</v>
      </c>
      <c r="V428" s="48">
        <f t="shared" ca="1" si="67"/>
        <v>54.793253298087727</v>
      </c>
      <c r="W428">
        <f ca="1">_xlfn.IFS(AND(V428&gt;铜钱系统分析!$D$233,V428&lt;=铜钱系统分析!$E$233),5,AND(V428&gt;铜钱系统分析!$D$234,V428&lt;=铜钱系统分析!$E$234),4,AND(V428&gt;铜钱系统分析!$D$235,V428&lt;=铜钱系统分析!$E$235),3,AND(V428&gt;铜钱系统分析!$D$236,V428&lt;=铜钱系统分析!$E$236),2)</f>
        <v>3</v>
      </c>
      <c r="Y428" s="48">
        <f t="shared" ca="1" si="68"/>
        <v>92.18024431668259</v>
      </c>
      <c r="Z428">
        <f ca="1">_xlfn.IFS(AND(Y428&gt;铜钱系统分析!$D$233,Y428&lt;=铜钱系统分析!$E$233),5,AND(Y428&gt;铜钱系统分析!$D$234,Y428&lt;=铜钱系统分析!$E$234),4,AND(Y428&gt;铜钱系统分析!$D$235,Y428&lt;=铜钱系统分析!$E$235),3,AND(Y428&gt;铜钱系统分析!$D$236,Y428&lt;=铜钱系统分析!$E$236),2)</f>
        <v>2</v>
      </c>
      <c r="AB428" s="48">
        <f t="shared" ca="1" si="69"/>
        <v>33.623951812879305</v>
      </c>
      <c r="AC428">
        <f ca="1">_xlfn.IFS(AND(AB428&gt;铜钱系统分析!$D$233,AB428&lt;=铜钱系统分析!$E$233),5,AND(AB428&gt;铜钱系统分析!$D$234,AB428&lt;=铜钱系统分析!$E$234),4,AND(AB428&gt;铜钱系统分析!$D$235,AB428&lt;=铜钱系统分析!$E$235),3,AND(AB428&gt;铜钱系统分析!$D$236,AB428&lt;=铜钱系统分析!$E$236),2)</f>
        <v>3</v>
      </c>
    </row>
    <row r="429" spans="1:29" x14ac:dyDescent="0.15">
      <c r="A429" s="48">
        <f t="shared" ca="1" si="60"/>
        <v>46.892353761397757</v>
      </c>
      <c r="B429">
        <f ca="1">_xlfn.IFS(AND(A429&gt;铜钱系统分析!$D$233,A429&lt;=铜钱系统分析!$E$233),5,AND(A429&gt;铜钱系统分析!$D$234,A429&lt;=铜钱系统分析!$E$234),4,AND(A429&gt;铜钱系统分析!$D$235,A429&lt;=铜钱系统分析!$E$235),3,AND(A429&gt;铜钱系统分析!$D$236,A429&lt;=铜钱系统分析!$E$236),2)</f>
        <v>3</v>
      </c>
      <c r="D429" s="48">
        <f t="shared" ca="1" si="61"/>
        <v>0.21598186770575012</v>
      </c>
      <c r="E429">
        <f ca="1">_xlfn.IFS(AND(D429&gt;铜钱系统分析!$D$233,D429&lt;=铜钱系统分析!$E$233),5,AND(D429&gt;铜钱系统分析!$D$234,D429&lt;=铜钱系统分析!$E$234),4,AND(D429&gt;铜钱系统分析!$D$235,D429&lt;=铜钱系统分析!$E$235),3,AND(D429&gt;铜钱系统分析!$D$236,D429&lt;=铜钱系统分析!$E$236),2)</f>
        <v>5</v>
      </c>
      <c r="G429" s="48">
        <f t="shared" ca="1" si="62"/>
        <v>48.076219589529792</v>
      </c>
      <c r="H429">
        <f ca="1">_xlfn.IFS(AND(G429&gt;铜钱系统分析!$D$233,G429&lt;=铜钱系统分析!$E$233),5,AND(G429&gt;铜钱系统分析!$D$234,G429&lt;=铜钱系统分析!$E$234),4,AND(G429&gt;铜钱系统分析!$D$235,G429&lt;=铜钱系统分析!$E$235),3,AND(G429&gt;铜钱系统分析!$D$236,G429&lt;=铜钱系统分析!$E$236),2)</f>
        <v>3</v>
      </c>
      <c r="J429" s="48">
        <f t="shared" ca="1" si="63"/>
        <v>37.08862272923443</v>
      </c>
      <c r="K429">
        <f ca="1">_xlfn.IFS(AND(J429&gt;铜钱系统分析!$D$233,J429&lt;=铜钱系统分析!$E$233),5,AND(J429&gt;铜钱系统分析!$D$234,J429&lt;=铜钱系统分析!$E$234),4,AND(J429&gt;铜钱系统分析!$D$235,J429&lt;=铜钱系统分析!$E$235),3,AND(J429&gt;铜钱系统分析!$D$236,J429&lt;=铜钱系统分析!$E$236),2)</f>
        <v>3</v>
      </c>
      <c r="M429" s="48">
        <f t="shared" ca="1" si="64"/>
        <v>27.331369872224798</v>
      </c>
      <c r="N429">
        <f ca="1">_xlfn.IFS(AND(M429&gt;铜钱系统分析!$D$233,M429&lt;=铜钱系统分析!$E$233),5,AND(M429&gt;铜钱系统分析!$D$234,M429&lt;=铜钱系统分析!$E$234),4,AND(M429&gt;铜钱系统分析!$D$235,M429&lt;=铜钱系统分析!$E$235),3,AND(M429&gt;铜钱系统分析!$D$236,M429&lt;=铜钱系统分析!$E$236),2)</f>
        <v>3</v>
      </c>
      <c r="P429" s="48">
        <f t="shared" ca="1" si="65"/>
        <v>8.160647992058923</v>
      </c>
      <c r="Q429">
        <f ca="1">_xlfn.IFS(AND(P429&gt;铜钱系统分析!$D$233,P429&lt;=铜钱系统分析!$E$233),5,AND(P429&gt;铜钱系统分析!$D$234,P429&lt;=铜钱系统分析!$E$234),4,AND(P429&gt;铜钱系统分析!$D$235,P429&lt;=铜钱系统分析!$E$235),3,AND(P429&gt;铜钱系统分析!$D$236,P429&lt;=铜钱系统分析!$E$236),2)</f>
        <v>3</v>
      </c>
      <c r="S429" s="48">
        <f t="shared" ca="1" si="66"/>
        <v>26.562603996754007</v>
      </c>
      <c r="T429">
        <f ca="1">_xlfn.IFS(AND(S429&gt;铜钱系统分析!$D$233,S429&lt;=铜钱系统分析!$E$233),5,AND(S429&gt;铜钱系统分析!$D$234,S429&lt;=铜钱系统分析!$E$234),4,AND(S429&gt;铜钱系统分析!$D$235,S429&lt;=铜钱系统分析!$E$235),3,AND(S429&gt;铜钱系统分析!$D$236,S429&lt;=铜钱系统分析!$E$236),2)</f>
        <v>3</v>
      </c>
      <c r="V429" s="48">
        <f t="shared" ca="1" si="67"/>
        <v>50.187938973640314</v>
      </c>
      <c r="W429">
        <f ca="1">_xlfn.IFS(AND(V429&gt;铜钱系统分析!$D$233,V429&lt;=铜钱系统分析!$E$233),5,AND(V429&gt;铜钱系统分析!$D$234,V429&lt;=铜钱系统分析!$E$234),4,AND(V429&gt;铜钱系统分析!$D$235,V429&lt;=铜钱系统分析!$E$235),3,AND(V429&gt;铜钱系统分析!$D$236,V429&lt;=铜钱系统分析!$E$236),2)</f>
        <v>3</v>
      </c>
      <c r="Y429" s="48">
        <f t="shared" ca="1" si="68"/>
        <v>3.036899097670287</v>
      </c>
      <c r="Z429">
        <f ca="1">_xlfn.IFS(AND(Y429&gt;铜钱系统分析!$D$233,Y429&lt;=铜钱系统分析!$E$233),5,AND(Y429&gt;铜钱系统分析!$D$234,Y429&lt;=铜钱系统分析!$E$234),4,AND(Y429&gt;铜钱系统分析!$D$235,Y429&lt;=铜钱系统分析!$E$235),3,AND(Y429&gt;铜钱系统分析!$D$236,Y429&lt;=铜钱系统分析!$E$236),2)</f>
        <v>3</v>
      </c>
      <c r="AB429" s="48">
        <f t="shared" ca="1" si="69"/>
        <v>22.042941919168079</v>
      </c>
      <c r="AC429">
        <f ca="1">_xlfn.IFS(AND(AB429&gt;铜钱系统分析!$D$233,AB429&lt;=铜钱系统分析!$E$233),5,AND(AB429&gt;铜钱系统分析!$D$234,AB429&lt;=铜钱系统分析!$E$234),4,AND(AB429&gt;铜钱系统分析!$D$235,AB429&lt;=铜钱系统分析!$E$235),3,AND(AB429&gt;铜钱系统分析!$D$236,AB429&lt;=铜钱系统分析!$E$236),2)</f>
        <v>3</v>
      </c>
    </row>
    <row r="430" spans="1:29" x14ac:dyDescent="0.15">
      <c r="A430" s="48">
        <f t="shared" ca="1" si="60"/>
        <v>14.134287670362411</v>
      </c>
      <c r="B430">
        <f ca="1">_xlfn.IFS(AND(A430&gt;铜钱系统分析!$D$233,A430&lt;=铜钱系统分析!$E$233),5,AND(A430&gt;铜钱系统分析!$D$234,A430&lt;=铜钱系统分析!$E$234),4,AND(A430&gt;铜钱系统分析!$D$235,A430&lt;=铜钱系统分析!$E$235),3,AND(A430&gt;铜钱系统分析!$D$236,A430&lt;=铜钱系统分析!$E$236),2)</f>
        <v>3</v>
      </c>
      <c r="D430" s="48">
        <f t="shared" ca="1" si="61"/>
        <v>89.548007221029664</v>
      </c>
      <c r="E430">
        <f ca="1">_xlfn.IFS(AND(D430&gt;铜钱系统分析!$D$233,D430&lt;=铜钱系统分析!$E$233),5,AND(D430&gt;铜钱系统分析!$D$234,D430&lt;=铜钱系统分析!$E$234),4,AND(D430&gt;铜钱系统分析!$D$235,D430&lt;=铜钱系统分析!$E$235),3,AND(D430&gt;铜钱系统分析!$D$236,D430&lt;=铜钱系统分析!$E$236),2)</f>
        <v>2</v>
      </c>
      <c r="G430" s="48">
        <f t="shared" ca="1" si="62"/>
        <v>82.304206518446037</v>
      </c>
      <c r="H430">
        <f ca="1">_xlfn.IFS(AND(G430&gt;铜钱系统分析!$D$233,G430&lt;=铜钱系统分析!$E$233),5,AND(G430&gt;铜钱系统分析!$D$234,G430&lt;=铜钱系统分析!$E$234),4,AND(G430&gt;铜钱系统分析!$D$235,G430&lt;=铜钱系统分析!$E$235),3,AND(G430&gt;铜钱系统分析!$D$236,G430&lt;=铜钱系统分析!$E$236),2)</f>
        <v>2</v>
      </c>
      <c r="J430" s="48">
        <f t="shared" ca="1" si="63"/>
        <v>85.457735945734441</v>
      </c>
      <c r="K430">
        <f ca="1">_xlfn.IFS(AND(J430&gt;铜钱系统分析!$D$233,J430&lt;=铜钱系统分析!$E$233),5,AND(J430&gt;铜钱系统分析!$D$234,J430&lt;=铜钱系统分析!$E$234),4,AND(J430&gt;铜钱系统分析!$D$235,J430&lt;=铜钱系统分析!$E$235),3,AND(J430&gt;铜钱系统分析!$D$236,J430&lt;=铜钱系统分析!$E$236),2)</f>
        <v>2</v>
      </c>
      <c r="M430" s="48">
        <f t="shared" ca="1" si="64"/>
        <v>96.138201757628138</v>
      </c>
      <c r="N430">
        <f ca="1">_xlfn.IFS(AND(M430&gt;铜钱系统分析!$D$233,M430&lt;=铜钱系统分析!$E$233),5,AND(M430&gt;铜钱系统分析!$D$234,M430&lt;=铜钱系统分析!$E$234),4,AND(M430&gt;铜钱系统分析!$D$235,M430&lt;=铜钱系统分析!$E$235),3,AND(M430&gt;铜钱系统分析!$D$236,M430&lt;=铜钱系统分析!$E$236),2)</f>
        <v>2</v>
      </c>
      <c r="P430" s="48">
        <f t="shared" ca="1" si="65"/>
        <v>46.318376391143467</v>
      </c>
      <c r="Q430">
        <f ca="1">_xlfn.IFS(AND(P430&gt;铜钱系统分析!$D$233,P430&lt;=铜钱系统分析!$E$233),5,AND(P430&gt;铜钱系统分析!$D$234,P430&lt;=铜钱系统分析!$E$234),4,AND(P430&gt;铜钱系统分析!$D$235,P430&lt;=铜钱系统分析!$E$235),3,AND(P430&gt;铜钱系统分析!$D$236,P430&lt;=铜钱系统分析!$E$236),2)</f>
        <v>3</v>
      </c>
      <c r="S430" s="48">
        <f t="shared" ca="1" si="66"/>
        <v>34.422639294897465</v>
      </c>
      <c r="T430">
        <f ca="1">_xlfn.IFS(AND(S430&gt;铜钱系统分析!$D$233,S430&lt;=铜钱系统分析!$E$233),5,AND(S430&gt;铜钱系统分析!$D$234,S430&lt;=铜钱系统分析!$E$234),4,AND(S430&gt;铜钱系统分析!$D$235,S430&lt;=铜钱系统分析!$E$235),3,AND(S430&gt;铜钱系统分析!$D$236,S430&lt;=铜钱系统分析!$E$236),2)</f>
        <v>3</v>
      </c>
      <c r="V430" s="48">
        <f t="shared" ca="1" si="67"/>
        <v>41.093435571876455</v>
      </c>
      <c r="W430">
        <f ca="1">_xlfn.IFS(AND(V430&gt;铜钱系统分析!$D$233,V430&lt;=铜钱系统分析!$E$233),5,AND(V430&gt;铜钱系统分析!$D$234,V430&lt;=铜钱系统分析!$E$234),4,AND(V430&gt;铜钱系统分析!$D$235,V430&lt;=铜钱系统分析!$E$235),3,AND(V430&gt;铜钱系统分析!$D$236,V430&lt;=铜钱系统分析!$E$236),2)</f>
        <v>3</v>
      </c>
      <c r="Y430" s="48">
        <f t="shared" ca="1" si="68"/>
        <v>74.642822516619646</v>
      </c>
      <c r="Z430">
        <f ca="1">_xlfn.IFS(AND(Y430&gt;铜钱系统分析!$D$233,Y430&lt;=铜钱系统分析!$E$233),5,AND(Y430&gt;铜钱系统分析!$D$234,Y430&lt;=铜钱系统分析!$E$234),4,AND(Y430&gt;铜钱系统分析!$D$235,Y430&lt;=铜钱系统分析!$E$235),3,AND(Y430&gt;铜钱系统分析!$D$236,Y430&lt;=铜钱系统分析!$E$236),2)</f>
        <v>2</v>
      </c>
      <c r="AB430" s="48">
        <f t="shared" ca="1" si="69"/>
        <v>8.5756697369365966</v>
      </c>
      <c r="AC430">
        <f ca="1">_xlfn.IFS(AND(AB430&gt;铜钱系统分析!$D$233,AB430&lt;=铜钱系统分析!$E$233),5,AND(AB430&gt;铜钱系统分析!$D$234,AB430&lt;=铜钱系统分析!$E$234),4,AND(AB430&gt;铜钱系统分析!$D$235,AB430&lt;=铜钱系统分析!$E$235),3,AND(AB430&gt;铜钱系统分析!$D$236,AB430&lt;=铜钱系统分析!$E$236),2)</f>
        <v>3</v>
      </c>
    </row>
    <row r="431" spans="1:29" x14ac:dyDescent="0.15">
      <c r="A431" s="48">
        <f t="shared" ca="1" si="60"/>
        <v>35.855238167986293</v>
      </c>
      <c r="B431">
        <f ca="1">_xlfn.IFS(AND(A431&gt;铜钱系统分析!$D$233,A431&lt;=铜钱系统分析!$E$233),5,AND(A431&gt;铜钱系统分析!$D$234,A431&lt;=铜钱系统分析!$E$234),4,AND(A431&gt;铜钱系统分析!$D$235,A431&lt;=铜钱系统分析!$E$235),3,AND(A431&gt;铜钱系统分析!$D$236,A431&lt;=铜钱系统分析!$E$236),2)</f>
        <v>3</v>
      </c>
      <c r="D431" s="48">
        <f t="shared" ca="1" si="61"/>
        <v>88.031434834690032</v>
      </c>
      <c r="E431">
        <f ca="1">_xlfn.IFS(AND(D431&gt;铜钱系统分析!$D$233,D431&lt;=铜钱系统分析!$E$233),5,AND(D431&gt;铜钱系统分析!$D$234,D431&lt;=铜钱系统分析!$E$234),4,AND(D431&gt;铜钱系统分析!$D$235,D431&lt;=铜钱系统分析!$E$235),3,AND(D431&gt;铜钱系统分析!$D$236,D431&lt;=铜钱系统分析!$E$236),2)</f>
        <v>2</v>
      </c>
      <c r="G431" s="48">
        <f t="shared" ca="1" si="62"/>
        <v>83.955289887203733</v>
      </c>
      <c r="H431">
        <f ca="1">_xlfn.IFS(AND(G431&gt;铜钱系统分析!$D$233,G431&lt;=铜钱系统分析!$E$233),5,AND(G431&gt;铜钱系统分析!$D$234,G431&lt;=铜钱系统分析!$E$234),4,AND(G431&gt;铜钱系统分析!$D$235,G431&lt;=铜钱系统分析!$E$235),3,AND(G431&gt;铜钱系统分析!$D$236,G431&lt;=铜钱系统分析!$E$236),2)</f>
        <v>2</v>
      </c>
      <c r="J431" s="48">
        <f t="shared" ca="1" si="63"/>
        <v>78.597736205066724</v>
      </c>
      <c r="K431">
        <f ca="1">_xlfn.IFS(AND(J431&gt;铜钱系统分析!$D$233,J431&lt;=铜钱系统分析!$E$233),5,AND(J431&gt;铜钱系统分析!$D$234,J431&lt;=铜钱系统分析!$E$234),4,AND(J431&gt;铜钱系统分析!$D$235,J431&lt;=铜钱系统分析!$E$235),3,AND(J431&gt;铜钱系统分析!$D$236,J431&lt;=铜钱系统分析!$E$236),2)</f>
        <v>2</v>
      </c>
      <c r="M431" s="48">
        <f t="shared" ca="1" si="64"/>
        <v>74.871026779283142</v>
      </c>
      <c r="N431">
        <f ca="1">_xlfn.IFS(AND(M431&gt;铜钱系统分析!$D$233,M431&lt;=铜钱系统分析!$E$233),5,AND(M431&gt;铜钱系统分析!$D$234,M431&lt;=铜钱系统分析!$E$234),4,AND(M431&gt;铜钱系统分析!$D$235,M431&lt;=铜钱系统分析!$E$235),3,AND(M431&gt;铜钱系统分析!$D$236,M431&lt;=铜钱系统分析!$E$236),2)</f>
        <v>2</v>
      </c>
      <c r="P431" s="48">
        <f t="shared" ca="1" si="65"/>
        <v>68.158491459845052</v>
      </c>
      <c r="Q431">
        <f ca="1">_xlfn.IFS(AND(P431&gt;铜钱系统分析!$D$233,P431&lt;=铜钱系统分析!$E$233),5,AND(P431&gt;铜钱系统分析!$D$234,P431&lt;=铜钱系统分析!$E$234),4,AND(P431&gt;铜钱系统分析!$D$235,P431&lt;=铜钱系统分析!$E$235),3,AND(P431&gt;铜钱系统分析!$D$236,P431&lt;=铜钱系统分析!$E$236),2)</f>
        <v>3</v>
      </c>
      <c r="S431" s="48">
        <f t="shared" ca="1" si="66"/>
        <v>19.944344319258946</v>
      </c>
      <c r="T431">
        <f ca="1">_xlfn.IFS(AND(S431&gt;铜钱系统分析!$D$233,S431&lt;=铜钱系统分析!$E$233),5,AND(S431&gt;铜钱系统分析!$D$234,S431&lt;=铜钱系统分析!$E$234),4,AND(S431&gt;铜钱系统分析!$D$235,S431&lt;=铜钱系统分析!$E$235),3,AND(S431&gt;铜钱系统分析!$D$236,S431&lt;=铜钱系统分析!$E$236),2)</f>
        <v>3</v>
      </c>
      <c r="V431" s="48">
        <f t="shared" ca="1" si="67"/>
        <v>21.812195190084559</v>
      </c>
      <c r="W431">
        <f ca="1">_xlfn.IFS(AND(V431&gt;铜钱系统分析!$D$233,V431&lt;=铜钱系统分析!$E$233),5,AND(V431&gt;铜钱系统分析!$D$234,V431&lt;=铜钱系统分析!$E$234),4,AND(V431&gt;铜钱系统分析!$D$235,V431&lt;=铜钱系统分析!$E$235),3,AND(V431&gt;铜钱系统分析!$D$236,V431&lt;=铜钱系统分析!$E$236),2)</f>
        <v>3</v>
      </c>
      <c r="Y431" s="48">
        <f t="shared" ca="1" si="68"/>
        <v>46.962248765877682</v>
      </c>
      <c r="Z431">
        <f ca="1">_xlfn.IFS(AND(Y431&gt;铜钱系统分析!$D$233,Y431&lt;=铜钱系统分析!$E$233),5,AND(Y431&gt;铜钱系统分析!$D$234,Y431&lt;=铜钱系统分析!$E$234),4,AND(Y431&gt;铜钱系统分析!$D$235,Y431&lt;=铜钱系统分析!$E$235),3,AND(Y431&gt;铜钱系统分析!$D$236,Y431&lt;=铜钱系统分析!$E$236),2)</f>
        <v>3</v>
      </c>
      <c r="AB431" s="48">
        <f t="shared" ca="1" si="69"/>
        <v>33.687774236690338</v>
      </c>
      <c r="AC431">
        <f ca="1">_xlfn.IFS(AND(AB431&gt;铜钱系统分析!$D$233,AB431&lt;=铜钱系统分析!$E$233),5,AND(AB431&gt;铜钱系统分析!$D$234,AB431&lt;=铜钱系统分析!$E$234),4,AND(AB431&gt;铜钱系统分析!$D$235,AB431&lt;=铜钱系统分析!$E$235),3,AND(AB431&gt;铜钱系统分析!$D$236,AB431&lt;=铜钱系统分析!$E$236),2)</f>
        <v>3</v>
      </c>
    </row>
    <row r="432" spans="1:29" x14ac:dyDescent="0.15">
      <c r="A432" s="48">
        <f t="shared" ca="1" si="60"/>
        <v>47.235074865118975</v>
      </c>
      <c r="B432">
        <f ca="1">_xlfn.IFS(AND(A432&gt;铜钱系统分析!$D$233,A432&lt;=铜钱系统分析!$E$233),5,AND(A432&gt;铜钱系统分析!$D$234,A432&lt;=铜钱系统分析!$E$234),4,AND(A432&gt;铜钱系统分析!$D$235,A432&lt;=铜钱系统分析!$E$235),3,AND(A432&gt;铜钱系统分析!$D$236,A432&lt;=铜钱系统分析!$E$236),2)</f>
        <v>3</v>
      </c>
      <c r="D432" s="48">
        <f t="shared" ca="1" si="61"/>
        <v>2.5454956872952073</v>
      </c>
      <c r="E432">
        <f ca="1">_xlfn.IFS(AND(D432&gt;铜钱系统分析!$D$233,D432&lt;=铜钱系统分析!$E$233),5,AND(D432&gt;铜钱系统分析!$D$234,D432&lt;=铜钱系统分析!$E$234),4,AND(D432&gt;铜钱系统分析!$D$235,D432&lt;=铜钱系统分析!$E$235),3,AND(D432&gt;铜钱系统分析!$D$236,D432&lt;=铜钱系统分析!$E$236),2)</f>
        <v>3</v>
      </c>
      <c r="G432" s="48">
        <f t="shared" ca="1" si="62"/>
        <v>95.230044187813405</v>
      </c>
      <c r="H432">
        <f ca="1">_xlfn.IFS(AND(G432&gt;铜钱系统分析!$D$233,G432&lt;=铜钱系统分析!$E$233),5,AND(G432&gt;铜钱系统分析!$D$234,G432&lt;=铜钱系统分析!$E$234),4,AND(G432&gt;铜钱系统分析!$D$235,G432&lt;=铜钱系统分析!$E$235),3,AND(G432&gt;铜钱系统分析!$D$236,G432&lt;=铜钱系统分析!$E$236),2)</f>
        <v>2</v>
      </c>
      <c r="J432" s="48">
        <f t="shared" ca="1" si="63"/>
        <v>15.559983027542689</v>
      </c>
      <c r="K432">
        <f ca="1">_xlfn.IFS(AND(J432&gt;铜钱系统分析!$D$233,J432&lt;=铜钱系统分析!$E$233),5,AND(J432&gt;铜钱系统分析!$D$234,J432&lt;=铜钱系统分析!$E$234),4,AND(J432&gt;铜钱系统分析!$D$235,J432&lt;=铜钱系统分析!$E$235),3,AND(J432&gt;铜钱系统分析!$D$236,J432&lt;=铜钱系统分析!$E$236),2)</f>
        <v>3</v>
      </c>
      <c r="M432" s="48">
        <f t="shared" ca="1" si="64"/>
        <v>19.840040039436602</v>
      </c>
      <c r="N432">
        <f ca="1">_xlfn.IFS(AND(M432&gt;铜钱系统分析!$D$233,M432&lt;=铜钱系统分析!$E$233),5,AND(M432&gt;铜钱系统分析!$D$234,M432&lt;=铜钱系统分析!$E$234),4,AND(M432&gt;铜钱系统分析!$D$235,M432&lt;=铜钱系统分析!$E$235),3,AND(M432&gt;铜钱系统分析!$D$236,M432&lt;=铜钱系统分析!$E$236),2)</f>
        <v>3</v>
      </c>
      <c r="P432" s="48">
        <f t="shared" ca="1" si="65"/>
        <v>18.900407674072952</v>
      </c>
      <c r="Q432">
        <f ca="1">_xlfn.IFS(AND(P432&gt;铜钱系统分析!$D$233,P432&lt;=铜钱系统分析!$E$233),5,AND(P432&gt;铜钱系统分析!$D$234,P432&lt;=铜钱系统分析!$E$234),4,AND(P432&gt;铜钱系统分析!$D$235,P432&lt;=铜钱系统分析!$E$235),3,AND(P432&gt;铜钱系统分析!$D$236,P432&lt;=铜钱系统分析!$E$236),2)</f>
        <v>3</v>
      </c>
      <c r="S432" s="48">
        <f t="shared" ca="1" si="66"/>
        <v>80.975049476627873</v>
      </c>
      <c r="T432">
        <f ca="1">_xlfn.IFS(AND(S432&gt;铜钱系统分析!$D$233,S432&lt;=铜钱系统分析!$E$233),5,AND(S432&gt;铜钱系统分析!$D$234,S432&lt;=铜钱系统分析!$E$234),4,AND(S432&gt;铜钱系统分析!$D$235,S432&lt;=铜钱系统分析!$E$235),3,AND(S432&gt;铜钱系统分析!$D$236,S432&lt;=铜钱系统分析!$E$236),2)</f>
        <v>2</v>
      </c>
      <c r="V432" s="48">
        <f t="shared" ca="1" si="67"/>
        <v>74.725392276114491</v>
      </c>
      <c r="W432">
        <f ca="1">_xlfn.IFS(AND(V432&gt;铜钱系统分析!$D$233,V432&lt;=铜钱系统分析!$E$233),5,AND(V432&gt;铜钱系统分析!$D$234,V432&lt;=铜钱系统分析!$E$234),4,AND(V432&gt;铜钱系统分析!$D$235,V432&lt;=铜钱系统分析!$E$235),3,AND(V432&gt;铜钱系统分析!$D$236,V432&lt;=铜钱系统分析!$E$236),2)</f>
        <v>2</v>
      </c>
      <c r="Y432" s="48">
        <f t="shared" ca="1" si="68"/>
        <v>6.2112701428785559</v>
      </c>
      <c r="Z432">
        <f ca="1">_xlfn.IFS(AND(Y432&gt;铜钱系统分析!$D$233,Y432&lt;=铜钱系统分析!$E$233),5,AND(Y432&gt;铜钱系统分析!$D$234,Y432&lt;=铜钱系统分析!$E$234),4,AND(Y432&gt;铜钱系统分析!$D$235,Y432&lt;=铜钱系统分析!$E$235),3,AND(Y432&gt;铜钱系统分析!$D$236,Y432&lt;=铜钱系统分析!$E$236),2)</f>
        <v>3</v>
      </c>
      <c r="AB432" s="48">
        <f t="shared" ca="1" si="69"/>
        <v>82.595405944353018</v>
      </c>
      <c r="AC432">
        <f ca="1">_xlfn.IFS(AND(AB432&gt;铜钱系统分析!$D$233,AB432&lt;=铜钱系统分析!$E$233),5,AND(AB432&gt;铜钱系统分析!$D$234,AB432&lt;=铜钱系统分析!$E$234),4,AND(AB432&gt;铜钱系统分析!$D$235,AB432&lt;=铜钱系统分析!$E$235),3,AND(AB432&gt;铜钱系统分析!$D$236,AB432&lt;=铜钱系统分析!$E$236),2)</f>
        <v>2</v>
      </c>
    </row>
    <row r="433" spans="1:29" x14ac:dyDescent="0.15">
      <c r="A433" s="48">
        <f t="shared" ca="1" si="60"/>
        <v>57.313836304518681</v>
      </c>
      <c r="B433">
        <f ca="1">_xlfn.IFS(AND(A433&gt;铜钱系统分析!$D$233,A433&lt;=铜钱系统分析!$E$233),5,AND(A433&gt;铜钱系统分析!$D$234,A433&lt;=铜钱系统分析!$E$234),4,AND(A433&gt;铜钱系统分析!$D$235,A433&lt;=铜钱系统分析!$E$235),3,AND(A433&gt;铜钱系统分析!$D$236,A433&lt;=铜钱系统分析!$E$236),2)</f>
        <v>3</v>
      </c>
      <c r="D433" s="48">
        <f t="shared" ca="1" si="61"/>
        <v>19.148031398772602</v>
      </c>
      <c r="E433">
        <f ca="1">_xlfn.IFS(AND(D433&gt;铜钱系统分析!$D$233,D433&lt;=铜钱系统分析!$E$233),5,AND(D433&gt;铜钱系统分析!$D$234,D433&lt;=铜钱系统分析!$E$234),4,AND(D433&gt;铜钱系统分析!$D$235,D433&lt;=铜钱系统分析!$E$235),3,AND(D433&gt;铜钱系统分析!$D$236,D433&lt;=铜钱系统分析!$E$236),2)</f>
        <v>3</v>
      </c>
      <c r="G433" s="48">
        <f t="shared" ca="1" si="62"/>
        <v>20.143632010327917</v>
      </c>
      <c r="H433">
        <f ca="1">_xlfn.IFS(AND(G433&gt;铜钱系统分析!$D$233,G433&lt;=铜钱系统分析!$E$233),5,AND(G433&gt;铜钱系统分析!$D$234,G433&lt;=铜钱系统分析!$E$234),4,AND(G433&gt;铜钱系统分析!$D$235,G433&lt;=铜钱系统分析!$E$235),3,AND(G433&gt;铜钱系统分析!$D$236,G433&lt;=铜钱系统分析!$E$236),2)</f>
        <v>3</v>
      </c>
      <c r="J433" s="48">
        <f t="shared" ca="1" si="63"/>
        <v>93.769576603741598</v>
      </c>
      <c r="K433">
        <f ca="1">_xlfn.IFS(AND(J433&gt;铜钱系统分析!$D$233,J433&lt;=铜钱系统分析!$E$233),5,AND(J433&gt;铜钱系统分析!$D$234,J433&lt;=铜钱系统分析!$E$234),4,AND(J433&gt;铜钱系统分析!$D$235,J433&lt;=铜钱系统分析!$E$235),3,AND(J433&gt;铜钱系统分析!$D$236,J433&lt;=铜钱系统分析!$E$236),2)</f>
        <v>2</v>
      </c>
      <c r="M433" s="48">
        <f t="shared" ca="1" si="64"/>
        <v>34.636796399662707</v>
      </c>
      <c r="N433">
        <f ca="1">_xlfn.IFS(AND(M433&gt;铜钱系统分析!$D$233,M433&lt;=铜钱系统分析!$E$233),5,AND(M433&gt;铜钱系统分析!$D$234,M433&lt;=铜钱系统分析!$E$234),4,AND(M433&gt;铜钱系统分析!$D$235,M433&lt;=铜钱系统分析!$E$235),3,AND(M433&gt;铜钱系统分析!$D$236,M433&lt;=铜钱系统分析!$E$236),2)</f>
        <v>3</v>
      </c>
      <c r="P433" s="48">
        <f t="shared" ca="1" si="65"/>
        <v>71.57902912241758</v>
      </c>
      <c r="Q433">
        <f ca="1">_xlfn.IFS(AND(P433&gt;铜钱系统分析!$D$233,P433&lt;=铜钱系统分析!$E$233),5,AND(P433&gt;铜钱系统分析!$D$234,P433&lt;=铜钱系统分析!$E$234),4,AND(P433&gt;铜钱系统分析!$D$235,P433&lt;=铜钱系统分析!$E$235),3,AND(P433&gt;铜钱系统分析!$D$236,P433&lt;=铜钱系统分析!$E$236),2)</f>
        <v>3</v>
      </c>
      <c r="S433" s="48">
        <f t="shared" ca="1" si="66"/>
        <v>38.108383054720832</v>
      </c>
      <c r="T433">
        <f ca="1">_xlfn.IFS(AND(S433&gt;铜钱系统分析!$D$233,S433&lt;=铜钱系统分析!$E$233),5,AND(S433&gt;铜钱系统分析!$D$234,S433&lt;=铜钱系统分析!$E$234),4,AND(S433&gt;铜钱系统分析!$D$235,S433&lt;=铜钱系统分析!$E$235),3,AND(S433&gt;铜钱系统分析!$D$236,S433&lt;=铜钱系统分析!$E$236),2)</f>
        <v>3</v>
      </c>
      <c r="V433" s="48">
        <f t="shared" ca="1" si="67"/>
        <v>34.17724835595066</v>
      </c>
      <c r="W433">
        <f ca="1">_xlfn.IFS(AND(V433&gt;铜钱系统分析!$D$233,V433&lt;=铜钱系统分析!$E$233),5,AND(V433&gt;铜钱系统分析!$D$234,V433&lt;=铜钱系统分析!$E$234),4,AND(V433&gt;铜钱系统分析!$D$235,V433&lt;=铜钱系统分析!$E$235),3,AND(V433&gt;铜钱系统分析!$D$236,V433&lt;=铜钱系统分析!$E$236),2)</f>
        <v>3</v>
      </c>
      <c r="Y433" s="48">
        <f t="shared" ca="1" si="68"/>
        <v>82.295183824211122</v>
      </c>
      <c r="Z433">
        <f ca="1">_xlfn.IFS(AND(Y433&gt;铜钱系统分析!$D$233,Y433&lt;=铜钱系统分析!$E$233),5,AND(Y433&gt;铜钱系统分析!$D$234,Y433&lt;=铜钱系统分析!$E$234),4,AND(Y433&gt;铜钱系统分析!$D$235,Y433&lt;=铜钱系统分析!$E$235),3,AND(Y433&gt;铜钱系统分析!$D$236,Y433&lt;=铜钱系统分析!$E$236),2)</f>
        <v>2</v>
      </c>
      <c r="AB433" s="48">
        <f t="shared" ca="1" si="69"/>
        <v>9.0575470988692679</v>
      </c>
      <c r="AC433">
        <f ca="1">_xlfn.IFS(AND(AB433&gt;铜钱系统分析!$D$233,AB433&lt;=铜钱系统分析!$E$233),5,AND(AB433&gt;铜钱系统分析!$D$234,AB433&lt;=铜钱系统分析!$E$234),4,AND(AB433&gt;铜钱系统分析!$D$235,AB433&lt;=铜钱系统分析!$E$235),3,AND(AB433&gt;铜钱系统分析!$D$236,AB433&lt;=铜钱系统分析!$E$236),2)</f>
        <v>3</v>
      </c>
    </row>
    <row r="434" spans="1:29" x14ac:dyDescent="0.15">
      <c r="A434" s="48">
        <f t="shared" ca="1" si="60"/>
        <v>54.707058862931689</v>
      </c>
      <c r="B434">
        <f ca="1">_xlfn.IFS(AND(A434&gt;铜钱系统分析!$D$233,A434&lt;=铜钱系统分析!$E$233),5,AND(A434&gt;铜钱系统分析!$D$234,A434&lt;=铜钱系统分析!$E$234),4,AND(A434&gt;铜钱系统分析!$D$235,A434&lt;=铜钱系统分析!$E$235),3,AND(A434&gt;铜钱系统分析!$D$236,A434&lt;=铜钱系统分析!$E$236),2)</f>
        <v>3</v>
      </c>
      <c r="D434" s="48">
        <f t="shared" ca="1" si="61"/>
        <v>36.150068957871227</v>
      </c>
      <c r="E434">
        <f ca="1">_xlfn.IFS(AND(D434&gt;铜钱系统分析!$D$233,D434&lt;=铜钱系统分析!$E$233),5,AND(D434&gt;铜钱系统分析!$D$234,D434&lt;=铜钱系统分析!$E$234),4,AND(D434&gt;铜钱系统分析!$D$235,D434&lt;=铜钱系统分析!$E$235),3,AND(D434&gt;铜钱系统分析!$D$236,D434&lt;=铜钱系统分析!$E$236),2)</f>
        <v>3</v>
      </c>
      <c r="G434" s="48">
        <f t="shared" ca="1" si="62"/>
        <v>13.839168792171252</v>
      </c>
      <c r="H434">
        <f ca="1">_xlfn.IFS(AND(G434&gt;铜钱系统分析!$D$233,G434&lt;=铜钱系统分析!$E$233),5,AND(G434&gt;铜钱系统分析!$D$234,G434&lt;=铜钱系统分析!$E$234),4,AND(G434&gt;铜钱系统分析!$D$235,G434&lt;=铜钱系统分析!$E$235),3,AND(G434&gt;铜钱系统分析!$D$236,G434&lt;=铜钱系统分析!$E$236),2)</f>
        <v>3</v>
      </c>
      <c r="J434" s="48">
        <f t="shared" ca="1" si="63"/>
        <v>60.162908573239172</v>
      </c>
      <c r="K434">
        <f ca="1">_xlfn.IFS(AND(J434&gt;铜钱系统分析!$D$233,J434&lt;=铜钱系统分析!$E$233),5,AND(J434&gt;铜钱系统分析!$D$234,J434&lt;=铜钱系统分析!$E$234),4,AND(J434&gt;铜钱系统分析!$D$235,J434&lt;=铜钱系统分析!$E$235),3,AND(J434&gt;铜钱系统分析!$D$236,J434&lt;=铜钱系统分析!$E$236),2)</f>
        <v>3</v>
      </c>
      <c r="M434" s="48">
        <f t="shared" ca="1" si="64"/>
        <v>0.88787946843922327</v>
      </c>
      <c r="N434">
        <f ca="1">_xlfn.IFS(AND(M434&gt;铜钱系统分析!$D$233,M434&lt;=铜钱系统分析!$E$233),5,AND(M434&gt;铜钱系统分析!$D$234,M434&lt;=铜钱系统分析!$E$234),4,AND(M434&gt;铜钱系统分析!$D$235,M434&lt;=铜钱系统分析!$E$235),3,AND(M434&gt;铜钱系统分析!$D$236,M434&lt;=铜钱系统分析!$E$236),2)</f>
        <v>4</v>
      </c>
      <c r="P434" s="48">
        <f t="shared" ca="1" si="65"/>
        <v>63.523785753291442</v>
      </c>
      <c r="Q434">
        <f ca="1">_xlfn.IFS(AND(P434&gt;铜钱系统分析!$D$233,P434&lt;=铜钱系统分析!$E$233),5,AND(P434&gt;铜钱系统分析!$D$234,P434&lt;=铜钱系统分析!$E$234),4,AND(P434&gt;铜钱系统分析!$D$235,P434&lt;=铜钱系统分析!$E$235),3,AND(P434&gt;铜钱系统分析!$D$236,P434&lt;=铜钱系统分析!$E$236),2)</f>
        <v>3</v>
      </c>
      <c r="S434" s="48">
        <f t="shared" ca="1" si="66"/>
        <v>16.473639741495315</v>
      </c>
      <c r="T434">
        <f ca="1">_xlfn.IFS(AND(S434&gt;铜钱系统分析!$D$233,S434&lt;=铜钱系统分析!$E$233),5,AND(S434&gt;铜钱系统分析!$D$234,S434&lt;=铜钱系统分析!$E$234),4,AND(S434&gt;铜钱系统分析!$D$235,S434&lt;=铜钱系统分析!$E$235),3,AND(S434&gt;铜钱系统分析!$D$236,S434&lt;=铜钱系统分析!$E$236),2)</f>
        <v>3</v>
      </c>
      <c r="V434" s="48">
        <f t="shared" ca="1" si="67"/>
        <v>78.26968657623955</v>
      </c>
      <c r="W434">
        <f ca="1">_xlfn.IFS(AND(V434&gt;铜钱系统分析!$D$233,V434&lt;=铜钱系统分析!$E$233),5,AND(V434&gt;铜钱系统分析!$D$234,V434&lt;=铜钱系统分析!$E$234),4,AND(V434&gt;铜钱系统分析!$D$235,V434&lt;=铜钱系统分析!$E$235),3,AND(V434&gt;铜钱系统分析!$D$236,V434&lt;=铜钱系统分析!$E$236),2)</f>
        <v>2</v>
      </c>
      <c r="Y434" s="48">
        <f t="shared" ca="1" si="68"/>
        <v>38.344683936954112</v>
      </c>
      <c r="Z434">
        <f ca="1">_xlfn.IFS(AND(Y434&gt;铜钱系统分析!$D$233,Y434&lt;=铜钱系统分析!$E$233),5,AND(Y434&gt;铜钱系统分析!$D$234,Y434&lt;=铜钱系统分析!$E$234),4,AND(Y434&gt;铜钱系统分析!$D$235,Y434&lt;=铜钱系统分析!$E$235),3,AND(Y434&gt;铜钱系统分析!$D$236,Y434&lt;=铜钱系统分析!$E$236),2)</f>
        <v>3</v>
      </c>
      <c r="AB434" s="48">
        <f t="shared" ca="1" si="69"/>
        <v>86.377426613812759</v>
      </c>
      <c r="AC434">
        <f ca="1">_xlfn.IFS(AND(AB434&gt;铜钱系统分析!$D$233,AB434&lt;=铜钱系统分析!$E$233),5,AND(AB434&gt;铜钱系统分析!$D$234,AB434&lt;=铜钱系统分析!$E$234),4,AND(AB434&gt;铜钱系统分析!$D$235,AB434&lt;=铜钱系统分析!$E$235),3,AND(AB434&gt;铜钱系统分析!$D$236,AB434&lt;=铜钱系统分析!$E$236),2)</f>
        <v>2</v>
      </c>
    </row>
    <row r="435" spans="1:29" x14ac:dyDescent="0.15">
      <c r="A435" s="48">
        <f t="shared" ca="1" si="60"/>
        <v>99.039768139565069</v>
      </c>
      <c r="B435">
        <f ca="1">_xlfn.IFS(AND(A435&gt;铜钱系统分析!$D$233,A435&lt;=铜钱系统分析!$E$233),5,AND(A435&gt;铜钱系统分析!$D$234,A435&lt;=铜钱系统分析!$E$234),4,AND(A435&gt;铜钱系统分析!$D$235,A435&lt;=铜钱系统分析!$E$235),3,AND(A435&gt;铜钱系统分析!$D$236,A435&lt;=铜钱系统分析!$E$236),2)</f>
        <v>2</v>
      </c>
      <c r="D435" s="48">
        <f t="shared" ca="1" si="61"/>
        <v>1.2717804879785022</v>
      </c>
      <c r="E435">
        <f ca="1">_xlfn.IFS(AND(D435&gt;铜钱系统分析!$D$233,D435&lt;=铜钱系统分析!$E$233),5,AND(D435&gt;铜钱系统分析!$D$234,D435&lt;=铜钱系统分析!$E$234),4,AND(D435&gt;铜钱系统分析!$D$235,D435&lt;=铜钱系统分析!$E$235),3,AND(D435&gt;铜钱系统分析!$D$236,D435&lt;=铜钱系统分析!$E$236),2)</f>
        <v>4</v>
      </c>
      <c r="G435" s="48">
        <f t="shared" ca="1" si="62"/>
        <v>82.26531732902717</v>
      </c>
      <c r="H435">
        <f ca="1">_xlfn.IFS(AND(G435&gt;铜钱系统分析!$D$233,G435&lt;=铜钱系统分析!$E$233),5,AND(G435&gt;铜钱系统分析!$D$234,G435&lt;=铜钱系统分析!$E$234),4,AND(G435&gt;铜钱系统分析!$D$235,G435&lt;=铜钱系统分析!$E$235),3,AND(G435&gt;铜钱系统分析!$D$236,G435&lt;=铜钱系统分析!$E$236),2)</f>
        <v>2</v>
      </c>
      <c r="J435" s="48">
        <f t="shared" ca="1" si="63"/>
        <v>92.772145616381849</v>
      </c>
      <c r="K435">
        <f ca="1">_xlfn.IFS(AND(J435&gt;铜钱系统分析!$D$233,J435&lt;=铜钱系统分析!$E$233),5,AND(J435&gt;铜钱系统分析!$D$234,J435&lt;=铜钱系统分析!$E$234),4,AND(J435&gt;铜钱系统分析!$D$235,J435&lt;=铜钱系统分析!$E$235),3,AND(J435&gt;铜钱系统分析!$D$236,J435&lt;=铜钱系统分析!$E$236),2)</f>
        <v>2</v>
      </c>
      <c r="M435" s="48">
        <f t="shared" ca="1" si="64"/>
        <v>39.765615360087935</v>
      </c>
      <c r="N435">
        <f ca="1">_xlfn.IFS(AND(M435&gt;铜钱系统分析!$D$233,M435&lt;=铜钱系统分析!$E$233),5,AND(M435&gt;铜钱系统分析!$D$234,M435&lt;=铜钱系统分析!$E$234),4,AND(M435&gt;铜钱系统分析!$D$235,M435&lt;=铜钱系统分析!$E$235),3,AND(M435&gt;铜钱系统分析!$D$236,M435&lt;=铜钱系统分析!$E$236),2)</f>
        <v>3</v>
      </c>
      <c r="P435" s="48">
        <f t="shared" ca="1" si="65"/>
        <v>11.935771520145867</v>
      </c>
      <c r="Q435">
        <f ca="1">_xlfn.IFS(AND(P435&gt;铜钱系统分析!$D$233,P435&lt;=铜钱系统分析!$E$233),5,AND(P435&gt;铜钱系统分析!$D$234,P435&lt;=铜钱系统分析!$E$234),4,AND(P435&gt;铜钱系统分析!$D$235,P435&lt;=铜钱系统分析!$E$235),3,AND(P435&gt;铜钱系统分析!$D$236,P435&lt;=铜钱系统分析!$E$236),2)</f>
        <v>3</v>
      </c>
      <c r="S435" s="48">
        <f t="shared" ca="1" si="66"/>
        <v>19.150956138903062</v>
      </c>
      <c r="T435">
        <f ca="1">_xlfn.IFS(AND(S435&gt;铜钱系统分析!$D$233,S435&lt;=铜钱系统分析!$E$233),5,AND(S435&gt;铜钱系统分析!$D$234,S435&lt;=铜钱系统分析!$E$234),4,AND(S435&gt;铜钱系统分析!$D$235,S435&lt;=铜钱系统分析!$E$235),3,AND(S435&gt;铜钱系统分析!$D$236,S435&lt;=铜钱系统分析!$E$236),2)</f>
        <v>3</v>
      </c>
      <c r="V435" s="48">
        <f t="shared" ca="1" si="67"/>
        <v>79.403915940324637</v>
      </c>
      <c r="W435">
        <f ca="1">_xlfn.IFS(AND(V435&gt;铜钱系统分析!$D$233,V435&lt;=铜钱系统分析!$E$233),5,AND(V435&gt;铜钱系统分析!$D$234,V435&lt;=铜钱系统分析!$E$234),4,AND(V435&gt;铜钱系统分析!$D$235,V435&lt;=铜钱系统分析!$E$235),3,AND(V435&gt;铜钱系统分析!$D$236,V435&lt;=铜钱系统分析!$E$236),2)</f>
        <v>2</v>
      </c>
      <c r="Y435" s="48">
        <f t="shared" ca="1" si="68"/>
        <v>51.237252699906108</v>
      </c>
      <c r="Z435">
        <f ca="1">_xlfn.IFS(AND(Y435&gt;铜钱系统分析!$D$233,Y435&lt;=铜钱系统分析!$E$233),5,AND(Y435&gt;铜钱系统分析!$D$234,Y435&lt;=铜钱系统分析!$E$234),4,AND(Y435&gt;铜钱系统分析!$D$235,Y435&lt;=铜钱系统分析!$E$235),3,AND(Y435&gt;铜钱系统分析!$D$236,Y435&lt;=铜钱系统分析!$E$236),2)</f>
        <v>3</v>
      </c>
      <c r="AB435" s="48">
        <f t="shared" ca="1" si="69"/>
        <v>87.486229376033037</v>
      </c>
      <c r="AC435">
        <f ca="1">_xlfn.IFS(AND(AB435&gt;铜钱系统分析!$D$233,AB435&lt;=铜钱系统分析!$E$233),5,AND(AB435&gt;铜钱系统分析!$D$234,AB435&lt;=铜钱系统分析!$E$234),4,AND(AB435&gt;铜钱系统分析!$D$235,AB435&lt;=铜钱系统分析!$E$235),3,AND(AB435&gt;铜钱系统分析!$D$236,AB435&lt;=铜钱系统分析!$E$236),2)</f>
        <v>2</v>
      </c>
    </row>
    <row r="436" spans="1:29" x14ac:dyDescent="0.15">
      <c r="A436" s="48">
        <f t="shared" ca="1" si="60"/>
        <v>83.153638541802522</v>
      </c>
      <c r="B436">
        <f ca="1">_xlfn.IFS(AND(A436&gt;铜钱系统分析!$D$233,A436&lt;=铜钱系统分析!$E$233),5,AND(A436&gt;铜钱系统分析!$D$234,A436&lt;=铜钱系统分析!$E$234),4,AND(A436&gt;铜钱系统分析!$D$235,A436&lt;=铜钱系统分析!$E$235),3,AND(A436&gt;铜钱系统分析!$D$236,A436&lt;=铜钱系统分析!$E$236),2)</f>
        <v>2</v>
      </c>
      <c r="D436" s="48">
        <f t="shared" ca="1" si="61"/>
        <v>43.950774600419443</v>
      </c>
      <c r="E436">
        <f ca="1">_xlfn.IFS(AND(D436&gt;铜钱系统分析!$D$233,D436&lt;=铜钱系统分析!$E$233),5,AND(D436&gt;铜钱系统分析!$D$234,D436&lt;=铜钱系统分析!$E$234),4,AND(D436&gt;铜钱系统分析!$D$235,D436&lt;=铜钱系统分析!$E$235),3,AND(D436&gt;铜钱系统分析!$D$236,D436&lt;=铜钱系统分析!$E$236),2)</f>
        <v>3</v>
      </c>
      <c r="G436" s="48">
        <f t="shared" ca="1" si="62"/>
        <v>33.256485642160186</v>
      </c>
      <c r="H436">
        <f ca="1">_xlfn.IFS(AND(G436&gt;铜钱系统分析!$D$233,G436&lt;=铜钱系统分析!$E$233),5,AND(G436&gt;铜钱系统分析!$D$234,G436&lt;=铜钱系统分析!$E$234),4,AND(G436&gt;铜钱系统分析!$D$235,G436&lt;=铜钱系统分析!$E$235),3,AND(G436&gt;铜钱系统分析!$D$236,G436&lt;=铜钱系统分析!$E$236),2)</f>
        <v>3</v>
      </c>
      <c r="J436" s="48">
        <f t="shared" ca="1" si="63"/>
        <v>39.065671329984518</v>
      </c>
      <c r="K436">
        <f ca="1">_xlfn.IFS(AND(J436&gt;铜钱系统分析!$D$233,J436&lt;=铜钱系统分析!$E$233),5,AND(J436&gt;铜钱系统分析!$D$234,J436&lt;=铜钱系统分析!$E$234),4,AND(J436&gt;铜钱系统分析!$D$235,J436&lt;=铜钱系统分析!$E$235),3,AND(J436&gt;铜钱系统分析!$D$236,J436&lt;=铜钱系统分析!$E$236),2)</f>
        <v>3</v>
      </c>
      <c r="M436" s="48">
        <f t="shared" ca="1" si="64"/>
        <v>29.056794146194331</v>
      </c>
      <c r="N436">
        <f ca="1">_xlfn.IFS(AND(M436&gt;铜钱系统分析!$D$233,M436&lt;=铜钱系统分析!$E$233),5,AND(M436&gt;铜钱系统分析!$D$234,M436&lt;=铜钱系统分析!$E$234),4,AND(M436&gt;铜钱系统分析!$D$235,M436&lt;=铜钱系统分析!$E$235),3,AND(M436&gt;铜钱系统分析!$D$236,M436&lt;=铜钱系统分析!$E$236),2)</f>
        <v>3</v>
      </c>
      <c r="P436" s="48">
        <f t="shared" ca="1" si="65"/>
        <v>87.187181256399853</v>
      </c>
      <c r="Q436">
        <f ca="1">_xlfn.IFS(AND(P436&gt;铜钱系统分析!$D$233,P436&lt;=铜钱系统分析!$E$233),5,AND(P436&gt;铜钱系统分析!$D$234,P436&lt;=铜钱系统分析!$E$234),4,AND(P436&gt;铜钱系统分析!$D$235,P436&lt;=铜钱系统分析!$E$235),3,AND(P436&gt;铜钱系统分析!$D$236,P436&lt;=铜钱系统分析!$E$236),2)</f>
        <v>2</v>
      </c>
      <c r="S436" s="48">
        <f t="shared" ca="1" si="66"/>
        <v>77.26631704081305</v>
      </c>
      <c r="T436">
        <f ca="1">_xlfn.IFS(AND(S436&gt;铜钱系统分析!$D$233,S436&lt;=铜钱系统分析!$E$233),5,AND(S436&gt;铜钱系统分析!$D$234,S436&lt;=铜钱系统分析!$E$234),4,AND(S436&gt;铜钱系统分析!$D$235,S436&lt;=铜钱系统分析!$E$235),3,AND(S436&gt;铜钱系统分析!$D$236,S436&lt;=铜钱系统分析!$E$236),2)</f>
        <v>2</v>
      </c>
      <c r="V436" s="48">
        <f t="shared" ca="1" si="67"/>
        <v>87.035864245422175</v>
      </c>
      <c r="W436">
        <f ca="1">_xlfn.IFS(AND(V436&gt;铜钱系统分析!$D$233,V436&lt;=铜钱系统分析!$E$233),5,AND(V436&gt;铜钱系统分析!$D$234,V436&lt;=铜钱系统分析!$E$234),4,AND(V436&gt;铜钱系统分析!$D$235,V436&lt;=铜钱系统分析!$E$235),3,AND(V436&gt;铜钱系统分析!$D$236,V436&lt;=铜钱系统分析!$E$236),2)</f>
        <v>2</v>
      </c>
      <c r="Y436" s="48">
        <f t="shared" ca="1" si="68"/>
        <v>40.127345254106928</v>
      </c>
      <c r="Z436">
        <f ca="1">_xlfn.IFS(AND(Y436&gt;铜钱系统分析!$D$233,Y436&lt;=铜钱系统分析!$E$233),5,AND(Y436&gt;铜钱系统分析!$D$234,Y436&lt;=铜钱系统分析!$E$234),4,AND(Y436&gt;铜钱系统分析!$D$235,Y436&lt;=铜钱系统分析!$E$235),3,AND(Y436&gt;铜钱系统分析!$D$236,Y436&lt;=铜钱系统分析!$E$236),2)</f>
        <v>3</v>
      </c>
      <c r="AB436" s="48">
        <f t="shared" ca="1" si="69"/>
        <v>23.000638141316653</v>
      </c>
      <c r="AC436">
        <f ca="1">_xlfn.IFS(AND(AB436&gt;铜钱系统分析!$D$233,AB436&lt;=铜钱系统分析!$E$233),5,AND(AB436&gt;铜钱系统分析!$D$234,AB436&lt;=铜钱系统分析!$E$234),4,AND(AB436&gt;铜钱系统分析!$D$235,AB436&lt;=铜钱系统分析!$E$235),3,AND(AB436&gt;铜钱系统分析!$D$236,AB436&lt;=铜钱系统分析!$E$236),2)</f>
        <v>3</v>
      </c>
    </row>
    <row r="437" spans="1:29" x14ac:dyDescent="0.15">
      <c r="A437" s="48">
        <f t="shared" ca="1" si="60"/>
        <v>9.2793616139807416</v>
      </c>
      <c r="B437">
        <f ca="1">_xlfn.IFS(AND(A437&gt;铜钱系统分析!$D$233,A437&lt;=铜钱系统分析!$E$233),5,AND(A437&gt;铜钱系统分析!$D$234,A437&lt;=铜钱系统分析!$E$234),4,AND(A437&gt;铜钱系统分析!$D$235,A437&lt;=铜钱系统分析!$E$235),3,AND(A437&gt;铜钱系统分析!$D$236,A437&lt;=铜钱系统分析!$E$236),2)</f>
        <v>3</v>
      </c>
      <c r="D437" s="48">
        <f t="shared" ca="1" si="61"/>
        <v>65.049314123191849</v>
      </c>
      <c r="E437">
        <f ca="1">_xlfn.IFS(AND(D437&gt;铜钱系统分析!$D$233,D437&lt;=铜钱系统分析!$E$233),5,AND(D437&gt;铜钱系统分析!$D$234,D437&lt;=铜钱系统分析!$E$234),4,AND(D437&gt;铜钱系统分析!$D$235,D437&lt;=铜钱系统分析!$E$235),3,AND(D437&gt;铜钱系统分析!$D$236,D437&lt;=铜钱系统分析!$E$236),2)</f>
        <v>3</v>
      </c>
      <c r="G437" s="48">
        <f t="shared" ca="1" si="62"/>
        <v>3.2699830184915957</v>
      </c>
      <c r="H437">
        <f ca="1">_xlfn.IFS(AND(G437&gt;铜钱系统分析!$D$233,G437&lt;=铜钱系统分析!$E$233),5,AND(G437&gt;铜钱系统分析!$D$234,G437&lt;=铜钱系统分析!$E$234),4,AND(G437&gt;铜钱系统分析!$D$235,G437&lt;=铜钱系统分析!$E$235),3,AND(G437&gt;铜钱系统分析!$D$236,G437&lt;=铜钱系统分析!$E$236),2)</f>
        <v>3</v>
      </c>
      <c r="J437" s="48">
        <f t="shared" ca="1" si="63"/>
        <v>9.2501441912026259</v>
      </c>
      <c r="K437">
        <f ca="1">_xlfn.IFS(AND(J437&gt;铜钱系统分析!$D$233,J437&lt;=铜钱系统分析!$E$233),5,AND(J437&gt;铜钱系统分析!$D$234,J437&lt;=铜钱系统分析!$E$234),4,AND(J437&gt;铜钱系统分析!$D$235,J437&lt;=铜钱系统分析!$E$235),3,AND(J437&gt;铜钱系统分析!$D$236,J437&lt;=铜钱系统分析!$E$236),2)</f>
        <v>3</v>
      </c>
      <c r="M437" s="48">
        <f t="shared" ca="1" si="64"/>
        <v>53.855442202451798</v>
      </c>
      <c r="N437">
        <f ca="1">_xlfn.IFS(AND(M437&gt;铜钱系统分析!$D$233,M437&lt;=铜钱系统分析!$E$233),5,AND(M437&gt;铜钱系统分析!$D$234,M437&lt;=铜钱系统分析!$E$234),4,AND(M437&gt;铜钱系统分析!$D$235,M437&lt;=铜钱系统分析!$E$235),3,AND(M437&gt;铜钱系统分析!$D$236,M437&lt;=铜钱系统分析!$E$236),2)</f>
        <v>3</v>
      </c>
      <c r="P437" s="48">
        <f t="shared" ca="1" si="65"/>
        <v>57.63362494058223</v>
      </c>
      <c r="Q437">
        <f ca="1">_xlfn.IFS(AND(P437&gt;铜钱系统分析!$D$233,P437&lt;=铜钱系统分析!$E$233),5,AND(P437&gt;铜钱系统分析!$D$234,P437&lt;=铜钱系统分析!$E$234),4,AND(P437&gt;铜钱系统分析!$D$235,P437&lt;=铜钱系统分析!$E$235),3,AND(P437&gt;铜钱系统分析!$D$236,P437&lt;=铜钱系统分析!$E$236),2)</f>
        <v>3</v>
      </c>
      <c r="S437" s="48">
        <f t="shared" ca="1" si="66"/>
        <v>85.604150430606992</v>
      </c>
      <c r="T437">
        <f ca="1">_xlfn.IFS(AND(S437&gt;铜钱系统分析!$D$233,S437&lt;=铜钱系统分析!$E$233),5,AND(S437&gt;铜钱系统分析!$D$234,S437&lt;=铜钱系统分析!$E$234),4,AND(S437&gt;铜钱系统分析!$D$235,S437&lt;=铜钱系统分析!$E$235),3,AND(S437&gt;铜钱系统分析!$D$236,S437&lt;=铜钱系统分析!$E$236),2)</f>
        <v>2</v>
      </c>
      <c r="V437" s="48">
        <f t="shared" ca="1" si="67"/>
        <v>12.641022360406051</v>
      </c>
      <c r="W437">
        <f ca="1">_xlfn.IFS(AND(V437&gt;铜钱系统分析!$D$233,V437&lt;=铜钱系统分析!$E$233),5,AND(V437&gt;铜钱系统分析!$D$234,V437&lt;=铜钱系统分析!$E$234),4,AND(V437&gt;铜钱系统分析!$D$235,V437&lt;=铜钱系统分析!$E$235),3,AND(V437&gt;铜钱系统分析!$D$236,V437&lt;=铜钱系统分析!$E$236),2)</f>
        <v>3</v>
      </c>
      <c r="Y437" s="48">
        <f t="shared" ca="1" si="68"/>
        <v>78.904050705818406</v>
      </c>
      <c r="Z437">
        <f ca="1">_xlfn.IFS(AND(Y437&gt;铜钱系统分析!$D$233,Y437&lt;=铜钱系统分析!$E$233),5,AND(Y437&gt;铜钱系统分析!$D$234,Y437&lt;=铜钱系统分析!$E$234),4,AND(Y437&gt;铜钱系统分析!$D$235,Y437&lt;=铜钱系统分析!$E$235),3,AND(Y437&gt;铜钱系统分析!$D$236,Y437&lt;=铜钱系统分析!$E$236),2)</f>
        <v>2</v>
      </c>
      <c r="AB437" s="48">
        <f t="shared" ca="1" si="69"/>
        <v>76.342596245868862</v>
      </c>
      <c r="AC437">
        <f ca="1">_xlfn.IFS(AND(AB437&gt;铜钱系统分析!$D$233,AB437&lt;=铜钱系统分析!$E$233),5,AND(AB437&gt;铜钱系统分析!$D$234,AB437&lt;=铜钱系统分析!$E$234),4,AND(AB437&gt;铜钱系统分析!$D$235,AB437&lt;=铜钱系统分析!$E$235),3,AND(AB437&gt;铜钱系统分析!$D$236,AB437&lt;=铜钱系统分析!$E$236),2)</f>
        <v>2</v>
      </c>
    </row>
    <row r="438" spans="1:29" x14ac:dyDescent="0.15">
      <c r="A438" s="48">
        <f t="shared" ca="1" si="60"/>
        <v>40.259182100906358</v>
      </c>
      <c r="B438">
        <f ca="1">_xlfn.IFS(AND(A438&gt;铜钱系统分析!$D$233,A438&lt;=铜钱系统分析!$E$233),5,AND(A438&gt;铜钱系统分析!$D$234,A438&lt;=铜钱系统分析!$E$234),4,AND(A438&gt;铜钱系统分析!$D$235,A438&lt;=铜钱系统分析!$E$235),3,AND(A438&gt;铜钱系统分析!$D$236,A438&lt;=铜钱系统分析!$E$236),2)</f>
        <v>3</v>
      </c>
      <c r="D438" s="48">
        <f t="shared" ca="1" si="61"/>
        <v>33.23645596014223</v>
      </c>
      <c r="E438">
        <f ca="1">_xlfn.IFS(AND(D438&gt;铜钱系统分析!$D$233,D438&lt;=铜钱系统分析!$E$233),5,AND(D438&gt;铜钱系统分析!$D$234,D438&lt;=铜钱系统分析!$E$234),4,AND(D438&gt;铜钱系统分析!$D$235,D438&lt;=铜钱系统分析!$E$235),3,AND(D438&gt;铜钱系统分析!$D$236,D438&lt;=铜钱系统分析!$E$236),2)</f>
        <v>3</v>
      </c>
      <c r="G438" s="48">
        <f t="shared" ca="1" si="62"/>
        <v>95.292929010453534</v>
      </c>
      <c r="H438">
        <f ca="1">_xlfn.IFS(AND(G438&gt;铜钱系统分析!$D$233,G438&lt;=铜钱系统分析!$E$233),5,AND(G438&gt;铜钱系统分析!$D$234,G438&lt;=铜钱系统分析!$E$234),4,AND(G438&gt;铜钱系统分析!$D$235,G438&lt;=铜钱系统分析!$E$235),3,AND(G438&gt;铜钱系统分析!$D$236,G438&lt;=铜钱系统分析!$E$236),2)</f>
        <v>2</v>
      </c>
      <c r="J438" s="48">
        <f t="shared" ca="1" si="63"/>
        <v>16.491849681670089</v>
      </c>
      <c r="K438">
        <f ca="1">_xlfn.IFS(AND(J438&gt;铜钱系统分析!$D$233,J438&lt;=铜钱系统分析!$E$233),5,AND(J438&gt;铜钱系统分析!$D$234,J438&lt;=铜钱系统分析!$E$234),4,AND(J438&gt;铜钱系统分析!$D$235,J438&lt;=铜钱系统分析!$E$235),3,AND(J438&gt;铜钱系统分析!$D$236,J438&lt;=铜钱系统分析!$E$236),2)</f>
        <v>3</v>
      </c>
      <c r="M438" s="48">
        <f t="shared" ca="1" si="64"/>
        <v>35.562646183177989</v>
      </c>
      <c r="N438">
        <f ca="1">_xlfn.IFS(AND(M438&gt;铜钱系统分析!$D$233,M438&lt;=铜钱系统分析!$E$233),5,AND(M438&gt;铜钱系统分析!$D$234,M438&lt;=铜钱系统分析!$E$234),4,AND(M438&gt;铜钱系统分析!$D$235,M438&lt;=铜钱系统分析!$E$235),3,AND(M438&gt;铜钱系统分析!$D$236,M438&lt;=铜钱系统分析!$E$236),2)</f>
        <v>3</v>
      </c>
      <c r="P438" s="48">
        <f t="shared" ca="1" si="65"/>
        <v>18.770131489737942</v>
      </c>
      <c r="Q438">
        <f ca="1">_xlfn.IFS(AND(P438&gt;铜钱系统分析!$D$233,P438&lt;=铜钱系统分析!$E$233),5,AND(P438&gt;铜钱系统分析!$D$234,P438&lt;=铜钱系统分析!$E$234),4,AND(P438&gt;铜钱系统分析!$D$235,P438&lt;=铜钱系统分析!$E$235),3,AND(P438&gt;铜钱系统分析!$D$236,P438&lt;=铜钱系统分析!$E$236),2)</f>
        <v>3</v>
      </c>
      <c r="S438" s="48">
        <f t="shared" ca="1" si="66"/>
        <v>26.336363414977505</v>
      </c>
      <c r="T438">
        <f ca="1">_xlfn.IFS(AND(S438&gt;铜钱系统分析!$D$233,S438&lt;=铜钱系统分析!$E$233),5,AND(S438&gt;铜钱系统分析!$D$234,S438&lt;=铜钱系统分析!$E$234),4,AND(S438&gt;铜钱系统分析!$D$235,S438&lt;=铜钱系统分析!$E$235),3,AND(S438&gt;铜钱系统分析!$D$236,S438&lt;=铜钱系统分析!$E$236),2)</f>
        <v>3</v>
      </c>
      <c r="V438" s="48">
        <f t="shared" ca="1" si="67"/>
        <v>99.579831851108707</v>
      </c>
      <c r="W438">
        <f ca="1">_xlfn.IFS(AND(V438&gt;铜钱系统分析!$D$233,V438&lt;=铜钱系统分析!$E$233),5,AND(V438&gt;铜钱系统分析!$D$234,V438&lt;=铜钱系统分析!$E$234),4,AND(V438&gt;铜钱系统分析!$D$235,V438&lt;=铜钱系统分析!$E$235),3,AND(V438&gt;铜钱系统分析!$D$236,V438&lt;=铜钱系统分析!$E$236),2)</f>
        <v>2</v>
      </c>
      <c r="Y438" s="48">
        <f t="shared" ca="1" si="68"/>
        <v>23.802354677088942</v>
      </c>
      <c r="Z438">
        <f ca="1">_xlfn.IFS(AND(Y438&gt;铜钱系统分析!$D$233,Y438&lt;=铜钱系统分析!$E$233),5,AND(Y438&gt;铜钱系统分析!$D$234,Y438&lt;=铜钱系统分析!$E$234),4,AND(Y438&gt;铜钱系统分析!$D$235,Y438&lt;=铜钱系统分析!$E$235),3,AND(Y438&gt;铜钱系统分析!$D$236,Y438&lt;=铜钱系统分析!$E$236),2)</f>
        <v>3</v>
      </c>
      <c r="AB438" s="48">
        <f t="shared" ca="1" si="69"/>
        <v>86.979282702260534</v>
      </c>
      <c r="AC438">
        <f ca="1">_xlfn.IFS(AND(AB438&gt;铜钱系统分析!$D$233,AB438&lt;=铜钱系统分析!$E$233),5,AND(AB438&gt;铜钱系统分析!$D$234,AB438&lt;=铜钱系统分析!$E$234),4,AND(AB438&gt;铜钱系统分析!$D$235,AB438&lt;=铜钱系统分析!$E$235),3,AND(AB438&gt;铜钱系统分析!$D$236,AB438&lt;=铜钱系统分析!$E$236),2)</f>
        <v>2</v>
      </c>
    </row>
    <row r="439" spans="1:29" x14ac:dyDescent="0.15">
      <c r="A439" s="48">
        <f t="shared" ca="1" si="60"/>
        <v>94.203732673545304</v>
      </c>
      <c r="B439">
        <f ca="1">_xlfn.IFS(AND(A439&gt;铜钱系统分析!$D$233,A439&lt;=铜钱系统分析!$E$233),5,AND(A439&gt;铜钱系统分析!$D$234,A439&lt;=铜钱系统分析!$E$234),4,AND(A439&gt;铜钱系统分析!$D$235,A439&lt;=铜钱系统分析!$E$235),3,AND(A439&gt;铜钱系统分析!$D$236,A439&lt;=铜钱系统分析!$E$236),2)</f>
        <v>2</v>
      </c>
      <c r="D439" s="48">
        <f t="shared" ca="1" si="61"/>
        <v>47.162017308058211</v>
      </c>
      <c r="E439">
        <f ca="1">_xlfn.IFS(AND(D439&gt;铜钱系统分析!$D$233,D439&lt;=铜钱系统分析!$E$233),5,AND(D439&gt;铜钱系统分析!$D$234,D439&lt;=铜钱系统分析!$E$234),4,AND(D439&gt;铜钱系统分析!$D$235,D439&lt;=铜钱系统分析!$E$235),3,AND(D439&gt;铜钱系统分析!$D$236,D439&lt;=铜钱系统分析!$E$236),2)</f>
        <v>3</v>
      </c>
      <c r="G439" s="48">
        <f t="shared" ca="1" si="62"/>
        <v>94.264616857314834</v>
      </c>
      <c r="H439">
        <f ca="1">_xlfn.IFS(AND(G439&gt;铜钱系统分析!$D$233,G439&lt;=铜钱系统分析!$E$233),5,AND(G439&gt;铜钱系统分析!$D$234,G439&lt;=铜钱系统分析!$E$234),4,AND(G439&gt;铜钱系统分析!$D$235,G439&lt;=铜钱系统分析!$E$235),3,AND(G439&gt;铜钱系统分析!$D$236,G439&lt;=铜钱系统分析!$E$236),2)</f>
        <v>2</v>
      </c>
      <c r="J439" s="48">
        <f t="shared" ca="1" si="63"/>
        <v>79.888320397282087</v>
      </c>
      <c r="K439">
        <f ca="1">_xlfn.IFS(AND(J439&gt;铜钱系统分析!$D$233,J439&lt;=铜钱系统分析!$E$233),5,AND(J439&gt;铜钱系统分析!$D$234,J439&lt;=铜钱系统分析!$E$234),4,AND(J439&gt;铜钱系统分析!$D$235,J439&lt;=铜钱系统分析!$E$235),3,AND(J439&gt;铜钱系统分析!$D$236,J439&lt;=铜钱系统分析!$E$236),2)</f>
        <v>2</v>
      </c>
      <c r="M439" s="48">
        <f t="shared" ca="1" si="64"/>
        <v>23.279427536755904</v>
      </c>
      <c r="N439">
        <f ca="1">_xlfn.IFS(AND(M439&gt;铜钱系统分析!$D$233,M439&lt;=铜钱系统分析!$E$233),5,AND(M439&gt;铜钱系统分析!$D$234,M439&lt;=铜钱系统分析!$E$234),4,AND(M439&gt;铜钱系统分析!$D$235,M439&lt;=铜钱系统分析!$E$235),3,AND(M439&gt;铜钱系统分析!$D$236,M439&lt;=铜钱系统分析!$E$236),2)</f>
        <v>3</v>
      </c>
      <c r="P439" s="48">
        <f t="shared" ca="1" si="65"/>
        <v>75.76870104058105</v>
      </c>
      <c r="Q439">
        <f ca="1">_xlfn.IFS(AND(P439&gt;铜钱系统分析!$D$233,P439&lt;=铜钱系统分析!$E$233),5,AND(P439&gt;铜钱系统分析!$D$234,P439&lt;=铜钱系统分析!$E$234),4,AND(P439&gt;铜钱系统分析!$D$235,P439&lt;=铜钱系统分析!$E$235),3,AND(P439&gt;铜钱系统分析!$D$236,P439&lt;=铜钱系统分析!$E$236),2)</f>
        <v>2</v>
      </c>
      <c r="S439" s="48">
        <f t="shared" ca="1" si="66"/>
        <v>10.854340915424054</v>
      </c>
      <c r="T439">
        <f ca="1">_xlfn.IFS(AND(S439&gt;铜钱系统分析!$D$233,S439&lt;=铜钱系统分析!$E$233),5,AND(S439&gt;铜钱系统分析!$D$234,S439&lt;=铜钱系统分析!$E$234),4,AND(S439&gt;铜钱系统分析!$D$235,S439&lt;=铜钱系统分析!$E$235),3,AND(S439&gt;铜钱系统分析!$D$236,S439&lt;=铜钱系统分析!$E$236),2)</f>
        <v>3</v>
      </c>
      <c r="V439" s="48">
        <f t="shared" ca="1" si="67"/>
        <v>67.517250931674724</v>
      </c>
      <c r="W439">
        <f ca="1">_xlfn.IFS(AND(V439&gt;铜钱系统分析!$D$233,V439&lt;=铜钱系统分析!$E$233),5,AND(V439&gt;铜钱系统分析!$D$234,V439&lt;=铜钱系统分析!$E$234),4,AND(V439&gt;铜钱系统分析!$D$235,V439&lt;=铜钱系统分析!$E$235),3,AND(V439&gt;铜钱系统分析!$D$236,V439&lt;=铜钱系统分析!$E$236),2)</f>
        <v>3</v>
      </c>
      <c r="Y439" s="48">
        <f t="shared" ca="1" si="68"/>
        <v>72.973829302612529</v>
      </c>
      <c r="Z439">
        <f ca="1">_xlfn.IFS(AND(Y439&gt;铜钱系统分析!$D$233,Y439&lt;=铜钱系统分析!$E$233),5,AND(Y439&gt;铜钱系统分析!$D$234,Y439&lt;=铜钱系统分析!$E$234),4,AND(Y439&gt;铜钱系统分析!$D$235,Y439&lt;=铜钱系统分析!$E$235),3,AND(Y439&gt;铜钱系统分析!$D$236,Y439&lt;=铜钱系统分析!$E$236),2)</f>
        <v>2</v>
      </c>
      <c r="AB439" s="48">
        <f t="shared" ca="1" si="69"/>
        <v>67.015109620236174</v>
      </c>
      <c r="AC439">
        <f ca="1">_xlfn.IFS(AND(AB439&gt;铜钱系统分析!$D$233,AB439&lt;=铜钱系统分析!$E$233),5,AND(AB439&gt;铜钱系统分析!$D$234,AB439&lt;=铜钱系统分析!$E$234),4,AND(AB439&gt;铜钱系统分析!$D$235,AB439&lt;=铜钱系统分析!$E$235),3,AND(AB439&gt;铜钱系统分析!$D$236,AB439&lt;=铜钱系统分析!$E$236),2)</f>
        <v>3</v>
      </c>
    </row>
    <row r="440" spans="1:29" x14ac:dyDescent="0.15">
      <c r="A440" s="48">
        <f t="shared" ca="1" si="60"/>
        <v>43.236368987894892</v>
      </c>
      <c r="B440">
        <f ca="1">_xlfn.IFS(AND(A440&gt;铜钱系统分析!$D$233,A440&lt;=铜钱系统分析!$E$233),5,AND(A440&gt;铜钱系统分析!$D$234,A440&lt;=铜钱系统分析!$E$234),4,AND(A440&gt;铜钱系统分析!$D$235,A440&lt;=铜钱系统分析!$E$235),3,AND(A440&gt;铜钱系统分析!$D$236,A440&lt;=铜钱系统分析!$E$236),2)</f>
        <v>3</v>
      </c>
      <c r="D440" s="48">
        <f t="shared" ca="1" si="61"/>
        <v>32.350099309503541</v>
      </c>
      <c r="E440">
        <f ca="1">_xlfn.IFS(AND(D440&gt;铜钱系统分析!$D$233,D440&lt;=铜钱系统分析!$E$233),5,AND(D440&gt;铜钱系统分析!$D$234,D440&lt;=铜钱系统分析!$E$234),4,AND(D440&gt;铜钱系统分析!$D$235,D440&lt;=铜钱系统分析!$E$235),3,AND(D440&gt;铜钱系统分析!$D$236,D440&lt;=铜钱系统分析!$E$236),2)</f>
        <v>3</v>
      </c>
      <c r="G440" s="48">
        <f t="shared" ca="1" si="62"/>
        <v>47.645299725976898</v>
      </c>
      <c r="H440">
        <f ca="1">_xlfn.IFS(AND(G440&gt;铜钱系统分析!$D$233,G440&lt;=铜钱系统分析!$E$233),5,AND(G440&gt;铜钱系统分析!$D$234,G440&lt;=铜钱系统分析!$E$234),4,AND(G440&gt;铜钱系统分析!$D$235,G440&lt;=铜钱系统分析!$E$235),3,AND(G440&gt;铜钱系统分析!$D$236,G440&lt;=铜钱系统分析!$E$236),2)</f>
        <v>3</v>
      </c>
      <c r="J440" s="48">
        <f t="shared" ca="1" si="63"/>
        <v>55.687911249111096</v>
      </c>
      <c r="K440">
        <f ca="1">_xlfn.IFS(AND(J440&gt;铜钱系统分析!$D$233,J440&lt;=铜钱系统分析!$E$233),5,AND(J440&gt;铜钱系统分析!$D$234,J440&lt;=铜钱系统分析!$E$234),4,AND(J440&gt;铜钱系统分析!$D$235,J440&lt;=铜钱系统分析!$E$235),3,AND(J440&gt;铜钱系统分析!$D$236,J440&lt;=铜钱系统分析!$E$236),2)</f>
        <v>3</v>
      </c>
      <c r="M440" s="48">
        <f t="shared" ca="1" si="64"/>
        <v>38.7636248063571</v>
      </c>
      <c r="N440">
        <f ca="1">_xlfn.IFS(AND(M440&gt;铜钱系统分析!$D$233,M440&lt;=铜钱系统分析!$E$233),5,AND(M440&gt;铜钱系统分析!$D$234,M440&lt;=铜钱系统分析!$E$234),4,AND(M440&gt;铜钱系统分析!$D$235,M440&lt;=铜钱系统分析!$E$235),3,AND(M440&gt;铜钱系统分析!$D$236,M440&lt;=铜钱系统分析!$E$236),2)</f>
        <v>3</v>
      </c>
      <c r="P440" s="48">
        <f t="shared" ca="1" si="65"/>
        <v>22.278084968143897</v>
      </c>
      <c r="Q440">
        <f ca="1">_xlfn.IFS(AND(P440&gt;铜钱系统分析!$D$233,P440&lt;=铜钱系统分析!$E$233),5,AND(P440&gt;铜钱系统分析!$D$234,P440&lt;=铜钱系统分析!$E$234),4,AND(P440&gt;铜钱系统分析!$D$235,P440&lt;=铜钱系统分析!$E$235),3,AND(P440&gt;铜钱系统分析!$D$236,P440&lt;=铜钱系统分析!$E$236),2)</f>
        <v>3</v>
      </c>
      <c r="S440" s="48">
        <f t="shared" ca="1" si="66"/>
        <v>19.053510334232605</v>
      </c>
      <c r="T440">
        <f ca="1">_xlfn.IFS(AND(S440&gt;铜钱系统分析!$D$233,S440&lt;=铜钱系统分析!$E$233),5,AND(S440&gt;铜钱系统分析!$D$234,S440&lt;=铜钱系统分析!$E$234),4,AND(S440&gt;铜钱系统分析!$D$235,S440&lt;=铜钱系统分析!$E$235),3,AND(S440&gt;铜钱系统分析!$D$236,S440&lt;=铜钱系统分析!$E$236),2)</f>
        <v>3</v>
      </c>
      <c r="V440" s="48">
        <f t="shared" ca="1" si="67"/>
        <v>32.419121353087846</v>
      </c>
      <c r="W440">
        <f ca="1">_xlfn.IFS(AND(V440&gt;铜钱系统分析!$D$233,V440&lt;=铜钱系统分析!$E$233),5,AND(V440&gt;铜钱系统分析!$D$234,V440&lt;=铜钱系统分析!$E$234),4,AND(V440&gt;铜钱系统分析!$D$235,V440&lt;=铜钱系统分析!$E$235),3,AND(V440&gt;铜钱系统分析!$D$236,V440&lt;=铜钱系统分析!$E$236),2)</f>
        <v>3</v>
      </c>
      <c r="Y440" s="48">
        <f t="shared" ca="1" si="68"/>
        <v>77.451378828733766</v>
      </c>
      <c r="Z440">
        <f ca="1">_xlfn.IFS(AND(Y440&gt;铜钱系统分析!$D$233,Y440&lt;=铜钱系统分析!$E$233),5,AND(Y440&gt;铜钱系统分析!$D$234,Y440&lt;=铜钱系统分析!$E$234),4,AND(Y440&gt;铜钱系统分析!$D$235,Y440&lt;=铜钱系统分析!$E$235),3,AND(Y440&gt;铜钱系统分析!$D$236,Y440&lt;=铜钱系统分析!$E$236),2)</f>
        <v>2</v>
      </c>
      <c r="AB440" s="48">
        <f t="shared" ca="1" si="69"/>
        <v>28.075959109115033</v>
      </c>
      <c r="AC440">
        <f ca="1">_xlfn.IFS(AND(AB440&gt;铜钱系统分析!$D$233,AB440&lt;=铜钱系统分析!$E$233),5,AND(AB440&gt;铜钱系统分析!$D$234,AB440&lt;=铜钱系统分析!$E$234),4,AND(AB440&gt;铜钱系统分析!$D$235,AB440&lt;=铜钱系统分析!$E$235),3,AND(AB440&gt;铜钱系统分析!$D$236,AB440&lt;=铜钱系统分析!$E$236),2)</f>
        <v>3</v>
      </c>
    </row>
    <row r="441" spans="1:29" x14ac:dyDescent="0.15">
      <c r="A441" s="48">
        <f t="shared" ca="1" si="60"/>
        <v>5.4322633139899601</v>
      </c>
      <c r="B441">
        <f ca="1">_xlfn.IFS(AND(A441&gt;铜钱系统分析!$D$233,A441&lt;=铜钱系统分析!$E$233),5,AND(A441&gt;铜钱系统分析!$D$234,A441&lt;=铜钱系统分析!$E$234),4,AND(A441&gt;铜钱系统分析!$D$235,A441&lt;=铜钱系统分析!$E$235),3,AND(A441&gt;铜钱系统分析!$D$236,A441&lt;=铜钱系统分析!$E$236),2)</f>
        <v>3</v>
      </c>
      <c r="D441" s="48">
        <f t="shared" ca="1" si="61"/>
        <v>30.927396942339492</v>
      </c>
      <c r="E441">
        <f ca="1">_xlfn.IFS(AND(D441&gt;铜钱系统分析!$D$233,D441&lt;=铜钱系统分析!$E$233),5,AND(D441&gt;铜钱系统分析!$D$234,D441&lt;=铜钱系统分析!$E$234),4,AND(D441&gt;铜钱系统分析!$D$235,D441&lt;=铜钱系统分析!$E$235),3,AND(D441&gt;铜钱系统分析!$D$236,D441&lt;=铜钱系统分析!$E$236),2)</f>
        <v>3</v>
      </c>
      <c r="G441" s="48">
        <f t="shared" ca="1" si="62"/>
        <v>91.215383798862106</v>
      </c>
      <c r="H441">
        <f ca="1">_xlfn.IFS(AND(G441&gt;铜钱系统分析!$D$233,G441&lt;=铜钱系统分析!$E$233),5,AND(G441&gt;铜钱系统分析!$D$234,G441&lt;=铜钱系统分析!$E$234),4,AND(G441&gt;铜钱系统分析!$D$235,G441&lt;=铜钱系统分析!$E$235),3,AND(G441&gt;铜钱系统分析!$D$236,G441&lt;=铜钱系统分析!$E$236),2)</f>
        <v>2</v>
      </c>
      <c r="J441" s="48">
        <f t="shared" ca="1" si="63"/>
        <v>35.855319518372106</v>
      </c>
      <c r="K441">
        <f ca="1">_xlfn.IFS(AND(J441&gt;铜钱系统分析!$D$233,J441&lt;=铜钱系统分析!$E$233),5,AND(J441&gt;铜钱系统分析!$D$234,J441&lt;=铜钱系统分析!$E$234),4,AND(J441&gt;铜钱系统分析!$D$235,J441&lt;=铜钱系统分析!$E$235),3,AND(J441&gt;铜钱系统分析!$D$236,J441&lt;=铜钱系统分析!$E$236),2)</f>
        <v>3</v>
      </c>
      <c r="M441" s="48">
        <f t="shared" ca="1" si="64"/>
        <v>56.150438588703175</v>
      </c>
      <c r="N441">
        <f ca="1">_xlfn.IFS(AND(M441&gt;铜钱系统分析!$D$233,M441&lt;=铜钱系统分析!$E$233),5,AND(M441&gt;铜钱系统分析!$D$234,M441&lt;=铜钱系统分析!$E$234),4,AND(M441&gt;铜钱系统分析!$D$235,M441&lt;=铜钱系统分析!$E$235),3,AND(M441&gt;铜钱系统分析!$D$236,M441&lt;=铜钱系统分析!$E$236),2)</f>
        <v>3</v>
      </c>
      <c r="P441" s="48">
        <f t="shared" ca="1" si="65"/>
        <v>62.277340107043209</v>
      </c>
      <c r="Q441">
        <f ca="1">_xlfn.IFS(AND(P441&gt;铜钱系统分析!$D$233,P441&lt;=铜钱系统分析!$E$233),5,AND(P441&gt;铜钱系统分析!$D$234,P441&lt;=铜钱系统分析!$E$234),4,AND(P441&gt;铜钱系统分析!$D$235,P441&lt;=铜钱系统分析!$E$235),3,AND(P441&gt;铜钱系统分析!$D$236,P441&lt;=铜钱系统分析!$E$236),2)</f>
        <v>3</v>
      </c>
      <c r="S441" s="48">
        <f t="shared" ca="1" si="66"/>
        <v>96.052883187712794</v>
      </c>
      <c r="T441">
        <f ca="1">_xlfn.IFS(AND(S441&gt;铜钱系统分析!$D$233,S441&lt;=铜钱系统分析!$E$233),5,AND(S441&gt;铜钱系统分析!$D$234,S441&lt;=铜钱系统分析!$E$234),4,AND(S441&gt;铜钱系统分析!$D$235,S441&lt;=铜钱系统分析!$E$235),3,AND(S441&gt;铜钱系统分析!$D$236,S441&lt;=铜钱系统分析!$E$236),2)</f>
        <v>2</v>
      </c>
      <c r="V441" s="48">
        <f t="shared" ca="1" si="67"/>
        <v>11.68556527214022</v>
      </c>
      <c r="W441">
        <f ca="1">_xlfn.IFS(AND(V441&gt;铜钱系统分析!$D$233,V441&lt;=铜钱系统分析!$E$233),5,AND(V441&gt;铜钱系统分析!$D$234,V441&lt;=铜钱系统分析!$E$234),4,AND(V441&gt;铜钱系统分析!$D$235,V441&lt;=铜钱系统分析!$E$235),3,AND(V441&gt;铜钱系统分析!$D$236,V441&lt;=铜钱系统分析!$E$236),2)</f>
        <v>3</v>
      </c>
      <c r="Y441" s="48">
        <f t="shared" ca="1" si="68"/>
        <v>98.263599590439625</v>
      </c>
      <c r="Z441">
        <f ca="1">_xlfn.IFS(AND(Y441&gt;铜钱系统分析!$D$233,Y441&lt;=铜钱系统分析!$E$233),5,AND(Y441&gt;铜钱系统分析!$D$234,Y441&lt;=铜钱系统分析!$E$234),4,AND(Y441&gt;铜钱系统分析!$D$235,Y441&lt;=铜钱系统分析!$E$235),3,AND(Y441&gt;铜钱系统分析!$D$236,Y441&lt;=铜钱系统分析!$E$236),2)</f>
        <v>2</v>
      </c>
      <c r="AB441" s="48">
        <f t="shared" ca="1" si="69"/>
        <v>11.672454228896401</v>
      </c>
      <c r="AC441">
        <f ca="1">_xlfn.IFS(AND(AB441&gt;铜钱系统分析!$D$233,AB441&lt;=铜钱系统分析!$E$233),5,AND(AB441&gt;铜钱系统分析!$D$234,AB441&lt;=铜钱系统分析!$E$234),4,AND(AB441&gt;铜钱系统分析!$D$235,AB441&lt;=铜钱系统分析!$E$235),3,AND(AB441&gt;铜钱系统分析!$D$236,AB441&lt;=铜钱系统分析!$E$236),2)</f>
        <v>3</v>
      </c>
    </row>
    <row r="442" spans="1:29" x14ac:dyDescent="0.15">
      <c r="A442" s="48">
        <f t="shared" ca="1" si="60"/>
        <v>65.124116211814012</v>
      </c>
      <c r="B442">
        <f ca="1">_xlfn.IFS(AND(A442&gt;铜钱系统分析!$D$233,A442&lt;=铜钱系统分析!$E$233),5,AND(A442&gt;铜钱系统分析!$D$234,A442&lt;=铜钱系统分析!$E$234),4,AND(A442&gt;铜钱系统分析!$D$235,A442&lt;=铜钱系统分析!$E$235),3,AND(A442&gt;铜钱系统分析!$D$236,A442&lt;=铜钱系统分析!$E$236),2)</f>
        <v>3</v>
      </c>
      <c r="D442" s="48">
        <f t="shared" ca="1" si="61"/>
        <v>14.996161185211909</v>
      </c>
      <c r="E442">
        <f ca="1">_xlfn.IFS(AND(D442&gt;铜钱系统分析!$D$233,D442&lt;=铜钱系统分析!$E$233),5,AND(D442&gt;铜钱系统分析!$D$234,D442&lt;=铜钱系统分析!$E$234),4,AND(D442&gt;铜钱系统分析!$D$235,D442&lt;=铜钱系统分析!$E$235),3,AND(D442&gt;铜钱系统分析!$D$236,D442&lt;=铜钱系统分析!$E$236),2)</f>
        <v>3</v>
      </c>
      <c r="G442" s="48">
        <f t="shared" ca="1" si="62"/>
        <v>43.932124494300609</v>
      </c>
      <c r="H442">
        <f ca="1">_xlfn.IFS(AND(G442&gt;铜钱系统分析!$D$233,G442&lt;=铜钱系统分析!$E$233),5,AND(G442&gt;铜钱系统分析!$D$234,G442&lt;=铜钱系统分析!$E$234),4,AND(G442&gt;铜钱系统分析!$D$235,G442&lt;=铜钱系统分析!$E$235),3,AND(G442&gt;铜钱系统分析!$D$236,G442&lt;=铜钱系统分析!$E$236),2)</f>
        <v>3</v>
      </c>
      <c r="J442" s="48">
        <f t="shared" ca="1" si="63"/>
        <v>18.969084152953997</v>
      </c>
      <c r="K442">
        <f ca="1">_xlfn.IFS(AND(J442&gt;铜钱系统分析!$D$233,J442&lt;=铜钱系统分析!$E$233),5,AND(J442&gt;铜钱系统分析!$D$234,J442&lt;=铜钱系统分析!$E$234),4,AND(J442&gt;铜钱系统分析!$D$235,J442&lt;=铜钱系统分析!$E$235),3,AND(J442&gt;铜钱系统分析!$D$236,J442&lt;=铜钱系统分析!$E$236),2)</f>
        <v>3</v>
      </c>
      <c r="M442" s="48">
        <f t="shared" ca="1" si="64"/>
        <v>69.948688121247642</v>
      </c>
      <c r="N442">
        <f ca="1">_xlfn.IFS(AND(M442&gt;铜钱系统分析!$D$233,M442&lt;=铜钱系统分析!$E$233),5,AND(M442&gt;铜钱系统分析!$D$234,M442&lt;=铜钱系统分析!$E$234),4,AND(M442&gt;铜钱系统分析!$D$235,M442&lt;=铜钱系统分析!$E$235),3,AND(M442&gt;铜钱系统分析!$D$236,M442&lt;=铜钱系统分析!$E$236),2)</f>
        <v>3</v>
      </c>
      <c r="P442" s="48">
        <f t="shared" ca="1" si="65"/>
        <v>87.786953043519361</v>
      </c>
      <c r="Q442">
        <f ca="1">_xlfn.IFS(AND(P442&gt;铜钱系统分析!$D$233,P442&lt;=铜钱系统分析!$E$233),5,AND(P442&gt;铜钱系统分析!$D$234,P442&lt;=铜钱系统分析!$E$234),4,AND(P442&gt;铜钱系统分析!$D$235,P442&lt;=铜钱系统分析!$E$235),3,AND(P442&gt;铜钱系统分析!$D$236,P442&lt;=铜钱系统分析!$E$236),2)</f>
        <v>2</v>
      </c>
      <c r="S442" s="48">
        <f t="shared" ca="1" si="66"/>
        <v>23.131858879838173</v>
      </c>
      <c r="T442">
        <f ca="1">_xlfn.IFS(AND(S442&gt;铜钱系统分析!$D$233,S442&lt;=铜钱系统分析!$E$233),5,AND(S442&gt;铜钱系统分析!$D$234,S442&lt;=铜钱系统分析!$E$234),4,AND(S442&gt;铜钱系统分析!$D$235,S442&lt;=铜钱系统分析!$E$235),3,AND(S442&gt;铜钱系统分析!$D$236,S442&lt;=铜钱系统分析!$E$236),2)</f>
        <v>3</v>
      </c>
      <c r="V442" s="48">
        <f t="shared" ca="1" si="67"/>
        <v>12.191093953266286</v>
      </c>
      <c r="W442">
        <f ca="1">_xlfn.IFS(AND(V442&gt;铜钱系统分析!$D$233,V442&lt;=铜钱系统分析!$E$233),5,AND(V442&gt;铜钱系统分析!$D$234,V442&lt;=铜钱系统分析!$E$234),4,AND(V442&gt;铜钱系统分析!$D$235,V442&lt;=铜钱系统分析!$E$235),3,AND(V442&gt;铜钱系统分析!$D$236,V442&lt;=铜钱系统分析!$E$236),2)</f>
        <v>3</v>
      </c>
      <c r="Y442" s="48">
        <f t="shared" ca="1" si="68"/>
        <v>30.865885153577345</v>
      </c>
      <c r="Z442">
        <f ca="1">_xlfn.IFS(AND(Y442&gt;铜钱系统分析!$D$233,Y442&lt;=铜钱系统分析!$E$233),5,AND(Y442&gt;铜钱系统分析!$D$234,Y442&lt;=铜钱系统分析!$E$234),4,AND(Y442&gt;铜钱系统分析!$D$235,Y442&lt;=铜钱系统分析!$E$235),3,AND(Y442&gt;铜钱系统分析!$D$236,Y442&lt;=铜钱系统分析!$E$236),2)</f>
        <v>3</v>
      </c>
      <c r="AB442" s="48">
        <f t="shared" ca="1" si="69"/>
        <v>80.151055124140996</v>
      </c>
      <c r="AC442">
        <f ca="1">_xlfn.IFS(AND(AB442&gt;铜钱系统分析!$D$233,AB442&lt;=铜钱系统分析!$E$233),5,AND(AB442&gt;铜钱系统分析!$D$234,AB442&lt;=铜钱系统分析!$E$234),4,AND(AB442&gt;铜钱系统分析!$D$235,AB442&lt;=铜钱系统分析!$E$235),3,AND(AB442&gt;铜钱系统分析!$D$236,AB442&lt;=铜钱系统分析!$E$236),2)</f>
        <v>2</v>
      </c>
    </row>
    <row r="443" spans="1:29" x14ac:dyDescent="0.15">
      <c r="A443" s="48">
        <f t="shared" ca="1" si="60"/>
        <v>71.911020048467094</v>
      </c>
      <c r="B443">
        <f ca="1">_xlfn.IFS(AND(A443&gt;铜钱系统分析!$D$233,A443&lt;=铜钱系统分析!$E$233),5,AND(A443&gt;铜钱系统分析!$D$234,A443&lt;=铜钱系统分析!$E$234),4,AND(A443&gt;铜钱系统分析!$D$235,A443&lt;=铜钱系统分析!$E$235),3,AND(A443&gt;铜钱系统分析!$D$236,A443&lt;=铜钱系统分析!$E$236),2)</f>
        <v>3</v>
      </c>
      <c r="D443" s="48">
        <f t="shared" ca="1" si="61"/>
        <v>24.33216192251907</v>
      </c>
      <c r="E443">
        <f ca="1">_xlfn.IFS(AND(D443&gt;铜钱系统分析!$D$233,D443&lt;=铜钱系统分析!$E$233),5,AND(D443&gt;铜钱系统分析!$D$234,D443&lt;=铜钱系统分析!$E$234),4,AND(D443&gt;铜钱系统分析!$D$235,D443&lt;=铜钱系统分析!$E$235),3,AND(D443&gt;铜钱系统分析!$D$236,D443&lt;=铜钱系统分析!$E$236),2)</f>
        <v>3</v>
      </c>
      <c r="G443" s="48">
        <f t="shared" ca="1" si="62"/>
        <v>33.219434951241432</v>
      </c>
      <c r="H443">
        <f ca="1">_xlfn.IFS(AND(G443&gt;铜钱系统分析!$D$233,G443&lt;=铜钱系统分析!$E$233),5,AND(G443&gt;铜钱系统分析!$D$234,G443&lt;=铜钱系统分析!$E$234),4,AND(G443&gt;铜钱系统分析!$D$235,G443&lt;=铜钱系统分析!$E$235),3,AND(G443&gt;铜钱系统分析!$D$236,G443&lt;=铜钱系统分析!$E$236),2)</f>
        <v>3</v>
      </c>
      <c r="J443" s="48">
        <f t="shared" ca="1" si="63"/>
        <v>36.866709838979006</v>
      </c>
      <c r="K443">
        <f ca="1">_xlfn.IFS(AND(J443&gt;铜钱系统分析!$D$233,J443&lt;=铜钱系统分析!$E$233),5,AND(J443&gt;铜钱系统分析!$D$234,J443&lt;=铜钱系统分析!$E$234),4,AND(J443&gt;铜钱系统分析!$D$235,J443&lt;=铜钱系统分析!$E$235),3,AND(J443&gt;铜钱系统分析!$D$236,J443&lt;=铜钱系统分析!$E$236),2)</f>
        <v>3</v>
      </c>
      <c r="M443" s="48">
        <f t="shared" ca="1" si="64"/>
        <v>76.516613192723113</v>
      </c>
      <c r="N443">
        <f ca="1">_xlfn.IFS(AND(M443&gt;铜钱系统分析!$D$233,M443&lt;=铜钱系统分析!$E$233),5,AND(M443&gt;铜钱系统分析!$D$234,M443&lt;=铜钱系统分析!$E$234),4,AND(M443&gt;铜钱系统分析!$D$235,M443&lt;=铜钱系统分析!$E$235),3,AND(M443&gt;铜钱系统分析!$D$236,M443&lt;=铜钱系统分析!$E$236),2)</f>
        <v>2</v>
      </c>
      <c r="P443" s="48">
        <f t="shared" ca="1" si="65"/>
        <v>26.113686034332005</v>
      </c>
      <c r="Q443">
        <f ca="1">_xlfn.IFS(AND(P443&gt;铜钱系统分析!$D$233,P443&lt;=铜钱系统分析!$E$233),5,AND(P443&gt;铜钱系统分析!$D$234,P443&lt;=铜钱系统分析!$E$234),4,AND(P443&gt;铜钱系统分析!$D$235,P443&lt;=铜钱系统分析!$E$235),3,AND(P443&gt;铜钱系统分析!$D$236,P443&lt;=铜钱系统分析!$E$236),2)</f>
        <v>3</v>
      </c>
      <c r="S443" s="48">
        <f t="shared" ca="1" si="66"/>
        <v>7.8202507069371707</v>
      </c>
      <c r="T443">
        <f ca="1">_xlfn.IFS(AND(S443&gt;铜钱系统分析!$D$233,S443&lt;=铜钱系统分析!$E$233),5,AND(S443&gt;铜钱系统分析!$D$234,S443&lt;=铜钱系统分析!$E$234),4,AND(S443&gt;铜钱系统分析!$D$235,S443&lt;=铜钱系统分析!$E$235),3,AND(S443&gt;铜钱系统分析!$D$236,S443&lt;=铜钱系统分析!$E$236),2)</f>
        <v>3</v>
      </c>
      <c r="V443" s="48">
        <f t="shared" ca="1" si="67"/>
        <v>77.854396300834821</v>
      </c>
      <c r="W443">
        <f ca="1">_xlfn.IFS(AND(V443&gt;铜钱系统分析!$D$233,V443&lt;=铜钱系统分析!$E$233),5,AND(V443&gt;铜钱系统分析!$D$234,V443&lt;=铜钱系统分析!$E$234),4,AND(V443&gt;铜钱系统分析!$D$235,V443&lt;=铜钱系统分析!$E$235),3,AND(V443&gt;铜钱系统分析!$D$236,V443&lt;=铜钱系统分析!$E$236),2)</f>
        <v>2</v>
      </c>
      <c r="Y443" s="48">
        <f t="shared" ca="1" si="68"/>
        <v>78.113516378856929</v>
      </c>
      <c r="Z443">
        <f ca="1">_xlfn.IFS(AND(Y443&gt;铜钱系统分析!$D$233,Y443&lt;=铜钱系统分析!$E$233),5,AND(Y443&gt;铜钱系统分析!$D$234,Y443&lt;=铜钱系统分析!$E$234),4,AND(Y443&gt;铜钱系统分析!$D$235,Y443&lt;=铜钱系统分析!$E$235),3,AND(Y443&gt;铜钱系统分析!$D$236,Y443&lt;=铜钱系统分析!$E$236),2)</f>
        <v>2</v>
      </c>
      <c r="AB443" s="48">
        <f t="shared" ca="1" si="69"/>
        <v>95.494025958187351</v>
      </c>
      <c r="AC443">
        <f ca="1">_xlfn.IFS(AND(AB443&gt;铜钱系统分析!$D$233,AB443&lt;=铜钱系统分析!$E$233),5,AND(AB443&gt;铜钱系统分析!$D$234,AB443&lt;=铜钱系统分析!$E$234),4,AND(AB443&gt;铜钱系统分析!$D$235,AB443&lt;=铜钱系统分析!$E$235),3,AND(AB443&gt;铜钱系统分析!$D$236,AB443&lt;=铜钱系统分析!$E$236),2)</f>
        <v>2</v>
      </c>
    </row>
    <row r="444" spans="1:29" x14ac:dyDescent="0.15">
      <c r="A444" s="48">
        <f t="shared" ca="1" si="60"/>
        <v>8.8300679560369915</v>
      </c>
      <c r="B444">
        <f ca="1">_xlfn.IFS(AND(A444&gt;铜钱系统分析!$D$233,A444&lt;=铜钱系统分析!$E$233),5,AND(A444&gt;铜钱系统分析!$D$234,A444&lt;=铜钱系统分析!$E$234),4,AND(A444&gt;铜钱系统分析!$D$235,A444&lt;=铜钱系统分析!$E$235),3,AND(A444&gt;铜钱系统分析!$D$236,A444&lt;=铜钱系统分析!$E$236),2)</f>
        <v>3</v>
      </c>
      <c r="D444" s="48">
        <f t="shared" ca="1" si="61"/>
        <v>56.745765881597684</v>
      </c>
      <c r="E444">
        <f ca="1">_xlfn.IFS(AND(D444&gt;铜钱系统分析!$D$233,D444&lt;=铜钱系统分析!$E$233),5,AND(D444&gt;铜钱系统分析!$D$234,D444&lt;=铜钱系统分析!$E$234),4,AND(D444&gt;铜钱系统分析!$D$235,D444&lt;=铜钱系统分析!$E$235),3,AND(D444&gt;铜钱系统分析!$D$236,D444&lt;=铜钱系统分析!$E$236),2)</f>
        <v>3</v>
      </c>
      <c r="G444" s="48">
        <f t="shared" ca="1" si="62"/>
        <v>20.746306034020378</v>
      </c>
      <c r="H444">
        <f ca="1">_xlfn.IFS(AND(G444&gt;铜钱系统分析!$D$233,G444&lt;=铜钱系统分析!$E$233),5,AND(G444&gt;铜钱系统分析!$D$234,G444&lt;=铜钱系统分析!$E$234),4,AND(G444&gt;铜钱系统分析!$D$235,G444&lt;=铜钱系统分析!$E$235),3,AND(G444&gt;铜钱系统分析!$D$236,G444&lt;=铜钱系统分析!$E$236),2)</f>
        <v>3</v>
      </c>
      <c r="J444" s="48">
        <f t="shared" ca="1" si="63"/>
        <v>3.1026921617018255</v>
      </c>
      <c r="K444">
        <f ca="1">_xlfn.IFS(AND(J444&gt;铜钱系统分析!$D$233,J444&lt;=铜钱系统分析!$E$233),5,AND(J444&gt;铜钱系统分析!$D$234,J444&lt;=铜钱系统分析!$E$234),4,AND(J444&gt;铜钱系统分析!$D$235,J444&lt;=铜钱系统分析!$E$235),3,AND(J444&gt;铜钱系统分析!$D$236,J444&lt;=铜钱系统分析!$E$236),2)</f>
        <v>3</v>
      </c>
      <c r="M444" s="48">
        <f t="shared" ca="1" si="64"/>
        <v>76.552456511724358</v>
      </c>
      <c r="N444">
        <f ca="1">_xlfn.IFS(AND(M444&gt;铜钱系统分析!$D$233,M444&lt;=铜钱系统分析!$E$233),5,AND(M444&gt;铜钱系统分析!$D$234,M444&lt;=铜钱系统分析!$E$234),4,AND(M444&gt;铜钱系统分析!$D$235,M444&lt;=铜钱系统分析!$E$235),3,AND(M444&gt;铜钱系统分析!$D$236,M444&lt;=铜钱系统分析!$E$236),2)</f>
        <v>2</v>
      </c>
      <c r="P444" s="48">
        <f t="shared" ca="1" si="65"/>
        <v>86.524471983541957</v>
      </c>
      <c r="Q444">
        <f ca="1">_xlfn.IFS(AND(P444&gt;铜钱系统分析!$D$233,P444&lt;=铜钱系统分析!$E$233),5,AND(P444&gt;铜钱系统分析!$D$234,P444&lt;=铜钱系统分析!$E$234),4,AND(P444&gt;铜钱系统分析!$D$235,P444&lt;=铜钱系统分析!$E$235),3,AND(P444&gt;铜钱系统分析!$D$236,P444&lt;=铜钱系统分析!$E$236),2)</f>
        <v>2</v>
      </c>
      <c r="S444" s="48">
        <f t="shared" ca="1" si="66"/>
        <v>6.9306801711433881</v>
      </c>
      <c r="T444">
        <f ca="1">_xlfn.IFS(AND(S444&gt;铜钱系统分析!$D$233,S444&lt;=铜钱系统分析!$E$233),5,AND(S444&gt;铜钱系统分析!$D$234,S444&lt;=铜钱系统分析!$E$234),4,AND(S444&gt;铜钱系统分析!$D$235,S444&lt;=铜钱系统分析!$E$235),3,AND(S444&gt;铜钱系统分析!$D$236,S444&lt;=铜钱系统分析!$E$236),2)</f>
        <v>3</v>
      </c>
      <c r="V444" s="48">
        <f t="shared" ca="1" si="67"/>
        <v>53.996038483087602</v>
      </c>
      <c r="W444">
        <f ca="1">_xlfn.IFS(AND(V444&gt;铜钱系统分析!$D$233,V444&lt;=铜钱系统分析!$E$233),5,AND(V444&gt;铜钱系统分析!$D$234,V444&lt;=铜钱系统分析!$E$234),4,AND(V444&gt;铜钱系统分析!$D$235,V444&lt;=铜钱系统分析!$E$235),3,AND(V444&gt;铜钱系统分析!$D$236,V444&lt;=铜钱系统分析!$E$236),2)</f>
        <v>3</v>
      </c>
      <c r="Y444" s="48">
        <f t="shared" ca="1" si="68"/>
        <v>99.814824043822497</v>
      </c>
      <c r="Z444">
        <f ca="1">_xlfn.IFS(AND(Y444&gt;铜钱系统分析!$D$233,Y444&lt;=铜钱系统分析!$E$233),5,AND(Y444&gt;铜钱系统分析!$D$234,Y444&lt;=铜钱系统分析!$E$234),4,AND(Y444&gt;铜钱系统分析!$D$235,Y444&lt;=铜钱系统分析!$E$235),3,AND(Y444&gt;铜钱系统分析!$D$236,Y444&lt;=铜钱系统分析!$E$236),2)</f>
        <v>2</v>
      </c>
      <c r="AB444" s="48">
        <f t="shared" ca="1" si="69"/>
        <v>85.221193170136445</v>
      </c>
      <c r="AC444">
        <f ca="1">_xlfn.IFS(AND(AB444&gt;铜钱系统分析!$D$233,AB444&lt;=铜钱系统分析!$E$233),5,AND(AB444&gt;铜钱系统分析!$D$234,AB444&lt;=铜钱系统分析!$E$234),4,AND(AB444&gt;铜钱系统分析!$D$235,AB444&lt;=铜钱系统分析!$E$235),3,AND(AB444&gt;铜钱系统分析!$D$236,AB444&lt;=铜钱系统分析!$E$236),2)</f>
        <v>2</v>
      </c>
    </row>
    <row r="445" spans="1:29" x14ac:dyDescent="0.15">
      <c r="A445" s="48">
        <f t="shared" ca="1" si="60"/>
        <v>46.135310129232245</v>
      </c>
      <c r="B445">
        <f ca="1">_xlfn.IFS(AND(A445&gt;铜钱系统分析!$D$233,A445&lt;=铜钱系统分析!$E$233),5,AND(A445&gt;铜钱系统分析!$D$234,A445&lt;=铜钱系统分析!$E$234),4,AND(A445&gt;铜钱系统分析!$D$235,A445&lt;=铜钱系统分析!$E$235),3,AND(A445&gt;铜钱系统分析!$D$236,A445&lt;=铜钱系统分析!$E$236),2)</f>
        <v>3</v>
      </c>
      <c r="D445" s="48">
        <f t="shared" ca="1" si="61"/>
        <v>64.053185527783967</v>
      </c>
      <c r="E445">
        <f ca="1">_xlfn.IFS(AND(D445&gt;铜钱系统分析!$D$233,D445&lt;=铜钱系统分析!$E$233),5,AND(D445&gt;铜钱系统分析!$D$234,D445&lt;=铜钱系统分析!$E$234),4,AND(D445&gt;铜钱系统分析!$D$235,D445&lt;=铜钱系统分析!$E$235),3,AND(D445&gt;铜钱系统分析!$D$236,D445&lt;=铜钱系统分析!$E$236),2)</f>
        <v>3</v>
      </c>
      <c r="G445" s="48">
        <f t="shared" ca="1" si="62"/>
        <v>42.852706161879397</v>
      </c>
      <c r="H445">
        <f ca="1">_xlfn.IFS(AND(G445&gt;铜钱系统分析!$D$233,G445&lt;=铜钱系统分析!$E$233),5,AND(G445&gt;铜钱系统分析!$D$234,G445&lt;=铜钱系统分析!$E$234),4,AND(G445&gt;铜钱系统分析!$D$235,G445&lt;=铜钱系统分析!$E$235),3,AND(G445&gt;铜钱系统分析!$D$236,G445&lt;=铜钱系统分析!$E$236),2)</f>
        <v>3</v>
      </c>
      <c r="J445" s="48">
        <f t="shared" ca="1" si="63"/>
        <v>61.742685786402149</v>
      </c>
      <c r="K445">
        <f ca="1">_xlfn.IFS(AND(J445&gt;铜钱系统分析!$D$233,J445&lt;=铜钱系统分析!$E$233),5,AND(J445&gt;铜钱系统分析!$D$234,J445&lt;=铜钱系统分析!$E$234),4,AND(J445&gt;铜钱系统分析!$D$235,J445&lt;=铜钱系统分析!$E$235),3,AND(J445&gt;铜钱系统分析!$D$236,J445&lt;=铜钱系统分析!$E$236),2)</f>
        <v>3</v>
      </c>
      <c r="M445" s="48">
        <f t="shared" ca="1" si="64"/>
        <v>29.368097732795395</v>
      </c>
      <c r="N445">
        <f ca="1">_xlfn.IFS(AND(M445&gt;铜钱系统分析!$D$233,M445&lt;=铜钱系统分析!$E$233),5,AND(M445&gt;铜钱系统分析!$D$234,M445&lt;=铜钱系统分析!$E$234),4,AND(M445&gt;铜钱系统分析!$D$235,M445&lt;=铜钱系统分析!$E$235),3,AND(M445&gt;铜钱系统分析!$D$236,M445&lt;=铜钱系统分析!$E$236),2)</f>
        <v>3</v>
      </c>
      <c r="P445" s="48">
        <f t="shared" ca="1" si="65"/>
        <v>19.860531232968082</v>
      </c>
      <c r="Q445">
        <f ca="1">_xlfn.IFS(AND(P445&gt;铜钱系统分析!$D$233,P445&lt;=铜钱系统分析!$E$233),5,AND(P445&gt;铜钱系统分析!$D$234,P445&lt;=铜钱系统分析!$E$234),4,AND(P445&gt;铜钱系统分析!$D$235,P445&lt;=铜钱系统分析!$E$235),3,AND(P445&gt;铜钱系统分析!$D$236,P445&lt;=铜钱系统分析!$E$236),2)</f>
        <v>3</v>
      </c>
      <c r="S445" s="48">
        <f t="shared" ca="1" si="66"/>
        <v>4.0458793017855044</v>
      </c>
      <c r="T445">
        <f ca="1">_xlfn.IFS(AND(S445&gt;铜钱系统分析!$D$233,S445&lt;=铜钱系统分析!$E$233),5,AND(S445&gt;铜钱系统分析!$D$234,S445&lt;=铜钱系统分析!$E$234),4,AND(S445&gt;铜钱系统分析!$D$235,S445&lt;=铜钱系统分析!$E$235),3,AND(S445&gt;铜钱系统分析!$D$236,S445&lt;=铜钱系统分析!$E$236),2)</f>
        <v>3</v>
      </c>
      <c r="V445" s="48">
        <f t="shared" ca="1" si="67"/>
        <v>2.5116468045321527</v>
      </c>
      <c r="W445">
        <f ca="1">_xlfn.IFS(AND(V445&gt;铜钱系统分析!$D$233,V445&lt;=铜钱系统分析!$E$233),5,AND(V445&gt;铜钱系统分析!$D$234,V445&lt;=铜钱系统分析!$E$234),4,AND(V445&gt;铜钱系统分析!$D$235,V445&lt;=铜钱系统分析!$E$235),3,AND(V445&gt;铜钱系统分析!$D$236,V445&lt;=铜钱系统分析!$E$236),2)</f>
        <v>3</v>
      </c>
      <c r="Y445" s="48">
        <f t="shared" ca="1" si="68"/>
        <v>11.45675193437029</v>
      </c>
      <c r="Z445">
        <f ca="1">_xlfn.IFS(AND(Y445&gt;铜钱系统分析!$D$233,Y445&lt;=铜钱系统分析!$E$233),5,AND(Y445&gt;铜钱系统分析!$D$234,Y445&lt;=铜钱系统分析!$E$234),4,AND(Y445&gt;铜钱系统分析!$D$235,Y445&lt;=铜钱系统分析!$E$235),3,AND(Y445&gt;铜钱系统分析!$D$236,Y445&lt;=铜钱系统分析!$E$236),2)</f>
        <v>3</v>
      </c>
      <c r="AB445" s="48">
        <f t="shared" ca="1" si="69"/>
        <v>13.853370632525429</v>
      </c>
      <c r="AC445">
        <f ca="1">_xlfn.IFS(AND(AB445&gt;铜钱系统分析!$D$233,AB445&lt;=铜钱系统分析!$E$233),5,AND(AB445&gt;铜钱系统分析!$D$234,AB445&lt;=铜钱系统分析!$E$234),4,AND(AB445&gt;铜钱系统分析!$D$235,AB445&lt;=铜钱系统分析!$E$235),3,AND(AB445&gt;铜钱系统分析!$D$236,AB445&lt;=铜钱系统分析!$E$236),2)</f>
        <v>3</v>
      </c>
    </row>
    <row r="446" spans="1:29" x14ac:dyDescent="0.15">
      <c r="A446" s="48">
        <f t="shared" ca="1" si="60"/>
        <v>42.855130644845438</v>
      </c>
      <c r="B446">
        <f ca="1">_xlfn.IFS(AND(A446&gt;铜钱系统分析!$D$233,A446&lt;=铜钱系统分析!$E$233),5,AND(A446&gt;铜钱系统分析!$D$234,A446&lt;=铜钱系统分析!$E$234),4,AND(A446&gt;铜钱系统分析!$D$235,A446&lt;=铜钱系统分析!$E$235),3,AND(A446&gt;铜钱系统分析!$D$236,A446&lt;=铜钱系统分析!$E$236),2)</f>
        <v>3</v>
      </c>
      <c r="D446" s="48">
        <f t="shared" ca="1" si="61"/>
        <v>91.361646412141951</v>
      </c>
      <c r="E446">
        <f ca="1">_xlfn.IFS(AND(D446&gt;铜钱系统分析!$D$233,D446&lt;=铜钱系统分析!$E$233),5,AND(D446&gt;铜钱系统分析!$D$234,D446&lt;=铜钱系统分析!$E$234),4,AND(D446&gt;铜钱系统分析!$D$235,D446&lt;=铜钱系统分析!$E$235),3,AND(D446&gt;铜钱系统分析!$D$236,D446&lt;=铜钱系统分析!$E$236),2)</f>
        <v>2</v>
      </c>
      <c r="G446" s="48">
        <f t="shared" ca="1" si="62"/>
        <v>8.5096765482733812</v>
      </c>
      <c r="H446">
        <f ca="1">_xlfn.IFS(AND(G446&gt;铜钱系统分析!$D$233,G446&lt;=铜钱系统分析!$E$233),5,AND(G446&gt;铜钱系统分析!$D$234,G446&lt;=铜钱系统分析!$E$234),4,AND(G446&gt;铜钱系统分析!$D$235,G446&lt;=铜钱系统分析!$E$235),3,AND(G446&gt;铜钱系统分析!$D$236,G446&lt;=铜钱系统分析!$E$236),2)</f>
        <v>3</v>
      </c>
      <c r="J446" s="48">
        <f t="shared" ca="1" si="63"/>
        <v>62.467367451147673</v>
      </c>
      <c r="K446">
        <f ca="1">_xlfn.IFS(AND(J446&gt;铜钱系统分析!$D$233,J446&lt;=铜钱系统分析!$E$233),5,AND(J446&gt;铜钱系统分析!$D$234,J446&lt;=铜钱系统分析!$E$234),4,AND(J446&gt;铜钱系统分析!$D$235,J446&lt;=铜钱系统分析!$E$235),3,AND(J446&gt;铜钱系统分析!$D$236,J446&lt;=铜钱系统分析!$E$236),2)</f>
        <v>3</v>
      </c>
      <c r="M446" s="48">
        <f t="shared" ca="1" si="64"/>
        <v>28.396486856391878</v>
      </c>
      <c r="N446">
        <f ca="1">_xlfn.IFS(AND(M446&gt;铜钱系统分析!$D$233,M446&lt;=铜钱系统分析!$E$233),5,AND(M446&gt;铜钱系统分析!$D$234,M446&lt;=铜钱系统分析!$E$234),4,AND(M446&gt;铜钱系统分析!$D$235,M446&lt;=铜钱系统分析!$E$235),3,AND(M446&gt;铜钱系统分析!$D$236,M446&lt;=铜钱系统分析!$E$236),2)</f>
        <v>3</v>
      </c>
      <c r="P446" s="48">
        <f t="shared" ca="1" si="65"/>
        <v>60.602161243222405</v>
      </c>
      <c r="Q446">
        <f ca="1">_xlfn.IFS(AND(P446&gt;铜钱系统分析!$D$233,P446&lt;=铜钱系统分析!$E$233),5,AND(P446&gt;铜钱系统分析!$D$234,P446&lt;=铜钱系统分析!$E$234),4,AND(P446&gt;铜钱系统分析!$D$235,P446&lt;=铜钱系统分析!$E$235),3,AND(P446&gt;铜钱系统分析!$D$236,P446&lt;=铜钱系统分析!$E$236),2)</f>
        <v>3</v>
      </c>
      <c r="S446" s="48">
        <f t="shared" ca="1" si="66"/>
        <v>40.562016924890521</v>
      </c>
      <c r="T446">
        <f ca="1">_xlfn.IFS(AND(S446&gt;铜钱系统分析!$D$233,S446&lt;=铜钱系统分析!$E$233),5,AND(S446&gt;铜钱系统分析!$D$234,S446&lt;=铜钱系统分析!$E$234),4,AND(S446&gt;铜钱系统分析!$D$235,S446&lt;=铜钱系统分析!$E$235),3,AND(S446&gt;铜钱系统分析!$D$236,S446&lt;=铜钱系统分析!$E$236),2)</f>
        <v>3</v>
      </c>
      <c r="V446" s="48">
        <f t="shared" ca="1" si="67"/>
        <v>34.385623264233644</v>
      </c>
      <c r="W446">
        <f ca="1">_xlfn.IFS(AND(V446&gt;铜钱系统分析!$D$233,V446&lt;=铜钱系统分析!$E$233),5,AND(V446&gt;铜钱系统分析!$D$234,V446&lt;=铜钱系统分析!$E$234),4,AND(V446&gt;铜钱系统分析!$D$235,V446&lt;=铜钱系统分析!$E$235),3,AND(V446&gt;铜钱系统分析!$D$236,V446&lt;=铜钱系统分析!$E$236),2)</f>
        <v>3</v>
      </c>
      <c r="Y446" s="48">
        <f t="shared" ca="1" si="68"/>
        <v>85.939478745123481</v>
      </c>
      <c r="Z446">
        <f ca="1">_xlfn.IFS(AND(Y446&gt;铜钱系统分析!$D$233,Y446&lt;=铜钱系统分析!$E$233),5,AND(Y446&gt;铜钱系统分析!$D$234,Y446&lt;=铜钱系统分析!$E$234),4,AND(Y446&gt;铜钱系统分析!$D$235,Y446&lt;=铜钱系统分析!$E$235),3,AND(Y446&gt;铜钱系统分析!$D$236,Y446&lt;=铜钱系统分析!$E$236),2)</f>
        <v>2</v>
      </c>
      <c r="AB446" s="48">
        <f t="shared" ca="1" si="69"/>
        <v>70.337787474121171</v>
      </c>
      <c r="AC446">
        <f ca="1">_xlfn.IFS(AND(AB446&gt;铜钱系统分析!$D$233,AB446&lt;=铜钱系统分析!$E$233),5,AND(AB446&gt;铜钱系统分析!$D$234,AB446&lt;=铜钱系统分析!$E$234),4,AND(AB446&gt;铜钱系统分析!$D$235,AB446&lt;=铜钱系统分析!$E$235),3,AND(AB446&gt;铜钱系统分析!$D$236,AB446&lt;=铜钱系统分析!$E$236),2)</f>
        <v>3</v>
      </c>
    </row>
    <row r="447" spans="1:29" x14ac:dyDescent="0.15">
      <c r="A447" s="48">
        <f t="shared" ca="1" si="60"/>
        <v>57.774057745459388</v>
      </c>
      <c r="B447">
        <f ca="1">_xlfn.IFS(AND(A447&gt;铜钱系统分析!$D$233,A447&lt;=铜钱系统分析!$E$233),5,AND(A447&gt;铜钱系统分析!$D$234,A447&lt;=铜钱系统分析!$E$234),4,AND(A447&gt;铜钱系统分析!$D$235,A447&lt;=铜钱系统分析!$E$235),3,AND(A447&gt;铜钱系统分析!$D$236,A447&lt;=铜钱系统分析!$E$236),2)</f>
        <v>3</v>
      </c>
      <c r="D447" s="48">
        <f t="shared" ca="1" si="61"/>
        <v>79.429438019174668</v>
      </c>
      <c r="E447">
        <f ca="1">_xlfn.IFS(AND(D447&gt;铜钱系统分析!$D$233,D447&lt;=铜钱系统分析!$E$233),5,AND(D447&gt;铜钱系统分析!$D$234,D447&lt;=铜钱系统分析!$E$234),4,AND(D447&gt;铜钱系统分析!$D$235,D447&lt;=铜钱系统分析!$E$235),3,AND(D447&gt;铜钱系统分析!$D$236,D447&lt;=铜钱系统分析!$E$236),2)</f>
        <v>2</v>
      </c>
      <c r="G447" s="48">
        <f t="shared" ca="1" si="62"/>
        <v>52.082239916591696</v>
      </c>
      <c r="H447">
        <f ca="1">_xlfn.IFS(AND(G447&gt;铜钱系统分析!$D$233,G447&lt;=铜钱系统分析!$E$233),5,AND(G447&gt;铜钱系统分析!$D$234,G447&lt;=铜钱系统分析!$E$234),4,AND(G447&gt;铜钱系统分析!$D$235,G447&lt;=铜钱系统分析!$E$235),3,AND(G447&gt;铜钱系统分析!$D$236,G447&lt;=铜钱系统分析!$E$236),2)</f>
        <v>3</v>
      </c>
      <c r="J447" s="48">
        <f t="shared" ca="1" si="63"/>
        <v>62.823116913743903</v>
      </c>
      <c r="K447">
        <f ca="1">_xlfn.IFS(AND(J447&gt;铜钱系统分析!$D$233,J447&lt;=铜钱系统分析!$E$233),5,AND(J447&gt;铜钱系统分析!$D$234,J447&lt;=铜钱系统分析!$E$234),4,AND(J447&gt;铜钱系统分析!$D$235,J447&lt;=铜钱系统分析!$E$235),3,AND(J447&gt;铜钱系统分析!$D$236,J447&lt;=铜钱系统分析!$E$236),2)</f>
        <v>3</v>
      </c>
      <c r="M447" s="48">
        <f t="shared" ca="1" si="64"/>
        <v>18.539248523004481</v>
      </c>
      <c r="N447">
        <f ca="1">_xlfn.IFS(AND(M447&gt;铜钱系统分析!$D$233,M447&lt;=铜钱系统分析!$E$233),5,AND(M447&gt;铜钱系统分析!$D$234,M447&lt;=铜钱系统分析!$E$234),4,AND(M447&gt;铜钱系统分析!$D$235,M447&lt;=铜钱系统分析!$E$235),3,AND(M447&gt;铜钱系统分析!$D$236,M447&lt;=铜钱系统分析!$E$236),2)</f>
        <v>3</v>
      </c>
      <c r="P447" s="48">
        <f t="shared" ca="1" si="65"/>
        <v>11.108725503417338</v>
      </c>
      <c r="Q447">
        <f ca="1">_xlfn.IFS(AND(P447&gt;铜钱系统分析!$D$233,P447&lt;=铜钱系统分析!$E$233),5,AND(P447&gt;铜钱系统分析!$D$234,P447&lt;=铜钱系统分析!$E$234),4,AND(P447&gt;铜钱系统分析!$D$235,P447&lt;=铜钱系统分析!$E$235),3,AND(P447&gt;铜钱系统分析!$D$236,P447&lt;=铜钱系统分析!$E$236),2)</f>
        <v>3</v>
      </c>
      <c r="S447" s="48">
        <f t="shared" ca="1" si="66"/>
        <v>78.37209809998204</v>
      </c>
      <c r="T447">
        <f ca="1">_xlfn.IFS(AND(S447&gt;铜钱系统分析!$D$233,S447&lt;=铜钱系统分析!$E$233),5,AND(S447&gt;铜钱系统分析!$D$234,S447&lt;=铜钱系统分析!$E$234),4,AND(S447&gt;铜钱系统分析!$D$235,S447&lt;=铜钱系统分析!$E$235),3,AND(S447&gt;铜钱系统分析!$D$236,S447&lt;=铜钱系统分析!$E$236),2)</f>
        <v>2</v>
      </c>
      <c r="V447" s="48">
        <f t="shared" ca="1" si="67"/>
        <v>43.98239251278715</v>
      </c>
      <c r="W447">
        <f ca="1">_xlfn.IFS(AND(V447&gt;铜钱系统分析!$D$233,V447&lt;=铜钱系统分析!$E$233),5,AND(V447&gt;铜钱系统分析!$D$234,V447&lt;=铜钱系统分析!$E$234),4,AND(V447&gt;铜钱系统分析!$D$235,V447&lt;=铜钱系统分析!$E$235),3,AND(V447&gt;铜钱系统分析!$D$236,V447&lt;=铜钱系统分析!$E$236),2)</f>
        <v>3</v>
      </c>
      <c r="Y447" s="48">
        <f t="shared" ca="1" si="68"/>
        <v>57.922134064473418</v>
      </c>
      <c r="Z447">
        <f ca="1">_xlfn.IFS(AND(Y447&gt;铜钱系统分析!$D$233,Y447&lt;=铜钱系统分析!$E$233),5,AND(Y447&gt;铜钱系统分析!$D$234,Y447&lt;=铜钱系统分析!$E$234),4,AND(Y447&gt;铜钱系统分析!$D$235,Y447&lt;=铜钱系统分析!$E$235),3,AND(Y447&gt;铜钱系统分析!$D$236,Y447&lt;=铜钱系统分析!$E$236),2)</f>
        <v>3</v>
      </c>
      <c r="AB447" s="48">
        <f t="shared" ca="1" si="69"/>
        <v>25.879470153305384</v>
      </c>
      <c r="AC447">
        <f ca="1">_xlfn.IFS(AND(AB447&gt;铜钱系统分析!$D$233,AB447&lt;=铜钱系统分析!$E$233),5,AND(AB447&gt;铜钱系统分析!$D$234,AB447&lt;=铜钱系统分析!$E$234),4,AND(AB447&gt;铜钱系统分析!$D$235,AB447&lt;=铜钱系统分析!$E$235),3,AND(AB447&gt;铜钱系统分析!$D$236,AB447&lt;=铜钱系统分析!$E$236),2)</f>
        <v>3</v>
      </c>
    </row>
    <row r="448" spans="1:29" x14ac:dyDescent="0.15">
      <c r="A448" s="48">
        <f t="shared" ca="1" si="60"/>
        <v>68.115113516678406</v>
      </c>
      <c r="B448">
        <f ca="1">_xlfn.IFS(AND(A448&gt;铜钱系统分析!$D$233,A448&lt;=铜钱系统分析!$E$233),5,AND(A448&gt;铜钱系统分析!$D$234,A448&lt;=铜钱系统分析!$E$234),4,AND(A448&gt;铜钱系统分析!$D$235,A448&lt;=铜钱系统分析!$E$235),3,AND(A448&gt;铜钱系统分析!$D$236,A448&lt;=铜钱系统分析!$E$236),2)</f>
        <v>3</v>
      </c>
      <c r="D448" s="48">
        <f t="shared" ca="1" si="61"/>
        <v>84.240122020277241</v>
      </c>
      <c r="E448">
        <f ca="1">_xlfn.IFS(AND(D448&gt;铜钱系统分析!$D$233,D448&lt;=铜钱系统分析!$E$233),5,AND(D448&gt;铜钱系统分析!$D$234,D448&lt;=铜钱系统分析!$E$234),4,AND(D448&gt;铜钱系统分析!$D$235,D448&lt;=铜钱系统分析!$E$235),3,AND(D448&gt;铜钱系统分析!$D$236,D448&lt;=铜钱系统分析!$E$236),2)</f>
        <v>2</v>
      </c>
      <c r="G448" s="48">
        <f t="shared" ca="1" si="62"/>
        <v>34.93083908284045</v>
      </c>
      <c r="H448">
        <f ca="1">_xlfn.IFS(AND(G448&gt;铜钱系统分析!$D$233,G448&lt;=铜钱系统分析!$E$233),5,AND(G448&gt;铜钱系统分析!$D$234,G448&lt;=铜钱系统分析!$E$234),4,AND(G448&gt;铜钱系统分析!$D$235,G448&lt;=铜钱系统分析!$E$235),3,AND(G448&gt;铜钱系统分析!$D$236,G448&lt;=铜钱系统分析!$E$236),2)</f>
        <v>3</v>
      </c>
      <c r="J448" s="48">
        <f t="shared" ca="1" si="63"/>
        <v>64.581146343356082</v>
      </c>
      <c r="K448">
        <f ca="1">_xlfn.IFS(AND(J448&gt;铜钱系统分析!$D$233,J448&lt;=铜钱系统分析!$E$233),5,AND(J448&gt;铜钱系统分析!$D$234,J448&lt;=铜钱系统分析!$E$234),4,AND(J448&gt;铜钱系统分析!$D$235,J448&lt;=铜钱系统分析!$E$235),3,AND(J448&gt;铜钱系统分析!$D$236,J448&lt;=铜钱系统分析!$E$236),2)</f>
        <v>3</v>
      </c>
      <c r="M448" s="48">
        <f t="shared" ca="1" si="64"/>
        <v>96.930415010475357</v>
      </c>
      <c r="N448">
        <f ca="1">_xlfn.IFS(AND(M448&gt;铜钱系统分析!$D$233,M448&lt;=铜钱系统分析!$E$233),5,AND(M448&gt;铜钱系统分析!$D$234,M448&lt;=铜钱系统分析!$E$234),4,AND(M448&gt;铜钱系统分析!$D$235,M448&lt;=铜钱系统分析!$E$235),3,AND(M448&gt;铜钱系统分析!$D$236,M448&lt;=铜钱系统分析!$E$236),2)</f>
        <v>2</v>
      </c>
      <c r="P448" s="48">
        <f t="shared" ca="1" si="65"/>
        <v>6.8313123780089029</v>
      </c>
      <c r="Q448">
        <f ca="1">_xlfn.IFS(AND(P448&gt;铜钱系统分析!$D$233,P448&lt;=铜钱系统分析!$E$233),5,AND(P448&gt;铜钱系统分析!$D$234,P448&lt;=铜钱系统分析!$E$234),4,AND(P448&gt;铜钱系统分析!$D$235,P448&lt;=铜钱系统分析!$E$235),3,AND(P448&gt;铜钱系统分析!$D$236,P448&lt;=铜钱系统分析!$E$236),2)</f>
        <v>3</v>
      </c>
      <c r="S448" s="48">
        <f t="shared" ca="1" si="66"/>
        <v>83.93156933841199</v>
      </c>
      <c r="T448">
        <f ca="1">_xlfn.IFS(AND(S448&gt;铜钱系统分析!$D$233,S448&lt;=铜钱系统分析!$E$233),5,AND(S448&gt;铜钱系统分析!$D$234,S448&lt;=铜钱系统分析!$E$234),4,AND(S448&gt;铜钱系统分析!$D$235,S448&lt;=铜钱系统分析!$E$235),3,AND(S448&gt;铜钱系统分析!$D$236,S448&lt;=铜钱系统分析!$E$236),2)</f>
        <v>2</v>
      </c>
      <c r="V448" s="48">
        <f t="shared" ca="1" si="67"/>
        <v>63.406671816948609</v>
      </c>
      <c r="W448">
        <f ca="1">_xlfn.IFS(AND(V448&gt;铜钱系统分析!$D$233,V448&lt;=铜钱系统分析!$E$233),5,AND(V448&gt;铜钱系统分析!$D$234,V448&lt;=铜钱系统分析!$E$234),4,AND(V448&gt;铜钱系统分析!$D$235,V448&lt;=铜钱系统分析!$E$235),3,AND(V448&gt;铜钱系统分析!$D$236,V448&lt;=铜钱系统分析!$E$236),2)</f>
        <v>3</v>
      </c>
      <c r="Y448" s="48">
        <f t="shared" ca="1" si="68"/>
        <v>41.478001892773101</v>
      </c>
      <c r="Z448">
        <f ca="1">_xlfn.IFS(AND(Y448&gt;铜钱系统分析!$D$233,Y448&lt;=铜钱系统分析!$E$233),5,AND(Y448&gt;铜钱系统分析!$D$234,Y448&lt;=铜钱系统分析!$E$234),4,AND(Y448&gt;铜钱系统分析!$D$235,Y448&lt;=铜钱系统分析!$E$235),3,AND(Y448&gt;铜钱系统分析!$D$236,Y448&lt;=铜钱系统分析!$E$236),2)</f>
        <v>3</v>
      </c>
      <c r="AB448" s="48">
        <f t="shared" ca="1" si="69"/>
        <v>88.284053805826687</v>
      </c>
      <c r="AC448">
        <f ca="1">_xlfn.IFS(AND(AB448&gt;铜钱系统分析!$D$233,AB448&lt;=铜钱系统分析!$E$233),5,AND(AB448&gt;铜钱系统分析!$D$234,AB448&lt;=铜钱系统分析!$E$234),4,AND(AB448&gt;铜钱系统分析!$D$235,AB448&lt;=铜钱系统分析!$E$235),3,AND(AB448&gt;铜钱系统分析!$D$236,AB448&lt;=铜钱系统分析!$E$236),2)</f>
        <v>2</v>
      </c>
    </row>
    <row r="449" spans="1:29" x14ac:dyDescent="0.15">
      <c r="A449" s="48">
        <f t="shared" ca="1" si="60"/>
        <v>8.6209158581804886</v>
      </c>
      <c r="B449">
        <f ca="1">_xlfn.IFS(AND(A449&gt;铜钱系统分析!$D$233,A449&lt;=铜钱系统分析!$E$233),5,AND(A449&gt;铜钱系统分析!$D$234,A449&lt;=铜钱系统分析!$E$234),4,AND(A449&gt;铜钱系统分析!$D$235,A449&lt;=铜钱系统分析!$E$235),3,AND(A449&gt;铜钱系统分析!$D$236,A449&lt;=铜钱系统分析!$E$236),2)</f>
        <v>3</v>
      </c>
      <c r="D449" s="48">
        <f t="shared" ca="1" si="61"/>
        <v>75.268350894837212</v>
      </c>
      <c r="E449">
        <f ca="1">_xlfn.IFS(AND(D449&gt;铜钱系统分析!$D$233,D449&lt;=铜钱系统分析!$E$233),5,AND(D449&gt;铜钱系统分析!$D$234,D449&lt;=铜钱系统分析!$E$234),4,AND(D449&gt;铜钱系统分析!$D$235,D449&lt;=铜钱系统分析!$E$235),3,AND(D449&gt;铜钱系统分析!$D$236,D449&lt;=铜钱系统分析!$E$236),2)</f>
        <v>2</v>
      </c>
      <c r="G449" s="48">
        <f t="shared" ca="1" si="62"/>
        <v>99.630083573457071</v>
      </c>
      <c r="H449">
        <f ca="1">_xlfn.IFS(AND(G449&gt;铜钱系统分析!$D$233,G449&lt;=铜钱系统分析!$E$233),5,AND(G449&gt;铜钱系统分析!$D$234,G449&lt;=铜钱系统分析!$E$234),4,AND(G449&gt;铜钱系统分析!$D$235,G449&lt;=铜钱系统分析!$E$235),3,AND(G449&gt;铜钱系统分析!$D$236,G449&lt;=铜钱系统分析!$E$236),2)</f>
        <v>2</v>
      </c>
      <c r="J449" s="48">
        <f t="shared" ca="1" si="63"/>
        <v>89.433392134431386</v>
      </c>
      <c r="K449">
        <f ca="1">_xlfn.IFS(AND(J449&gt;铜钱系统分析!$D$233,J449&lt;=铜钱系统分析!$E$233),5,AND(J449&gt;铜钱系统分析!$D$234,J449&lt;=铜钱系统分析!$E$234),4,AND(J449&gt;铜钱系统分析!$D$235,J449&lt;=铜钱系统分析!$E$235),3,AND(J449&gt;铜钱系统分析!$D$236,J449&lt;=铜钱系统分析!$E$236),2)</f>
        <v>2</v>
      </c>
      <c r="M449" s="48">
        <f t="shared" ca="1" si="64"/>
        <v>20.998891315274893</v>
      </c>
      <c r="N449">
        <f ca="1">_xlfn.IFS(AND(M449&gt;铜钱系统分析!$D$233,M449&lt;=铜钱系统分析!$E$233),5,AND(M449&gt;铜钱系统分析!$D$234,M449&lt;=铜钱系统分析!$E$234),4,AND(M449&gt;铜钱系统分析!$D$235,M449&lt;=铜钱系统分析!$E$235),3,AND(M449&gt;铜钱系统分析!$D$236,M449&lt;=铜钱系统分析!$E$236),2)</f>
        <v>3</v>
      </c>
      <c r="P449" s="48">
        <f t="shared" ca="1" si="65"/>
        <v>91.231577921456235</v>
      </c>
      <c r="Q449">
        <f ca="1">_xlfn.IFS(AND(P449&gt;铜钱系统分析!$D$233,P449&lt;=铜钱系统分析!$E$233),5,AND(P449&gt;铜钱系统分析!$D$234,P449&lt;=铜钱系统分析!$E$234),4,AND(P449&gt;铜钱系统分析!$D$235,P449&lt;=铜钱系统分析!$E$235),3,AND(P449&gt;铜钱系统分析!$D$236,P449&lt;=铜钱系统分析!$E$236),2)</f>
        <v>2</v>
      </c>
      <c r="S449" s="48">
        <f t="shared" ca="1" si="66"/>
        <v>9.3965750403986128</v>
      </c>
      <c r="T449">
        <f ca="1">_xlfn.IFS(AND(S449&gt;铜钱系统分析!$D$233,S449&lt;=铜钱系统分析!$E$233),5,AND(S449&gt;铜钱系统分析!$D$234,S449&lt;=铜钱系统分析!$E$234),4,AND(S449&gt;铜钱系统分析!$D$235,S449&lt;=铜钱系统分析!$E$235),3,AND(S449&gt;铜钱系统分析!$D$236,S449&lt;=铜钱系统分析!$E$236),2)</f>
        <v>3</v>
      </c>
      <c r="V449" s="48">
        <f t="shared" ca="1" si="67"/>
        <v>95.875471897450907</v>
      </c>
      <c r="W449">
        <f ca="1">_xlfn.IFS(AND(V449&gt;铜钱系统分析!$D$233,V449&lt;=铜钱系统分析!$E$233),5,AND(V449&gt;铜钱系统分析!$D$234,V449&lt;=铜钱系统分析!$E$234),4,AND(V449&gt;铜钱系统分析!$D$235,V449&lt;=铜钱系统分析!$E$235),3,AND(V449&gt;铜钱系统分析!$D$236,V449&lt;=铜钱系统分析!$E$236),2)</f>
        <v>2</v>
      </c>
      <c r="Y449" s="48">
        <f t="shared" ca="1" si="68"/>
        <v>74.353945758455524</v>
      </c>
      <c r="Z449">
        <f ca="1">_xlfn.IFS(AND(Y449&gt;铜钱系统分析!$D$233,Y449&lt;=铜钱系统分析!$E$233),5,AND(Y449&gt;铜钱系统分析!$D$234,Y449&lt;=铜钱系统分析!$E$234),4,AND(Y449&gt;铜钱系统分析!$D$235,Y449&lt;=铜钱系统分析!$E$235),3,AND(Y449&gt;铜钱系统分析!$D$236,Y449&lt;=铜钱系统分析!$E$236),2)</f>
        <v>2</v>
      </c>
      <c r="AB449" s="48">
        <f t="shared" ca="1" si="69"/>
        <v>43.264761723230706</v>
      </c>
      <c r="AC449">
        <f ca="1">_xlfn.IFS(AND(AB449&gt;铜钱系统分析!$D$233,AB449&lt;=铜钱系统分析!$E$233),5,AND(AB449&gt;铜钱系统分析!$D$234,AB449&lt;=铜钱系统分析!$E$234),4,AND(AB449&gt;铜钱系统分析!$D$235,AB449&lt;=铜钱系统分析!$E$235),3,AND(AB449&gt;铜钱系统分析!$D$236,AB449&lt;=铜钱系统分析!$E$236),2)</f>
        <v>3</v>
      </c>
    </row>
    <row r="450" spans="1:29" x14ac:dyDescent="0.15">
      <c r="A450" s="48">
        <f t="shared" ca="1" si="60"/>
        <v>93.200494031171075</v>
      </c>
      <c r="B450">
        <f ca="1">_xlfn.IFS(AND(A450&gt;铜钱系统分析!$D$233,A450&lt;=铜钱系统分析!$E$233),5,AND(A450&gt;铜钱系统分析!$D$234,A450&lt;=铜钱系统分析!$E$234),4,AND(A450&gt;铜钱系统分析!$D$235,A450&lt;=铜钱系统分析!$E$235),3,AND(A450&gt;铜钱系统分析!$D$236,A450&lt;=铜钱系统分析!$E$236),2)</f>
        <v>2</v>
      </c>
      <c r="D450" s="48">
        <f t="shared" ca="1" si="61"/>
        <v>89.850418280723474</v>
      </c>
      <c r="E450">
        <f ca="1">_xlfn.IFS(AND(D450&gt;铜钱系统分析!$D$233,D450&lt;=铜钱系统分析!$E$233),5,AND(D450&gt;铜钱系统分析!$D$234,D450&lt;=铜钱系统分析!$E$234),4,AND(D450&gt;铜钱系统分析!$D$235,D450&lt;=铜钱系统分析!$E$235),3,AND(D450&gt;铜钱系统分析!$D$236,D450&lt;=铜钱系统分析!$E$236),2)</f>
        <v>2</v>
      </c>
      <c r="G450" s="48">
        <f t="shared" ca="1" si="62"/>
        <v>68.366047347509479</v>
      </c>
      <c r="H450">
        <f ca="1">_xlfn.IFS(AND(G450&gt;铜钱系统分析!$D$233,G450&lt;=铜钱系统分析!$E$233),5,AND(G450&gt;铜钱系统分析!$D$234,G450&lt;=铜钱系统分析!$E$234),4,AND(G450&gt;铜钱系统分析!$D$235,G450&lt;=铜钱系统分析!$E$235),3,AND(G450&gt;铜钱系统分析!$D$236,G450&lt;=铜钱系统分析!$E$236),2)</f>
        <v>3</v>
      </c>
      <c r="J450" s="48">
        <f t="shared" ca="1" si="63"/>
        <v>32.064609711064506</v>
      </c>
      <c r="K450">
        <f ca="1">_xlfn.IFS(AND(J450&gt;铜钱系统分析!$D$233,J450&lt;=铜钱系统分析!$E$233),5,AND(J450&gt;铜钱系统分析!$D$234,J450&lt;=铜钱系统分析!$E$234),4,AND(J450&gt;铜钱系统分析!$D$235,J450&lt;=铜钱系统分析!$E$235),3,AND(J450&gt;铜钱系统分析!$D$236,J450&lt;=铜钱系统分析!$E$236),2)</f>
        <v>3</v>
      </c>
      <c r="M450" s="48">
        <f t="shared" ca="1" si="64"/>
        <v>91.198526563867759</v>
      </c>
      <c r="N450">
        <f ca="1">_xlfn.IFS(AND(M450&gt;铜钱系统分析!$D$233,M450&lt;=铜钱系统分析!$E$233),5,AND(M450&gt;铜钱系统分析!$D$234,M450&lt;=铜钱系统分析!$E$234),4,AND(M450&gt;铜钱系统分析!$D$235,M450&lt;=铜钱系统分析!$E$235),3,AND(M450&gt;铜钱系统分析!$D$236,M450&lt;=铜钱系统分析!$E$236),2)</f>
        <v>2</v>
      </c>
      <c r="P450" s="48">
        <f t="shared" ca="1" si="65"/>
        <v>41.47912344060336</v>
      </c>
      <c r="Q450">
        <f ca="1">_xlfn.IFS(AND(P450&gt;铜钱系统分析!$D$233,P450&lt;=铜钱系统分析!$E$233),5,AND(P450&gt;铜钱系统分析!$D$234,P450&lt;=铜钱系统分析!$E$234),4,AND(P450&gt;铜钱系统分析!$D$235,P450&lt;=铜钱系统分析!$E$235),3,AND(P450&gt;铜钱系统分析!$D$236,P450&lt;=铜钱系统分析!$E$236),2)</f>
        <v>3</v>
      </c>
      <c r="S450" s="48">
        <f t="shared" ca="1" si="66"/>
        <v>9.5036724024225592</v>
      </c>
      <c r="T450">
        <f ca="1">_xlfn.IFS(AND(S450&gt;铜钱系统分析!$D$233,S450&lt;=铜钱系统分析!$E$233),5,AND(S450&gt;铜钱系统分析!$D$234,S450&lt;=铜钱系统分析!$E$234),4,AND(S450&gt;铜钱系统分析!$D$235,S450&lt;=铜钱系统分析!$E$235),3,AND(S450&gt;铜钱系统分析!$D$236,S450&lt;=铜钱系统分析!$E$236),2)</f>
        <v>3</v>
      </c>
      <c r="V450" s="48">
        <f t="shared" ca="1" si="67"/>
        <v>16.350162159826397</v>
      </c>
      <c r="W450">
        <f ca="1">_xlfn.IFS(AND(V450&gt;铜钱系统分析!$D$233,V450&lt;=铜钱系统分析!$E$233),5,AND(V450&gt;铜钱系统分析!$D$234,V450&lt;=铜钱系统分析!$E$234),4,AND(V450&gt;铜钱系统分析!$D$235,V450&lt;=铜钱系统分析!$E$235),3,AND(V450&gt;铜钱系统分析!$D$236,V450&lt;=铜钱系统分析!$E$236),2)</f>
        <v>3</v>
      </c>
      <c r="Y450" s="48">
        <f t="shared" ca="1" si="68"/>
        <v>26.185881937301968</v>
      </c>
      <c r="Z450">
        <f ca="1">_xlfn.IFS(AND(Y450&gt;铜钱系统分析!$D$233,Y450&lt;=铜钱系统分析!$E$233),5,AND(Y450&gt;铜钱系统分析!$D$234,Y450&lt;=铜钱系统分析!$E$234),4,AND(Y450&gt;铜钱系统分析!$D$235,Y450&lt;=铜钱系统分析!$E$235),3,AND(Y450&gt;铜钱系统分析!$D$236,Y450&lt;=铜钱系统分析!$E$236),2)</f>
        <v>3</v>
      </c>
      <c r="AB450" s="48">
        <f t="shared" ca="1" si="69"/>
        <v>4.4716294349195547</v>
      </c>
      <c r="AC450">
        <f ca="1">_xlfn.IFS(AND(AB450&gt;铜钱系统分析!$D$233,AB450&lt;=铜钱系统分析!$E$233),5,AND(AB450&gt;铜钱系统分析!$D$234,AB450&lt;=铜钱系统分析!$E$234),4,AND(AB450&gt;铜钱系统分析!$D$235,AB450&lt;=铜钱系统分析!$E$235),3,AND(AB450&gt;铜钱系统分析!$D$236,AB450&lt;=铜钱系统分析!$E$236),2)</f>
        <v>3</v>
      </c>
    </row>
    <row r="451" spans="1:29" x14ac:dyDescent="0.15">
      <c r="A451" s="48">
        <f t="shared" ca="1" si="60"/>
        <v>34.111627242839894</v>
      </c>
      <c r="B451">
        <f ca="1">_xlfn.IFS(AND(A451&gt;铜钱系统分析!$D$233,A451&lt;=铜钱系统分析!$E$233),5,AND(A451&gt;铜钱系统分析!$D$234,A451&lt;=铜钱系统分析!$E$234),4,AND(A451&gt;铜钱系统分析!$D$235,A451&lt;=铜钱系统分析!$E$235),3,AND(A451&gt;铜钱系统分析!$D$236,A451&lt;=铜钱系统分析!$E$236),2)</f>
        <v>3</v>
      </c>
      <c r="D451" s="48">
        <f t="shared" ca="1" si="61"/>
        <v>79.799856674571018</v>
      </c>
      <c r="E451">
        <f ca="1">_xlfn.IFS(AND(D451&gt;铜钱系统分析!$D$233,D451&lt;=铜钱系统分析!$E$233),5,AND(D451&gt;铜钱系统分析!$D$234,D451&lt;=铜钱系统分析!$E$234),4,AND(D451&gt;铜钱系统分析!$D$235,D451&lt;=铜钱系统分析!$E$235),3,AND(D451&gt;铜钱系统分析!$D$236,D451&lt;=铜钱系统分析!$E$236),2)</f>
        <v>2</v>
      </c>
      <c r="G451" s="48">
        <f t="shared" ca="1" si="62"/>
        <v>95.826405780995998</v>
      </c>
      <c r="H451">
        <f ca="1">_xlfn.IFS(AND(G451&gt;铜钱系统分析!$D$233,G451&lt;=铜钱系统分析!$E$233),5,AND(G451&gt;铜钱系统分析!$D$234,G451&lt;=铜钱系统分析!$E$234),4,AND(G451&gt;铜钱系统分析!$D$235,G451&lt;=铜钱系统分析!$E$235),3,AND(G451&gt;铜钱系统分析!$D$236,G451&lt;=铜钱系统分析!$E$236),2)</f>
        <v>2</v>
      </c>
      <c r="J451" s="48">
        <f t="shared" ca="1" si="63"/>
        <v>37.211094897729623</v>
      </c>
      <c r="K451">
        <f ca="1">_xlfn.IFS(AND(J451&gt;铜钱系统分析!$D$233,J451&lt;=铜钱系统分析!$E$233),5,AND(J451&gt;铜钱系统分析!$D$234,J451&lt;=铜钱系统分析!$E$234),4,AND(J451&gt;铜钱系统分析!$D$235,J451&lt;=铜钱系统分析!$E$235),3,AND(J451&gt;铜钱系统分析!$D$236,J451&lt;=铜钱系统分析!$E$236),2)</f>
        <v>3</v>
      </c>
      <c r="M451" s="48">
        <f t="shared" ca="1" si="64"/>
        <v>13.28098851447187</v>
      </c>
      <c r="N451">
        <f ca="1">_xlfn.IFS(AND(M451&gt;铜钱系统分析!$D$233,M451&lt;=铜钱系统分析!$E$233),5,AND(M451&gt;铜钱系统分析!$D$234,M451&lt;=铜钱系统分析!$E$234),4,AND(M451&gt;铜钱系统分析!$D$235,M451&lt;=铜钱系统分析!$E$235),3,AND(M451&gt;铜钱系统分析!$D$236,M451&lt;=铜钱系统分析!$E$236),2)</f>
        <v>3</v>
      </c>
      <c r="P451" s="48">
        <f t="shared" ca="1" si="65"/>
        <v>87.031929168214901</v>
      </c>
      <c r="Q451">
        <f ca="1">_xlfn.IFS(AND(P451&gt;铜钱系统分析!$D$233,P451&lt;=铜钱系统分析!$E$233),5,AND(P451&gt;铜钱系统分析!$D$234,P451&lt;=铜钱系统分析!$E$234),4,AND(P451&gt;铜钱系统分析!$D$235,P451&lt;=铜钱系统分析!$E$235),3,AND(P451&gt;铜钱系统分析!$D$236,P451&lt;=铜钱系统分析!$E$236),2)</f>
        <v>2</v>
      </c>
      <c r="S451" s="48">
        <f t="shared" ca="1" si="66"/>
        <v>41.815598943818614</v>
      </c>
      <c r="T451">
        <f ca="1">_xlfn.IFS(AND(S451&gt;铜钱系统分析!$D$233,S451&lt;=铜钱系统分析!$E$233),5,AND(S451&gt;铜钱系统分析!$D$234,S451&lt;=铜钱系统分析!$E$234),4,AND(S451&gt;铜钱系统分析!$D$235,S451&lt;=铜钱系统分析!$E$235),3,AND(S451&gt;铜钱系统分析!$D$236,S451&lt;=铜钱系统分析!$E$236),2)</f>
        <v>3</v>
      </c>
      <c r="V451" s="48">
        <f t="shared" ca="1" si="67"/>
        <v>1.9984416298730046</v>
      </c>
      <c r="W451">
        <f ca="1">_xlfn.IFS(AND(V451&gt;铜钱系统分析!$D$233,V451&lt;=铜钱系统分析!$E$233),5,AND(V451&gt;铜钱系统分析!$D$234,V451&lt;=铜钱系统分析!$E$234),4,AND(V451&gt;铜钱系统分析!$D$235,V451&lt;=铜钱系统分析!$E$235),3,AND(V451&gt;铜钱系统分析!$D$236,V451&lt;=铜钱系统分析!$E$236),2)</f>
        <v>4</v>
      </c>
      <c r="Y451" s="48">
        <f t="shared" ca="1" si="68"/>
        <v>25.543227832135873</v>
      </c>
      <c r="Z451">
        <f ca="1">_xlfn.IFS(AND(Y451&gt;铜钱系统分析!$D$233,Y451&lt;=铜钱系统分析!$E$233),5,AND(Y451&gt;铜钱系统分析!$D$234,Y451&lt;=铜钱系统分析!$E$234),4,AND(Y451&gt;铜钱系统分析!$D$235,Y451&lt;=铜钱系统分析!$E$235),3,AND(Y451&gt;铜钱系统分析!$D$236,Y451&lt;=铜钱系统分析!$E$236),2)</f>
        <v>3</v>
      </c>
      <c r="AB451" s="48">
        <f t="shared" ca="1" si="69"/>
        <v>69.848119665186232</v>
      </c>
      <c r="AC451">
        <f ca="1">_xlfn.IFS(AND(AB451&gt;铜钱系统分析!$D$233,AB451&lt;=铜钱系统分析!$E$233),5,AND(AB451&gt;铜钱系统分析!$D$234,AB451&lt;=铜钱系统分析!$E$234),4,AND(AB451&gt;铜钱系统分析!$D$235,AB451&lt;=铜钱系统分析!$E$235),3,AND(AB451&gt;铜钱系统分析!$D$236,AB451&lt;=铜钱系统分析!$E$236),2)</f>
        <v>3</v>
      </c>
    </row>
    <row r="452" spans="1:29" x14ac:dyDescent="0.15">
      <c r="A452" s="48">
        <f t="shared" ca="1" si="60"/>
        <v>2.7442536361673708</v>
      </c>
      <c r="B452">
        <f ca="1">_xlfn.IFS(AND(A452&gt;铜钱系统分析!$D$233,A452&lt;=铜钱系统分析!$E$233),5,AND(A452&gt;铜钱系统分析!$D$234,A452&lt;=铜钱系统分析!$E$234),4,AND(A452&gt;铜钱系统分析!$D$235,A452&lt;=铜钱系统分析!$E$235),3,AND(A452&gt;铜钱系统分析!$D$236,A452&lt;=铜钱系统分析!$E$236),2)</f>
        <v>3</v>
      </c>
      <c r="D452" s="48">
        <f t="shared" ca="1" si="61"/>
        <v>47.733566403667126</v>
      </c>
      <c r="E452">
        <f ca="1">_xlfn.IFS(AND(D452&gt;铜钱系统分析!$D$233,D452&lt;=铜钱系统分析!$E$233),5,AND(D452&gt;铜钱系统分析!$D$234,D452&lt;=铜钱系统分析!$E$234),4,AND(D452&gt;铜钱系统分析!$D$235,D452&lt;=铜钱系统分析!$E$235),3,AND(D452&gt;铜钱系统分析!$D$236,D452&lt;=铜钱系统分析!$E$236),2)</f>
        <v>3</v>
      </c>
      <c r="G452" s="48">
        <f t="shared" ca="1" si="62"/>
        <v>2.010155173915007</v>
      </c>
      <c r="H452">
        <f ca="1">_xlfn.IFS(AND(G452&gt;铜钱系统分析!$D$233,G452&lt;=铜钱系统分析!$E$233),5,AND(G452&gt;铜钱系统分析!$D$234,G452&lt;=铜钱系统分析!$E$234),4,AND(G452&gt;铜钱系统分析!$D$235,G452&lt;=铜钱系统分析!$E$235),3,AND(G452&gt;铜钱系统分析!$D$236,G452&lt;=铜钱系统分析!$E$236),2)</f>
        <v>4</v>
      </c>
      <c r="J452" s="48">
        <f t="shared" ca="1" si="63"/>
        <v>87.25789847104781</v>
      </c>
      <c r="K452">
        <f ca="1">_xlfn.IFS(AND(J452&gt;铜钱系统分析!$D$233,J452&lt;=铜钱系统分析!$E$233),5,AND(J452&gt;铜钱系统分析!$D$234,J452&lt;=铜钱系统分析!$E$234),4,AND(J452&gt;铜钱系统分析!$D$235,J452&lt;=铜钱系统分析!$E$235),3,AND(J452&gt;铜钱系统分析!$D$236,J452&lt;=铜钱系统分析!$E$236),2)</f>
        <v>2</v>
      </c>
      <c r="M452" s="48">
        <f t="shared" ca="1" si="64"/>
        <v>64.394576217842058</v>
      </c>
      <c r="N452">
        <f ca="1">_xlfn.IFS(AND(M452&gt;铜钱系统分析!$D$233,M452&lt;=铜钱系统分析!$E$233),5,AND(M452&gt;铜钱系统分析!$D$234,M452&lt;=铜钱系统分析!$E$234),4,AND(M452&gt;铜钱系统分析!$D$235,M452&lt;=铜钱系统分析!$E$235),3,AND(M452&gt;铜钱系统分析!$D$236,M452&lt;=铜钱系统分析!$E$236),2)</f>
        <v>3</v>
      </c>
      <c r="P452" s="48">
        <f t="shared" ca="1" si="65"/>
        <v>54.72614854961779</v>
      </c>
      <c r="Q452">
        <f ca="1">_xlfn.IFS(AND(P452&gt;铜钱系统分析!$D$233,P452&lt;=铜钱系统分析!$E$233),5,AND(P452&gt;铜钱系统分析!$D$234,P452&lt;=铜钱系统分析!$E$234),4,AND(P452&gt;铜钱系统分析!$D$235,P452&lt;=铜钱系统分析!$E$235),3,AND(P452&gt;铜钱系统分析!$D$236,P452&lt;=铜钱系统分析!$E$236),2)</f>
        <v>3</v>
      </c>
      <c r="S452" s="48">
        <f t="shared" ca="1" si="66"/>
        <v>7.1501092007614346</v>
      </c>
      <c r="T452">
        <f ca="1">_xlfn.IFS(AND(S452&gt;铜钱系统分析!$D$233,S452&lt;=铜钱系统分析!$E$233),5,AND(S452&gt;铜钱系统分析!$D$234,S452&lt;=铜钱系统分析!$E$234),4,AND(S452&gt;铜钱系统分析!$D$235,S452&lt;=铜钱系统分析!$E$235),3,AND(S452&gt;铜钱系统分析!$D$236,S452&lt;=铜钱系统分析!$E$236),2)</f>
        <v>3</v>
      </c>
      <c r="V452" s="48">
        <f t="shared" ca="1" si="67"/>
        <v>89.062354077305059</v>
      </c>
      <c r="W452">
        <f ca="1">_xlfn.IFS(AND(V452&gt;铜钱系统分析!$D$233,V452&lt;=铜钱系统分析!$E$233),5,AND(V452&gt;铜钱系统分析!$D$234,V452&lt;=铜钱系统分析!$E$234),4,AND(V452&gt;铜钱系统分析!$D$235,V452&lt;=铜钱系统分析!$E$235),3,AND(V452&gt;铜钱系统分析!$D$236,V452&lt;=铜钱系统分析!$E$236),2)</f>
        <v>2</v>
      </c>
      <c r="Y452" s="48">
        <f t="shared" ca="1" si="68"/>
        <v>25.837882435802804</v>
      </c>
      <c r="Z452">
        <f ca="1">_xlfn.IFS(AND(Y452&gt;铜钱系统分析!$D$233,Y452&lt;=铜钱系统分析!$E$233),5,AND(Y452&gt;铜钱系统分析!$D$234,Y452&lt;=铜钱系统分析!$E$234),4,AND(Y452&gt;铜钱系统分析!$D$235,Y452&lt;=铜钱系统分析!$E$235),3,AND(Y452&gt;铜钱系统分析!$D$236,Y452&lt;=铜钱系统分析!$E$236),2)</f>
        <v>3</v>
      </c>
      <c r="AB452" s="48">
        <f t="shared" ca="1" si="69"/>
        <v>22.631434522358095</v>
      </c>
      <c r="AC452">
        <f ca="1">_xlfn.IFS(AND(AB452&gt;铜钱系统分析!$D$233,AB452&lt;=铜钱系统分析!$E$233),5,AND(AB452&gt;铜钱系统分析!$D$234,AB452&lt;=铜钱系统分析!$E$234),4,AND(AB452&gt;铜钱系统分析!$D$235,AB452&lt;=铜钱系统分析!$E$235),3,AND(AB452&gt;铜钱系统分析!$D$236,AB452&lt;=铜钱系统分析!$E$236),2)</f>
        <v>3</v>
      </c>
    </row>
    <row r="453" spans="1:29" x14ac:dyDescent="0.15">
      <c r="A453" s="48">
        <f t="shared" ca="1" si="60"/>
        <v>71.650831007592103</v>
      </c>
      <c r="B453">
        <f ca="1">_xlfn.IFS(AND(A453&gt;铜钱系统分析!$D$233,A453&lt;=铜钱系统分析!$E$233),5,AND(A453&gt;铜钱系统分析!$D$234,A453&lt;=铜钱系统分析!$E$234),4,AND(A453&gt;铜钱系统分析!$D$235,A453&lt;=铜钱系统分析!$E$235),3,AND(A453&gt;铜钱系统分析!$D$236,A453&lt;=铜钱系统分析!$E$236),2)</f>
        <v>3</v>
      </c>
      <c r="D453" s="48">
        <f t="shared" ca="1" si="61"/>
        <v>22.387290580696007</v>
      </c>
      <c r="E453">
        <f ca="1">_xlfn.IFS(AND(D453&gt;铜钱系统分析!$D$233,D453&lt;=铜钱系统分析!$E$233),5,AND(D453&gt;铜钱系统分析!$D$234,D453&lt;=铜钱系统分析!$E$234),4,AND(D453&gt;铜钱系统分析!$D$235,D453&lt;=铜钱系统分析!$E$235),3,AND(D453&gt;铜钱系统分析!$D$236,D453&lt;=铜钱系统分析!$E$236),2)</f>
        <v>3</v>
      </c>
      <c r="G453" s="48">
        <f t="shared" ca="1" si="62"/>
        <v>80.705171796823777</v>
      </c>
      <c r="H453">
        <f ca="1">_xlfn.IFS(AND(G453&gt;铜钱系统分析!$D$233,G453&lt;=铜钱系统分析!$E$233),5,AND(G453&gt;铜钱系统分析!$D$234,G453&lt;=铜钱系统分析!$E$234),4,AND(G453&gt;铜钱系统分析!$D$235,G453&lt;=铜钱系统分析!$E$235),3,AND(G453&gt;铜钱系统分析!$D$236,G453&lt;=铜钱系统分析!$E$236),2)</f>
        <v>2</v>
      </c>
      <c r="J453" s="48">
        <f t="shared" ca="1" si="63"/>
        <v>14.333315648299394</v>
      </c>
      <c r="K453">
        <f ca="1">_xlfn.IFS(AND(J453&gt;铜钱系统分析!$D$233,J453&lt;=铜钱系统分析!$E$233),5,AND(J453&gt;铜钱系统分析!$D$234,J453&lt;=铜钱系统分析!$E$234),4,AND(J453&gt;铜钱系统分析!$D$235,J453&lt;=铜钱系统分析!$E$235),3,AND(J453&gt;铜钱系统分析!$D$236,J453&lt;=铜钱系统分析!$E$236),2)</f>
        <v>3</v>
      </c>
      <c r="M453" s="48">
        <f t="shared" ca="1" si="64"/>
        <v>66.993353651307402</v>
      </c>
      <c r="N453">
        <f ca="1">_xlfn.IFS(AND(M453&gt;铜钱系统分析!$D$233,M453&lt;=铜钱系统分析!$E$233),5,AND(M453&gt;铜钱系统分析!$D$234,M453&lt;=铜钱系统分析!$E$234),4,AND(M453&gt;铜钱系统分析!$D$235,M453&lt;=铜钱系统分析!$E$235),3,AND(M453&gt;铜钱系统分析!$D$236,M453&lt;=铜钱系统分析!$E$236),2)</f>
        <v>3</v>
      </c>
      <c r="P453" s="48">
        <f t="shared" ca="1" si="65"/>
        <v>59.042263843972911</v>
      </c>
      <c r="Q453">
        <f ca="1">_xlfn.IFS(AND(P453&gt;铜钱系统分析!$D$233,P453&lt;=铜钱系统分析!$E$233),5,AND(P453&gt;铜钱系统分析!$D$234,P453&lt;=铜钱系统分析!$E$234),4,AND(P453&gt;铜钱系统分析!$D$235,P453&lt;=铜钱系统分析!$E$235),3,AND(P453&gt;铜钱系统分析!$D$236,P453&lt;=铜钱系统分析!$E$236),2)</f>
        <v>3</v>
      </c>
      <c r="S453" s="48">
        <f t="shared" ca="1" si="66"/>
        <v>5.4378593407444109</v>
      </c>
      <c r="T453">
        <f ca="1">_xlfn.IFS(AND(S453&gt;铜钱系统分析!$D$233,S453&lt;=铜钱系统分析!$E$233),5,AND(S453&gt;铜钱系统分析!$D$234,S453&lt;=铜钱系统分析!$E$234),4,AND(S453&gt;铜钱系统分析!$D$235,S453&lt;=铜钱系统分析!$E$235),3,AND(S453&gt;铜钱系统分析!$D$236,S453&lt;=铜钱系统分析!$E$236),2)</f>
        <v>3</v>
      </c>
      <c r="V453" s="48">
        <f t="shared" ca="1" si="67"/>
        <v>20.349766702384684</v>
      </c>
      <c r="W453">
        <f ca="1">_xlfn.IFS(AND(V453&gt;铜钱系统分析!$D$233,V453&lt;=铜钱系统分析!$E$233),5,AND(V453&gt;铜钱系统分析!$D$234,V453&lt;=铜钱系统分析!$E$234),4,AND(V453&gt;铜钱系统分析!$D$235,V453&lt;=铜钱系统分析!$E$235),3,AND(V453&gt;铜钱系统分析!$D$236,V453&lt;=铜钱系统分析!$E$236),2)</f>
        <v>3</v>
      </c>
      <c r="Y453" s="48">
        <f t="shared" ca="1" si="68"/>
        <v>45.004677845062879</v>
      </c>
      <c r="Z453">
        <f ca="1">_xlfn.IFS(AND(Y453&gt;铜钱系统分析!$D$233,Y453&lt;=铜钱系统分析!$E$233),5,AND(Y453&gt;铜钱系统分析!$D$234,Y453&lt;=铜钱系统分析!$E$234),4,AND(Y453&gt;铜钱系统分析!$D$235,Y453&lt;=铜钱系统分析!$E$235),3,AND(Y453&gt;铜钱系统分析!$D$236,Y453&lt;=铜钱系统分析!$E$236),2)</f>
        <v>3</v>
      </c>
      <c r="AB453" s="48">
        <f t="shared" ca="1" si="69"/>
        <v>60.928045050733473</v>
      </c>
      <c r="AC453">
        <f ca="1">_xlfn.IFS(AND(AB453&gt;铜钱系统分析!$D$233,AB453&lt;=铜钱系统分析!$E$233),5,AND(AB453&gt;铜钱系统分析!$D$234,AB453&lt;=铜钱系统分析!$E$234),4,AND(AB453&gt;铜钱系统分析!$D$235,AB453&lt;=铜钱系统分析!$E$235),3,AND(AB453&gt;铜钱系统分析!$D$236,AB453&lt;=铜钱系统分析!$E$236),2)</f>
        <v>3</v>
      </c>
    </row>
    <row r="454" spans="1:29" x14ac:dyDescent="0.15">
      <c r="A454" s="48">
        <f t="shared" ca="1" si="60"/>
        <v>17.35044478759712</v>
      </c>
      <c r="B454">
        <f ca="1">_xlfn.IFS(AND(A454&gt;铜钱系统分析!$D$233,A454&lt;=铜钱系统分析!$E$233),5,AND(A454&gt;铜钱系统分析!$D$234,A454&lt;=铜钱系统分析!$E$234),4,AND(A454&gt;铜钱系统分析!$D$235,A454&lt;=铜钱系统分析!$E$235),3,AND(A454&gt;铜钱系统分析!$D$236,A454&lt;=铜钱系统分析!$E$236),2)</f>
        <v>3</v>
      </c>
      <c r="D454" s="48">
        <f t="shared" ca="1" si="61"/>
        <v>40.338237150060827</v>
      </c>
      <c r="E454">
        <f ca="1">_xlfn.IFS(AND(D454&gt;铜钱系统分析!$D$233,D454&lt;=铜钱系统分析!$E$233),5,AND(D454&gt;铜钱系统分析!$D$234,D454&lt;=铜钱系统分析!$E$234),4,AND(D454&gt;铜钱系统分析!$D$235,D454&lt;=铜钱系统分析!$E$235),3,AND(D454&gt;铜钱系统分析!$D$236,D454&lt;=铜钱系统分析!$E$236),2)</f>
        <v>3</v>
      </c>
      <c r="G454" s="48">
        <f t="shared" ca="1" si="62"/>
        <v>10.016479660626299</v>
      </c>
      <c r="H454">
        <f ca="1">_xlfn.IFS(AND(G454&gt;铜钱系统分析!$D$233,G454&lt;=铜钱系统分析!$E$233),5,AND(G454&gt;铜钱系统分析!$D$234,G454&lt;=铜钱系统分析!$E$234),4,AND(G454&gt;铜钱系统分析!$D$235,G454&lt;=铜钱系统分析!$E$235),3,AND(G454&gt;铜钱系统分析!$D$236,G454&lt;=铜钱系统分析!$E$236),2)</f>
        <v>3</v>
      </c>
      <c r="J454" s="48">
        <f t="shared" ca="1" si="63"/>
        <v>40.068041414989821</v>
      </c>
      <c r="K454">
        <f ca="1">_xlfn.IFS(AND(J454&gt;铜钱系统分析!$D$233,J454&lt;=铜钱系统分析!$E$233),5,AND(J454&gt;铜钱系统分析!$D$234,J454&lt;=铜钱系统分析!$E$234),4,AND(J454&gt;铜钱系统分析!$D$235,J454&lt;=铜钱系统分析!$E$235),3,AND(J454&gt;铜钱系统分析!$D$236,J454&lt;=铜钱系统分析!$E$236),2)</f>
        <v>3</v>
      </c>
      <c r="M454" s="48">
        <f t="shared" ca="1" si="64"/>
        <v>53.673475882629418</v>
      </c>
      <c r="N454">
        <f ca="1">_xlfn.IFS(AND(M454&gt;铜钱系统分析!$D$233,M454&lt;=铜钱系统分析!$E$233),5,AND(M454&gt;铜钱系统分析!$D$234,M454&lt;=铜钱系统分析!$E$234),4,AND(M454&gt;铜钱系统分析!$D$235,M454&lt;=铜钱系统分析!$E$235),3,AND(M454&gt;铜钱系统分析!$D$236,M454&lt;=铜钱系统分析!$E$236),2)</f>
        <v>3</v>
      </c>
      <c r="P454" s="48">
        <f t="shared" ca="1" si="65"/>
        <v>59.747672757107985</v>
      </c>
      <c r="Q454">
        <f ca="1">_xlfn.IFS(AND(P454&gt;铜钱系统分析!$D$233,P454&lt;=铜钱系统分析!$E$233),5,AND(P454&gt;铜钱系统分析!$D$234,P454&lt;=铜钱系统分析!$E$234),4,AND(P454&gt;铜钱系统分析!$D$235,P454&lt;=铜钱系统分析!$E$235),3,AND(P454&gt;铜钱系统分析!$D$236,P454&lt;=铜钱系统分析!$E$236),2)</f>
        <v>3</v>
      </c>
      <c r="S454" s="48">
        <f t="shared" ca="1" si="66"/>
        <v>27.948053953094576</v>
      </c>
      <c r="T454">
        <f ca="1">_xlfn.IFS(AND(S454&gt;铜钱系统分析!$D$233,S454&lt;=铜钱系统分析!$E$233),5,AND(S454&gt;铜钱系统分析!$D$234,S454&lt;=铜钱系统分析!$E$234),4,AND(S454&gt;铜钱系统分析!$D$235,S454&lt;=铜钱系统分析!$E$235),3,AND(S454&gt;铜钱系统分析!$D$236,S454&lt;=铜钱系统分析!$E$236),2)</f>
        <v>3</v>
      </c>
      <c r="V454" s="48">
        <f t="shared" ca="1" si="67"/>
        <v>44.814123176895627</v>
      </c>
      <c r="W454">
        <f ca="1">_xlfn.IFS(AND(V454&gt;铜钱系统分析!$D$233,V454&lt;=铜钱系统分析!$E$233),5,AND(V454&gt;铜钱系统分析!$D$234,V454&lt;=铜钱系统分析!$E$234),4,AND(V454&gt;铜钱系统分析!$D$235,V454&lt;=铜钱系统分析!$E$235),3,AND(V454&gt;铜钱系统分析!$D$236,V454&lt;=铜钱系统分析!$E$236),2)</f>
        <v>3</v>
      </c>
      <c r="Y454" s="48">
        <f t="shared" ca="1" si="68"/>
        <v>95.604826735666549</v>
      </c>
      <c r="Z454">
        <f ca="1">_xlfn.IFS(AND(Y454&gt;铜钱系统分析!$D$233,Y454&lt;=铜钱系统分析!$E$233),5,AND(Y454&gt;铜钱系统分析!$D$234,Y454&lt;=铜钱系统分析!$E$234),4,AND(Y454&gt;铜钱系统分析!$D$235,Y454&lt;=铜钱系统分析!$E$235),3,AND(Y454&gt;铜钱系统分析!$D$236,Y454&lt;=铜钱系统分析!$E$236),2)</f>
        <v>2</v>
      </c>
      <c r="AB454" s="48">
        <f t="shared" ca="1" si="69"/>
        <v>93.338109900989323</v>
      </c>
      <c r="AC454">
        <f ca="1">_xlfn.IFS(AND(AB454&gt;铜钱系统分析!$D$233,AB454&lt;=铜钱系统分析!$E$233),5,AND(AB454&gt;铜钱系统分析!$D$234,AB454&lt;=铜钱系统分析!$E$234),4,AND(AB454&gt;铜钱系统分析!$D$235,AB454&lt;=铜钱系统分析!$E$235),3,AND(AB454&gt;铜钱系统分析!$D$236,AB454&lt;=铜钱系统分析!$E$236),2)</f>
        <v>2</v>
      </c>
    </row>
    <row r="455" spans="1:29" x14ac:dyDescent="0.15">
      <c r="A455" s="48">
        <f t="shared" ca="1" si="60"/>
        <v>86.231253923327913</v>
      </c>
      <c r="B455">
        <f ca="1">_xlfn.IFS(AND(A455&gt;铜钱系统分析!$D$233,A455&lt;=铜钱系统分析!$E$233),5,AND(A455&gt;铜钱系统分析!$D$234,A455&lt;=铜钱系统分析!$E$234),4,AND(A455&gt;铜钱系统分析!$D$235,A455&lt;=铜钱系统分析!$E$235),3,AND(A455&gt;铜钱系统分析!$D$236,A455&lt;=铜钱系统分析!$E$236),2)</f>
        <v>2</v>
      </c>
      <c r="D455" s="48">
        <f t="shared" ca="1" si="61"/>
        <v>12.268942421185647</v>
      </c>
      <c r="E455">
        <f ca="1">_xlfn.IFS(AND(D455&gt;铜钱系统分析!$D$233,D455&lt;=铜钱系统分析!$E$233),5,AND(D455&gt;铜钱系统分析!$D$234,D455&lt;=铜钱系统分析!$E$234),4,AND(D455&gt;铜钱系统分析!$D$235,D455&lt;=铜钱系统分析!$E$235),3,AND(D455&gt;铜钱系统分析!$D$236,D455&lt;=铜钱系统分析!$E$236),2)</f>
        <v>3</v>
      </c>
      <c r="G455" s="48">
        <f t="shared" ca="1" si="62"/>
        <v>34.182768900474322</v>
      </c>
      <c r="H455">
        <f ca="1">_xlfn.IFS(AND(G455&gt;铜钱系统分析!$D$233,G455&lt;=铜钱系统分析!$E$233),5,AND(G455&gt;铜钱系统分析!$D$234,G455&lt;=铜钱系统分析!$E$234),4,AND(G455&gt;铜钱系统分析!$D$235,G455&lt;=铜钱系统分析!$E$235),3,AND(G455&gt;铜钱系统分析!$D$236,G455&lt;=铜钱系统分析!$E$236),2)</f>
        <v>3</v>
      </c>
      <c r="J455" s="48">
        <f t="shared" ca="1" si="63"/>
        <v>67.582401114431079</v>
      </c>
      <c r="K455">
        <f ca="1">_xlfn.IFS(AND(J455&gt;铜钱系统分析!$D$233,J455&lt;=铜钱系统分析!$E$233),5,AND(J455&gt;铜钱系统分析!$D$234,J455&lt;=铜钱系统分析!$E$234),4,AND(J455&gt;铜钱系统分析!$D$235,J455&lt;=铜钱系统分析!$E$235),3,AND(J455&gt;铜钱系统分析!$D$236,J455&lt;=铜钱系统分析!$E$236),2)</f>
        <v>3</v>
      </c>
      <c r="M455" s="48">
        <f t="shared" ca="1" si="64"/>
        <v>96.881245119973542</v>
      </c>
      <c r="N455">
        <f ca="1">_xlfn.IFS(AND(M455&gt;铜钱系统分析!$D$233,M455&lt;=铜钱系统分析!$E$233),5,AND(M455&gt;铜钱系统分析!$D$234,M455&lt;=铜钱系统分析!$E$234),4,AND(M455&gt;铜钱系统分析!$D$235,M455&lt;=铜钱系统分析!$E$235),3,AND(M455&gt;铜钱系统分析!$D$236,M455&lt;=铜钱系统分析!$E$236),2)</f>
        <v>2</v>
      </c>
      <c r="P455" s="48">
        <f t="shared" ca="1" si="65"/>
        <v>12.880788890533934</v>
      </c>
      <c r="Q455">
        <f ca="1">_xlfn.IFS(AND(P455&gt;铜钱系统分析!$D$233,P455&lt;=铜钱系统分析!$E$233),5,AND(P455&gt;铜钱系统分析!$D$234,P455&lt;=铜钱系统分析!$E$234),4,AND(P455&gt;铜钱系统分析!$D$235,P455&lt;=铜钱系统分析!$E$235),3,AND(P455&gt;铜钱系统分析!$D$236,P455&lt;=铜钱系统分析!$E$236),2)</f>
        <v>3</v>
      </c>
      <c r="S455" s="48">
        <f t="shared" ca="1" si="66"/>
        <v>76.808638111411668</v>
      </c>
      <c r="T455">
        <f ca="1">_xlfn.IFS(AND(S455&gt;铜钱系统分析!$D$233,S455&lt;=铜钱系统分析!$E$233),5,AND(S455&gt;铜钱系统分析!$D$234,S455&lt;=铜钱系统分析!$E$234),4,AND(S455&gt;铜钱系统分析!$D$235,S455&lt;=铜钱系统分析!$E$235),3,AND(S455&gt;铜钱系统分析!$D$236,S455&lt;=铜钱系统分析!$E$236),2)</f>
        <v>2</v>
      </c>
      <c r="V455" s="48">
        <f t="shared" ca="1" si="67"/>
        <v>71.30112897440624</v>
      </c>
      <c r="W455">
        <f ca="1">_xlfn.IFS(AND(V455&gt;铜钱系统分析!$D$233,V455&lt;=铜钱系统分析!$E$233),5,AND(V455&gt;铜钱系统分析!$D$234,V455&lt;=铜钱系统分析!$E$234),4,AND(V455&gt;铜钱系统分析!$D$235,V455&lt;=铜钱系统分析!$E$235),3,AND(V455&gt;铜钱系统分析!$D$236,V455&lt;=铜钱系统分析!$E$236),2)</f>
        <v>3</v>
      </c>
      <c r="Y455" s="48">
        <f t="shared" ca="1" si="68"/>
        <v>61.928375682781301</v>
      </c>
      <c r="Z455">
        <f ca="1">_xlfn.IFS(AND(Y455&gt;铜钱系统分析!$D$233,Y455&lt;=铜钱系统分析!$E$233),5,AND(Y455&gt;铜钱系统分析!$D$234,Y455&lt;=铜钱系统分析!$E$234),4,AND(Y455&gt;铜钱系统分析!$D$235,Y455&lt;=铜钱系统分析!$E$235),3,AND(Y455&gt;铜钱系统分析!$D$236,Y455&lt;=铜钱系统分析!$E$236),2)</f>
        <v>3</v>
      </c>
      <c r="AB455" s="48">
        <f t="shared" ca="1" si="69"/>
        <v>3.2126489337912401</v>
      </c>
      <c r="AC455">
        <f ca="1">_xlfn.IFS(AND(AB455&gt;铜钱系统分析!$D$233,AB455&lt;=铜钱系统分析!$E$233),5,AND(AB455&gt;铜钱系统分析!$D$234,AB455&lt;=铜钱系统分析!$E$234),4,AND(AB455&gt;铜钱系统分析!$D$235,AB455&lt;=铜钱系统分析!$E$235),3,AND(AB455&gt;铜钱系统分析!$D$236,AB455&lt;=铜钱系统分析!$E$236),2)</f>
        <v>3</v>
      </c>
    </row>
    <row r="456" spans="1:29" x14ac:dyDescent="0.15">
      <c r="A456" s="48">
        <f t="shared" ca="1" si="60"/>
        <v>68.484314750813411</v>
      </c>
      <c r="B456">
        <f ca="1">_xlfn.IFS(AND(A456&gt;铜钱系统分析!$D$233,A456&lt;=铜钱系统分析!$E$233),5,AND(A456&gt;铜钱系统分析!$D$234,A456&lt;=铜钱系统分析!$E$234),4,AND(A456&gt;铜钱系统分析!$D$235,A456&lt;=铜钱系统分析!$E$235),3,AND(A456&gt;铜钱系统分析!$D$236,A456&lt;=铜钱系统分析!$E$236),2)</f>
        <v>3</v>
      </c>
      <c r="D456" s="48">
        <f t="shared" ca="1" si="61"/>
        <v>9.9075645256688656</v>
      </c>
      <c r="E456">
        <f ca="1">_xlfn.IFS(AND(D456&gt;铜钱系统分析!$D$233,D456&lt;=铜钱系统分析!$E$233),5,AND(D456&gt;铜钱系统分析!$D$234,D456&lt;=铜钱系统分析!$E$234),4,AND(D456&gt;铜钱系统分析!$D$235,D456&lt;=铜钱系统分析!$E$235),3,AND(D456&gt;铜钱系统分析!$D$236,D456&lt;=铜钱系统分析!$E$236),2)</f>
        <v>3</v>
      </c>
      <c r="G456" s="48">
        <f t="shared" ca="1" si="62"/>
        <v>41.224640590969983</v>
      </c>
      <c r="H456">
        <f ca="1">_xlfn.IFS(AND(G456&gt;铜钱系统分析!$D$233,G456&lt;=铜钱系统分析!$E$233),5,AND(G456&gt;铜钱系统分析!$D$234,G456&lt;=铜钱系统分析!$E$234),4,AND(G456&gt;铜钱系统分析!$D$235,G456&lt;=铜钱系统分析!$E$235),3,AND(G456&gt;铜钱系统分析!$D$236,G456&lt;=铜钱系统分析!$E$236),2)</f>
        <v>3</v>
      </c>
      <c r="J456" s="48">
        <f t="shared" ca="1" si="63"/>
        <v>21.620924126811747</v>
      </c>
      <c r="K456">
        <f ca="1">_xlfn.IFS(AND(J456&gt;铜钱系统分析!$D$233,J456&lt;=铜钱系统分析!$E$233),5,AND(J456&gt;铜钱系统分析!$D$234,J456&lt;=铜钱系统分析!$E$234),4,AND(J456&gt;铜钱系统分析!$D$235,J456&lt;=铜钱系统分析!$E$235),3,AND(J456&gt;铜钱系统分析!$D$236,J456&lt;=铜钱系统分析!$E$236),2)</f>
        <v>3</v>
      </c>
      <c r="M456" s="48">
        <f t="shared" ca="1" si="64"/>
        <v>90.567719737235095</v>
      </c>
      <c r="N456">
        <f ca="1">_xlfn.IFS(AND(M456&gt;铜钱系统分析!$D$233,M456&lt;=铜钱系统分析!$E$233),5,AND(M456&gt;铜钱系统分析!$D$234,M456&lt;=铜钱系统分析!$E$234),4,AND(M456&gt;铜钱系统分析!$D$235,M456&lt;=铜钱系统分析!$E$235),3,AND(M456&gt;铜钱系统分析!$D$236,M456&lt;=铜钱系统分析!$E$236),2)</f>
        <v>2</v>
      </c>
      <c r="P456" s="48">
        <f t="shared" ca="1" si="65"/>
        <v>16.370135509409899</v>
      </c>
      <c r="Q456">
        <f ca="1">_xlfn.IFS(AND(P456&gt;铜钱系统分析!$D$233,P456&lt;=铜钱系统分析!$E$233),5,AND(P456&gt;铜钱系统分析!$D$234,P456&lt;=铜钱系统分析!$E$234),4,AND(P456&gt;铜钱系统分析!$D$235,P456&lt;=铜钱系统分析!$E$235),3,AND(P456&gt;铜钱系统分析!$D$236,P456&lt;=铜钱系统分析!$E$236),2)</f>
        <v>3</v>
      </c>
      <c r="S456" s="48">
        <f t="shared" ca="1" si="66"/>
        <v>22.275947109187545</v>
      </c>
      <c r="T456">
        <f ca="1">_xlfn.IFS(AND(S456&gt;铜钱系统分析!$D$233,S456&lt;=铜钱系统分析!$E$233),5,AND(S456&gt;铜钱系统分析!$D$234,S456&lt;=铜钱系统分析!$E$234),4,AND(S456&gt;铜钱系统分析!$D$235,S456&lt;=铜钱系统分析!$E$235),3,AND(S456&gt;铜钱系统分析!$D$236,S456&lt;=铜钱系统分析!$E$236),2)</f>
        <v>3</v>
      </c>
      <c r="V456" s="48">
        <f t="shared" ca="1" si="67"/>
        <v>96.689787859742353</v>
      </c>
      <c r="W456">
        <f ca="1">_xlfn.IFS(AND(V456&gt;铜钱系统分析!$D$233,V456&lt;=铜钱系统分析!$E$233),5,AND(V456&gt;铜钱系统分析!$D$234,V456&lt;=铜钱系统分析!$E$234),4,AND(V456&gt;铜钱系统分析!$D$235,V456&lt;=铜钱系统分析!$E$235),3,AND(V456&gt;铜钱系统分析!$D$236,V456&lt;=铜钱系统分析!$E$236),2)</f>
        <v>2</v>
      </c>
      <c r="Y456" s="48">
        <f t="shared" ca="1" si="68"/>
        <v>7.2707323055142155</v>
      </c>
      <c r="Z456">
        <f ca="1">_xlfn.IFS(AND(Y456&gt;铜钱系统分析!$D$233,Y456&lt;=铜钱系统分析!$E$233),5,AND(Y456&gt;铜钱系统分析!$D$234,Y456&lt;=铜钱系统分析!$E$234),4,AND(Y456&gt;铜钱系统分析!$D$235,Y456&lt;=铜钱系统分析!$E$235),3,AND(Y456&gt;铜钱系统分析!$D$236,Y456&lt;=铜钱系统分析!$E$236),2)</f>
        <v>3</v>
      </c>
      <c r="AB456" s="48">
        <f t="shared" ca="1" si="69"/>
        <v>63.487191497487714</v>
      </c>
      <c r="AC456">
        <f ca="1">_xlfn.IFS(AND(AB456&gt;铜钱系统分析!$D$233,AB456&lt;=铜钱系统分析!$E$233),5,AND(AB456&gt;铜钱系统分析!$D$234,AB456&lt;=铜钱系统分析!$E$234),4,AND(AB456&gt;铜钱系统分析!$D$235,AB456&lt;=铜钱系统分析!$E$235),3,AND(AB456&gt;铜钱系统分析!$D$236,AB456&lt;=铜钱系统分析!$E$236),2)</f>
        <v>3</v>
      </c>
    </row>
    <row r="457" spans="1:29" x14ac:dyDescent="0.15">
      <c r="A457" s="48">
        <f t="shared" ca="1" si="60"/>
        <v>70.159083922400157</v>
      </c>
      <c r="B457">
        <f ca="1">_xlfn.IFS(AND(A457&gt;铜钱系统分析!$D$233,A457&lt;=铜钱系统分析!$E$233),5,AND(A457&gt;铜钱系统分析!$D$234,A457&lt;=铜钱系统分析!$E$234),4,AND(A457&gt;铜钱系统分析!$D$235,A457&lt;=铜钱系统分析!$E$235),3,AND(A457&gt;铜钱系统分析!$D$236,A457&lt;=铜钱系统分析!$E$236),2)</f>
        <v>3</v>
      </c>
      <c r="D457" s="48">
        <f t="shared" ca="1" si="61"/>
        <v>28.23705089170263</v>
      </c>
      <c r="E457">
        <f ca="1">_xlfn.IFS(AND(D457&gt;铜钱系统分析!$D$233,D457&lt;=铜钱系统分析!$E$233),5,AND(D457&gt;铜钱系统分析!$D$234,D457&lt;=铜钱系统分析!$E$234),4,AND(D457&gt;铜钱系统分析!$D$235,D457&lt;=铜钱系统分析!$E$235),3,AND(D457&gt;铜钱系统分析!$D$236,D457&lt;=铜钱系统分析!$E$236),2)</f>
        <v>3</v>
      </c>
      <c r="G457" s="48">
        <f t="shared" ca="1" si="62"/>
        <v>52.203725725879579</v>
      </c>
      <c r="H457">
        <f ca="1">_xlfn.IFS(AND(G457&gt;铜钱系统分析!$D$233,G457&lt;=铜钱系统分析!$E$233),5,AND(G457&gt;铜钱系统分析!$D$234,G457&lt;=铜钱系统分析!$E$234),4,AND(G457&gt;铜钱系统分析!$D$235,G457&lt;=铜钱系统分析!$E$235),3,AND(G457&gt;铜钱系统分析!$D$236,G457&lt;=铜钱系统分析!$E$236),2)</f>
        <v>3</v>
      </c>
      <c r="J457" s="48">
        <f t="shared" ca="1" si="63"/>
        <v>40.18590050474107</v>
      </c>
      <c r="K457">
        <f ca="1">_xlfn.IFS(AND(J457&gt;铜钱系统分析!$D$233,J457&lt;=铜钱系统分析!$E$233),5,AND(J457&gt;铜钱系统分析!$D$234,J457&lt;=铜钱系统分析!$E$234),4,AND(J457&gt;铜钱系统分析!$D$235,J457&lt;=铜钱系统分析!$E$235),3,AND(J457&gt;铜钱系统分析!$D$236,J457&lt;=铜钱系统分析!$E$236),2)</f>
        <v>3</v>
      </c>
      <c r="M457" s="48">
        <f t="shared" ca="1" si="64"/>
        <v>60.464691524800543</v>
      </c>
      <c r="N457">
        <f ca="1">_xlfn.IFS(AND(M457&gt;铜钱系统分析!$D$233,M457&lt;=铜钱系统分析!$E$233),5,AND(M457&gt;铜钱系统分析!$D$234,M457&lt;=铜钱系统分析!$E$234),4,AND(M457&gt;铜钱系统分析!$D$235,M457&lt;=铜钱系统分析!$E$235),3,AND(M457&gt;铜钱系统分析!$D$236,M457&lt;=铜钱系统分析!$E$236),2)</f>
        <v>3</v>
      </c>
      <c r="P457" s="48">
        <f t="shared" ca="1" si="65"/>
        <v>48.103170230738755</v>
      </c>
      <c r="Q457">
        <f ca="1">_xlfn.IFS(AND(P457&gt;铜钱系统分析!$D$233,P457&lt;=铜钱系统分析!$E$233),5,AND(P457&gt;铜钱系统分析!$D$234,P457&lt;=铜钱系统分析!$E$234),4,AND(P457&gt;铜钱系统分析!$D$235,P457&lt;=铜钱系统分析!$E$235),3,AND(P457&gt;铜钱系统分析!$D$236,P457&lt;=铜钱系统分析!$E$236),2)</f>
        <v>3</v>
      </c>
      <c r="S457" s="48">
        <f t="shared" ca="1" si="66"/>
        <v>34.695354722228188</v>
      </c>
      <c r="T457">
        <f ca="1">_xlfn.IFS(AND(S457&gt;铜钱系统分析!$D$233,S457&lt;=铜钱系统分析!$E$233),5,AND(S457&gt;铜钱系统分析!$D$234,S457&lt;=铜钱系统分析!$E$234),4,AND(S457&gt;铜钱系统分析!$D$235,S457&lt;=铜钱系统分析!$E$235),3,AND(S457&gt;铜钱系统分析!$D$236,S457&lt;=铜钱系统分析!$E$236),2)</f>
        <v>3</v>
      </c>
      <c r="V457" s="48">
        <f t="shared" ca="1" si="67"/>
        <v>43.926249252953944</v>
      </c>
      <c r="W457">
        <f ca="1">_xlfn.IFS(AND(V457&gt;铜钱系统分析!$D$233,V457&lt;=铜钱系统分析!$E$233),5,AND(V457&gt;铜钱系统分析!$D$234,V457&lt;=铜钱系统分析!$E$234),4,AND(V457&gt;铜钱系统分析!$D$235,V457&lt;=铜钱系统分析!$E$235),3,AND(V457&gt;铜钱系统分析!$D$236,V457&lt;=铜钱系统分析!$E$236),2)</f>
        <v>3</v>
      </c>
      <c r="Y457" s="48">
        <f t="shared" ca="1" si="68"/>
        <v>51.898244389761295</v>
      </c>
      <c r="Z457">
        <f ca="1">_xlfn.IFS(AND(Y457&gt;铜钱系统分析!$D$233,Y457&lt;=铜钱系统分析!$E$233),5,AND(Y457&gt;铜钱系统分析!$D$234,Y457&lt;=铜钱系统分析!$E$234),4,AND(Y457&gt;铜钱系统分析!$D$235,Y457&lt;=铜钱系统分析!$E$235),3,AND(Y457&gt;铜钱系统分析!$D$236,Y457&lt;=铜钱系统分析!$E$236),2)</f>
        <v>3</v>
      </c>
      <c r="AB457" s="48">
        <f t="shared" ca="1" si="69"/>
        <v>24.089553961691678</v>
      </c>
      <c r="AC457">
        <f ca="1">_xlfn.IFS(AND(AB457&gt;铜钱系统分析!$D$233,AB457&lt;=铜钱系统分析!$E$233),5,AND(AB457&gt;铜钱系统分析!$D$234,AB457&lt;=铜钱系统分析!$E$234),4,AND(AB457&gt;铜钱系统分析!$D$235,AB457&lt;=铜钱系统分析!$E$235),3,AND(AB457&gt;铜钱系统分析!$D$236,AB457&lt;=铜钱系统分析!$E$236),2)</f>
        <v>3</v>
      </c>
    </row>
    <row r="458" spans="1:29" x14ac:dyDescent="0.15">
      <c r="A458" s="48">
        <f t="shared" ca="1" si="60"/>
        <v>38.932034995857776</v>
      </c>
      <c r="B458">
        <f ca="1">_xlfn.IFS(AND(A458&gt;铜钱系统分析!$D$233,A458&lt;=铜钱系统分析!$E$233),5,AND(A458&gt;铜钱系统分析!$D$234,A458&lt;=铜钱系统分析!$E$234),4,AND(A458&gt;铜钱系统分析!$D$235,A458&lt;=铜钱系统分析!$E$235),3,AND(A458&gt;铜钱系统分析!$D$236,A458&lt;=铜钱系统分析!$E$236),2)</f>
        <v>3</v>
      </c>
      <c r="D458" s="48">
        <f t="shared" ca="1" si="61"/>
        <v>77.404672092704246</v>
      </c>
      <c r="E458">
        <f ca="1">_xlfn.IFS(AND(D458&gt;铜钱系统分析!$D$233,D458&lt;=铜钱系统分析!$E$233),5,AND(D458&gt;铜钱系统分析!$D$234,D458&lt;=铜钱系统分析!$E$234),4,AND(D458&gt;铜钱系统分析!$D$235,D458&lt;=铜钱系统分析!$E$235),3,AND(D458&gt;铜钱系统分析!$D$236,D458&lt;=铜钱系统分析!$E$236),2)</f>
        <v>2</v>
      </c>
      <c r="G458" s="48">
        <f t="shared" ca="1" si="62"/>
        <v>31.642191152638354</v>
      </c>
      <c r="H458">
        <f ca="1">_xlfn.IFS(AND(G458&gt;铜钱系统分析!$D$233,G458&lt;=铜钱系统分析!$E$233),5,AND(G458&gt;铜钱系统分析!$D$234,G458&lt;=铜钱系统分析!$E$234),4,AND(G458&gt;铜钱系统分析!$D$235,G458&lt;=铜钱系统分析!$E$235),3,AND(G458&gt;铜钱系统分析!$D$236,G458&lt;=铜钱系统分析!$E$236),2)</f>
        <v>3</v>
      </c>
      <c r="J458" s="48">
        <f t="shared" ca="1" si="63"/>
        <v>21.600229321491206</v>
      </c>
      <c r="K458">
        <f ca="1">_xlfn.IFS(AND(J458&gt;铜钱系统分析!$D$233,J458&lt;=铜钱系统分析!$E$233),5,AND(J458&gt;铜钱系统分析!$D$234,J458&lt;=铜钱系统分析!$E$234),4,AND(J458&gt;铜钱系统分析!$D$235,J458&lt;=铜钱系统分析!$E$235),3,AND(J458&gt;铜钱系统分析!$D$236,J458&lt;=铜钱系统分析!$E$236),2)</f>
        <v>3</v>
      </c>
      <c r="M458" s="48">
        <f t="shared" ca="1" si="64"/>
        <v>42.190711381036763</v>
      </c>
      <c r="N458">
        <f ca="1">_xlfn.IFS(AND(M458&gt;铜钱系统分析!$D$233,M458&lt;=铜钱系统分析!$E$233),5,AND(M458&gt;铜钱系统分析!$D$234,M458&lt;=铜钱系统分析!$E$234),4,AND(M458&gt;铜钱系统分析!$D$235,M458&lt;=铜钱系统分析!$E$235),3,AND(M458&gt;铜钱系统分析!$D$236,M458&lt;=铜钱系统分析!$E$236),2)</f>
        <v>3</v>
      </c>
      <c r="P458" s="48">
        <f t="shared" ca="1" si="65"/>
        <v>49.880147990686005</v>
      </c>
      <c r="Q458">
        <f ca="1">_xlfn.IFS(AND(P458&gt;铜钱系统分析!$D$233,P458&lt;=铜钱系统分析!$E$233),5,AND(P458&gt;铜钱系统分析!$D$234,P458&lt;=铜钱系统分析!$E$234),4,AND(P458&gt;铜钱系统分析!$D$235,P458&lt;=铜钱系统分析!$E$235),3,AND(P458&gt;铜钱系统分析!$D$236,P458&lt;=铜钱系统分析!$E$236),2)</f>
        <v>3</v>
      </c>
      <c r="S458" s="48">
        <f t="shared" ca="1" si="66"/>
        <v>57.541005242833556</v>
      </c>
      <c r="T458">
        <f ca="1">_xlfn.IFS(AND(S458&gt;铜钱系统分析!$D$233,S458&lt;=铜钱系统分析!$E$233),5,AND(S458&gt;铜钱系统分析!$D$234,S458&lt;=铜钱系统分析!$E$234),4,AND(S458&gt;铜钱系统分析!$D$235,S458&lt;=铜钱系统分析!$E$235),3,AND(S458&gt;铜钱系统分析!$D$236,S458&lt;=铜钱系统分析!$E$236),2)</f>
        <v>3</v>
      </c>
      <c r="V458" s="48">
        <f t="shared" ca="1" si="67"/>
        <v>31.910809979385956</v>
      </c>
      <c r="W458">
        <f ca="1">_xlfn.IFS(AND(V458&gt;铜钱系统分析!$D$233,V458&lt;=铜钱系统分析!$E$233),5,AND(V458&gt;铜钱系统分析!$D$234,V458&lt;=铜钱系统分析!$E$234),4,AND(V458&gt;铜钱系统分析!$D$235,V458&lt;=铜钱系统分析!$E$235),3,AND(V458&gt;铜钱系统分析!$D$236,V458&lt;=铜钱系统分析!$E$236),2)</f>
        <v>3</v>
      </c>
      <c r="Y458" s="48">
        <f t="shared" ca="1" si="68"/>
        <v>72.342973370356674</v>
      </c>
      <c r="Z458">
        <f ca="1">_xlfn.IFS(AND(Y458&gt;铜钱系统分析!$D$233,Y458&lt;=铜钱系统分析!$E$233),5,AND(Y458&gt;铜钱系统分析!$D$234,Y458&lt;=铜钱系统分析!$E$234),4,AND(Y458&gt;铜钱系统分析!$D$235,Y458&lt;=铜钱系统分析!$E$235),3,AND(Y458&gt;铜钱系统分析!$D$236,Y458&lt;=铜钱系统分析!$E$236),2)</f>
        <v>3</v>
      </c>
      <c r="AB458" s="48">
        <f t="shared" ca="1" si="69"/>
        <v>94.194028288023318</v>
      </c>
      <c r="AC458">
        <f ca="1">_xlfn.IFS(AND(AB458&gt;铜钱系统分析!$D$233,AB458&lt;=铜钱系统分析!$E$233),5,AND(AB458&gt;铜钱系统分析!$D$234,AB458&lt;=铜钱系统分析!$E$234),4,AND(AB458&gt;铜钱系统分析!$D$235,AB458&lt;=铜钱系统分析!$E$235),3,AND(AB458&gt;铜钱系统分析!$D$236,AB458&lt;=铜钱系统分析!$E$236),2)</f>
        <v>2</v>
      </c>
    </row>
    <row r="459" spans="1:29" x14ac:dyDescent="0.15">
      <c r="A459" s="48">
        <f t="shared" ca="1" si="60"/>
        <v>98.936699150853187</v>
      </c>
      <c r="B459">
        <f ca="1">_xlfn.IFS(AND(A459&gt;铜钱系统分析!$D$233,A459&lt;=铜钱系统分析!$E$233),5,AND(A459&gt;铜钱系统分析!$D$234,A459&lt;=铜钱系统分析!$E$234),4,AND(A459&gt;铜钱系统分析!$D$235,A459&lt;=铜钱系统分析!$E$235),3,AND(A459&gt;铜钱系统分析!$D$236,A459&lt;=铜钱系统分析!$E$236),2)</f>
        <v>2</v>
      </c>
      <c r="D459" s="48">
        <f t="shared" ca="1" si="61"/>
        <v>8.3712489269175077</v>
      </c>
      <c r="E459">
        <f ca="1">_xlfn.IFS(AND(D459&gt;铜钱系统分析!$D$233,D459&lt;=铜钱系统分析!$E$233),5,AND(D459&gt;铜钱系统分析!$D$234,D459&lt;=铜钱系统分析!$E$234),4,AND(D459&gt;铜钱系统分析!$D$235,D459&lt;=铜钱系统分析!$E$235),3,AND(D459&gt;铜钱系统分析!$D$236,D459&lt;=铜钱系统分析!$E$236),2)</f>
        <v>3</v>
      </c>
      <c r="G459" s="48">
        <f t="shared" ca="1" si="62"/>
        <v>60.588629661116997</v>
      </c>
      <c r="H459">
        <f ca="1">_xlfn.IFS(AND(G459&gt;铜钱系统分析!$D$233,G459&lt;=铜钱系统分析!$E$233),5,AND(G459&gt;铜钱系统分析!$D$234,G459&lt;=铜钱系统分析!$E$234),4,AND(G459&gt;铜钱系统分析!$D$235,G459&lt;=铜钱系统分析!$E$235),3,AND(G459&gt;铜钱系统分析!$D$236,G459&lt;=铜钱系统分析!$E$236),2)</f>
        <v>3</v>
      </c>
      <c r="J459" s="48">
        <f t="shared" ca="1" si="63"/>
        <v>92.520856957942016</v>
      </c>
      <c r="K459">
        <f ca="1">_xlfn.IFS(AND(J459&gt;铜钱系统分析!$D$233,J459&lt;=铜钱系统分析!$E$233),5,AND(J459&gt;铜钱系统分析!$D$234,J459&lt;=铜钱系统分析!$E$234),4,AND(J459&gt;铜钱系统分析!$D$235,J459&lt;=铜钱系统分析!$E$235),3,AND(J459&gt;铜钱系统分析!$D$236,J459&lt;=铜钱系统分析!$E$236),2)</f>
        <v>2</v>
      </c>
      <c r="M459" s="48">
        <f t="shared" ca="1" si="64"/>
        <v>94.349065137490612</v>
      </c>
      <c r="N459">
        <f ca="1">_xlfn.IFS(AND(M459&gt;铜钱系统分析!$D$233,M459&lt;=铜钱系统分析!$E$233),5,AND(M459&gt;铜钱系统分析!$D$234,M459&lt;=铜钱系统分析!$E$234),4,AND(M459&gt;铜钱系统分析!$D$235,M459&lt;=铜钱系统分析!$E$235),3,AND(M459&gt;铜钱系统分析!$D$236,M459&lt;=铜钱系统分析!$E$236),2)</f>
        <v>2</v>
      </c>
      <c r="P459" s="48">
        <f t="shared" ca="1" si="65"/>
        <v>70.493175258793656</v>
      </c>
      <c r="Q459">
        <f ca="1">_xlfn.IFS(AND(P459&gt;铜钱系统分析!$D$233,P459&lt;=铜钱系统分析!$E$233),5,AND(P459&gt;铜钱系统分析!$D$234,P459&lt;=铜钱系统分析!$E$234),4,AND(P459&gt;铜钱系统分析!$D$235,P459&lt;=铜钱系统分析!$E$235),3,AND(P459&gt;铜钱系统分析!$D$236,P459&lt;=铜钱系统分析!$E$236),2)</f>
        <v>3</v>
      </c>
      <c r="S459" s="48">
        <f t="shared" ca="1" si="66"/>
        <v>79.606181682760706</v>
      </c>
      <c r="T459">
        <f ca="1">_xlfn.IFS(AND(S459&gt;铜钱系统分析!$D$233,S459&lt;=铜钱系统分析!$E$233),5,AND(S459&gt;铜钱系统分析!$D$234,S459&lt;=铜钱系统分析!$E$234),4,AND(S459&gt;铜钱系统分析!$D$235,S459&lt;=铜钱系统分析!$E$235),3,AND(S459&gt;铜钱系统分析!$D$236,S459&lt;=铜钱系统分析!$E$236),2)</f>
        <v>2</v>
      </c>
      <c r="V459" s="48">
        <f t="shared" ca="1" si="67"/>
        <v>76.303545816150105</v>
      </c>
      <c r="W459">
        <f ca="1">_xlfn.IFS(AND(V459&gt;铜钱系统分析!$D$233,V459&lt;=铜钱系统分析!$E$233),5,AND(V459&gt;铜钱系统分析!$D$234,V459&lt;=铜钱系统分析!$E$234),4,AND(V459&gt;铜钱系统分析!$D$235,V459&lt;=铜钱系统分析!$E$235),3,AND(V459&gt;铜钱系统分析!$D$236,V459&lt;=铜钱系统分析!$E$236),2)</f>
        <v>2</v>
      </c>
      <c r="Y459" s="48">
        <f t="shared" ca="1" si="68"/>
        <v>46.736694084733251</v>
      </c>
      <c r="Z459">
        <f ca="1">_xlfn.IFS(AND(Y459&gt;铜钱系统分析!$D$233,Y459&lt;=铜钱系统分析!$E$233),5,AND(Y459&gt;铜钱系统分析!$D$234,Y459&lt;=铜钱系统分析!$E$234),4,AND(Y459&gt;铜钱系统分析!$D$235,Y459&lt;=铜钱系统分析!$E$235),3,AND(Y459&gt;铜钱系统分析!$D$236,Y459&lt;=铜钱系统分析!$E$236),2)</f>
        <v>3</v>
      </c>
      <c r="AB459" s="48">
        <f t="shared" ca="1" si="69"/>
        <v>54.817828166177463</v>
      </c>
      <c r="AC459">
        <f ca="1">_xlfn.IFS(AND(AB459&gt;铜钱系统分析!$D$233,AB459&lt;=铜钱系统分析!$E$233),5,AND(AB459&gt;铜钱系统分析!$D$234,AB459&lt;=铜钱系统分析!$E$234),4,AND(AB459&gt;铜钱系统分析!$D$235,AB459&lt;=铜钱系统分析!$E$235),3,AND(AB459&gt;铜钱系统分析!$D$236,AB459&lt;=铜钱系统分析!$E$236),2)</f>
        <v>3</v>
      </c>
    </row>
    <row r="460" spans="1:29" x14ac:dyDescent="0.15">
      <c r="A460" s="48">
        <f t="shared" ref="A460:A523" ca="1" si="70">RAND()*100</f>
        <v>61.146432826125654</v>
      </c>
      <c r="B460">
        <f ca="1">_xlfn.IFS(AND(A460&gt;铜钱系统分析!$D$233,A460&lt;=铜钱系统分析!$E$233),5,AND(A460&gt;铜钱系统分析!$D$234,A460&lt;=铜钱系统分析!$E$234),4,AND(A460&gt;铜钱系统分析!$D$235,A460&lt;=铜钱系统分析!$E$235),3,AND(A460&gt;铜钱系统分析!$D$236,A460&lt;=铜钱系统分析!$E$236),2)</f>
        <v>3</v>
      </c>
      <c r="D460" s="48">
        <f t="shared" ref="D460:D523" ca="1" si="71">RAND()*100</f>
        <v>54.104297570786628</v>
      </c>
      <c r="E460">
        <f ca="1">_xlfn.IFS(AND(D460&gt;铜钱系统分析!$D$233,D460&lt;=铜钱系统分析!$E$233),5,AND(D460&gt;铜钱系统分析!$D$234,D460&lt;=铜钱系统分析!$E$234),4,AND(D460&gt;铜钱系统分析!$D$235,D460&lt;=铜钱系统分析!$E$235),3,AND(D460&gt;铜钱系统分析!$D$236,D460&lt;=铜钱系统分析!$E$236),2)</f>
        <v>3</v>
      </c>
      <c r="G460" s="48">
        <f t="shared" ref="G460:G523" ca="1" si="72">RAND()*100</f>
        <v>74.241423006649683</v>
      </c>
      <c r="H460">
        <f ca="1">_xlfn.IFS(AND(G460&gt;铜钱系统分析!$D$233,G460&lt;=铜钱系统分析!$E$233),5,AND(G460&gt;铜钱系统分析!$D$234,G460&lt;=铜钱系统分析!$E$234),4,AND(G460&gt;铜钱系统分析!$D$235,G460&lt;=铜钱系统分析!$E$235),3,AND(G460&gt;铜钱系统分析!$D$236,G460&lt;=铜钱系统分析!$E$236),2)</f>
        <v>2</v>
      </c>
      <c r="J460" s="48">
        <f t="shared" ref="J460:J523" ca="1" si="73">RAND()*100</f>
        <v>61.738114026019375</v>
      </c>
      <c r="K460">
        <f ca="1">_xlfn.IFS(AND(J460&gt;铜钱系统分析!$D$233,J460&lt;=铜钱系统分析!$E$233),5,AND(J460&gt;铜钱系统分析!$D$234,J460&lt;=铜钱系统分析!$E$234),4,AND(J460&gt;铜钱系统分析!$D$235,J460&lt;=铜钱系统分析!$E$235),3,AND(J460&gt;铜钱系统分析!$D$236,J460&lt;=铜钱系统分析!$E$236),2)</f>
        <v>3</v>
      </c>
      <c r="M460" s="48">
        <f t="shared" ref="M460:M523" ca="1" si="74">RAND()*100</f>
        <v>76.951558071670974</v>
      </c>
      <c r="N460">
        <f ca="1">_xlfn.IFS(AND(M460&gt;铜钱系统分析!$D$233,M460&lt;=铜钱系统分析!$E$233),5,AND(M460&gt;铜钱系统分析!$D$234,M460&lt;=铜钱系统分析!$E$234),4,AND(M460&gt;铜钱系统分析!$D$235,M460&lt;=铜钱系统分析!$E$235),3,AND(M460&gt;铜钱系统分析!$D$236,M460&lt;=铜钱系统分析!$E$236),2)</f>
        <v>2</v>
      </c>
      <c r="P460" s="48">
        <f t="shared" ref="P460:P523" ca="1" si="75">RAND()*100</f>
        <v>69.140403370426327</v>
      </c>
      <c r="Q460">
        <f ca="1">_xlfn.IFS(AND(P460&gt;铜钱系统分析!$D$233,P460&lt;=铜钱系统分析!$E$233),5,AND(P460&gt;铜钱系统分析!$D$234,P460&lt;=铜钱系统分析!$E$234),4,AND(P460&gt;铜钱系统分析!$D$235,P460&lt;=铜钱系统分析!$E$235),3,AND(P460&gt;铜钱系统分析!$D$236,P460&lt;=铜钱系统分析!$E$236),2)</f>
        <v>3</v>
      </c>
      <c r="S460" s="48">
        <f t="shared" ref="S460:S523" ca="1" si="76">RAND()*100</f>
        <v>50.850258279622395</v>
      </c>
      <c r="T460">
        <f ca="1">_xlfn.IFS(AND(S460&gt;铜钱系统分析!$D$233,S460&lt;=铜钱系统分析!$E$233),5,AND(S460&gt;铜钱系统分析!$D$234,S460&lt;=铜钱系统分析!$E$234),4,AND(S460&gt;铜钱系统分析!$D$235,S460&lt;=铜钱系统分析!$E$235),3,AND(S460&gt;铜钱系统分析!$D$236,S460&lt;=铜钱系统分析!$E$236),2)</f>
        <v>3</v>
      </c>
      <c r="V460" s="48">
        <f t="shared" ref="V460:V523" ca="1" si="77">RAND()*100</f>
        <v>72.706150008861115</v>
      </c>
      <c r="W460">
        <f ca="1">_xlfn.IFS(AND(V460&gt;铜钱系统分析!$D$233,V460&lt;=铜钱系统分析!$E$233),5,AND(V460&gt;铜钱系统分析!$D$234,V460&lt;=铜钱系统分析!$E$234),4,AND(V460&gt;铜钱系统分析!$D$235,V460&lt;=铜钱系统分析!$E$235),3,AND(V460&gt;铜钱系统分析!$D$236,V460&lt;=铜钱系统分析!$E$236),2)</f>
        <v>2</v>
      </c>
      <c r="Y460" s="48">
        <f t="shared" ref="Y460:Y523" ca="1" si="78">RAND()*100</f>
        <v>21.463250515521992</v>
      </c>
      <c r="Z460">
        <f ca="1">_xlfn.IFS(AND(Y460&gt;铜钱系统分析!$D$233,Y460&lt;=铜钱系统分析!$E$233),5,AND(Y460&gt;铜钱系统分析!$D$234,Y460&lt;=铜钱系统分析!$E$234),4,AND(Y460&gt;铜钱系统分析!$D$235,Y460&lt;=铜钱系统分析!$E$235),3,AND(Y460&gt;铜钱系统分析!$D$236,Y460&lt;=铜钱系统分析!$E$236),2)</f>
        <v>3</v>
      </c>
      <c r="AB460" s="48">
        <f t="shared" ref="AB460:AB523" ca="1" si="79">RAND()*100</f>
        <v>60.738870667800363</v>
      </c>
      <c r="AC460">
        <f ca="1">_xlfn.IFS(AND(AB460&gt;铜钱系统分析!$D$233,AB460&lt;=铜钱系统分析!$E$233),5,AND(AB460&gt;铜钱系统分析!$D$234,AB460&lt;=铜钱系统分析!$E$234),4,AND(AB460&gt;铜钱系统分析!$D$235,AB460&lt;=铜钱系统分析!$E$235),3,AND(AB460&gt;铜钱系统分析!$D$236,AB460&lt;=铜钱系统分析!$E$236),2)</f>
        <v>3</v>
      </c>
    </row>
    <row r="461" spans="1:29" x14ac:dyDescent="0.15">
      <c r="A461" s="48">
        <f t="shared" ca="1" si="70"/>
        <v>93.920435040949542</v>
      </c>
      <c r="B461">
        <f ca="1">_xlfn.IFS(AND(A461&gt;铜钱系统分析!$D$233,A461&lt;=铜钱系统分析!$E$233),5,AND(A461&gt;铜钱系统分析!$D$234,A461&lt;=铜钱系统分析!$E$234),4,AND(A461&gt;铜钱系统分析!$D$235,A461&lt;=铜钱系统分析!$E$235),3,AND(A461&gt;铜钱系统分析!$D$236,A461&lt;=铜钱系统分析!$E$236),2)</f>
        <v>2</v>
      </c>
      <c r="D461" s="48">
        <f t="shared" ca="1" si="71"/>
        <v>10.760782832313865</v>
      </c>
      <c r="E461">
        <f ca="1">_xlfn.IFS(AND(D461&gt;铜钱系统分析!$D$233,D461&lt;=铜钱系统分析!$E$233),5,AND(D461&gt;铜钱系统分析!$D$234,D461&lt;=铜钱系统分析!$E$234),4,AND(D461&gt;铜钱系统分析!$D$235,D461&lt;=铜钱系统分析!$E$235),3,AND(D461&gt;铜钱系统分析!$D$236,D461&lt;=铜钱系统分析!$E$236),2)</f>
        <v>3</v>
      </c>
      <c r="G461" s="48">
        <f t="shared" ca="1" si="72"/>
        <v>40.503595368119051</v>
      </c>
      <c r="H461">
        <f ca="1">_xlfn.IFS(AND(G461&gt;铜钱系统分析!$D$233,G461&lt;=铜钱系统分析!$E$233),5,AND(G461&gt;铜钱系统分析!$D$234,G461&lt;=铜钱系统分析!$E$234),4,AND(G461&gt;铜钱系统分析!$D$235,G461&lt;=铜钱系统分析!$E$235),3,AND(G461&gt;铜钱系统分析!$D$236,G461&lt;=铜钱系统分析!$E$236),2)</f>
        <v>3</v>
      </c>
      <c r="J461" s="48">
        <f t="shared" ca="1" si="73"/>
        <v>99.107918304991955</v>
      </c>
      <c r="K461">
        <f ca="1">_xlfn.IFS(AND(J461&gt;铜钱系统分析!$D$233,J461&lt;=铜钱系统分析!$E$233),5,AND(J461&gt;铜钱系统分析!$D$234,J461&lt;=铜钱系统分析!$E$234),4,AND(J461&gt;铜钱系统分析!$D$235,J461&lt;=铜钱系统分析!$E$235),3,AND(J461&gt;铜钱系统分析!$D$236,J461&lt;=铜钱系统分析!$E$236),2)</f>
        <v>2</v>
      </c>
      <c r="M461" s="48">
        <f t="shared" ca="1" si="74"/>
        <v>64.748808882888554</v>
      </c>
      <c r="N461">
        <f ca="1">_xlfn.IFS(AND(M461&gt;铜钱系统分析!$D$233,M461&lt;=铜钱系统分析!$E$233),5,AND(M461&gt;铜钱系统分析!$D$234,M461&lt;=铜钱系统分析!$E$234),4,AND(M461&gt;铜钱系统分析!$D$235,M461&lt;=铜钱系统分析!$E$235),3,AND(M461&gt;铜钱系统分析!$D$236,M461&lt;=铜钱系统分析!$E$236),2)</f>
        <v>3</v>
      </c>
      <c r="P461" s="48">
        <f t="shared" ca="1" si="75"/>
        <v>0.6738876665299709</v>
      </c>
      <c r="Q461">
        <f ca="1">_xlfn.IFS(AND(P461&gt;铜钱系统分析!$D$233,P461&lt;=铜钱系统分析!$E$233),5,AND(P461&gt;铜钱系统分析!$D$234,P461&lt;=铜钱系统分析!$E$234),4,AND(P461&gt;铜钱系统分析!$D$235,P461&lt;=铜钱系统分析!$E$235),3,AND(P461&gt;铜钱系统分析!$D$236,P461&lt;=铜钱系统分析!$E$236),2)</f>
        <v>4</v>
      </c>
      <c r="S461" s="48">
        <f t="shared" ca="1" si="76"/>
        <v>20.917282196470865</v>
      </c>
      <c r="T461">
        <f ca="1">_xlfn.IFS(AND(S461&gt;铜钱系统分析!$D$233,S461&lt;=铜钱系统分析!$E$233),5,AND(S461&gt;铜钱系统分析!$D$234,S461&lt;=铜钱系统分析!$E$234),4,AND(S461&gt;铜钱系统分析!$D$235,S461&lt;=铜钱系统分析!$E$235),3,AND(S461&gt;铜钱系统分析!$D$236,S461&lt;=铜钱系统分析!$E$236),2)</f>
        <v>3</v>
      </c>
      <c r="V461" s="48">
        <f t="shared" ca="1" si="77"/>
        <v>70.777662956972591</v>
      </c>
      <c r="W461">
        <f ca="1">_xlfn.IFS(AND(V461&gt;铜钱系统分析!$D$233,V461&lt;=铜钱系统分析!$E$233),5,AND(V461&gt;铜钱系统分析!$D$234,V461&lt;=铜钱系统分析!$E$234),4,AND(V461&gt;铜钱系统分析!$D$235,V461&lt;=铜钱系统分析!$E$235),3,AND(V461&gt;铜钱系统分析!$D$236,V461&lt;=铜钱系统分析!$E$236),2)</f>
        <v>3</v>
      </c>
      <c r="Y461" s="48">
        <f t="shared" ca="1" si="78"/>
        <v>52.374756488622296</v>
      </c>
      <c r="Z461">
        <f ca="1">_xlfn.IFS(AND(Y461&gt;铜钱系统分析!$D$233,Y461&lt;=铜钱系统分析!$E$233),5,AND(Y461&gt;铜钱系统分析!$D$234,Y461&lt;=铜钱系统分析!$E$234),4,AND(Y461&gt;铜钱系统分析!$D$235,Y461&lt;=铜钱系统分析!$E$235),3,AND(Y461&gt;铜钱系统分析!$D$236,Y461&lt;=铜钱系统分析!$E$236),2)</f>
        <v>3</v>
      </c>
      <c r="AB461" s="48">
        <f t="shared" ca="1" si="79"/>
        <v>64.422901577090926</v>
      </c>
      <c r="AC461">
        <f ca="1">_xlfn.IFS(AND(AB461&gt;铜钱系统分析!$D$233,AB461&lt;=铜钱系统分析!$E$233),5,AND(AB461&gt;铜钱系统分析!$D$234,AB461&lt;=铜钱系统分析!$E$234),4,AND(AB461&gt;铜钱系统分析!$D$235,AB461&lt;=铜钱系统分析!$E$235),3,AND(AB461&gt;铜钱系统分析!$D$236,AB461&lt;=铜钱系统分析!$E$236),2)</f>
        <v>3</v>
      </c>
    </row>
    <row r="462" spans="1:29" x14ac:dyDescent="0.15">
      <c r="A462" s="48">
        <f t="shared" ca="1" si="70"/>
        <v>39.717352199947939</v>
      </c>
      <c r="B462">
        <f ca="1">_xlfn.IFS(AND(A462&gt;铜钱系统分析!$D$233,A462&lt;=铜钱系统分析!$E$233),5,AND(A462&gt;铜钱系统分析!$D$234,A462&lt;=铜钱系统分析!$E$234),4,AND(A462&gt;铜钱系统分析!$D$235,A462&lt;=铜钱系统分析!$E$235),3,AND(A462&gt;铜钱系统分析!$D$236,A462&lt;=铜钱系统分析!$E$236),2)</f>
        <v>3</v>
      </c>
      <c r="D462" s="48">
        <f t="shared" ca="1" si="71"/>
        <v>4.3481251285816036</v>
      </c>
      <c r="E462">
        <f ca="1">_xlfn.IFS(AND(D462&gt;铜钱系统分析!$D$233,D462&lt;=铜钱系统分析!$E$233),5,AND(D462&gt;铜钱系统分析!$D$234,D462&lt;=铜钱系统分析!$E$234),4,AND(D462&gt;铜钱系统分析!$D$235,D462&lt;=铜钱系统分析!$E$235),3,AND(D462&gt;铜钱系统分析!$D$236,D462&lt;=铜钱系统分析!$E$236),2)</f>
        <v>3</v>
      </c>
      <c r="G462" s="48">
        <f t="shared" ca="1" si="72"/>
        <v>7.5654547567090891</v>
      </c>
      <c r="H462">
        <f ca="1">_xlfn.IFS(AND(G462&gt;铜钱系统分析!$D$233,G462&lt;=铜钱系统分析!$E$233),5,AND(G462&gt;铜钱系统分析!$D$234,G462&lt;=铜钱系统分析!$E$234),4,AND(G462&gt;铜钱系统分析!$D$235,G462&lt;=铜钱系统分析!$E$235),3,AND(G462&gt;铜钱系统分析!$D$236,G462&lt;=铜钱系统分析!$E$236),2)</f>
        <v>3</v>
      </c>
      <c r="J462" s="48">
        <f t="shared" ca="1" si="73"/>
        <v>92.833866121694541</v>
      </c>
      <c r="K462">
        <f ca="1">_xlfn.IFS(AND(J462&gt;铜钱系统分析!$D$233,J462&lt;=铜钱系统分析!$E$233),5,AND(J462&gt;铜钱系统分析!$D$234,J462&lt;=铜钱系统分析!$E$234),4,AND(J462&gt;铜钱系统分析!$D$235,J462&lt;=铜钱系统分析!$E$235),3,AND(J462&gt;铜钱系统分析!$D$236,J462&lt;=铜钱系统分析!$E$236),2)</f>
        <v>2</v>
      </c>
      <c r="M462" s="48">
        <f t="shared" ca="1" si="74"/>
        <v>69.941073272525074</v>
      </c>
      <c r="N462">
        <f ca="1">_xlfn.IFS(AND(M462&gt;铜钱系统分析!$D$233,M462&lt;=铜钱系统分析!$E$233),5,AND(M462&gt;铜钱系统分析!$D$234,M462&lt;=铜钱系统分析!$E$234),4,AND(M462&gt;铜钱系统分析!$D$235,M462&lt;=铜钱系统分析!$E$235),3,AND(M462&gt;铜钱系统分析!$D$236,M462&lt;=铜钱系统分析!$E$236),2)</f>
        <v>3</v>
      </c>
      <c r="P462" s="48">
        <f t="shared" ca="1" si="75"/>
        <v>63.13889888417846</v>
      </c>
      <c r="Q462">
        <f ca="1">_xlfn.IFS(AND(P462&gt;铜钱系统分析!$D$233,P462&lt;=铜钱系统分析!$E$233),5,AND(P462&gt;铜钱系统分析!$D$234,P462&lt;=铜钱系统分析!$E$234),4,AND(P462&gt;铜钱系统分析!$D$235,P462&lt;=铜钱系统分析!$E$235),3,AND(P462&gt;铜钱系统分析!$D$236,P462&lt;=铜钱系统分析!$E$236),2)</f>
        <v>3</v>
      </c>
      <c r="S462" s="48">
        <f t="shared" ca="1" si="76"/>
        <v>62.516226066782551</v>
      </c>
      <c r="T462">
        <f ca="1">_xlfn.IFS(AND(S462&gt;铜钱系统分析!$D$233,S462&lt;=铜钱系统分析!$E$233),5,AND(S462&gt;铜钱系统分析!$D$234,S462&lt;=铜钱系统分析!$E$234),4,AND(S462&gt;铜钱系统分析!$D$235,S462&lt;=铜钱系统分析!$E$235),3,AND(S462&gt;铜钱系统分析!$D$236,S462&lt;=铜钱系统分析!$E$236),2)</f>
        <v>3</v>
      </c>
      <c r="V462" s="48">
        <f t="shared" ca="1" si="77"/>
        <v>66.686352050360469</v>
      </c>
      <c r="W462">
        <f ca="1">_xlfn.IFS(AND(V462&gt;铜钱系统分析!$D$233,V462&lt;=铜钱系统分析!$E$233),5,AND(V462&gt;铜钱系统分析!$D$234,V462&lt;=铜钱系统分析!$E$234),4,AND(V462&gt;铜钱系统分析!$D$235,V462&lt;=铜钱系统分析!$E$235),3,AND(V462&gt;铜钱系统分析!$D$236,V462&lt;=铜钱系统分析!$E$236),2)</f>
        <v>3</v>
      </c>
      <c r="Y462" s="48">
        <f t="shared" ca="1" si="78"/>
        <v>31.82197908948201</v>
      </c>
      <c r="Z462">
        <f ca="1">_xlfn.IFS(AND(Y462&gt;铜钱系统分析!$D$233,Y462&lt;=铜钱系统分析!$E$233),5,AND(Y462&gt;铜钱系统分析!$D$234,Y462&lt;=铜钱系统分析!$E$234),4,AND(Y462&gt;铜钱系统分析!$D$235,Y462&lt;=铜钱系统分析!$E$235),3,AND(Y462&gt;铜钱系统分析!$D$236,Y462&lt;=铜钱系统分析!$E$236),2)</f>
        <v>3</v>
      </c>
      <c r="AB462" s="48">
        <f t="shared" ca="1" si="79"/>
        <v>64.043897069174719</v>
      </c>
      <c r="AC462">
        <f ca="1">_xlfn.IFS(AND(AB462&gt;铜钱系统分析!$D$233,AB462&lt;=铜钱系统分析!$E$233),5,AND(AB462&gt;铜钱系统分析!$D$234,AB462&lt;=铜钱系统分析!$E$234),4,AND(AB462&gt;铜钱系统分析!$D$235,AB462&lt;=铜钱系统分析!$E$235),3,AND(AB462&gt;铜钱系统分析!$D$236,AB462&lt;=铜钱系统分析!$E$236),2)</f>
        <v>3</v>
      </c>
    </row>
    <row r="463" spans="1:29" x14ac:dyDescent="0.15">
      <c r="A463" s="48">
        <f t="shared" ca="1" si="70"/>
        <v>51.528133387843425</v>
      </c>
      <c r="B463">
        <f ca="1">_xlfn.IFS(AND(A463&gt;铜钱系统分析!$D$233,A463&lt;=铜钱系统分析!$E$233),5,AND(A463&gt;铜钱系统分析!$D$234,A463&lt;=铜钱系统分析!$E$234),4,AND(A463&gt;铜钱系统分析!$D$235,A463&lt;=铜钱系统分析!$E$235),3,AND(A463&gt;铜钱系统分析!$D$236,A463&lt;=铜钱系统分析!$E$236),2)</f>
        <v>3</v>
      </c>
      <c r="D463" s="48">
        <f t="shared" ca="1" si="71"/>
        <v>23.855349970023486</v>
      </c>
      <c r="E463">
        <f ca="1">_xlfn.IFS(AND(D463&gt;铜钱系统分析!$D$233,D463&lt;=铜钱系统分析!$E$233),5,AND(D463&gt;铜钱系统分析!$D$234,D463&lt;=铜钱系统分析!$E$234),4,AND(D463&gt;铜钱系统分析!$D$235,D463&lt;=铜钱系统分析!$E$235),3,AND(D463&gt;铜钱系统分析!$D$236,D463&lt;=铜钱系统分析!$E$236),2)</f>
        <v>3</v>
      </c>
      <c r="G463" s="48">
        <f t="shared" ca="1" si="72"/>
        <v>40.796725201611508</v>
      </c>
      <c r="H463">
        <f ca="1">_xlfn.IFS(AND(G463&gt;铜钱系统分析!$D$233,G463&lt;=铜钱系统分析!$E$233),5,AND(G463&gt;铜钱系统分析!$D$234,G463&lt;=铜钱系统分析!$E$234),4,AND(G463&gt;铜钱系统分析!$D$235,G463&lt;=铜钱系统分析!$E$235),3,AND(G463&gt;铜钱系统分析!$D$236,G463&lt;=铜钱系统分析!$E$236),2)</f>
        <v>3</v>
      </c>
      <c r="J463" s="48">
        <f t="shared" ca="1" si="73"/>
        <v>87.937776624122904</v>
      </c>
      <c r="K463">
        <f ca="1">_xlfn.IFS(AND(J463&gt;铜钱系统分析!$D$233,J463&lt;=铜钱系统分析!$E$233),5,AND(J463&gt;铜钱系统分析!$D$234,J463&lt;=铜钱系统分析!$E$234),4,AND(J463&gt;铜钱系统分析!$D$235,J463&lt;=铜钱系统分析!$E$235),3,AND(J463&gt;铜钱系统分析!$D$236,J463&lt;=铜钱系统分析!$E$236),2)</f>
        <v>2</v>
      </c>
      <c r="M463" s="48">
        <f t="shared" ca="1" si="74"/>
        <v>29.140073133603174</v>
      </c>
      <c r="N463">
        <f ca="1">_xlfn.IFS(AND(M463&gt;铜钱系统分析!$D$233,M463&lt;=铜钱系统分析!$E$233),5,AND(M463&gt;铜钱系统分析!$D$234,M463&lt;=铜钱系统分析!$E$234),4,AND(M463&gt;铜钱系统分析!$D$235,M463&lt;=铜钱系统分析!$E$235),3,AND(M463&gt;铜钱系统分析!$D$236,M463&lt;=铜钱系统分析!$E$236),2)</f>
        <v>3</v>
      </c>
      <c r="P463" s="48">
        <f t="shared" ca="1" si="75"/>
        <v>59.336617534271817</v>
      </c>
      <c r="Q463">
        <f ca="1">_xlfn.IFS(AND(P463&gt;铜钱系统分析!$D$233,P463&lt;=铜钱系统分析!$E$233),5,AND(P463&gt;铜钱系统分析!$D$234,P463&lt;=铜钱系统分析!$E$234),4,AND(P463&gt;铜钱系统分析!$D$235,P463&lt;=铜钱系统分析!$E$235),3,AND(P463&gt;铜钱系统分析!$D$236,P463&lt;=铜钱系统分析!$E$236),2)</f>
        <v>3</v>
      </c>
      <c r="S463" s="48">
        <f t="shared" ca="1" si="76"/>
        <v>43.704580287887829</v>
      </c>
      <c r="T463">
        <f ca="1">_xlfn.IFS(AND(S463&gt;铜钱系统分析!$D$233,S463&lt;=铜钱系统分析!$E$233),5,AND(S463&gt;铜钱系统分析!$D$234,S463&lt;=铜钱系统分析!$E$234),4,AND(S463&gt;铜钱系统分析!$D$235,S463&lt;=铜钱系统分析!$E$235),3,AND(S463&gt;铜钱系统分析!$D$236,S463&lt;=铜钱系统分析!$E$236),2)</f>
        <v>3</v>
      </c>
      <c r="V463" s="48">
        <f t="shared" ca="1" si="77"/>
        <v>75.434955748964171</v>
      </c>
      <c r="W463">
        <f ca="1">_xlfn.IFS(AND(V463&gt;铜钱系统分析!$D$233,V463&lt;=铜钱系统分析!$E$233),5,AND(V463&gt;铜钱系统分析!$D$234,V463&lt;=铜钱系统分析!$E$234),4,AND(V463&gt;铜钱系统分析!$D$235,V463&lt;=铜钱系统分析!$E$235),3,AND(V463&gt;铜钱系统分析!$D$236,V463&lt;=铜钱系统分析!$E$236),2)</f>
        <v>2</v>
      </c>
      <c r="Y463" s="48">
        <f t="shared" ca="1" si="78"/>
        <v>89.133750249685988</v>
      </c>
      <c r="Z463">
        <f ca="1">_xlfn.IFS(AND(Y463&gt;铜钱系统分析!$D$233,Y463&lt;=铜钱系统分析!$E$233),5,AND(Y463&gt;铜钱系统分析!$D$234,Y463&lt;=铜钱系统分析!$E$234),4,AND(Y463&gt;铜钱系统分析!$D$235,Y463&lt;=铜钱系统分析!$E$235),3,AND(Y463&gt;铜钱系统分析!$D$236,Y463&lt;=铜钱系统分析!$E$236),2)</f>
        <v>2</v>
      </c>
      <c r="AB463" s="48">
        <f t="shared" ca="1" si="79"/>
        <v>29.556825268880715</v>
      </c>
      <c r="AC463">
        <f ca="1">_xlfn.IFS(AND(AB463&gt;铜钱系统分析!$D$233,AB463&lt;=铜钱系统分析!$E$233),5,AND(AB463&gt;铜钱系统分析!$D$234,AB463&lt;=铜钱系统分析!$E$234),4,AND(AB463&gt;铜钱系统分析!$D$235,AB463&lt;=铜钱系统分析!$E$235),3,AND(AB463&gt;铜钱系统分析!$D$236,AB463&lt;=铜钱系统分析!$E$236),2)</f>
        <v>3</v>
      </c>
    </row>
    <row r="464" spans="1:29" x14ac:dyDescent="0.15">
      <c r="A464" s="48">
        <f t="shared" ca="1" si="70"/>
        <v>97.790099259707162</v>
      </c>
      <c r="B464">
        <f ca="1">_xlfn.IFS(AND(A464&gt;铜钱系统分析!$D$233,A464&lt;=铜钱系统分析!$E$233),5,AND(A464&gt;铜钱系统分析!$D$234,A464&lt;=铜钱系统分析!$E$234),4,AND(A464&gt;铜钱系统分析!$D$235,A464&lt;=铜钱系统分析!$E$235),3,AND(A464&gt;铜钱系统分析!$D$236,A464&lt;=铜钱系统分析!$E$236),2)</f>
        <v>2</v>
      </c>
      <c r="D464" s="48">
        <f t="shared" ca="1" si="71"/>
        <v>9.9215932552813015</v>
      </c>
      <c r="E464">
        <f ca="1">_xlfn.IFS(AND(D464&gt;铜钱系统分析!$D$233,D464&lt;=铜钱系统分析!$E$233),5,AND(D464&gt;铜钱系统分析!$D$234,D464&lt;=铜钱系统分析!$E$234),4,AND(D464&gt;铜钱系统分析!$D$235,D464&lt;=铜钱系统分析!$E$235),3,AND(D464&gt;铜钱系统分析!$D$236,D464&lt;=铜钱系统分析!$E$236),2)</f>
        <v>3</v>
      </c>
      <c r="G464" s="48">
        <f t="shared" ca="1" si="72"/>
        <v>51.947940097469214</v>
      </c>
      <c r="H464">
        <f ca="1">_xlfn.IFS(AND(G464&gt;铜钱系统分析!$D$233,G464&lt;=铜钱系统分析!$E$233),5,AND(G464&gt;铜钱系统分析!$D$234,G464&lt;=铜钱系统分析!$E$234),4,AND(G464&gt;铜钱系统分析!$D$235,G464&lt;=铜钱系统分析!$E$235),3,AND(G464&gt;铜钱系统分析!$D$236,G464&lt;=铜钱系统分析!$E$236),2)</f>
        <v>3</v>
      </c>
      <c r="J464" s="48">
        <f t="shared" ca="1" si="73"/>
        <v>61.820332114407798</v>
      </c>
      <c r="K464">
        <f ca="1">_xlfn.IFS(AND(J464&gt;铜钱系统分析!$D$233,J464&lt;=铜钱系统分析!$E$233),5,AND(J464&gt;铜钱系统分析!$D$234,J464&lt;=铜钱系统分析!$E$234),4,AND(J464&gt;铜钱系统分析!$D$235,J464&lt;=铜钱系统分析!$E$235),3,AND(J464&gt;铜钱系统分析!$D$236,J464&lt;=铜钱系统分析!$E$236),2)</f>
        <v>3</v>
      </c>
      <c r="M464" s="48">
        <f t="shared" ca="1" si="74"/>
        <v>8.7083967521702998</v>
      </c>
      <c r="N464">
        <f ca="1">_xlfn.IFS(AND(M464&gt;铜钱系统分析!$D$233,M464&lt;=铜钱系统分析!$E$233),5,AND(M464&gt;铜钱系统分析!$D$234,M464&lt;=铜钱系统分析!$E$234),4,AND(M464&gt;铜钱系统分析!$D$235,M464&lt;=铜钱系统分析!$E$235),3,AND(M464&gt;铜钱系统分析!$D$236,M464&lt;=铜钱系统分析!$E$236),2)</f>
        <v>3</v>
      </c>
      <c r="P464" s="48">
        <f t="shared" ca="1" si="75"/>
        <v>97.068792208976788</v>
      </c>
      <c r="Q464">
        <f ca="1">_xlfn.IFS(AND(P464&gt;铜钱系统分析!$D$233,P464&lt;=铜钱系统分析!$E$233),5,AND(P464&gt;铜钱系统分析!$D$234,P464&lt;=铜钱系统分析!$E$234),4,AND(P464&gt;铜钱系统分析!$D$235,P464&lt;=铜钱系统分析!$E$235),3,AND(P464&gt;铜钱系统分析!$D$236,P464&lt;=铜钱系统分析!$E$236),2)</f>
        <v>2</v>
      </c>
      <c r="S464" s="48">
        <f t="shared" ca="1" si="76"/>
        <v>49.38724487365964</v>
      </c>
      <c r="T464">
        <f ca="1">_xlfn.IFS(AND(S464&gt;铜钱系统分析!$D$233,S464&lt;=铜钱系统分析!$E$233),5,AND(S464&gt;铜钱系统分析!$D$234,S464&lt;=铜钱系统分析!$E$234),4,AND(S464&gt;铜钱系统分析!$D$235,S464&lt;=铜钱系统分析!$E$235),3,AND(S464&gt;铜钱系统分析!$D$236,S464&lt;=铜钱系统分析!$E$236),2)</f>
        <v>3</v>
      </c>
      <c r="V464" s="48">
        <f t="shared" ca="1" si="77"/>
        <v>26.117594079349583</v>
      </c>
      <c r="W464">
        <f ca="1">_xlfn.IFS(AND(V464&gt;铜钱系统分析!$D$233,V464&lt;=铜钱系统分析!$E$233),5,AND(V464&gt;铜钱系统分析!$D$234,V464&lt;=铜钱系统分析!$E$234),4,AND(V464&gt;铜钱系统分析!$D$235,V464&lt;=铜钱系统分析!$E$235),3,AND(V464&gt;铜钱系统分析!$D$236,V464&lt;=铜钱系统分析!$E$236),2)</f>
        <v>3</v>
      </c>
      <c r="Y464" s="48">
        <f t="shared" ca="1" si="78"/>
        <v>59.147907382336228</v>
      </c>
      <c r="Z464">
        <f ca="1">_xlfn.IFS(AND(Y464&gt;铜钱系统分析!$D$233,Y464&lt;=铜钱系统分析!$E$233),5,AND(Y464&gt;铜钱系统分析!$D$234,Y464&lt;=铜钱系统分析!$E$234),4,AND(Y464&gt;铜钱系统分析!$D$235,Y464&lt;=铜钱系统分析!$E$235),3,AND(Y464&gt;铜钱系统分析!$D$236,Y464&lt;=铜钱系统分析!$E$236),2)</f>
        <v>3</v>
      </c>
      <c r="AB464" s="48">
        <f t="shared" ca="1" si="79"/>
        <v>48.119652497017562</v>
      </c>
      <c r="AC464">
        <f ca="1">_xlfn.IFS(AND(AB464&gt;铜钱系统分析!$D$233,AB464&lt;=铜钱系统分析!$E$233),5,AND(AB464&gt;铜钱系统分析!$D$234,AB464&lt;=铜钱系统分析!$E$234),4,AND(AB464&gt;铜钱系统分析!$D$235,AB464&lt;=铜钱系统分析!$E$235),3,AND(AB464&gt;铜钱系统分析!$D$236,AB464&lt;=铜钱系统分析!$E$236),2)</f>
        <v>3</v>
      </c>
    </row>
    <row r="465" spans="1:29" x14ac:dyDescent="0.15">
      <c r="A465" s="48">
        <f t="shared" ca="1" si="70"/>
        <v>9.7544757249948937</v>
      </c>
      <c r="B465">
        <f ca="1">_xlfn.IFS(AND(A465&gt;铜钱系统分析!$D$233,A465&lt;=铜钱系统分析!$E$233),5,AND(A465&gt;铜钱系统分析!$D$234,A465&lt;=铜钱系统分析!$E$234),4,AND(A465&gt;铜钱系统分析!$D$235,A465&lt;=铜钱系统分析!$E$235),3,AND(A465&gt;铜钱系统分析!$D$236,A465&lt;=铜钱系统分析!$E$236),2)</f>
        <v>3</v>
      </c>
      <c r="D465" s="48">
        <f t="shared" ca="1" si="71"/>
        <v>84.141079617105348</v>
      </c>
      <c r="E465">
        <f ca="1">_xlfn.IFS(AND(D465&gt;铜钱系统分析!$D$233,D465&lt;=铜钱系统分析!$E$233),5,AND(D465&gt;铜钱系统分析!$D$234,D465&lt;=铜钱系统分析!$E$234),4,AND(D465&gt;铜钱系统分析!$D$235,D465&lt;=铜钱系统分析!$E$235),3,AND(D465&gt;铜钱系统分析!$D$236,D465&lt;=铜钱系统分析!$E$236),2)</f>
        <v>2</v>
      </c>
      <c r="G465" s="48">
        <f t="shared" ca="1" si="72"/>
        <v>15.019673859108963</v>
      </c>
      <c r="H465">
        <f ca="1">_xlfn.IFS(AND(G465&gt;铜钱系统分析!$D$233,G465&lt;=铜钱系统分析!$E$233),5,AND(G465&gt;铜钱系统分析!$D$234,G465&lt;=铜钱系统分析!$E$234),4,AND(G465&gt;铜钱系统分析!$D$235,G465&lt;=铜钱系统分析!$E$235),3,AND(G465&gt;铜钱系统分析!$D$236,G465&lt;=铜钱系统分析!$E$236),2)</f>
        <v>3</v>
      </c>
      <c r="J465" s="48">
        <f t="shared" ca="1" si="73"/>
        <v>51.682129560644221</v>
      </c>
      <c r="K465">
        <f ca="1">_xlfn.IFS(AND(J465&gt;铜钱系统分析!$D$233,J465&lt;=铜钱系统分析!$E$233),5,AND(J465&gt;铜钱系统分析!$D$234,J465&lt;=铜钱系统分析!$E$234),4,AND(J465&gt;铜钱系统分析!$D$235,J465&lt;=铜钱系统分析!$E$235),3,AND(J465&gt;铜钱系统分析!$D$236,J465&lt;=铜钱系统分析!$E$236),2)</f>
        <v>3</v>
      </c>
      <c r="M465" s="48">
        <f t="shared" ca="1" si="74"/>
        <v>36.870833309621055</v>
      </c>
      <c r="N465">
        <f ca="1">_xlfn.IFS(AND(M465&gt;铜钱系统分析!$D$233,M465&lt;=铜钱系统分析!$E$233),5,AND(M465&gt;铜钱系统分析!$D$234,M465&lt;=铜钱系统分析!$E$234),4,AND(M465&gt;铜钱系统分析!$D$235,M465&lt;=铜钱系统分析!$E$235),3,AND(M465&gt;铜钱系统分析!$D$236,M465&lt;=铜钱系统分析!$E$236),2)</f>
        <v>3</v>
      </c>
      <c r="P465" s="48">
        <f t="shared" ca="1" si="75"/>
        <v>32.13545279121626</v>
      </c>
      <c r="Q465">
        <f ca="1">_xlfn.IFS(AND(P465&gt;铜钱系统分析!$D$233,P465&lt;=铜钱系统分析!$E$233),5,AND(P465&gt;铜钱系统分析!$D$234,P465&lt;=铜钱系统分析!$E$234),4,AND(P465&gt;铜钱系统分析!$D$235,P465&lt;=铜钱系统分析!$E$235),3,AND(P465&gt;铜钱系统分析!$D$236,P465&lt;=铜钱系统分析!$E$236),2)</f>
        <v>3</v>
      </c>
      <c r="S465" s="48">
        <f t="shared" ca="1" si="76"/>
        <v>31.370047022866355</v>
      </c>
      <c r="T465">
        <f ca="1">_xlfn.IFS(AND(S465&gt;铜钱系统分析!$D$233,S465&lt;=铜钱系统分析!$E$233),5,AND(S465&gt;铜钱系统分析!$D$234,S465&lt;=铜钱系统分析!$E$234),4,AND(S465&gt;铜钱系统分析!$D$235,S465&lt;=铜钱系统分析!$E$235),3,AND(S465&gt;铜钱系统分析!$D$236,S465&lt;=铜钱系统分析!$E$236),2)</f>
        <v>3</v>
      </c>
      <c r="V465" s="48">
        <f t="shared" ca="1" si="77"/>
        <v>70.06722700682711</v>
      </c>
      <c r="W465">
        <f ca="1">_xlfn.IFS(AND(V465&gt;铜钱系统分析!$D$233,V465&lt;=铜钱系统分析!$E$233),5,AND(V465&gt;铜钱系统分析!$D$234,V465&lt;=铜钱系统分析!$E$234),4,AND(V465&gt;铜钱系统分析!$D$235,V465&lt;=铜钱系统分析!$E$235),3,AND(V465&gt;铜钱系统分析!$D$236,V465&lt;=铜钱系统分析!$E$236),2)</f>
        <v>3</v>
      </c>
      <c r="Y465" s="48">
        <f t="shared" ca="1" si="78"/>
        <v>30.63924961572776</v>
      </c>
      <c r="Z465">
        <f ca="1">_xlfn.IFS(AND(Y465&gt;铜钱系统分析!$D$233,Y465&lt;=铜钱系统分析!$E$233),5,AND(Y465&gt;铜钱系统分析!$D$234,Y465&lt;=铜钱系统分析!$E$234),4,AND(Y465&gt;铜钱系统分析!$D$235,Y465&lt;=铜钱系统分析!$E$235),3,AND(Y465&gt;铜钱系统分析!$D$236,Y465&lt;=铜钱系统分析!$E$236),2)</f>
        <v>3</v>
      </c>
      <c r="AB465" s="48">
        <f t="shared" ca="1" si="79"/>
        <v>86.337460466276056</v>
      </c>
      <c r="AC465">
        <f ca="1">_xlfn.IFS(AND(AB465&gt;铜钱系统分析!$D$233,AB465&lt;=铜钱系统分析!$E$233),5,AND(AB465&gt;铜钱系统分析!$D$234,AB465&lt;=铜钱系统分析!$E$234),4,AND(AB465&gt;铜钱系统分析!$D$235,AB465&lt;=铜钱系统分析!$E$235),3,AND(AB465&gt;铜钱系统分析!$D$236,AB465&lt;=铜钱系统分析!$E$236),2)</f>
        <v>2</v>
      </c>
    </row>
    <row r="466" spans="1:29" x14ac:dyDescent="0.15">
      <c r="A466" s="48">
        <f t="shared" ca="1" si="70"/>
        <v>4.6086827326765505</v>
      </c>
      <c r="B466">
        <f ca="1">_xlfn.IFS(AND(A466&gt;铜钱系统分析!$D$233,A466&lt;=铜钱系统分析!$E$233),5,AND(A466&gt;铜钱系统分析!$D$234,A466&lt;=铜钱系统分析!$E$234),4,AND(A466&gt;铜钱系统分析!$D$235,A466&lt;=铜钱系统分析!$E$235),3,AND(A466&gt;铜钱系统分析!$D$236,A466&lt;=铜钱系统分析!$E$236),2)</f>
        <v>3</v>
      </c>
      <c r="D466" s="48">
        <f t="shared" ca="1" si="71"/>
        <v>24.515569294141628</v>
      </c>
      <c r="E466">
        <f ca="1">_xlfn.IFS(AND(D466&gt;铜钱系统分析!$D$233,D466&lt;=铜钱系统分析!$E$233),5,AND(D466&gt;铜钱系统分析!$D$234,D466&lt;=铜钱系统分析!$E$234),4,AND(D466&gt;铜钱系统分析!$D$235,D466&lt;=铜钱系统分析!$E$235),3,AND(D466&gt;铜钱系统分析!$D$236,D466&lt;=铜钱系统分析!$E$236),2)</f>
        <v>3</v>
      </c>
      <c r="G466" s="48">
        <f t="shared" ca="1" si="72"/>
        <v>55.970591189668873</v>
      </c>
      <c r="H466">
        <f ca="1">_xlfn.IFS(AND(G466&gt;铜钱系统分析!$D$233,G466&lt;=铜钱系统分析!$E$233),5,AND(G466&gt;铜钱系统分析!$D$234,G466&lt;=铜钱系统分析!$E$234),4,AND(G466&gt;铜钱系统分析!$D$235,G466&lt;=铜钱系统分析!$E$235),3,AND(G466&gt;铜钱系统分析!$D$236,G466&lt;=铜钱系统分析!$E$236),2)</f>
        <v>3</v>
      </c>
      <c r="J466" s="48">
        <f t="shared" ca="1" si="73"/>
        <v>71.233389265626656</v>
      </c>
      <c r="K466">
        <f ca="1">_xlfn.IFS(AND(J466&gt;铜钱系统分析!$D$233,J466&lt;=铜钱系统分析!$E$233),5,AND(J466&gt;铜钱系统分析!$D$234,J466&lt;=铜钱系统分析!$E$234),4,AND(J466&gt;铜钱系统分析!$D$235,J466&lt;=铜钱系统分析!$E$235),3,AND(J466&gt;铜钱系统分析!$D$236,J466&lt;=铜钱系统分析!$E$236),2)</f>
        <v>3</v>
      </c>
      <c r="M466" s="48">
        <f t="shared" ca="1" si="74"/>
        <v>1.7289456912223278</v>
      </c>
      <c r="N466">
        <f ca="1">_xlfn.IFS(AND(M466&gt;铜钱系统分析!$D$233,M466&lt;=铜钱系统分析!$E$233),5,AND(M466&gt;铜钱系统分析!$D$234,M466&lt;=铜钱系统分析!$E$234),4,AND(M466&gt;铜钱系统分析!$D$235,M466&lt;=铜钱系统分析!$E$235),3,AND(M466&gt;铜钱系统分析!$D$236,M466&lt;=铜钱系统分析!$E$236),2)</f>
        <v>4</v>
      </c>
      <c r="P466" s="48">
        <f t="shared" ca="1" si="75"/>
        <v>28.840118113985802</v>
      </c>
      <c r="Q466">
        <f ca="1">_xlfn.IFS(AND(P466&gt;铜钱系统分析!$D$233,P466&lt;=铜钱系统分析!$E$233),5,AND(P466&gt;铜钱系统分析!$D$234,P466&lt;=铜钱系统分析!$E$234),4,AND(P466&gt;铜钱系统分析!$D$235,P466&lt;=铜钱系统分析!$E$235),3,AND(P466&gt;铜钱系统分析!$D$236,P466&lt;=铜钱系统分析!$E$236),2)</f>
        <v>3</v>
      </c>
      <c r="S466" s="48">
        <f t="shared" ca="1" si="76"/>
        <v>13.271616848631339</v>
      </c>
      <c r="T466">
        <f ca="1">_xlfn.IFS(AND(S466&gt;铜钱系统分析!$D$233,S466&lt;=铜钱系统分析!$E$233),5,AND(S466&gt;铜钱系统分析!$D$234,S466&lt;=铜钱系统分析!$E$234),4,AND(S466&gt;铜钱系统分析!$D$235,S466&lt;=铜钱系统分析!$E$235),3,AND(S466&gt;铜钱系统分析!$D$236,S466&lt;=铜钱系统分析!$E$236),2)</f>
        <v>3</v>
      </c>
      <c r="V466" s="48">
        <f t="shared" ca="1" si="77"/>
        <v>27.480450022881943</v>
      </c>
      <c r="W466">
        <f ca="1">_xlfn.IFS(AND(V466&gt;铜钱系统分析!$D$233,V466&lt;=铜钱系统分析!$E$233),5,AND(V466&gt;铜钱系统分析!$D$234,V466&lt;=铜钱系统分析!$E$234),4,AND(V466&gt;铜钱系统分析!$D$235,V466&lt;=铜钱系统分析!$E$235),3,AND(V466&gt;铜钱系统分析!$D$236,V466&lt;=铜钱系统分析!$E$236),2)</f>
        <v>3</v>
      </c>
      <c r="Y466" s="48">
        <f t="shared" ca="1" si="78"/>
        <v>11.795806468712499</v>
      </c>
      <c r="Z466">
        <f ca="1">_xlfn.IFS(AND(Y466&gt;铜钱系统分析!$D$233,Y466&lt;=铜钱系统分析!$E$233),5,AND(Y466&gt;铜钱系统分析!$D$234,Y466&lt;=铜钱系统分析!$E$234),4,AND(Y466&gt;铜钱系统分析!$D$235,Y466&lt;=铜钱系统分析!$E$235),3,AND(Y466&gt;铜钱系统分析!$D$236,Y466&lt;=铜钱系统分析!$E$236),2)</f>
        <v>3</v>
      </c>
      <c r="AB466" s="48">
        <f t="shared" ca="1" si="79"/>
        <v>44.854948386615177</v>
      </c>
      <c r="AC466">
        <f ca="1">_xlfn.IFS(AND(AB466&gt;铜钱系统分析!$D$233,AB466&lt;=铜钱系统分析!$E$233),5,AND(AB466&gt;铜钱系统分析!$D$234,AB466&lt;=铜钱系统分析!$E$234),4,AND(AB466&gt;铜钱系统分析!$D$235,AB466&lt;=铜钱系统分析!$E$235),3,AND(AB466&gt;铜钱系统分析!$D$236,AB466&lt;=铜钱系统分析!$E$236),2)</f>
        <v>3</v>
      </c>
    </row>
    <row r="467" spans="1:29" x14ac:dyDescent="0.15">
      <c r="A467" s="48">
        <f t="shared" ca="1" si="70"/>
        <v>16.062753562954224</v>
      </c>
      <c r="B467">
        <f ca="1">_xlfn.IFS(AND(A467&gt;铜钱系统分析!$D$233,A467&lt;=铜钱系统分析!$E$233),5,AND(A467&gt;铜钱系统分析!$D$234,A467&lt;=铜钱系统分析!$E$234),4,AND(A467&gt;铜钱系统分析!$D$235,A467&lt;=铜钱系统分析!$E$235),3,AND(A467&gt;铜钱系统分析!$D$236,A467&lt;=铜钱系统分析!$E$236),2)</f>
        <v>3</v>
      </c>
      <c r="D467" s="48">
        <f t="shared" ca="1" si="71"/>
        <v>34.145367273956992</v>
      </c>
      <c r="E467">
        <f ca="1">_xlfn.IFS(AND(D467&gt;铜钱系统分析!$D$233,D467&lt;=铜钱系统分析!$E$233),5,AND(D467&gt;铜钱系统分析!$D$234,D467&lt;=铜钱系统分析!$E$234),4,AND(D467&gt;铜钱系统分析!$D$235,D467&lt;=铜钱系统分析!$E$235),3,AND(D467&gt;铜钱系统分析!$D$236,D467&lt;=铜钱系统分析!$E$236),2)</f>
        <v>3</v>
      </c>
      <c r="G467" s="48">
        <f t="shared" ca="1" si="72"/>
        <v>65.89416580764879</v>
      </c>
      <c r="H467">
        <f ca="1">_xlfn.IFS(AND(G467&gt;铜钱系统分析!$D$233,G467&lt;=铜钱系统分析!$E$233),5,AND(G467&gt;铜钱系统分析!$D$234,G467&lt;=铜钱系统分析!$E$234),4,AND(G467&gt;铜钱系统分析!$D$235,G467&lt;=铜钱系统分析!$E$235),3,AND(G467&gt;铜钱系统分析!$D$236,G467&lt;=铜钱系统分析!$E$236),2)</f>
        <v>3</v>
      </c>
      <c r="J467" s="48">
        <f t="shared" ca="1" si="73"/>
        <v>41.548486408882937</v>
      </c>
      <c r="K467">
        <f ca="1">_xlfn.IFS(AND(J467&gt;铜钱系统分析!$D$233,J467&lt;=铜钱系统分析!$E$233),5,AND(J467&gt;铜钱系统分析!$D$234,J467&lt;=铜钱系统分析!$E$234),4,AND(J467&gt;铜钱系统分析!$D$235,J467&lt;=铜钱系统分析!$E$235),3,AND(J467&gt;铜钱系统分析!$D$236,J467&lt;=铜钱系统分析!$E$236),2)</f>
        <v>3</v>
      </c>
      <c r="M467" s="48">
        <f t="shared" ca="1" si="74"/>
        <v>32.568573377019504</v>
      </c>
      <c r="N467">
        <f ca="1">_xlfn.IFS(AND(M467&gt;铜钱系统分析!$D$233,M467&lt;=铜钱系统分析!$E$233),5,AND(M467&gt;铜钱系统分析!$D$234,M467&lt;=铜钱系统分析!$E$234),4,AND(M467&gt;铜钱系统分析!$D$235,M467&lt;=铜钱系统分析!$E$235),3,AND(M467&gt;铜钱系统分析!$D$236,M467&lt;=铜钱系统分析!$E$236),2)</f>
        <v>3</v>
      </c>
      <c r="P467" s="48">
        <f t="shared" ca="1" si="75"/>
        <v>55.742463838747312</v>
      </c>
      <c r="Q467">
        <f ca="1">_xlfn.IFS(AND(P467&gt;铜钱系统分析!$D$233,P467&lt;=铜钱系统分析!$E$233),5,AND(P467&gt;铜钱系统分析!$D$234,P467&lt;=铜钱系统分析!$E$234),4,AND(P467&gt;铜钱系统分析!$D$235,P467&lt;=铜钱系统分析!$E$235),3,AND(P467&gt;铜钱系统分析!$D$236,P467&lt;=铜钱系统分析!$E$236),2)</f>
        <v>3</v>
      </c>
      <c r="S467" s="48">
        <f t="shared" ca="1" si="76"/>
        <v>38.862068143219254</v>
      </c>
      <c r="T467">
        <f ca="1">_xlfn.IFS(AND(S467&gt;铜钱系统分析!$D$233,S467&lt;=铜钱系统分析!$E$233),5,AND(S467&gt;铜钱系统分析!$D$234,S467&lt;=铜钱系统分析!$E$234),4,AND(S467&gt;铜钱系统分析!$D$235,S467&lt;=铜钱系统分析!$E$235),3,AND(S467&gt;铜钱系统分析!$D$236,S467&lt;=铜钱系统分析!$E$236),2)</f>
        <v>3</v>
      </c>
      <c r="V467" s="48">
        <f t="shared" ca="1" si="77"/>
        <v>61.193213002614243</v>
      </c>
      <c r="W467">
        <f ca="1">_xlfn.IFS(AND(V467&gt;铜钱系统分析!$D$233,V467&lt;=铜钱系统分析!$E$233),5,AND(V467&gt;铜钱系统分析!$D$234,V467&lt;=铜钱系统分析!$E$234),4,AND(V467&gt;铜钱系统分析!$D$235,V467&lt;=铜钱系统分析!$E$235),3,AND(V467&gt;铜钱系统分析!$D$236,V467&lt;=铜钱系统分析!$E$236),2)</f>
        <v>3</v>
      </c>
      <c r="Y467" s="48">
        <f t="shared" ca="1" si="78"/>
        <v>24.302871175926967</v>
      </c>
      <c r="Z467">
        <f ca="1">_xlfn.IFS(AND(Y467&gt;铜钱系统分析!$D$233,Y467&lt;=铜钱系统分析!$E$233),5,AND(Y467&gt;铜钱系统分析!$D$234,Y467&lt;=铜钱系统分析!$E$234),4,AND(Y467&gt;铜钱系统分析!$D$235,Y467&lt;=铜钱系统分析!$E$235),3,AND(Y467&gt;铜钱系统分析!$D$236,Y467&lt;=铜钱系统分析!$E$236),2)</f>
        <v>3</v>
      </c>
      <c r="AB467" s="48">
        <f t="shared" ca="1" si="79"/>
        <v>68.709992421556819</v>
      </c>
      <c r="AC467">
        <f ca="1">_xlfn.IFS(AND(AB467&gt;铜钱系统分析!$D$233,AB467&lt;=铜钱系统分析!$E$233),5,AND(AB467&gt;铜钱系统分析!$D$234,AB467&lt;=铜钱系统分析!$E$234),4,AND(AB467&gt;铜钱系统分析!$D$235,AB467&lt;=铜钱系统分析!$E$235),3,AND(AB467&gt;铜钱系统分析!$D$236,AB467&lt;=铜钱系统分析!$E$236),2)</f>
        <v>3</v>
      </c>
    </row>
    <row r="468" spans="1:29" x14ac:dyDescent="0.15">
      <c r="A468" s="48">
        <f t="shared" ca="1" si="70"/>
        <v>93.878404938202223</v>
      </c>
      <c r="B468">
        <f ca="1">_xlfn.IFS(AND(A468&gt;铜钱系统分析!$D$233,A468&lt;=铜钱系统分析!$E$233),5,AND(A468&gt;铜钱系统分析!$D$234,A468&lt;=铜钱系统分析!$E$234),4,AND(A468&gt;铜钱系统分析!$D$235,A468&lt;=铜钱系统分析!$E$235),3,AND(A468&gt;铜钱系统分析!$D$236,A468&lt;=铜钱系统分析!$E$236),2)</f>
        <v>2</v>
      </c>
      <c r="D468" s="48">
        <f t="shared" ca="1" si="71"/>
        <v>23.725851542462795</v>
      </c>
      <c r="E468">
        <f ca="1">_xlfn.IFS(AND(D468&gt;铜钱系统分析!$D$233,D468&lt;=铜钱系统分析!$E$233),5,AND(D468&gt;铜钱系统分析!$D$234,D468&lt;=铜钱系统分析!$E$234),4,AND(D468&gt;铜钱系统分析!$D$235,D468&lt;=铜钱系统分析!$E$235),3,AND(D468&gt;铜钱系统分析!$D$236,D468&lt;=铜钱系统分析!$E$236),2)</f>
        <v>3</v>
      </c>
      <c r="G468" s="48">
        <f t="shared" ca="1" si="72"/>
        <v>2.4994931247002139E-2</v>
      </c>
      <c r="H468">
        <f ca="1">_xlfn.IFS(AND(G468&gt;铜钱系统分析!$D$233,G468&lt;=铜钱系统分析!$E$233),5,AND(G468&gt;铜钱系统分析!$D$234,G468&lt;=铜钱系统分析!$E$234),4,AND(G468&gt;铜钱系统分析!$D$235,G468&lt;=铜钱系统分析!$E$235),3,AND(G468&gt;铜钱系统分析!$D$236,G468&lt;=铜钱系统分析!$E$236),2)</f>
        <v>5</v>
      </c>
      <c r="J468" s="48">
        <f t="shared" ca="1" si="73"/>
        <v>81.467058603969988</v>
      </c>
      <c r="K468">
        <f ca="1">_xlfn.IFS(AND(J468&gt;铜钱系统分析!$D$233,J468&lt;=铜钱系统分析!$E$233),5,AND(J468&gt;铜钱系统分析!$D$234,J468&lt;=铜钱系统分析!$E$234),4,AND(J468&gt;铜钱系统分析!$D$235,J468&lt;=铜钱系统分析!$E$235),3,AND(J468&gt;铜钱系统分析!$D$236,J468&lt;=铜钱系统分析!$E$236),2)</f>
        <v>2</v>
      </c>
      <c r="M468" s="48">
        <f t="shared" ca="1" si="74"/>
        <v>23.754472156605654</v>
      </c>
      <c r="N468">
        <f ca="1">_xlfn.IFS(AND(M468&gt;铜钱系统分析!$D$233,M468&lt;=铜钱系统分析!$E$233),5,AND(M468&gt;铜钱系统分析!$D$234,M468&lt;=铜钱系统分析!$E$234),4,AND(M468&gt;铜钱系统分析!$D$235,M468&lt;=铜钱系统分析!$E$235),3,AND(M468&gt;铜钱系统分析!$D$236,M468&lt;=铜钱系统分析!$E$236),2)</f>
        <v>3</v>
      </c>
      <c r="P468" s="48">
        <f t="shared" ca="1" si="75"/>
        <v>67.042413026609822</v>
      </c>
      <c r="Q468">
        <f ca="1">_xlfn.IFS(AND(P468&gt;铜钱系统分析!$D$233,P468&lt;=铜钱系统分析!$E$233),5,AND(P468&gt;铜钱系统分析!$D$234,P468&lt;=铜钱系统分析!$E$234),4,AND(P468&gt;铜钱系统分析!$D$235,P468&lt;=铜钱系统分析!$E$235),3,AND(P468&gt;铜钱系统分析!$D$236,P468&lt;=铜钱系统分析!$E$236),2)</f>
        <v>3</v>
      </c>
      <c r="S468" s="48">
        <f t="shared" ca="1" si="76"/>
        <v>99.01373574602313</v>
      </c>
      <c r="T468">
        <f ca="1">_xlfn.IFS(AND(S468&gt;铜钱系统分析!$D$233,S468&lt;=铜钱系统分析!$E$233),5,AND(S468&gt;铜钱系统分析!$D$234,S468&lt;=铜钱系统分析!$E$234),4,AND(S468&gt;铜钱系统分析!$D$235,S468&lt;=铜钱系统分析!$E$235),3,AND(S468&gt;铜钱系统分析!$D$236,S468&lt;=铜钱系统分析!$E$236),2)</f>
        <v>2</v>
      </c>
      <c r="V468" s="48">
        <f t="shared" ca="1" si="77"/>
        <v>5.0919602295918409</v>
      </c>
      <c r="W468">
        <f ca="1">_xlfn.IFS(AND(V468&gt;铜钱系统分析!$D$233,V468&lt;=铜钱系统分析!$E$233),5,AND(V468&gt;铜钱系统分析!$D$234,V468&lt;=铜钱系统分析!$E$234),4,AND(V468&gt;铜钱系统分析!$D$235,V468&lt;=铜钱系统分析!$E$235),3,AND(V468&gt;铜钱系统分析!$D$236,V468&lt;=铜钱系统分析!$E$236),2)</f>
        <v>3</v>
      </c>
      <c r="Y468" s="48">
        <f t="shared" ca="1" si="78"/>
        <v>60.312650596726648</v>
      </c>
      <c r="Z468">
        <f ca="1">_xlfn.IFS(AND(Y468&gt;铜钱系统分析!$D$233,Y468&lt;=铜钱系统分析!$E$233),5,AND(Y468&gt;铜钱系统分析!$D$234,Y468&lt;=铜钱系统分析!$E$234),4,AND(Y468&gt;铜钱系统分析!$D$235,Y468&lt;=铜钱系统分析!$E$235),3,AND(Y468&gt;铜钱系统分析!$D$236,Y468&lt;=铜钱系统分析!$E$236),2)</f>
        <v>3</v>
      </c>
      <c r="AB468" s="48">
        <f t="shared" ca="1" si="79"/>
        <v>19.98009425463837</v>
      </c>
      <c r="AC468">
        <f ca="1">_xlfn.IFS(AND(AB468&gt;铜钱系统分析!$D$233,AB468&lt;=铜钱系统分析!$E$233),5,AND(AB468&gt;铜钱系统分析!$D$234,AB468&lt;=铜钱系统分析!$E$234),4,AND(AB468&gt;铜钱系统分析!$D$235,AB468&lt;=铜钱系统分析!$E$235),3,AND(AB468&gt;铜钱系统分析!$D$236,AB468&lt;=铜钱系统分析!$E$236),2)</f>
        <v>3</v>
      </c>
    </row>
    <row r="469" spans="1:29" x14ac:dyDescent="0.15">
      <c r="A469" s="48">
        <f t="shared" ca="1" si="70"/>
        <v>32.911144054515674</v>
      </c>
      <c r="B469">
        <f ca="1">_xlfn.IFS(AND(A469&gt;铜钱系统分析!$D$233,A469&lt;=铜钱系统分析!$E$233),5,AND(A469&gt;铜钱系统分析!$D$234,A469&lt;=铜钱系统分析!$E$234),4,AND(A469&gt;铜钱系统分析!$D$235,A469&lt;=铜钱系统分析!$E$235),3,AND(A469&gt;铜钱系统分析!$D$236,A469&lt;=铜钱系统分析!$E$236),2)</f>
        <v>3</v>
      </c>
      <c r="D469" s="48">
        <f t="shared" ca="1" si="71"/>
        <v>64.648115885913953</v>
      </c>
      <c r="E469">
        <f ca="1">_xlfn.IFS(AND(D469&gt;铜钱系统分析!$D$233,D469&lt;=铜钱系统分析!$E$233),5,AND(D469&gt;铜钱系统分析!$D$234,D469&lt;=铜钱系统分析!$E$234),4,AND(D469&gt;铜钱系统分析!$D$235,D469&lt;=铜钱系统分析!$E$235),3,AND(D469&gt;铜钱系统分析!$D$236,D469&lt;=铜钱系统分析!$E$236),2)</f>
        <v>3</v>
      </c>
      <c r="G469" s="48">
        <f t="shared" ca="1" si="72"/>
        <v>3.0965600040013364</v>
      </c>
      <c r="H469">
        <f ca="1">_xlfn.IFS(AND(G469&gt;铜钱系统分析!$D$233,G469&lt;=铜钱系统分析!$E$233),5,AND(G469&gt;铜钱系统分析!$D$234,G469&lt;=铜钱系统分析!$E$234),4,AND(G469&gt;铜钱系统分析!$D$235,G469&lt;=铜钱系统分析!$E$235),3,AND(G469&gt;铜钱系统分析!$D$236,G469&lt;=铜钱系统分析!$E$236),2)</f>
        <v>3</v>
      </c>
      <c r="J469" s="48">
        <f t="shared" ca="1" si="73"/>
        <v>32.0277008401495</v>
      </c>
      <c r="K469">
        <f ca="1">_xlfn.IFS(AND(J469&gt;铜钱系统分析!$D$233,J469&lt;=铜钱系统分析!$E$233),5,AND(J469&gt;铜钱系统分析!$D$234,J469&lt;=铜钱系统分析!$E$234),4,AND(J469&gt;铜钱系统分析!$D$235,J469&lt;=铜钱系统分析!$E$235),3,AND(J469&gt;铜钱系统分析!$D$236,J469&lt;=铜钱系统分析!$E$236),2)</f>
        <v>3</v>
      </c>
      <c r="M469" s="48">
        <f t="shared" ca="1" si="74"/>
        <v>57.655832321696522</v>
      </c>
      <c r="N469">
        <f ca="1">_xlfn.IFS(AND(M469&gt;铜钱系统分析!$D$233,M469&lt;=铜钱系统分析!$E$233),5,AND(M469&gt;铜钱系统分析!$D$234,M469&lt;=铜钱系统分析!$E$234),4,AND(M469&gt;铜钱系统分析!$D$235,M469&lt;=铜钱系统分析!$E$235),3,AND(M469&gt;铜钱系统分析!$D$236,M469&lt;=铜钱系统分析!$E$236),2)</f>
        <v>3</v>
      </c>
      <c r="P469" s="48">
        <f t="shared" ca="1" si="75"/>
        <v>27.988501550708691</v>
      </c>
      <c r="Q469">
        <f ca="1">_xlfn.IFS(AND(P469&gt;铜钱系统分析!$D$233,P469&lt;=铜钱系统分析!$E$233),5,AND(P469&gt;铜钱系统分析!$D$234,P469&lt;=铜钱系统分析!$E$234),4,AND(P469&gt;铜钱系统分析!$D$235,P469&lt;=铜钱系统分析!$E$235),3,AND(P469&gt;铜钱系统分析!$D$236,P469&lt;=铜钱系统分析!$E$236),2)</f>
        <v>3</v>
      </c>
      <c r="S469" s="48">
        <f t="shared" ca="1" si="76"/>
        <v>66.757821315355827</v>
      </c>
      <c r="T469">
        <f ca="1">_xlfn.IFS(AND(S469&gt;铜钱系统分析!$D$233,S469&lt;=铜钱系统分析!$E$233),5,AND(S469&gt;铜钱系统分析!$D$234,S469&lt;=铜钱系统分析!$E$234),4,AND(S469&gt;铜钱系统分析!$D$235,S469&lt;=铜钱系统分析!$E$235),3,AND(S469&gt;铜钱系统分析!$D$236,S469&lt;=铜钱系统分析!$E$236),2)</f>
        <v>3</v>
      </c>
      <c r="V469" s="48">
        <f t="shared" ca="1" si="77"/>
        <v>50.566164338150543</v>
      </c>
      <c r="W469">
        <f ca="1">_xlfn.IFS(AND(V469&gt;铜钱系统分析!$D$233,V469&lt;=铜钱系统分析!$E$233),5,AND(V469&gt;铜钱系统分析!$D$234,V469&lt;=铜钱系统分析!$E$234),4,AND(V469&gt;铜钱系统分析!$D$235,V469&lt;=铜钱系统分析!$E$235),3,AND(V469&gt;铜钱系统分析!$D$236,V469&lt;=铜钱系统分析!$E$236),2)</f>
        <v>3</v>
      </c>
      <c r="Y469" s="48">
        <f t="shared" ca="1" si="78"/>
        <v>64.498935661873006</v>
      </c>
      <c r="Z469">
        <f ca="1">_xlfn.IFS(AND(Y469&gt;铜钱系统分析!$D$233,Y469&lt;=铜钱系统分析!$E$233),5,AND(Y469&gt;铜钱系统分析!$D$234,Y469&lt;=铜钱系统分析!$E$234),4,AND(Y469&gt;铜钱系统分析!$D$235,Y469&lt;=铜钱系统分析!$E$235),3,AND(Y469&gt;铜钱系统分析!$D$236,Y469&lt;=铜钱系统分析!$E$236),2)</f>
        <v>3</v>
      </c>
      <c r="AB469" s="48">
        <f t="shared" ca="1" si="79"/>
        <v>27.292021131567434</v>
      </c>
      <c r="AC469">
        <f ca="1">_xlfn.IFS(AND(AB469&gt;铜钱系统分析!$D$233,AB469&lt;=铜钱系统分析!$E$233),5,AND(AB469&gt;铜钱系统分析!$D$234,AB469&lt;=铜钱系统分析!$E$234),4,AND(AB469&gt;铜钱系统分析!$D$235,AB469&lt;=铜钱系统分析!$E$235),3,AND(AB469&gt;铜钱系统分析!$D$236,AB469&lt;=铜钱系统分析!$E$236),2)</f>
        <v>3</v>
      </c>
    </row>
    <row r="470" spans="1:29" x14ac:dyDescent="0.15">
      <c r="A470" s="48">
        <f t="shared" ca="1" si="70"/>
        <v>27.110810195833434</v>
      </c>
      <c r="B470">
        <f ca="1">_xlfn.IFS(AND(A470&gt;铜钱系统分析!$D$233,A470&lt;=铜钱系统分析!$E$233),5,AND(A470&gt;铜钱系统分析!$D$234,A470&lt;=铜钱系统分析!$E$234),4,AND(A470&gt;铜钱系统分析!$D$235,A470&lt;=铜钱系统分析!$E$235),3,AND(A470&gt;铜钱系统分析!$D$236,A470&lt;=铜钱系统分析!$E$236),2)</f>
        <v>3</v>
      </c>
      <c r="D470" s="48">
        <f t="shared" ca="1" si="71"/>
        <v>70.325566627100173</v>
      </c>
      <c r="E470">
        <f ca="1">_xlfn.IFS(AND(D470&gt;铜钱系统分析!$D$233,D470&lt;=铜钱系统分析!$E$233),5,AND(D470&gt;铜钱系统分析!$D$234,D470&lt;=铜钱系统分析!$E$234),4,AND(D470&gt;铜钱系统分析!$D$235,D470&lt;=铜钱系统分析!$E$235),3,AND(D470&gt;铜钱系统分析!$D$236,D470&lt;=铜钱系统分析!$E$236),2)</f>
        <v>3</v>
      </c>
      <c r="G470" s="48">
        <f t="shared" ca="1" si="72"/>
        <v>50.057371738578738</v>
      </c>
      <c r="H470">
        <f ca="1">_xlfn.IFS(AND(G470&gt;铜钱系统分析!$D$233,G470&lt;=铜钱系统分析!$E$233),5,AND(G470&gt;铜钱系统分析!$D$234,G470&lt;=铜钱系统分析!$E$234),4,AND(G470&gt;铜钱系统分析!$D$235,G470&lt;=铜钱系统分析!$E$235),3,AND(G470&gt;铜钱系统分析!$D$236,G470&lt;=铜钱系统分析!$E$236),2)</f>
        <v>3</v>
      </c>
      <c r="J470" s="48">
        <f t="shared" ca="1" si="73"/>
        <v>88.596833124666091</v>
      </c>
      <c r="K470">
        <f ca="1">_xlfn.IFS(AND(J470&gt;铜钱系统分析!$D$233,J470&lt;=铜钱系统分析!$E$233),5,AND(J470&gt;铜钱系统分析!$D$234,J470&lt;=铜钱系统分析!$E$234),4,AND(J470&gt;铜钱系统分析!$D$235,J470&lt;=铜钱系统分析!$E$235),3,AND(J470&gt;铜钱系统分析!$D$236,J470&lt;=铜钱系统分析!$E$236),2)</f>
        <v>2</v>
      </c>
      <c r="M470" s="48">
        <f t="shared" ca="1" si="74"/>
        <v>31.004858802444701</v>
      </c>
      <c r="N470">
        <f ca="1">_xlfn.IFS(AND(M470&gt;铜钱系统分析!$D$233,M470&lt;=铜钱系统分析!$E$233),5,AND(M470&gt;铜钱系统分析!$D$234,M470&lt;=铜钱系统分析!$E$234),4,AND(M470&gt;铜钱系统分析!$D$235,M470&lt;=铜钱系统分析!$E$235),3,AND(M470&gt;铜钱系统分析!$D$236,M470&lt;=铜钱系统分析!$E$236),2)</f>
        <v>3</v>
      </c>
      <c r="P470" s="48">
        <f t="shared" ca="1" si="75"/>
        <v>43.302572944060955</v>
      </c>
      <c r="Q470">
        <f ca="1">_xlfn.IFS(AND(P470&gt;铜钱系统分析!$D$233,P470&lt;=铜钱系统分析!$E$233),5,AND(P470&gt;铜钱系统分析!$D$234,P470&lt;=铜钱系统分析!$E$234),4,AND(P470&gt;铜钱系统分析!$D$235,P470&lt;=铜钱系统分析!$E$235),3,AND(P470&gt;铜钱系统分析!$D$236,P470&lt;=铜钱系统分析!$E$236),2)</f>
        <v>3</v>
      </c>
      <c r="S470" s="48">
        <f t="shared" ca="1" si="76"/>
        <v>3.5068189397794103</v>
      </c>
      <c r="T470">
        <f ca="1">_xlfn.IFS(AND(S470&gt;铜钱系统分析!$D$233,S470&lt;=铜钱系统分析!$E$233),5,AND(S470&gt;铜钱系统分析!$D$234,S470&lt;=铜钱系统分析!$E$234),4,AND(S470&gt;铜钱系统分析!$D$235,S470&lt;=铜钱系统分析!$E$235),3,AND(S470&gt;铜钱系统分析!$D$236,S470&lt;=铜钱系统分析!$E$236),2)</f>
        <v>3</v>
      </c>
      <c r="V470" s="48">
        <f t="shared" ca="1" si="77"/>
        <v>73.485112408040607</v>
      </c>
      <c r="W470">
        <f ca="1">_xlfn.IFS(AND(V470&gt;铜钱系统分析!$D$233,V470&lt;=铜钱系统分析!$E$233),5,AND(V470&gt;铜钱系统分析!$D$234,V470&lt;=铜钱系统分析!$E$234),4,AND(V470&gt;铜钱系统分析!$D$235,V470&lt;=铜钱系统分析!$E$235),3,AND(V470&gt;铜钱系统分析!$D$236,V470&lt;=铜钱系统分析!$E$236),2)</f>
        <v>2</v>
      </c>
      <c r="Y470" s="48">
        <f t="shared" ca="1" si="78"/>
        <v>22.485467548153526</v>
      </c>
      <c r="Z470">
        <f ca="1">_xlfn.IFS(AND(Y470&gt;铜钱系统分析!$D$233,Y470&lt;=铜钱系统分析!$E$233),5,AND(Y470&gt;铜钱系统分析!$D$234,Y470&lt;=铜钱系统分析!$E$234),4,AND(Y470&gt;铜钱系统分析!$D$235,Y470&lt;=铜钱系统分析!$E$235),3,AND(Y470&gt;铜钱系统分析!$D$236,Y470&lt;=铜钱系统分析!$E$236),2)</f>
        <v>3</v>
      </c>
      <c r="AB470" s="48">
        <f t="shared" ca="1" si="79"/>
        <v>90.81489776708311</v>
      </c>
      <c r="AC470">
        <f ca="1">_xlfn.IFS(AND(AB470&gt;铜钱系统分析!$D$233,AB470&lt;=铜钱系统分析!$E$233),5,AND(AB470&gt;铜钱系统分析!$D$234,AB470&lt;=铜钱系统分析!$E$234),4,AND(AB470&gt;铜钱系统分析!$D$235,AB470&lt;=铜钱系统分析!$E$235),3,AND(AB470&gt;铜钱系统分析!$D$236,AB470&lt;=铜钱系统分析!$E$236),2)</f>
        <v>2</v>
      </c>
    </row>
    <row r="471" spans="1:29" x14ac:dyDescent="0.15">
      <c r="A471" s="48">
        <f t="shared" ca="1" si="70"/>
        <v>74.787884593936084</v>
      </c>
      <c r="B471">
        <f ca="1">_xlfn.IFS(AND(A471&gt;铜钱系统分析!$D$233,A471&lt;=铜钱系统分析!$E$233),5,AND(A471&gt;铜钱系统分析!$D$234,A471&lt;=铜钱系统分析!$E$234),4,AND(A471&gt;铜钱系统分析!$D$235,A471&lt;=铜钱系统分析!$E$235),3,AND(A471&gt;铜钱系统分析!$D$236,A471&lt;=铜钱系统分析!$E$236),2)</f>
        <v>2</v>
      </c>
      <c r="D471" s="48">
        <f t="shared" ca="1" si="71"/>
        <v>19.767933641562653</v>
      </c>
      <c r="E471">
        <f ca="1">_xlfn.IFS(AND(D471&gt;铜钱系统分析!$D$233,D471&lt;=铜钱系统分析!$E$233),5,AND(D471&gt;铜钱系统分析!$D$234,D471&lt;=铜钱系统分析!$E$234),4,AND(D471&gt;铜钱系统分析!$D$235,D471&lt;=铜钱系统分析!$E$235),3,AND(D471&gt;铜钱系统分析!$D$236,D471&lt;=铜钱系统分析!$E$236),2)</f>
        <v>3</v>
      </c>
      <c r="G471" s="48">
        <f t="shared" ca="1" si="72"/>
        <v>67.025124385883103</v>
      </c>
      <c r="H471">
        <f ca="1">_xlfn.IFS(AND(G471&gt;铜钱系统分析!$D$233,G471&lt;=铜钱系统分析!$E$233),5,AND(G471&gt;铜钱系统分析!$D$234,G471&lt;=铜钱系统分析!$E$234),4,AND(G471&gt;铜钱系统分析!$D$235,G471&lt;=铜钱系统分析!$E$235),3,AND(G471&gt;铜钱系统分析!$D$236,G471&lt;=铜钱系统分析!$E$236),2)</f>
        <v>3</v>
      </c>
      <c r="J471" s="48">
        <f t="shared" ca="1" si="73"/>
        <v>73.823593793799674</v>
      </c>
      <c r="K471">
        <f ca="1">_xlfn.IFS(AND(J471&gt;铜钱系统分析!$D$233,J471&lt;=铜钱系统分析!$E$233),5,AND(J471&gt;铜钱系统分析!$D$234,J471&lt;=铜钱系统分析!$E$234),4,AND(J471&gt;铜钱系统分析!$D$235,J471&lt;=铜钱系统分析!$E$235),3,AND(J471&gt;铜钱系统分析!$D$236,J471&lt;=铜钱系统分析!$E$236),2)</f>
        <v>2</v>
      </c>
      <c r="M471" s="48">
        <f t="shared" ca="1" si="74"/>
        <v>64.377538391796733</v>
      </c>
      <c r="N471">
        <f ca="1">_xlfn.IFS(AND(M471&gt;铜钱系统分析!$D$233,M471&lt;=铜钱系统分析!$E$233),5,AND(M471&gt;铜钱系统分析!$D$234,M471&lt;=铜钱系统分析!$E$234),4,AND(M471&gt;铜钱系统分析!$D$235,M471&lt;=铜钱系统分析!$E$235),3,AND(M471&gt;铜钱系统分析!$D$236,M471&lt;=铜钱系统分析!$E$236),2)</f>
        <v>3</v>
      </c>
      <c r="P471" s="48">
        <f t="shared" ca="1" si="75"/>
        <v>10.316631242973385</v>
      </c>
      <c r="Q471">
        <f ca="1">_xlfn.IFS(AND(P471&gt;铜钱系统分析!$D$233,P471&lt;=铜钱系统分析!$E$233),5,AND(P471&gt;铜钱系统分析!$D$234,P471&lt;=铜钱系统分析!$E$234),4,AND(P471&gt;铜钱系统分析!$D$235,P471&lt;=铜钱系统分析!$E$235),3,AND(P471&gt;铜钱系统分析!$D$236,P471&lt;=铜钱系统分析!$E$236),2)</f>
        <v>3</v>
      </c>
      <c r="S471" s="48">
        <f t="shared" ca="1" si="76"/>
        <v>67.378891124153753</v>
      </c>
      <c r="T471">
        <f ca="1">_xlfn.IFS(AND(S471&gt;铜钱系统分析!$D$233,S471&lt;=铜钱系统分析!$E$233),5,AND(S471&gt;铜钱系统分析!$D$234,S471&lt;=铜钱系统分析!$E$234),4,AND(S471&gt;铜钱系统分析!$D$235,S471&lt;=铜钱系统分析!$E$235),3,AND(S471&gt;铜钱系统分析!$D$236,S471&lt;=铜钱系统分析!$E$236),2)</f>
        <v>3</v>
      </c>
      <c r="V471" s="48">
        <f t="shared" ca="1" si="77"/>
        <v>66.74324454012644</v>
      </c>
      <c r="W471">
        <f ca="1">_xlfn.IFS(AND(V471&gt;铜钱系统分析!$D$233,V471&lt;=铜钱系统分析!$E$233),5,AND(V471&gt;铜钱系统分析!$D$234,V471&lt;=铜钱系统分析!$E$234),4,AND(V471&gt;铜钱系统分析!$D$235,V471&lt;=铜钱系统分析!$E$235),3,AND(V471&gt;铜钱系统分析!$D$236,V471&lt;=铜钱系统分析!$E$236),2)</f>
        <v>3</v>
      </c>
      <c r="Y471" s="48">
        <f t="shared" ca="1" si="78"/>
        <v>9.1146151254332999</v>
      </c>
      <c r="Z471">
        <f ca="1">_xlfn.IFS(AND(Y471&gt;铜钱系统分析!$D$233,Y471&lt;=铜钱系统分析!$E$233),5,AND(Y471&gt;铜钱系统分析!$D$234,Y471&lt;=铜钱系统分析!$E$234),4,AND(Y471&gt;铜钱系统分析!$D$235,Y471&lt;=铜钱系统分析!$E$235),3,AND(Y471&gt;铜钱系统分析!$D$236,Y471&lt;=铜钱系统分析!$E$236),2)</f>
        <v>3</v>
      </c>
      <c r="AB471" s="48">
        <f t="shared" ca="1" si="79"/>
        <v>4.9498221781583478</v>
      </c>
      <c r="AC471">
        <f ca="1">_xlfn.IFS(AND(AB471&gt;铜钱系统分析!$D$233,AB471&lt;=铜钱系统分析!$E$233),5,AND(AB471&gt;铜钱系统分析!$D$234,AB471&lt;=铜钱系统分析!$E$234),4,AND(AB471&gt;铜钱系统分析!$D$235,AB471&lt;=铜钱系统分析!$E$235),3,AND(AB471&gt;铜钱系统分析!$D$236,AB471&lt;=铜钱系统分析!$E$236),2)</f>
        <v>3</v>
      </c>
    </row>
    <row r="472" spans="1:29" x14ac:dyDescent="0.15">
      <c r="A472" s="48">
        <f t="shared" ca="1" si="70"/>
        <v>64.468815817928544</v>
      </c>
      <c r="B472">
        <f ca="1">_xlfn.IFS(AND(A472&gt;铜钱系统分析!$D$233,A472&lt;=铜钱系统分析!$E$233),5,AND(A472&gt;铜钱系统分析!$D$234,A472&lt;=铜钱系统分析!$E$234),4,AND(A472&gt;铜钱系统分析!$D$235,A472&lt;=铜钱系统分析!$E$235),3,AND(A472&gt;铜钱系统分析!$D$236,A472&lt;=铜钱系统分析!$E$236),2)</f>
        <v>3</v>
      </c>
      <c r="D472" s="48">
        <f t="shared" ca="1" si="71"/>
        <v>16.125416878001708</v>
      </c>
      <c r="E472">
        <f ca="1">_xlfn.IFS(AND(D472&gt;铜钱系统分析!$D$233,D472&lt;=铜钱系统分析!$E$233),5,AND(D472&gt;铜钱系统分析!$D$234,D472&lt;=铜钱系统分析!$E$234),4,AND(D472&gt;铜钱系统分析!$D$235,D472&lt;=铜钱系统分析!$E$235),3,AND(D472&gt;铜钱系统分析!$D$236,D472&lt;=铜钱系统分析!$E$236),2)</f>
        <v>3</v>
      </c>
      <c r="G472" s="48">
        <f t="shared" ca="1" si="72"/>
        <v>46.282389022533764</v>
      </c>
      <c r="H472">
        <f ca="1">_xlfn.IFS(AND(G472&gt;铜钱系统分析!$D$233,G472&lt;=铜钱系统分析!$E$233),5,AND(G472&gt;铜钱系统分析!$D$234,G472&lt;=铜钱系统分析!$E$234),4,AND(G472&gt;铜钱系统分析!$D$235,G472&lt;=铜钱系统分析!$E$235),3,AND(G472&gt;铜钱系统分析!$D$236,G472&lt;=铜钱系统分析!$E$236),2)</f>
        <v>3</v>
      </c>
      <c r="J472" s="48">
        <f t="shared" ca="1" si="73"/>
        <v>5.2890322983172089</v>
      </c>
      <c r="K472">
        <f ca="1">_xlfn.IFS(AND(J472&gt;铜钱系统分析!$D$233,J472&lt;=铜钱系统分析!$E$233),5,AND(J472&gt;铜钱系统分析!$D$234,J472&lt;=铜钱系统分析!$E$234),4,AND(J472&gt;铜钱系统分析!$D$235,J472&lt;=铜钱系统分析!$E$235),3,AND(J472&gt;铜钱系统分析!$D$236,J472&lt;=铜钱系统分析!$E$236),2)</f>
        <v>3</v>
      </c>
      <c r="M472" s="48">
        <f t="shared" ca="1" si="74"/>
        <v>24.475401382482243</v>
      </c>
      <c r="N472">
        <f ca="1">_xlfn.IFS(AND(M472&gt;铜钱系统分析!$D$233,M472&lt;=铜钱系统分析!$E$233),5,AND(M472&gt;铜钱系统分析!$D$234,M472&lt;=铜钱系统分析!$E$234),4,AND(M472&gt;铜钱系统分析!$D$235,M472&lt;=铜钱系统分析!$E$235),3,AND(M472&gt;铜钱系统分析!$D$236,M472&lt;=铜钱系统分析!$E$236),2)</f>
        <v>3</v>
      </c>
      <c r="P472" s="48">
        <f t="shared" ca="1" si="75"/>
        <v>47.417817252915917</v>
      </c>
      <c r="Q472">
        <f ca="1">_xlfn.IFS(AND(P472&gt;铜钱系统分析!$D$233,P472&lt;=铜钱系统分析!$E$233),5,AND(P472&gt;铜钱系统分析!$D$234,P472&lt;=铜钱系统分析!$E$234),4,AND(P472&gt;铜钱系统分析!$D$235,P472&lt;=铜钱系统分析!$E$235),3,AND(P472&gt;铜钱系统分析!$D$236,P472&lt;=铜钱系统分析!$E$236),2)</f>
        <v>3</v>
      </c>
      <c r="S472" s="48">
        <f t="shared" ca="1" si="76"/>
        <v>56.858144601377212</v>
      </c>
      <c r="T472">
        <f ca="1">_xlfn.IFS(AND(S472&gt;铜钱系统分析!$D$233,S472&lt;=铜钱系统分析!$E$233),5,AND(S472&gt;铜钱系统分析!$D$234,S472&lt;=铜钱系统分析!$E$234),4,AND(S472&gt;铜钱系统分析!$D$235,S472&lt;=铜钱系统分析!$E$235),3,AND(S472&gt;铜钱系统分析!$D$236,S472&lt;=铜钱系统分析!$E$236),2)</f>
        <v>3</v>
      </c>
      <c r="V472" s="48">
        <f t="shared" ca="1" si="77"/>
        <v>90.135605453341597</v>
      </c>
      <c r="W472">
        <f ca="1">_xlfn.IFS(AND(V472&gt;铜钱系统分析!$D$233,V472&lt;=铜钱系统分析!$E$233),5,AND(V472&gt;铜钱系统分析!$D$234,V472&lt;=铜钱系统分析!$E$234),4,AND(V472&gt;铜钱系统分析!$D$235,V472&lt;=铜钱系统分析!$E$235),3,AND(V472&gt;铜钱系统分析!$D$236,V472&lt;=铜钱系统分析!$E$236),2)</f>
        <v>2</v>
      </c>
      <c r="Y472" s="48">
        <f t="shared" ca="1" si="78"/>
        <v>88.220779060577101</v>
      </c>
      <c r="Z472">
        <f ca="1">_xlfn.IFS(AND(Y472&gt;铜钱系统分析!$D$233,Y472&lt;=铜钱系统分析!$E$233),5,AND(Y472&gt;铜钱系统分析!$D$234,Y472&lt;=铜钱系统分析!$E$234),4,AND(Y472&gt;铜钱系统分析!$D$235,Y472&lt;=铜钱系统分析!$E$235),3,AND(Y472&gt;铜钱系统分析!$D$236,Y472&lt;=铜钱系统分析!$E$236),2)</f>
        <v>2</v>
      </c>
      <c r="AB472" s="48">
        <f t="shared" ca="1" si="79"/>
        <v>83.017618618190355</v>
      </c>
      <c r="AC472">
        <f ca="1">_xlfn.IFS(AND(AB472&gt;铜钱系统分析!$D$233,AB472&lt;=铜钱系统分析!$E$233),5,AND(AB472&gt;铜钱系统分析!$D$234,AB472&lt;=铜钱系统分析!$E$234),4,AND(AB472&gt;铜钱系统分析!$D$235,AB472&lt;=铜钱系统分析!$E$235),3,AND(AB472&gt;铜钱系统分析!$D$236,AB472&lt;=铜钱系统分析!$E$236),2)</f>
        <v>2</v>
      </c>
    </row>
    <row r="473" spans="1:29" x14ac:dyDescent="0.15">
      <c r="A473" s="48">
        <f t="shared" ca="1" si="70"/>
        <v>77.694272121064202</v>
      </c>
      <c r="B473">
        <f ca="1">_xlfn.IFS(AND(A473&gt;铜钱系统分析!$D$233,A473&lt;=铜钱系统分析!$E$233),5,AND(A473&gt;铜钱系统分析!$D$234,A473&lt;=铜钱系统分析!$E$234),4,AND(A473&gt;铜钱系统分析!$D$235,A473&lt;=铜钱系统分析!$E$235),3,AND(A473&gt;铜钱系统分析!$D$236,A473&lt;=铜钱系统分析!$E$236),2)</f>
        <v>2</v>
      </c>
      <c r="D473" s="48">
        <f t="shared" ca="1" si="71"/>
        <v>37.655893202772404</v>
      </c>
      <c r="E473">
        <f ca="1">_xlfn.IFS(AND(D473&gt;铜钱系统分析!$D$233,D473&lt;=铜钱系统分析!$E$233),5,AND(D473&gt;铜钱系统分析!$D$234,D473&lt;=铜钱系统分析!$E$234),4,AND(D473&gt;铜钱系统分析!$D$235,D473&lt;=铜钱系统分析!$E$235),3,AND(D473&gt;铜钱系统分析!$D$236,D473&lt;=铜钱系统分析!$E$236),2)</f>
        <v>3</v>
      </c>
      <c r="G473" s="48">
        <f t="shared" ca="1" si="72"/>
        <v>11.240663533509776</v>
      </c>
      <c r="H473">
        <f ca="1">_xlfn.IFS(AND(G473&gt;铜钱系统分析!$D$233,G473&lt;=铜钱系统分析!$E$233),5,AND(G473&gt;铜钱系统分析!$D$234,G473&lt;=铜钱系统分析!$E$234),4,AND(G473&gt;铜钱系统分析!$D$235,G473&lt;=铜钱系统分析!$E$235),3,AND(G473&gt;铜钱系统分析!$D$236,G473&lt;=铜钱系统分析!$E$236),2)</f>
        <v>3</v>
      </c>
      <c r="J473" s="48">
        <f t="shared" ca="1" si="73"/>
        <v>32.986958206302475</v>
      </c>
      <c r="K473">
        <f ca="1">_xlfn.IFS(AND(J473&gt;铜钱系统分析!$D$233,J473&lt;=铜钱系统分析!$E$233),5,AND(J473&gt;铜钱系统分析!$D$234,J473&lt;=铜钱系统分析!$E$234),4,AND(J473&gt;铜钱系统分析!$D$235,J473&lt;=铜钱系统分析!$E$235),3,AND(J473&gt;铜钱系统分析!$D$236,J473&lt;=铜钱系统分析!$E$236),2)</f>
        <v>3</v>
      </c>
      <c r="M473" s="48">
        <f t="shared" ca="1" si="74"/>
        <v>98.062916090896721</v>
      </c>
      <c r="N473">
        <f ca="1">_xlfn.IFS(AND(M473&gt;铜钱系统分析!$D$233,M473&lt;=铜钱系统分析!$E$233),5,AND(M473&gt;铜钱系统分析!$D$234,M473&lt;=铜钱系统分析!$E$234),4,AND(M473&gt;铜钱系统分析!$D$235,M473&lt;=铜钱系统分析!$E$235),3,AND(M473&gt;铜钱系统分析!$D$236,M473&lt;=铜钱系统分析!$E$236),2)</f>
        <v>2</v>
      </c>
      <c r="P473" s="48">
        <f t="shared" ca="1" si="75"/>
        <v>92.932252650300924</v>
      </c>
      <c r="Q473">
        <f ca="1">_xlfn.IFS(AND(P473&gt;铜钱系统分析!$D$233,P473&lt;=铜钱系统分析!$E$233),5,AND(P473&gt;铜钱系统分析!$D$234,P473&lt;=铜钱系统分析!$E$234),4,AND(P473&gt;铜钱系统分析!$D$235,P473&lt;=铜钱系统分析!$E$235),3,AND(P473&gt;铜钱系统分析!$D$236,P473&lt;=铜钱系统分析!$E$236),2)</f>
        <v>2</v>
      </c>
      <c r="S473" s="48">
        <f t="shared" ca="1" si="76"/>
        <v>13.483876170286868</v>
      </c>
      <c r="T473">
        <f ca="1">_xlfn.IFS(AND(S473&gt;铜钱系统分析!$D$233,S473&lt;=铜钱系统分析!$E$233),5,AND(S473&gt;铜钱系统分析!$D$234,S473&lt;=铜钱系统分析!$E$234),4,AND(S473&gt;铜钱系统分析!$D$235,S473&lt;=铜钱系统分析!$E$235),3,AND(S473&gt;铜钱系统分析!$D$236,S473&lt;=铜钱系统分析!$E$236),2)</f>
        <v>3</v>
      </c>
      <c r="V473" s="48">
        <f t="shared" ca="1" si="77"/>
        <v>33.490089509089962</v>
      </c>
      <c r="W473">
        <f ca="1">_xlfn.IFS(AND(V473&gt;铜钱系统分析!$D$233,V473&lt;=铜钱系统分析!$E$233),5,AND(V473&gt;铜钱系统分析!$D$234,V473&lt;=铜钱系统分析!$E$234),4,AND(V473&gt;铜钱系统分析!$D$235,V473&lt;=铜钱系统分析!$E$235),3,AND(V473&gt;铜钱系统分析!$D$236,V473&lt;=铜钱系统分析!$E$236),2)</f>
        <v>3</v>
      </c>
      <c r="Y473" s="48">
        <f t="shared" ca="1" si="78"/>
        <v>44.478961738755231</v>
      </c>
      <c r="Z473">
        <f ca="1">_xlfn.IFS(AND(Y473&gt;铜钱系统分析!$D$233,Y473&lt;=铜钱系统分析!$E$233),5,AND(Y473&gt;铜钱系统分析!$D$234,Y473&lt;=铜钱系统分析!$E$234),4,AND(Y473&gt;铜钱系统分析!$D$235,Y473&lt;=铜钱系统分析!$E$235),3,AND(Y473&gt;铜钱系统分析!$D$236,Y473&lt;=铜钱系统分析!$E$236),2)</f>
        <v>3</v>
      </c>
      <c r="AB473" s="48">
        <f t="shared" ca="1" si="79"/>
        <v>48.361282350739998</v>
      </c>
      <c r="AC473">
        <f ca="1">_xlfn.IFS(AND(AB473&gt;铜钱系统分析!$D$233,AB473&lt;=铜钱系统分析!$E$233),5,AND(AB473&gt;铜钱系统分析!$D$234,AB473&lt;=铜钱系统分析!$E$234),4,AND(AB473&gt;铜钱系统分析!$D$235,AB473&lt;=铜钱系统分析!$E$235),3,AND(AB473&gt;铜钱系统分析!$D$236,AB473&lt;=铜钱系统分析!$E$236),2)</f>
        <v>3</v>
      </c>
    </row>
    <row r="474" spans="1:29" x14ac:dyDescent="0.15">
      <c r="A474" s="48">
        <f t="shared" ca="1" si="70"/>
        <v>96.368817609283965</v>
      </c>
      <c r="B474">
        <f ca="1">_xlfn.IFS(AND(A474&gt;铜钱系统分析!$D$233,A474&lt;=铜钱系统分析!$E$233),5,AND(A474&gt;铜钱系统分析!$D$234,A474&lt;=铜钱系统分析!$E$234),4,AND(A474&gt;铜钱系统分析!$D$235,A474&lt;=铜钱系统分析!$E$235),3,AND(A474&gt;铜钱系统分析!$D$236,A474&lt;=铜钱系统分析!$E$236),2)</f>
        <v>2</v>
      </c>
      <c r="D474" s="48">
        <f t="shared" ca="1" si="71"/>
        <v>44.730993351517235</v>
      </c>
      <c r="E474">
        <f ca="1">_xlfn.IFS(AND(D474&gt;铜钱系统分析!$D$233,D474&lt;=铜钱系统分析!$E$233),5,AND(D474&gt;铜钱系统分析!$D$234,D474&lt;=铜钱系统分析!$E$234),4,AND(D474&gt;铜钱系统分析!$D$235,D474&lt;=铜钱系统分析!$E$235),3,AND(D474&gt;铜钱系统分析!$D$236,D474&lt;=铜钱系统分析!$E$236),2)</f>
        <v>3</v>
      </c>
      <c r="G474" s="48">
        <f t="shared" ca="1" si="72"/>
        <v>74.109051212531625</v>
      </c>
      <c r="H474">
        <f ca="1">_xlfn.IFS(AND(G474&gt;铜钱系统分析!$D$233,G474&lt;=铜钱系统分析!$E$233),5,AND(G474&gt;铜钱系统分析!$D$234,G474&lt;=铜钱系统分析!$E$234),4,AND(G474&gt;铜钱系统分析!$D$235,G474&lt;=铜钱系统分析!$E$235),3,AND(G474&gt;铜钱系统分析!$D$236,G474&lt;=铜钱系统分析!$E$236),2)</f>
        <v>2</v>
      </c>
      <c r="J474" s="48">
        <f t="shared" ca="1" si="73"/>
        <v>74.25606296461288</v>
      </c>
      <c r="K474">
        <f ca="1">_xlfn.IFS(AND(J474&gt;铜钱系统分析!$D$233,J474&lt;=铜钱系统分析!$E$233),5,AND(J474&gt;铜钱系统分析!$D$234,J474&lt;=铜钱系统分析!$E$234),4,AND(J474&gt;铜钱系统分析!$D$235,J474&lt;=铜钱系统分析!$E$235),3,AND(J474&gt;铜钱系统分析!$D$236,J474&lt;=铜钱系统分析!$E$236),2)</f>
        <v>2</v>
      </c>
      <c r="M474" s="48">
        <f t="shared" ca="1" si="74"/>
        <v>47.946193031299586</v>
      </c>
      <c r="N474">
        <f ca="1">_xlfn.IFS(AND(M474&gt;铜钱系统分析!$D$233,M474&lt;=铜钱系统分析!$E$233),5,AND(M474&gt;铜钱系统分析!$D$234,M474&lt;=铜钱系统分析!$E$234),4,AND(M474&gt;铜钱系统分析!$D$235,M474&lt;=铜钱系统分析!$E$235),3,AND(M474&gt;铜钱系统分析!$D$236,M474&lt;=铜钱系统分析!$E$236),2)</f>
        <v>3</v>
      </c>
      <c r="P474" s="48">
        <f t="shared" ca="1" si="75"/>
        <v>9.5609354786728602</v>
      </c>
      <c r="Q474">
        <f ca="1">_xlfn.IFS(AND(P474&gt;铜钱系统分析!$D$233,P474&lt;=铜钱系统分析!$E$233),5,AND(P474&gt;铜钱系统分析!$D$234,P474&lt;=铜钱系统分析!$E$234),4,AND(P474&gt;铜钱系统分析!$D$235,P474&lt;=铜钱系统分析!$E$235),3,AND(P474&gt;铜钱系统分析!$D$236,P474&lt;=铜钱系统分析!$E$236),2)</f>
        <v>3</v>
      </c>
      <c r="S474" s="48">
        <f t="shared" ca="1" si="76"/>
        <v>37.120912624063685</v>
      </c>
      <c r="T474">
        <f ca="1">_xlfn.IFS(AND(S474&gt;铜钱系统分析!$D$233,S474&lt;=铜钱系统分析!$E$233),5,AND(S474&gt;铜钱系统分析!$D$234,S474&lt;=铜钱系统分析!$E$234),4,AND(S474&gt;铜钱系统分析!$D$235,S474&lt;=铜钱系统分析!$E$235),3,AND(S474&gt;铜钱系统分析!$D$236,S474&lt;=铜钱系统分析!$E$236),2)</f>
        <v>3</v>
      </c>
      <c r="V474" s="48">
        <f t="shared" ca="1" si="77"/>
        <v>86.334894217935442</v>
      </c>
      <c r="W474">
        <f ca="1">_xlfn.IFS(AND(V474&gt;铜钱系统分析!$D$233,V474&lt;=铜钱系统分析!$E$233),5,AND(V474&gt;铜钱系统分析!$D$234,V474&lt;=铜钱系统分析!$E$234),4,AND(V474&gt;铜钱系统分析!$D$235,V474&lt;=铜钱系统分析!$E$235),3,AND(V474&gt;铜钱系统分析!$D$236,V474&lt;=铜钱系统分析!$E$236),2)</f>
        <v>2</v>
      </c>
      <c r="Y474" s="48">
        <f t="shared" ca="1" si="78"/>
        <v>86.257585674302206</v>
      </c>
      <c r="Z474">
        <f ca="1">_xlfn.IFS(AND(Y474&gt;铜钱系统分析!$D$233,Y474&lt;=铜钱系统分析!$E$233),5,AND(Y474&gt;铜钱系统分析!$D$234,Y474&lt;=铜钱系统分析!$E$234),4,AND(Y474&gt;铜钱系统分析!$D$235,Y474&lt;=铜钱系统分析!$E$235),3,AND(Y474&gt;铜钱系统分析!$D$236,Y474&lt;=铜钱系统分析!$E$236),2)</f>
        <v>2</v>
      </c>
      <c r="AB474" s="48">
        <f t="shared" ca="1" si="79"/>
        <v>64.927491804195213</v>
      </c>
      <c r="AC474">
        <f ca="1">_xlfn.IFS(AND(AB474&gt;铜钱系统分析!$D$233,AB474&lt;=铜钱系统分析!$E$233),5,AND(AB474&gt;铜钱系统分析!$D$234,AB474&lt;=铜钱系统分析!$E$234),4,AND(AB474&gt;铜钱系统分析!$D$235,AB474&lt;=铜钱系统分析!$E$235),3,AND(AB474&gt;铜钱系统分析!$D$236,AB474&lt;=铜钱系统分析!$E$236),2)</f>
        <v>3</v>
      </c>
    </row>
    <row r="475" spans="1:29" x14ac:dyDescent="0.15">
      <c r="A475" s="48">
        <f t="shared" ca="1" si="70"/>
        <v>14.658607010314251</v>
      </c>
      <c r="B475">
        <f ca="1">_xlfn.IFS(AND(A475&gt;铜钱系统分析!$D$233,A475&lt;=铜钱系统分析!$E$233),5,AND(A475&gt;铜钱系统分析!$D$234,A475&lt;=铜钱系统分析!$E$234),4,AND(A475&gt;铜钱系统分析!$D$235,A475&lt;=铜钱系统分析!$E$235),3,AND(A475&gt;铜钱系统分析!$D$236,A475&lt;=铜钱系统分析!$E$236),2)</f>
        <v>3</v>
      </c>
      <c r="D475" s="48">
        <f t="shared" ca="1" si="71"/>
        <v>8.2138495865745949</v>
      </c>
      <c r="E475">
        <f ca="1">_xlfn.IFS(AND(D475&gt;铜钱系统分析!$D$233,D475&lt;=铜钱系统分析!$E$233),5,AND(D475&gt;铜钱系统分析!$D$234,D475&lt;=铜钱系统分析!$E$234),4,AND(D475&gt;铜钱系统分析!$D$235,D475&lt;=铜钱系统分析!$E$235),3,AND(D475&gt;铜钱系统分析!$D$236,D475&lt;=铜钱系统分析!$E$236),2)</f>
        <v>3</v>
      </c>
      <c r="G475" s="48">
        <f t="shared" ca="1" si="72"/>
        <v>64.582697004883897</v>
      </c>
      <c r="H475">
        <f ca="1">_xlfn.IFS(AND(G475&gt;铜钱系统分析!$D$233,G475&lt;=铜钱系统分析!$E$233),5,AND(G475&gt;铜钱系统分析!$D$234,G475&lt;=铜钱系统分析!$E$234),4,AND(G475&gt;铜钱系统分析!$D$235,G475&lt;=铜钱系统分析!$E$235),3,AND(G475&gt;铜钱系统分析!$D$236,G475&lt;=铜钱系统分析!$E$236),2)</f>
        <v>3</v>
      </c>
      <c r="J475" s="48">
        <f t="shared" ca="1" si="73"/>
        <v>52.402867369193295</v>
      </c>
      <c r="K475">
        <f ca="1">_xlfn.IFS(AND(J475&gt;铜钱系统分析!$D$233,J475&lt;=铜钱系统分析!$E$233),5,AND(J475&gt;铜钱系统分析!$D$234,J475&lt;=铜钱系统分析!$E$234),4,AND(J475&gt;铜钱系统分析!$D$235,J475&lt;=铜钱系统分析!$E$235),3,AND(J475&gt;铜钱系统分析!$D$236,J475&lt;=铜钱系统分析!$E$236),2)</f>
        <v>3</v>
      </c>
      <c r="M475" s="48">
        <f t="shared" ca="1" si="74"/>
        <v>5.3516040335314763</v>
      </c>
      <c r="N475">
        <f ca="1">_xlfn.IFS(AND(M475&gt;铜钱系统分析!$D$233,M475&lt;=铜钱系统分析!$E$233),5,AND(M475&gt;铜钱系统分析!$D$234,M475&lt;=铜钱系统分析!$E$234),4,AND(M475&gt;铜钱系统分析!$D$235,M475&lt;=铜钱系统分析!$E$235),3,AND(M475&gt;铜钱系统分析!$D$236,M475&lt;=铜钱系统分析!$E$236),2)</f>
        <v>3</v>
      </c>
      <c r="P475" s="48">
        <f t="shared" ca="1" si="75"/>
        <v>44.482395569814024</v>
      </c>
      <c r="Q475">
        <f ca="1">_xlfn.IFS(AND(P475&gt;铜钱系统分析!$D$233,P475&lt;=铜钱系统分析!$E$233),5,AND(P475&gt;铜钱系统分析!$D$234,P475&lt;=铜钱系统分析!$E$234),4,AND(P475&gt;铜钱系统分析!$D$235,P475&lt;=铜钱系统分析!$E$235),3,AND(P475&gt;铜钱系统分析!$D$236,P475&lt;=铜钱系统分析!$E$236),2)</f>
        <v>3</v>
      </c>
      <c r="S475" s="48">
        <f t="shared" ca="1" si="76"/>
        <v>65.847679167255365</v>
      </c>
      <c r="T475">
        <f ca="1">_xlfn.IFS(AND(S475&gt;铜钱系统分析!$D$233,S475&lt;=铜钱系统分析!$E$233),5,AND(S475&gt;铜钱系统分析!$D$234,S475&lt;=铜钱系统分析!$E$234),4,AND(S475&gt;铜钱系统分析!$D$235,S475&lt;=铜钱系统分析!$E$235),3,AND(S475&gt;铜钱系统分析!$D$236,S475&lt;=铜钱系统分析!$E$236),2)</f>
        <v>3</v>
      </c>
      <c r="V475" s="48">
        <f t="shared" ca="1" si="77"/>
        <v>43.645408106133758</v>
      </c>
      <c r="W475">
        <f ca="1">_xlfn.IFS(AND(V475&gt;铜钱系统分析!$D$233,V475&lt;=铜钱系统分析!$E$233),5,AND(V475&gt;铜钱系统分析!$D$234,V475&lt;=铜钱系统分析!$E$234),4,AND(V475&gt;铜钱系统分析!$D$235,V475&lt;=铜钱系统分析!$E$235),3,AND(V475&gt;铜钱系统分析!$D$236,V475&lt;=铜钱系统分析!$E$236),2)</f>
        <v>3</v>
      </c>
      <c r="Y475" s="48">
        <f t="shared" ca="1" si="78"/>
        <v>90.831902482933032</v>
      </c>
      <c r="Z475">
        <f ca="1">_xlfn.IFS(AND(Y475&gt;铜钱系统分析!$D$233,Y475&lt;=铜钱系统分析!$E$233),5,AND(Y475&gt;铜钱系统分析!$D$234,Y475&lt;=铜钱系统分析!$E$234),4,AND(Y475&gt;铜钱系统分析!$D$235,Y475&lt;=铜钱系统分析!$E$235),3,AND(Y475&gt;铜钱系统分析!$D$236,Y475&lt;=铜钱系统分析!$E$236),2)</f>
        <v>2</v>
      </c>
      <c r="AB475" s="48">
        <f t="shared" ca="1" si="79"/>
        <v>85.710858917778921</v>
      </c>
      <c r="AC475">
        <f ca="1">_xlfn.IFS(AND(AB475&gt;铜钱系统分析!$D$233,AB475&lt;=铜钱系统分析!$E$233),5,AND(AB475&gt;铜钱系统分析!$D$234,AB475&lt;=铜钱系统分析!$E$234),4,AND(AB475&gt;铜钱系统分析!$D$235,AB475&lt;=铜钱系统分析!$E$235),3,AND(AB475&gt;铜钱系统分析!$D$236,AB475&lt;=铜钱系统分析!$E$236),2)</f>
        <v>2</v>
      </c>
    </row>
    <row r="476" spans="1:29" x14ac:dyDescent="0.15">
      <c r="A476" s="48">
        <f t="shared" ca="1" si="70"/>
        <v>44.883631227607744</v>
      </c>
      <c r="B476">
        <f ca="1">_xlfn.IFS(AND(A476&gt;铜钱系统分析!$D$233,A476&lt;=铜钱系统分析!$E$233),5,AND(A476&gt;铜钱系统分析!$D$234,A476&lt;=铜钱系统分析!$E$234),4,AND(A476&gt;铜钱系统分析!$D$235,A476&lt;=铜钱系统分析!$E$235),3,AND(A476&gt;铜钱系统分析!$D$236,A476&lt;=铜钱系统分析!$E$236),2)</f>
        <v>3</v>
      </c>
      <c r="D476" s="48">
        <f t="shared" ca="1" si="71"/>
        <v>78.684071214890238</v>
      </c>
      <c r="E476">
        <f ca="1">_xlfn.IFS(AND(D476&gt;铜钱系统分析!$D$233,D476&lt;=铜钱系统分析!$E$233),5,AND(D476&gt;铜钱系统分析!$D$234,D476&lt;=铜钱系统分析!$E$234),4,AND(D476&gt;铜钱系统分析!$D$235,D476&lt;=铜钱系统分析!$E$235),3,AND(D476&gt;铜钱系统分析!$D$236,D476&lt;=铜钱系统分析!$E$236),2)</f>
        <v>2</v>
      </c>
      <c r="G476" s="48">
        <f t="shared" ca="1" si="72"/>
        <v>82.667507127855018</v>
      </c>
      <c r="H476">
        <f ca="1">_xlfn.IFS(AND(G476&gt;铜钱系统分析!$D$233,G476&lt;=铜钱系统分析!$E$233),5,AND(G476&gt;铜钱系统分析!$D$234,G476&lt;=铜钱系统分析!$E$234),4,AND(G476&gt;铜钱系统分析!$D$235,G476&lt;=铜钱系统分析!$E$235),3,AND(G476&gt;铜钱系统分析!$D$236,G476&lt;=铜钱系统分析!$E$236),2)</f>
        <v>2</v>
      </c>
      <c r="J476" s="48">
        <f t="shared" ca="1" si="73"/>
        <v>68.350426543739246</v>
      </c>
      <c r="K476">
        <f ca="1">_xlfn.IFS(AND(J476&gt;铜钱系统分析!$D$233,J476&lt;=铜钱系统分析!$E$233),5,AND(J476&gt;铜钱系统分析!$D$234,J476&lt;=铜钱系统分析!$E$234),4,AND(J476&gt;铜钱系统分析!$D$235,J476&lt;=铜钱系统分析!$E$235),3,AND(J476&gt;铜钱系统分析!$D$236,J476&lt;=铜钱系统分析!$E$236),2)</f>
        <v>3</v>
      </c>
      <c r="M476" s="48">
        <f t="shared" ca="1" si="74"/>
        <v>56.731679600351448</v>
      </c>
      <c r="N476">
        <f ca="1">_xlfn.IFS(AND(M476&gt;铜钱系统分析!$D$233,M476&lt;=铜钱系统分析!$E$233),5,AND(M476&gt;铜钱系统分析!$D$234,M476&lt;=铜钱系统分析!$E$234),4,AND(M476&gt;铜钱系统分析!$D$235,M476&lt;=铜钱系统分析!$E$235),3,AND(M476&gt;铜钱系统分析!$D$236,M476&lt;=铜钱系统分析!$E$236),2)</f>
        <v>3</v>
      </c>
      <c r="P476" s="48">
        <f t="shared" ca="1" si="75"/>
        <v>27.009490544533389</v>
      </c>
      <c r="Q476">
        <f ca="1">_xlfn.IFS(AND(P476&gt;铜钱系统分析!$D$233,P476&lt;=铜钱系统分析!$E$233),5,AND(P476&gt;铜钱系统分析!$D$234,P476&lt;=铜钱系统分析!$E$234),4,AND(P476&gt;铜钱系统分析!$D$235,P476&lt;=铜钱系统分析!$E$235),3,AND(P476&gt;铜钱系统分析!$D$236,P476&lt;=铜钱系统分析!$E$236),2)</f>
        <v>3</v>
      </c>
      <c r="S476" s="48">
        <f t="shared" ca="1" si="76"/>
        <v>89.147573120714384</v>
      </c>
      <c r="T476">
        <f ca="1">_xlfn.IFS(AND(S476&gt;铜钱系统分析!$D$233,S476&lt;=铜钱系统分析!$E$233),5,AND(S476&gt;铜钱系统分析!$D$234,S476&lt;=铜钱系统分析!$E$234),4,AND(S476&gt;铜钱系统分析!$D$235,S476&lt;=铜钱系统分析!$E$235),3,AND(S476&gt;铜钱系统分析!$D$236,S476&lt;=铜钱系统分析!$E$236),2)</f>
        <v>2</v>
      </c>
      <c r="V476" s="48">
        <f t="shared" ca="1" si="77"/>
        <v>38.504383372246345</v>
      </c>
      <c r="W476">
        <f ca="1">_xlfn.IFS(AND(V476&gt;铜钱系统分析!$D$233,V476&lt;=铜钱系统分析!$E$233),5,AND(V476&gt;铜钱系统分析!$D$234,V476&lt;=铜钱系统分析!$E$234),4,AND(V476&gt;铜钱系统分析!$D$235,V476&lt;=铜钱系统分析!$E$235),3,AND(V476&gt;铜钱系统分析!$D$236,V476&lt;=铜钱系统分析!$E$236),2)</f>
        <v>3</v>
      </c>
      <c r="Y476" s="48">
        <f t="shared" ca="1" si="78"/>
        <v>29.720076392217333</v>
      </c>
      <c r="Z476">
        <f ca="1">_xlfn.IFS(AND(Y476&gt;铜钱系统分析!$D$233,Y476&lt;=铜钱系统分析!$E$233),5,AND(Y476&gt;铜钱系统分析!$D$234,Y476&lt;=铜钱系统分析!$E$234),4,AND(Y476&gt;铜钱系统分析!$D$235,Y476&lt;=铜钱系统分析!$E$235),3,AND(Y476&gt;铜钱系统分析!$D$236,Y476&lt;=铜钱系统分析!$E$236),2)</f>
        <v>3</v>
      </c>
      <c r="AB476" s="48">
        <f t="shared" ca="1" si="79"/>
        <v>32.582018800015376</v>
      </c>
      <c r="AC476">
        <f ca="1">_xlfn.IFS(AND(AB476&gt;铜钱系统分析!$D$233,AB476&lt;=铜钱系统分析!$E$233),5,AND(AB476&gt;铜钱系统分析!$D$234,AB476&lt;=铜钱系统分析!$E$234),4,AND(AB476&gt;铜钱系统分析!$D$235,AB476&lt;=铜钱系统分析!$E$235),3,AND(AB476&gt;铜钱系统分析!$D$236,AB476&lt;=铜钱系统分析!$E$236),2)</f>
        <v>3</v>
      </c>
    </row>
    <row r="477" spans="1:29" x14ac:dyDescent="0.15">
      <c r="A477" s="48">
        <f t="shared" ca="1" si="70"/>
        <v>8.051855767439541</v>
      </c>
      <c r="B477">
        <f ca="1">_xlfn.IFS(AND(A477&gt;铜钱系统分析!$D$233,A477&lt;=铜钱系统分析!$E$233),5,AND(A477&gt;铜钱系统分析!$D$234,A477&lt;=铜钱系统分析!$E$234),4,AND(A477&gt;铜钱系统分析!$D$235,A477&lt;=铜钱系统分析!$E$235),3,AND(A477&gt;铜钱系统分析!$D$236,A477&lt;=铜钱系统分析!$E$236),2)</f>
        <v>3</v>
      </c>
      <c r="D477" s="48">
        <f t="shared" ca="1" si="71"/>
        <v>97.420349919642064</v>
      </c>
      <c r="E477">
        <f ca="1">_xlfn.IFS(AND(D477&gt;铜钱系统分析!$D$233,D477&lt;=铜钱系统分析!$E$233),5,AND(D477&gt;铜钱系统分析!$D$234,D477&lt;=铜钱系统分析!$E$234),4,AND(D477&gt;铜钱系统分析!$D$235,D477&lt;=铜钱系统分析!$E$235),3,AND(D477&gt;铜钱系统分析!$D$236,D477&lt;=铜钱系统分析!$E$236),2)</f>
        <v>2</v>
      </c>
      <c r="G477" s="48">
        <f t="shared" ca="1" si="72"/>
        <v>2.9839003956713683</v>
      </c>
      <c r="H477">
        <f ca="1">_xlfn.IFS(AND(G477&gt;铜钱系统分析!$D$233,G477&lt;=铜钱系统分析!$E$233),5,AND(G477&gt;铜钱系统分析!$D$234,G477&lt;=铜钱系统分析!$E$234),4,AND(G477&gt;铜钱系统分析!$D$235,G477&lt;=铜钱系统分析!$E$235),3,AND(G477&gt;铜钱系统分析!$D$236,G477&lt;=铜钱系统分析!$E$236),2)</f>
        <v>3</v>
      </c>
      <c r="J477" s="48">
        <f t="shared" ca="1" si="73"/>
        <v>86.558620629663451</v>
      </c>
      <c r="K477">
        <f ca="1">_xlfn.IFS(AND(J477&gt;铜钱系统分析!$D$233,J477&lt;=铜钱系统分析!$E$233),5,AND(J477&gt;铜钱系统分析!$D$234,J477&lt;=铜钱系统分析!$E$234),4,AND(J477&gt;铜钱系统分析!$D$235,J477&lt;=铜钱系统分析!$E$235),3,AND(J477&gt;铜钱系统分析!$D$236,J477&lt;=铜钱系统分析!$E$236),2)</f>
        <v>2</v>
      </c>
      <c r="M477" s="48">
        <f t="shared" ca="1" si="74"/>
        <v>65.720685295749433</v>
      </c>
      <c r="N477">
        <f ca="1">_xlfn.IFS(AND(M477&gt;铜钱系统分析!$D$233,M477&lt;=铜钱系统分析!$E$233),5,AND(M477&gt;铜钱系统分析!$D$234,M477&lt;=铜钱系统分析!$E$234),4,AND(M477&gt;铜钱系统分析!$D$235,M477&lt;=铜钱系统分析!$E$235),3,AND(M477&gt;铜钱系统分析!$D$236,M477&lt;=铜钱系统分析!$E$236),2)</f>
        <v>3</v>
      </c>
      <c r="P477" s="48">
        <f t="shared" ca="1" si="75"/>
        <v>19.655085960524143</v>
      </c>
      <c r="Q477">
        <f ca="1">_xlfn.IFS(AND(P477&gt;铜钱系统分析!$D$233,P477&lt;=铜钱系统分析!$E$233),5,AND(P477&gt;铜钱系统分析!$D$234,P477&lt;=铜钱系统分析!$E$234),4,AND(P477&gt;铜钱系统分析!$D$235,P477&lt;=铜钱系统分析!$E$235),3,AND(P477&gt;铜钱系统分析!$D$236,P477&lt;=铜钱系统分析!$E$236),2)</f>
        <v>3</v>
      </c>
      <c r="S477" s="48">
        <f t="shared" ca="1" si="76"/>
        <v>30.109643794232888</v>
      </c>
      <c r="T477">
        <f ca="1">_xlfn.IFS(AND(S477&gt;铜钱系统分析!$D$233,S477&lt;=铜钱系统分析!$E$233),5,AND(S477&gt;铜钱系统分析!$D$234,S477&lt;=铜钱系统分析!$E$234),4,AND(S477&gt;铜钱系统分析!$D$235,S477&lt;=铜钱系统分析!$E$235),3,AND(S477&gt;铜钱系统分析!$D$236,S477&lt;=铜钱系统分析!$E$236),2)</f>
        <v>3</v>
      </c>
      <c r="V477" s="48">
        <f t="shared" ca="1" si="77"/>
        <v>14.762348666495672</v>
      </c>
      <c r="W477">
        <f ca="1">_xlfn.IFS(AND(V477&gt;铜钱系统分析!$D$233,V477&lt;=铜钱系统分析!$E$233),5,AND(V477&gt;铜钱系统分析!$D$234,V477&lt;=铜钱系统分析!$E$234),4,AND(V477&gt;铜钱系统分析!$D$235,V477&lt;=铜钱系统分析!$E$235),3,AND(V477&gt;铜钱系统分析!$D$236,V477&lt;=铜钱系统分析!$E$236),2)</f>
        <v>3</v>
      </c>
      <c r="Y477" s="48">
        <f t="shared" ca="1" si="78"/>
        <v>55.896205908992947</v>
      </c>
      <c r="Z477">
        <f ca="1">_xlfn.IFS(AND(Y477&gt;铜钱系统分析!$D$233,Y477&lt;=铜钱系统分析!$E$233),5,AND(Y477&gt;铜钱系统分析!$D$234,Y477&lt;=铜钱系统分析!$E$234),4,AND(Y477&gt;铜钱系统分析!$D$235,Y477&lt;=铜钱系统分析!$E$235),3,AND(Y477&gt;铜钱系统分析!$D$236,Y477&lt;=铜钱系统分析!$E$236),2)</f>
        <v>3</v>
      </c>
      <c r="AB477" s="48">
        <f t="shared" ca="1" si="79"/>
        <v>27.348622838610602</v>
      </c>
      <c r="AC477">
        <f ca="1">_xlfn.IFS(AND(AB477&gt;铜钱系统分析!$D$233,AB477&lt;=铜钱系统分析!$E$233),5,AND(AB477&gt;铜钱系统分析!$D$234,AB477&lt;=铜钱系统分析!$E$234),4,AND(AB477&gt;铜钱系统分析!$D$235,AB477&lt;=铜钱系统分析!$E$235),3,AND(AB477&gt;铜钱系统分析!$D$236,AB477&lt;=铜钱系统分析!$E$236),2)</f>
        <v>3</v>
      </c>
    </row>
    <row r="478" spans="1:29" x14ac:dyDescent="0.15">
      <c r="A478" s="48">
        <f t="shared" ca="1" si="70"/>
        <v>86.694779409243012</v>
      </c>
      <c r="B478">
        <f ca="1">_xlfn.IFS(AND(A478&gt;铜钱系统分析!$D$233,A478&lt;=铜钱系统分析!$E$233),5,AND(A478&gt;铜钱系统分析!$D$234,A478&lt;=铜钱系统分析!$E$234),4,AND(A478&gt;铜钱系统分析!$D$235,A478&lt;=铜钱系统分析!$E$235),3,AND(A478&gt;铜钱系统分析!$D$236,A478&lt;=铜钱系统分析!$E$236),2)</f>
        <v>2</v>
      </c>
      <c r="D478" s="48">
        <f t="shared" ca="1" si="71"/>
        <v>25.871371709132806</v>
      </c>
      <c r="E478">
        <f ca="1">_xlfn.IFS(AND(D478&gt;铜钱系统分析!$D$233,D478&lt;=铜钱系统分析!$E$233),5,AND(D478&gt;铜钱系统分析!$D$234,D478&lt;=铜钱系统分析!$E$234),4,AND(D478&gt;铜钱系统分析!$D$235,D478&lt;=铜钱系统分析!$E$235),3,AND(D478&gt;铜钱系统分析!$D$236,D478&lt;=铜钱系统分析!$E$236),2)</f>
        <v>3</v>
      </c>
      <c r="G478" s="48">
        <f t="shared" ca="1" si="72"/>
        <v>10.972938909919383</v>
      </c>
      <c r="H478">
        <f ca="1">_xlfn.IFS(AND(G478&gt;铜钱系统分析!$D$233,G478&lt;=铜钱系统分析!$E$233),5,AND(G478&gt;铜钱系统分析!$D$234,G478&lt;=铜钱系统分析!$E$234),4,AND(G478&gt;铜钱系统分析!$D$235,G478&lt;=铜钱系统分析!$E$235),3,AND(G478&gt;铜钱系统分析!$D$236,G478&lt;=铜钱系统分析!$E$236),2)</f>
        <v>3</v>
      </c>
      <c r="J478" s="48">
        <f t="shared" ca="1" si="73"/>
        <v>50.691529964893114</v>
      </c>
      <c r="K478">
        <f ca="1">_xlfn.IFS(AND(J478&gt;铜钱系统分析!$D$233,J478&lt;=铜钱系统分析!$E$233),5,AND(J478&gt;铜钱系统分析!$D$234,J478&lt;=铜钱系统分析!$E$234),4,AND(J478&gt;铜钱系统分析!$D$235,J478&lt;=铜钱系统分析!$E$235),3,AND(J478&gt;铜钱系统分析!$D$236,J478&lt;=铜钱系统分析!$E$236),2)</f>
        <v>3</v>
      </c>
      <c r="M478" s="48">
        <f t="shared" ca="1" si="74"/>
        <v>91.320918738836838</v>
      </c>
      <c r="N478">
        <f ca="1">_xlfn.IFS(AND(M478&gt;铜钱系统分析!$D$233,M478&lt;=铜钱系统分析!$E$233),5,AND(M478&gt;铜钱系统分析!$D$234,M478&lt;=铜钱系统分析!$E$234),4,AND(M478&gt;铜钱系统分析!$D$235,M478&lt;=铜钱系统分析!$E$235),3,AND(M478&gt;铜钱系统分析!$D$236,M478&lt;=铜钱系统分析!$E$236),2)</f>
        <v>2</v>
      </c>
      <c r="P478" s="48">
        <f t="shared" ca="1" si="75"/>
        <v>62.050721965305591</v>
      </c>
      <c r="Q478">
        <f ca="1">_xlfn.IFS(AND(P478&gt;铜钱系统分析!$D$233,P478&lt;=铜钱系统分析!$E$233),5,AND(P478&gt;铜钱系统分析!$D$234,P478&lt;=铜钱系统分析!$E$234),4,AND(P478&gt;铜钱系统分析!$D$235,P478&lt;=铜钱系统分析!$E$235),3,AND(P478&gt;铜钱系统分析!$D$236,P478&lt;=铜钱系统分析!$E$236),2)</f>
        <v>3</v>
      </c>
      <c r="S478" s="48">
        <f t="shared" ca="1" si="76"/>
        <v>3.0937052524164343</v>
      </c>
      <c r="T478">
        <f ca="1">_xlfn.IFS(AND(S478&gt;铜钱系统分析!$D$233,S478&lt;=铜钱系统分析!$E$233),5,AND(S478&gt;铜钱系统分析!$D$234,S478&lt;=铜钱系统分析!$E$234),4,AND(S478&gt;铜钱系统分析!$D$235,S478&lt;=铜钱系统分析!$E$235),3,AND(S478&gt;铜钱系统分析!$D$236,S478&lt;=铜钱系统分析!$E$236),2)</f>
        <v>3</v>
      </c>
      <c r="V478" s="48">
        <f t="shared" ca="1" si="77"/>
        <v>3.1594297165703833</v>
      </c>
      <c r="W478">
        <f ca="1">_xlfn.IFS(AND(V478&gt;铜钱系统分析!$D$233,V478&lt;=铜钱系统分析!$E$233),5,AND(V478&gt;铜钱系统分析!$D$234,V478&lt;=铜钱系统分析!$E$234),4,AND(V478&gt;铜钱系统分析!$D$235,V478&lt;=铜钱系统分析!$E$235),3,AND(V478&gt;铜钱系统分析!$D$236,V478&lt;=铜钱系统分析!$E$236),2)</f>
        <v>3</v>
      </c>
      <c r="Y478" s="48">
        <f t="shared" ca="1" si="78"/>
        <v>92.946718560361319</v>
      </c>
      <c r="Z478">
        <f ca="1">_xlfn.IFS(AND(Y478&gt;铜钱系统分析!$D$233,Y478&lt;=铜钱系统分析!$E$233),5,AND(Y478&gt;铜钱系统分析!$D$234,Y478&lt;=铜钱系统分析!$E$234),4,AND(Y478&gt;铜钱系统分析!$D$235,Y478&lt;=铜钱系统分析!$E$235),3,AND(Y478&gt;铜钱系统分析!$D$236,Y478&lt;=铜钱系统分析!$E$236),2)</f>
        <v>2</v>
      </c>
      <c r="AB478" s="48">
        <f t="shared" ca="1" si="79"/>
        <v>35.773611537334581</v>
      </c>
      <c r="AC478">
        <f ca="1">_xlfn.IFS(AND(AB478&gt;铜钱系统分析!$D$233,AB478&lt;=铜钱系统分析!$E$233),5,AND(AB478&gt;铜钱系统分析!$D$234,AB478&lt;=铜钱系统分析!$E$234),4,AND(AB478&gt;铜钱系统分析!$D$235,AB478&lt;=铜钱系统分析!$E$235),3,AND(AB478&gt;铜钱系统分析!$D$236,AB478&lt;=铜钱系统分析!$E$236),2)</f>
        <v>3</v>
      </c>
    </row>
    <row r="479" spans="1:29" x14ac:dyDescent="0.15">
      <c r="A479" s="48">
        <f t="shared" ca="1" si="70"/>
        <v>65.138385616621946</v>
      </c>
      <c r="B479">
        <f ca="1">_xlfn.IFS(AND(A479&gt;铜钱系统分析!$D$233,A479&lt;=铜钱系统分析!$E$233),5,AND(A479&gt;铜钱系统分析!$D$234,A479&lt;=铜钱系统分析!$E$234),4,AND(A479&gt;铜钱系统分析!$D$235,A479&lt;=铜钱系统分析!$E$235),3,AND(A479&gt;铜钱系统分析!$D$236,A479&lt;=铜钱系统分析!$E$236),2)</f>
        <v>3</v>
      </c>
      <c r="D479" s="48">
        <f t="shared" ca="1" si="71"/>
        <v>56.262783568418918</v>
      </c>
      <c r="E479">
        <f ca="1">_xlfn.IFS(AND(D479&gt;铜钱系统分析!$D$233,D479&lt;=铜钱系统分析!$E$233),5,AND(D479&gt;铜钱系统分析!$D$234,D479&lt;=铜钱系统分析!$E$234),4,AND(D479&gt;铜钱系统分析!$D$235,D479&lt;=铜钱系统分析!$E$235),3,AND(D479&gt;铜钱系统分析!$D$236,D479&lt;=铜钱系统分析!$E$236),2)</f>
        <v>3</v>
      </c>
      <c r="G479" s="48">
        <f t="shared" ca="1" si="72"/>
        <v>65.700525545151379</v>
      </c>
      <c r="H479">
        <f ca="1">_xlfn.IFS(AND(G479&gt;铜钱系统分析!$D$233,G479&lt;=铜钱系统分析!$E$233),5,AND(G479&gt;铜钱系统分析!$D$234,G479&lt;=铜钱系统分析!$E$234),4,AND(G479&gt;铜钱系统分析!$D$235,G479&lt;=铜钱系统分析!$E$235),3,AND(G479&gt;铜钱系统分析!$D$236,G479&lt;=铜钱系统分析!$E$236),2)</f>
        <v>3</v>
      </c>
      <c r="J479" s="48">
        <f t="shared" ca="1" si="73"/>
        <v>99.334316024547093</v>
      </c>
      <c r="K479">
        <f ca="1">_xlfn.IFS(AND(J479&gt;铜钱系统分析!$D$233,J479&lt;=铜钱系统分析!$E$233),5,AND(J479&gt;铜钱系统分析!$D$234,J479&lt;=铜钱系统分析!$E$234),4,AND(J479&gt;铜钱系统分析!$D$235,J479&lt;=铜钱系统分析!$E$235),3,AND(J479&gt;铜钱系统分析!$D$236,J479&lt;=铜钱系统分析!$E$236),2)</f>
        <v>2</v>
      </c>
      <c r="M479" s="48">
        <f t="shared" ca="1" si="74"/>
        <v>75.226298141332265</v>
      </c>
      <c r="N479">
        <f ca="1">_xlfn.IFS(AND(M479&gt;铜钱系统分析!$D$233,M479&lt;=铜钱系统分析!$E$233),5,AND(M479&gt;铜钱系统分析!$D$234,M479&lt;=铜钱系统分析!$E$234),4,AND(M479&gt;铜钱系统分析!$D$235,M479&lt;=铜钱系统分析!$E$235),3,AND(M479&gt;铜钱系统分析!$D$236,M479&lt;=铜钱系统分析!$E$236),2)</f>
        <v>2</v>
      </c>
      <c r="P479" s="48">
        <f t="shared" ca="1" si="75"/>
        <v>80.071690136993439</v>
      </c>
      <c r="Q479">
        <f ca="1">_xlfn.IFS(AND(P479&gt;铜钱系统分析!$D$233,P479&lt;=铜钱系统分析!$E$233),5,AND(P479&gt;铜钱系统分析!$D$234,P479&lt;=铜钱系统分析!$E$234),4,AND(P479&gt;铜钱系统分析!$D$235,P479&lt;=铜钱系统分析!$E$235),3,AND(P479&gt;铜钱系统分析!$D$236,P479&lt;=铜钱系统分析!$E$236),2)</f>
        <v>2</v>
      </c>
      <c r="S479" s="48">
        <f t="shared" ca="1" si="76"/>
        <v>92.791541092588517</v>
      </c>
      <c r="T479">
        <f ca="1">_xlfn.IFS(AND(S479&gt;铜钱系统分析!$D$233,S479&lt;=铜钱系统分析!$E$233),5,AND(S479&gt;铜钱系统分析!$D$234,S479&lt;=铜钱系统分析!$E$234),4,AND(S479&gt;铜钱系统分析!$D$235,S479&lt;=铜钱系统分析!$E$235),3,AND(S479&gt;铜钱系统分析!$D$236,S479&lt;=铜钱系统分析!$E$236),2)</f>
        <v>2</v>
      </c>
      <c r="V479" s="48">
        <f t="shared" ca="1" si="77"/>
        <v>94.964773221158111</v>
      </c>
      <c r="W479">
        <f ca="1">_xlfn.IFS(AND(V479&gt;铜钱系统分析!$D$233,V479&lt;=铜钱系统分析!$E$233),5,AND(V479&gt;铜钱系统分析!$D$234,V479&lt;=铜钱系统分析!$E$234),4,AND(V479&gt;铜钱系统分析!$D$235,V479&lt;=铜钱系统分析!$E$235),3,AND(V479&gt;铜钱系统分析!$D$236,V479&lt;=铜钱系统分析!$E$236),2)</f>
        <v>2</v>
      </c>
      <c r="Y479" s="48">
        <f t="shared" ca="1" si="78"/>
        <v>43.798053294419979</v>
      </c>
      <c r="Z479">
        <f ca="1">_xlfn.IFS(AND(Y479&gt;铜钱系统分析!$D$233,Y479&lt;=铜钱系统分析!$E$233),5,AND(Y479&gt;铜钱系统分析!$D$234,Y479&lt;=铜钱系统分析!$E$234),4,AND(Y479&gt;铜钱系统分析!$D$235,Y479&lt;=铜钱系统分析!$E$235),3,AND(Y479&gt;铜钱系统分析!$D$236,Y479&lt;=铜钱系统分析!$E$236),2)</f>
        <v>3</v>
      </c>
      <c r="AB479" s="48">
        <f t="shared" ca="1" si="79"/>
        <v>69.755173104722417</v>
      </c>
      <c r="AC479">
        <f ca="1">_xlfn.IFS(AND(AB479&gt;铜钱系统分析!$D$233,AB479&lt;=铜钱系统分析!$E$233),5,AND(AB479&gt;铜钱系统分析!$D$234,AB479&lt;=铜钱系统分析!$E$234),4,AND(AB479&gt;铜钱系统分析!$D$235,AB479&lt;=铜钱系统分析!$E$235),3,AND(AB479&gt;铜钱系统分析!$D$236,AB479&lt;=铜钱系统分析!$E$236),2)</f>
        <v>3</v>
      </c>
    </row>
    <row r="480" spans="1:29" x14ac:dyDescent="0.15">
      <c r="A480" s="48">
        <f t="shared" ca="1" si="70"/>
        <v>10.829627937209963</v>
      </c>
      <c r="B480">
        <f ca="1">_xlfn.IFS(AND(A480&gt;铜钱系统分析!$D$233,A480&lt;=铜钱系统分析!$E$233),5,AND(A480&gt;铜钱系统分析!$D$234,A480&lt;=铜钱系统分析!$E$234),4,AND(A480&gt;铜钱系统分析!$D$235,A480&lt;=铜钱系统分析!$E$235),3,AND(A480&gt;铜钱系统分析!$D$236,A480&lt;=铜钱系统分析!$E$236),2)</f>
        <v>3</v>
      </c>
      <c r="D480" s="48">
        <f t="shared" ca="1" si="71"/>
        <v>59.602359433281194</v>
      </c>
      <c r="E480">
        <f ca="1">_xlfn.IFS(AND(D480&gt;铜钱系统分析!$D$233,D480&lt;=铜钱系统分析!$E$233),5,AND(D480&gt;铜钱系统分析!$D$234,D480&lt;=铜钱系统分析!$E$234),4,AND(D480&gt;铜钱系统分析!$D$235,D480&lt;=铜钱系统分析!$E$235),3,AND(D480&gt;铜钱系统分析!$D$236,D480&lt;=铜钱系统分析!$E$236),2)</f>
        <v>3</v>
      </c>
      <c r="G480" s="48">
        <f t="shared" ca="1" si="72"/>
        <v>37.966198171149415</v>
      </c>
      <c r="H480">
        <f ca="1">_xlfn.IFS(AND(G480&gt;铜钱系统分析!$D$233,G480&lt;=铜钱系统分析!$E$233),5,AND(G480&gt;铜钱系统分析!$D$234,G480&lt;=铜钱系统分析!$E$234),4,AND(G480&gt;铜钱系统分析!$D$235,G480&lt;=铜钱系统分析!$E$235),3,AND(G480&gt;铜钱系统分析!$D$236,G480&lt;=铜钱系统分析!$E$236),2)</f>
        <v>3</v>
      </c>
      <c r="J480" s="48">
        <f t="shared" ca="1" si="73"/>
        <v>58.787597427588977</v>
      </c>
      <c r="K480">
        <f ca="1">_xlfn.IFS(AND(J480&gt;铜钱系统分析!$D$233,J480&lt;=铜钱系统分析!$E$233),5,AND(J480&gt;铜钱系统分析!$D$234,J480&lt;=铜钱系统分析!$E$234),4,AND(J480&gt;铜钱系统分析!$D$235,J480&lt;=铜钱系统分析!$E$235),3,AND(J480&gt;铜钱系统分析!$D$236,J480&lt;=铜钱系统分析!$E$236),2)</f>
        <v>3</v>
      </c>
      <c r="M480" s="48">
        <f t="shared" ca="1" si="74"/>
        <v>54.876045932716686</v>
      </c>
      <c r="N480">
        <f ca="1">_xlfn.IFS(AND(M480&gt;铜钱系统分析!$D$233,M480&lt;=铜钱系统分析!$E$233),5,AND(M480&gt;铜钱系统分析!$D$234,M480&lt;=铜钱系统分析!$E$234),4,AND(M480&gt;铜钱系统分析!$D$235,M480&lt;=铜钱系统分析!$E$235),3,AND(M480&gt;铜钱系统分析!$D$236,M480&lt;=铜钱系统分析!$E$236),2)</f>
        <v>3</v>
      </c>
      <c r="P480" s="48">
        <f t="shared" ca="1" si="75"/>
        <v>81.687651968663758</v>
      </c>
      <c r="Q480">
        <f ca="1">_xlfn.IFS(AND(P480&gt;铜钱系统分析!$D$233,P480&lt;=铜钱系统分析!$E$233),5,AND(P480&gt;铜钱系统分析!$D$234,P480&lt;=铜钱系统分析!$E$234),4,AND(P480&gt;铜钱系统分析!$D$235,P480&lt;=铜钱系统分析!$E$235),3,AND(P480&gt;铜钱系统分析!$D$236,P480&lt;=铜钱系统分析!$E$236),2)</f>
        <v>2</v>
      </c>
      <c r="S480" s="48">
        <f t="shared" ca="1" si="76"/>
        <v>9.9680873849180784</v>
      </c>
      <c r="T480">
        <f ca="1">_xlfn.IFS(AND(S480&gt;铜钱系统分析!$D$233,S480&lt;=铜钱系统分析!$E$233),5,AND(S480&gt;铜钱系统分析!$D$234,S480&lt;=铜钱系统分析!$E$234),4,AND(S480&gt;铜钱系统分析!$D$235,S480&lt;=铜钱系统分析!$E$235),3,AND(S480&gt;铜钱系统分析!$D$236,S480&lt;=铜钱系统分析!$E$236),2)</f>
        <v>3</v>
      </c>
      <c r="V480" s="48">
        <f t="shared" ca="1" si="77"/>
        <v>51.036649602931682</v>
      </c>
      <c r="W480">
        <f ca="1">_xlfn.IFS(AND(V480&gt;铜钱系统分析!$D$233,V480&lt;=铜钱系统分析!$E$233),5,AND(V480&gt;铜钱系统分析!$D$234,V480&lt;=铜钱系统分析!$E$234),4,AND(V480&gt;铜钱系统分析!$D$235,V480&lt;=铜钱系统分析!$E$235),3,AND(V480&gt;铜钱系统分析!$D$236,V480&lt;=铜钱系统分析!$E$236),2)</f>
        <v>3</v>
      </c>
      <c r="Y480" s="48">
        <f t="shared" ca="1" si="78"/>
        <v>11.998020263499498</v>
      </c>
      <c r="Z480">
        <f ca="1">_xlfn.IFS(AND(Y480&gt;铜钱系统分析!$D$233,Y480&lt;=铜钱系统分析!$E$233),5,AND(Y480&gt;铜钱系统分析!$D$234,Y480&lt;=铜钱系统分析!$E$234),4,AND(Y480&gt;铜钱系统分析!$D$235,Y480&lt;=铜钱系统分析!$E$235),3,AND(Y480&gt;铜钱系统分析!$D$236,Y480&lt;=铜钱系统分析!$E$236),2)</f>
        <v>3</v>
      </c>
      <c r="AB480" s="48">
        <f t="shared" ca="1" si="79"/>
        <v>11.745577007156848</v>
      </c>
      <c r="AC480">
        <f ca="1">_xlfn.IFS(AND(AB480&gt;铜钱系统分析!$D$233,AB480&lt;=铜钱系统分析!$E$233),5,AND(AB480&gt;铜钱系统分析!$D$234,AB480&lt;=铜钱系统分析!$E$234),4,AND(AB480&gt;铜钱系统分析!$D$235,AB480&lt;=铜钱系统分析!$E$235),3,AND(AB480&gt;铜钱系统分析!$D$236,AB480&lt;=铜钱系统分析!$E$236),2)</f>
        <v>3</v>
      </c>
    </row>
    <row r="481" spans="1:29" x14ac:dyDescent="0.15">
      <c r="A481" s="48">
        <f t="shared" ca="1" si="70"/>
        <v>70.018643719910699</v>
      </c>
      <c r="B481">
        <f ca="1">_xlfn.IFS(AND(A481&gt;铜钱系统分析!$D$233,A481&lt;=铜钱系统分析!$E$233),5,AND(A481&gt;铜钱系统分析!$D$234,A481&lt;=铜钱系统分析!$E$234),4,AND(A481&gt;铜钱系统分析!$D$235,A481&lt;=铜钱系统分析!$E$235),3,AND(A481&gt;铜钱系统分析!$D$236,A481&lt;=铜钱系统分析!$E$236),2)</f>
        <v>3</v>
      </c>
      <c r="D481" s="48">
        <f t="shared" ca="1" si="71"/>
        <v>87.949889175051027</v>
      </c>
      <c r="E481">
        <f ca="1">_xlfn.IFS(AND(D481&gt;铜钱系统分析!$D$233,D481&lt;=铜钱系统分析!$E$233),5,AND(D481&gt;铜钱系统分析!$D$234,D481&lt;=铜钱系统分析!$E$234),4,AND(D481&gt;铜钱系统分析!$D$235,D481&lt;=铜钱系统分析!$E$235),3,AND(D481&gt;铜钱系统分析!$D$236,D481&lt;=铜钱系统分析!$E$236),2)</f>
        <v>2</v>
      </c>
      <c r="G481" s="48">
        <f t="shared" ca="1" si="72"/>
        <v>75.919389526653845</v>
      </c>
      <c r="H481">
        <f ca="1">_xlfn.IFS(AND(G481&gt;铜钱系统分析!$D$233,G481&lt;=铜钱系统分析!$E$233),5,AND(G481&gt;铜钱系统分析!$D$234,G481&lt;=铜钱系统分析!$E$234),4,AND(G481&gt;铜钱系统分析!$D$235,G481&lt;=铜钱系统分析!$E$235),3,AND(G481&gt;铜钱系统分析!$D$236,G481&lt;=铜钱系统分析!$E$236),2)</f>
        <v>2</v>
      </c>
      <c r="J481" s="48">
        <f t="shared" ca="1" si="73"/>
        <v>87.954517721696831</v>
      </c>
      <c r="K481">
        <f ca="1">_xlfn.IFS(AND(J481&gt;铜钱系统分析!$D$233,J481&lt;=铜钱系统分析!$E$233),5,AND(J481&gt;铜钱系统分析!$D$234,J481&lt;=铜钱系统分析!$E$234),4,AND(J481&gt;铜钱系统分析!$D$235,J481&lt;=铜钱系统分析!$E$235),3,AND(J481&gt;铜钱系统分析!$D$236,J481&lt;=铜钱系统分析!$E$236),2)</f>
        <v>2</v>
      </c>
      <c r="M481" s="48">
        <f t="shared" ca="1" si="74"/>
        <v>5.8181656749323967</v>
      </c>
      <c r="N481">
        <f ca="1">_xlfn.IFS(AND(M481&gt;铜钱系统分析!$D$233,M481&lt;=铜钱系统分析!$E$233),5,AND(M481&gt;铜钱系统分析!$D$234,M481&lt;=铜钱系统分析!$E$234),4,AND(M481&gt;铜钱系统分析!$D$235,M481&lt;=铜钱系统分析!$E$235),3,AND(M481&gt;铜钱系统分析!$D$236,M481&lt;=铜钱系统分析!$E$236),2)</f>
        <v>3</v>
      </c>
      <c r="P481" s="48">
        <f t="shared" ca="1" si="75"/>
        <v>55.323004004620735</v>
      </c>
      <c r="Q481">
        <f ca="1">_xlfn.IFS(AND(P481&gt;铜钱系统分析!$D$233,P481&lt;=铜钱系统分析!$E$233),5,AND(P481&gt;铜钱系统分析!$D$234,P481&lt;=铜钱系统分析!$E$234),4,AND(P481&gt;铜钱系统分析!$D$235,P481&lt;=铜钱系统分析!$E$235),3,AND(P481&gt;铜钱系统分析!$D$236,P481&lt;=铜钱系统分析!$E$236),2)</f>
        <v>3</v>
      </c>
      <c r="S481" s="48">
        <f t="shared" ca="1" si="76"/>
        <v>59.048786773641901</v>
      </c>
      <c r="T481">
        <f ca="1">_xlfn.IFS(AND(S481&gt;铜钱系统分析!$D$233,S481&lt;=铜钱系统分析!$E$233),5,AND(S481&gt;铜钱系统分析!$D$234,S481&lt;=铜钱系统分析!$E$234),4,AND(S481&gt;铜钱系统分析!$D$235,S481&lt;=铜钱系统分析!$E$235),3,AND(S481&gt;铜钱系统分析!$D$236,S481&lt;=铜钱系统分析!$E$236),2)</f>
        <v>3</v>
      </c>
      <c r="V481" s="48">
        <f t="shared" ca="1" si="77"/>
        <v>53.831642326342944</v>
      </c>
      <c r="W481">
        <f ca="1">_xlfn.IFS(AND(V481&gt;铜钱系统分析!$D$233,V481&lt;=铜钱系统分析!$E$233),5,AND(V481&gt;铜钱系统分析!$D$234,V481&lt;=铜钱系统分析!$E$234),4,AND(V481&gt;铜钱系统分析!$D$235,V481&lt;=铜钱系统分析!$E$235),3,AND(V481&gt;铜钱系统分析!$D$236,V481&lt;=铜钱系统分析!$E$236),2)</f>
        <v>3</v>
      </c>
      <c r="Y481" s="48">
        <f t="shared" ca="1" si="78"/>
        <v>18.279908253404386</v>
      </c>
      <c r="Z481">
        <f ca="1">_xlfn.IFS(AND(Y481&gt;铜钱系统分析!$D$233,Y481&lt;=铜钱系统分析!$E$233),5,AND(Y481&gt;铜钱系统分析!$D$234,Y481&lt;=铜钱系统分析!$E$234),4,AND(Y481&gt;铜钱系统分析!$D$235,Y481&lt;=铜钱系统分析!$E$235),3,AND(Y481&gt;铜钱系统分析!$D$236,Y481&lt;=铜钱系统分析!$E$236),2)</f>
        <v>3</v>
      </c>
      <c r="AB481" s="48">
        <f t="shared" ca="1" si="79"/>
        <v>59.899784809692349</v>
      </c>
      <c r="AC481">
        <f ca="1">_xlfn.IFS(AND(AB481&gt;铜钱系统分析!$D$233,AB481&lt;=铜钱系统分析!$E$233),5,AND(AB481&gt;铜钱系统分析!$D$234,AB481&lt;=铜钱系统分析!$E$234),4,AND(AB481&gt;铜钱系统分析!$D$235,AB481&lt;=铜钱系统分析!$E$235),3,AND(AB481&gt;铜钱系统分析!$D$236,AB481&lt;=铜钱系统分析!$E$236),2)</f>
        <v>3</v>
      </c>
    </row>
    <row r="482" spans="1:29" x14ac:dyDescent="0.15">
      <c r="A482" s="48">
        <f t="shared" ca="1" si="70"/>
        <v>77.650639538182205</v>
      </c>
      <c r="B482">
        <f ca="1">_xlfn.IFS(AND(A482&gt;铜钱系统分析!$D$233,A482&lt;=铜钱系统分析!$E$233),5,AND(A482&gt;铜钱系统分析!$D$234,A482&lt;=铜钱系统分析!$E$234),4,AND(A482&gt;铜钱系统分析!$D$235,A482&lt;=铜钱系统分析!$E$235),3,AND(A482&gt;铜钱系统分析!$D$236,A482&lt;=铜钱系统分析!$E$236),2)</f>
        <v>2</v>
      </c>
      <c r="D482" s="48">
        <f t="shared" ca="1" si="71"/>
        <v>95.040010123059488</v>
      </c>
      <c r="E482">
        <f ca="1">_xlfn.IFS(AND(D482&gt;铜钱系统分析!$D$233,D482&lt;=铜钱系统分析!$E$233),5,AND(D482&gt;铜钱系统分析!$D$234,D482&lt;=铜钱系统分析!$E$234),4,AND(D482&gt;铜钱系统分析!$D$235,D482&lt;=铜钱系统分析!$E$235),3,AND(D482&gt;铜钱系统分析!$D$236,D482&lt;=铜钱系统分析!$E$236),2)</f>
        <v>2</v>
      </c>
      <c r="G482" s="48">
        <f t="shared" ca="1" si="72"/>
        <v>49.531833737090466</v>
      </c>
      <c r="H482">
        <f ca="1">_xlfn.IFS(AND(G482&gt;铜钱系统分析!$D$233,G482&lt;=铜钱系统分析!$E$233),5,AND(G482&gt;铜钱系统分析!$D$234,G482&lt;=铜钱系统分析!$E$234),4,AND(G482&gt;铜钱系统分析!$D$235,G482&lt;=铜钱系统分析!$E$235),3,AND(G482&gt;铜钱系统分析!$D$236,G482&lt;=铜钱系统分析!$E$236),2)</f>
        <v>3</v>
      </c>
      <c r="J482" s="48">
        <f t="shared" ca="1" si="73"/>
        <v>28.802835446940488</v>
      </c>
      <c r="K482">
        <f ca="1">_xlfn.IFS(AND(J482&gt;铜钱系统分析!$D$233,J482&lt;=铜钱系统分析!$E$233),5,AND(J482&gt;铜钱系统分析!$D$234,J482&lt;=铜钱系统分析!$E$234),4,AND(J482&gt;铜钱系统分析!$D$235,J482&lt;=铜钱系统分析!$E$235),3,AND(J482&gt;铜钱系统分析!$D$236,J482&lt;=铜钱系统分析!$E$236),2)</f>
        <v>3</v>
      </c>
      <c r="M482" s="48">
        <f t="shared" ca="1" si="74"/>
        <v>45.519106949800168</v>
      </c>
      <c r="N482">
        <f ca="1">_xlfn.IFS(AND(M482&gt;铜钱系统分析!$D$233,M482&lt;=铜钱系统分析!$E$233),5,AND(M482&gt;铜钱系统分析!$D$234,M482&lt;=铜钱系统分析!$E$234),4,AND(M482&gt;铜钱系统分析!$D$235,M482&lt;=铜钱系统分析!$E$235),3,AND(M482&gt;铜钱系统分析!$D$236,M482&lt;=铜钱系统分析!$E$236),2)</f>
        <v>3</v>
      </c>
      <c r="P482" s="48">
        <f t="shared" ca="1" si="75"/>
        <v>85.40677108639278</v>
      </c>
      <c r="Q482">
        <f ca="1">_xlfn.IFS(AND(P482&gt;铜钱系统分析!$D$233,P482&lt;=铜钱系统分析!$E$233),5,AND(P482&gt;铜钱系统分析!$D$234,P482&lt;=铜钱系统分析!$E$234),4,AND(P482&gt;铜钱系统分析!$D$235,P482&lt;=铜钱系统分析!$E$235),3,AND(P482&gt;铜钱系统分析!$D$236,P482&lt;=铜钱系统分析!$E$236),2)</f>
        <v>2</v>
      </c>
      <c r="S482" s="48">
        <f t="shared" ca="1" si="76"/>
        <v>56.149397689562107</v>
      </c>
      <c r="T482">
        <f ca="1">_xlfn.IFS(AND(S482&gt;铜钱系统分析!$D$233,S482&lt;=铜钱系统分析!$E$233),5,AND(S482&gt;铜钱系统分析!$D$234,S482&lt;=铜钱系统分析!$E$234),4,AND(S482&gt;铜钱系统分析!$D$235,S482&lt;=铜钱系统分析!$E$235),3,AND(S482&gt;铜钱系统分析!$D$236,S482&lt;=铜钱系统分析!$E$236),2)</f>
        <v>3</v>
      </c>
      <c r="V482" s="48">
        <f t="shared" ca="1" si="77"/>
        <v>61.008256893456391</v>
      </c>
      <c r="W482">
        <f ca="1">_xlfn.IFS(AND(V482&gt;铜钱系统分析!$D$233,V482&lt;=铜钱系统分析!$E$233),5,AND(V482&gt;铜钱系统分析!$D$234,V482&lt;=铜钱系统分析!$E$234),4,AND(V482&gt;铜钱系统分析!$D$235,V482&lt;=铜钱系统分析!$E$235),3,AND(V482&gt;铜钱系统分析!$D$236,V482&lt;=铜钱系统分析!$E$236),2)</f>
        <v>3</v>
      </c>
      <c r="Y482" s="48">
        <f t="shared" ca="1" si="78"/>
        <v>25.61359481154507</v>
      </c>
      <c r="Z482">
        <f ca="1">_xlfn.IFS(AND(Y482&gt;铜钱系统分析!$D$233,Y482&lt;=铜钱系统分析!$E$233),5,AND(Y482&gt;铜钱系统分析!$D$234,Y482&lt;=铜钱系统分析!$E$234),4,AND(Y482&gt;铜钱系统分析!$D$235,Y482&lt;=铜钱系统分析!$E$235),3,AND(Y482&gt;铜钱系统分析!$D$236,Y482&lt;=铜钱系统分析!$E$236),2)</f>
        <v>3</v>
      </c>
      <c r="AB482" s="48">
        <f t="shared" ca="1" si="79"/>
        <v>21.288432291319292</v>
      </c>
      <c r="AC482">
        <f ca="1">_xlfn.IFS(AND(AB482&gt;铜钱系统分析!$D$233,AB482&lt;=铜钱系统分析!$E$233),5,AND(AB482&gt;铜钱系统分析!$D$234,AB482&lt;=铜钱系统分析!$E$234),4,AND(AB482&gt;铜钱系统分析!$D$235,AB482&lt;=铜钱系统分析!$E$235),3,AND(AB482&gt;铜钱系统分析!$D$236,AB482&lt;=铜钱系统分析!$E$236),2)</f>
        <v>3</v>
      </c>
    </row>
    <row r="483" spans="1:29" x14ac:dyDescent="0.15">
      <c r="A483" s="48">
        <f t="shared" ca="1" si="70"/>
        <v>71.406414141134704</v>
      </c>
      <c r="B483">
        <f ca="1">_xlfn.IFS(AND(A483&gt;铜钱系统分析!$D$233,A483&lt;=铜钱系统分析!$E$233),5,AND(A483&gt;铜钱系统分析!$D$234,A483&lt;=铜钱系统分析!$E$234),4,AND(A483&gt;铜钱系统分析!$D$235,A483&lt;=铜钱系统分析!$E$235),3,AND(A483&gt;铜钱系统分析!$D$236,A483&lt;=铜钱系统分析!$E$236),2)</f>
        <v>3</v>
      </c>
      <c r="D483" s="48">
        <f t="shared" ca="1" si="71"/>
        <v>86.407575103931777</v>
      </c>
      <c r="E483">
        <f ca="1">_xlfn.IFS(AND(D483&gt;铜钱系统分析!$D$233,D483&lt;=铜钱系统分析!$E$233),5,AND(D483&gt;铜钱系统分析!$D$234,D483&lt;=铜钱系统分析!$E$234),4,AND(D483&gt;铜钱系统分析!$D$235,D483&lt;=铜钱系统分析!$E$235),3,AND(D483&gt;铜钱系统分析!$D$236,D483&lt;=铜钱系统分析!$E$236),2)</f>
        <v>2</v>
      </c>
      <c r="G483" s="48">
        <f t="shared" ca="1" si="72"/>
        <v>64.195393385553075</v>
      </c>
      <c r="H483">
        <f ca="1">_xlfn.IFS(AND(G483&gt;铜钱系统分析!$D$233,G483&lt;=铜钱系统分析!$E$233),5,AND(G483&gt;铜钱系统分析!$D$234,G483&lt;=铜钱系统分析!$E$234),4,AND(G483&gt;铜钱系统分析!$D$235,G483&lt;=铜钱系统分析!$E$235),3,AND(G483&gt;铜钱系统分析!$D$236,G483&lt;=铜钱系统分析!$E$236),2)</f>
        <v>3</v>
      </c>
      <c r="J483" s="48">
        <f t="shared" ca="1" si="73"/>
        <v>91.068028490968317</v>
      </c>
      <c r="K483">
        <f ca="1">_xlfn.IFS(AND(J483&gt;铜钱系统分析!$D$233,J483&lt;=铜钱系统分析!$E$233),5,AND(J483&gt;铜钱系统分析!$D$234,J483&lt;=铜钱系统分析!$E$234),4,AND(J483&gt;铜钱系统分析!$D$235,J483&lt;=铜钱系统分析!$E$235),3,AND(J483&gt;铜钱系统分析!$D$236,J483&lt;=铜钱系统分析!$E$236),2)</f>
        <v>2</v>
      </c>
      <c r="M483" s="48">
        <f t="shared" ca="1" si="74"/>
        <v>26.672931124878573</v>
      </c>
      <c r="N483">
        <f ca="1">_xlfn.IFS(AND(M483&gt;铜钱系统分析!$D$233,M483&lt;=铜钱系统分析!$E$233),5,AND(M483&gt;铜钱系统分析!$D$234,M483&lt;=铜钱系统分析!$E$234),4,AND(M483&gt;铜钱系统分析!$D$235,M483&lt;=铜钱系统分析!$E$235),3,AND(M483&gt;铜钱系统分析!$D$236,M483&lt;=铜钱系统分析!$E$236),2)</f>
        <v>3</v>
      </c>
      <c r="P483" s="48">
        <f t="shared" ca="1" si="75"/>
        <v>36.993609796308199</v>
      </c>
      <c r="Q483">
        <f ca="1">_xlfn.IFS(AND(P483&gt;铜钱系统分析!$D$233,P483&lt;=铜钱系统分析!$E$233),5,AND(P483&gt;铜钱系统分析!$D$234,P483&lt;=铜钱系统分析!$E$234),4,AND(P483&gt;铜钱系统分析!$D$235,P483&lt;=铜钱系统分析!$E$235),3,AND(P483&gt;铜钱系统分析!$D$236,P483&lt;=铜钱系统分析!$E$236),2)</f>
        <v>3</v>
      </c>
      <c r="S483" s="48">
        <f t="shared" ca="1" si="76"/>
        <v>36.331065312339014</v>
      </c>
      <c r="T483">
        <f ca="1">_xlfn.IFS(AND(S483&gt;铜钱系统分析!$D$233,S483&lt;=铜钱系统分析!$E$233),5,AND(S483&gt;铜钱系统分析!$D$234,S483&lt;=铜钱系统分析!$E$234),4,AND(S483&gt;铜钱系统分析!$D$235,S483&lt;=铜钱系统分析!$E$235),3,AND(S483&gt;铜钱系统分析!$D$236,S483&lt;=铜钱系统分析!$E$236),2)</f>
        <v>3</v>
      </c>
      <c r="V483" s="48">
        <f t="shared" ca="1" si="77"/>
        <v>63.462256179791886</v>
      </c>
      <c r="W483">
        <f ca="1">_xlfn.IFS(AND(V483&gt;铜钱系统分析!$D$233,V483&lt;=铜钱系统分析!$E$233),5,AND(V483&gt;铜钱系统分析!$D$234,V483&lt;=铜钱系统分析!$E$234),4,AND(V483&gt;铜钱系统分析!$D$235,V483&lt;=铜钱系统分析!$E$235),3,AND(V483&gt;铜钱系统分析!$D$236,V483&lt;=铜钱系统分析!$E$236),2)</f>
        <v>3</v>
      </c>
      <c r="Y483" s="48">
        <f t="shared" ca="1" si="78"/>
        <v>26.584489987510686</v>
      </c>
      <c r="Z483">
        <f ca="1">_xlfn.IFS(AND(Y483&gt;铜钱系统分析!$D$233,Y483&lt;=铜钱系统分析!$E$233),5,AND(Y483&gt;铜钱系统分析!$D$234,Y483&lt;=铜钱系统分析!$E$234),4,AND(Y483&gt;铜钱系统分析!$D$235,Y483&lt;=铜钱系统分析!$E$235),3,AND(Y483&gt;铜钱系统分析!$D$236,Y483&lt;=铜钱系统分析!$E$236),2)</f>
        <v>3</v>
      </c>
      <c r="AB483" s="48">
        <f t="shared" ca="1" si="79"/>
        <v>49.727324775563055</v>
      </c>
      <c r="AC483">
        <f ca="1">_xlfn.IFS(AND(AB483&gt;铜钱系统分析!$D$233,AB483&lt;=铜钱系统分析!$E$233),5,AND(AB483&gt;铜钱系统分析!$D$234,AB483&lt;=铜钱系统分析!$E$234),4,AND(AB483&gt;铜钱系统分析!$D$235,AB483&lt;=铜钱系统分析!$E$235),3,AND(AB483&gt;铜钱系统分析!$D$236,AB483&lt;=铜钱系统分析!$E$236),2)</f>
        <v>3</v>
      </c>
    </row>
    <row r="484" spans="1:29" x14ac:dyDescent="0.15">
      <c r="A484" s="48">
        <f t="shared" ca="1" si="70"/>
        <v>40.891722374214027</v>
      </c>
      <c r="B484">
        <f ca="1">_xlfn.IFS(AND(A484&gt;铜钱系统分析!$D$233,A484&lt;=铜钱系统分析!$E$233),5,AND(A484&gt;铜钱系统分析!$D$234,A484&lt;=铜钱系统分析!$E$234),4,AND(A484&gt;铜钱系统分析!$D$235,A484&lt;=铜钱系统分析!$E$235),3,AND(A484&gt;铜钱系统分析!$D$236,A484&lt;=铜钱系统分析!$E$236),2)</f>
        <v>3</v>
      </c>
      <c r="D484" s="48">
        <f t="shared" ca="1" si="71"/>
        <v>98.931726311519569</v>
      </c>
      <c r="E484">
        <f ca="1">_xlfn.IFS(AND(D484&gt;铜钱系统分析!$D$233,D484&lt;=铜钱系统分析!$E$233),5,AND(D484&gt;铜钱系统分析!$D$234,D484&lt;=铜钱系统分析!$E$234),4,AND(D484&gt;铜钱系统分析!$D$235,D484&lt;=铜钱系统分析!$E$235),3,AND(D484&gt;铜钱系统分析!$D$236,D484&lt;=铜钱系统分析!$E$236),2)</f>
        <v>2</v>
      </c>
      <c r="G484" s="48">
        <f t="shared" ca="1" si="72"/>
        <v>46.249257007667254</v>
      </c>
      <c r="H484">
        <f ca="1">_xlfn.IFS(AND(G484&gt;铜钱系统分析!$D$233,G484&lt;=铜钱系统分析!$E$233),5,AND(G484&gt;铜钱系统分析!$D$234,G484&lt;=铜钱系统分析!$E$234),4,AND(G484&gt;铜钱系统分析!$D$235,G484&lt;=铜钱系统分析!$E$235),3,AND(G484&gt;铜钱系统分析!$D$236,G484&lt;=铜钱系统分析!$E$236),2)</f>
        <v>3</v>
      </c>
      <c r="J484" s="48">
        <f t="shared" ca="1" si="73"/>
        <v>16.470656248240324</v>
      </c>
      <c r="K484">
        <f ca="1">_xlfn.IFS(AND(J484&gt;铜钱系统分析!$D$233,J484&lt;=铜钱系统分析!$E$233),5,AND(J484&gt;铜钱系统分析!$D$234,J484&lt;=铜钱系统分析!$E$234),4,AND(J484&gt;铜钱系统分析!$D$235,J484&lt;=铜钱系统分析!$E$235),3,AND(J484&gt;铜钱系统分析!$D$236,J484&lt;=铜钱系统分析!$E$236),2)</f>
        <v>3</v>
      </c>
      <c r="M484" s="48">
        <f t="shared" ca="1" si="74"/>
        <v>62.439470492532003</v>
      </c>
      <c r="N484">
        <f ca="1">_xlfn.IFS(AND(M484&gt;铜钱系统分析!$D$233,M484&lt;=铜钱系统分析!$E$233),5,AND(M484&gt;铜钱系统分析!$D$234,M484&lt;=铜钱系统分析!$E$234),4,AND(M484&gt;铜钱系统分析!$D$235,M484&lt;=铜钱系统分析!$E$235),3,AND(M484&gt;铜钱系统分析!$D$236,M484&lt;=铜钱系统分析!$E$236),2)</f>
        <v>3</v>
      </c>
      <c r="P484" s="48">
        <f t="shared" ca="1" si="75"/>
        <v>82.169769843883785</v>
      </c>
      <c r="Q484">
        <f ca="1">_xlfn.IFS(AND(P484&gt;铜钱系统分析!$D$233,P484&lt;=铜钱系统分析!$E$233),5,AND(P484&gt;铜钱系统分析!$D$234,P484&lt;=铜钱系统分析!$E$234),4,AND(P484&gt;铜钱系统分析!$D$235,P484&lt;=铜钱系统分析!$E$235),3,AND(P484&gt;铜钱系统分析!$D$236,P484&lt;=铜钱系统分析!$E$236),2)</f>
        <v>2</v>
      </c>
      <c r="S484" s="48">
        <f t="shared" ca="1" si="76"/>
        <v>39.65184635711713</v>
      </c>
      <c r="T484">
        <f ca="1">_xlfn.IFS(AND(S484&gt;铜钱系统分析!$D$233,S484&lt;=铜钱系统分析!$E$233),5,AND(S484&gt;铜钱系统分析!$D$234,S484&lt;=铜钱系统分析!$E$234),4,AND(S484&gt;铜钱系统分析!$D$235,S484&lt;=铜钱系统分析!$E$235),3,AND(S484&gt;铜钱系统分析!$D$236,S484&lt;=铜钱系统分析!$E$236),2)</f>
        <v>3</v>
      </c>
      <c r="V484" s="48">
        <f t="shared" ca="1" si="77"/>
        <v>39.059238640557005</v>
      </c>
      <c r="W484">
        <f ca="1">_xlfn.IFS(AND(V484&gt;铜钱系统分析!$D$233,V484&lt;=铜钱系统分析!$E$233),5,AND(V484&gt;铜钱系统分析!$D$234,V484&lt;=铜钱系统分析!$E$234),4,AND(V484&gt;铜钱系统分析!$D$235,V484&lt;=铜钱系统分析!$E$235),3,AND(V484&gt;铜钱系统分析!$D$236,V484&lt;=铜钱系统分析!$E$236),2)</f>
        <v>3</v>
      </c>
      <c r="Y484" s="48">
        <f t="shared" ca="1" si="78"/>
        <v>33.078875859446121</v>
      </c>
      <c r="Z484">
        <f ca="1">_xlfn.IFS(AND(Y484&gt;铜钱系统分析!$D$233,Y484&lt;=铜钱系统分析!$E$233),5,AND(Y484&gt;铜钱系统分析!$D$234,Y484&lt;=铜钱系统分析!$E$234),4,AND(Y484&gt;铜钱系统分析!$D$235,Y484&lt;=铜钱系统分析!$E$235),3,AND(Y484&gt;铜钱系统分析!$D$236,Y484&lt;=铜钱系统分析!$E$236),2)</f>
        <v>3</v>
      </c>
      <c r="AB484" s="48">
        <f t="shared" ca="1" si="79"/>
        <v>50.895419469152301</v>
      </c>
      <c r="AC484">
        <f ca="1">_xlfn.IFS(AND(AB484&gt;铜钱系统分析!$D$233,AB484&lt;=铜钱系统分析!$E$233),5,AND(AB484&gt;铜钱系统分析!$D$234,AB484&lt;=铜钱系统分析!$E$234),4,AND(AB484&gt;铜钱系统分析!$D$235,AB484&lt;=铜钱系统分析!$E$235),3,AND(AB484&gt;铜钱系统分析!$D$236,AB484&lt;=铜钱系统分析!$E$236),2)</f>
        <v>3</v>
      </c>
    </row>
    <row r="485" spans="1:29" x14ac:dyDescent="0.15">
      <c r="A485" s="48">
        <f t="shared" ca="1" si="70"/>
        <v>70.589549048085814</v>
      </c>
      <c r="B485">
        <f ca="1">_xlfn.IFS(AND(A485&gt;铜钱系统分析!$D$233,A485&lt;=铜钱系统分析!$E$233),5,AND(A485&gt;铜钱系统分析!$D$234,A485&lt;=铜钱系统分析!$E$234),4,AND(A485&gt;铜钱系统分析!$D$235,A485&lt;=铜钱系统分析!$E$235),3,AND(A485&gt;铜钱系统分析!$D$236,A485&lt;=铜钱系统分析!$E$236),2)</f>
        <v>3</v>
      </c>
      <c r="D485" s="48">
        <f t="shared" ca="1" si="71"/>
        <v>12.299994713148976</v>
      </c>
      <c r="E485">
        <f ca="1">_xlfn.IFS(AND(D485&gt;铜钱系统分析!$D$233,D485&lt;=铜钱系统分析!$E$233),5,AND(D485&gt;铜钱系统分析!$D$234,D485&lt;=铜钱系统分析!$E$234),4,AND(D485&gt;铜钱系统分析!$D$235,D485&lt;=铜钱系统分析!$E$235),3,AND(D485&gt;铜钱系统分析!$D$236,D485&lt;=铜钱系统分析!$E$236),2)</f>
        <v>3</v>
      </c>
      <c r="G485" s="48">
        <f t="shared" ca="1" si="72"/>
        <v>36.499988954354869</v>
      </c>
      <c r="H485">
        <f ca="1">_xlfn.IFS(AND(G485&gt;铜钱系统分析!$D$233,G485&lt;=铜钱系统分析!$E$233),5,AND(G485&gt;铜钱系统分析!$D$234,G485&lt;=铜钱系统分析!$E$234),4,AND(G485&gt;铜钱系统分析!$D$235,G485&lt;=铜钱系统分析!$E$235),3,AND(G485&gt;铜钱系统分析!$D$236,G485&lt;=铜钱系统分析!$E$236),2)</f>
        <v>3</v>
      </c>
      <c r="J485" s="48">
        <f t="shared" ca="1" si="73"/>
        <v>72.46432824430363</v>
      </c>
      <c r="K485">
        <f ca="1">_xlfn.IFS(AND(J485&gt;铜钱系统分析!$D$233,J485&lt;=铜钱系统分析!$E$233),5,AND(J485&gt;铜钱系统分析!$D$234,J485&lt;=铜钱系统分析!$E$234),4,AND(J485&gt;铜钱系统分析!$D$235,J485&lt;=铜钱系统分析!$E$235),3,AND(J485&gt;铜钱系统分析!$D$236,J485&lt;=铜钱系统分析!$E$236),2)</f>
        <v>3</v>
      </c>
      <c r="M485" s="48">
        <f t="shared" ca="1" si="74"/>
        <v>97.216695248096201</v>
      </c>
      <c r="N485">
        <f ca="1">_xlfn.IFS(AND(M485&gt;铜钱系统分析!$D$233,M485&lt;=铜钱系统分析!$E$233),5,AND(M485&gt;铜钱系统分析!$D$234,M485&lt;=铜钱系统分析!$E$234),4,AND(M485&gt;铜钱系统分析!$D$235,M485&lt;=铜钱系统分析!$E$235),3,AND(M485&gt;铜钱系统分析!$D$236,M485&lt;=铜钱系统分析!$E$236),2)</f>
        <v>2</v>
      </c>
      <c r="P485" s="48">
        <f t="shared" ca="1" si="75"/>
        <v>96.320579308929439</v>
      </c>
      <c r="Q485">
        <f ca="1">_xlfn.IFS(AND(P485&gt;铜钱系统分析!$D$233,P485&lt;=铜钱系统分析!$E$233),5,AND(P485&gt;铜钱系统分析!$D$234,P485&lt;=铜钱系统分析!$E$234),4,AND(P485&gt;铜钱系统分析!$D$235,P485&lt;=铜钱系统分析!$E$235),3,AND(P485&gt;铜钱系统分析!$D$236,P485&lt;=铜钱系统分析!$E$236),2)</f>
        <v>2</v>
      </c>
      <c r="S485" s="48">
        <f t="shared" ca="1" si="76"/>
        <v>39.657821490814257</v>
      </c>
      <c r="T485">
        <f ca="1">_xlfn.IFS(AND(S485&gt;铜钱系统分析!$D$233,S485&lt;=铜钱系统分析!$E$233),5,AND(S485&gt;铜钱系统分析!$D$234,S485&lt;=铜钱系统分析!$E$234),4,AND(S485&gt;铜钱系统分析!$D$235,S485&lt;=铜钱系统分析!$E$235),3,AND(S485&gt;铜钱系统分析!$D$236,S485&lt;=铜钱系统分析!$E$236),2)</f>
        <v>3</v>
      </c>
      <c r="V485" s="48">
        <f t="shared" ca="1" si="77"/>
        <v>97.583741936216441</v>
      </c>
      <c r="W485">
        <f ca="1">_xlfn.IFS(AND(V485&gt;铜钱系统分析!$D$233,V485&lt;=铜钱系统分析!$E$233),5,AND(V485&gt;铜钱系统分析!$D$234,V485&lt;=铜钱系统分析!$E$234),4,AND(V485&gt;铜钱系统分析!$D$235,V485&lt;=铜钱系统分析!$E$235),3,AND(V485&gt;铜钱系统分析!$D$236,V485&lt;=铜钱系统分析!$E$236),2)</f>
        <v>2</v>
      </c>
      <c r="Y485" s="48">
        <f t="shared" ca="1" si="78"/>
        <v>5.1019715787820941</v>
      </c>
      <c r="Z485">
        <f ca="1">_xlfn.IFS(AND(Y485&gt;铜钱系统分析!$D$233,Y485&lt;=铜钱系统分析!$E$233),5,AND(Y485&gt;铜钱系统分析!$D$234,Y485&lt;=铜钱系统分析!$E$234),4,AND(Y485&gt;铜钱系统分析!$D$235,Y485&lt;=铜钱系统分析!$E$235),3,AND(Y485&gt;铜钱系统分析!$D$236,Y485&lt;=铜钱系统分析!$E$236),2)</f>
        <v>3</v>
      </c>
      <c r="AB485" s="48">
        <f t="shared" ca="1" si="79"/>
        <v>79.140430893275308</v>
      </c>
      <c r="AC485">
        <f ca="1">_xlfn.IFS(AND(AB485&gt;铜钱系统分析!$D$233,AB485&lt;=铜钱系统分析!$E$233),5,AND(AB485&gt;铜钱系统分析!$D$234,AB485&lt;=铜钱系统分析!$E$234),4,AND(AB485&gt;铜钱系统分析!$D$235,AB485&lt;=铜钱系统分析!$E$235),3,AND(AB485&gt;铜钱系统分析!$D$236,AB485&lt;=铜钱系统分析!$E$236),2)</f>
        <v>2</v>
      </c>
    </row>
    <row r="486" spans="1:29" x14ac:dyDescent="0.15">
      <c r="A486" s="48">
        <f t="shared" ca="1" si="70"/>
        <v>27.052467621736255</v>
      </c>
      <c r="B486">
        <f ca="1">_xlfn.IFS(AND(A486&gt;铜钱系统分析!$D$233,A486&lt;=铜钱系统分析!$E$233),5,AND(A486&gt;铜钱系统分析!$D$234,A486&lt;=铜钱系统分析!$E$234),4,AND(A486&gt;铜钱系统分析!$D$235,A486&lt;=铜钱系统分析!$E$235),3,AND(A486&gt;铜钱系统分析!$D$236,A486&lt;=铜钱系统分析!$E$236),2)</f>
        <v>3</v>
      </c>
      <c r="D486" s="48">
        <f t="shared" ca="1" si="71"/>
        <v>32.213269652536361</v>
      </c>
      <c r="E486">
        <f ca="1">_xlfn.IFS(AND(D486&gt;铜钱系统分析!$D$233,D486&lt;=铜钱系统分析!$E$233),5,AND(D486&gt;铜钱系统分析!$D$234,D486&lt;=铜钱系统分析!$E$234),4,AND(D486&gt;铜钱系统分析!$D$235,D486&lt;=铜钱系统分析!$E$235),3,AND(D486&gt;铜钱系统分析!$D$236,D486&lt;=铜钱系统分析!$E$236),2)</f>
        <v>3</v>
      </c>
      <c r="G486" s="48">
        <f t="shared" ca="1" si="72"/>
        <v>46.932796729049265</v>
      </c>
      <c r="H486">
        <f ca="1">_xlfn.IFS(AND(G486&gt;铜钱系统分析!$D$233,G486&lt;=铜钱系统分析!$E$233),5,AND(G486&gt;铜钱系统分析!$D$234,G486&lt;=铜钱系统分析!$E$234),4,AND(G486&gt;铜钱系统分析!$D$235,G486&lt;=铜钱系统分析!$E$235),3,AND(G486&gt;铜钱系统分析!$D$236,G486&lt;=铜钱系统分析!$E$236),2)</f>
        <v>3</v>
      </c>
      <c r="J486" s="48">
        <f t="shared" ca="1" si="73"/>
        <v>76.141024564650422</v>
      </c>
      <c r="K486">
        <f ca="1">_xlfn.IFS(AND(J486&gt;铜钱系统分析!$D$233,J486&lt;=铜钱系统分析!$E$233),5,AND(J486&gt;铜钱系统分析!$D$234,J486&lt;=铜钱系统分析!$E$234),4,AND(J486&gt;铜钱系统分析!$D$235,J486&lt;=铜钱系统分析!$E$235),3,AND(J486&gt;铜钱系统分析!$D$236,J486&lt;=铜钱系统分析!$E$236),2)</f>
        <v>2</v>
      </c>
      <c r="M486" s="48">
        <f t="shared" ca="1" si="74"/>
        <v>13.164212618987436</v>
      </c>
      <c r="N486">
        <f ca="1">_xlfn.IFS(AND(M486&gt;铜钱系统分析!$D$233,M486&lt;=铜钱系统分析!$E$233),5,AND(M486&gt;铜钱系统分析!$D$234,M486&lt;=铜钱系统分析!$E$234),4,AND(M486&gt;铜钱系统分析!$D$235,M486&lt;=铜钱系统分析!$E$235),3,AND(M486&gt;铜钱系统分析!$D$236,M486&lt;=铜钱系统分析!$E$236),2)</f>
        <v>3</v>
      </c>
      <c r="P486" s="48">
        <f t="shared" ca="1" si="75"/>
        <v>9.7154054315421678</v>
      </c>
      <c r="Q486">
        <f ca="1">_xlfn.IFS(AND(P486&gt;铜钱系统分析!$D$233,P486&lt;=铜钱系统分析!$E$233),5,AND(P486&gt;铜钱系统分析!$D$234,P486&lt;=铜钱系统分析!$E$234),4,AND(P486&gt;铜钱系统分析!$D$235,P486&lt;=铜钱系统分析!$E$235),3,AND(P486&gt;铜钱系统分析!$D$236,P486&lt;=铜钱系统分析!$E$236),2)</f>
        <v>3</v>
      </c>
      <c r="S486" s="48">
        <f t="shared" ca="1" si="76"/>
        <v>58.674398002941366</v>
      </c>
      <c r="T486">
        <f ca="1">_xlfn.IFS(AND(S486&gt;铜钱系统分析!$D$233,S486&lt;=铜钱系统分析!$E$233),5,AND(S486&gt;铜钱系统分析!$D$234,S486&lt;=铜钱系统分析!$E$234),4,AND(S486&gt;铜钱系统分析!$D$235,S486&lt;=铜钱系统分析!$E$235),3,AND(S486&gt;铜钱系统分析!$D$236,S486&lt;=铜钱系统分析!$E$236),2)</f>
        <v>3</v>
      </c>
      <c r="V486" s="48">
        <f t="shared" ca="1" si="77"/>
        <v>76.656069068475119</v>
      </c>
      <c r="W486">
        <f ca="1">_xlfn.IFS(AND(V486&gt;铜钱系统分析!$D$233,V486&lt;=铜钱系统分析!$E$233),5,AND(V486&gt;铜钱系统分析!$D$234,V486&lt;=铜钱系统分析!$E$234),4,AND(V486&gt;铜钱系统分析!$D$235,V486&lt;=铜钱系统分析!$E$235),3,AND(V486&gt;铜钱系统分析!$D$236,V486&lt;=铜钱系统分析!$E$236),2)</f>
        <v>2</v>
      </c>
      <c r="Y486" s="48">
        <f t="shared" ca="1" si="78"/>
        <v>69.770770202061485</v>
      </c>
      <c r="Z486">
        <f ca="1">_xlfn.IFS(AND(Y486&gt;铜钱系统分析!$D$233,Y486&lt;=铜钱系统分析!$E$233),5,AND(Y486&gt;铜钱系统分析!$D$234,Y486&lt;=铜钱系统分析!$E$234),4,AND(Y486&gt;铜钱系统分析!$D$235,Y486&lt;=铜钱系统分析!$E$235),3,AND(Y486&gt;铜钱系统分析!$D$236,Y486&lt;=铜钱系统分析!$E$236),2)</f>
        <v>3</v>
      </c>
      <c r="AB486" s="48">
        <f t="shared" ca="1" si="79"/>
        <v>36.303518108994467</v>
      </c>
      <c r="AC486">
        <f ca="1">_xlfn.IFS(AND(AB486&gt;铜钱系统分析!$D$233,AB486&lt;=铜钱系统分析!$E$233),5,AND(AB486&gt;铜钱系统分析!$D$234,AB486&lt;=铜钱系统分析!$E$234),4,AND(AB486&gt;铜钱系统分析!$D$235,AB486&lt;=铜钱系统分析!$E$235),3,AND(AB486&gt;铜钱系统分析!$D$236,AB486&lt;=铜钱系统分析!$E$236),2)</f>
        <v>3</v>
      </c>
    </row>
    <row r="487" spans="1:29" x14ac:dyDescent="0.15">
      <c r="A487" s="48">
        <f t="shared" ca="1" si="70"/>
        <v>44.592702237188277</v>
      </c>
      <c r="B487">
        <f ca="1">_xlfn.IFS(AND(A487&gt;铜钱系统分析!$D$233,A487&lt;=铜钱系统分析!$E$233),5,AND(A487&gt;铜钱系统分析!$D$234,A487&lt;=铜钱系统分析!$E$234),4,AND(A487&gt;铜钱系统分析!$D$235,A487&lt;=铜钱系统分析!$E$235),3,AND(A487&gt;铜钱系统分析!$D$236,A487&lt;=铜钱系统分析!$E$236),2)</f>
        <v>3</v>
      </c>
      <c r="D487" s="48">
        <f t="shared" ca="1" si="71"/>
        <v>96.187564416850137</v>
      </c>
      <c r="E487">
        <f ca="1">_xlfn.IFS(AND(D487&gt;铜钱系统分析!$D$233,D487&lt;=铜钱系统分析!$E$233),5,AND(D487&gt;铜钱系统分析!$D$234,D487&lt;=铜钱系统分析!$E$234),4,AND(D487&gt;铜钱系统分析!$D$235,D487&lt;=铜钱系统分析!$E$235),3,AND(D487&gt;铜钱系统分析!$D$236,D487&lt;=铜钱系统分析!$E$236),2)</f>
        <v>2</v>
      </c>
      <c r="G487" s="48">
        <f t="shared" ca="1" si="72"/>
        <v>48.617102116815417</v>
      </c>
      <c r="H487">
        <f ca="1">_xlfn.IFS(AND(G487&gt;铜钱系统分析!$D$233,G487&lt;=铜钱系统分析!$E$233),5,AND(G487&gt;铜钱系统分析!$D$234,G487&lt;=铜钱系统分析!$E$234),4,AND(G487&gt;铜钱系统分析!$D$235,G487&lt;=铜钱系统分析!$E$235),3,AND(G487&gt;铜钱系统分析!$D$236,G487&lt;=铜钱系统分析!$E$236),2)</f>
        <v>3</v>
      </c>
      <c r="J487" s="48">
        <f t="shared" ca="1" si="73"/>
        <v>2.7651422409198378</v>
      </c>
      <c r="K487">
        <f ca="1">_xlfn.IFS(AND(J487&gt;铜钱系统分析!$D$233,J487&lt;=铜钱系统分析!$E$233),5,AND(J487&gt;铜钱系统分析!$D$234,J487&lt;=铜钱系统分析!$E$234),4,AND(J487&gt;铜钱系统分析!$D$235,J487&lt;=铜钱系统分析!$E$235),3,AND(J487&gt;铜钱系统分析!$D$236,J487&lt;=铜钱系统分析!$E$236),2)</f>
        <v>3</v>
      </c>
      <c r="M487" s="48">
        <f t="shared" ca="1" si="74"/>
        <v>90.457612509860752</v>
      </c>
      <c r="N487">
        <f ca="1">_xlfn.IFS(AND(M487&gt;铜钱系统分析!$D$233,M487&lt;=铜钱系统分析!$E$233),5,AND(M487&gt;铜钱系统分析!$D$234,M487&lt;=铜钱系统分析!$E$234),4,AND(M487&gt;铜钱系统分析!$D$235,M487&lt;=铜钱系统分析!$E$235),3,AND(M487&gt;铜钱系统分析!$D$236,M487&lt;=铜钱系统分析!$E$236),2)</f>
        <v>2</v>
      </c>
      <c r="P487" s="48">
        <f t="shared" ca="1" si="75"/>
        <v>51.570825774378349</v>
      </c>
      <c r="Q487">
        <f ca="1">_xlfn.IFS(AND(P487&gt;铜钱系统分析!$D$233,P487&lt;=铜钱系统分析!$E$233),5,AND(P487&gt;铜钱系统分析!$D$234,P487&lt;=铜钱系统分析!$E$234),4,AND(P487&gt;铜钱系统分析!$D$235,P487&lt;=铜钱系统分析!$E$235),3,AND(P487&gt;铜钱系统分析!$D$236,P487&lt;=铜钱系统分析!$E$236),2)</f>
        <v>3</v>
      </c>
      <c r="S487" s="48">
        <f t="shared" ca="1" si="76"/>
        <v>43.021018307752954</v>
      </c>
      <c r="T487">
        <f ca="1">_xlfn.IFS(AND(S487&gt;铜钱系统分析!$D$233,S487&lt;=铜钱系统分析!$E$233),5,AND(S487&gt;铜钱系统分析!$D$234,S487&lt;=铜钱系统分析!$E$234),4,AND(S487&gt;铜钱系统分析!$D$235,S487&lt;=铜钱系统分析!$E$235),3,AND(S487&gt;铜钱系统分析!$D$236,S487&lt;=铜钱系统分析!$E$236),2)</f>
        <v>3</v>
      </c>
      <c r="V487" s="48">
        <f t="shared" ca="1" si="77"/>
        <v>4.8818511804989084</v>
      </c>
      <c r="W487">
        <f ca="1">_xlfn.IFS(AND(V487&gt;铜钱系统分析!$D$233,V487&lt;=铜钱系统分析!$E$233),5,AND(V487&gt;铜钱系统分析!$D$234,V487&lt;=铜钱系统分析!$E$234),4,AND(V487&gt;铜钱系统分析!$D$235,V487&lt;=铜钱系统分析!$E$235),3,AND(V487&gt;铜钱系统分析!$D$236,V487&lt;=铜钱系统分析!$E$236),2)</f>
        <v>3</v>
      </c>
      <c r="Y487" s="48">
        <f t="shared" ca="1" si="78"/>
        <v>24.096349915634217</v>
      </c>
      <c r="Z487">
        <f ca="1">_xlfn.IFS(AND(Y487&gt;铜钱系统分析!$D$233,Y487&lt;=铜钱系统分析!$E$233),5,AND(Y487&gt;铜钱系统分析!$D$234,Y487&lt;=铜钱系统分析!$E$234),4,AND(Y487&gt;铜钱系统分析!$D$235,Y487&lt;=铜钱系统分析!$E$235),3,AND(Y487&gt;铜钱系统分析!$D$236,Y487&lt;=铜钱系统分析!$E$236),2)</f>
        <v>3</v>
      </c>
      <c r="AB487" s="48">
        <f t="shared" ca="1" si="79"/>
        <v>16.834926795778227</v>
      </c>
      <c r="AC487">
        <f ca="1">_xlfn.IFS(AND(AB487&gt;铜钱系统分析!$D$233,AB487&lt;=铜钱系统分析!$E$233),5,AND(AB487&gt;铜钱系统分析!$D$234,AB487&lt;=铜钱系统分析!$E$234),4,AND(AB487&gt;铜钱系统分析!$D$235,AB487&lt;=铜钱系统分析!$E$235),3,AND(AB487&gt;铜钱系统分析!$D$236,AB487&lt;=铜钱系统分析!$E$236),2)</f>
        <v>3</v>
      </c>
    </row>
    <row r="488" spans="1:29" x14ac:dyDescent="0.15">
      <c r="A488" s="48">
        <f t="shared" ca="1" si="70"/>
        <v>93.128563654190046</v>
      </c>
      <c r="B488">
        <f ca="1">_xlfn.IFS(AND(A488&gt;铜钱系统分析!$D$233,A488&lt;=铜钱系统分析!$E$233),5,AND(A488&gt;铜钱系统分析!$D$234,A488&lt;=铜钱系统分析!$E$234),4,AND(A488&gt;铜钱系统分析!$D$235,A488&lt;=铜钱系统分析!$E$235),3,AND(A488&gt;铜钱系统分析!$D$236,A488&lt;=铜钱系统分析!$E$236),2)</f>
        <v>2</v>
      </c>
      <c r="D488" s="48">
        <f t="shared" ca="1" si="71"/>
        <v>12.903474906245659</v>
      </c>
      <c r="E488">
        <f ca="1">_xlfn.IFS(AND(D488&gt;铜钱系统分析!$D$233,D488&lt;=铜钱系统分析!$E$233),5,AND(D488&gt;铜钱系统分析!$D$234,D488&lt;=铜钱系统分析!$E$234),4,AND(D488&gt;铜钱系统分析!$D$235,D488&lt;=铜钱系统分析!$E$235),3,AND(D488&gt;铜钱系统分析!$D$236,D488&lt;=铜钱系统分析!$E$236),2)</f>
        <v>3</v>
      </c>
      <c r="G488" s="48">
        <f t="shared" ca="1" si="72"/>
        <v>93.711687978091931</v>
      </c>
      <c r="H488">
        <f ca="1">_xlfn.IFS(AND(G488&gt;铜钱系统分析!$D$233,G488&lt;=铜钱系统分析!$E$233),5,AND(G488&gt;铜钱系统分析!$D$234,G488&lt;=铜钱系统分析!$E$234),4,AND(G488&gt;铜钱系统分析!$D$235,G488&lt;=铜钱系统分析!$E$235),3,AND(G488&gt;铜钱系统分析!$D$236,G488&lt;=铜钱系统分析!$E$236),2)</f>
        <v>2</v>
      </c>
      <c r="J488" s="48">
        <f t="shared" ca="1" si="73"/>
        <v>52.652815680119744</v>
      </c>
      <c r="K488">
        <f ca="1">_xlfn.IFS(AND(J488&gt;铜钱系统分析!$D$233,J488&lt;=铜钱系统分析!$E$233),5,AND(J488&gt;铜钱系统分析!$D$234,J488&lt;=铜钱系统分析!$E$234),4,AND(J488&gt;铜钱系统分析!$D$235,J488&lt;=铜钱系统分析!$E$235),3,AND(J488&gt;铜钱系统分析!$D$236,J488&lt;=铜钱系统分析!$E$236),2)</f>
        <v>3</v>
      </c>
      <c r="M488" s="48">
        <f t="shared" ca="1" si="74"/>
        <v>30.361990034250674</v>
      </c>
      <c r="N488">
        <f ca="1">_xlfn.IFS(AND(M488&gt;铜钱系统分析!$D$233,M488&lt;=铜钱系统分析!$E$233),5,AND(M488&gt;铜钱系统分析!$D$234,M488&lt;=铜钱系统分析!$E$234),4,AND(M488&gt;铜钱系统分析!$D$235,M488&lt;=铜钱系统分析!$E$235),3,AND(M488&gt;铜钱系统分析!$D$236,M488&lt;=铜钱系统分析!$E$236),2)</f>
        <v>3</v>
      </c>
      <c r="P488" s="48">
        <f t="shared" ca="1" si="75"/>
        <v>24.881662685495765</v>
      </c>
      <c r="Q488">
        <f ca="1">_xlfn.IFS(AND(P488&gt;铜钱系统分析!$D$233,P488&lt;=铜钱系统分析!$E$233),5,AND(P488&gt;铜钱系统分析!$D$234,P488&lt;=铜钱系统分析!$E$234),4,AND(P488&gt;铜钱系统分析!$D$235,P488&lt;=铜钱系统分析!$E$235),3,AND(P488&gt;铜钱系统分析!$D$236,P488&lt;=铜钱系统分析!$E$236),2)</f>
        <v>3</v>
      </c>
      <c r="S488" s="48">
        <f t="shared" ca="1" si="76"/>
        <v>69.868384806146338</v>
      </c>
      <c r="T488">
        <f ca="1">_xlfn.IFS(AND(S488&gt;铜钱系统分析!$D$233,S488&lt;=铜钱系统分析!$E$233),5,AND(S488&gt;铜钱系统分析!$D$234,S488&lt;=铜钱系统分析!$E$234),4,AND(S488&gt;铜钱系统分析!$D$235,S488&lt;=铜钱系统分析!$E$235),3,AND(S488&gt;铜钱系统分析!$D$236,S488&lt;=铜钱系统分析!$E$236),2)</f>
        <v>3</v>
      </c>
      <c r="V488" s="48">
        <f t="shared" ca="1" si="77"/>
        <v>8.2107590059569358</v>
      </c>
      <c r="W488">
        <f ca="1">_xlfn.IFS(AND(V488&gt;铜钱系统分析!$D$233,V488&lt;=铜钱系统分析!$E$233),5,AND(V488&gt;铜钱系统分析!$D$234,V488&lt;=铜钱系统分析!$E$234),4,AND(V488&gt;铜钱系统分析!$D$235,V488&lt;=铜钱系统分析!$E$235),3,AND(V488&gt;铜钱系统分析!$D$236,V488&lt;=铜钱系统分析!$E$236),2)</f>
        <v>3</v>
      </c>
      <c r="Y488" s="48">
        <f t="shared" ca="1" si="78"/>
        <v>89.118535355662644</v>
      </c>
      <c r="Z488">
        <f ca="1">_xlfn.IFS(AND(Y488&gt;铜钱系统分析!$D$233,Y488&lt;=铜钱系统分析!$E$233),5,AND(Y488&gt;铜钱系统分析!$D$234,Y488&lt;=铜钱系统分析!$E$234),4,AND(Y488&gt;铜钱系统分析!$D$235,Y488&lt;=铜钱系统分析!$E$235),3,AND(Y488&gt;铜钱系统分析!$D$236,Y488&lt;=铜钱系统分析!$E$236),2)</f>
        <v>2</v>
      </c>
      <c r="AB488" s="48">
        <f t="shared" ca="1" si="79"/>
        <v>42.403075672225846</v>
      </c>
      <c r="AC488">
        <f ca="1">_xlfn.IFS(AND(AB488&gt;铜钱系统分析!$D$233,AB488&lt;=铜钱系统分析!$E$233),5,AND(AB488&gt;铜钱系统分析!$D$234,AB488&lt;=铜钱系统分析!$E$234),4,AND(AB488&gt;铜钱系统分析!$D$235,AB488&lt;=铜钱系统分析!$E$235),3,AND(AB488&gt;铜钱系统分析!$D$236,AB488&lt;=铜钱系统分析!$E$236),2)</f>
        <v>3</v>
      </c>
    </row>
    <row r="489" spans="1:29" x14ac:dyDescent="0.15">
      <c r="A489" s="48">
        <f t="shared" ca="1" si="70"/>
        <v>89.109435906151958</v>
      </c>
      <c r="B489">
        <f ca="1">_xlfn.IFS(AND(A489&gt;铜钱系统分析!$D$233,A489&lt;=铜钱系统分析!$E$233),5,AND(A489&gt;铜钱系统分析!$D$234,A489&lt;=铜钱系统分析!$E$234),4,AND(A489&gt;铜钱系统分析!$D$235,A489&lt;=铜钱系统分析!$E$235),3,AND(A489&gt;铜钱系统分析!$D$236,A489&lt;=铜钱系统分析!$E$236),2)</f>
        <v>2</v>
      </c>
      <c r="D489" s="48">
        <f t="shared" ca="1" si="71"/>
        <v>10.881229566503968</v>
      </c>
      <c r="E489">
        <f ca="1">_xlfn.IFS(AND(D489&gt;铜钱系统分析!$D$233,D489&lt;=铜钱系统分析!$E$233),5,AND(D489&gt;铜钱系统分析!$D$234,D489&lt;=铜钱系统分析!$E$234),4,AND(D489&gt;铜钱系统分析!$D$235,D489&lt;=铜钱系统分析!$E$235),3,AND(D489&gt;铜钱系统分析!$D$236,D489&lt;=铜钱系统分析!$E$236),2)</f>
        <v>3</v>
      </c>
      <c r="G489" s="48">
        <f t="shared" ca="1" si="72"/>
        <v>7.2468864335598848</v>
      </c>
      <c r="H489">
        <f ca="1">_xlfn.IFS(AND(G489&gt;铜钱系统分析!$D$233,G489&lt;=铜钱系统分析!$E$233),5,AND(G489&gt;铜钱系统分析!$D$234,G489&lt;=铜钱系统分析!$E$234),4,AND(G489&gt;铜钱系统分析!$D$235,G489&lt;=铜钱系统分析!$E$235),3,AND(G489&gt;铜钱系统分析!$D$236,G489&lt;=铜钱系统分析!$E$236),2)</f>
        <v>3</v>
      </c>
      <c r="J489" s="48">
        <f t="shared" ca="1" si="73"/>
        <v>14.007409804626135</v>
      </c>
      <c r="K489">
        <f ca="1">_xlfn.IFS(AND(J489&gt;铜钱系统分析!$D$233,J489&lt;=铜钱系统分析!$E$233),5,AND(J489&gt;铜钱系统分析!$D$234,J489&lt;=铜钱系统分析!$E$234),4,AND(J489&gt;铜钱系统分析!$D$235,J489&lt;=铜钱系统分析!$E$235),3,AND(J489&gt;铜钱系统分析!$D$236,J489&lt;=铜钱系统分析!$E$236),2)</f>
        <v>3</v>
      </c>
      <c r="M489" s="48">
        <f t="shared" ca="1" si="74"/>
        <v>6.4786341323617496</v>
      </c>
      <c r="N489">
        <f ca="1">_xlfn.IFS(AND(M489&gt;铜钱系统分析!$D$233,M489&lt;=铜钱系统分析!$E$233),5,AND(M489&gt;铜钱系统分析!$D$234,M489&lt;=铜钱系统分析!$E$234),4,AND(M489&gt;铜钱系统分析!$D$235,M489&lt;=铜钱系统分析!$E$235),3,AND(M489&gt;铜钱系统分析!$D$236,M489&lt;=铜钱系统分析!$E$236),2)</f>
        <v>3</v>
      </c>
      <c r="P489" s="48">
        <f t="shared" ca="1" si="75"/>
        <v>65.994688829147307</v>
      </c>
      <c r="Q489">
        <f ca="1">_xlfn.IFS(AND(P489&gt;铜钱系统分析!$D$233,P489&lt;=铜钱系统分析!$E$233),5,AND(P489&gt;铜钱系统分析!$D$234,P489&lt;=铜钱系统分析!$E$234),4,AND(P489&gt;铜钱系统分析!$D$235,P489&lt;=铜钱系统分析!$E$235),3,AND(P489&gt;铜钱系统分析!$D$236,P489&lt;=铜钱系统分析!$E$236),2)</f>
        <v>3</v>
      </c>
      <c r="S489" s="48">
        <f t="shared" ca="1" si="76"/>
        <v>61.693148795862825</v>
      </c>
      <c r="T489">
        <f ca="1">_xlfn.IFS(AND(S489&gt;铜钱系统分析!$D$233,S489&lt;=铜钱系统分析!$E$233),5,AND(S489&gt;铜钱系统分析!$D$234,S489&lt;=铜钱系统分析!$E$234),4,AND(S489&gt;铜钱系统分析!$D$235,S489&lt;=铜钱系统分析!$E$235),3,AND(S489&gt;铜钱系统分析!$D$236,S489&lt;=铜钱系统分析!$E$236),2)</f>
        <v>3</v>
      </c>
      <c r="V489" s="48">
        <f t="shared" ca="1" si="77"/>
        <v>65.290537210824837</v>
      </c>
      <c r="W489">
        <f ca="1">_xlfn.IFS(AND(V489&gt;铜钱系统分析!$D$233,V489&lt;=铜钱系统分析!$E$233),5,AND(V489&gt;铜钱系统分析!$D$234,V489&lt;=铜钱系统分析!$E$234),4,AND(V489&gt;铜钱系统分析!$D$235,V489&lt;=铜钱系统分析!$E$235),3,AND(V489&gt;铜钱系统分析!$D$236,V489&lt;=铜钱系统分析!$E$236),2)</f>
        <v>3</v>
      </c>
      <c r="Y489" s="48">
        <f t="shared" ca="1" si="78"/>
        <v>11.375885900685233</v>
      </c>
      <c r="Z489">
        <f ca="1">_xlfn.IFS(AND(Y489&gt;铜钱系统分析!$D$233,Y489&lt;=铜钱系统分析!$E$233),5,AND(Y489&gt;铜钱系统分析!$D$234,Y489&lt;=铜钱系统分析!$E$234),4,AND(Y489&gt;铜钱系统分析!$D$235,Y489&lt;=铜钱系统分析!$E$235),3,AND(Y489&gt;铜钱系统分析!$D$236,Y489&lt;=铜钱系统分析!$E$236),2)</f>
        <v>3</v>
      </c>
      <c r="AB489" s="48">
        <f t="shared" ca="1" si="79"/>
        <v>15.669162609491194</v>
      </c>
      <c r="AC489">
        <f ca="1">_xlfn.IFS(AND(AB489&gt;铜钱系统分析!$D$233,AB489&lt;=铜钱系统分析!$E$233),5,AND(AB489&gt;铜钱系统分析!$D$234,AB489&lt;=铜钱系统分析!$E$234),4,AND(AB489&gt;铜钱系统分析!$D$235,AB489&lt;=铜钱系统分析!$E$235),3,AND(AB489&gt;铜钱系统分析!$D$236,AB489&lt;=铜钱系统分析!$E$236),2)</f>
        <v>3</v>
      </c>
    </row>
    <row r="490" spans="1:29" x14ac:dyDescent="0.15">
      <c r="A490" s="48">
        <f t="shared" ca="1" si="70"/>
        <v>23.529037555375044</v>
      </c>
      <c r="B490">
        <f ca="1">_xlfn.IFS(AND(A490&gt;铜钱系统分析!$D$233,A490&lt;=铜钱系统分析!$E$233),5,AND(A490&gt;铜钱系统分析!$D$234,A490&lt;=铜钱系统分析!$E$234),4,AND(A490&gt;铜钱系统分析!$D$235,A490&lt;=铜钱系统分析!$E$235),3,AND(A490&gt;铜钱系统分析!$D$236,A490&lt;=铜钱系统分析!$E$236),2)</f>
        <v>3</v>
      </c>
      <c r="D490" s="48">
        <f t="shared" ca="1" si="71"/>
        <v>0.60727977161577629</v>
      </c>
      <c r="E490">
        <f ca="1">_xlfn.IFS(AND(D490&gt;铜钱系统分析!$D$233,D490&lt;=铜钱系统分析!$E$233),5,AND(D490&gt;铜钱系统分析!$D$234,D490&lt;=铜钱系统分析!$E$234),4,AND(D490&gt;铜钱系统分析!$D$235,D490&lt;=铜钱系统分析!$E$235),3,AND(D490&gt;铜钱系统分析!$D$236,D490&lt;=铜钱系统分析!$E$236),2)</f>
        <v>4</v>
      </c>
      <c r="G490" s="48">
        <f t="shared" ca="1" si="72"/>
        <v>94.434012490309414</v>
      </c>
      <c r="H490">
        <f ca="1">_xlfn.IFS(AND(G490&gt;铜钱系统分析!$D$233,G490&lt;=铜钱系统分析!$E$233),5,AND(G490&gt;铜钱系统分析!$D$234,G490&lt;=铜钱系统分析!$E$234),4,AND(G490&gt;铜钱系统分析!$D$235,G490&lt;=铜钱系统分析!$E$235),3,AND(G490&gt;铜钱系统分析!$D$236,G490&lt;=铜钱系统分析!$E$236),2)</f>
        <v>2</v>
      </c>
      <c r="J490" s="48">
        <f t="shared" ca="1" si="73"/>
        <v>41.091295116892823</v>
      </c>
      <c r="K490">
        <f ca="1">_xlfn.IFS(AND(J490&gt;铜钱系统分析!$D$233,J490&lt;=铜钱系统分析!$E$233),5,AND(J490&gt;铜钱系统分析!$D$234,J490&lt;=铜钱系统分析!$E$234),4,AND(J490&gt;铜钱系统分析!$D$235,J490&lt;=铜钱系统分析!$E$235),3,AND(J490&gt;铜钱系统分析!$D$236,J490&lt;=铜钱系统分析!$E$236),2)</f>
        <v>3</v>
      </c>
      <c r="M490" s="48">
        <f t="shared" ca="1" si="74"/>
        <v>54.075743468866101</v>
      </c>
      <c r="N490">
        <f ca="1">_xlfn.IFS(AND(M490&gt;铜钱系统分析!$D$233,M490&lt;=铜钱系统分析!$E$233),5,AND(M490&gt;铜钱系统分析!$D$234,M490&lt;=铜钱系统分析!$E$234),4,AND(M490&gt;铜钱系统分析!$D$235,M490&lt;=铜钱系统分析!$E$235),3,AND(M490&gt;铜钱系统分析!$D$236,M490&lt;=铜钱系统分析!$E$236),2)</f>
        <v>3</v>
      </c>
      <c r="P490" s="48">
        <f t="shared" ca="1" si="75"/>
        <v>93.583754250622846</v>
      </c>
      <c r="Q490">
        <f ca="1">_xlfn.IFS(AND(P490&gt;铜钱系统分析!$D$233,P490&lt;=铜钱系统分析!$E$233),5,AND(P490&gt;铜钱系统分析!$D$234,P490&lt;=铜钱系统分析!$E$234),4,AND(P490&gt;铜钱系统分析!$D$235,P490&lt;=铜钱系统分析!$E$235),3,AND(P490&gt;铜钱系统分析!$D$236,P490&lt;=铜钱系统分析!$E$236),2)</f>
        <v>2</v>
      </c>
      <c r="S490" s="48">
        <f t="shared" ca="1" si="76"/>
        <v>65.770770645721797</v>
      </c>
      <c r="T490">
        <f ca="1">_xlfn.IFS(AND(S490&gt;铜钱系统分析!$D$233,S490&lt;=铜钱系统分析!$E$233),5,AND(S490&gt;铜钱系统分析!$D$234,S490&lt;=铜钱系统分析!$E$234),4,AND(S490&gt;铜钱系统分析!$D$235,S490&lt;=铜钱系统分析!$E$235),3,AND(S490&gt;铜钱系统分析!$D$236,S490&lt;=铜钱系统分析!$E$236),2)</f>
        <v>3</v>
      </c>
      <c r="V490" s="48">
        <f t="shared" ca="1" si="77"/>
        <v>49.262774980571933</v>
      </c>
      <c r="W490">
        <f ca="1">_xlfn.IFS(AND(V490&gt;铜钱系统分析!$D$233,V490&lt;=铜钱系统分析!$E$233),5,AND(V490&gt;铜钱系统分析!$D$234,V490&lt;=铜钱系统分析!$E$234),4,AND(V490&gt;铜钱系统分析!$D$235,V490&lt;=铜钱系统分析!$E$235),3,AND(V490&gt;铜钱系统分析!$D$236,V490&lt;=铜钱系统分析!$E$236),2)</f>
        <v>3</v>
      </c>
      <c r="Y490" s="48">
        <f t="shared" ca="1" si="78"/>
        <v>3.0391906459652396</v>
      </c>
      <c r="Z490">
        <f ca="1">_xlfn.IFS(AND(Y490&gt;铜钱系统分析!$D$233,Y490&lt;=铜钱系统分析!$E$233),5,AND(Y490&gt;铜钱系统分析!$D$234,Y490&lt;=铜钱系统分析!$E$234),4,AND(Y490&gt;铜钱系统分析!$D$235,Y490&lt;=铜钱系统分析!$E$235),3,AND(Y490&gt;铜钱系统分析!$D$236,Y490&lt;=铜钱系统分析!$E$236),2)</f>
        <v>3</v>
      </c>
      <c r="AB490" s="48">
        <f t="shared" ca="1" si="79"/>
        <v>65.736559681875278</v>
      </c>
      <c r="AC490">
        <f ca="1">_xlfn.IFS(AND(AB490&gt;铜钱系统分析!$D$233,AB490&lt;=铜钱系统分析!$E$233),5,AND(AB490&gt;铜钱系统分析!$D$234,AB490&lt;=铜钱系统分析!$E$234),4,AND(AB490&gt;铜钱系统分析!$D$235,AB490&lt;=铜钱系统分析!$E$235),3,AND(AB490&gt;铜钱系统分析!$D$236,AB490&lt;=铜钱系统分析!$E$236),2)</f>
        <v>3</v>
      </c>
    </row>
    <row r="491" spans="1:29" x14ac:dyDescent="0.15">
      <c r="A491" s="48">
        <f t="shared" ca="1" si="70"/>
        <v>19.227681412677601</v>
      </c>
      <c r="B491">
        <f ca="1">_xlfn.IFS(AND(A491&gt;铜钱系统分析!$D$233,A491&lt;=铜钱系统分析!$E$233),5,AND(A491&gt;铜钱系统分析!$D$234,A491&lt;=铜钱系统分析!$E$234),4,AND(A491&gt;铜钱系统分析!$D$235,A491&lt;=铜钱系统分析!$E$235),3,AND(A491&gt;铜钱系统分析!$D$236,A491&lt;=铜钱系统分析!$E$236),2)</f>
        <v>3</v>
      </c>
      <c r="D491" s="48">
        <f t="shared" ca="1" si="71"/>
        <v>97.313826040688681</v>
      </c>
      <c r="E491">
        <f ca="1">_xlfn.IFS(AND(D491&gt;铜钱系统分析!$D$233,D491&lt;=铜钱系统分析!$E$233),5,AND(D491&gt;铜钱系统分析!$D$234,D491&lt;=铜钱系统分析!$E$234),4,AND(D491&gt;铜钱系统分析!$D$235,D491&lt;=铜钱系统分析!$E$235),3,AND(D491&gt;铜钱系统分析!$D$236,D491&lt;=铜钱系统分析!$E$236),2)</f>
        <v>2</v>
      </c>
      <c r="G491" s="48">
        <f t="shared" ca="1" si="72"/>
        <v>32.428799196586468</v>
      </c>
      <c r="H491">
        <f ca="1">_xlfn.IFS(AND(G491&gt;铜钱系统分析!$D$233,G491&lt;=铜钱系统分析!$E$233),5,AND(G491&gt;铜钱系统分析!$D$234,G491&lt;=铜钱系统分析!$E$234),4,AND(G491&gt;铜钱系统分析!$D$235,G491&lt;=铜钱系统分析!$E$235),3,AND(G491&gt;铜钱系统分析!$D$236,G491&lt;=铜钱系统分析!$E$236),2)</f>
        <v>3</v>
      </c>
      <c r="J491" s="48">
        <f t="shared" ca="1" si="73"/>
        <v>50.563169835866972</v>
      </c>
      <c r="K491">
        <f ca="1">_xlfn.IFS(AND(J491&gt;铜钱系统分析!$D$233,J491&lt;=铜钱系统分析!$E$233),5,AND(J491&gt;铜钱系统分析!$D$234,J491&lt;=铜钱系统分析!$E$234),4,AND(J491&gt;铜钱系统分析!$D$235,J491&lt;=铜钱系统分析!$E$235),3,AND(J491&gt;铜钱系统分析!$D$236,J491&lt;=铜钱系统分析!$E$236),2)</f>
        <v>3</v>
      </c>
      <c r="M491" s="48">
        <f t="shared" ca="1" si="74"/>
        <v>82.138798506373817</v>
      </c>
      <c r="N491">
        <f ca="1">_xlfn.IFS(AND(M491&gt;铜钱系统分析!$D$233,M491&lt;=铜钱系统分析!$E$233),5,AND(M491&gt;铜钱系统分析!$D$234,M491&lt;=铜钱系统分析!$E$234),4,AND(M491&gt;铜钱系统分析!$D$235,M491&lt;=铜钱系统分析!$E$235),3,AND(M491&gt;铜钱系统分析!$D$236,M491&lt;=铜钱系统分析!$E$236),2)</f>
        <v>2</v>
      </c>
      <c r="P491" s="48">
        <f t="shared" ca="1" si="75"/>
        <v>71.756855270360191</v>
      </c>
      <c r="Q491">
        <f ca="1">_xlfn.IFS(AND(P491&gt;铜钱系统分析!$D$233,P491&lt;=铜钱系统分析!$E$233),5,AND(P491&gt;铜钱系统分析!$D$234,P491&lt;=铜钱系统分析!$E$234),4,AND(P491&gt;铜钱系统分析!$D$235,P491&lt;=铜钱系统分析!$E$235),3,AND(P491&gt;铜钱系统分析!$D$236,P491&lt;=铜钱系统分析!$E$236),2)</f>
        <v>3</v>
      </c>
      <c r="S491" s="48">
        <f t="shared" ca="1" si="76"/>
        <v>85.246057431881624</v>
      </c>
      <c r="T491">
        <f ca="1">_xlfn.IFS(AND(S491&gt;铜钱系统分析!$D$233,S491&lt;=铜钱系统分析!$E$233),5,AND(S491&gt;铜钱系统分析!$D$234,S491&lt;=铜钱系统分析!$E$234),4,AND(S491&gt;铜钱系统分析!$D$235,S491&lt;=铜钱系统分析!$E$235),3,AND(S491&gt;铜钱系统分析!$D$236,S491&lt;=铜钱系统分析!$E$236),2)</f>
        <v>2</v>
      </c>
      <c r="V491" s="48">
        <f t="shared" ca="1" si="77"/>
        <v>84.757111537484221</v>
      </c>
      <c r="W491">
        <f ca="1">_xlfn.IFS(AND(V491&gt;铜钱系统分析!$D$233,V491&lt;=铜钱系统分析!$E$233),5,AND(V491&gt;铜钱系统分析!$D$234,V491&lt;=铜钱系统分析!$E$234),4,AND(V491&gt;铜钱系统分析!$D$235,V491&lt;=铜钱系统分析!$E$235),3,AND(V491&gt;铜钱系统分析!$D$236,V491&lt;=铜钱系统分析!$E$236),2)</f>
        <v>2</v>
      </c>
      <c r="Y491" s="48">
        <f t="shared" ca="1" si="78"/>
        <v>11.743952404164782</v>
      </c>
      <c r="Z491">
        <f ca="1">_xlfn.IFS(AND(Y491&gt;铜钱系统分析!$D$233,Y491&lt;=铜钱系统分析!$E$233),5,AND(Y491&gt;铜钱系统分析!$D$234,Y491&lt;=铜钱系统分析!$E$234),4,AND(Y491&gt;铜钱系统分析!$D$235,Y491&lt;=铜钱系统分析!$E$235),3,AND(Y491&gt;铜钱系统分析!$D$236,Y491&lt;=铜钱系统分析!$E$236),2)</f>
        <v>3</v>
      </c>
      <c r="AB491" s="48">
        <f t="shared" ca="1" si="79"/>
        <v>83.144196430862408</v>
      </c>
      <c r="AC491">
        <f ca="1">_xlfn.IFS(AND(AB491&gt;铜钱系统分析!$D$233,AB491&lt;=铜钱系统分析!$E$233),5,AND(AB491&gt;铜钱系统分析!$D$234,AB491&lt;=铜钱系统分析!$E$234),4,AND(AB491&gt;铜钱系统分析!$D$235,AB491&lt;=铜钱系统分析!$E$235),3,AND(AB491&gt;铜钱系统分析!$D$236,AB491&lt;=铜钱系统分析!$E$236),2)</f>
        <v>2</v>
      </c>
    </row>
    <row r="492" spans="1:29" x14ac:dyDescent="0.15">
      <c r="A492" s="48">
        <f t="shared" ca="1" si="70"/>
        <v>15.085103674035549</v>
      </c>
      <c r="B492">
        <f ca="1">_xlfn.IFS(AND(A492&gt;铜钱系统分析!$D$233,A492&lt;=铜钱系统分析!$E$233),5,AND(A492&gt;铜钱系统分析!$D$234,A492&lt;=铜钱系统分析!$E$234),4,AND(A492&gt;铜钱系统分析!$D$235,A492&lt;=铜钱系统分析!$E$235),3,AND(A492&gt;铜钱系统分析!$D$236,A492&lt;=铜钱系统分析!$E$236),2)</f>
        <v>3</v>
      </c>
      <c r="D492" s="48">
        <f t="shared" ca="1" si="71"/>
        <v>21.98352355102141</v>
      </c>
      <c r="E492">
        <f ca="1">_xlfn.IFS(AND(D492&gt;铜钱系统分析!$D$233,D492&lt;=铜钱系统分析!$E$233),5,AND(D492&gt;铜钱系统分析!$D$234,D492&lt;=铜钱系统分析!$E$234),4,AND(D492&gt;铜钱系统分析!$D$235,D492&lt;=铜钱系统分析!$E$235),3,AND(D492&gt;铜钱系统分析!$D$236,D492&lt;=铜钱系统分析!$E$236),2)</f>
        <v>3</v>
      </c>
      <c r="G492" s="48">
        <f t="shared" ca="1" si="72"/>
        <v>40.311239197107398</v>
      </c>
      <c r="H492">
        <f ca="1">_xlfn.IFS(AND(G492&gt;铜钱系统分析!$D$233,G492&lt;=铜钱系统分析!$E$233),5,AND(G492&gt;铜钱系统分析!$D$234,G492&lt;=铜钱系统分析!$E$234),4,AND(G492&gt;铜钱系统分析!$D$235,G492&lt;=铜钱系统分析!$E$235),3,AND(G492&gt;铜钱系统分析!$D$236,G492&lt;=铜钱系统分析!$E$236),2)</f>
        <v>3</v>
      </c>
      <c r="J492" s="48">
        <f t="shared" ca="1" si="73"/>
        <v>52.518415998234694</v>
      </c>
      <c r="K492">
        <f ca="1">_xlfn.IFS(AND(J492&gt;铜钱系统分析!$D$233,J492&lt;=铜钱系统分析!$E$233),5,AND(J492&gt;铜钱系统分析!$D$234,J492&lt;=铜钱系统分析!$E$234),4,AND(J492&gt;铜钱系统分析!$D$235,J492&lt;=铜钱系统分析!$E$235),3,AND(J492&gt;铜钱系统分析!$D$236,J492&lt;=铜钱系统分析!$E$236),2)</f>
        <v>3</v>
      </c>
      <c r="M492" s="48">
        <f t="shared" ca="1" si="74"/>
        <v>1.919069839873111</v>
      </c>
      <c r="N492">
        <f ca="1">_xlfn.IFS(AND(M492&gt;铜钱系统分析!$D$233,M492&lt;=铜钱系统分析!$E$233),5,AND(M492&gt;铜钱系统分析!$D$234,M492&lt;=铜钱系统分析!$E$234),4,AND(M492&gt;铜钱系统分析!$D$235,M492&lt;=铜钱系统分析!$E$235),3,AND(M492&gt;铜钱系统分析!$D$236,M492&lt;=铜钱系统分析!$E$236),2)</f>
        <v>4</v>
      </c>
      <c r="P492" s="48">
        <f t="shared" ca="1" si="75"/>
        <v>44.36990061193535</v>
      </c>
      <c r="Q492">
        <f ca="1">_xlfn.IFS(AND(P492&gt;铜钱系统分析!$D$233,P492&lt;=铜钱系统分析!$E$233),5,AND(P492&gt;铜钱系统分析!$D$234,P492&lt;=铜钱系统分析!$E$234),4,AND(P492&gt;铜钱系统分析!$D$235,P492&lt;=铜钱系统分析!$E$235),3,AND(P492&gt;铜钱系统分析!$D$236,P492&lt;=铜钱系统分析!$E$236),2)</f>
        <v>3</v>
      </c>
      <c r="S492" s="48">
        <f t="shared" ca="1" si="76"/>
        <v>8.1329439204950393</v>
      </c>
      <c r="T492">
        <f ca="1">_xlfn.IFS(AND(S492&gt;铜钱系统分析!$D$233,S492&lt;=铜钱系统分析!$E$233),5,AND(S492&gt;铜钱系统分析!$D$234,S492&lt;=铜钱系统分析!$E$234),4,AND(S492&gt;铜钱系统分析!$D$235,S492&lt;=铜钱系统分析!$E$235),3,AND(S492&gt;铜钱系统分析!$D$236,S492&lt;=铜钱系统分析!$E$236),2)</f>
        <v>3</v>
      </c>
      <c r="V492" s="48">
        <f t="shared" ca="1" si="77"/>
        <v>2.5450782443254938</v>
      </c>
      <c r="W492">
        <f ca="1">_xlfn.IFS(AND(V492&gt;铜钱系统分析!$D$233,V492&lt;=铜钱系统分析!$E$233),5,AND(V492&gt;铜钱系统分析!$D$234,V492&lt;=铜钱系统分析!$E$234),4,AND(V492&gt;铜钱系统分析!$D$235,V492&lt;=铜钱系统分析!$E$235),3,AND(V492&gt;铜钱系统分析!$D$236,V492&lt;=铜钱系统分析!$E$236),2)</f>
        <v>3</v>
      </c>
      <c r="Y492" s="48">
        <f t="shared" ca="1" si="78"/>
        <v>17.197832798804257</v>
      </c>
      <c r="Z492">
        <f ca="1">_xlfn.IFS(AND(Y492&gt;铜钱系统分析!$D$233,Y492&lt;=铜钱系统分析!$E$233),5,AND(Y492&gt;铜钱系统分析!$D$234,Y492&lt;=铜钱系统分析!$E$234),4,AND(Y492&gt;铜钱系统分析!$D$235,Y492&lt;=铜钱系统分析!$E$235),3,AND(Y492&gt;铜钱系统分析!$D$236,Y492&lt;=铜钱系统分析!$E$236),2)</f>
        <v>3</v>
      </c>
      <c r="AB492" s="48">
        <f t="shared" ca="1" si="79"/>
        <v>84.705808136850919</v>
      </c>
      <c r="AC492">
        <f ca="1">_xlfn.IFS(AND(AB492&gt;铜钱系统分析!$D$233,AB492&lt;=铜钱系统分析!$E$233),5,AND(AB492&gt;铜钱系统分析!$D$234,AB492&lt;=铜钱系统分析!$E$234),4,AND(AB492&gt;铜钱系统分析!$D$235,AB492&lt;=铜钱系统分析!$E$235),3,AND(AB492&gt;铜钱系统分析!$D$236,AB492&lt;=铜钱系统分析!$E$236),2)</f>
        <v>2</v>
      </c>
    </row>
    <row r="493" spans="1:29" x14ac:dyDescent="0.15">
      <c r="A493" s="48">
        <f t="shared" ca="1" si="70"/>
        <v>43.753464284282252</v>
      </c>
      <c r="B493">
        <f ca="1">_xlfn.IFS(AND(A493&gt;铜钱系统分析!$D$233,A493&lt;=铜钱系统分析!$E$233),5,AND(A493&gt;铜钱系统分析!$D$234,A493&lt;=铜钱系统分析!$E$234),4,AND(A493&gt;铜钱系统分析!$D$235,A493&lt;=铜钱系统分析!$E$235),3,AND(A493&gt;铜钱系统分析!$D$236,A493&lt;=铜钱系统分析!$E$236),2)</f>
        <v>3</v>
      </c>
      <c r="D493" s="48">
        <f t="shared" ca="1" si="71"/>
        <v>34.842169455032149</v>
      </c>
      <c r="E493">
        <f ca="1">_xlfn.IFS(AND(D493&gt;铜钱系统分析!$D$233,D493&lt;=铜钱系统分析!$E$233),5,AND(D493&gt;铜钱系统分析!$D$234,D493&lt;=铜钱系统分析!$E$234),4,AND(D493&gt;铜钱系统分析!$D$235,D493&lt;=铜钱系统分析!$E$235),3,AND(D493&gt;铜钱系统分析!$D$236,D493&lt;=铜钱系统分析!$E$236),2)</f>
        <v>3</v>
      </c>
      <c r="G493" s="48">
        <f t="shared" ca="1" si="72"/>
        <v>3.8562312976896496</v>
      </c>
      <c r="H493">
        <f ca="1">_xlfn.IFS(AND(G493&gt;铜钱系统分析!$D$233,G493&lt;=铜钱系统分析!$E$233),5,AND(G493&gt;铜钱系统分析!$D$234,G493&lt;=铜钱系统分析!$E$234),4,AND(G493&gt;铜钱系统分析!$D$235,G493&lt;=铜钱系统分析!$E$235),3,AND(G493&gt;铜钱系统分析!$D$236,G493&lt;=铜钱系统分析!$E$236),2)</f>
        <v>3</v>
      </c>
      <c r="J493" s="48">
        <f t="shared" ca="1" si="73"/>
        <v>80.395212369046064</v>
      </c>
      <c r="K493">
        <f ca="1">_xlfn.IFS(AND(J493&gt;铜钱系统分析!$D$233,J493&lt;=铜钱系统分析!$E$233),5,AND(J493&gt;铜钱系统分析!$D$234,J493&lt;=铜钱系统分析!$E$234),4,AND(J493&gt;铜钱系统分析!$D$235,J493&lt;=铜钱系统分析!$E$235),3,AND(J493&gt;铜钱系统分析!$D$236,J493&lt;=铜钱系统分析!$E$236),2)</f>
        <v>2</v>
      </c>
      <c r="M493" s="48">
        <f t="shared" ca="1" si="74"/>
        <v>99.822253820001251</v>
      </c>
      <c r="N493">
        <f ca="1">_xlfn.IFS(AND(M493&gt;铜钱系统分析!$D$233,M493&lt;=铜钱系统分析!$E$233),5,AND(M493&gt;铜钱系统分析!$D$234,M493&lt;=铜钱系统分析!$E$234),4,AND(M493&gt;铜钱系统分析!$D$235,M493&lt;=铜钱系统分析!$E$235),3,AND(M493&gt;铜钱系统分析!$D$236,M493&lt;=铜钱系统分析!$E$236),2)</f>
        <v>2</v>
      </c>
      <c r="P493" s="48">
        <f t="shared" ca="1" si="75"/>
        <v>44.025475924134994</v>
      </c>
      <c r="Q493">
        <f ca="1">_xlfn.IFS(AND(P493&gt;铜钱系统分析!$D$233,P493&lt;=铜钱系统分析!$E$233),5,AND(P493&gt;铜钱系统分析!$D$234,P493&lt;=铜钱系统分析!$E$234),4,AND(P493&gt;铜钱系统分析!$D$235,P493&lt;=铜钱系统分析!$E$235),3,AND(P493&gt;铜钱系统分析!$D$236,P493&lt;=铜钱系统分析!$E$236),2)</f>
        <v>3</v>
      </c>
      <c r="S493" s="48">
        <f t="shared" ca="1" si="76"/>
        <v>3.5016928896229538</v>
      </c>
      <c r="T493">
        <f ca="1">_xlfn.IFS(AND(S493&gt;铜钱系统分析!$D$233,S493&lt;=铜钱系统分析!$E$233),5,AND(S493&gt;铜钱系统分析!$D$234,S493&lt;=铜钱系统分析!$E$234),4,AND(S493&gt;铜钱系统分析!$D$235,S493&lt;=铜钱系统分析!$E$235),3,AND(S493&gt;铜钱系统分析!$D$236,S493&lt;=铜钱系统分析!$E$236),2)</f>
        <v>3</v>
      </c>
      <c r="V493" s="48">
        <f t="shared" ca="1" si="77"/>
        <v>54.494347167339932</v>
      </c>
      <c r="W493">
        <f ca="1">_xlfn.IFS(AND(V493&gt;铜钱系统分析!$D$233,V493&lt;=铜钱系统分析!$E$233),5,AND(V493&gt;铜钱系统分析!$D$234,V493&lt;=铜钱系统分析!$E$234),4,AND(V493&gt;铜钱系统分析!$D$235,V493&lt;=铜钱系统分析!$E$235),3,AND(V493&gt;铜钱系统分析!$D$236,V493&lt;=铜钱系统分析!$E$236),2)</f>
        <v>3</v>
      </c>
      <c r="Y493" s="48">
        <f t="shared" ca="1" si="78"/>
        <v>28.269200443088703</v>
      </c>
      <c r="Z493">
        <f ca="1">_xlfn.IFS(AND(Y493&gt;铜钱系统分析!$D$233,Y493&lt;=铜钱系统分析!$E$233),5,AND(Y493&gt;铜钱系统分析!$D$234,Y493&lt;=铜钱系统分析!$E$234),4,AND(Y493&gt;铜钱系统分析!$D$235,Y493&lt;=铜钱系统分析!$E$235),3,AND(Y493&gt;铜钱系统分析!$D$236,Y493&lt;=铜钱系统分析!$E$236),2)</f>
        <v>3</v>
      </c>
      <c r="AB493" s="48">
        <f t="shared" ca="1" si="79"/>
        <v>70.391126423959349</v>
      </c>
      <c r="AC493">
        <f ca="1">_xlfn.IFS(AND(AB493&gt;铜钱系统分析!$D$233,AB493&lt;=铜钱系统分析!$E$233),5,AND(AB493&gt;铜钱系统分析!$D$234,AB493&lt;=铜钱系统分析!$E$234),4,AND(AB493&gt;铜钱系统分析!$D$235,AB493&lt;=铜钱系统分析!$E$235),3,AND(AB493&gt;铜钱系统分析!$D$236,AB493&lt;=铜钱系统分析!$E$236),2)</f>
        <v>3</v>
      </c>
    </row>
    <row r="494" spans="1:29" x14ac:dyDescent="0.15">
      <c r="A494" s="48">
        <f t="shared" ca="1" si="70"/>
        <v>96.190759942314259</v>
      </c>
      <c r="B494">
        <f ca="1">_xlfn.IFS(AND(A494&gt;铜钱系统分析!$D$233,A494&lt;=铜钱系统分析!$E$233),5,AND(A494&gt;铜钱系统分析!$D$234,A494&lt;=铜钱系统分析!$E$234),4,AND(A494&gt;铜钱系统分析!$D$235,A494&lt;=铜钱系统分析!$E$235),3,AND(A494&gt;铜钱系统分析!$D$236,A494&lt;=铜钱系统分析!$E$236),2)</f>
        <v>2</v>
      </c>
      <c r="D494" s="48">
        <f t="shared" ca="1" si="71"/>
        <v>49.213933582533343</v>
      </c>
      <c r="E494">
        <f ca="1">_xlfn.IFS(AND(D494&gt;铜钱系统分析!$D$233,D494&lt;=铜钱系统分析!$E$233),5,AND(D494&gt;铜钱系统分析!$D$234,D494&lt;=铜钱系统分析!$E$234),4,AND(D494&gt;铜钱系统分析!$D$235,D494&lt;=铜钱系统分析!$E$235),3,AND(D494&gt;铜钱系统分析!$D$236,D494&lt;=铜钱系统分析!$E$236),2)</f>
        <v>3</v>
      </c>
      <c r="G494" s="48">
        <f t="shared" ca="1" si="72"/>
        <v>84.934835146552061</v>
      </c>
      <c r="H494">
        <f ca="1">_xlfn.IFS(AND(G494&gt;铜钱系统分析!$D$233,G494&lt;=铜钱系统分析!$E$233),5,AND(G494&gt;铜钱系统分析!$D$234,G494&lt;=铜钱系统分析!$E$234),4,AND(G494&gt;铜钱系统分析!$D$235,G494&lt;=铜钱系统分析!$E$235),3,AND(G494&gt;铜钱系统分析!$D$236,G494&lt;=铜钱系统分析!$E$236),2)</f>
        <v>2</v>
      </c>
      <c r="J494" s="48">
        <f t="shared" ca="1" si="73"/>
        <v>87.567236609564162</v>
      </c>
      <c r="K494">
        <f ca="1">_xlfn.IFS(AND(J494&gt;铜钱系统分析!$D$233,J494&lt;=铜钱系统分析!$E$233),5,AND(J494&gt;铜钱系统分析!$D$234,J494&lt;=铜钱系统分析!$E$234),4,AND(J494&gt;铜钱系统分析!$D$235,J494&lt;=铜钱系统分析!$E$235),3,AND(J494&gt;铜钱系统分析!$D$236,J494&lt;=铜钱系统分析!$E$236),2)</f>
        <v>2</v>
      </c>
      <c r="M494" s="48">
        <f t="shared" ca="1" si="74"/>
        <v>79.871091665672623</v>
      </c>
      <c r="N494">
        <f ca="1">_xlfn.IFS(AND(M494&gt;铜钱系统分析!$D$233,M494&lt;=铜钱系统分析!$E$233),5,AND(M494&gt;铜钱系统分析!$D$234,M494&lt;=铜钱系统分析!$E$234),4,AND(M494&gt;铜钱系统分析!$D$235,M494&lt;=铜钱系统分析!$E$235),3,AND(M494&gt;铜钱系统分析!$D$236,M494&lt;=铜钱系统分析!$E$236),2)</f>
        <v>2</v>
      </c>
      <c r="P494" s="48">
        <f t="shared" ca="1" si="75"/>
        <v>11.117483755124525</v>
      </c>
      <c r="Q494">
        <f ca="1">_xlfn.IFS(AND(P494&gt;铜钱系统分析!$D$233,P494&lt;=铜钱系统分析!$E$233),5,AND(P494&gt;铜钱系统分析!$D$234,P494&lt;=铜钱系统分析!$E$234),4,AND(P494&gt;铜钱系统分析!$D$235,P494&lt;=铜钱系统分析!$E$235),3,AND(P494&gt;铜钱系统分析!$D$236,P494&lt;=铜钱系统分析!$E$236),2)</f>
        <v>3</v>
      </c>
      <c r="S494" s="48">
        <f t="shared" ca="1" si="76"/>
        <v>82.541308780396832</v>
      </c>
      <c r="T494">
        <f ca="1">_xlfn.IFS(AND(S494&gt;铜钱系统分析!$D$233,S494&lt;=铜钱系统分析!$E$233),5,AND(S494&gt;铜钱系统分析!$D$234,S494&lt;=铜钱系统分析!$E$234),4,AND(S494&gt;铜钱系统分析!$D$235,S494&lt;=铜钱系统分析!$E$235),3,AND(S494&gt;铜钱系统分析!$D$236,S494&lt;=铜钱系统分析!$E$236),2)</f>
        <v>2</v>
      </c>
      <c r="V494" s="48">
        <f t="shared" ca="1" si="77"/>
        <v>63.240923847654372</v>
      </c>
      <c r="W494">
        <f ca="1">_xlfn.IFS(AND(V494&gt;铜钱系统分析!$D$233,V494&lt;=铜钱系统分析!$E$233),5,AND(V494&gt;铜钱系统分析!$D$234,V494&lt;=铜钱系统分析!$E$234),4,AND(V494&gt;铜钱系统分析!$D$235,V494&lt;=铜钱系统分析!$E$235),3,AND(V494&gt;铜钱系统分析!$D$236,V494&lt;=铜钱系统分析!$E$236),2)</f>
        <v>3</v>
      </c>
      <c r="Y494" s="48">
        <f t="shared" ca="1" si="78"/>
        <v>52.520546906179412</v>
      </c>
      <c r="Z494">
        <f ca="1">_xlfn.IFS(AND(Y494&gt;铜钱系统分析!$D$233,Y494&lt;=铜钱系统分析!$E$233),5,AND(Y494&gt;铜钱系统分析!$D$234,Y494&lt;=铜钱系统分析!$E$234),4,AND(Y494&gt;铜钱系统分析!$D$235,Y494&lt;=铜钱系统分析!$E$235),3,AND(Y494&gt;铜钱系统分析!$D$236,Y494&lt;=铜钱系统分析!$E$236),2)</f>
        <v>3</v>
      </c>
      <c r="AB494" s="48">
        <f t="shared" ca="1" si="79"/>
        <v>92.542124019456367</v>
      </c>
      <c r="AC494">
        <f ca="1">_xlfn.IFS(AND(AB494&gt;铜钱系统分析!$D$233,AB494&lt;=铜钱系统分析!$E$233),5,AND(AB494&gt;铜钱系统分析!$D$234,AB494&lt;=铜钱系统分析!$E$234),4,AND(AB494&gt;铜钱系统分析!$D$235,AB494&lt;=铜钱系统分析!$E$235),3,AND(AB494&gt;铜钱系统分析!$D$236,AB494&lt;=铜钱系统分析!$E$236),2)</f>
        <v>2</v>
      </c>
    </row>
    <row r="495" spans="1:29" x14ac:dyDescent="0.15">
      <c r="A495" s="48">
        <f t="shared" ca="1" si="70"/>
        <v>42.097847807745936</v>
      </c>
      <c r="B495">
        <f ca="1">_xlfn.IFS(AND(A495&gt;铜钱系统分析!$D$233,A495&lt;=铜钱系统分析!$E$233),5,AND(A495&gt;铜钱系统分析!$D$234,A495&lt;=铜钱系统分析!$E$234),4,AND(A495&gt;铜钱系统分析!$D$235,A495&lt;=铜钱系统分析!$E$235),3,AND(A495&gt;铜钱系统分析!$D$236,A495&lt;=铜钱系统分析!$E$236),2)</f>
        <v>3</v>
      </c>
      <c r="D495" s="48">
        <f t="shared" ca="1" si="71"/>
        <v>84.239072430508074</v>
      </c>
      <c r="E495">
        <f ca="1">_xlfn.IFS(AND(D495&gt;铜钱系统分析!$D$233,D495&lt;=铜钱系统分析!$E$233),5,AND(D495&gt;铜钱系统分析!$D$234,D495&lt;=铜钱系统分析!$E$234),4,AND(D495&gt;铜钱系统分析!$D$235,D495&lt;=铜钱系统分析!$E$235),3,AND(D495&gt;铜钱系统分析!$D$236,D495&lt;=铜钱系统分析!$E$236),2)</f>
        <v>2</v>
      </c>
      <c r="G495" s="48">
        <f t="shared" ca="1" si="72"/>
        <v>19.600069000730581</v>
      </c>
      <c r="H495">
        <f ca="1">_xlfn.IFS(AND(G495&gt;铜钱系统分析!$D$233,G495&lt;=铜钱系统分析!$E$233),5,AND(G495&gt;铜钱系统分析!$D$234,G495&lt;=铜钱系统分析!$E$234),4,AND(G495&gt;铜钱系统分析!$D$235,G495&lt;=铜钱系统分析!$E$235),3,AND(G495&gt;铜钱系统分析!$D$236,G495&lt;=铜钱系统分析!$E$236),2)</f>
        <v>3</v>
      </c>
      <c r="J495" s="48">
        <f t="shared" ca="1" si="73"/>
        <v>27.811975107166909</v>
      </c>
      <c r="K495">
        <f ca="1">_xlfn.IFS(AND(J495&gt;铜钱系统分析!$D$233,J495&lt;=铜钱系统分析!$E$233),5,AND(J495&gt;铜钱系统分析!$D$234,J495&lt;=铜钱系统分析!$E$234),4,AND(J495&gt;铜钱系统分析!$D$235,J495&lt;=铜钱系统分析!$E$235),3,AND(J495&gt;铜钱系统分析!$D$236,J495&lt;=铜钱系统分析!$E$236),2)</f>
        <v>3</v>
      </c>
      <c r="M495" s="48">
        <f t="shared" ca="1" si="74"/>
        <v>39.572554927138867</v>
      </c>
      <c r="N495">
        <f ca="1">_xlfn.IFS(AND(M495&gt;铜钱系统分析!$D$233,M495&lt;=铜钱系统分析!$E$233),5,AND(M495&gt;铜钱系统分析!$D$234,M495&lt;=铜钱系统分析!$E$234),4,AND(M495&gt;铜钱系统分析!$D$235,M495&lt;=铜钱系统分析!$E$235),3,AND(M495&gt;铜钱系统分析!$D$236,M495&lt;=铜钱系统分析!$E$236),2)</f>
        <v>3</v>
      </c>
      <c r="P495" s="48">
        <f t="shared" ca="1" si="75"/>
        <v>83.861796050439267</v>
      </c>
      <c r="Q495">
        <f ca="1">_xlfn.IFS(AND(P495&gt;铜钱系统分析!$D$233,P495&lt;=铜钱系统分析!$E$233),5,AND(P495&gt;铜钱系统分析!$D$234,P495&lt;=铜钱系统分析!$E$234),4,AND(P495&gt;铜钱系统分析!$D$235,P495&lt;=铜钱系统分析!$E$235),3,AND(P495&gt;铜钱系统分析!$D$236,P495&lt;=铜钱系统分析!$E$236),2)</f>
        <v>2</v>
      </c>
      <c r="S495" s="48">
        <f t="shared" ca="1" si="76"/>
        <v>57.618676396521629</v>
      </c>
      <c r="T495">
        <f ca="1">_xlfn.IFS(AND(S495&gt;铜钱系统分析!$D$233,S495&lt;=铜钱系统分析!$E$233),5,AND(S495&gt;铜钱系统分析!$D$234,S495&lt;=铜钱系统分析!$E$234),4,AND(S495&gt;铜钱系统分析!$D$235,S495&lt;=铜钱系统分析!$E$235),3,AND(S495&gt;铜钱系统分析!$D$236,S495&lt;=铜钱系统分析!$E$236),2)</f>
        <v>3</v>
      </c>
      <c r="V495" s="48">
        <f t="shared" ca="1" si="77"/>
        <v>20.964301642921367</v>
      </c>
      <c r="W495">
        <f ca="1">_xlfn.IFS(AND(V495&gt;铜钱系统分析!$D$233,V495&lt;=铜钱系统分析!$E$233),5,AND(V495&gt;铜钱系统分析!$D$234,V495&lt;=铜钱系统分析!$E$234),4,AND(V495&gt;铜钱系统分析!$D$235,V495&lt;=铜钱系统分析!$E$235),3,AND(V495&gt;铜钱系统分析!$D$236,V495&lt;=铜钱系统分析!$E$236),2)</f>
        <v>3</v>
      </c>
      <c r="Y495" s="48">
        <f t="shared" ca="1" si="78"/>
        <v>29.625985470381121</v>
      </c>
      <c r="Z495">
        <f ca="1">_xlfn.IFS(AND(Y495&gt;铜钱系统分析!$D$233,Y495&lt;=铜钱系统分析!$E$233),5,AND(Y495&gt;铜钱系统分析!$D$234,Y495&lt;=铜钱系统分析!$E$234),4,AND(Y495&gt;铜钱系统分析!$D$235,Y495&lt;=铜钱系统分析!$E$235),3,AND(Y495&gt;铜钱系统分析!$D$236,Y495&lt;=铜钱系统分析!$E$236),2)</f>
        <v>3</v>
      </c>
      <c r="AB495" s="48">
        <f t="shared" ca="1" si="79"/>
        <v>54.497715211221355</v>
      </c>
      <c r="AC495">
        <f ca="1">_xlfn.IFS(AND(AB495&gt;铜钱系统分析!$D$233,AB495&lt;=铜钱系统分析!$E$233),5,AND(AB495&gt;铜钱系统分析!$D$234,AB495&lt;=铜钱系统分析!$E$234),4,AND(AB495&gt;铜钱系统分析!$D$235,AB495&lt;=铜钱系统分析!$E$235),3,AND(AB495&gt;铜钱系统分析!$D$236,AB495&lt;=铜钱系统分析!$E$236),2)</f>
        <v>3</v>
      </c>
    </row>
    <row r="496" spans="1:29" x14ac:dyDescent="0.15">
      <c r="A496" s="48">
        <f t="shared" ca="1" si="70"/>
        <v>98.357056169280355</v>
      </c>
      <c r="B496">
        <f ca="1">_xlfn.IFS(AND(A496&gt;铜钱系统分析!$D$233,A496&lt;=铜钱系统分析!$E$233),5,AND(A496&gt;铜钱系统分析!$D$234,A496&lt;=铜钱系统分析!$E$234),4,AND(A496&gt;铜钱系统分析!$D$235,A496&lt;=铜钱系统分析!$E$235),3,AND(A496&gt;铜钱系统分析!$D$236,A496&lt;=铜钱系统分析!$E$236),2)</f>
        <v>2</v>
      </c>
      <c r="D496" s="48">
        <f t="shared" ca="1" si="71"/>
        <v>11.81586498158943</v>
      </c>
      <c r="E496">
        <f ca="1">_xlfn.IFS(AND(D496&gt;铜钱系统分析!$D$233,D496&lt;=铜钱系统分析!$E$233),5,AND(D496&gt;铜钱系统分析!$D$234,D496&lt;=铜钱系统分析!$E$234),4,AND(D496&gt;铜钱系统分析!$D$235,D496&lt;=铜钱系统分析!$E$235),3,AND(D496&gt;铜钱系统分析!$D$236,D496&lt;=铜钱系统分析!$E$236),2)</f>
        <v>3</v>
      </c>
      <c r="G496" s="48">
        <f t="shared" ca="1" si="72"/>
        <v>84.159178156100793</v>
      </c>
      <c r="H496">
        <f ca="1">_xlfn.IFS(AND(G496&gt;铜钱系统分析!$D$233,G496&lt;=铜钱系统分析!$E$233),5,AND(G496&gt;铜钱系统分析!$D$234,G496&lt;=铜钱系统分析!$E$234),4,AND(G496&gt;铜钱系统分析!$D$235,G496&lt;=铜钱系统分析!$E$235),3,AND(G496&gt;铜钱系统分析!$D$236,G496&lt;=铜钱系统分析!$E$236),2)</f>
        <v>2</v>
      </c>
      <c r="J496" s="48">
        <f t="shared" ca="1" si="73"/>
        <v>15.609969268117164</v>
      </c>
      <c r="K496">
        <f ca="1">_xlfn.IFS(AND(J496&gt;铜钱系统分析!$D$233,J496&lt;=铜钱系统分析!$E$233),5,AND(J496&gt;铜钱系统分析!$D$234,J496&lt;=铜钱系统分析!$E$234),4,AND(J496&gt;铜钱系统分析!$D$235,J496&lt;=铜钱系统分析!$E$235),3,AND(J496&gt;铜钱系统分析!$D$236,J496&lt;=铜钱系统分析!$E$236),2)</f>
        <v>3</v>
      </c>
      <c r="M496" s="48">
        <f t="shared" ca="1" si="74"/>
        <v>71.580243902495766</v>
      </c>
      <c r="N496">
        <f ca="1">_xlfn.IFS(AND(M496&gt;铜钱系统分析!$D$233,M496&lt;=铜钱系统分析!$E$233),5,AND(M496&gt;铜钱系统分析!$D$234,M496&lt;=铜钱系统分析!$E$234),4,AND(M496&gt;铜钱系统分析!$D$235,M496&lt;=铜钱系统分析!$E$235),3,AND(M496&gt;铜钱系统分析!$D$236,M496&lt;=铜钱系统分析!$E$236),2)</f>
        <v>3</v>
      </c>
      <c r="P496" s="48">
        <f t="shared" ca="1" si="75"/>
        <v>69.727271950210067</v>
      </c>
      <c r="Q496">
        <f ca="1">_xlfn.IFS(AND(P496&gt;铜钱系统分析!$D$233,P496&lt;=铜钱系统分析!$E$233),5,AND(P496&gt;铜钱系统分析!$D$234,P496&lt;=铜钱系统分析!$E$234),4,AND(P496&gt;铜钱系统分析!$D$235,P496&lt;=铜钱系统分析!$E$235),3,AND(P496&gt;铜钱系统分析!$D$236,P496&lt;=铜钱系统分析!$E$236),2)</f>
        <v>3</v>
      </c>
      <c r="S496" s="48">
        <f t="shared" ca="1" si="76"/>
        <v>2.8455855697758881</v>
      </c>
      <c r="T496">
        <f ca="1">_xlfn.IFS(AND(S496&gt;铜钱系统分析!$D$233,S496&lt;=铜钱系统分析!$E$233),5,AND(S496&gt;铜钱系统分析!$D$234,S496&lt;=铜钱系统分析!$E$234),4,AND(S496&gt;铜钱系统分析!$D$235,S496&lt;=铜钱系统分析!$E$235),3,AND(S496&gt;铜钱系统分析!$D$236,S496&lt;=铜钱系统分析!$E$236),2)</f>
        <v>3</v>
      </c>
      <c r="V496" s="48">
        <f t="shared" ca="1" si="77"/>
        <v>2.3486480858952885</v>
      </c>
      <c r="W496">
        <f ca="1">_xlfn.IFS(AND(V496&gt;铜钱系统分析!$D$233,V496&lt;=铜钱系统分析!$E$233),5,AND(V496&gt;铜钱系统分析!$D$234,V496&lt;=铜钱系统分析!$E$234),4,AND(V496&gt;铜钱系统分析!$D$235,V496&lt;=铜钱系统分析!$E$235),3,AND(V496&gt;铜钱系统分析!$D$236,V496&lt;=铜钱系统分析!$E$236),2)</f>
        <v>4</v>
      </c>
      <c r="Y496" s="48">
        <f t="shared" ca="1" si="78"/>
        <v>59.162923981371783</v>
      </c>
      <c r="Z496">
        <f ca="1">_xlfn.IFS(AND(Y496&gt;铜钱系统分析!$D$233,Y496&lt;=铜钱系统分析!$E$233),5,AND(Y496&gt;铜钱系统分析!$D$234,Y496&lt;=铜钱系统分析!$E$234),4,AND(Y496&gt;铜钱系统分析!$D$235,Y496&lt;=铜钱系统分析!$E$235),3,AND(Y496&gt;铜钱系统分析!$D$236,Y496&lt;=铜钱系统分析!$E$236),2)</f>
        <v>3</v>
      </c>
      <c r="AB496" s="48">
        <f t="shared" ca="1" si="79"/>
        <v>75.703489268959217</v>
      </c>
      <c r="AC496">
        <f ca="1">_xlfn.IFS(AND(AB496&gt;铜钱系统分析!$D$233,AB496&lt;=铜钱系统分析!$E$233),5,AND(AB496&gt;铜钱系统分析!$D$234,AB496&lt;=铜钱系统分析!$E$234),4,AND(AB496&gt;铜钱系统分析!$D$235,AB496&lt;=铜钱系统分析!$E$235),3,AND(AB496&gt;铜钱系统分析!$D$236,AB496&lt;=铜钱系统分析!$E$236),2)</f>
        <v>2</v>
      </c>
    </row>
    <row r="497" spans="1:29" x14ac:dyDescent="0.15">
      <c r="A497" s="48">
        <f t="shared" ca="1" si="70"/>
        <v>93.231871958490416</v>
      </c>
      <c r="B497">
        <f ca="1">_xlfn.IFS(AND(A497&gt;铜钱系统分析!$D$233,A497&lt;=铜钱系统分析!$E$233),5,AND(A497&gt;铜钱系统分析!$D$234,A497&lt;=铜钱系统分析!$E$234),4,AND(A497&gt;铜钱系统分析!$D$235,A497&lt;=铜钱系统分析!$E$235),3,AND(A497&gt;铜钱系统分析!$D$236,A497&lt;=铜钱系统分析!$E$236),2)</f>
        <v>2</v>
      </c>
      <c r="D497" s="48">
        <f t="shared" ca="1" si="71"/>
        <v>95.949413884017204</v>
      </c>
      <c r="E497">
        <f ca="1">_xlfn.IFS(AND(D497&gt;铜钱系统分析!$D$233,D497&lt;=铜钱系统分析!$E$233),5,AND(D497&gt;铜钱系统分析!$D$234,D497&lt;=铜钱系统分析!$E$234),4,AND(D497&gt;铜钱系统分析!$D$235,D497&lt;=铜钱系统分析!$E$235),3,AND(D497&gt;铜钱系统分析!$D$236,D497&lt;=铜钱系统分析!$E$236),2)</f>
        <v>2</v>
      </c>
      <c r="G497" s="48">
        <f t="shared" ca="1" si="72"/>
        <v>10.087584728154509</v>
      </c>
      <c r="H497">
        <f ca="1">_xlfn.IFS(AND(G497&gt;铜钱系统分析!$D$233,G497&lt;=铜钱系统分析!$E$233),5,AND(G497&gt;铜钱系统分析!$D$234,G497&lt;=铜钱系统分析!$E$234),4,AND(G497&gt;铜钱系统分析!$D$235,G497&lt;=铜钱系统分析!$E$235),3,AND(G497&gt;铜钱系统分析!$D$236,G497&lt;=铜钱系统分析!$E$236),2)</f>
        <v>3</v>
      </c>
      <c r="J497" s="48">
        <f t="shared" ca="1" si="73"/>
        <v>51.399374997570902</v>
      </c>
      <c r="K497">
        <f ca="1">_xlfn.IFS(AND(J497&gt;铜钱系统分析!$D$233,J497&lt;=铜钱系统分析!$E$233),5,AND(J497&gt;铜钱系统分析!$D$234,J497&lt;=铜钱系统分析!$E$234),4,AND(J497&gt;铜钱系统分析!$D$235,J497&lt;=铜钱系统分析!$E$235),3,AND(J497&gt;铜钱系统分析!$D$236,J497&lt;=铜钱系统分析!$E$236),2)</f>
        <v>3</v>
      </c>
      <c r="M497" s="48">
        <f t="shared" ca="1" si="74"/>
        <v>61.885713283704746</v>
      </c>
      <c r="N497">
        <f ca="1">_xlfn.IFS(AND(M497&gt;铜钱系统分析!$D$233,M497&lt;=铜钱系统分析!$E$233),5,AND(M497&gt;铜钱系统分析!$D$234,M497&lt;=铜钱系统分析!$E$234),4,AND(M497&gt;铜钱系统分析!$D$235,M497&lt;=铜钱系统分析!$E$235),3,AND(M497&gt;铜钱系统分析!$D$236,M497&lt;=铜钱系统分析!$E$236),2)</f>
        <v>3</v>
      </c>
      <c r="P497" s="48">
        <f t="shared" ca="1" si="75"/>
        <v>53.670649732588146</v>
      </c>
      <c r="Q497">
        <f ca="1">_xlfn.IFS(AND(P497&gt;铜钱系统分析!$D$233,P497&lt;=铜钱系统分析!$E$233),5,AND(P497&gt;铜钱系统分析!$D$234,P497&lt;=铜钱系统分析!$E$234),4,AND(P497&gt;铜钱系统分析!$D$235,P497&lt;=铜钱系统分析!$E$235),3,AND(P497&gt;铜钱系统分析!$D$236,P497&lt;=铜钱系统分析!$E$236),2)</f>
        <v>3</v>
      </c>
      <c r="S497" s="48">
        <f t="shared" ca="1" si="76"/>
        <v>72.886338900500391</v>
      </c>
      <c r="T497">
        <f ca="1">_xlfn.IFS(AND(S497&gt;铜钱系统分析!$D$233,S497&lt;=铜钱系统分析!$E$233),5,AND(S497&gt;铜钱系统分析!$D$234,S497&lt;=铜钱系统分析!$E$234),4,AND(S497&gt;铜钱系统分析!$D$235,S497&lt;=铜钱系统分析!$E$235),3,AND(S497&gt;铜钱系统分析!$D$236,S497&lt;=铜钱系统分析!$E$236),2)</f>
        <v>2</v>
      </c>
      <c r="V497" s="48">
        <f t="shared" ca="1" si="77"/>
        <v>73.74705172158275</v>
      </c>
      <c r="W497">
        <f ca="1">_xlfn.IFS(AND(V497&gt;铜钱系统分析!$D$233,V497&lt;=铜钱系统分析!$E$233),5,AND(V497&gt;铜钱系统分析!$D$234,V497&lt;=铜钱系统分析!$E$234),4,AND(V497&gt;铜钱系统分析!$D$235,V497&lt;=铜钱系统分析!$E$235),3,AND(V497&gt;铜钱系统分析!$D$236,V497&lt;=铜钱系统分析!$E$236),2)</f>
        <v>2</v>
      </c>
      <c r="Y497" s="48">
        <f t="shared" ca="1" si="78"/>
        <v>40.855052322864282</v>
      </c>
      <c r="Z497">
        <f ca="1">_xlfn.IFS(AND(Y497&gt;铜钱系统分析!$D$233,Y497&lt;=铜钱系统分析!$E$233),5,AND(Y497&gt;铜钱系统分析!$D$234,Y497&lt;=铜钱系统分析!$E$234),4,AND(Y497&gt;铜钱系统分析!$D$235,Y497&lt;=铜钱系统分析!$E$235),3,AND(Y497&gt;铜钱系统分析!$D$236,Y497&lt;=铜钱系统分析!$E$236),2)</f>
        <v>3</v>
      </c>
      <c r="AB497" s="48">
        <f t="shared" ca="1" si="79"/>
        <v>25.308489443014615</v>
      </c>
      <c r="AC497">
        <f ca="1">_xlfn.IFS(AND(AB497&gt;铜钱系统分析!$D$233,AB497&lt;=铜钱系统分析!$E$233),5,AND(AB497&gt;铜钱系统分析!$D$234,AB497&lt;=铜钱系统分析!$E$234),4,AND(AB497&gt;铜钱系统分析!$D$235,AB497&lt;=铜钱系统分析!$E$235),3,AND(AB497&gt;铜钱系统分析!$D$236,AB497&lt;=铜钱系统分析!$E$236),2)</f>
        <v>3</v>
      </c>
    </row>
    <row r="498" spans="1:29" x14ac:dyDescent="0.15">
      <c r="A498" s="48">
        <f t="shared" ca="1" si="70"/>
        <v>44.283338402074868</v>
      </c>
      <c r="B498">
        <f ca="1">_xlfn.IFS(AND(A498&gt;铜钱系统分析!$D$233,A498&lt;=铜钱系统分析!$E$233),5,AND(A498&gt;铜钱系统分析!$D$234,A498&lt;=铜钱系统分析!$E$234),4,AND(A498&gt;铜钱系统分析!$D$235,A498&lt;=铜钱系统分析!$E$235),3,AND(A498&gt;铜钱系统分析!$D$236,A498&lt;=铜钱系统分析!$E$236),2)</f>
        <v>3</v>
      </c>
      <c r="D498" s="48">
        <f t="shared" ca="1" si="71"/>
        <v>16.662887958474247</v>
      </c>
      <c r="E498">
        <f ca="1">_xlfn.IFS(AND(D498&gt;铜钱系统分析!$D$233,D498&lt;=铜钱系统分析!$E$233),5,AND(D498&gt;铜钱系统分析!$D$234,D498&lt;=铜钱系统分析!$E$234),4,AND(D498&gt;铜钱系统分析!$D$235,D498&lt;=铜钱系统分析!$E$235),3,AND(D498&gt;铜钱系统分析!$D$236,D498&lt;=铜钱系统分析!$E$236),2)</f>
        <v>3</v>
      </c>
      <c r="G498" s="48">
        <f t="shared" ca="1" si="72"/>
        <v>18.034108386809912</v>
      </c>
      <c r="H498">
        <f ca="1">_xlfn.IFS(AND(G498&gt;铜钱系统分析!$D$233,G498&lt;=铜钱系统分析!$E$233),5,AND(G498&gt;铜钱系统分析!$D$234,G498&lt;=铜钱系统分析!$E$234),4,AND(G498&gt;铜钱系统分析!$D$235,G498&lt;=铜钱系统分析!$E$235),3,AND(G498&gt;铜钱系统分析!$D$236,G498&lt;=铜钱系统分析!$E$236),2)</f>
        <v>3</v>
      </c>
      <c r="J498" s="48">
        <f t="shared" ca="1" si="73"/>
        <v>42.979006381934703</v>
      </c>
      <c r="K498">
        <f ca="1">_xlfn.IFS(AND(J498&gt;铜钱系统分析!$D$233,J498&lt;=铜钱系统分析!$E$233),5,AND(J498&gt;铜钱系统分析!$D$234,J498&lt;=铜钱系统分析!$E$234),4,AND(J498&gt;铜钱系统分析!$D$235,J498&lt;=铜钱系统分析!$E$235),3,AND(J498&gt;铜钱系统分析!$D$236,J498&lt;=铜钱系统分析!$E$236),2)</f>
        <v>3</v>
      </c>
      <c r="M498" s="48">
        <f t="shared" ca="1" si="74"/>
        <v>9.0475154775224951</v>
      </c>
      <c r="N498">
        <f ca="1">_xlfn.IFS(AND(M498&gt;铜钱系统分析!$D$233,M498&lt;=铜钱系统分析!$E$233),5,AND(M498&gt;铜钱系统分析!$D$234,M498&lt;=铜钱系统分析!$E$234),4,AND(M498&gt;铜钱系统分析!$D$235,M498&lt;=铜钱系统分析!$E$235),3,AND(M498&gt;铜钱系统分析!$D$236,M498&lt;=铜钱系统分析!$E$236),2)</f>
        <v>3</v>
      </c>
      <c r="P498" s="48">
        <f t="shared" ca="1" si="75"/>
        <v>36.53548736334983</v>
      </c>
      <c r="Q498">
        <f ca="1">_xlfn.IFS(AND(P498&gt;铜钱系统分析!$D$233,P498&lt;=铜钱系统分析!$E$233),5,AND(P498&gt;铜钱系统分析!$D$234,P498&lt;=铜钱系统分析!$E$234),4,AND(P498&gt;铜钱系统分析!$D$235,P498&lt;=铜钱系统分析!$E$235),3,AND(P498&gt;铜钱系统分析!$D$236,P498&lt;=铜钱系统分析!$E$236),2)</f>
        <v>3</v>
      </c>
      <c r="S498" s="48">
        <f t="shared" ca="1" si="76"/>
        <v>22.562409172699137</v>
      </c>
      <c r="T498">
        <f ca="1">_xlfn.IFS(AND(S498&gt;铜钱系统分析!$D$233,S498&lt;=铜钱系统分析!$E$233),5,AND(S498&gt;铜钱系统分析!$D$234,S498&lt;=铜钱系统分析!$E$234),4,AND(S498&gt;铜钱系统分析!$D$235,S498&lt;=铜钱系统分析!$E$235),3,AND(S498&gt;铜钱系统分析!$D$236,S498&lt;=铜钱系统分析!$E$236),2)</f>
        <v>3</v>
      </c>
      <c r="V498" s="48">
        <f t="shared" ca="1" si="77"/>
        <v>65.792014721088677</v>
      </c>
      <c r="W498">
        <f ca="1">_xlfn.IFS(AND(V498&gt;铜钱系统分析!$D$233,V498&lt;=铜钱系统分析!$E$233),5,AND(V498&gt;铜钱系统分析!$D$234,V498&lt;=铜钱系统分析!$E$234),4,AND(V498&gt;铜钱系统分析!$D$235,V498&lt;=铜钱系统分析!$E$235),3,AND(V498&gt;铜钱系统分析!$D$236,V498&lt;=铜钱系统分析!$E$236),2)</f>
        <v>3</v>
      </c>
      <c r="Y498" s="48">
        <f t="shared" ca="1" si="78"/>
        <v>26.489195858772383</v>
      </c>
      <c r="Z498">
        <f ca="1">_xlfn.IFS(AND(Y498&gt;铜钱系统分析!$D$233,Y498&lt;=铜钱系统分析!$E$233),5,AND(Y498&gt;铜钱系统分析!$D$234,Y498&lt;=铜钱系统分析!$E$234),4,AND(Y498&gt;铜钱系统分析!$D$235,Y498&lt;=铜钱系统分析!$E$235),3,AND(Y498&gt;铜钱系统分析!$D$236,Y498&lt;=铜钱系统分析!$E$236),2)</f>
        <v>3</v>
      </c>
      <c r="AB498" s="48">
        <f t="shared" ca="1" si="79"/>
        <v>50.10723674064527</v>
      </c>
      <c r="AC498">
        <f ca="1">_xlfn.IFS(AND(AB498&gt;铜钱系统分析!$D$233,AB498&lt;=铜钱系统分析!$E$233),5,AND(AB498&gt;铜钱系统分析!$D$234,AB498&lt;=铜钱系统分析!$E$234),4,AND(AB498&gt;铜钱系统分析!$D$235,AB498&lt;=铜钱系统分析!$E$235),3,AND(AB498&gt;铜钱系统分析!$D$236,AB498&lt;=铜钱系统分析!$E$236),2)</f>
        <v>3</v>
      </c>
    </row>
    <row r="499" spans="1:29" x14ac:dyDescent="0.15">
      <c r="A499" s="48">
        <f t="shared" ca="1" si="70"/>
        <v>17.721578845190255</v>
      </c>
      <c r="B499">
        <f ca="1">_xlfn.IFS(AND(A499&gt;铜钱系统分析!$D$233,A499&lt;=铜钱系统分析!$E$233),5,AND(A499&gt;铜钱系统分析!$D$234,A499&lt;=铜钱系统分析!$E$234),4,AND(A499&gt;铜钱系统分析!$D$235,A499&lt;=铜钱系统分析!$E$235),3,AND(A499&gt;铜钱系统分析!$D$236,A499&lt;=铜钱系统分析!$E$236),2)</f>
        <v>3</v>
      </c>
      <c r="D499" s="48">
        <f t="shared" ca="1" si="71"/>
        <v>99.148042613560406</v>
      </c>
      <c r="E499">
        <f ca="1">_xlfn.IFS(AND(D499&gt;铜钱系统分析!$D$233,D499&lt;=铜钱系统分析!$E$233),5,AND(D499&gt;铜钱系统分析!$D$234,D499&lt;=铜钱系统分析!$E$234),4,AND(D499&gt;铜钱系统分析!$D$235,D499&lt;=铜钱系统分析!$E$235),3,AND(D499&gt;铜钱系统分析!$D$236,D499&lt;=铜钱系统分析!$E$236),2)</f>
        <v>2</v>
      </c>
      <c r="G499" s="48">
        <f t="shared" ca="1" si="72"/>
        <v>80.418740848310208</v>
      </c>
      <c r="H499">
        <f ca="1">_xlfn.IFS(AND(G499&gt;铜钱系统分析!$D$233,G499&lt;=铜钱系统分析!$E$233),5,AND(G499&gt;铜钱系统分析!$D$234,G499&lt;=铜钱系统分析!$E$234),4,AND(G499&gt;铜钱系统分析!$D$235,G499&lt;=铜钱系统分析!$E$235),3,AND(G499&gt;铜钱系统分析!$D$236,G499&lt;=铜钱系统分析!$E$236),2)</f>
        <v>2</v>
      </c>
      <c r="J499" s="48">
        <f t="shared" ca="1" si="73"/>
        <v>24.806532707400709</v>
      </c>
      <c r="K499">
        <f ca="1">_xlfn.IFS(AND(J499&gt;铜钱系统分析!$D$233,J499&lt;=铜钱系统分析!$E$233),5,AND(J499&gt;铜钱系统分析!$D$234,J499&lt;=铜钱系统分析!$E$234),4,AND(J499&gt;铜钱系统分析!$D$235,J499&lt;=铜钱系统分析!$E$235),3,AND(J499&gt;铜钱系统分析!$D$236,J499&lt;=铜钱系统分析!$E$236),2)</f>
        <v>3</v>
      </c>
      <c r="M499" s="48">
        <f t="shared" ca="1" si="74"/>
        <v>67.131241841813704</v>
      </c>
      <c r="N499">
        <f ca="1">_xlfn.IFS(AND(M499&gt;铜钱系统分析!$D$233,M499&lt;=铜钱系统分析!$E$233),5,AND(M499&gt;铜钱系统分析!$D$234,M499&lt;=铜钱系统分析!$E$234),4,AND(M499&gt;铜钱系统分析!$D$235,M499&lt;=铜钱系统分析!$E$235),3,AND(M499&gt;铜钱系统分析!$D$236,M499&lt;=铜钱系统分析!$E$236),2)</f>
        <v>3</v>
      </c>
      <c r="P499" s="48">
        <f t="shared" ca="1" si="75"/>
        <v>32.79227167671749</v>
      </c>
      <c r="Q499">
        <f ca="1">_xlfn.IFS(AND(P499&gt;铜钱系统分析!$D$233,P499&lt;=铜钱系统分析!$E$233),5,AND(P499&gt;铜钱系统分析!$D$234,P499&lt;=铜钱系统分析!$E$234),4,AND(P499&gt;铜钱系统分析!$D$235,P499&lt;=铜钱系统分析!$E$235),3,AND(P499&gt;铜钱系统分析!$D$236,P499&lt;=铜钱系统分析!$E$236),2)</f>
        <v>3</v>
      </c>
      <c r="S499" s="48">
        <f t="shared" ca="1" si="76"/>
        <v>74.860734100641707</v>
      </c>
      <c r="T499">
        <f ca="1">_xlfn.IFS(AND(S499&gt;铜钱系统分析!$D$233,S499&lt;=铜钱系统分析!$E$233),5,AND(S499&gt;铜钱系统分析!$D$234,S499&lt;=铜钱系统分析!$E$234),4,AND(S499&gt;铜钱系统分析!$D$235,S499&lt;=铜钱系统分析!$E$235),3,AND(S499&gt;铜钱系统分析!$D$236,S499&lt;=铜钱系统分析!$E$236),2)</f>
        <v>2</v>
      </c>
      <c r="V499" s="48">
        <f t="shared" ca="1" si="77"/>
        <v>85.279847920348303</v>
      </c>
      <c r="W499">
        <f ca="1">_xlfn.IFS(AND(V499&gt;铜钱系统分析!$D$233,V499&lt;=铜钱系统分析!$E$233),5,AND(V499&gt;铜钱系统分析!$D$234,V499&lt;=铜钱系统分析!$E$234),4,AND(V499&gt;铜钱系统分析!$D$235,V499&lt;=铜钱系统分析!$E$235),3,AND(V499&gt;铜钱系统分析!$D$236,V499&lt;=铜钱系统分析!$E$236),2)</f>
        <v>2</v>
      </c>
      <c r="Y499" s="48">
        <f t="shared" ca="1" si="78"/>
        <v>75.79737667973005</v>
      </c>
      <c r="Z499">
        <f ca="1">_xlfn.IFS(AND(Y499&gt;铜钱系统分析!$D$233,Y499&lt;=铜钱系统分析!$E$233),5,AND(Y499&gt;铜钱系统分析!$D$234,Y499&lt;=铜钱系统分析!$E$234),4,AND(Y499&gt;铜钱系统分析!$D$235,Y499&lt;=铜钱系统分析!$E$235),3,AND(Y499&gt;铜钱系统分析!$D$236,Y499&lt;=铜钱系统分析!$E$236),2)</f>
        <v>2</v>
      </c>
      <c r="AB499" s="48">
        <f t="shared" ca="1" si="79"/>
        <v>14.567297688334103</v>
      </c>
      <c r="AC499">
        <f ca="1">_xlfn.IFS(AND(AB499&gt;铜钱系统分析!$D$233,AB499&lt;=铜钱系统分析!$E$233),5,AND(AB499&gt;铜钱系统分析!$D$234,AB499&lt;=铜钱系统分析!$E$234),4,AND(AB499&gt;铜钱系统分析!$D$235,AB499&lt;=铜钱系统分析!$E$235),3,AND(AB499&gt;铜钱系统分析!$D$236,AB499&lt;=铜钱系统分析!$E$236),2)</f>
        <v>3</v>
      </c>
    </row>
    <row r="500" spans="1:29" x14ac:dyDescent="0.15">
      <c r="A500" s="48">
        <f t="shared" ca="1" si="70"/>
        <v>38.382625725089483</v>
      </c>
      <c r="B500">
        <f ca="1">_xlfn.IFS(AND(A500&gt;铜钱系统分析!$D$233,A500&lt;=铜钱系统分析!$E$233),5,AND(A500&gt;铜钱系统分析!$D$234,A500&lt;=铜钱系统分析!$E$234),4,AND(A500&gt;铜钱系统分析!$D$235,A500&lt;=铜钱系统分析!$E$235),3,AND(A500&gt;铜钱系统分析!$D$236,A500&lt;=铜钱系统分析!$E$236),2)</f>
        <v>3</v>
      </c>
      <c r="D500" s="48">
        <f t="shared" ca="1" si="71"/>
        <v>95.109136801832335</v>
      </c>
      <c r="E500">
        <f ca="1">_xlfn.IFS(AND(D500&gt;铜钱系统分析!$D$233,D500&lt;=铜钱系统分析!$E$233),5,AND(D500&gt;铜钱系统分析!$D$234,D500&lt;=铜钱系统分析!$E$234),4,AND(D500&gt;铜钱系统分析!$D$235,D500&lt;=铜钱系统分析!$E$235),3,AND(D500&gt;铜钱系统分析!$D$236,D500&lt;=铜钱系统分析!$E$236),2)</f>
        <v>2</v>
      </c>
      <c r="G500" s="48">
        <f t="shared" ca="1" si="72"/>
        <v>75.077373682065399</v>
      </c>
      <c r="H500">
        <f ca="1">_xlfn.IFS(AND(G500&gt;铜钱系统分析!$D$233,G500&lt;=铜钱系统分析!$E$233),5,AND(G500&gt;铜钱系统分析!$D$234,G500&lt;=铜钱系统分析!$E$234),4,AND(G500&gt;铜钱系统分析!$D$235,G500&lt;=铜钱系统分析!$E$235),3,AND(G500&gt;铜钱系统分析!$D$236,G500&lt;=铜钱系统分析!$E$236),2)</f>
        <v>2</v>
      </c>
      <c r="J500" s="48">
        <f t="shared" ca="1" si="73"/>
        <v>80.803785037626525</v>
      </c>
      <c r="K500">
        <f ca="1">_xlfn.IFS(AND(J500&gt;铜钱系统分析!$D$233,J500&lt;=铜钱系统分析!$E$233),5,AND(J500&gt;铜钱系统分析!$D$234,J500&lt;=铜钱系统分析!$E$234),4,AND(J500&gt;铜钱系统分析!$D$235,J500&lt;=铜钱系统分析!$E$235),3,AND(J500&gt;铜钱系统分析!$D$236,J500&lt;=铜钱系统分析!$E$236),2)</f>
        <v>2</v>
      </c>
      <c r="M500" s="48">
        <f t="shared" ca="1" si="74"/>
        <v>16.294102523673704</v>
      </c>
      <c r="N500">
        <f ca="1">_xlfn.IFS(AND(M500&gt;铜钱系统分析!$D$233,M500&lt;=铜钱系统分析!$E$233),5,AND(M500&gt;铜钱系统分析!$D$234,M500&lt;=铜钱系统分析!$E$234),4,AND(M500&gt;铜钱系统分析!$D$235,M500&lt;=铜钱系统分析!$E$235),3,AND(M500&gt;铜钱系统分析!$D$236,M500&lt;=铜钱系统分析!$E$236),2)</f>
        <v>3</v>
      </c>
      <c r="P500" s="48">
        <f t="shared" ca="1" si="75"/>
        <v>43.838365460694327</v>
      </c>
      <c r="Q500">
        <f ca="1">_xlfn.IFS(AND(P500&gt;铜钱系统分析!$D$233,P500&lt;=铜钱系统分析!$E$233),5,AND(P500&gt;铜钱系统分析!$D$234,P500&lt;=铜钱系统分析!$E$234),4,AND(P500&gt;铜钱系统分析!$D$235,P500&lt;=铜钱系统分析!$E$235),3,AND(P500&gt;铜钱系统分析!$D$236,P500&lt;=铜钱系统分析!$E$236),2)</f>
        <v>3</v>
      </c>
      <c r="S500" s="48">
        <f t="shared" ca="1" si="76"/>
        <v>27.700012703063472</v>
      </c>
      <c r="T500">
        <f ca="1">_xlfn.IFS(AND(S500&gt;铜钱系统分析!$D$233,S500&lt;=铜钱系统分析!$E$233),5,AND(S500&gt;铜钱系统分析!$D$234,S500&lt;=铜钱系统分析!$E$234),4,AND(S500&gt;铜钱系统分析!$D$235,S500&lt;=铜钱系统分析!$E$235),3,AND(S500&gt;铜钱系统分析!$D$236,S500&lt;=铜钱系统分析!$E$236),2)</f>
        <v>3</v>
      </c>
      <c r="V500" s="48">
        <f t="shared" ca="1" si="77"/>
        <v>16.682569987237194</v>
      </c>
      <c r="W500">
        <f ca="1">_xlfn.IFS(AND(V500&gt;铜钱系统分析!$D$233,V500&lt;=铜钱系统分析!$E$233),5,AND(V500&gt;铜钱系统分析!$D$234,V500&lt;=铜钱系统分析!$E$234),4,AND(V500&gt;铜钱系统分析!$D$235,V500&lt;=铜钱系统分析!$E$235),3,AND(V500&gt;铜钱系统分析!$D$236,V500&lt;=铜钱系统分析!$E$236),2)</f>
        <v>3</v>
      </c>
      <c r="Y500" s="48">
        <f t="shared" ca="1" si="78"/>
        <v>94.401712546811268</v>
      </c>
      <c r="Z500">
        <f ca="1">_xlfn.IFS(AND(Y500&gt;铜钱系统分析!$D$233,Y500&lt;=铜钱系统分析!$E$233),5,AND(Y500&gt;铜钱系统分析!$D$234,Y500&lt;=铜钱系统分析!$E$234),4,AND(Y500&gt;铜钱系统分析!$D$235,Y500&lt;=铜钱系统分析!$E$235),3,AND(Y500&gt;铜钱系统分析!$D$236,Y500&lt;=铜钱系统分析!$E$236),2)</f>
        <v>2</v>
      </c>
      <c r="AB500" s="48">
        <f t="shared" ca="1" si="79"/>
        <v>96.411069871393138</v>
      </c>
      <c r="AC500">
        <f ca="1">_xlfn.IFS(AND(AB500&gt;铜钱系统分析!$D$233,AB500&lt;=铜钱系统分析!$E$233),5,AND(AB500&gt;铜钱系统分析!$D$234,AB500&lt;=铜钱系统分析!$E$234),4,AND(AB500&gt;铜钱系统分析!$D$235,AB500&lt;=铜钱系统分析!$E$235),3,AND(AB500&gt;铜钱系统分析!$D$236,AB500&lt;=铜钱系统分析!$E$236),2)</f>
        <v>2</v>
      </c>
    </row>
    <row r="501" spans="1:29" x14ac:dyDescent="0.15">
      <c r="A501" s="48">
        <f t="shared" ca="1" si="70"/>
        <v>2.7583104571457739</v>
      </c>
      <c r="B501">
        <f ca="1">_xlfn.IFS(AND(A501&gt;铜钱系统分析!$D$233,A501&lt;=铜钱系统分析!$E$233),5,AND(A501&gt;铜钱系统分析!$D$234,A501&lt;=铜钱系统分析!$E$234),4,AND(A501&gt;铜钱系统分析!$D$235,A501&lt;=铜钱系统分析!$E$235),3,AND(A501&gt;铜钱系统分析!$D$236,A501&lt;=铜钱系统分析!$E$236),2)</f>
        <v>3</v>
      </c>
      <c r="D501" s="48">
        <f t="shared" ca="1" si="71"/>
        <v>24.969133343405691</v>
      </c>
      <c r="E501">
        <f ca="1">_xlfn.IFS(AND(D501&gt;铜钱系统分析!$D$233,D501&lt;=铜钱系统分析!$E$233),5,AND(D501&gt;铜钱系统分析!$D$234,D501&lt;=铜钱系统分析!$E$234),4,AND(D501&gt;铜钱系统分析!$D$235,D501&lt;=铜钱系统分析!$E$235),3,AND(D501&gt;铜钱系统分析!$D$236,D501&lt;=铜钱系统分析!$E$236),2)</f>
        <v>3</v>
      </c>
      <c r="G501" s="48">
        <f t="shared" ca="1" si="72"/>
        <v>3.8318485574128203</v>
      </c>
      <c r="H501">
        <f ca="1">_xlfn.IFS(AND(G501&gt;铜钱系统分析!$D$233,G501&lt;=铜钱系统分析!$E$233),5,AND(G501&gt;铜钱系统分析!$D$234,G501&lt;=铜钱系统分析!$E$234),4,AND(G501&gt;铜钱系统分析!$D$235,G501&lt;=铜钱系统分析!$E$235),3,AND(G501&gt;铜钱系统分析!$D$236,G501&lt;=铜钱系统分析!$E$236),2)</f>
        <v>3</v>
      </c>
      <c r="J501" s="48">
        <f t="shared" ca="1" si="73"/>
        <v>26.0247396196323</v>
      </c>
      <c r="K501">
        <f ca="1">_xlfn.IFS(AND(J501&gt;铜钱系统分析!$D$233,J501&lt;=铜钱系统分析!$E$233),5,AND(J501&gt;铜钱系统分析!$D$234,J501&lt;=铜钱系统分析!$E$234),4,AND(J501&gt;铜钱系统分析!$D$235,J501&lt;=铜钱系统分析!$E$235),3,AND(J501&gt;铜钱系统分析!$D$236,J501&lt;=铜钱系统分析!$E$236),2)</f>
        <v>3</v>
      </c>
      <c r="M501" s="48">
        <f t="shared" ca="1" si="74"/>
        <v>30.86620507261495</v>
      </c>
      <c r="N501">
        <f ca="1">_xlfn.IFS(AND(M501&gt;铜钱系统分析!$D$233,M501&lt;=铜钱系统分析!$E$233),5,AND(M501&gt;铜钱系统分析!$D$234,M501&lt;=铜钱系统分析!$E$234),4,AND(M501&gt;铜钱系统分析!$D$235,M501&lt;=铜钱系统分析!$E$235),3,AND(M501&gt;铜钱系统分析!$D$236,M501&lt;=铜钱系统分析!$E$236),2)</f>
        <v>3</v>
      </c>
      <c r="P501" s="48">
        <f t="shared" ca="1" si="75"/>
        <v>57.335808945036447</v>
      </c>
      <c r="Q501">
        <f ca="1">_xlfn.IFS(AND(P501&gt;铜钱系统分析!$D$233,P501&lt;=铜钱系统分析!$E$233),5,AND(P501&gt;铜钱系统分析!$D$234,P501&lt;=铜钱系统分析!$E$234),4,AND(P501&gt;铜钱系统分析!$D$235,P501&lt;=铜钱系统分析!$E$235),3,AND(P501&gt;铜钱系统分析!$D$236,P501&lt;=铜钱系统分析!$E$236),2)</f>
        <v>3</v>
      </c>
      <c r="S501" s="48">
        <f t="shared" ca="1" si="76"/>
        <v>30.159833472012121</v>
      </c>
      <c r="T501">
        <f ca="1">_xlfn.IFS(AND(S501&gt;铜钱系统分析!$D$233,S501&lt;=铜钱系统分析!$E$233),5,AND(S501&gt;铜钱系统分析!$D$234,S501&lt;=铜钱系统分析!$E$234),4,AND(S501&gt;铜钱系统分析!$D$235,S501&lt;=铜钱系统分析!$E$235),3,AND(S501&gt;铜钱系统分析!$D$236,S501&lt;=铜钱系统分析!$E$236),2)</f>
        <v>3</v>
      </c>
      <c r="V501" s="48">
        <f t="shared" ca="1" si="77"/>
        <v>69.729141367216442</v>
      </c>
      <c r="W501">
        <f ca="1">_xlfn.IFS(AND(V501&gt;铜钱系统分析!$D$233,V501&lt;=铜钱系统分析!$E$233),5,AND(V501&gt;铜钱系统分析!$D$234,V501&lt;=铜钱系统分析!$E$234),4,AND(V501&gt;铜钱系统分析!$D$235,V501&lt;=铜钱系统分析!$E$235),3,AND(V501&gt;铜钱系统分析!$D$236,V501&lt;=铜钱系统分析!$E$236),2)</f>
        <v>3</v>
      </c>
      <c r="Y501" s="48">
        <f t="shared" ca="1" si="78"/>
        <v>67.42713393989807</v>
      </c>
      <c r="Z501">
        <f ca="1">_xlfn.IFS(AND(Y501&gt;铜钱系统分析!$D$233,Y501&lt;=铜钱系统分析!$E$233),5,AND(Y501&gt;铜钱系统分析!$D$234,Y501&lt;=铜钱系统分析!$E$234),4,AND(Y501&gt;铜钱系统分析!$D$235,Y501&lt;=铜钱系统分析!$E$235),3,AND(Y501&gt;铜钱系统分析!$D$236,Y501&lt;=铜钱系统分析!$E$236),2)</f>
        <v>3</v>
      </c>
      <c r="AB501" s="48">
        <f t="shared" ca="1" si="79"/>
        <v>21.70614917684086</v>
      </c>
      <c r="AC501">
        <f ca="1">_xlfn.IFS(AND(AB501&gt;铜钱系统分析!$D$233,AB501&lt;=铜钱系统分析!$E$233),5,AND(AB501&gt;铜钱系统分析!$D$234,AB501&lt;=铜钱系统分析!$E$234),4,AND(AB501&gt;铜钱系统分析!$D$235,AB501&lt;=铜钱系统分析!$E$235),3,AND(AB501&gt;铜钱系统分析!$D$236,AB501&lt;=铜钱系统分析!$E$236),2)</f>
        <v>3</v>
      </c>
    </row>
    <row r="502" spans="1:29" x14ac:dyDescent="0.15">
      <c r="A502" s="48">
        <f t="shared" ca="1" si="70"/>
        <v>15.60127070751448</v>
      </c>
      <c r="B502">
        <f ca="1">_xlfn.IFS(AND(A502&gt;铜钱系统分析!$D$233,A502&lt;=铜钱系统分析!$E$233),5,AND(A502&gt;铜钱系统分析!$D$234,A502&lt;=铜钱系统分析!$E$234),4,AND(A502&gt;铜钱系统分析!$D$235,A502&lt;=铜钱系统分析!$E$235),3,AND(A502&gt;铜钱系统分析!$D$236,A502&lt;=铜钱系统分析!$E$236),2)</f>
        <v>3</v>
      </c>
      <c r="D502" s="48">
        <f t="shared" ca="1" si="71"/>
        <v>94.065667173385705</v>
      </c>
      <c r="E502">
        <f ca="1">_xlfn.IFS(AND(D502&gt;铜钱系统分析!$D$233,D502&lt;=铜钱系统分析!$E$233),5,AND(D502&gt;铜钱系统分析!$D$234,D502&lt;=铜钱系统分析!$E$234),4,AND(D502&gt;铜钱系统分析!$D$235,D502&lt;=铜钱系统分析!$E$235),3,AND(D502&gt;铜钱系统分析!$D$236,D502&lt;=铜钱系统分析!$E$236),2)</f>
        <v>2</v>
      </c>
      <c r="G502" s="48">
        <f t="shared" ca="1" si="72"/>
        <v>27.937508474063222</v>
      </c>
      <c r="H502">
        <f ca="1">_xlfn.IFS(AND(G502&gt;铜钱系统分析!$D$233,G502&lt;=铜钱系统分析!$E$233),5,AND(G502&gt;铜钱系统分析!$D$234,G502&lt;=铜钱系统分析!$E$234),4,AND(G502&gt;铜钱系统分析!$D$235,G502&lt;=铜钱系统分析!$E$235),3,AND(G502&gt;铜钱系统分析!$D$236,G502&lt;=铜钱系统分析!$E$236),2)</f>
        <v>3</v>
      </c>
      <c r="J502" s="48">
        <f t="shared" ca="1" si="73"/>
        <v>56.785445632380537</v>
      </c>
      <c r="K502">
        <f ca="1">_xlfn.IFS(AND(J502&gt;铜钱系统分析!$D$233,J502&lt;=铜钱系统分析!$E$233),5,AND(J502&gt;铜钱系统分析!$D$234,J502&lt;=铜钱系统分析!$E$234),4,AND(J502&gt;铜钱系统分析!$D$235,J502&lt;=铜钱系统分析!$E$235),3,AND(J502&gt;铜钱系统分析!$D$236,J502&lt;=铜钱系统分析!$E$236),2)</f>
        <v>3</v>
      </c>
      <c r="M502" s="48">
        <f t="shared" ca="1" si="74"/>
        <v>23.123899826250703</v>
      </c>
      <c r="N502">
        <f ca="1">_xlfn.IFS(AND(M502&gt;铜钱系统分析!$D$233,M502&lt;=铜钱系统分析!$E$233),5,AND(M502&gt;铜钱系统分析!$D$234,M502&lt;=铜钱系统分析!$E$234),4,AND(M502&gt;铜钱系统分析!$D$235,M502&lt;=铜钱系统分析!$E$235),3,AND(M502&gt;铜钱系统分析!$D$236,M502&lt;=铜钱系统分析!$E$236),2)</f>
        <v>3</v>
      </c>
      <c r="P502" s="48">
        <f t="shared" ca="1" si="75"/>
        <v>94.986241879269357</v>
      </c>
      <c r="Q502">
        <f ca="1">_xlfn.IFS(AND(P502&gt;铜钱系统分析!$D$233,P502&lt;=铜钱系统分析!$E$233),5,AND(P502&gt;铜钱系统分析!$D$234,P502&lt;=铜钱系统分析!$E$234),4,AND(P502&gt;铜钱系统分析!$D$235,P502&lt;=铜钱系统分析!$E$235),3,AND(P502&gt;铜钱系统分析!$D$236,P502&lt;=铜钱系统分析!$E$236),2)</f>
        <v>2</v>
      </c>
      <c r="S502" s="48">
        <f t="shared" ca="1" si="76"/>
        <v>99.095283711655796</v>
      </c>
      <c r="T502">
        <f ca="1">_xlfn.IFS(AND(S502&gt;铜钱系统分析!$D$233,S502&lt;=铜钱系统分析!$E$233),5,AND(S502&gt;铜钱系统分析!$D$234,S502&lt;=铜钱系统分析!$E$234),4,AND(S502&gt;铜钱系统分析!$D$235,S502&lt;=铜钱系统分析!$E$235),3,AND(S502&gt;铜钱系统分析!$D$236,S502&lt;=铜钱系统分析!$E$236),2)</f>
        <v>2</v>
      </c>
      <c r="V502" s="48">
        <f t="shared" ca="1" si="77"/>
        <v>47.194013387078705</v>
      </c>
      <c r="W502">
        <f ca="1">_xlfn.IFS(AND(V502&gt;铜钱系统分析!$D$233,V502&lt;=铜钱系统分析!$E$233),5,AND(V502&gt;铜钱系统分析!$D$234,V502&lt;=铜钱系统分析!$E$234),4,AND(V502&gt;铜钱系统分析!$D$235,V502&lt;=铜钱系统分析!$E$235),3,AND(V502&gt;铜钱系统分析!$D$236,V502&lt;=铜钱系统分析!$E$236),2)</f>
        <v>3</v>
      </c>
      <c r="Y502" s="48">
        <f t="shared" ca="1" si="78"/>
        <v>50.980780755688428</v>
      </c>
      <c r="Z502">
        <f ca="1">_xlfn.IFS(AND(Y502&gt;铜钱系统分析!$D$233,Y502&lt;=铜钱系统分析!$E$233),5,AND(Y502&gt;铜钱系统分析!$D$234,Y502&lt;=铜钱系统分析!$E$234),4,AND(Y502&gt;铜钱系统分析!$D$235,Y502&lt;=铜钱系统分析!$E$235),3,AND(Y502&gt;铜钱系统分析!$D$236,Y502&lt;=铜钱系统分析!$E$236),2)</f>
        <v>3</v>
      </c>
      <c r="AB502" s="48">
        <f t="shared" ca="1" si="79"/>
        <v>52.722725515681915</v>
      </c>
      <c r="AC502">
        <f ca="1">_xlfn.IFS(AND(AB502&gt;铜钱系统分析!$D$233,AB502&lt;=铜钱系统分析!$E$233),5,AND(AB502&gt;铜钱系统分析!$D$234,AB502&lt;=铜钱系统分析!$E$234),4,AND(AB502&gt;铜钱系统分析!$D$235,AB502&lt;=铜钱系统分析!$E$235),3,AND(AB502&gt;铜钱系统分析!$D$236,AB502&lt;=铜钱系统分析!$E$236),2)</f>
        <v>3</v>
      </c>
    </row>
    <row r="503" spans="1:29" x14ac:dyDescent="0.15">
      <c r="A503" s="48">
        <f t="shared" ca="1" si="70"/>
        <v>40.370891650144756</v>
      </c>
      <c r="B503">
        <f ca="1">_xlfn.IFS(AND(A503&gt;铜钱系统分析!$D$233,A503&lt;=铜钱系统分析!$E$233),5,AND(A503&gt;铜钱系统分析!$D$234,A503&lt;=铜钱系统分析!$E$234),4,AND(A503&gt;铜钱系统分析!$D$235,A503&lt;=铜钱系统分析!$E$235),3,AND(A503&gt;铜钱系统分析!$D$236,A503&lt;=铜钱系统分析!$E$236),2)</f>
        <v>3</v>
      </c>
      <c r="D503" s="48">
        <f t="shared" ca="1" si="71"/>
        <v>57.423937730513806</v>
      </c>
      <c r="E503">
        <f ca="1">_xlfn.IFS(AND(D503&gt;铜钱系统分析!$D$233,D503&lt;=铜钱系统分析!$E$233),5,AND(D503&gt;铜钱系统分析!$D$234,D503&lt;=铜钱系统分析!$E$234),4,AND(D503&gt;铜钱系统分析!$D$235,D503&lt;=铜钱系统分析!$E$235),3,AND(D503&gt;铜钱系统分析!$D$236,D503&lt;=铜钱系统分析!$E$236),2)</f>
        <v>3</v>
      </c>
      <c r="G503" s="48">
        <f t="shared" ca="1" si="72"/>
        <v>35.363856769814284</v>
      </c>
      <c r="H503">
        <f ca="1">_xlfn.IFS(AND(G503&gt;铜钱系统分析!$D$233,G503&lt;=铜钱系统分析!$E$233),5,AND(G503&gt;铜钱系统分析!$D$234,G503&lt;=铜钱系统分析!$E$234),4,AND(G503&gt;铜钱系统分析!$D$235,G503&lt;=铜钱系统分析!$E$235),3,AND(G503&gt;铜钱系统分析!$D$236,G503&lt;=铜钱系统分析!$E$236),2)</f>
        <v>3</v>
      </c>
      <c r="J503" s="48">
        <f t="shared" ca="1" si="73"/>
        <v>84.604902017511733</v>
      </c>
      <c r="K503">
        <f ca="1">_xlfn.IFS(AND(J503&gt;铜钱系统分析!$D$233,J503&lt;=铜钱系统分析!$E$233),5,AND(J503&gt;铜钱系统分析!$D$234,J503&lt;=铜钱系统分析!$E$234),4,AND(J503&gt;铜钱系统分析!$D$235,J503&lt;=铜钱系统分析!$E$235),3,AND(J503&gt;铜钱系统分析!$D$236,J503&lt;=铜钱系统分析!$E$236),2)</f>
        <v>2</v>
      </c>
      <c r="M503" s="48">
        <f t="shared" ca="1" si="74"/>
        <v>12.741273583716772</v>
      </c>
      <c r="N503">
        <f ca="1">_xlfn.IFS(AND(M503&gt;铜钱系统分析!$D$233,M503&lt;=铜钱系统分析!$E$233),5,AND(M503&gt;铜钱系统分析!$D$234,M503&lt;=铜钱系统分析!$E$234),4,AND(M503&gt;铜钱系统分析!$D$235,M503&lt;=铜钱系统分析!$E$235),3,AND(M503&gt;铜钱系统分析!$D$236,M503&lt;=铜钱系统分析!$E$236),2)</f>
        <v>3</v>
      </c>
      <c r="P503" s="48">
        <f t="shared" ca="1" si="75"/>
        <v>1.7541467976084246</v>
      </c>
      <c r="Q503">
        <f ca="1">_xlfn.IFS(AND(P503&gt;铜钱系统分析!$D$233,P503&lt;=铜钱系统分析!$E$233),5,AND(P503&gt;铜钱系统分析!$D$234,P503&lt;=铜钱系统分析!$E$234),4,AND(P503&gt;铜钱系统分析!$D$235,P503&lt;=铜钱系统分析!$E$235),3,AND(P503&gt;铜钱系统分析!$D$236,P503&lt;=铜钱系统分析!$E$236),2)</f>
        <v>4</v>
      </c>
      <c r="S503" s="48">
        <f t="shared" ca="1" si="76"/>
        <v>95.216256758793705</v>
      </c>
      <c r="T503">
        <f ca="1">_xlfn.IFS(AND(S503&gt;铜钱系统分析!$D$233,S503&lt;=铜钱系统分析!$E$233),5,AND(S503&gt;铜钱系统分析!$D$234,S503&lt;=铜钱系统分析!$E$234),4,AND(S503&gt;铜钱系统分析!$D$235,S503&lt;=铜钱系统分析!$E$235),3,AND(S503&gt;铜钱系统分析!$D$236,S503&lt;=铜钱系统分析!$E$236),2)</f>
        <v>2</v>
      </c>
      <c r="V503" s="48">
        <f t="shared" ca="1" si="77"/>
        <v>6.3973461334814408</v>
      </c>
      <c r="W503">
        <f ca="1">_xlfn.IFS(AND(V503&gt;铜钱系统分析!$D$233,V503&lt;=铜钱系统分析!$E$233),5,AND(V503&gt;铜钱系统分析!$D$234,V503&lt;=铜钱系统分析!$E$234),4,AND(V503&gt;铜钱系统分析!$D$235,V503&lt;=铜钱系统分析!$E$235),3,AND(V503&gt;铜钱系统分析!$D$236,V503&lt;=铜钱系统分析!$E$236),2)</f>
        <v>3</v>
      </c>
      <c r="Y503" s="48">
        <f t="shared" ca="1" si="78"/>
        <v>24.668306111615777</v>
      </c>
      <c r="Z503">
        <f ca="1">_xlfn.IFS(AND(Y503&gt;铜钱系统分析!$D$233,Y503&lt;=铜钱系统分析!$E$233),5,AND(Y503&gt;铜钱系统分析!$D$234,Y503&lt;=铜钱系统分析!$E$234),4,AND(Y503&gt;铜钱系统分析!$D$235,Y503&lt;=铜钱系统分析!$E$235),3,AND(Y503&gt;铜钱系统分析!$D$236,Y503&lt;=铜钱系统分析!$E$236),2)</f>
        <v>3</v>
      </c>
      <c r="AB503" s="48">
        <f t="shared" ca="1" si="79"/>
        <v>31.83161545544494</v>
      </c>
      <c r="AC503">
        <f ca="1">_xlfn.IFS(AND(AB503&gt;铜钱系统分析!$D$233,AB503&lt;=铜钱系统分析!$E$233),5,AND(AB503&gt;铜钱系统分析!$D$234,AB503&lt;=铜钱系统分析!$E$234),4,AND(AB503&gt;铜钱系统分析!$D$235,AB503&lt;=铜钱系统分析!$E$235),3,AND(AB503&gt;铜钱系统分析!$D$236,AB503&lt;=铜钱系统分析!$E$236),2)</f>
        <v>3</v>
      </c>
    </row>
    <row r="504" spans="1:29" x14ac:dyDescent="0.15">
      <c r="A504" s="48">
        <f t="shared" ca="1" si="70"/>
        <v>31.197978071315248</v>
      </c>
      <c r="B504">
        <f ca="1">_xlfn.IFS(AND(A504&gt;铜钱系统分析!$D$233,A504&lt;=铜钱系统分析!$E$233),5,AND(A504&gt;铜钱系统分析!$D$234,A504&lt;=铜钱系统分析!$E$234),4,AND(A504&gt;铜钱系统分析!$D$235,A504&lt;=铜钱系统分析!$E$235),3,AND(A504&gt;铜钱系统分析!$D$236,A504&lt;=铜钱系统分析!$E$236),2)</f>
        <v>3</v>
      </c>
      <c r="D504" s="48">
        <f t="shared" ca="1" si="71"/>
        <v>65.755184862573657</v>
      </c>
      <c r="E504">
        <f ca="1">_xlfn.IFS(AND(D504&gt;铜钱系统分析!$D$233,D504&lt;=铜钱系统分析!$E$233),5,AND(D504&gt;铜钱系统分析!$D$234,D504&lt;=铜钱系统分析!$E$234),4,AND(D504&gt;铜钱系统分析!$D$235,D504&lt;=铜钱系统分析!$E$235),3,AND(D504&gt;铜钱系统分析!$D$236,D504&lt;=铜钱系统分析!$E$236),2)</f>
        <v>3</v>
      </c>
      <c r="G504" s="48">
        <f t="shared" ca="1" si="72"/>
        <v>39.921114781566423</v>
      </c>
      <c r="H504">
        <f ca="1">_xlfn.IFS(AND(G504&gt;铜钱系统分析!$D$233,G504&lt;=铜钱系统分析!$E$233),5,AND(G504&gt;铜钱系统分析!$D$234,G504&lt;=铜钱系统分析!$E$234),4,AND(G504&gt;铜钱系统分析!$D$235,G504&lt;=铜钱系统分析!$E$235),3,AND(G504&gt;铜钱系统分析!$D$236,G504&lt;=铜钱系统分析!$E$236),2)</f>
        <v>3</v>
      </c>
      <c r="J504" s="48">
        <f t="shared" ca="1" si="73"/>
        <v>31.845851738799446</v>
      </c>
      <c r="K504">
        <f ca="1">_xlfn.IFS(AND(J504&gt;铜钱系统分析!$D$233,J504&lt;=铜钱系统分析!$E$233),5,AND(J504&gt;铜钱系统分析!$D$234,J504&lt;=铜钱系统分析!$E$234),4,AND(J504&gt;铜钱系统分析!$D$235,J504&lt;=铜钱系统分析!$E$235),3,AND(J504&gt;铜钱系统分析!$D$236,J504&lt;=铜钱系统分析!$E$236),2)</f>
        <v>3</v>
      </c>
      <c r="M504" s="48">
        <f t="shared" ca="1" si="74"/>
        <v>8.5938363999655483</v>
      </c>
      <c r="N504">
        <f ca="1">_xlfn.IFS(AND(M504&gt;铜钱系统分析!$D$233,M504&lt;=铜钱系统分析!$E$233),5,AND(M504&gt;铜钱系统分析!$D$234,M504&lt;=铜钱系统分析!$E$234),4,AND(M504&gt;铜钱系统分析!$D$235,M504&lt;=铜钱系统分析!$E$235),3,AND(M504&gt;铜钱系统分析!$D$236,M504&lt;=铜钱系统分析!$E$236),2)</f>
        <v>3</v>
      </c>
      <c r="P504" s="48">
        <f t="shared" ca="1" si="75"/>
        <v>59.986871021708964</v>
      </c>
      <c r="Q504">
        <f ca="1">_xlfn.IFS(AND(P504&gt;铜钱系统分析!$D$233,P504&lt;=铜钱系统分析!$E$233),5,AND(P504&gt;铜钱系统分析!$D$234,P504&lt;=铜钱系统分析!$E$234),4,AND(P504&gt;铜钱系统分析!$D$235,P504&lt;=铜钱系统分析!$E$235),3,AND(P504&gt;铜钱系统分析!$D$236,P504&lt;=铜钱系统分析!$E$236),2)</f>
        <v>3</v>
      </c>
      <c r="S504" s="48">
        <f t="shared" ca="1" si="76"/>
        <v>53.694438001727526</v>
      </c>
      <c r="T504">
        <f ca="1">_xlfn.IFS(AND(S504&gt;铜钱系统分析!$D$233,S504&lt;=铜钱系统分析!$E$233),5,AND(S504&gt;铜钱系统分析!$D$234,S504&lt;=铜钱系统分析!$E$234),4,AND(S504&gt;铜钱系统分析!$D$235,S504&lt;=铜钱系统分析!$E$235),3,AND(S504&gt;铜钱系统分析!$D$236,S504&lt;=铜钱系统分析!$E$236),2)</f>
        <v>3</v>
      </c>
      <c r="V504" s="48">
        <f t="shared" ca="1" si="77"/>
        <v>32.673225183565691</v>
      </c>
      <c r="W504">
        <f ca="1">_xlfn.IFS(AND(V504&gt;铜钱系统分析!$D$233,V504&lt;=铜钱系统分析!$E$233),5,AND(V504&gt;铜钱系统分析!$D$234,V504&lt;=铜钱系统分析!$E$234),4,AND(V504&gt;铜钱系统分析!$D$235,V504&lt;=铜钱系统分析!$E$235),3,AND(V504&gt;铜钱系统分析!$D$236,V504&lt;=铜钱系统分析!$E$236),2)</f>
        <v>3</v>
      </c>
      <c r="Y504" s="48">
        <f t="shared" ca="1" si="78"/>
        <v>81.628928685399615</v>
      </c>
      <c r="Z504">
        <f ca="1">_xlfn.IFS(AND(Y504&gt;铜钱系统分析!$D$233,Y504&lt;=铜钱系统分析!$E$233),5,AND(Y504&gt;铜钱系统分析!$D$234,Y504&lt;=铜钱系统分析!$E$234),4,AND(Y504&gt;铜钱系统分析!$D$235,Y504&lt;=铜钱系统分析!$E$235),3,AND(Y504&gt;铜钱系统分析!$D$236,Y504&lt;=铜钱系统分析!$E$236),2)</f>
        <v>2</v>
      </c>
      <c r="AB504" s="48">
        <f t="shared" ca="1" si="79"/>
        <v>34.008274736115141</v>
      </c>
      <c r="AC504">
        <f ca="1">_xlfn.IFS(AND(AB504&gt;铜钱系统分析!$D$233,AB504&lt;=铜钱系统分析!$E$233),5,AND(AB504&gt;铜钱系统分析!$D$234,AB504&lt;=铜钱系统分析!$E$234),4,AND(AB504&gt;铜钱系统分析!$D$235,AB504&lt;=铜钱系统分析!$E$235),3,AND(AB504&gt;铜钱系统分析!$D$236,AB504&lt;=铜钱系统分析!$E$236),2)</f>
        <v>3</v>
      </c>
    </row>
    <row r="505" spans="1:29" x14ac:dyDescent="0.15">
      <c r="A505" s="48">
        <f t="shared" ca="1" si="70"/>
        <v>73.830999206692283</v>
      </c>
      <c r="B505">
        <f ca="1">_xlfn.IFS(AND(A505&gt;铜钱系统分析!$D$233,A505&lt;=铜钱系统分析!$E$233),5,AND(A505&gt;铜钱系统分析!$D$234,A505&lt;=铜钱系统分析!$E$234),4,AND(A505&gt;铜钱系统分析!$D$235,A505&lt;=铜钱系统分析!$E$235),3,AND(A505&gt;铜钱系统分析!$D$236,A505&lt;=铜钱系统分析!$E$236),2)</f>
        <v>2</v>
      </c>
      <c r="D505" s="48">
        <f t="shared" ca="1" si="71"/>
        <v>46.717051011348879</v>
      </c>
      <c r="E505">
        <f ca="1">_xlfn.IFS(AND(D505&gt;铜钱系统分析!$D$233,D505&lt;=铜钱系统分析!$E$233),5,AND(D505&gt;铜钱系统分析!$D$234,D505&lt;=铜钱系统分析!$E$234),4,AND(D505&gt;铜钱系统分析!$D$235,D505&lt;=铜钱系统分析!$E$235),3,AND(D505&gt;铜钱系统分析!$D$236,D505&lt;=铜钱系统分析!$E$236),2)</f>
        <v>3</v>
      </c>
      <c r="G505" s="48">
        <f t="shared" ca="1" si="72"/>
        <v>18.104667164142629</v>
      </c>
      <c r="H505">
        <f ca="1">_xlfn.IFS(AND(G505&gt;铜钱系统分析!$D$233,G505&lt;=铜钱系统分析!$E$233),5,AND(G505&gt;铜钱系统分析!$D$234,G505&lt;=铜钱系统分析!$E$234),4,AND(G505&gt;铜钱系统分析!$D$235,G505&lt;=铜钱系统分析!$E$235),3,AND(G505&gt;铜钱系统分析!$D$236,G505&lt;=铜钱系统分析!$E$236),2)</f>
        <v>3</v>
      </c>
      <c r="J505" s="48">
        <f t="shared" ca="1" si="73"/>
        <v>1.3984068147239292</v>
      </c>
      <c r="K505">
        <f ca="1">_xlfn.IFS(AND(J505&gt;铜钱系统分析!$D$233,J505&lt;=铜钱系统分析!$E$233),5,AND(J505&gt;铜钱系统分析!$D$234,J505&lt;=铜钱系统分析!$E$234),4,AND(J505&gt;铜钱系统分析!$D$235,J505&lt;=铜钱系统分析!$E$235),3,AND(J505&gt;铜钱系统分析!$D$236,J505&lt;=铜钱系统分析!$E$236),2)</f>
        <v>4</v>
      </c>
      <c r="M505" s="48">
        <f t="shared" ca="1" si="74"/>
        <v>61.82647157364309</v>
      </c>
      <c r="N505">
        <f ca="1">_xlfn.IFS(AND(M505&gt;铜钱系统分析!$D$233,M505&lt;=铜钱系统分析!$E$233),5,AND(M505&gt;铜钱系统分析!$D$234,M505&lt;=铜钱系统分析!$E$234),4,AND(M505&gt;铜钱系统分析!$D$235,M505&lt;=铜钱系统分析!$E$235),3,AND(M505&gt;铜钱系统分析!$D$236,M505&lt;=铜钱系统分析!$E$236),2)</f>
        <v>3</v>
      </c>
      <c r="P505" s="48">
        <f t="shared" ca="1" si="75"/>
        <v>16.801102286313874</v>
      </c>
      <c r="Q505">
        <f ca="1">_xlfn.IFS(AND(P505&gt;铜钱系统分析!$D$233,P505&lt;=铜钱系统分析!$E$233),5,AND(P505&gt;铜钱系统分析!$D$234,P505&lt;=铜钱系统分析!$E$234),4,AND(P505&gt;铜钱系统分析!$D$235,P505&lt;=铜钱系统分析!$E$235),3,AND(P505&gt;铜钱系统分析!$D$236,P505&lt;=铜钱系统分析!$E$236),2)</f>
        <v>3</v>
      </c>
      <c r="S505" s="48">
        <f t="shared" ca="1" si="76"/>
        <v>60.52213919480468</v>
      </c>
      <c r="T505">
        <f ca="1">_xlfn.IFS(AND(S505&gt;铜钱系统分析!$D$233,S505&lt;=铜钱系统分析!$E$233),5,AND(S505&gt;铜钱系统分析!$D$234,S505&lt;=铜钱系统分析!$E$234),4,AND(S505&gt;铜钱系统分析!$D$235,S505&lt;=铜钱系统分析!$E$235),3,AND(S505&gt;铜钱系统分析!$D$236,S505&lt;=铜钱系统分析!$E$236),2)</f>
        <v>3</v>
      </c>
      <c r="V505" s="48">
        <f t="shared" ca="1" si="77"/>
        <v>41.384340121213562</v>
      </c>
      <c r="W505">
        <f ca="1">_xlfn.IFS(AND(V505&gt;铜钱系统分析!$D$233,V505&lt;=铜钱系统分析!$E$233),5,AND(V505&gt;铜钱系统分析!$D$234,V505&lt;=铜钱系统分析!$E$234),4,AND(V505&gt;铜钱系统分析!$D$235,V505&lt;=铜钱系统分析!$E$235),3,AND(V505&gt;铜钱系统分析!$D$236,V505&lt;=铜钱系统分析!$E$236),2)</f>
        <v>3</v>
      </c>
      <c r="Y505" s="48">
        <f t="shared" ca="1" si="78"/>
        <v>62.284566983918708</v>
      </c>
      <c r="Z505">
        <f ca="1">_xlfn.IFS(AND(Y505&gt;铜钱系统分析!$D$233,Y505&lt;=铜钱系统分析!$E$233),5,AND(Y505&gt;铜钱系统分析!$D$234,Y505&lt;=铜钱系统分析!$E$234),4,AND(Y505&gt;铜钱系统分析!$D$235,Y505&lt;=铜钱系统分析!$E$235),3,AND(Y505&gt;铜钱系统分析!$D$236,Y505&lt;=铜钱系统分析!$E$236),2)</f>
        <v>3</v>
      </c>
      <c r="AB505" s="48">
        <f t="shared" ca="1" si="79"/>
        <v>9.1559341211206675</v>
      </c>
      <c r="AC505">
        <f ca="1">_xlfn.IFS(AND(AB505&gt;铜钱系统分析!$D$233,AB505&lt;=铜钱系统分析!$E$233),5,AND(AB505&gt;铜钱系统分析!$D$234,AB505&lt;=铜钱系统分析!$E$234),4,AND(AB505&gt;铜钱系统分析!$D$235,AB505&lt;=铜钱系统分析!$E$235),3,AND(AB505&gt;铜钱系统分析!$D$236,AB505&lt;=铜钱系统分析!$E$236),2)</f>
        <v>3</v>
      </c>
    </row>
    <row r="506" spans="1:29" x14ac:dyDescent="0.15">
      <c r="A506" s="48">
        <f t="shared" ca="1" si="70"/>
        <v>81.166889112684629</v>
      </c>
      <c r="B506">
        <f ca="1">_xlfn.IFS(AND(A506&gt;铜钱系统分析!$D$233,A506&lt;=铜钱系统分析!$E$233),5,AND(A506&gt;铜钱系统分析!$D$234,A506&lt;=铜钱系统分析!$E$234),4,AND(A506&gt;铜钱系统分析!$D$235,A506&lt;=铜钱系统分析!$E$235),3,AND(A506&gt;铜钱系统分析!$D$236,A506&lt;=铜钱系统分析!$E$236),2)</f>
        <v>2</v>
      </c>
      <c r="D506" s="48">
        <f t="shared" ca="1" si="71"/>
        <v>63.262367259634402</v>
      </c>
      <c r="E506">
        <f ca="1">_xlfn.IFS(AND(D506&gt;铜钱系统分析!$D$233,D506&lt;=铜钱系统分析!$E$233),5,AND(D506&gt;铜钱系统分析!$D$234,D506&lt;=铜钱系统分析!$E$234),4,AND(D506&gt;铜钱系统分析!$D$235,D506&lt;=铜钱系统分析!$E$235),3,AND(D506&gt;铜钱系统分析!$D$236,D506&lt;=铜钱系统分析!$E$236),2)</f>
        <v>3</v>
      </c>
      <c r="G506" s="48">
        <f t="shared" ca="1" si="72"/>
        <v>10.838655208999825</v>
      </c>
      <c r="H506">
        <f ca="1">_xlfn.IFS(AND(G506&gt;铜钱系统分析!$D$233,G506&lt;=铜钱系统分析!$E$233),5,AND(G506&gt;铜钱系统分析!$D$234,G506&lt;=铜钱系统分析!$E$234),4,AND(G506&gt;铜钱系统分析!$D$235,G506&lt;=铜钱系统分析!$E$235),3,AND(G506&gt;铜钱系统分析!$D$236,G506&lt;=铜钱系统分析!$E$236),2)</f>
        <v>3</v>
      </c>
      <c r="J506" s="48">
        <f t="shared" ca="1" si="73"/>
        <v>22.06004340706188</v>
      </c>
      <c r="K506">
        <f ca="1">_xlfn.IFS(AND(J506&gt;铜钱系统分析!$D$233,J506&lt;=铜钱系统分析!$E$233),5,AND(J506&gt;铜钱系统分析!$D$234,J506&lt;=铜钱系统分析!$E$234),4,AND(J506&gt;铜钱系统分析!$D$235,J506&lt;=铜钱系统分析!$E$235),3,AND(J506&gt;铜钱系统分析!$D$236,J506&lt;=铜钱系统分析!$E$236),2)</f>
        <v>3</v>
      </c>
      <c r="M506" s="48">
        <f t="shared" ca="1" si="74"/>
        <v>80.229727174370709</v>
      </c>
      <c r="N506">
        <f ca="1">_xlfn.IFS(AND(M506&gt;铜钱系统分析!$D$233,M506&lt;=铜钱系统分析!$E$233),5,AND(M506&gt;铜钱系统分析!$D$234,M506&lt;=铜钱系统分析!$E$234),4,AND(M506&gt;铜钱系统分析!$D$235,M506&lt;=铜钱系统分析!$E$235),3,AND(M506&gt;铜钱系统分析!$D$236,M506&lt;=铜钱系统分析!$E$236),2)</f>
        <v>2</v>
      </c>
      <c r="P506" s="48">
        <f t="shared" ca="1" si="75"/>
        <v>55.863873482270222</v>
      </c>
      <c r="Q506">
        <f ca="1">_xlfn.IFS(AND(P506&gt;铜钱系统分析!$D$233,P506&lt;=铜钱系统分析!$E$233),5,AND(P506&gt;铜钱系统分析!$D$234,P506&lt;=铜钱系统分析!$E$234),4,AND(P506&gt;铜钱系统分析!$D$235,P506&lt;=铜钱系统分析!$E$235),3,AND(P506&gt;铜钱系统分析!$D$236,P506&lt;=铜钱系统分析!$E$236),2)</f>
        <v>3</v>
      </c>
      <c r="S506" s="48">
        <f t="shared" ca="1" si="76"/>
        <v>96.460387583999179</v>
      </c>
      <c r="T506">
        <f ca="1">_xlfn.IFS(AND(S506&gt;铜钱系统分析!$D$233,S506&lt;=铜钱系统分析!$E$233),5,AND(S506&gt;铜钱系统分析!$D$234,S506&lt;=铜钱系统分析!$E$234),4,AND(S506&gt;铜钱系统分析!$D$235,S506&lt;=铜钱系统分析!$E$235),3,AND(S506&gt;铜钱系统分析!$D$236,S506&lt;=铜钱系统分析!$E$236),2)</f>
        <v>2</v>
      </c>
      <c r="V506" s="48">
        <f t="shared" ca="1" si="77"/>
        <v>44.640329268101745</v>
      </c>
      <c r="W506">
        <f ca="1">_xlfn.IFS(AND(V506&gt;铜钱系统分析!$D$233,V506&lt;=铜钱系统分析!$E$233),5,AND(V506&gt;铜钱系统分析!$D$234,V506&lt;=铜钱系统分析!$E$234),4,AND(V506&gt;铜钱系统分析!$D$235,V506&lt;=铜钱系统分析!$E$235),3,AND(V506&gt;铜钱系统分析!$D$236,V506&lt;=铜钱系统分析!$E$236),2)</f>
        <v>3</v>
      </c>
      <c r="Y506" s="48">
        <f t="shared" ca="1" si="78"/>
        <v>79.551600888675111</v>
      </c>
      <c r="Z506">
        <f ca="1">_xlfn.IFS(AND(Y506&gt;铜钱系统分析!$D$233,Y506&lt;=铜钱系统分析!$E$233),5,AND(Y506&gt;铜钱系统分析!$D$234,Y506&lt;=铜钱系统分析!$E$234),4,AND(Y506&gt;铜钱系统分析!$D$235,Y506&lt;=铜钱系统分析!$E$235),3,AND(Y506&gt;铜钱系统分析!$D$236,Y506&lt;=铜钱系统分析!$E$236),2)</f>
        <v>2</v>
      </c>
      <c r="AB506" s="48">
        <f t="shared" ca="1" si="79"/>
        <v>21.24510844174058</v>
      </c>
      <c r="AC506">
        <f ca="1">_xlfn.IFS(AND(AB506&gt;铜钱系统分析!$D$233,AB506&lt;=铜钱系统分析!$E$233),5,AND(AB506&gt;铜钱系统分析!$D$234,AB506&lt;=铜钱系统分析!$E$234),4,AND(AB506&gt;铜钱系统分析!$D$235,AB506&lt;=铜钱系统分析!$E$235),3,AND(AB506&gt;铜钱系统分析!$D$236,AB506&lt;=铜钱系统分析!$E$236),2)</f>
        <v>3</v>
      </c>
    </row>
    <row r="507" spans="1:29" x14ac:dyDescent="0.15">
      <c r="A507" s="48">
        <f t="shared" ca="1" si="70"/>
        <v>49.032740699776276</v>
      </c>
      <c r="B507">
        <f ca="1">_xlfn.IFS(AND(A507&gt;铜钱系统分析!$D$233,A507&lt;=铜钱系统分析!$E$233),5,AND(A507&gt;铜钱系统分析!$D$234,A507&lt;=铜钱系统分析!$E$234),4,AND(A507&gt;铜钱系统分析!$D$235,A507&lt;=铜钱系统分析!$E$235),3,AND(A507&gt;铜钱系统分析!$D$236,A507&lt;=铜钱系统分析!$E$236),2)</f>
        <v>3</v>
      </c>
      <c r="D507" s="48">
        <f t="shared" ca="1" si="71"/>
        <v>46.432112780542866</v>
      </c>
      <c r="E507">
        <f ca="1">_xlfn.IFS(AND(D507&gt;铜钱系统分析!$D$233,D507&lt;=铜钱系统分析!$E$233),5,AND(D507&gt;铜钱系统分析!$D$234,D507&lt;=铜钱系统分析!$E$234),4,AND(D507&gt;铜钱系统分析!$D$235,D507&lt;=铜钱系统分析!$E$235),3,AND(D507&gt;铜钱系统分析!$D$236,D507&lt;=铜钱系统分析!$E$236),2)</f>
        <v>3</v>
      </c>
      <c r="G507" s="48">
        <f t="shared" ca="1" si="72"/>
        <v>23.415464780211426</v>
      </c>
      <c r="H507">
        <f ca="1">_xlfn.IFS(AND(G507&gt;铜钱系统分析!$D$233,G507&lt;=铜钱系统分析!$E$233),5,AND(G507&gt;铜钱系统分析!$D$234,G507&lt;=铜钱系统分析!$E$234),4,AND(G507&gt;铜钱系统分析!$D$235,G507&lt;=铜钱系统分析!$E$235),3,AND(G507&gt;铜钱系统分析!$D$236,G507&lt;=铜钱系统分析!$E$236),2)</f>
        <v>3</v>
      </c>
      <c r="J507" s="48">
        <f t="shared" ca="1" si="73"/>
        <v>26.621315785979238</v>
      </c>
      <c r="K507">
        <f ca="1">_xlfn.IFS(AND(J507&gt;铜钱系统分析!$D$233,J507&lt;=铜钱系统分析!$E$233),5,AND(J507&gt;铜钱系统分析!$D$234,J507&lt;=铜钱系统分析!$E$234),4,AND(J507&gt;铜钱系统分析!$D$235,J507&lt;=铜钱系统分析!$E$235),3,AND(J507&gt;铜钱系统分析!$D$236,J507&lt;=铜钱系统分析!$E$236),2)</f>
        <v>3</v>
      </c>
      <c r="M507" s="48">
        <f t="shared" ca="1" si="74"/>
        <v>77.381642310469672</v>
      </c>
      <c r="N507">
        <f ca="1">_xlfn.IFS(AND(M507&gt;铜钱系统分析!$D$233,M507&lt;=铜钱系统分析!$E$233),5,AND(M507&gt;铜钱系统分析!$D$234,M507&lt;=铜钱系统分析!$E$234),4,AND(M507&gt;铜钱系统分析!$D$235,M507&lt;=铜钱系统分析!$E$235),3,AND(M507&gt;铜钱系统分析!$D$236,M507&lt;=铜钱系统分析!$E$236),2)</f>
        <v>2</v>
      </c>
      <c r="P507" s="48">
        <f t="shared" ca="1" si="75"/>
        <v>37.505970462466763</v>
      </c>
      <c r="Q507">
        <f ca="1">_xlfn.IFS(AND(P507&gt;铜钱系统分析!$D$233,P507&lt;=铜钱系统分析!$E$233),5,AND(P507&gt;铜钱系统分析!$D$234,P507&lt;=铜钱系统分析!$E$234),4,AND(P507&gt;铜钱系统分析!$D$235,P507&lt;=铜钱系统分析!$E$235),3,AND(P507&gt;铜钱系统分析!$D$236,P507&lt;=铜钱系统分析!$E$236),2)</f>
        <v>3</v>
      </c>
      <c r="S507" s="48">
        <f t="shared" ca="1" si="76"/>
        <v>39.905963695086811</v>
      </c>
      <c r="T507">
        <f ca="1">_xlfn.IFS(AND(S507&gt;铜钱系统分析!$D$233,S507&lt;=铜钱系统分析!$E$233),5,AND(S507&gt;铜钱系统分析!$D$234,S507&lt;=铜钱系统分析!$E$234),4,AND(S507&gt;铜钱系统分析!$D$235,S507&lt;=铜钱系统分析!$E$235),3,AND(S507&gt;铜钱系统分析!$D$236,S507&lt;=铜钱系统分析!$E$236),2)</f>
        <v>3</v>
      </c>
      <c r="V507" s="48">
        <f t="shared" ca="1" si="77"/>
        <v>29.26076230316249</v>
      </c>
      <c r="W507">
        <f ca="1">_xlfn.IFS(AND(V507&gt;铜钱系统分析!$D$233,V507&lt;=铜钱系统分析!$E$233),5,AND(V507&gt;铜钱系统分析!$D$234,V507&lt;=铜钱系统分析!$E$234),4,AND(V507&gt;铜钱系统分析!$D$235,V507&lt;=铜钱系统分析!$E$235),3,AND(V507&gt;铜钱系统分析!$D$236,V507&lt;=铜钱系统分析!$E$236),2)</f>
        <v>3</v>
      </c>
      <c r="Y507" s="48">
        <f t="shared" ca="1" si="78"/>
        <v>29.034410049087366</v>
      </c>
      <c r="Z507">
        <f ca="1">_xlfn.IFS(AND(Y507&gt;铜钱系统分析!$D$233,Y507&lt;=铜钱系统分析!$E$233),5,AND(Y507&gt;铜钱系统分析!$D$234,Y507&lt;=铜钱系统分析!$E$234),4,AND(Y507&gt;铜钱系统分析!$D$235,Y507&lt;=铜钱系统分析!$E$235),3,AND(Y507&gt;铜钱系统分析!$D$236,Y507&lt;=铜钱系统分析!$E$236),2)</f>
        <v>3</v>
      </c>
      <c r="AB507" s="48">
        <f t="shared" ca="1" si="79"/>
        <v>51.4457393243434</v>
      </c>
      <c r="AC507">
        <f ca="1">_xlfn.IFS(AND(AB507&gt;铜钱系统分析!$D$233,AB507&lt;=铜钱系统分析!$E$233),5,AND(AB507&gt;铜钱系统分析!$D$234,AB507&lt;=铜钱系统分析!$E$234),4,AND(AB507&gt;铜钱系统分析!$D$235,AB507&lt;=铜钱系统分析!$E$235),3,AND(AB507&gt;铜钱系统分析!$D$236,AB507&lt;=铜钱系统分析!$E$236),2)</f>
        <v>3</v>
      </c>
    </row>
    <row r="508" spans="1:29" x14ac:dyDescent="0.15">
      <c r="A508" s="48">
        <f t="shared" ca="1" si="70"/>
        <v>11.438042629083689</v>
      </c>
      <c r="B508">
        <f ca="1">_xlfn.IFS(AND(A508&gt;铜钱系统分析!$D$233,A508&lt;=铜钱系统分析!$E$233),5,AND(A508&gt;铜钱系统分析!$D$234,A508&lt;=铜钱系统分析!$E$234),4,AND(A508&gt;铜钱系统分析!$D$235,A508&lt;=铜钱系统分析!$E$235),3,AND(A508&gt;铜钱系统分析!$D$236,A508&lt;=铜钱系统分析!$E$236),2)</f>
        <v>3</v>
      </c>
      <c r="D508" s="48">
        <f t="shared" ca="1" si="71"/>
        <v>18.971017074188023</v>
      </c>
      <c r="E508">
        <f ca="1">_xlfn.IFS(AND(D508&gt;铜钱系统分析!$D$233,D508&lt;=铜钱系统分析!$E$233),5,AND(D508&gt;铜钱系统分析!$D$234,D508&lt;=铜钱系统分析!$E$234),4,AND(D508&gt;铜钱系统分析!$D$235,D508&lt;=铜钱系统分析!$E$235),3,AND(D508&gt;铜钱系统分析!$D$236,D508&lt;=铜钱系统分析!$E$236),2)</f>
        <v>3</v>
      </c>
      <c r="G508" s="48">
        <f t="shared" ca="1" si="72"/>
        <v>56.748523711293842</v>
      </c>
      <c r="H508">
        <f ca="1">_xlfn.IFS(AND(G508&gt;铜钱系统分析!$D$233,G508&lt;=铜钱系统分析!$E$233),5,AND(G508&gt;铜钱系统分析!$D$234,G508&lt;=铜钱系统分析!$E$234),4,AND(G508&gt;铜钱系统分析!$D$235,G508&lt;=铜钱系统分析!$E$235),3,AND(G508&gt;铜钱系统分析!$D$236,G508&lt;=铜钱系统分析!$E$236),2)</f>
        <v>3</v>
      </c>
      <c r="J508" s="48">
        <f t="shared" ca="1" si="73"/>
        <v>70.92322599060023</v>
      </c>
      <c r="K508">
        <f ca="1">_xlfn.IFS(AND(J508&gt;铜钱系统分析!$D$233,J508&lt;=铜钱系统分析!$E$233),5,AND(J508&gt;铜钱系统分析!$D$234,J508&lt;=铜钱系统分析!$E$234),4,AND(J508&gt;铜钱系统分析!$D$235,J508&lt;=铜钱系统分析!$E$235),3,AND(J508&gt;铜钱系统分析!$D$236,J508&lt;=铜钱系统分析!$E$236),2)</f>
        <v>3</v>
      </c>
      <c r="M508" s="48">
        <f t="shared" ca="1" si="74"/>
        <v>44.068798144679434</v>
      </c>
      <c r="N508">
        <f ca="1">_xlfn.IFS(AND(M508&gt;铜钱系统分析!$D$233,M508&lt;=铜钱系统分析!$E$233),5,AND(M508&gt;铜钱系统分析!$D$234,M508&lt;=铜钱系统分析!$E$234),4,AND(M508&gt;铜钱系统分析!$D$235,M508&lt;=铜钱系统分析!$E$235),3,AND(M508&gt;铜钱系统分析!$D$236,M508&lt;=铜钱系统分析!$E$236),2)</f>
        <v>3</v>
      </c>
      <c r="P508" s="48">
        <f t="shared" ca="1" si="75"/>
        <v>27.755100418202574</v>
      </c>
      <c r="Q508">
        <f ca="1">_xlfn.IFS(AND(P508&gt;铜钱系统分析!$D$233,P508&lt;=铜钱系统分析!$E$233),5,AND(P508&gt;铜钱系统分析!$D$234,P508&lt;=铜钱系统分析!$E$234),4,AND(P508&gt;铜钱系统分析!$D$235,P508&lt;=铜钱系统分析!$E$235),3,AND(P508&gt;铜钱系统分析!$D$236,P508&lt;=铜钱系统分析!$E$236),2)</f>
        <v>3</v>
      </c>
      <c r="S508" s="48">
        <f t="shared" ca="1" si="76"/>
        <v>98.422590285104363</v>
      </c>
      <c r="T508">
        <f ca="1">_xlfn.IFS(AND(S508&gt;铜钱系统分析!$D$233,S508&lt;=铜钱系统分析!$E$233),5,AND(S508&gt;铜钱系统分析!$D$234,S508&lt;=铜钱系统分析!$E$234),4,AND(S508&gt;铜钱系统分析!$D$235,S508&lt;=铜钱系统分析!$E$235),3,AND(S508&gt;铜钱系统分析!$D$236,S508&lt;=铜钱系统分析!$E$236),2)</f>
        <v>2</v>
      </c>
      <c r="V508" s="48">
        <f t="shared" ca="1" si="77"/>
        <v>70.93921585468641</v>
      </c>
      <c r="W508">
        <f ca="1">_xlfn.IFS(AND(V508&gt;铜钱系统分析!$D$233,V508&lt;=铜钱系统分析!$E$233),5,AND(V508&gt;铜钱系统分析!$D$234,V508&lt;=铜钱系统分析!$E$234),4,AND(V508&gt;铜钱系统分析!$D$235,V508&lt;=铜钱系统分析!$E$235),3,AND(V508&gt;铜钱系统分析!$D$236,V508&lt;=铜钱系统分析!$E$236),2)</f>
        <v>3</v>
      </c>
      <c r="Y508" s="48">
        <f t="shared" ca="1" si="78"/>
        <v>82.813623758613673</v>
      </c>
      <c r="Z508">
        <f ca="1">_xlfn.IFS(AND(Y508&gt;铜钱系统分析!$D$233,Y508&lt;=铜钱系统分析!$E$233),5,AND(Y508&gt;铜钱系统分析!$D$234,Y508&lt;=铜钱系统分析!$E$234),4,AND(Y508&gt;铜钱系统分析!$D$235,Y508&lt;=铜钱系统分析!$E$235),3,AND(Y508&gt;铜钱系统分析!$D$236,Y508&lt;=铜钱系统分析!$E$236),2)</f>
        <v>2</v>
      </c>
      <c r="AB508" s="48">
        <f t="shared" ca="1" si="79"/>
        <v>0.14538088753022205</v>
      </c>
      <c r="AC508">
        <f ca="1">_xlfn.IFS(AND(AB508&gt;铜钱系统分析!$D$233,AB508&lt;=铜钱系统分析!$E$233),5,AND(AB508&gt;铜钱系统分析!$D$234,AB508&lt;=铜钱系统分析!$E$234),4,AND(AB508&gt;铜钱系统分析!$D$235,AB508&lt;=铜钱系统分析!$E$235),3,AND(AB508&gt;铜钱系统分析!$D$236,AB508&lt;=铜钱系统分析!$E$236),2)</f>
        <v>5</v>
      </c>
    </row>
    <row r="509" spans="1:29" x14ac:dyDescent="0.15">
      <c r="A509" s="48">
        <f t="shared" ca="1" si="70"/>
        <v>11.77737061363282</v>
      </c>
      <c r="B509">
        <f ca="1">_xlfn.IFS(AND(A509&gt;铜钱系统分析!$D$233,A509&lt;=铜钱系统分析!$E$233),5,AND(A509&gt;铜钱系统分析!$D$234,A509&lt;=铜钱系统分析!$E$234),4,AND(A509&gt;铜钱系统分析!$D$235,A509&lt;=铜钱系统分析!$E$235),3,AND(A509&gt;铜钱系统分析!$D$236,A509&lt;=铜钱系统分析!$E$236),2)</f>
        <v>3</v>
      </c>
      <c r="D509" s="48">
        <f t="shared" ca="1" si="71"/>
        <v>43.399499813146257</v>
      </c>
      <c r="E509">
        <f ca="1">_xlfn.IFS(AND(D509&gt;铜钱系统分析!$D$233,D509&lt;=铜钱系统分析!$E$233),5,AND(D509&gt;铜钱系统分析!$D$234,D509&lt;=铜钱系统分析!$E$234),4,AND(D509&gt;铜钱系统分析!$D$235,D509&lt;=铜钱系统分析!$E$235),3,AND(D509&gt;铜钱系统分析!$D$236,D509&lt;=铜钱系统分析!$E$236),2)</f>
        <v>3</v>
      </c>
      <c r="G509" s="48">
        <f t="shared" ca="1" si="72"/>
        <v>21.023017123515075</v>
      </c>
      <c r="H509">
        <f ca="1">_xlfn.IFS(AND(G509&gt;铜钱系统分析!$D$233,G509&lt;=铜钱系统分析!$E$233),5,AND(G509&gt;铜钱系统分析!$D$234,G509&lt;=铜钱系统分析!$E$234),4,AND(G509&gt;铜钱系统分析!$D$235,G509&lt;=铜钱系统分析!$E$235),3,AND(G509&gt;铜钱系统分析!$D$236,G509&lt;=铜钱系统分析!$E$236),2)</f>
        <v>3</v>
      </c>
      <c r="J509" s="48">
        <f t="shared" ca="1" si="73"/>
        <v>54.683751187404141</v>
      </c>
      <c r="K509">
        <f ca="1">_xlfn.IFS(AND(J509&gt;铜钱系统分析!$D$233,J509&lt;=铜钱系统分析!$E$233),5,AND(J509&gt;铜钱系统分析!$D$234,J509&lt;=铜钱系统分析!$E$234),4,AND(J509&gt;铜钱系统分析!$D$235,J509&lt;=铜钱系统分析!$E$235),3,AND(J509&gt;铜钱系统分析!$D$236,J509&lt;=铜钱系统分析!$E$236),2)</f>
        <v>3</v>
      </c>
      <c r="M509" s="48">
        <f t="shared" ca="1" si="74"/>
        <v>15.61655139281406</v>
      </c>
      <c r="N509">
        <f ca="1">_xlfn.IFS(AND(M509&gt;铜钱系统分析!$D$233,M509&lt;=铜钱系统分析!$E$233),5,AND(M509&gt;铜钱系统分析!$D$234,M509&lt;=铜钱系统分析!$E$234),4,AND(M509&gt;铜钱系统分析!$D$235,M509&lt;=铜钱系统分析!$E$235),3,AND(M509&gt;铜钱系统分析!$D$236,M509&lt;=铜钱系统分析!$E$236),2)</f>
        <v>3</v>
      </c>
      <c r="P509" s="48">
        <f t="shared" ca="1" si="75"/>
        <v>69.583676883465401</v>
      </c>
      <c r="Q509">
        <f ca="1">_xlfn.IFS(AND(P509&gt;铜钱系统分析!$D$233,P509&lt;=铜钱系统分析!$E$233),5,AND(P509&gt;铜钱系统分析!$D$234,P509&lt;=铜钱系统分析!$E$234),4,AND(P509&gt;铜钱系统分析!$D$235,P509&lt;=铜钱系统分析!$E$235),3,AND(P509&gt;铜钱系统分析!$D$236,P509&lt;=铜钱系统分析!$E$236),2)</f>
        <v>3</v>
      </c>
      <c r="S509" s="48">
        <f t="shared" ca="1" si="76"/>
        <v>64.732667440408548</v>
      </c>
      <c r="T509">
        <f ca="1">_xlfn.IFS(AND(S509&gt;铜钱系统分析!$D$233,S509&lt;=铜钱系统分析!$E$233),5,AND(S509&gt;铜钱系统分析!$D$234,S509&lt;=铜钱系统分析!$E$234),4,AND(S509&gt;铜钱系统分析!$D$235,S509&lt;=铜钱系统分析!$E$235),3,AND(S509&gt;铜钱系统分析!$D$236,S509&lt;=铜钱系统分析!$E$236),2)</f>
        <v>3</v>
      </c>
      <c r="V509" s="48">
        <f t="shared" ca="1" si="77"/>
        <v>40.160097234138334</v>
      </c>
      <c r="W509">
        <f ca="1">_xlfn.IFS(AND(V509&gt;铜钱系统分析!$D$233,V509&lt;=铜钱系统分析!$E$233),5,AND(V509&gt;铜钱系统分析!$D$234,V509&lt;=铜钱系统分析!$E$234),4,AND(V509&gt;铜钱系统分析!$D$235,V509&lt;=铜钱系统分析!$E$235),3,AND(V509&gt;铜钱系统分析!$D$236,V509&lt;=铜钱系统分析!$E$236),2)</f>
        <v>3</v>
      </c>
      <c r="Y509" s="48">
        <f t="shared" ca="1" si="78"/>
        <v>76.827261529753159</v>
      </c>
      <c r="Z509">
        <f ca="1">_xlfn.IFS(AND(Y509&gt;铜钱系统分析!$D$233,Y509&lt;=铜钱系统分析!$E$233),5,AND(Y509&gt;铜钱系统分析!$D$234,Y509&lt;=铜钱系统分析!$E$234),4,AND(Y509&gt;铜钱系统分析!$D$235,Y509&lt;=铜钱系统分析!$E$235),3,AND(Y509&gt;铜钱系统分析!$D$236,Y509&lt;=铜钱系统分析!$E$236),2)</f>
        <v>2</v>
      </c>
      <c r="AB509" s="48">
        <f t="shared" ca="1" si="79"/>
        <v>11.371967152019579</v>
      </c>
      <c r="AC509">
        <f ca="1">_xlfn.IFS(AND(AB509&gt;铜钱系统分析!$D$233,AB509&lt;=铜钱系统分析!$E$233),5,AND(AB509&gt;铜钱系统分析!$D$234,AB509&lt;=铜钱系统分析!$E$234),4,AND(AB509&gt;铜钱系统分析!$D$235,AB509&lt;=铜钱系统分析!$E$235),3,AND(AB509&gt;铜钱系统分析!$D$236,AB509&lt;=铜钱系统分析!$E$236),2)</f>
        <v>3</v>
      </c>
    </row>
    <row r="510" spans="1:29" x14ac:dyDescent="0.15">
      <c r="A510" s="48">
        <f t="shared" ca="1" si="70"/>
        <v>74.466620563920742</v>
      </c>
      <c r="B510">
        <f ca="1">_xlfn.IFS(AND(A510&gt;铜钱系统分析!$D$233,A510&lt;=铜钱系统分析!$E$233),5,AND(A510&gt;铜钱系统分析!$D$234,A510&lt;=铜钱系统分析!$E$234),4,AND(A510&gt;铜钱系统分析!$D$235,A510&lt;=铜钱系统分析!$E$235),3,AND(A510&gt;铜钱系统分析!$D$236,A510&lt;=铜钱系统分析!$E$236),2)</f>
        <v>2</v>
      </c>
      <c r="D510" s="48">
        <f t="shared" ca="1" si="71"/>
        <v>56.41339773710785</v>
      </c>
      <c r="E510">
        <f ca="1">_xlfn.IFS(AND(D510&gt;铜钱系统分析!$D$233,D510&lt;=铜钱系统分析!$E$233),5,AND(D510&gt;铜钱系统分析!$D$234,D510&lt;=铜钱系统分析!$E$234),4,AND(D510&gt;铜钱系统分析!$D$235,D510&lt;=铜钱系统分析!$E$235),3,AND(D510&gt;铜钱系统分析!$D$236,D510&lt;=铜钱系统分析!$E$236),2)</f>
        <v>3</v>
      </c>
      <c r="G510" s="48">
        <f t="shared" ca="1" si="72"/>
        <v>53.5676706649339</v>
      </c>
      <c r="H510">
        <f ca="1">_xlfn.IFS(AND(G510&gt;铜钱系统分析!$D$233,G510&lt;=铜钱系统分析!$E$233),5,AND(G510&gt;铜钱系统分析!$D$234,G510&lt;=铜钱系统分析!$E$234),4,AND(G510&gt;铜钱系统分析!$D$235,G510&lt;=铜钱系统分析!$E$235),3,AND(G510&gt;铜钱系统分析!$D$236,G510&lt;=铜钱系统分析!$E$236),2)</f>
        <v>3</v>
      </c>
      <c r="J510" s="48">
        <f t="shared" ca="1" si="73"/>
        <v>45.336998263020057</v>
      </c>
      <c r="K510">
        <f ca="1">_xlfn.IFS(AND(J510&gt;铜钱系统分析!$D$233,J510&lt;=铜钱系统分析!$E$233),5,AND(J510&gt;铜钱系统分析!$D$234,J510&lt;=铜钱系统分析!$E$234),4,AND(J510&gt;铜钱系统分析!$D$235,J510&lt;=铜钱系统分析!$E$235),3,AND(J510&gt;铜钱系统分析!$D$236,J510&lt;=铜钱系统分析!$E$236),2)</f>
        <v>3</v>
      </c>
      <c r="M510" s="48">
        <f t="shared" ca="1" si="74"/>
        <v>66.038249428950351</v>
      </c>
      <c r="N510">
        <f ca="1">_xlfn.IFS(AND(M510&gt;铜钱系统分析!$D$233,M510&lt;=铜钱系统分析!$E$233),5,AND(M510&gt;铜钱系统分析!$D$234,M510&lt;=铜钱系统分析!$E$234),4,AND(M510&gt;铜钱系统分析!$D$235,M510&lt;=铜钱系统分析!$E$235),3,AND(M510&gt;铜钱系统分析!$D$236,M510&lt;=铜钱系统分析!$E$236),2)</f>
        <v>3</v>
      </c>
      <c r="P510" s="48">
        <f t="shared" ca="1" si="75"/>
        <v>64.823235284383756</v>
      </c>
      <c r="Q510">
        <f ca="1">_xlfn.IFS(AND(P510&gt;铜钱系统分析!$D$233,P510&lt;=铜钱系统分析!$E$233),5,AND(P510&gt;铜钱系统分析!$D$234,P510&lt;=铜钱系统分析!$E$234),4,AND(P510&gt;铜钱系统分析!$D$235,P510&lt;=铜钱系统分析!$E$235),3,AND(P510&gt;铜钱系统分析!$D$236,P510&lt;=铜钱系统分析!$E$236),2)</f>
        <v>3</v>
      </c>
      <c r="S510" s="48">
        <f t="shared" ca="1" si="76"/>
        <v>86.384547133091644</v>
      </c>
      <c r="T510">
        <f ca="1">_xlfn.IFS(AND(S510&gt;铜钱系统分析!$D$233,S510&lt;=铜钱系统分析!$E$233),5,AND(S510&gt;铜钱系统分析!$D$234,S510&lt;=铜钱系统分析!$E$234),4,AND(S510&gt;铜钱系统分析!$D$235,S510&lt;=铜钱系统分析!$E$235),3,AND(S510&gt;铜钱系统分析!$D$236,S510&lt;=铜钱系统分析!$E$236),2)</f>
        <v>2</v>
      </c>
      <c r="V510" s="48">
        <f t="shared" ca="1" si="77"/>
        <v>88.708090256194026</v>
      </c>
      <c r="W510">
        <f ca="1">_xlfn.IFS(AND(V510&gt;铜钱系统分析!$D$233,V510&lt;=铜钱系统分析!$E$233),5,AND(V510&gt;铜钱系统分析!$D$234,V510&lt;=铜钱系统分析!$E$234),4,AND(V510&gt;铜钱系统分析!$D$235,V510&lt;=铜钱系统分析!$E$235),3,AND(V510&gt;铜钱系统分析!$D$236,V510&lt;=铜钱系统分析!$E$236),2)</f>
        <v>2</v>
      </c>
      <c r="Y510" s="48">
        <f t="shared" ca="1" si="78"/>
        <v>61.728077830767049</v>
      </c>
      <c r="Z510">
        <f ca="1">_xlfn.IFS(AND(Y510&gt;铜钱系统分析!$D$233,Y510&lt;=铜钱系统分析!$E$233),5,AND(Y510&gt;铜钱系统分析!$D$234,Y510&lt;=铜钱系统分析!$E$234),4,AND(Y510&gt;铜钱系统分析!$D$235,Y510&lt;=铜钱系统分析!$E$235),3,AND(Y510&gt;铜钱系统分析!$D$236,Y510&lt;=铜钱系统分析!$E$236),2)</f>
        <v>3</v>
      </c>
      <c r="AB510" s="48">
        <f t="shared" ca="1" si="79"/>
        <v>34.421380464317885</v>
      </c>
      <c r="AC510">
        <f ca="1">_xlfn.IFS(AND(AB510&gt;铜钱系统分析!$D$233,AB510&lt;=铜钱系统分析!$E$233),5,AND(AB510&gt;铜钱系统分析!$D$234,AB510&lt;=铜钱系统分析!$E$234),4,AND(AB510&gt;铜钱系统分析!$D$235,AB510&lt;=铜钱系统分析!$E$235),3,AND(AB510&gt;铜钱系统分析!$D$236,AB510&lt;=铜钱系统分析!$E$236),2)</f>
        <v>3</v>
      </c>
    </row>
    <row r="511" spans="1:29" x14ac:dyDescent="0.15">
      <c r="A511" s="48">
        <f t="shared" ca="1" si="70"/>
        <v>3.1268815013141937</v>
      </c>
      <c r="B511">
        <f ca="1">_xlfn.IFS(AND(A511&gt;铜钱系统分析!$D$233,A511&lt;=铜钱系统分析!$E$233),5,AND(A511&gt;铜钱系统分析!$D$234,A511&lt;=铜钱系统分析!$E$234),4,AND(A511&gt;铜钱系统分析!$D$235,A511&lt;=铜钱系统分析!$E$235),3,AND(A511&gt;铜钱系统分析!$D$236,A511&lt;=铜钱系统分析!$E$236),2)</f>
        <v>3</v>
      </c>
      <c r="D511" s="48">
        <f t="shared" ca="1" si="71"/>
        <v>87.200104274345449</v>
      </c>
      <c r="E511">
        <f ca="1">_xlfn.IFS(AND(D511&gt;铜钱系统分析!$D$233,D511&lt;=铜钱系统分析!$E$233),5,AND(D511&gt;铜钱系统分析!$D$234,D511&lt;=铜钱系统分析!$E$234),4,AND(D511&gt;铜钱系统分析!$D$235,D511&lt;=铜钱系统分析!$E$235),3,AND(D511&gt;铜钱系统分析!$D$236,D511&lt;=铜钱系统分析!$E$236),2)</f>
        <v>2</v>
      </c>
      <c r="G511" s="48">
        <f t="shared" ca="1" si="72"/>
        <v>58.342808272730743</v>
      </c>
      <c r="H511">
        <f ca="1">_xlfn.IFS(AND(G511&gt;铜钱系统分析!$D$233,G511&lt;=铜钱系统分析!$E$233),5,AND(G511&gt;铜钱系统分析!$D$234,G511&lt;=铜钱系统分析!$E$234),4,AND(G511&gt;铜钱系统分析!$D$235,G511&lt;=铜钱系统分析!$E$235),3,AND(G511&gt;铜钱系统分析!$D$236,G511&lt;=铜钱系统分析!$E$236),2)</f>
        <v>3</v>
      </c>
      <c r="J511" s="48">
        <f t="shared" ca="1" si="73"/>
        <v>4.4872888530027915</v>
      </c>
      <c r="K511">
        <f ca="1">_xlfn.IFS(AND(J511&gt;铜钱系统分析!$D$233,J511&lt;=铜钱系统分析!$E$233),5,AND(J511&gt;铜钱系统分析!$D$234,J511&lt;=铜钱系统分析!$E$234),4,AND(J511&gt;铜钱系统分析!$D$235,J511&lt;=铜钱系统分析!$E$235),3,AND(J511&gt;铜钱系统分析!$D$236,J511&lt;=铜钱系统分析!$E$236),2)</f>
        <v>3</v>
      </c>
      <c r="M511" s="48">
        <f t="shared" ca="1" si="74"/>
        <v>28.203360591673963</v>
      </c>
      <c r="N511">
        <f ca="1">_xlfn.IFS(AND(M511&gt;铜钱系统分析!$D$233,M511&lt;=铜钱系统分析!$E$233),5,AND(M511&gt;铜钱系统分析!$D$234,M511&lt;=铜钱系统分析!$E$234),4,AND(M511&gt;铜钱系统分析!$D$235,M511&lt;=铜钱系统分析!$E$235),3,AND(M511&gt;铜钱系统分析!$D$236,M511&lt;=铜钱系统分析!$E$236),2)</f>
        <v>3</v>
      </c>
      <c r="P511" s="48">
        <f t="shared" ca="1" si="75"/>
        <v>33.630674086219628</v>
      </c>
      <c r="Q511">
        <f ca="1">_xlfn.IFS(AND(P511&gt;铜钱系统分析!$D$233,P511&lt;=铜钱系统分析!$E$233),5,AND(P511&gt;铜钱系统分析!$D$234,P511&lt;=铜钱系统分析!$E$234),4,AND(P511&gt;铜钱系统分析!$D$235,P511&lt;=铜钱系统分析!$E$235),3,AND(P511&gt;铜钱系统分析!$D$236,P511&lt;=铜钱系统分析!$E$236),2)</f>
        <v>3</v>
      </c>
      <c r="S511" s="48">
        <f t="shared" ca="1" si="76"/>
        <v>76.365865788284637</v>
      </c>
      <c r="T511">
        <f ca="1">_xlfn.IFS(AND(S511&gt;铜钱系统分析!$D$233,S511&lt;=铜钱系统分析!$E$233),5,AND(S511&gt;铜钱系统分析!$D$234,S511&lt;=铜钱系统分析!$E$234),4,AND(S511&gt;铜钱系统分析!$D$235,S511&lt;=铜钱系统分析!$E$235),3,AND(S511&gt;铜钱系统分析!$D$236,S511&lt;=铜钱系统分析!$E$236),2)</f>
        <v>2</v>
      </c>
      <c r="V511" s="48">
        <f t="shared" ca="1" si="77"/>
        <v>0.73357322685242421</v>
      </c>
      <c r="W511">
        <f ca="1">_xlfn.IFS(AND(V511&gt;铜钱系统分析!$D$233,V511&lt;=铜钱系统分析!$E$233),5,AND(V511&gt;铜钱系统分析!$D$234,V511&lt;=铜钱系统分析!$E$234),4,AND(V511&gt;铜钱系统分析!$D$235,V511&lt;=铜钱系统分析!$E$235),3,AND(V511&gt;铜钱系统分析!$D$236,V511&lt;=铜钱系统分析!$E$236),2)</f>
        <v>4</v>
      </c>
      <c r="Y511" s="48">
        <f t="shared" ca="1" si="78"/>
        <v>14.96125888423837</v>
      </c>
      <c r="Z511">
        <f ca="1">_xlfn.IFS(AND(Y511&gt;铜钱系统分析!$D$233,Y511&lt;=铜钱系统分析!$E$233),5,AND(Y511&gt;铜钱系统分析!$D$234,Y511&lt;=铜钱系统分析!$E$234),4,AND(Y511&gt;铜钱系统分析!$D$235,Y511&lt;=铜钱系统分析!$E$235),3,AND(Y511&gt;铜钱系统分析!$D$236,Y511&lt;=铜钱系统分析!$E$236),2)</f>
        <v>3</v>
      </c>
      <c r="AB511" s="48">
        <f t="shared" ca="1" si="79"/>
        <v>62.61388475726126</v>
      </c>
      <c r="AC511">
        <f ca="1">_xlfn.IFS(AND(AB511&gt;铜钱系统分析!$D$233,AB511&lt;=铜钱系统分析!$E$233),5,AND(AB511&gt;铜钱系统分析!$D$234,AB511&lt;=铜钱系统分析!$E$234),4,AND(AB511&gt;铜钱系统分析!$D$235,AB511&lt;=铜钱系统分析!$E$235),3,AND(AB511&gt;铜钱系统分析!$D$236,AB511&lt;=铜钱系统分析!$E$236),2)</f>
        <v>3</v>
      </c>
    </row>
    <row r="512" spans="1:29" x14ac:dyDescent="0.15">
      <c r="A512" s="48">
        <f t="shared" ca="1" si="70"/>
        <v>85.10863438108818</v>
      </c>
      <c r="B512">
        <f ca="1">_xlfn.IFS(AND(A512&gt;铜钱系统分析!$D$233,A512&lt;=铜钱系统分析!$E$233),5,AND(A512&gt;铜钱系统分析!$D$234,A512&lt;=铜钱系统分析!$E$234),4,AND(A512&gt;铜钱系统分析!$D$235,A512&lt;=铜钱系统分析!$E$235),3,AND(A512&gt;铜钱系统分析!$D$236,A512&lt;=铜钱系统分析!$E$236),2)</f>
        <v>2</v>
      </c>
      <c r="D512" s="48">
        <f t="shared" ca="1" si="71"/>
        <v>50.356548752320293</v>
      </c>
      <c r="E512">
        <f ca="1">_xlfn.IFS(AND(D512&gt;铜钱系统分析!$D$233,D512&lt;=铜钱系统分析!$E$233),5,AND(D512&gt;铜钱系统分析!$D$234,D512&lt;=铜钱系统分析!$E$234),4,AND(D512&gt;铜钱系统分析!$D$235,D512&lt;=铜钱系统分析!$E$235),3,AND(D512&gt;铜钱系统分析!$D$236,D512&lt;=铜钱系统分析!$E$236),2)</f>
        <v>3</v>
      </c>
      <c r="G512" s="48">
        <f t="shared" ca="1" si="72"/>
        <v>56.318157966719248</v>
      </c>
      <c r="H512">
        <f ca="1">_xlfn.IFS(AND(G512&gt;铜钱系统分析!$D$233,G512&lt;=铜钱系统分析!$E$233),5,AND(G512&gt;铜钱系统分析!$D$234,G512&lt;=铜钱系统分析!$E$234),4,AND(G512&gt;铜钱系统分析!$D$235,G512&lt;=铜钱系统分析!$E$235),3,AND(G512&gt;铜钱系统分析!$D$236,G512&lt;=铜钱系统分析!$E$236),2)</f>
        <v>3</v>
      </c>
      <c r="J512" s="48">
        <f t="shared" ca="1" si="73"/>
        <v>17.690477658593263</v>
      </c>
      <c r="K512">
        <f ca="1">_xlfn.IFS(AND(J512&gt;铜钱系统分析!$D$233,J512&lt;=铜钱系统分析!$E$233),5,AND(J512&gt;铜钱系统分析!$D$234,J512&lt;=铜钱系统分析!$E$234),4,AND(J512&gt;铜钱系统分析!$D$235,J512&lt;=铜钱系统分析!$E$235),3,AND(J512&gt;铜钱系统分析!$D$236,J512&lt;=铜钱系统分析!$E$236),2)</f>
        <v>3</v>
      </c>
      <c r="M512" s="48">
        <f t="shared" ca="1" si="74"/>
        <v>6.7816428753516789</v>
      </c>
      <c r="N512">
        <f ca="1">_xlfn.IFS(AND(M512&gt;铜钱系统分析!$D$233,M512&lt;=铜钱系统分析!$E$233),5,AND(M512&gt;铜钱系统分析!$D$234,M512&lt;=铜钱系统分析!$E$234),4,AND(M512&gt;铜钱系统分析!$D$235,M512&lt;=铜钱系统分析!$E$235),3,AND(M512&gt;铜钱系统分析!$D$236,M512&lt;=铜钱系统分析!$E$236),2)</f>
        <v>3</v>
      </c>
      <c r="P512" s="48">
        <f t="shared" ca="1" si="75"/>
        <v>88.757584279767514</v>
      </c>
      <c r="Q512">
        <f ca="1">_xlfn.IFS(AND(P512&gt;铜钱系统分析!$D$233,P512&lt;=铜钱系统分析!$E$233),5,AND(P512&gt;铜钱系统分析!$D$234,P512&lt;=铜钱系统分析!$E$234),4,AND(P512&gt;铜钱系统分析!$D$235,P512&lt;=铜钱系统分析!$E$235),3,AND(P512&gt;铜钱系统分析!$D$236,P512&lt;=铜钱系统分析!$E$236),2)</f>
        <v>2</v>
      </c>
      <c r="S512" s="48">
        <f t="shared" ca="1" si="76"/>
        <v>38.700018956836942</v>
      </c>
      <c r="T512">
        <f ca="1">_xlfn.IFS(AND(S512&gt;铜钱系统分析!$D$233,S512&lt;=铜钱系统分析!$E$233),5,AND(S512&gt;铜钱系统分析!$D$234,S512&lt;=铜钱系统分析!$E$234),4,AND(S512&gt;铜钱系统分析!$D$235,S512&lt;=铜钱系统分析!$E$235),3,AND(S512&gt;铜钱系统分析!$D$236,S512&lt;=铜钱系统分析!$E$236),2)</f>
        <v>3</v>
      </c>
      <c r="V512" s="48">
        <f t="shared" ca="1" si="77"/>
        <v>9.2539405919735866</v>
      </c>
      <c r="W512">
        <f ca="1">_xlfn.IFS(AND(V512&gt;铜钱系统分析!$D$233,V512&lt;=铜钱系统分析!$E$233),5,AND(V512&gt;铜钱系统分析!$D$234,V512&lt;=铜钱系统分析!$E$234),4,AND(V512&gt;铜钱系统分析!$D$235,V512&lt;=铜钱系统分析!$E$235),3,AND(V512&gt;铜钱系统分析!$D$236,V512&lt;=铜钱系统分析!$E$236),2)</f>
        <v>3</v>
      </c>
      <c r="Y512" s="48">
        <f t="shared" ca="1" si="78"/>
        <v>84.95748638158058</v>
      </c>
      <c r="Z512">
        <f ca="1">_xlfn.IFS(AND(Y512&gt;铜钱系统分析!$D$233,Y512&lt;=铜钱系统分析!$E$233),5,AND(Y512&gt;铜钱系统分析!$D$234,Y512&lt;=铜钱系统分析!$E$234),4,AND(Y512&gt;铜钱系统分析!$D$235,Y512&lt;=铜钱系统分析!$E$235),3,AND(Y512&gt;铜钱系统分析!$D$236,Y512&lt;=铜钱系统分析!$E$236),2)</f>
        <v>2</v>
      </c>
      <c r="AB512" s="48">
        <f t="shared" ca="1" si="79"/>
        <v>91.426134168374432</v>
      </c>
      <c r="AC512">
        <f ca="1">_xlfn.IFS(AND(AB512&gt;铜钱系统分析!$D$233,AB512&lt;=铜钱系统分析!$E$233),5,AND(AB512&gt;铜钱系统分析!$D$234,AB512&lt;=铜钱系统分析!$E$234),4,AND(AB512&gt;铜钱系统分析!$D$235,AB512&lt;=铜钱系统分析!$E$235),3,AND(AB512&gt;铜钱系统分析!$D$236,AB512&lt;=铜钱系统分析!$E$236),2)</f>
        <v>2</v>
      </c>
    </row>
    <row r="513" spans="1:29" x14ac:dyDescent="0.15">
      <c r="A513" s="48">
        <f t="shared" ca="1" si="70"/>
        <v>58.708557569971717</v>
      </c>
      <c r="B513">
        <f ca="1">_xlfn.IFS(AND(A513&gt;铜钱系统分析!$D$233,A513&lt;=铜钱系统分析!$E$233),5,AND(A513&gt;铜钱系统分析!$D$234,A513&lt;=铜钱系统分析!$E$234),4,AND(A513&gt;铜钱系统分析!$D$235,A513&lt;=铜钱系统分析!$E$235),3,AND(A513&gt;铜钱系统分析!$D$236,A513&lt;=铜钱系统分析!$E$236),2)</f>
        <v>3</v>
      </c>
      <c r="D513" s="48">
        <f t="shared" ca="1" si="71"/>
        <v>17.461664312820581</v>
      </c>
      <c r="E513">
        <f ca="1">_xlfn.IFS(AND(D513&gt;铜钱系统分析!$D$233,D513&lt;=铜钱系统分析!$E$233),5,AND(D513&gt;铜钱系统分析!$D$234,D513&lt;=铜钱系统分析!$E$234),4,AND(D513&gt;铜钱系统分析!$D$235,D513&lt;=铜钱系统分析!$E$235),3,AND(D513&gt;铜钱系统分析!$D$236,D513&lt;=铜钱系统分析!$E$236),2)</f>
        <v>3</v>
      </c>
      <c r="G513" s="48">
        <f t="shared" ca="1" si="72"/>
        <v>53.078402424350635</v>
      </c>
      <c r="H513">
        <f ca="1">_xlfn.IFS(AND(G513&gt;铜钱系统分析!$D$233,G513&lt;=铜钱系统分析!$E$233),5,AND(G513&gt;铜钱系统分析!$D$234,G513&lt;=铜钱系统分析!$E$234),4,AND(G513&gt;铜钱系统分析!$D$235,G513&lt;=铜钱系统分析!$E$235),3,AND(G513&gt;铜钱系统分析!$D$236,G513&lt;=铜钱系统分析!$E$236),2)</f>
        <v>3</v>
      </c>
      <c r="J513" s="48">
        <f t="shared" ca="1" si="73"/>
        <v>44.391534370500629</v>
      </c>
      <c r="K513">
        <f ca="1">_xlfn.IFS(AND(J513&gt;铜钱系统分析!$D$233,J513&lt;=铜钱系统分析!$E$233),5,AND(J513&gt;铜钱系统分析!$D$234,J513&lt;=铜钱系统分析!$E$234),4,AND(J513&gt;铜钱系统分析!$D$235,J513&lt;=铜钱系统分析!$E$235),3,AND(J513&gt;铜钱系统分析!$D$236,J513&lt;=铜钱系统分析!$E$236),2)</f>
        <v>3</v>
      </c>
      <c r="M513" s="48">
        <f t="shared" ca="1" si="74"/>
        <v>49.170310174795553</v>
      </c>
      <c r="N513">
        <f ca="1">_xlfn.IFS(AND(M513&gt;铜钱系统分析!$D$233,M513&lt;=铜钱系统分析!$E$233),5,AND(M513&gt;铜钱系统分析!$D$234,M513&lt;=铜钱系统分析!$E$234),4,AND(M513&gt;铜钱系统分析!$D$235,M513&lt;=铜钱系统分析!$E$235),3,AND(M513&gt;铜钱系统分析!$D$236,M513&lt;=铜钱系统分析!$E$236),2)</f>
        <v>3</v>
      </c>
      <c r="P513" s="48">
        <f t="shared" ca="1" si="75"/>
        <v>38.767930063103272</v>
      </c>
      <c r="Q513">
        <f ca="1">_xlfn.IFS(AND(P513&gt;铜钱系统分析!$D$233,P513&lt;=铜钱系统分析!$E$233),5,AND(P513&gt;铜钱系统分析!$D$234,P513&lt;=铜钱系统分析!$E$234),4,AND(P513&gt;铜钱系统分析!$D$235,P513&lt;=铜钱系统分析!$E$235),3,AND(P513&gt;铜钱系统分析!$D$236,P513&lt;=铜钱系统分析!$E$236),2)</f>
        <v>3</v>
      </c>
      <c r="S513" s="48">
        <f t="shared" ca="1" si="76"/>
        <v>69.261717363285399</v>
      </c>
      <c r="T513">
        <f ca="1">_xlfn.IFS(AND(S513&gt;铜钱系统分析!$D$233,S513&lt;=铜钱系统分析!$E$233),5,AND(S513&gt;铜钱系统分析!$D$234,S513&lt;=铜钱系统分析!$E$234),4,AND(S513&gt;铜钱系统分析!$D$235,S513&lt;=铜钱系统分析!$E$235),3,AND(S513&gt;铜钱系统分析!$D$236,S513&lt;=铜钱系统分析!$E$236),2)</f>
        <v>3</v>
      </c>
      <c r="V513" s="48">
        <f t="shared" ca="1" si="77"/>
        <v>8.9709905988269334</v>
      </c>
      <c r="W513">
        <f ca="1">_xlfn.IFS(AND(V513&gt;铜钱系统分析!$D$233,V513&lt;=铜钱系统分析!$E$233),5,AND(V513&gt;铜钱系统分析!$D$234,V513&lt;=铜钱系统分析!$E$234),4,AND(V513&gt;铜钱系统分析!$D$235,V513&lt;=铜钱系统分析!$E$235),3,AND(V513&gt;铜钱系统分析!$D$236,V513&lt;=铜钱系统分析!$E$236),2)</f>
        <v>3</v>
      </c>
      <c r="Y513" s="48">
        <f t="shared" ca="1" si="78"/>
        <v>84.746639677188568</v>
      </c>
      <c r="Z513">
        <f ca="1">_xlfn.IFS(AND(Y513&gt;铜钱系统分析!$D$233,Y513&lt;=铜钱系统分析!$E$233),5,AND(Y513&gt;铜钱系统分析!$D$234,Y513&lt;=铜钱系统分析!$E$234),4,AND(Y513&gt;铜钱系统分析!$D$235,Y513&lt;=铜钱系统分析!$E$235),3,AND(Y513&gt;铜钱系统分析!$D$236,Y513&lt;=铜钱系统分析!$E$236),2)</f>
        <v>2</v>
      </c>
      <c r="AB513" s="48">
        <f t="shared" ca="1" si="79"/>
        <v>74.325050459708208</v>
      </c>
      <c r="AC513">
        <f ca="1">_xlfn.IFS(AND(AB513&gt;铜钱系统分析!$D$233,AB513&lt;=铜钱系统分析!$E$233),5,AND(AB513&gt;铜钱系统分析!$D$234,AB513&lt;=铜钱系统分析!$E$234),4,AND(AB513&gt;铜钱系统分析!$D$235,AB513&lt;=铜钱系统分析!$E$235),3,AND(AB513&gt;铜钱系统分析!$D$236,AB513&lt;=铜钱系统分析!$E$236),2)</f>
        <v>2</v>
      </c>
    </row>
    <row r="514" spans="1:29" x14ac:dyDescent="0.15">
      <c r="A514" s="48">
        <f t="shared" ca="1" si="70"/>
        <v>65.898399392526102</v>
      </c>
      <c r="B514">
        <f ca="1">_xlfn.IFS(AND(A514&gt;铜钱系统分析!$D$233,A514&lt;=铜钱系统分析!$E$233),5,AND(A514&gt;铜钱系统分析!$D$234,A514&lt;=铜钱系统分析!$E$234),4,AND(A514&gt;铜钱系统分析!$D$235,A514&lt;=铜钱系统分析!$E$235),3,AND(A514&gt;铜钱系统分析!$D$236,A514&lt;=铜钱系统分析!$E$236),2)</f>
        <v>3</v>
      </c>
      <c r="D514" s="48">
        <f t="shared" ca="1" si="71"/>
        <v>39.062816758931831</v>
      </c>
      <c r="E514">
        <f ca="1">_xlfn.IFS(AND(D514&gt;铜钱系统分析!$D$233,D514&lt;=铜钱系统分析!$E$233),5,AND(D514&gt;铜钱系统分析!$D$234,D514&lt;=铜钱系统分析!$E$234),4,AND(D514&gt;铜钱系统分析!$D$235,D514&lt;=铜钱系统分析!$E$235),3,AND(D514&gt;铜钱系统分析!$D$236,D514&lt;=铜钱系统分析!$E$236),2)</f>
        <v>3</v>
      </c>
      <c r="G514" s="48">
        <f t="shared" ca="1" si="72"/>
        <v>40.802471997639444</v>
      </c>
      <c r="H514">
        <f ca="1">_xlfn.IFS(AND(G514&gt;铜钱系统分析!$D$233,G514&lt;=铜钱系统分析!$E$233),5,AND(G514&gt;铜钱系统分析!$D$234,G514&lt;=铜钱系统分析!$E$234),4,AND(G514&gt;铜钱系统分析!$D$235,G514&lt;=铜钱系统分析!$E$235),3,AND(G514&gt;铜钱系统分析!$D$236,G514&lt;=铜钱系统分析!$E$236),2)</f>
        <v>3</v>
      </c>
      <c r="J514" s="48">
        <f t="shared" ca="1" si="73"/>
        <v>69.369558881040021</v>
      </c>
      <c r="K514">
        <f ca="1">_xlfn.IFS(AND(J514&gt;铜钱系统分析!$D$233,J514&lt;=铜钱系统分析!$E$233),5,AND(J514&gt;铜钱系统分析!$D$234,J514&lt;=铜钱系统分析!$E$234),4,AND(J514&gt;铜钱系统分析!$D$235,J514&lt;=铜钱系统分析!$E$235),3,AND(J514&gt;铜钱系统分析!$D$236,J514&lt;=铜钱系统分析!$E$236),2)</f>
        <v>3</v>
      </c>
      <c r="M514" s="48">
        <f t="shared" ca="1" si="74"/>
        <v>71.345729443785899</v>
      </c>
      <c r="N514">
        <f ca="1">_xlfn.IFS(AND(M514&gt;铜钱系统分析!$D$233,M514&lt;=铜钱系统分析!$E$233),5,AND(M514&gt;铜钱系统分析!$D$234,M514&lt;=铜钱系统分析!$E$234),4,AND(M514&gt;铜钱系统分析!$D$235,M514&lt;=铜钱系统分析!$E$235),3,AND(M514&gt;铜钱系统分析!$D$236,M514&lt;=铜钱系统分析!$E$236),2)</f>
        <v>3</v>
      </c>
      <c r="P514" s="48">
        <f t="shared" ca="1" si="75"/>
        <v>85.664641670661339</v>
      </c>
      <c r="Q514">
        <f ca="1">_xlfn.IFS(AND(P514&gt;铜钱系统分析!$D$233,P514&lt;=铜钱系统分析!$E$233),5,AND(P514&gt;铜钱系统分析!$D$234,P514&lt;=铜钱系统分析!$E$234),4,AND(P514&gt;铜钱系统分析!$D$235,P514&lt;=铜钱系统分析!$E$235),3,AND(P514&gt;铜钱系统分析!$D$236,P514&lt;=铜钱系统分析!$E$236),2)</f>
        <v>2</v>
      </c>
      <c r="S514" s="48">
        <f t="shared" ca="1" si="76"/>
        <v>78.470853255027635</v>
      </c>
      <c r="T514">
        <f ca="1">_xlfn.IFS(AND(S514&gt;铜钱系统分析!$D$233,S514&lt;=铜钱系统分析!$E$233),5,AND(S514&gt;铜钱系统分析!$D$234,S514&lt;=铜钱系统分析!$E$234),4,AND(S514&gt;铜钱系统分析!$D$235,S514&lt;=铜钱系统分析!$E$235),3,AND(S514&gt;铜钱系统分析!$D$236,S514&lt;=铜钱系统分析!$E$236),2)</f>
        <v>2</v>
      </c>
      <c r="V514" s="48">
        <f t="shared" ca="1" si="77"/>
        <v>46.233559167160131</v>
      </c>
      <c r="W514">
        <f ca="1">_xlfn.IFS(AND(V514&gt;铜钱系统分析!$D$233,V514&lt;=铜钱系统分析!$E$233),5,AND(V514&gt;铜钱系统分析!$D$234,V514&lt;=铜钱系统分析!$E$234),4,AND(V514&gt;铜钱系统分析!$D$235,V514&lt;=铜钱系统分析!$E$235),3,AND(V514&gt;铜钱系统分析!$D$236,V514&lt;=铜钱系统分析!$E$236),2)</f>
        <v>3</v>
      </c>
      <c r="Y514" s="48">
        <f t="shared" ca="1" si="78"/>
        <v>45.470332359771874</v>
      </c>
      <c r="Z514">
        <f ca="1">_xlfn.IFS(AND(Y514&gt;铜钱系统分析!$D$233,Y514&lt;=铜钱系统分析!$E$233),5,AND(Y514&gt;铜钱系统分析!$D$234,Y514&lt;=铜钱系统分析!$E$234),4,AND(Y514&gt;铜钱系统分析!$D$235,Y514&lt;=铜钱系统分析!$E$235),3,AND(Y514&gt;铜钱系统分析!$D$236,Y514&lt;=铜钱系统分析!$E$236),2)</f>
        <v>3</v>
      </c>
      <c r="AB514" s="48">
        <f t="shared" ca="1" si="79"/>
        <v>1.1492779414406074</v>
      </c>
      <c r="AC514">
        <f ca="1">_xlfn.IFS(AND(AB514&gt;铜钱系统分析!$D$233,AB514&lt;=铜钱系统分析!$E$233),5,AND(AB514&gt;铜钱系统分析!$D$234,AB514&lt;=铜钱系统分析!$E$234),4,AND(AB514&gt;铜钱系统分析!$D$235,AB514&lt;=铜钱系统分析!$E$235),3,AND(AB514&gt;铜钱系统分析!$D$236,AB514&lt;=铜钱系统分析!$E$236),2)</f>
        <v>4</v>
      </c>
    </row>
    <row r="515" spans="1:29" x14ac:dyDescent="0.15">
      <c r="A515" s="48">
        <f t="shared" ca="1" si="70"/>
        <v>16.24341130068111</v>
      </c>
      <c r="B515">
        <f ca="1">_xlfn.IFS(AND(A515&gt;铜钱系统分析!$D$233,A515&lt;=铜钱系统分析!$E$233),5,AND(A515&gt;铜钱系统分析!$D$234,A515&lt;=铜钱系统分析!$E$234),4,AND(A515&gt;铜钱系统分析!$D$235,A515&lt;=铜钱系统分析!$E$235),3,AND(A515&gt;铜钱系统分析!$D$236,A515&lt;=铜钱系统分析!$E$236),2)</f>
        <v>3</v>
      </c>
      <c r="D515" s="48">
        <f t="shared" ca="1" si="71"/>
        <v>20.672654590370986</v>
      </c>
      <c r="E515">
        <f ca="1">_xlfn.IFS(AND(D515&gt;铜钱系统分析!$D$233,D515&lt;=铜钱系统分析!$E$233),5,AND(D515&gt;铜钱系统分析!$D$234,D515&lt;=铜钱系统分析!$E$234),4,AND(D515&gt;铜钱系统分析!$D$235,D515&lt;=铜钱系统分析!$E$235),3,AND(D515&gt;铜钱系统分析!$D$236,D515&lt;=铜钱系统分析!$E$236),2)</f>
        <v>3</v>
      </c>
      <c r="G515" s="48">
        <f t="shared" ca="1" si="72"/>
        <v>32.473348073548813</v>
      </c>
      <c r="H515">
        <f ca="1">_xlfn.IFS(AND(G515&gt;铜钱系统分析!$D$233,G515&lt;=铜钱系统分析!$E$233),5,AND(G515&gt;铜钱系统分析!$D$234,G515&lt;=铜钱系统分析!$E$234),4,AND(G515&gt;铜钱系统分析!$D$235,G515&lt;=铜钱系统分析!$E$235),3,AND(G515&gt;铜钱系统分析!$D$236,G515&lt;=铜钱系统分析!$E$236),2)</f>
        <v>3</v>
      </c>
      <c r="J515" s="48">
        <f t="shared" ca="1" si="73"/>
        <v>56.352667439392803</v>
      </c>
      <c r="K515">
        <f ca="1">_xlfn.IFS(AND(J515&gt;铜钱系统分析!$D$233,J515&lt;=铜钱系统分析!$E$233),5,AND(J515&gt;铜钱系统分析!$D$234,J515&lt;=铜钱系统分析!$E$234),4,AND(J515&gt;铜钱系统分析!$D$235,J515&lt;=铜钱系统分析!$E$235),3,AND(J515&gt;铜钱系统分析!$D$236,J515&lt;=铜钱系统分析!$E$236),2)</f>
        <v>3</v>
      </c>
      <c r="M515" s="48">
        <f t="shared" ca="1" si="74"/>
        <v>60.330363613737795</v>
      </c>
      <c r="N515">
        <f ca="1">_xlfn.IFS(AND(M515&gt;铜钱系统分析!$D$233,M515&lt;=铜钱系统分析!$E$233),5,AND(M515&gt;铜钱系统分析!$D$234,M515&lt;=铜钱系统分析!$E$234),4,AND(M515&gt;铜钱系统分析!$D$235,M515&lt;=铜钱系统分析!$E$235),3,AND(M515&gt;铜钱系统分析!$D$236,M515&lt;=铜钱系统分析!$E$236),2)</f>
        <v>3</v>
      </c>
      <c r="P515" s="48">
        <f t="shared" ca="1" si="75"/>
        <v>75.655536388956506</v>
      </c>
      <c r="Q515">
        <f ca="1">_xlfn.IFS(AND(P515&gt;铜钱系统分析!$D$233,P515&lt;=铜钱系统分析!$E$233),5,AND(P515&gt;铜钱系统分析!$D$234,P515&lt;=铜钱系统分析!$E$234),4,AND(P515&gt;铜钱系统分析!$D$235,P515&lt;=铜钱系统分析!$E$235),3,AND(P515&gt;铜钱系统分析!$D$236,P515&lt;=铜钱系统分析!$E$236),2)</f>
        <v>2</v>
      </c>
      <c r="S515" s="48">
        <f t="shared" ca="1" si="76"/>
        <v>94.061979009775897</v>
      </c>
      <c r="T515">
        <f ca="1">_xlfn.IFS(AND(S515&gt;铜钱系统分析!$D$233,S515&lt;=铜钱系统分析!$E$233),5,AND(S515&gt;铜钱系统分析!$D$234,S515&lt;=铜钱系统分析!$E$234),4,AND(S515&gt;铜钱系统分析!$D$235,S515&lt;=铜钱系统分析!$E$235),3,AND(S515&gt;铜钱系统分析!$D$236,S515&lt;=铜钱系统分析!$E$236),2)</f>
        <v>2</v>
      </c>
      <c r="V515" s="48">
        <f t="shared" ca="1" si="77"/>
        <v>31.931656697459545</v>
      </c>
      <c r="W515">
        <f ca="1">_xlfn.IFS(AND(V515&gt;铜钱系统分析!$D$233,V515&lt;=铜钱系统分析!$E$233),5,AND(V515&gt;铜钱系统分析!$D$234,V515&lt;=铜钱系统分析!$E$234),4,AND(V515&gt;铜钱系统分析!$D$235,V515&lt;=铜钱系统分析!$E$235),3,AND(V515&gt;铜钱系统分析!$D$236,V515&lt;=铜钱系统分析!$E$236),2)</f>
        <v>3</v>
      </c>
      <c r="Y515" s="48">
        <f t="shared" ca="1" si="78"/>
        <v>68.316918323635562</v>
      </c>
      <c r="Z515">
        <f ca="1">_xlfn.IFS(AND(Y515&gt;铜钱系统分析!$D$233,Y515&lt;=铜钱系统分析!$E$233),5,AND(Y515&gt;铜钱系统分析!$D$234,Y515&lt;=铜钱系统分析!$E$234),4,AND(Y515&gt;铜钱系统分析!$D$235,Y515&lt;=铜钱系统分析!$E$235),3,AND(Y515&gt;铜钱系统分析!$D$236,Y515&lt;=铜钱系统分析!$E$236),2)</f>
        <v>3</v>
      </c>
      <c r="AB515" s="48">
        <f t="shared" ca="1" si="79"/>
        <v>40.919589435110524</v>
      </c>
      <c r="AC515">
        <f ca="1">_xlfn.IFS(AND(AB515&gt;铜钱系统分析!$D$233,AB515&lt;=铜钱系统分析!$E$233),5,AND(AB515&gt;铜钱系统分析!$D$234,AB515&lt;=铜钱系统分析!$E$234),4,AND(AB515&gt;铜钱系统分析!$D$235,AB515&lt;=铜钱系统分析!$E$235),3,AND(AB515&gt;铜钱系统分析!$D$236,AB515&lt;=铜钱系统分析!$E$236),2)</f>
        <v>3</v>
      </c>
    </row>
    <row r="516" spans="1:29" x14ac:dyDescent="0.15">
      <c r="A516" s="48">
        <f t="shared" ca="1" si="70"/>
        <v>25.190870668884237</v>
      </c>
      <c r="B516">
        <f ca="1">_xlfn.IFS(AND(A516&gt;铜钱系统分析!$D$233,A516&lt;=铜钱系统分析!$E$233),5,AND(A516&gt;铜钱系统分析!$D$234,A516&lt;=铜钱系统分析!$E$234),4,AND(A516&gt;铜钱系统分析!$D$235,A516&lt;=铜钱系统分析!$E$235),3,AND(A516&gt;铜钱系统分析!$D$236,A516&lt;=铜钱系统分析!$E$236),2)</f>
        <v>3</v>
      </c>
      <c r="D516" s="48">
        <f t="shared" ca="1" si="71"/>
        <v>22.201007694378639</v>
      </c>
      <c r="E516">
        <f ca="1">_xlfn.IFS(AND(D516&gt;铜钱系统分析!$D$233,D516&lt;=铜钱系统分析!$E$233),5,AND(D516&gt;铜钱系统分析!$D$234,D516&lt;=铜钱系统分析!$E$234),4,AND(D516&gt;铜钱系统分析!$D$235,D516&lt;=铜钱系统分析!$E$235),3,AND(D516&gt;铜钱系统分析!$D$236,D516&lt;=铜钱系统分析!$E$236),2)</f>
        <v>3</v>
      </c>
      <c r="G516" s="48">
        <f t="shared" ca="1" si="72"/>
        <v>83.847524269953794</v>
      </c>
      <c r="H516">
        <f ca="1">_xlfn.IFS(AND(G516&gt;铜钱系统分析!$D$233,G516&lt;=铜钱系统分析!$E$233),5,AND(G516&gt;铜钱系统分析!$D$234,G516&lt;=铜钱系统分析!$E$234),4,AND(G516&gt;铜钱系统分析!$D$235,G516&lt;=铜钱系统分析!$E$235),3,AND(G516&gt;铜钱系统分析!$D$236,G516&lt;=铜钱系统分析!$E$236),2)</f>
        <v>2</v>
      </c>
      <c r="J516" s="48">
        <f t="shared" ca="1" si="73"/>
        <v>97.829659075579585</v>
      </c>
      <c r="K516">
        <f ca="1">_xlfn.IFS(AND(J516&gt;铜钱系统分析!$D$233,J516&lt;=铜钱系统分析!$E$233),5,AND(J516&gt;铜钱系统分析!$D$234,J516&lt;=铜钱系统分析!$E$234),4,AND(J516&gt;铜钱系统分析!$D$235,J516&lt;=铜钱系统分析!$E$235),3,AND(J516&gt;铜钱系统分析!$D$236,J516&lt;=铜钱系统分析!$E$236),2)</f>
        <v>2</v>
      </c>
      <c r="M516" s="48">
        <f t="shared" ca="1" si="74"/>
        <v>26.282605257183967</v>
      </c>
      <c r="N516">
        <f ca="1">_xlfn.IFS(AND(M516&gt;铜钱系统分析!$D$233,M516&lt;=铜钱系统分析!$E$233),5,AND(M516&gt;铜钱系统分析!$D$234,M516&lt;=铜钱系统分析!$E$234),4,AND(M516&gt;铜钱系统分析!$D$235,M516&lt;=铜钱系统分析!$E$235),3,AND(M516&gt;铜钱系统分析!$D$236,M516&lt;=铜钱系统分析!$E$236),2)</f>
        <v>3</v>
      </c>
      <c r="P516" s="48">
        <f t="shared" ca="1" si="75"/>
        <v>94.528176275904045</v>
      </c>
      <c r="Q516">
        <f ca="1">_xlfn.IFS(AND(P516&gt;铜钱系统分析!$D$233,P516&lt;=铜钱系统分析!$E$233),5,AND(P516&gt;铜钱系统分析!$D$234,P516&lt;=铜钱系统分析!$E$234),4,AND(P516&gt;铜钱系统分析!$D$235,P516&lt;=铜钱系统分析!$E$235),3,AND(P516&gt;铜钱系统分析!$D$236,P516&lt;=铜钱系统分析!$E$236),2)</f>
        <v>2</v>
      </c>
      <c r="S516" s="48">
        <f t="shared" ca="1" si="76"/>
        <v>89.524515807593147</v>
      </c>
      <c r="T516">
        <f ca="1">_xlfn.IFS(AND(S516&gt;铜钱系统分析!$D$233,S516&lt;=铜钱系统分析!$E$233),5,AND(S516&gt;铜钱系统分析!$D$234,S516&lt;=铜钱系统分析!$E$234),4,AND(S516&gt;铜钱系统分析!$D$235,S516&lt;=铜钱系统分析!$E$235),3,AND(S516&gt;铜钱系统分析!$D$236,S516&lt;=铜钱系统分析!$E$236),2)</f>
        <v>2</v>
      </c>
      <c r="V516" s="48">
        <f t="shared" ca="1" si="77"/>
        <v>70.365970805902137</v>
      </c>
      <c r="W516">
        <f ca="1">_xlfn.IFS(AND(V516&gt;铜钱系统分析!$D$233,V516&lt;=铜钱系统分析!$E$233),5,AND(V516&gt;铜钱系统分析!$D$234,V516&lt;=铜钱系统分析!$E$234),4,AND(V516&gt;铜钱系统分析!$D$235,V516&lt;=铜钱系统分析!$E$235),3,AND(V516&gt;铜钱系统分析!$D$236,V516&lt;=铜钱系统分析!$E$236),2)</f>
        <v>3</v>
      </c>
      <c r="Y516" s="48">
        <f t="shared" ca="1" si="78"/>
        <v>26.487001160881796</v>
      </c>
      <c r="Z516">
        <f ca="1">_xlfn.IFS(AND(Y516&gt;铜钱系统分析!$D$233,Y516&lt;=铜钱系统分析!$E$233),5,AND(Y516&gt;铜钱系统分析!$D$234,Y516&lt;=铜钱系统分析!$E$234),4,AND(Y516&gt;铜钱系统分析!$D$235,Y516&lt;=铜钱系统分析!$E$235),3,AND(Y516&gt;铜钱系统分析!$D$236,Y516&lt;=铜钱系统分析!$E$236),2)</f>
        <v>3</v>
      </c>
      <c r="AB516" s="48">
        <f t="shared" ca="1" si="79"/>
        <v>66.360000860338573</v>
      </c>
      <c r="AC516">
        <f ca="1">_xlfn.IFS(AND(AB516&gt;铜钱系统分析!$D$233,AB516&lt;=铜钱系统分析!$E$233),5,AND(AB516&gt;铜钱系统分析!$D$234,AB516&lt;=铜钱系统分析!$E$234),4,AND(AB516&gt;铜钱系统分析!$D$235,AB516&lt;=铜钱系统分析!$E$235),3,AND(AB516&gt;铜钱系统分析!$D$236,AB516&lt;=铜钱系统分析!$E$236),2)</f>
        <v>3</v>
      </c>
    </row>
    <row r="517" spans="1:29" x14ac:dyDescent="0.15">
      <c r="A517" s="48">
        <f t="shared" ca="1" si="70"/>
        <v>22.683247214479795</v>
      </c>
      <c r="B517">
        <f ca="1">_xlfn.IFS(AND(A517&gt;铜钱系统分析!$D$233,A517&lt;=铜钱系统分析!$E$233),5,AND(A517&gt;铜钱系统分析!$D$234,A517&lt;=铜钱系统分析!$E$234),4,AND(A517&gt;铜钱系统分析!$D$235,A517&lt;=铜钱系统分析!$E$235),3,AND(A517&gt;铜钱系统分析!$D$236,A517&lt;=铜钱系统分析!$E$236),2)</f>
        <v>3</v>
      </c>
      <c r="D517" s="48">
        <f t="shared" ca="1" si="71"/>
        <v>55.018799003579701</v>
      </c>
      <c r="E517">
        <f ca="1">_xlfn.IFS(AND(D517&gt;铜钱系统分析!$D$233,D517&lt;=铜钱系统分析!$E$233),5,AND(D517&gt;铜钱系统分析!$D$234,D517&lt;=铜钱系统分析!$E$234),4,AND(D517&gt;铜钱系统分析!$D$235,D517&lt;=铜钱系统分析!$E$235),3,AND(D517&gt;铜钱系统分析!$D$236,D517&lt;=铜钱系统分析!$E$236),2)</f>
        <v>3</v>
      </c>
      <c r="G517" s="48">
        <f t="shared" ca="1" si="72"/>
        <v>93.382560375408673</v>
      </c>
      <c r="H517">
        <f ca="1">_xlfn.IFS(AND(G517&gt;铜钱系统分析!$D$233,G517&lt;=铜钱系统分析!$E$233),5,AND(G517&gt;铜钱系统分析!$D$234,G517&lt;=铜钱系统分析!$E$234),4,AND(G517&gt;铜钱系统分析!$D$235,G517&lt;=铜钱系统分析!$E$235),3,AND(G517&gt;铜钱系统分析!$D$236,G517&lt;=铜钱系统分析!$E$236),2)</f>
        <v>2</v>
      </c>
      <c r="J517" s="48">
        <f t="shared" ca="1" si="73"/>
        <v>53.260408881946674</v>
      </c>
      <c r="K517">
        <f ca="1">_xlfn.IFS(AND(J517&gt;铜钱系统分析!$D$233,J517&lt;=铜钱系统分析!$E$233),5,AND(J517&gt;铜钱系统分析!$D$234,J517&lt;=铜钱系统分析!$E$234),4,AND(J517&gt;铜钱系统分析!$D$235,J517&lt;=铜钱系统分析!$E$235),3,AND(J517&gt;铜钱系统分析!$D$236,J517&lt;=铜钱系统分析!$E$236),2)</f>
        <v>3</v>
      </c>
      <c r="M517" s="48">
        <f t="shared" ca="1" si="74"/>
        <v>35.014141099734232</v>
      </c>
      <c r="N517">
        <f ca="1">_xlfn.IFS(AND(M517&gt;铜钱系统分析!$D$233,M517&lt;=铜钱系统分析!$E$233),5,AND(M517&gt;铜钱系统分析!$D$234,M517&lt;=铜钱系统分析!$E$234),4,AND(M517&gt;铜钱系统分析!$D$235,M517&lt;=铜钱系统分析!$E$235),3,AND(M517&gt;铜钱系统分析!$D$236,M517&lt;=铜钱系统分析!$E$236),2)</f>
        <v>3</v>
      </c>
      <c r="P517" s="48">
        <f t="shared" ca="1" si="75"/>
        <v>65.881284418523364</v>
      </c>
      <c r="Q517">
        <f ca="1">_xlfn.IFS(AND(P517&gt;铜钱系统分析!$D$233,P517&lt;=铜钱系统分析!$E$233),5,AND(P517&gt;铜钱系统分析!$D$234,P517&lt;=铜钱系统分析!$E$234),4,AND(P517&gt;铜钱系统分析!$D$235,P517&lt;=铜钱系统分析!$E$235),3,AND(P517&gt;铜钱系统分析!$D$236,P517&lt;=铜钱系统分析!$E$236),2)</f>
        <v>3</v>
      </c>
      <c r="S517" s="48">
        <f t="shared" ca="1" si="76"/>
        <v>49.79986250609025</v>
      </c>
      <c r="T517">
        <f ca="1">_xlfn.IFS(AND(S517&gt;铜钱系统分析!$D$233,S517&lt;=铜钱系统分析!$E$233),5,AND(S517&gt;铜钱系统分析!$D$234,S517&lt;=铜钱系统分析!$E$234),4,AND(S517&gt;铜钱系统分析!$D$235,S517&lt;=铜钱系统分析!$E$235),3,AND(S517&gt;铜钱系统分析!$D$236,S517&lt;=铜钱系统分析!$E$236),2)</f>
        <v>3</v>
      </c>
      <c r="V517" s="48">
        <f t="shared" ca="1" si="77"/>
        <v>10.97872861585204</v>
      </c>
      <c r="W517">
        <f ca="1">_xlfn.IFS(AND(V517&gt;铜钱系统分析!$D$233,V517&lt;=铜钱系统分析!$E$233),5,AND(V517&gt;铜钱系统分析!$D$234,V517&lt;=铜钱系统分析!$E$234),4,AND(V517&gt;铜钱系统分析!$D$235,V517&lt;=铜钱系统分析!$E$235),3,AND(V517&gt;铜钱系统分析!$D$236,V517&lt;=铜钱系统分析!$E$236),2)</f>
        <v>3</v>
      </c>
      <c r="Y517" s="48">
        <f t="shared" ca="1" si="78"/>
        <v>86.243404970830682</v>
      </c>
      <c r="Z517">
        <f ca="1">_xlfn.IFS(AND(Y517&gt;铜钱系统分析!$D$233,Y517&lt;=铜钱系统分析!$E$233),5,AND(Y517&gt;铜钱系统分析!$D$234,Y517&lt;=铜钱系统分析!$E$234),4,AND(Y517&gt;铜钱系统分析!$D$235,Y517&lt;=铜钱系统分析!$E$235),3,AND(Y517&gt;铜钱系统分析!$D$236,Y517&lt;=铜钱系统分析!$E$236),2)</f>
        <v>2</v>
      </c>
      <c r="AB517" s="48">
        <f t="shared" ca="1" si="79"/>
        <v>40.806161800312211</v>
      </c>
      <c r="AC517">
        <f ca="1">_xlfn.IFS(AND(AB517&gt;铜钱系统分析!$D$233,AB517&lt;=铜钱系统分析!$E$233),5,AND(AB517&gt;铜钱系统分析!$D$234,AB517&lt;=铜钱系统分析!$E$234),4,AND(AB517&gt;铜钱系统分析!$D$235,AB517&lt;=铜钱系统分析!$E$235),3,AND(AB517&gt;铜钱系统分析!$D$236,AB517&lt;=铜钱系统分析!$E$236),2)</f>
        <v>3</v>
      </c>
    </row>
    <row r="518" spans="1:29" x14ac:dyDescent="0.15">
      <c r="A518" s="48">
        <f t="shared" ca="1" si="70"/>
        <v>14.437520579696983</v>
      </c>
      <c r="B518">
        <f ca="1">_xlfn.IFS(AND(A518&gt;铜钱系统分析!$D$233,A518&lt;=铜钱系统分析!$E$233),5,AND(A518&gt;铜钱系统分析!$D$234,A518&lt;=铜钱系统分析!$E$234),4,AND(A518&gt;铜钱系统分析!$D$235,A518&lt;=铜钱系统分析!$E$235),3,AND(A518&gt;铜钱系统分析!$D$236,A518&lt;=铜钱系统分析!$E$236),2)</f>
        <v>3</v>
      </c>
      <c r="D518" s="48">
        <f t="shared" ca="1" si="71"/>
        <v>31.823668017876638</v>
      </c>
      <c r="E518">
        <f ca="1">_xlfn.IFS(AND(D518&gt;铜钱系统分析!$D$233,D518&lt;=铜钱系统分析!$E$233),5,AND(D518&gt;铜钱系统分析!$D$234,D518&lt;=铜钱系统分析!$E$234),4,AND(D518&gt;铜钱系统分析!$D$235,D518&lt;=铜钱系统分析!$E$235),3,AND(D518&gt;铜钱系统分析!$D$236,D518&lt;=铜钱系统分析!$E$236),2)</f>
        <v>3</v>
      </c>
      <c r="G518" s="48">
        <f t="shared" ca="1" si="72"/>
        <v>31.508103463822312</v>
      </c>
      <c r="H518">
        <f ca="1">_xlfn.IFS(AND(G518&gt;铜钱系统分析!$D$233,G518&lt;=铜钱系统分析!$E$233),5,AND(G518&gt;铜钱系统分析!$D$234,G518&lt;=铜钱系统分析!$E$234),4,AND(G518&gt;铜钱系统分析!$D$235,G518&lt;=铜钱系统分析!$E$235),3,AND(G518&gt;铜钱系统分析!$D$236,G518&lt;=铜钱系统分析!$E$236),2)</f>
        <v>3</v>
      </c>
      <c r="J518" s="48">
        <f t="shared" ca="1" si="73"/>
        <v>71.264074416923492</v>
      </c>
      <c r="K518">
        <f ca="1">_xlfn.IFS(AND(J518&gt;铜钱系统分析!$D$233,J518&lt;=铜钱系统分析!$E$233),5,AND(J518&gt;铜钱系统分析!$D$234,J518&lt;=铜钱系统分析!$E$234),4,AND(J518&gt;铜钱系统分析!$D$235,J518&lt;=铜钱系统分析!$E$235),3,AND(J518&gt;铜钱系统分析!$D$236,J518&lt;=铜钱系统分析!$E$236),2)</f>
        <v>3</v>
      </c>
      <c r="M518" s="48">
        <f t="shared" ca="1" si="74"/>
        <v>48.936977596582729</v>
      </c>
      <c r="N518">
        <f ca="1">_xlfn.IFS(AND(M518&gt;铜钱系统分析!$D$233,M518&lt;=铜钱系统分析!$E$233),5,AND(M518&gt;铜钱系统分析!$D$234,M518&lt;=铜钱系统分析!$E$234),4,AND(M518&gt;铜钱系统分析!$D$235,M518&lt;=铜钱系统分析!$E$235),3,AND(M518&gt;铜钱系统分析!$D$236,M518&lt;=铜钱系统分析!$E$236),2)</f>
        <v>3</v>
      </c>
      <c r="P518" s="48">
        <f t="shared" ca="1" si="75"/>
        <v>43.357660414199081</v>
      </c>
      <c r="Q518">
        <f ca="1">_xlfn.IFS(AND(P518&gt;铜钱系统分析!$D$233,P518&lt;=铜钱系统分析!$E$233),5,AND(P518&gt;铜钱系统分析!$D$234,P518&lt;=铜钱系统分析!$E$234),4,AND(P518&gt;铜钱系统分析!$D$235,P518&lt;=铜钱系统分析!$E$235),3,AND(P518&gt;铜钱系统分析!$D$236,P518&lt;=铜钱系统分析!$E$236),2)</f>
        <v>3</v>
      </c>
      <c r="S518" s="48">
        <f t="shared" ca="1" si="76"/>
        <v>19.369738469535346</v>
      </c>
      <c r="T518">
        <f ca="1">_xlfn.IFS(AND(S518&gt;铜钱系统分析!$D$233,S518&lt;=铜钱系统分析!$E$233),5,AND(S518&gt;铜钱系统分析!$D$234,S518&lt;=铜钱系统分析!$E$234),4,AND(S518&gt;铜钱系统分析!$D$235,S518&lt;=铜钱系统分析!$E$235),3,AND(S518&gt;铜钱系统分析!$D$236,S518&lt;=铜钱系统分析!$E$236),2)</f>
        <v>3</v>
      </c>
      <c r="V518" s="48">
        <f t="shared" ca="1" si="77"/>
        <v>74.141720082217304</v>
      </c>
      <c r="W518">
        <f ca="1">_xlfn.IFS(AND(V518&gt;铜钱系统分析!$D$233,V518&lt;=铜钱系统分析!$E$233),5,AND(V518&gt;铜钱系统分析!$D$234,V518&lt;=铜钱系统分析!$E$234),4,AND(V518&gt;铜钱系统分析!$D$235,V518&lt;=铜钱系统分析!$E$235),3,AND(V518&gt;铜钱系统分析!$D$236,V518&lt;=铜钱系统分析!$E$236),2)</f>
        <v>2</v>
      </c>
      <c r="Y518" s="48">
        <f t="shared" ca="1" si="78"/>
        <v>49.553826632546219</v>
      </c>
      <c r="Z518">
        <f ca="1">_xlfn.IFS(AND(Y518&gt;铜钱系统分析!$D$233,Y518&lt;=铜钱系统分析!$E$233),5,AND(Y518&gt;铜钱系统分析!$D$234,Y518&lt;=铜钱系统分析!$E$234),4,AND(Y518&gt;铜钱系统分析!$D$235,Y518&lt;=铜钱系统分析!$E$235),3,AND(Y518&gt;铜钱系统分析!$D$236,Y518&lt;=铜钱系统分析!$E$236),2)</f>
        <v>3</v>
      </c>
      <c r="AB518" s="48">
        <f t="shared" ca="1" si="79"/>
        <v>89.421899135686289</v>
      </c>
      <c r="AC518">
        <f ca="1">_xlfn.IFS(AND(AB518&gt;铜钱系统分析!$D$233,AB518&lt;=铜钱系统分析!$E$233),5,AND(AB518&gt;铜钱系统分析!$D$234,AB518&lt;=铜钱系统分析!$E$234),4,AND(AB518&gt;铜钱系统分析!$D$235,AB518&lt;=铜钱系统分析!$E$235),3,AND(AB518&gt;铜钱系统分析!$D$236,AB518&lt;=铜钱系统分析!$E$236),2)</f>
        <v>2</v>
      </c>
    </row>
    <row r="519" spans="1:29" x14ac:dyDescent="0.15">
      <c r="A519" s="48">
        <f t="shared" ca="1" si="70"/>
        <v>71.963619228442312</v>
      </c>
      <c r="B519">
        <f ca="1">_xlfn.IFS(AND(A519&gt;铜钱系统分析!$D$233,A519&lt;=铜钱系统分析!$E$233),5,AND(A519&gt;铜钱系统分析!$D$234,A519&lt;=铜钱系统分析!$E$234),4,AND(A519&gt;铜钱系统分析!$D$235,A519&lt;=铜钱系统分析!$E$235),3,AND(A519&gt;铜钱系统分析!$D$236,A519&lt;=铜钱系统分析!$E$236),2)</f>
        <v>3</v>
      </c>
      <c r="D519" s="48">
        <f t="shared" ca="1" si="71"/>
        <v>69.399600865563286</v>
      </c>
      <c r="E519">
        <f ca="1">_xlfn.IFS(AND(D519&gt;铜钱系统分析!$D$233,D519&lt;=铜钱系统分析!$E$233),5,AND(D519&gt;铜钱系统分析!$D$234,D519&lt;=铜钱系统分析!$E$234),4,AND(D519&gt;铜钱系统分析!$D$235,D519&lt;=铜钱系统分析!$E$235),3,AND(D519&gt;铜钱系统分析!$D$236,D519&lt;=铜钱系统分析!$E$236),2)</f>
        <v>3</v>
      </c>
      <c r="G519" s="48">
        <f t="shared" ca="1" si="72"/>
        <v>51.670769363462398</v>
      </c>
      <c r="H519">
        <f ca="1">_xlfn.IFS(AND(G519&gt;铜钱系统分析!$D$233,G519&lt;=铜钱系统分析!$E$233),5,AND(G519&gt;铜钱系统分析!$D$234,G519&lt;=铜钱系统分析!$E$234),4,AND(G519&gt;铜钱系统分析!$D$235,G519&lt;=铜钱系统分析!$E$235),3,AND(G519&gt;铜钱系统分析!$D$236,G519&lt;=铜钱系统分析!$E$236),2)</f>
        <v>3</v>
      </c>
      <c r="J519" s="48">
        <f t="shared" ca="1" si="73"/>
        <v>30.363451688375033</v>
      </c>
      <c r="K519">
        <f ca="1">_xlfn.IFS(AND(J519&gt;铜钱系统分析!$D$233,J519&lt;=铜钱系统分析!$E$233),5,AND(J519&gt;铜钱系统分析!$D$234,J519&lt;=铜钱系统分析!$E$234),4,AND(J519&gt;铜钱系统分析!$D$235,J519&lt;=铜钱系统分析!$E$235),3,AND(J519&gt;铜钱系统分析!$D$236,J519&lt;=铜钱系统分析!$E$236),2)</f>
        <v>3</v>
      </c>
      <c r="M519" s="48">
        <f t="shared" ca="1" si="74"/>
        <v>97.744525107794829</v>
      </c>
      <c r="N519">
        <f ca="1">_xlfn.IFS(AND(M519&gt;铜钱系统分析!$D$233,M519&lt;=铜钱系统分析!$E$233),5,AND(M519&gt;铜钱系统分析!$D$234,M519&lt;=铜钱系统分析!$E$234),4,AND(M519&gt;铜钱系统分析!$D$235,M519&lt;=铜钱系统分析!$E$235),3,AND(M519&gt;铜钱系统分析!$D$236,M519&lt;=铜钱系统分析!$E$236),2)</f>
        <v>2</v>
      </c>
      <c r="P519" s="48">
        <f t="shared" ca="1" si="75"/>
        <v>62.61375007340574</v>
      </c>
      <c r="Q519">
        <f ca="1">_xlfn.IFS(AND(P519&gt;铜钱系统分析!$D$233,P519&lt;=铜钱系统分析!$E$233),5,AND(P519&gt;铜钱系统分析!$D$234,P519&lt;=铜钱系统分析!$E$234),4,AND(P519&gt;铜钱系统分析!$D$235,P519&lt;=铜钱系统分析!$E$235),3,AND(P519&gt;铜钱系统分析!$D$236,P519&lt;=铜钱系统分析!$E$236),2)</f>
        <v>3</v>
      </c>
      <c r="S519" s="48">
        <f t="shared" ca="1" si="76"/>
        <v>89.296590450500446</v>
      </c>
      <c r="T519">
        <f ca="1">_xlfn.IFS(AND(S519&gt;铜钱系统分析!$D$233,S519&lt;=铜钱系统分析!$E$233),5,AND(S519&gt;铜钱系统分析!$D$234,S519&lt;=铜钱系统分析!$E$234),4,AND(S519&gt;铜钱系统分析!$D$235,S519&lt;=铜钱系统分析!$E$235),3,AND(S519&gt;铜钱系统分析!$D$236,S519&lt;=铜钱系统分析!$E$236),2)</f>
        <v>2</v>
      </c>
      <c r="V519" s="48">
        <f t="shared" ca="1" si="77"/>
        <v>94.926813438924952</v>
      </c>
      <c r="W519">
        <f ca="1">_xlfn.IFS(AND(V519&gt;铜钱系统分析!$D$233,V519&lt;=铜钱系统分析!$E$233),5,AND(V519&gt;铜钱系统分析!$D$234,V519&lt;=铜钱系统分析!$E$234),4,AND(V519&gt;铜钱系统分析!$D$235,V519&lt;=铜钱系统分析!$E$235),3,AND(V519&gt;铜钱系统分析!$D$236,V519&lt;=铜钱系统分析!$E$236),2)</f>
        <v>2</v>
      </c>
      <c r="Y519" s="48">
        <f t="shared" ca="1" si="78"/>
        <v>28.585750647988796</v>
      </c>
      <c r="Z519">
        <f ca="1">_xlfn.IFS(AND(Y519&gt;铜钱系统分析!$D$233,Y519&lt;=铜钱系统分析!$E$233),5,AND(Y519&gt;铜钱系统分析!$D$234,Y519&lt;=铜钱系统分析!$E$234),4,AND(Y519&gt;铜钱系统分析!$D$235,Y519&lt;=铜钱系统分析!$E$235),3,AND(Y519&gt;铜钱系统分析!$D$236,Y519&lt;=铜钱系统分析!$E$236),2)</f>
        <v>3</v>
      </c>
      <c r="AB519" s="48">
        <f t="shared" ca="1" si="79"/>
        <v>50.158038550475872</v>
      </c>
      <c r="AC519">
        <f ca="1">_xlfn.IFS(AND(AB519&gt;铜钱系统分析!$D$233,AB519&lt;=铜钱系统分析!$E$233),5,AND(AB519&gt;铜钱系统分析!$D$234,AB519&lt;=铜钱系统分析!$E$234),4,AND(AB519&gt;铜钱系统分析!$D$235,AB519&lt;=铜钱系统分析!$E$235),3,AND(AB519&gt;铜钱系统分析!$D$236,AB519&lt;=铜钱系统分析!$E$236),2)</f>
        <v>3</v>
      </c>
    </row>
    <row r="520" spans="1:29" x14ac:dyDescent="0.15">
      <c r="A520" s="48">
        <f t="shared" ca="1" si="70"/>
        <v>88.033377221386772</v>
      </c>
      <c r="B520">
        <f ca="1">_xlfn.IFS(AND(A520&gt;铜钱系统分析!$D$233,A520&lt;=铜钱系统分析!$E$233),5,AND(A520&gt;铜钱系统分析!$D$234,A520&lt;=铜钱系统分析!$E$234),4,AND(A520&gt;铜钱系统分析!$D$235,A520&lt;=铜钱系统分析!$E$235),3,AND(A520&gt;铜钱系统分析!$D$236,A520&lt;=铜钱系统分析!$E$236),2)</f>
        <v>2</v>
      </c>
      <c r="D520" s="48">
        <f t="shared" ca="1" si="71"/>
        <v>24.348277903521844</v>
      </c>
      <c r="E520">
        <f ca="1">_xlfn.IFS(AND(D520&gt;铜钱系统分析!$D$233,D520&lt;=铜钱系统分析!$E$233),5,AND(D520&gt;铜钱系统分析!$D$234,D520&lt;=铜钱系统分析!$E$234),4,AND(D520&gt;铜钱系统分析!$D$235,D520&lt;=铜钱系统分析!$E$235),3,AND(D520&gt;铜钱系统分析!$D$236,D520&lt;=铜钱系统分析!$E$236),2)</f>
        <v>3</v>
      </c>
      <c r="G520" s="48">
        <f t="shared" ca="1" si="72"/>
        <v>89.013429099268947</v>
      </c>
      <c r="H520">
        <f ca="1">_xlfn.IFS(AND(G520&gt;铜钱系统分析!$D$233,G520&lt;=铜钱系统分析!$E$233),5,AND(G520&gt;铜钱系统分析!$D$234,G520&lt;=铜钱系统分析!$E$234),4,AND(G520&gt;铜钱系统分析!$D$235,G520&lt;=铜钱系统分析!$E$235),3,AND(G520&gt;铜钱系统分析!$D$236,G520&lt;=铜钱系统分析!$E$236),2)</f>
        <v>2</v>
      </c>
      <c r="J520" s="48">
        <f t="shared" ca="1" si="73"/>
        <v>32.964613634510343</v>
      </c>
      <c r="K520">
        <f ca="1">_xlfn.IFS(AND(J520&gt;铜钱系统分析!$D$233,J520&lt;=铜钱系统分析!$E$233),5,AND(J520&gt;铜钱系统分析!$D$234,J520&lt;=铜钱系统分析!$E$234),4,AND(J520&gt;铜钱系统分析!$D$235,J520&lt;=铜钱系统分析!$E$235),3,AND(J520&gt;铜钱系统分析!$D$236,J520&lt;=铜钱系统分析!$E$236),2)</f>
        <v>3</v>
      </c>
      <c r="M520" s="48">
        <f t="shared" ca="1" si="74"/>
        <v>86.572199687150658</v>
      </c>
      <c r="N520">
        <f ca="1">_xlfn.IFS(AND(M520&gt;铜钱系统分析!$D$233,M520&lt;=铜钱系统分析!$E$233),5,AND(M520&gt;铜钱系统分析!$D$234,M520&lt;=铜钱系统分析!$E$234),4,AND(M520&gt;铜钱系统分析!$D$235,M520&lt;=铜钱系统分析!$E$235),3,AND(M520&gt;铜钱系统分析!$D$236,M520&lt;=铜钱系统分析!$E$236),2)</f>
        <v>2</v>
      </c>
      <c r="P520" s="48">
        <f t="shared" ca="1" si="75"/>
        <v>92.79153582081365</v>
      </c>
      <c r="Q520">
        <f ca="1">_xlfn.IFS(AND(P520&gt;铜钱系统分析!$D$233,P520&lt;=铜钱系统分析!$E$233),5,AND(P520&gt;铜钱系统分析!$D$234,P520&lt;=铜钱系统分析!$E$234),4,AND(P520&gt;铜钱系统分析!$D$235,P520&lt;=铜钱系统分析!$E$235),3,AND(P520&gt;铜钱系统分析!$D$236,P520&lt;=铜钱系统分析!$E$236),2)</f>
        <v>2</v>
      </c>
      <c r="S520" s="48">
        <f t="shared" ca="1" si="76"/>
        <v>87.998464278494907</v>
      </c>
      <c r="T520">
        <f ca="1">_xlfn.IFS(AND(S520&gt;铜钱系统分析!$D$233,S520&lt;=铜钱系统分析!$E$233),5,AND(S520&gt;铜钱系统分析!$D$234,S520&lt;=铜钱系统分析!$E$234),4,AND(S520&gt;铜钱系统分析!$D$235,S520&lt;=铜钱系统分析!$E$235),3,AND(S520&gt;铜钱系统分析!$D$236,S520&lt;=铜钱系统分析!$E$236),2)</f>
        <v>2</v>
      </c>
      <c r="V520" s="48">
        <f t="shared" ca="1" si="77"/>
        <v>78.423332246853491</v>
      </c>
      <c r="W520">
        <f ca="1">_xlfn.IFS(AND(V520&gt;铜钱系统分析!$D$233,V520&lt;=铜钱系统分析!$E$233),5,AND(V520&gt;铜钱系统分析!$D$234,V520&lt;=铜钱系统分析!$E$234),4,AND(V520&gt;铜钱系统分析!$D$235,V520&lt;=铜钱系统分析!$E$235),3,AND(V520&gt;铜钱系统分析!$D$236,V520&lt;=铜钱系统分析!$E$236),2)</f>
        <v>2</v>
      </c>
      <c r="Y520" s="48">
        <f t="shared" ca="1" si="78"/>
        <v>62.215876310191511</v>
      </c>
      <c r="Z520">
        <f ca="1">_xlfn.IFS(AND(Y520&gt;铜钱系统分析!$D$233,Y520&lt;=铜钱系统分析!$E$233),5,AND(Y520&gt;铜钱系统分析!$D$234,Y520&lt;=铜钱系统分析!$E$234),4,AND(Y520&gt;铜钱系统分析!$D$235,Y520&lt;=铜钱系统分析!$E$235),3,AND(Y520&gt;铜钱系统分析!$D$236,Y520&lt;=铜钱系统分析!$E$236),2)</f>
        <v>3</v>
      </c>
      <c r="AB520" s="48">
        <f t="shared" ca="1" si="79"/>
        <v>83.991583390928525</v>
      </c>
      <c r="AC520">
        <f ca="1">_xlfn.IFS(AND(AB520&gt;铜钱系统分析!$D$233,AB520&lt;=铜钱系统分析!$E$233),5,AND(AB520&gt;铜钱系统分析!$D$234,AB520&lt;=铜钱系统分析!$E$234),4,AND(AB520&gt;铜钱系统分析!$D$235,AB520&lt;=铜钱系统分析!$E$235),3,AND(AB520&gt;铜钱系统分析!$D$236,AB520&lt;=铜钱系统分析!$E$236),2)</f>
        <v>2</v>
      </c>
    </row>
    <row r="521" spans="1:29" x14ac:dyDescent="0.15">
      <c r="A521" s="48">
        <f t="shared" ca="1" si="70"/>
        <v>98.171825316509086</v>
      </c>
      <c r="B521">
        <f ca="1">_xlfn.IFS(AND(A521&gt;铜钱系统分析!$D$233,A521&lt;=铜钱系统分析!$E$233),5,AND(A521&gt;铜钱系统分析!$D$234,A521&lt;=铜钱系统分析!$E$234),4,AND(A521&gt;铜钱系统分析!$D$235,A521&lt;=铜钱系统分析!$E$235),3,AND(A521&gt;铜钱系统分析!$D$236,A521&lt;=铜钱系统分析!$E$236),2)</f>
        <v>2</v>
      </c>
      <c r="D521" s="48">
        <f t="shared" ca="1" si="71"/>
        <v>49.452718686988021</v>
      </c>
      <c r="E521">
        <f ca="1">_xlfn.IFS(AND(D521&gt;铜钱系统分析!$D$233,D521&lt;=铜钱系统分析!$E$233),5,AND(D521&gt;铜钱系统分析!$D$234,D521&lt;=铜钱系统分析!$E$234),4,AND(D521&gt;铜钱系统分析!$D$235,D521&lt;=铜钱系统分析!$E$235),3,AND(D521&gt;铜钱系统分析!$D$236,D521&lt;=铜钱系统分析!$E$236),2)</f>
        <v>3</v>
      </c>
      <c r="G521" s="48">
        <f t="shared" ca="1" si="72"/>
        <v>45.303959576401233</v>
      </c>
      <c r="H521">
        <f ca="1">_xlfn.IFS(AND(G521&gt;铜钱系统分析!$D$233,G521&lt;=铜钱系统分析!$E$233),5,AND(G521&gt;铜钱系统分析!$D$234,G521&lt;=铜钱系统分析!$E$234),4,AND(G521&gt;铜钱系统分析!$D$235,G521&lt;=铜钱系统分析!$E$235),3,AND(G521&gt;铜钱系统分析!$D$236,G521&lt;=铜钱系统分析!$E$236),2)</f>
        <v>3</v>
      </c>
      <c r="J521" s="48">
        <f t="shared" ca="1" si="73"/>
        <v>55.741814268780018</v>
      </c>
      <c r="K521">
        <f ca="1">_xlfn.IFS(AND(J521&gt;铜钱系统分析!$D$233,J521&lt;=铜钱系统分析!$E$233),5,AND(J521&gt;铜钱系统分析!$D$234,J521&lt;=铜钱系统分析!$E$234),4,AND(J521&gt;铜钱系统分析!$D$235,J521&lt;=铜钱系统分析!$E$235),3,AND(J521&gt;铜钱系统分析!$D$236,J521&lt;=铜钱系统分析!$E$236),2)</f>
        <v>3</v>
      </c>
      <c r="M521" s="48">
        <f t="shared" ca="1" si="74"/>
        <v>39.415583553905719</v>
      </c>
      <c r="N521">
        <f ca="1">_xlfn.IFS(AND(M521&gt;铜钱系统分析!$D$233,M521&lt;=铜钱系统分析!$E$233),5,AND(M521&gt;铜钱系统分析!$D$234,M521&lt;=铜钱系统分析!$E$234),4,AND(M521&gt;铜钱系统分析!$D$235,M521&lt;=铜钱系统分析!$E$235),3,AND(M521&gt;铜钱系统分析!$D$236,M521&lt;=铜钱系统分析!$E$236),2)</f>
        <v>3</v>
      </c>
      <c r="P521" s="48">
        <f t="shared" ca="1" si="75"/>
        <v>78.075773153959076</v>
      </c>
      <c r="Q521">
        <f ca="1">_xlfn.IFS(AND(P521&gt;铜钱系统分析!$D$233,P521&lt;=铜钱系统分析!$E$233),5,AND(P521&gt;铜钱系统分析!$D$234,P521&lt;=铜钱系统分析!$E$234),4,AND(P521&gt;铜钱系统分析!$D$235,P521&lt;=铜钱系统分析!$E$235),3,AND(P521&gt;铜钱系统分析!$D$236,P521&lt;=铜钱系统分析!$E$236),2)</f>
        <v>2</v>
      </c>
      <c r="S521" s="48">
        <f t="shared" ca="1" si="76"/>
        <v>50.760092932210362</v>
      </c>
      <c r="T521">
        <f ca="1">_xlfn.IFS(AND(S521&gt;铜钱系统分析!$D$233,S521&lt;=铜钱系统分析!$E$233),5,AND(S521&gt;铜钱系统分析!$D$234,S521&lt;=铜钱系统分析!$E$234),4,AND(S521&gt;铜钱系统分析!$D$235,S521&lt;=铜钱系统分析!$E$235),3,AND(S521&gt;铜钱系统分析!$D$236,S521&lt;=铜钱系统分析!$E$236),2)</f>
        <v>3</v>
      </c>
      <c r="V521" s="48">
        <f t="shared" ca="1" si="77"/>
        <v>22.161007248331899</v>
      </c>
      <c r="W521">
        <f ca="1">_xlfn.IFS(AND(V521&gt;铜钱系统分析!$D$233,V521&lt;=铜钱系统分析!$E$233),5,AND(V521&gt;铜钱系统分析!$D$234,V521&lt;=铜钱系统分析!$E$234),4,AND(V521&gt;铜钱系统分析!$D$235,V521&lt;=铜钱系统分析!$E$235),3,AND(V521&gt;铜钱系统分析!$D$236,V521&lt;=铜钱系统分析!$E$236),2)</f>
        <v>3</v>
      </c>
      <c r="Y521" s="48">
        <f t="shared" ca="1" si="78"/>
        <v>70.297043544112469</v>
      </c>
      <c r="Z521">
        <f ca="1">_xlfn.IFS(AND(Y521&gt;铜钱系统分析!$D$233,Y521&lt;=铜钱系统分析!$E$233),5,AND(Y521&gt;铜钱系统分析!$D$234,Y521&lt;=铜钱系统分析!$E$234),4,AND(Y521&gt;铜钱系统分析!$D$235,Y521&lt;=铜钱系统分析!$E$235),3,AND(Y521&gt;铜钱系统分析!$D$236,Y521&lt;=铜钱系统分析!$E$236),2)</f>
        <v>3</v>
      </c>
      <c r="AB521" s="48">
        <f t="shared" ca="1" si="79"/>
        <v>68.631231061245728</v>
      </c>
      <c r="AC521">
        <f ca="1">_xlfn.IFS(AND(AB521&gt;铜钱系统分析!$D$233,AB521&lt;=铜钱系统分析!$E$233),5,AND(AB521&gt;铜钱系统分析!$D$234,AB521&lt;=铜钱系统分析!$E$234),4,AND(AB521&gt;铜钱系统分析!$D$235,AB521&lt;=铜钱系统分析!$E$235),3,AND(AB521&gt;铜钱系统分析!$D$236,AB521&lt;=铜钱系统分析!$E$236),2)</f>
        <v>3</v>
      </c>
    </row>
    <row r="522" spans="1:29" x14ac:dyDescent="0.15">
      <c r="A522" s="48">
        <f t="shared" ca="1" si="70"/>
        <v>31.740609702752586</v>
      </c>
      <c r="B522">
        <f ca="1">_xlfn.IFS(AND(A522&gt;铜钱系统分析!$D$233,A522&lt;=铜钱系统分析!$E$233),5,AND(A522&gt;铜钱系统分析!$D$234,A522&lt;=铜钱系统分析!$E$234),4,AND(A522&gt;铜钱系统分析!$D$235,A522&lt;=铜钱系统分析!$E$235),3,AND(A522&gt;铜钱系统分析!$D$236,A522&lt;=铜钱系统分析!$E$236),2)</f>
        <v>3</v>
      </c>
      <c r="D522" s="48">
        <f t="shared" ca="1" si="71"/>
        <v>38.478023309744657</v>
      </c>
      <c r="E522">
        <f ca="1">_xlfn.IFS(AND(D522&gt;铜钱系统分析!$D$233,D522&lt;=铜钱系统分析!$E$233),5,AND(D522&gt;铜钱系统分析!$D$234,D522&lt;=铜钱系统分析!$E$234),4,AND(D522&gt;铜钱系统分析!$D$235,D522&lt;=铜钱系统分析!$E$235),3,AND(D522&gt;铜钱系统分析!$D$236,D522&lt;=铜钱系统分析!$E$236),2)</f>
        <v>3</v>
      </c>
      <c r="G522" s="48">
        <f t="shared" ca="1" si="72"/>
        <v>36.824341269690343</v>
      </c>
      <c r="H522">
        <f ca="1">_xlfn.IFS(AND(G522&gt;铜钱系统分析!$D$233,G522&lt;=铜钱系统分析!$E$233),5,AND(G522&gt;铜钱系统分析!$D$234,G522&lt;=铜钱系统分析!$E$234),4,AND(G522&gt;铜钱系统分析!$D$235,G522&lt;=铜钱系统分析!$E$235),3,AND(G522&gt;铜钱系统分析!$D$236,G522&lt;=铜钱系统分析!$E$236),2)</f>
        <v>3</v>
      </c>
      <c r="J522" s="48">
        <f t="shared" ca="1" si="73"/>
        <v>71.786893528512266</v>
      </c>
      <c r="K522">
        <f ca="1">_xlfn.IFS(AND(J522&gt;铜钱系统分析!$D$233,J522&lt;=铜钱系统分析!$E$233),5,AND(J522&gt;铜钱系统分析!$D$234,J522&lt;=铜钱系统分析!$E$234),4,AND(J522&gt;铜钱系统分析!$D$235,J522&lt;=铜钱系统分析!$E$235),3,AND(J522&gt;铜钱系统分析!$D$236,J522&lt;=铜钱系统分析!$E$236),2)</f>
        <v>3</v>
      </c>
      <c r="M522" s="48">
        <f t="shared" ca="1" si="74"/>
        <v>4.7147189763621196</v>
      </c>
      <c r="N522">
        <f ca="1">_xlfn.IFS(AND(M522&gt;铜钱系统分析!$D$233,M522&lt;=铜钱系统分析!$E$233),5,AND(M522&gt;铜钱系统分析!$D$234,M522&lt;=铜钱系统分析!$E$234),4,AND(M522&gt;铜钱系统分析!$D$235,M522&lt;=铜钱系统分析!$E$235),3,AND(M522&gt;铜钱系统分析!$D$236,M522&lt;=铜钱系统分析!$E$236),2)</f>
        <v>3</v>
      </c>
      <c r="P522" s="48">
        <f t="shared" ca="1" si="75"/>
        <v>98.623767296973327</v>
      </c>
      <c r="Q522">
        <f ca="1">_xlfn.IFS(AND(P522&gt;铜钱系统分析!$D$233,P522&lt;=铜钱系统分析!$E$233),5,AND(P522&gt;铜钱系统分析!$D$234,P522&lt;=铜钱系统分析!$E$234),4,AND(P522&gt;铜钱系统分析!$D$235,P522&lt;=铜钱系统分析!$E$235),3,AND(P522&gt;铜钱系统分析!$D$236,P522&lt;=铜钱系统分析!$E$236),2)</f>
        <v>2</v>
      </c>
      <c r="S522" s="48">
        <f t="shared" ca="1" si="76"/>
        <v>26.006873008257635</v>
      </c>
      <c r="T522">
        <f ca="1">_xlfn.IFS(AND(S522&gt;铜钱系统分析!$D$233,S522&lt;=铜钱系统分析!$E$233),5,AND(S522&gt;铜钱系统分析!$D$234,S522&lt;=铜钱系统分析!$E$234),4,AND(S522&gt;铜钱系统分析!$D$235,S522&lt;=铜钱系统分析!$E$235),3,AND(S522&gt;铜钱系统分析!$D$236,S522&lt;=铜钱系统分析!$E$236),2)</f>
        <v>3</v>
      </c>
      <c r="V522" s="48">
        <f t="shared" ca="1" si="77"/>
        <v>70.43653638187341</v>
      </c>
      <c r="W522">
        <f ca="1">_xlfn.IFS(AND(V522&gt;铜钱系统分析!$D$233,V522&lt;=铜钱系统分析!$E$233),5,AND(V522&gt;铜钱系统分析!$D$234,V522&lt;=铜钱系统分析!$E$234),4,AND(V522&gt;铜钱系统分析!$D$235,V522&lt;=铜钱系统分析!$E$235),3,AND(V522&gt;铜钱系统分析!$D$236,V522&lt;=铜钱系统分析!$E$236),2)</f>
        <v>3</v>
      </c>
      <c r="Y522" s="48">
        <f t="shared" ca="1" si="78"/>
        <v>43.749344938471083</v>
      </c>
      <c r="Z522">
        <f ca="1">_xlfn.IFS(AND(Y522&gt;铜钱系统分析!$D$233,Y522&lt;=铜钱系统分析!$E$233),5,AND(Y522&gt;铜钱系统分析!$D$234,Y522&lt;=铜钱系统分析!$E$234),4,AND(Y522&gt;铜钱系统分析!$D$235,Y522&lt;=铜钱系统分析!$E$235),3,AND(Y522&gt;铜钱系统分析!$D$236,Y522&lt;=铜钱系统分析!$E$236),2)</f>
        <v>3</v>
      </c>
      <c r="AB522" s="48">
        <f t="shared" ca="1" si="79"/>
        <v>56.423142370763614</v>
      </c>
      <c r="AC522">
        <f ca="1">_xlfn.IFS(AND(AB522&gt;铜钱系统分析!$D$233,AB522&lt;=铜钱系统分析!$E$233),5,AND(AB522&gt;铜钱系统分析!$D$234,AB522&lt;=铜钱系统分析!$E$234),4,AND(AB522&gt;铜钱系统分析!$D$235,AB522&lt;=铜钱系统分析!$E$235),3,AND(AB522&gt;铜钱系统分析!$D$236,AB522&lt;=铜钱系统分析!$E$236),2)</f>
        <v>3</v>
      </c>
    </row>
    <row r="523" spans="1:29" x14ac:dyDescent="0.15">
      <c r="A523" s="48">
        <f t="shared" ca="1" si="70"/>
        <v>10.819898938898643</v>
      </c>
      <c r="B523">
        <f ca="1">_xlfn.IFS(AND(A523&gt;铜钱系统分析!$D$233,A523&lt;=铜钱系统分析!$E$233),5,AND(A523&gt;铜钱系统分析!$D$234,A523&lt;=铜钱系统分析!$E$234),4,AND(A523&gt;铜钱系统分析!$D$235,A523&lt;=铜钱系统分析!$E$235),3,AND(A523&gt;铜钱系统分析!$D$236,A523&lt;=铜钱系统分析!$E$236),2)</f>
        <v>3</v>
      </c>
      <c r="D523" s="48">
        <f t="shared" ca="1" si="71"/>
        <v>84.037527350032803</v>
      </c>
      <c r="E523">
        <f ca="1">_xlfn.IFS(AND(D523&gt;铜钱系统分析!$D$233,D523&lt;=铜钱系统分析!$E$233),5,AND(D523&gt;铜钱系统分析!$D$234,D523&lt;=铜钱系统分析!$E$234),4,AND(D523&gt;铜钱系统分析!$D$235,D523&lt;=铜钱系统分析!$E$235),3,AND(D523&gt;铜钱系统分析!$D$236,D523&lt;=铜钱系统分析!$E$236),2)</f>
        <v>2</v>
      </c>
      <c r="G523" s="48">
        <f t="shared" ca="1" si="72"/>
        <v>31.059255368600081</v>
      </c>
      <c r="H523">
        <f ca="1">_xlfn.IFS(AND(G523&gt;铜钱系统分析!$D$233,G523&lt;=铜钱系统分析!$E$233),5,AND(G523&gt;铜钱系统分析!$D$234,G523&lt;=铜钱系统分析!$E$234),4,AND(G523&gt;铜钱系统分析!$D$235,G523&lt;=铜钱系统分析!$E$235),3,AND(G523&gt;铜钱系统分析!$D$236,G523&lt;=铜钱系统分析!$E$236),2)</f>
        <v>3</v>
      </c>
      <c r="J523" s="48">
        <f t="shared" ca="1" si="73"/>
        <v>53.31627552326529</v>
      </c>
      <c r="K523">
        <f ca="1">_xlfn.IFS(AND(J523&gt;铜钱系统分析!$D$233,J523&lt;=铜钱系统分析!$E$233),5,AND(J523&gt;铜钱系统分析!$D$234,J523&lt;=铜钱系统分析!$E$234),4,AND(J523&gt;铜钱系统分析!$D$235,J523&lt;=铜钱系统分析!$E$235),3,AND(J523&gt;铜钱系统分析!$D$236,J523&lt;=铜钱系统分析!$E$236),2)</f>
        <v>3</v>
      </c>
      <c r="M523" s="48">
        <f t="shared" ca="1" si="74"/>
        <v>95.882754165719007</v>
      </c>
      <c r="N523">
        <f ca="1">_xlfn.IFS(AND(M523&gt;铜钱系统分析!$D$233,M523&lt;=铜钱系统分析!$E$233),5,AND(M523&gt;铜钱系统分析!$D$234,M523&lt;=铜钱系统分析!$E$234),4,AND(M523&gt;铜钱系统分析!$D$235,M523&lt;=铜钱系统分析!$E$235),3,AND(M523&gt;铜钱系统分析!$D$236,M523&lt;=铜钱系统分析!$E$236),2)</f>
        <v>2</v>
      </c>
      <c r="P523" s="48">
        <f t="shared" ca="1" si="75"/>
        <v>58.132887896037168</v>
      </c>
      <c r="Q523">
        <f ca="1">_xlfn.IFS(AND(P523&gt;铜钱系统分析!$D$233,P523&lt;=铜钱系统分析!$E$233),5,AND(P523&gt;铜钱系统分析!$D$234,P523&lt;=铜钱系统分析!$E$234),4,AND(P523&gt;铜钱系统分析!$D$235,P523&lt;=铜钱系统分析!$E$235),3,AND(P523&gt;铜钱系统分析!$D$236,P523&lt;=铜钱系统分析!$E$236),2)</f>
        <v>3</v>
      </c>
      <c r="S523" s="48">
        <f t="shared" ca="1" si="76"/>
        <v>78.110229067371876</v>
      </c>
      <c r="T523">
        <f ca="1">_xlfn.IFS(AND(S523&gt;铜钱系统分析!$D$233,S523&lt;=铜钱系统分析!$E$233),5,AND(S523&gt;铜钱系统分析!$D$234,S523&lt;=铜钱系统分析!$E$234),4,AND(S523&gt;铜钱系统分析!$D$235,S523&lt;=铜钱系统分析!$E$235),3,AND(S523&gt;铜钱系统分析!$D$236,S523&lt;=铜钱系统分析!$E$236),2)</f>
        <v>2</v>
      </c>
      <c r="V523" s="48">
        <f t="shared" ca="1" si="77"/>
        <v>41.308935296439508</v>
      </c>
      <c r="W523">
        <f ca="1">_xlfn.IFS(AND(V523&gt;铜钱系统分析!$D$233,V523&lt;=铜钱系统分析!$E$233),5,AND(V523&gt;铜钱系统分析!$D$234,V523&lt;=铜钱系统分析!$E$234),4,AND(V523&gt;铜钱系统分析!$D$235,V523&lt;=铜钱系统分析!$E$235),3,AND(V523&gt;铜钱系统分析!$D$236,V523&lt;=铜钱系统分析!$E$236),2)</f>
        <v>3</v>
      </c>
      <c r="Y523" s="48">
        <f t="shared" ca="1" si="78"/>
        <v>39.343771073197907</v>
      </c>
      <c r="Z523">
        <f ca="1">_xlfn.IFS(AND(Y523&gt;铜钱系统分析!$D$233,Y523&lt;=铜钱系统分析!$E$233),5,AND(Y523&gt;铜钱系统分析!$D$234,Y523&lt;=铜钱系统分析!$E$234),4,AND(Y523&gt;铜钱系统分析!$D$235,Y523&lt;=铜钱系统分析!$E$235),3,AND(Y523&gt;铜钱系统分析!$D$236,Y523&lt;=铜钱系统分析!$E$236),2)</f>
        <v>3</v>
      </c>
      <c r="AB523" s="48">
        <f t="shared" ca="1" si="79"/>
        <v>18.87884338789171</v>
      </c>
      <c r="AC523">
        <f ca="1">_xlfn.IFS(AND(AB523&gt;铜钱系统分析!$D$233,AB523&lt;=铜钱系统分析!$E$233),5,AND(AB523&gt;铜钱系统分析!$D$234,AB523&lt;=铜钱系统分析!$E$234),4,AND(AB523&gt;铜钱系统分析!$D$235,AB523&lt;=铜钱系统分析!$E$235),3,AND(AB523&gt;铜钱系统分析!$D$236,AB523&lt;=铜钱系统分析!$E$236),2)</f>
        <v>3</v>
      </c>
    </row>
    <row r="524" spans="1:29" x14ac:dyDescent="0.15">
      <c r="A524" s="48">
        <f t="shared" ref="A524:A587" ca="1" si="80">RAND()*100</f>
        <v>22.461397430812912</v>
      </c>
      <c r="B524">
        <f ca="1">_xlfn.IFS(AND(A524&gt;铜钱系统分析!$D$233,A524&lt;=铜钱系统分析!$E$233),5,AND(A524&gt;铜钱系统分析!$D$234,A524&lt;=铜钱系统分析!$E$234),4,AND(A524&gt;铜钱系统分析!$D$235,A524&lt;=铜钱系统分析!$E$235),3,AND(A524&gt;铜钱系统分析!$D$236,A524&lt;=铜钱系统分析!$E$236),2)</f>
        <v>3</v>
      </c>
      <c r="D524" s="48">
        <f t="shared" ref="D524:D587" ca="1" si="81">RAND()*100</f>
        <v>30.488095987414908</v>
      </c>
      <c r="E524">
        <f ca="1">_xlfn.IFS(AND(D524&gt;铜钱系统分析!$D$233,D524&lt;=铜钱系统分析!$E$233),5,AND(D524&gt;铜钱系统分析!$D$234,D524&lt;=铜钱系统分析!$E$234),4,AND(D524&gt;铜钱系统分析!$D$235,D524&lt;=铜钱系统分析!$E$235),3,AND(D524&gt;铜钱系统分析!$D$236,D524&lt;=铜钱系统分析!$E$236),2)</f>
        <v>3</v>
      </c>
      <c r="G524" s="48">
        <f t="shared" ref="G524:G587" ca="1" si="82">RAND()*100</f>
        <v>72.769683551850335</v>
      </c>
      <c r="H524">
        <f ca="1">_xlfn.IFS(AND(G524&gt;铜钱系统分析!$D$233,G524&lt;=铜钱系统分析!$E$233),5,AND(G524&gt;铜钱系统分析!$D$234,G524&lt;=铜钱系统分析!$E$234),4,AND(G524&gt;铜钱系统分析!$D$235,G524&lt;=铜钱系统分析!$E$235),3,AND(G524&gt;铜钱系统分析!$D$236,G524&lt;=铜钱系统分析!$E$236),2)</f>
        <v>2</v>
      </c>
      <c r="J524" s="48">
        <f t="shared" ref="J524:J587" ca="1" si="83">RAND()*100</f>
        <v>74.526971565030465</v>
      </c>
      <c r="K524">
        <f ca="1">_xlfn.IFS(AND(J524&gt;铜钱系统分析!$D$233,J524&lt;=铜钱系统分析!$E$233),5,AND(J524&gt;铜钱系统分析!$D$234,J524&lt;=铜钱系统分析!$E$234),4,AND(J524&gt;铜钱系统分析!$D$235,J524&lt;=铜钱系统分析!$E$235),3,AND(J524&gt;铜钱系统分析!$D$236,J524&lt;=铜钱系统分析!$E$236),2)</f>
        <v>2</v>
      </c>
      <c r="M524" s="48">
        <f t="shared" ref="M524:M587" ca="1" si="84">RAND()*100</f>
        <v>49.088809774374312</v>
      </c>
      <c r="N524">
        <f ca="1">_xlfn.IFS(AND(M524&gt;铜钱系统分析!$D$233,M524&lt;=铜钱系统分析!$E$233),5,AND(M524&gt;铜钱系统分析!$D$234,M524&lt;=铜钱系统分析!$E$234),4,AND(M524&gt;铜钱系统分析!$D$235,M524&lt;=铜钱系统分析!$E$235),3,AND(M524&gt;铜钱系统分析!$D$236,M524&lt;=铜钱系统分析!$E$236),2)</f>
        <v>3</v>
      </c>
      <c r="P524" s="48">
        <f t="shared" ref="P524:P587" ca="1" si="85">RAND()*100</f>
        <v>0.61080665729431605</v>
      </c>
      <c r="Q524">
        <f ca="1">_xlfn.IFS(AND(P524&gt;铜钱系统分析!$D$233,P524&lt;=铜钱系统分析!$E$233),5,AND(P524&gt;铜钱系统分析!$D$234,P524&lt;=铜钱系统分析!$E$234),4,AND(P524&gt;铜钱系统分析!$D$235,P524&lt;=铜钱系统分析!$E$235),3,AND(P524&gt;铜钱系统分析!$D$236,P524&lt;=铜钱系统分析!$E$236),2)</f>
        <v>4</v>
      </c>
      <c r="S524" s="48">
        <f t="shared" ref="S524:S587" ca="1" si="86">RAND()*100</f>
        <v>58.463454053218264</v>
      </c>
      <c r="T524">
        <f ca="1">_xlfn.IFS(AND(S524&gt;铜钱系统分析!$D$233,S524&lt;=铜钱系统分析!$E$233),5,AND(S524&gt;铜钱系统分析!$D$234,S524&lt;=铜钱系统分析!$E$234),4,AND(S524&gt;铜钱系统分析!$D$235,S524&lt;=铜钱系统分析!$E$235),3,AND(S524&gt;铜钱系统分析!$D$236,S524&lt;=铜钱系统分析!$E$236),2)</f>
        <v>3</v>
      </c>
      <c r="V524" s="48">
        <f t="shared" ref="V524:V587" ca="1" si="87">RAND()*100</f>
        <v>43.747632898015119</v>
      </c>
      <c r="W524">
        <f ca="1">_xlfn.IFS(AND(V524&gt;铜钱系统分析!$D$233,V524&lt;=铜钱系统分析!$E$233),5,AND(V524&gt;铜钱系统分析!$D$234,V524&lt;=铜钱系统分析!$E$234),4,AND(V524&gt;铜钱系统分析!$D$235,V524&lt;=铜钱系统分析!$E$235),3,AND(V524&gt;铜钱系统分析!$D$236,V524&lt;=铜钱系统分析!$E$236),2)</f>
        <v>3</v>
      </c>
      <c r="Y524" s="48">
        <f t="shared" ref="Y524:Y587" ca="1" si="88">RAND()*100</f>
        <v>34.700071456722895</v>
      </c>
      <c r="Z524">
        <f ca="1">_xlfn.IFS(AND(Y524&gt;铜钱系统分析!$D$233,Y524&lt;=铜钱系统分析!$E$233),5,AND(Y524&gt;铜钱系统分析!$D$234,Y524&lt;=铜钱系统分析!$E$234),4,AND(Y524&gt;铜钱系统分析!$D$235,Y524&lt;=铜钱系统分析!$E$235),3,AND(Y524&gt;铜钱系统分析!$D$236,Y524&lt;=铜钱系统分析!$E$236),2)</f>
        <v>3</v>
      </c>
      <c r="AB524" s="48">
        <f t="shared" ref="AB524:AB587" ca="1" si="89">RAND()*100</f>
        <v>96.86901201051279</v>
      </c>
      <c r="AC524">
        <f ca="1">_xlfn.IFS(AND(AB524&gt;铜钱系统分析!$D$233,AB524&lt;=铜钱系统分析!$E$233),5,AND(AB524&gt;铜钱系统分析!$D$234,AB524&lt;=铜钱系统分析!$E$234),4,AND(AB524&gt;铜钱系统分析!$D$235,AB524&lt;=铜钱系统分析!$E$235),3,AND(AB524&gt;铜钱系统分析!$D$236,AB524&lt;=铜钱系统分析!$E$236),2)</f>
        <v>2</v>
      </c>
    </row>
    <row r="525" spans="1:29" x14ac:dyDescent="0.15">
      <c r="A525" s="48">
        <f t="shared" ca="1" si="80"/>
        <v>2.7724867138306242</v>
      </c>
      <c r="B525">
        <f ca="1">_xlfn.IFS(AND(A525&gt;铜钱系统分析!$D$233,A525&lt;=铜钱系统分析!$E$233),5,AND(A525&gt;铜钱系统分析!$D$234,A525&lt;=铜钱系统分析!$E$234),4,AND(A525&gt;铜钱系统分析!$D$235,A525&lt;=铜钱系统分析!$E$235),3,AND(A525&gt;铜钱系统分析!$D$236,A525&lt;=铜钱系统分析!$E$236),2)</f>
        <v>3</v>
      </c>
      <c r="D525" s="48">
        <f t="shared" ca="1" si="81"/>
        <v>65.733178593621673</v>
      </c>
      <c r="E525">
        <f ca="1">_xlfn.IFS(AND(D525&gt;铜钱系统分析!$D$233,D525&lt;=铜钱系统分析!$E$233),5,AND(D525&gt;铜钱系统分析!$D$234,D525&lt;=铜钱系统分析!$E$234),4,AND(D525&gt;铜钱系统分析!$D$235,D525&lt;=铜钱系统分析!$E$235),3,AND(D525&gt;铜钱系统分析!$D$236,D525&lt;=铜钱系统分析!$E$236),2)</f>
        <v>3</v>
      </c>
      <c r="G525" s="48">
        <f t="shared" ca="1" si="82"/>
        <v>78.02644992497234</v>
      </c>
      <c r="H525">
        <f ca="1">_xlfn.IFS(AND(G525&gt;铜钱系统分析!$D$233,G525&lt;=铜钱系统分析!$E$233),5,AND(G525&gt;铜钱系统分析!$D$234,G525&lt;=铜钱系统分析!$E$234),4,AND(G525&gt;铜钱系统分析!$D$235,G525&lt;=铜钱系统分析!$E$235),3,AND(G525&gt;铜钱系统分析!$D$236,G525&lt;=铜钱系统分析!$E$236),2)</f>
        <v>2</v>
      </c>
      <c r="J525" s="48">
        <f t="shared" ca="1" si="83"/>
        <v>79.947479419434444</v>
      </c>
      <c r="K525">
        <f ca="1">_xlfn.IFS(AND(J525&gt;铜钱系统分析!$D$233,J525&lt;=铜钱系统分析!$E$233),5,AND(J525&gt;铜钱系统分析!$D$234,J525&lt;=铜钱系统分析!$E$234),4,AND(J525&gt;铜钱系统分析!$D$235,J525&lt;=铜钱系统分析!$E$235),3,AND(J525&gt;铜钱系统分析!$D$236,J525&lt;=铜钱系统分析!$E$236),2)</f>
        <v>2</v>
      </c>
      <c r="M525" s="48">
        <f t="shared" ca="1" si="84"/>
        <v>57.829710103596113</v>
      </c>
      <c r="N525">
        <f ca="1">_xlfn.IFS(AND(M525&gt;铜钱系统分析!$D$233,M525&lt;=铜钱系统分析!$E$233),5,AND(M525&gt;铜钱系统分析!$D$234,M525&lt;=铜钱系统分析!$E$234),4,AND(M525&gt;铜钱系统分析!$D$235,M525&lt;=铜钱系统分析!$E$235),3,AND(M525&gt;铜钱系统分析!$D$236,M525&lt;=铜钱系统分析!$E$236),2)</f>
        <v>3</v>
      </c>
      <c r="P525" s="48">
        <f t="shared" ca="1" si="85"/>
        <v>36.739025083954722</v>
      </c>
      <c r="Q525">
        <f ca="1">_xlfn.IFS(AND(P525&gt;铜钱系统分析!$D$233,P525&lt;=铜钱系统分析!$E$233),5,AND(P525&gt;铜钱系统分析!$D$234,P525&lt;=铜钱系统分析!$E$234),4,AND(P525&gt;铜钱系统分析!$D$235,P525&lt;=铜钱系统分析!$E$235),3,AND(P525&gt;铜钱系统分析!$D$236,P525&lt;=铜钱系统分析!$E$236),2)</f>
        <v>3</v>
      </c>
      <c r="S525" s="48">
        <f t="shared" ca="1" si="86"/>
        <v>75.260101442989622</v>
      </c>
      <c r="T525">
        <f ca="1">_xlfn.IFS(AND(S525&gt;铜钱系统分析!$D$233,S525&lt;=铜钱系统分析!$E$233),5,AND(S525&gt;铜钱系统分析!$D$234,S525&lt;=铜钱系统分析!$E$234),4,AND(S525&gt;铜钱系统分析!$D$235,S525&lt;=铜钱系统分析!$E$235),3,AND(S525&gt;铜钱系统分析!$D$236,S525&lt;=铜钱系统分析!$E$236),2)</f>
        <v>2</v>
      </c>
      <c r="V525" s="48">
        <f t="shared" ca="1" si="87"/>
        <v>37.766483429441656</v>
      </c>
      <c r="W525">
        <f ca="1">_xlfn.IFS(AND(V525&gt;铜钱系统分析!$D$233,V525&lt;=铜钱系统分析!$E$233),5,AND(V525&gt;铜钱系统分析!$D$234,V525&lt;=铜钱系统分析!$E$234),4,AND(V525&gt;铜钱系统分析!$D$235,V525&lt;=铜钱系统分析!$E$235),3,AND(V525&gt;铜钱系统分析!$D$236,V525&lt;=铜钱系统分析!$E$236),2)</f>
        <v>3</v>
      </c>
      <c r="Y525" s="48">
        <f t="shared" ca="1" si="88"/>
        <v>0.33145248826399465</v>
      </c>
      <c r="Z525">
        <f ca="1">_xlfn.IFS(AND(Y525&gt;铜钱系统分析!$D$233,Y525&lt;=铜钱系统分析!$E$233),5,AND(Y525&gt;铜钱系统分析!$D$234,Y525&lt;=铜钱系统分析!$E$234),4,AND(Y525&gt;铜钱系统分析!$D$235,Y525&lt;=铜钱系统分析!$E$235),3,AND(Y525&gt;铜钱系统分析!$D$236,Y525&lt;=铜钱系统分析!$E$236),2)</f>
        <v>5</v>
      </c>
      <c r="AB525" s="48">
        <f t="shared" ca="1" si="89"/>
        <v>91.399169555496911</v>
      </c>
      <c r="AC525">
        <f ca="1">_xlfn.IFS(AND(AB525&gt;铜钱系统分析!$D$233,AB525&lt;=铜钱系统分析!$E$233),5,AND(AB525&gt;铜钱系统分析!$D$234,AB525&lt;=铜钱系统分析!$E$234),4,AND(AB525&gt;铜钱系统分析!$D$235,AB525&lt;=铜钱系统分析!$E$235),3,AND(AB525&gt;铜钱系统分析!$D$236,AB525&lt;=铜钱系统分析!$E$236),2)</f>
        <v>2</v>
      </c>
    </row>
    <row r="526" spans="1:29" x14ac:dyDescent="0.15">
      <c r="A526" s="48">
        <f t="shared" ca="1" si="80"/>
        <v>77.831834473052481</v>
      </c>
      <c r="B526">
        <f ca="1">_xlfn.IFS(AND(A526&gt;铜钱系统分析!$D$233,A526&lt;=铜钱系统分析!$E$233),5,AND(A526&gt;铜钱系统分析!$D$234,A526&lt;=铜钱系统分析!$E$234),4,AND(A526&gt;铜钱系统分析!$D$235,A526&lt;=铜钱系统分析!$E$235),3,AND(A526&gt;铜钱系统分析!$D$236,A526&lt;=铜钱系统分析!$E$236),2)</f>
        <v>2</v>
      </c>
      <c r="D526" s="48">
        <f t="shared" ca="1" si="81"/>
        <v>68.302022351207341</v>
      </c>
      <c r="E526">
        <f ca="1">_xlfn.IFS(AND(D526&gt;铜钱系统分析!$D$233,D526&lt;=铜钱系统分析!$E$233),5,AND(D526&gt;铜钱系统分析!$D$234,D526&lt;=铜钱系统分析!$E$234),4,AND(D526&gt;铜钱系统分析!$D$235,D526&lt;=铜钱系统分析!$E$235),3,AND(D526&gt;铜钱系统分析!$D$236,D526&lt;=铜钱系统分析!$E$236),2)</f>
        <v>3</v>
      </c>
      <c r="G526" s="48">
        <f t="shared" ca="1" si="82"/>
        <v>62.817420346504157</v>
      </c>
      <c r="H526">
        <f ca="1">_xlfn.IFS(AND(G526&gt;铜钱系统分析!$D$233,G526&lt;=铜钱系统分析!$E$233),5,AND(G526&gt;铜钱系统分析!$D$234,G526&lt;=铜钱系统分析!$E$234),4,AND(G526&gt;铜钱系统分析!$D$235,G526&lt;=铜钱系统分析!$E$235),3,AND(G526&gt;铜钱系统分析!$D$236,G526&lt;=铜钱系统分析!$E$236),2)</f>
        <v>3</v>
      </c>
      <c r="J526" s="48">
        <f t="shared" ca="1" si="83"/>
        <v>66.20165902910972</v>
      </c>
      <c r="K526">
        <f ca="1">_xlfn.IFS(AND(J526&gt;铜钱系统分析!$D$233,J526&lt;=铜钱系统分析!$E$233),5,AND(J526&gt;铜钱系统分析!$D$234,J526&lt;=铜钱系统分析!$E$234),4,AND(J526&gt;铜钱系统分析!$D$235,J526&lt;=铜钱系统分析!$E$235),3,AND(J526&gt;铜钱系统分析!$D$236,J526&lt;=铜钱系统分析!$E$236),2)</f>
        <v>3</v>
      </c>
      <c r="M526" s="48">
        <f t="shared" ca="1" si="84"/>
        <v>43.654541781649556</v>
      </c>
      <c r="N526">
        <f ca="1">_xlfn.IFS(AND(M526&gt;铜钱系统分析!$D$233,M526&lt;=铜钱系统分析!$E$233),5,AND(M526&gt;铜钱系统分析!$D$234,M526&lt;=铜钱系统分析!$E$234),4,AND(M526&gt;铜钱系统分析!$D$235,M526&lt;=铜钱系统分析!$E$235),3,AND(M526&gt;铜钱系统分析!$D$236,M526&lt;=铜钱系统分析!$E$236),2)</f>
        <v>3</v>
      </c>
      <c r="P526" s="48">
        <f t="shared" ca="1" si="85"/>
        <v>47.773035959838786</v>
      </c>
      <c r="Q526">
        <f ca="1">_xlfn.IFS(AND(P526&gt;铜钱系统分析!$D$233,P526&lt;=铜钱系统分析!$E$233),5,AND(P526&gt;铜钱系统分析!$D$234,P526&lt;=铜钱系统分析!$E$234),4,AND(P526&gt;铜钱系统分析!$D$235,P526&lt;=铜钱系统分析!$E$235),3,AND(P526&gt;铜钱系统分析!$D$236,P526&lt;=铜钱系统分析!$E$236),2)</f>
        <v>3</v>
      </c>
      <c r="S526" s="48">
        <f t="shared" ca="1" si="86"/>
        <v>26.783271288708832</v>
      </c>
      <c r="T526">
        <f ca="1">_xlfn.IFS(AND(S526&gt;铜钱系统分析!$D$233,S526&lt;=铜钱系统分析!$E$233),5,AND(S526&gt;铜钱系统分析!$D$234,S526&lt;=铜钱系统分析!$E$234),4,AND(S526&gt;铜钱系统分析!$D$235,S526&lt;=铜钱系统分析!$E$235),3,AND(S526&gt;铜钱系统分析!$D$236,S526&lt;=铜钱系统分析!$E$236),2)</f>
        <v>3</v>
      </c>
      <c r="V526" s="48">
        <f t="shared" ca="1" si="87"/>
        <v>63.829608700155738</v>
      </c>
      <c r="W526">
        <f ca="1">_xlfn.IFS(AND(V526&gt;铜钱系统分析!$D$233,V526&lt;=铜钱系统分析!$E$233),5,AND(V526&gt;铜钱系统分析!$D$234,V526&lt;=铜钱系统分析!$E$234),4,AND(V526&gt;铜钱系统分析!$D$235,V526&lt;=铜钱系统分析!$E$235),3,AND(V526&gt;铜钱系统分析!$D$236,V526&lt;=铜钱系统分析!$E$236),2)</f>
        <v>3</v>
      </c>
      <c r="Y526" s="48">
        <f t="shared" ca="1" si="88"/>
        <v>47.037973837317992</v>
      </c>
      <c r="Z526">
        <f ca="1">_xlfn.IFS(AND(Y526&gt;铜钱系统分析!$D$233,Y526&lt;=铜钱系统分析!$E$233),5,AND(Y526&gt;铜钱系统分析!$D$234,Y526&lt;=铜钱系统分析!$E$234),4,AND(Y526&gt;铜钱系统分析!$D$235,Y526&lt;=铜钱系统分析!$E$235),3,AND(Y526&gt;铜钱系统分析!$D$236,Y526&lt;=铜钱系统分析!$E$236),2)</f>
        <v>3</v>
      </c>
      <c r="AB526" s="48">
        <f t="shared" ca="1" si="89"/>
        <v>20.679426255304445</v>
      </c>
      <c r="AC526">
        <f ca="1">_xlfn.IFS(AND(AB526&gt;铜钱系统分析!$D$233,AB526&lt;=铜钱系统分析!$E$233),5,AND(AB526&gt;铜钱系统分析!$D$234,AB526&lt;=铜钱系统分析!$E$234),4,AND(AB526&gt;铜钱系统分析!$D$235,AB526&lt;=铜钱系统分析!$E$235),3,AND(AB526&gt;铜钱系统分析!$D$236,AB526&lt;=铜钱系统分析!$E$236),2)</f>
        <v>3</v>
      </c>
    </row>
    <row r="527" spans="1:29" x14ac:dyDescent="0.15">
      <c r="A527" s="48">
        <f t="shared" ca="1" si="80"/>
        <v>33.200383757476907</v>
      </c>
      <c r="B527">
        <f ca="1">_xlfn.IFS(AND(A527&gt;铜钱系统分析!$D$233,A527&lt;=铜钱系统分析!$E$233),5,AND(A527&gt;铜钱系统分析!$D$234,A527&lt;=铜钱系统分析!$E$234),4,AND(A527&gt;铜钱系统分析!$D$235,A527&lt;=铜钱系统分析!$E$235),3,AND(A527&gt;铜钱系统分析!$D$236,A527&lt;=铜钱系统分析!$E$236),2)</f>
        <v>3</v>
      </c>
      <c r="D527" s="48">
        <f t="shared" ca="1" si="81"/>
        <v>56.153161589845254</v>
      </c>
      <c r="E527">
        <f ca="1">_xlfn.IFS(AND(D527&gt;铜钱系统分析!$D$233,D527&lt;=铜钱系统分析!$E$233),5,AND(D527&gt;铜钱系统分析!$D$234,D527&lt;=铜钱系统分析!$E$234),4,AND(D527&gt;铜钱系统分析!$D$235,D527&lt;=铜钱系统分析!$E$235),3,AND(D527&gt;铜钱系统分析!$D$236,D527&lt;=铜钱系统分析!$E$236),2)</f>
        <v>3</v>
      </c>
      <c r="G527" s="48">
        <f t="shared" ca="1" si="82"/>
        <v>54.825806954135899</v>
      </c>
      <c r="H527">
        <f ca="1">_xlfn.IFS(AND(G527&gt;铜钱系统分析!$D$233,G527&lt;=铜钱系统分析!$E$233),5,AND(G527&gt;铜钱系统分析!$D$234,G527&lt;=铜钱系统分析!$E$234),4,AND(G527&gt;铜钱系统分析!$D$235,G527&lt;=铜钱系统分析!$E$235),3,AND(G527&gt;铜钱系统分析!$D$236,G527&lt;=铜钱系统分析!$E$236),2)</f>
        <v>3</v>
      </c>
      <c r="J527" s="48">
        <f t="shared" ca="1" si="83"/>
        <v>9.8674880024157137</v>
      </c>
      <c r="K527">
        <f ca="1">_xlfn.IFS(AND(J527&gt;铜钱系统分析!$D$233,J527&lt;=铜钱系统分析!$E$233),5,AND(J527&gt;铜钱系统分析!$D$234,J527&lt;=铜钱系统分析!$E$234),4,AND(J527&gt;铜钱系统分析!$D$235,J527&lt;=铜钱系统分析!$E$235),3,AND(J527&gt;铜钱系统分析!$D$236,J527&lt;=铜钱系统分析!$E$236),2)</f>
        <v>3</v>
      </c>
      <c r="M527" s="48">
        <f t="shared" ca="1" si="84"/>
        <v>2.4450249057411111</v>
      </c>
      <c r="N527">
        <f ca="1">_xlfn.IFS(AND(M527&gt;铜钱系统分析!$D$233,M527&lt;=铜钱系统分析!$E$233),5,AND(M527&gt;铜钱系统分析!$D$234,M527&lt;=铜钱系统分析!$E$234),4,AND(M527&gt;铜钱系统分析!$D$235,M527&lt;=铜钱系统分析!$E$235),3,AND(M527&gt;铜钱系统分析!$D$236,M527&lt;=铜钱系统分析!$E$236),2)</f>
        <v>4</v>
      </c>
      <c r="P527" s="48">
        <f t="shared" ca="1" si="85"/>
        <v>63.73470070205974</v>
      </c>
      <c r="Q527">
        <f ca="1">_xlfn.IFS(AND(P527&gt;铜钱系统分析!$D$233,P527&lt;=铜钱系统分析!$E$233),5,AND(P527&gt;铜钱系统分析!$D$234,P527&lt;=铜钱系统分析!$E$234),4,AND(P527&gt;铜钱系统分析!$D$235,P527&lt;=铜钱系统分析!$E$235),3,AND(P527&gt;铜钱系统分析!$D$236,P527&lt;=铜钱系统分析!$E$236),2)</f>
        <v>3</v>
      </c>
      <c r="S527" s="48">
        <f t="shared" ca="1" si="86"/>
        <v>87.981007557332106</v>
      </c>
      <c r="T527">
        <f ca="1">_xlfn.IFS(AND(S527&gt;铜钱系统分析!$D$233,S527&lt;=铜钱系统分析!$E$233),5,AND(S527&gt;铜钱系统分析!$D$234,S527&lt;=铜钱系统分析!$E$234),4,AND(S527&gt;铜钱系统分析!$D$235,S527&lt;=铜钱系统分析!$E$235),3,AND(S527&gt;铜钱系统分析!$D$236,S527&lt;=铜钱系统分析!$E$236),2)</f>
        <v>2</v>
      </c>
      <c r="V527" s="48">
        <f t="shared" ca="1" si="87"/>
        <v>77.73897814121257</v>
      </c>
      <c r="W527">
        <f ca="1">_xlfn.IFS(AND(V527&gt;铜钱系统分析!$D$233,V527&lt;=铜钱系统分析!$E$233),5,AND(V527&gt;铜钱系统分析!$D$234,V527&lt;=铜钱系统分析!$E$234),4,AND(V527&gt;铜钱系统分析!$D$235,V527&lt;=铜钱系统分析!$E$235),3,AND(V527&gt;铜钱系统分析!$D$236,V527&lt;=铜钱系统分析!$E$236),2)</f>
        <v>2</v>
      </c>
      <c r="Y527" s="48">
        <f t="shared" ca="1" si="88"/>
        <v>45.769135266625625</v>
      </c>
      <c r="Z527">
        <f ca="1">_xlfn.IFS(AND(Y527&gt;铜钱系统分析!$D$233,Y527&lt;=铜钱系统分析!$E$233),5,AND(Y527&gt;铜钱系统分析!$D$234,Y527&lt;=铜钱系统分析!$E$234),4,AND(Y527&gt;铜钱系统分析!$D$235,Y527&lt;=铜钱系统分析!$E$235),3,AND(Y527&gt;铜钱系统分析!$D$236,Y527&lt;=铜钱系统分析!$E$236),2)</f>
        <v>3</v>
      </c>
      <c r="AB527" s="48">
        <f t="shared" ca="1" si="89"/>
        <v>59.425916109932018</v>
      </c>
      <c r="AC527">
        <f ca="1">_xlfn.IFS(AND(AB527&gt;铜钱系统分析!$D$233,AB527&lt;=铜钱系统分析!$E$233),5,AND(AB527&gt;铜钱系统分析!$D$234,AB527&lt;=铜钱系统分析!$E$234),4,AND(AB527&gt;铜钱系统分析!$D$235,AB527&lt;=铜钱系统分析!$E$235),3,AND(AB527&gt;铜钱系统分析!$D$236,AB527&lt;=铜钱系统分析!$E$236),2)</f>
        <v>3</v>
      </c>
    </row>
    <row r="528" spans="1:29" x14ac:dyDescent="0.15">
      <c r="A528" s="48">
        <f t="shared" ca="1" si="80"/>
        <v>78.457707383174608</v>
      </c>
      <c r="B528">
        <f ca="1">_xlfn.IFS(AND(A528&gt;铜钱系统分析!$D$233,A528&lt;=铜钱系统分析!$E$233),5,AND(A528&gt;铜钱系统分析!$D$234,A528&lt;=铜钱系统分析!$E$234),4,AND(A528&gt;铜钱系统分析!$D$235,A528&lt;=铜钱系统分析!$E$235),3,AND(A528&gt;铜钱系统分析!$D$236,A528&lt;=铜钱系统分析!$E$236),2)</f>
        <v>2</v>
      </c>
      <c r="D528" s="48">
        <f t="shared" ca="1" si="81"/>
        <v>87.724824039115944</v>
      </c>
      <c r="E528">
        <f ca="1">_xlfn.IFS(AND(D528&gt;铜钱系统分析!$D$233,D528&lt;=铜钱系统分析!$E$233),5,AND(D528&gt;铜钱系统分析!$D$234,D528&lt;=铜钱系统分析!$E$234),4,AND(D528&gt;铜钱系统分析!$D$235,D528&lt;=铜钱系统分析!$E$235),3,AND(D528&gt;铜钱系统分析!$D$236,D528&lt;=铜钱系统分析!$E$236),2)</f>
        <v>2</v>
      </c>
      <c r="G528" s="48">
        <f t="shared" ca="1" si="82"/>
        <v>46.598413281550158</v>
      </c>
      <c r="H528">
        <f ca="1">_xlfn.IFS(AND(G528&gt;铜钱系统分析!$D$233,G528&lt;=铜钱系统分析!$E$233),5,AND(G528&gt;铜钱系统分析!$D$234,G528&lt;=铜钱系统分析!$E$234),4,AND(G528&gt;铜钱系统分析!$D$235,G528&lt;=铜钱系统分析!$E$235),3,AND(G528&gt;铜钱系统分析!$D$236,G528&lt;=铜钱系统分析!$E$236),2)</f>
        <v>3</v>
      </c>
      <c r="J528" s="48">
        <f t="shared" ca="1" si="83"/>
        <v>35.94293105515488</v>
      </c>
      <c r="K528">
        <f ca="1">_xlfn.IFS(AND(J528&gt;铜钱系统分析!$D$233,J528&lt;=铜钱系统分析!$E$233),5,AND(J528&gt;铜钱系统分析!$D$234,J528&lt;=铜钱系统分析!$E$234),4,AND(J528&gt;铜钱系统分析!$D$235,J528&lt;=铜钱系统分析!$E$235),3,AND(J528&gt;铜钱系统分析!$D$236,J528&lt;=铜钱系统分析!$E$236),2)</f>
        <v>3</v>
      </c>
      <c r="M528" s="48">
        <f t="shared" ca="1" si="84"/>
        <v>3.4033002778676602</v>
      </c>
      <c r="N528">
        <f ca="1">_xlfn.IFS(AND(M528&gt;铜钱系统分析!$D$233,M528&lt;=铜钱系统分析!$E$233),5,AND(M528&gt;铜钱系统分析!$D$234,M528&lt;=铜钱系统分析!$E$234),4,AND(M528&gt;铜钱系统分析!$D$235,M528&lt;=铜钱系统分析!$E$235),3,AND(M528&gt;铜钱系统分析!$D$236,M528&lt;=铜钱系统分析!$E$236),2)</f>
        <v>3</v>
      </c>
      <c r="P528" s="48">
        <f t="shared" ca="1" si="85"/>
        <v>12.422483350984692</v>
      </c>
      <c r="Q528">
        <f ca="1">_xlfn.IFS(AND(P528&gt;铜钱系统分析!$D$233,P528&lt;=铜钱系统分析!$E$233),5,AND(P528&gt;铜钱系统分析!$D$234,P528&lt;=铜钱系统分析!$E$234),4,AND(P528&gt;铜钱系统分析!$D$235,P528&lt;=铜钱系统分析!$E$235),3,AND(P528&gt;铜钱系统分析!$D$236,P528&lt;=铜钱系统分析!$E$236),2)</f>
        <v>3</v>
      </c>
      <c r="S528" s="48">
        <f t="shared" ca="1" si="86"/>
        <v>17.553230287844489</v>
      </c>
      <c r="T528">
        <f ca="1">_xlfn.IFS(AND(S528&gt;铜钱系统分析!$D$233,S528&lt;=铜钱系统分析!$E$233),5,AND(S528&gt;铜钱系统分析!$D$234,S528&lt;=铜钱系统分析!$E$234),4,AND(S528&gt;铜钱系统分析!$D$235,S528&lt;=铜钱系统分析!$E$235),3,AND(S528&gt;铜钱系统分析!$D$236,S528&lt;=铜钱系统分析!$E$236),2)</f>
        <v>3</v>
      </c>
      <c r="V528" s="48">
        <f t="shared" ca="1" si="87"/>
        <v>25.360121591579176</v>
      </c>
      <c r="W528">
        <f ca="1">_xlfn.IFS(AND(V528&gt;铜钱系统分析!$D$233,V528&lt;=铜钱系统分析!$E$233),5,AND(V528&gt;铜钱系统分析!$D$234,V528&lt;=铜钱系统分析!$E$234),4,AND(V528&gt;铜钱系统分析!$D$235,V528&lt;=铜钱系统分析!$E$235),3,AND(V528&gt;铜钱系统分析!$D$236,V528&lt;=铜钱系统分析!$E$236),2)</f>
        <v>3</v>
      </c>
      <c r="Y528" s="48">
        <f t="shared" ca="1" si="88"/>
        <v>8.4538473080189807</v>
      </c>
      <c r="Z528">
        <f ca="1">_xlfn.IFS(AND(Y528&gt;铜钱系统分析!$D$233,Y528&lt;=铜钱系统分析!$E$233),5,AND(Y528&gt;铜钱系统分析!$D$234,Y528&lt;=铜钱系统分析!$E$234),4,AND(Y528&gt;铜钱系统分析!$D$235,Y528&lt;=铜钱系统分析!$E$235),3,AND(Y528&gt;铜钱系统分析!$D$236,Y528&lt;=铜钱系统分析!$E$236),2)</f>
        <v>3</v>
      </c>
      <c r="AB528" s="48">
        <f t="shared" ca="1" si="89"/>
        <v>74.420532616152954</v>
      </c>
      <c r="AC528">
        <f ca="1">_xlfn.IFS(AND(AB528&gt;铜钱系统分析!$D$233,AB528&lt;=铜钱系统分析!$E$233),5,AND(AB528&gt;铜钱系统分析!$D$234,AB528&lt;=铜钱系统分析!$E$234),4,AND(AB528&gt;铜钱系统分析!$D$235,AB528&lt;=铜钱系统分析!$E$235),3,AND(AB528&gt;铜钱系统分析!$D$236,AB528&lt;=铜钱系统分析!$E$236),2)</f>
        <v>2</v>
      </c>
    </row>
    <row r="529" spans="1:29" x14ac:dyDescent="0.15">
      <c r="A529" s="48">
        <f t="shared" ca="1" si="80"/>
        <v>39.680135438200594</v>
      </c>
      <c r="B529">
        <f ca="1">_xlfn.IFS(AND(A529&gt;铜钱系统分析!$D$233,A529&lt;=铜钱系统分析!$E$233),5,AND(A529&gt;铜钱系统分析!$D$234,A529&lt;=铜钱系统分析!$E$234),4,AND(A529&gt;铜钱系统分析!$D$235,A529&lt;=铜钱系统分析!$E$235),3,AND(A529&gt;铜钱系统分析!$D$236,A529&lt;=铜钱系统分析!$E$236),2)</f>
        <v>3</v>
      </c>
      <c r="D529" s="48">
        <f t="shared" ca="1" si="81"/>
        <v>51.034532789409248</v>
      </c>
      <c r="E529">
        <f ca="1">_xlfn.IFS(AND(D529&gt;铜钱系统分析!$D$233,D529&lt;=铜钱系统分析!$E$233),5,AND(D529&gt;铜钱系统分析!$D$234,D529&lt;=铜钱系统分析!$E$234),4,AND(D529&gt;铜钱系统分析!$D$235,D529&lt;=铜钱系统分析!$E$235),3,AND(D529&gt;铜钱系统分析!$D$236,D529&lt;=铜钱系统分析!$E$236),2)</f>
        <v>3</v>
      </c>
      <c r="G529" s="48">
        <f t="shared" ca="1" si="82"/>
        <v>37.05108194755401</v>
      </c>
      <c r="H529">
        <f ca="1">_xlfn.IFS(AND(G529&gt;铜钱系统分析!$D$233,G529&lt;=铜钱系统分析!$E$233),5,AND(G529&gt;铜钱系统分析!$D$234,G529&lt;=铜钱系统分析!$E$234),4,AND(G529&gt;铜钱系统分析!$D$235,G529&lt;=铜钱系统分析!$E$235),3,AND(G529&gt;铜钱系统分析!$D$236,G529&lt;=铜钱系统分析!$E$236),2)</f>
        <v>3</v>
      </c>
      <c r="J529" s="48">
        <f t="shared" ca="1" si="83"/>
        <v>12.989578924434175</v>
      </c>
      <c r="K529">
        <f ca="1">_xlfn.IFS(AND(J529&gt;铜钱系统分析!$D$233,J529&lt;=铜钱系统分析!$E$233),5,AND(J529&gt;铜钱系统分析!$D$234,J529&lt;=铜钱系统分析!$E$234),4,AND(J529&gt;铜钱系统分析!$D$235,J529&lt;=铜钱系统分析!$E$235),3,AND(J529&gt;铜钱系统分析!$D$236,J529&lt;=铜钱系统分析!$E$236),2)</f>
        <v>3</v>
      </c>
      <c r="M529" s="48">
        <f t="shared" ca="1" si="84"/>
        <v>47.158699294181197</v>
      </c>
      <c r="N529">
        <f ca="1">_xlfn.IFS(AND(M529&gt;铜钱系统分析!$D$233,M529&lt;=铜钱系统分析!$E$233),5,AND(M529&gt;铜钱系统分析!$D$234,M529&lt;=铜钱系统分析!$E$234),4,AND(M529&gt;铜钱系统分析!$D$235,M529&lt;=铜钱系统分析!$E$235),3,AND(M529&gt;铜钱系统分析!$D$236,M529&lt;=铜钱系统分析!$E$236),2)</f>
        <v>3</v>
      </c>
      <c r="P529" s="48">
        <f t="shared" ca="1" si="85"/>
        <v>14.821476124589806</v>
      </c>
      <c r="Q529">
        <f ca="1">_xlfn.IFS(AND(P529&gt;铜钱系统分析!$D$233,P529&lt;=铜钱系统分析!$E$233),5,AND(P529&gt;铜钱系统分析!$D$234,P529&lt;=铜钱系统分析!$E$234),4,AND(P529&gt;铜钱系统分析!$D$235,P529&lt;=铜钱系统分析!$E$235),3,AND(P529&gt;铜钱系统分析!$D$236,P529&lt;=铜钱系统分析!$E$236),2)</f>
        <v>3</v>
      </c>
      <c r="S529" s="48">
        <f t="shared" ca="1" si="86"/>
        <v>51.070555534284793</v>
      </c>
      <c r="T529">
        <f ca="1">_xlfn.IFS(AND(S529&gt;铜钱系统分析!$D$233,S529&lt;=铜钱系统分析!$E$233),5,AND(S529&gt;铜钱系统分析!$D$234,S529&lt;=铜钱系统分析!$E$234),4,AND(S529&gt;铜钱系统分析!$D$235,S529&lt;=铜钱系统分析!$E$235),3,AND(S529&gt;铜钱系统分析!$D$236,S529&lt;=铜钱系统分析!$E$236),2)</f>
        <v>3</v>
      </c>
      <c r="V529" s="48">
        <f t="shared" ca="1" si="87"/>
        <v>33.123249134820078</v>
      </c>
      <c r="W529">
        <f ca="1">_xlfn.IFS(AND(V529&gt;铜钱系统分析!$D$233,V529&lt;=铜钱系统分析!$E$233),5,AND(V529&gt;铜钱系统分析!$D$234,V529&lt;=铜钱系统分析!$E$234),4,AND(V529&gt;铜钱系统分析!$D$235,V529&lt;=铜钱系统分析!$E$235),3,AND(V529&gt;铜钱系统分析!$D$236,V529&lt;=铜钱系统分析!$E$236),2)</f>
        <v>3</v>
      </c>
      <c r="Y529" s="48">
        <f t="shared" ca="1" si="88"/>
        <v>62.20146986462963</v>
      </c>
      <c r="Z529">
        <f ca="1">_xlfn.IFS(AND(Y529&gt;铜钱系统分析!$D$233,Y529&lt;=铜钱系统分析!$E$233),5,AND(Y529&gt;铜钱系统分析!$D$234,Y529&lt;=铜钱系统分析!$E$234),4,AND(Y529&gt;铜钱系统分析!$D$235,Y529&lt;=铜钱系统分析!$E$235),3,AND(Y529&gt;铜钱系统分析!$D$236,Y529&lt;=铜钱系统分析!$E$236),2)</f>
        <v>3</v>
      </c>
      <c r="AB529" s="48">
        <f t="shared" ca="1" si="89"/>
        <v>63.475668470559157</v>
      </c>
      <c r="AC529">
        <f ca="1">_xlfn.IFS(AND(AB529&gt;铜钱系统分析!$D$233,AB529&lt;=铜钱系统分析!$E$233),5,AND(AB529&gt;铜钱系统分析!$D$234,AB529&lt;=铜钱系统分析!$E$234),4,AND(AB529&gt;铜钱系统分析!$D$235,AB529&lt;=铜钱系统分析!$E$235),3,AND(AB529&gt;铜钱系统分析!$D$236,AB529&lt;=铜钱系统分析!$E$236),2)</f>
        <v>3</v>
      </c>
    </row>
    <row r="530" spans="1:29" x14ac:dyDescent="0.15">
      <c r="A530" s="48">
        <f t="shared" ca="1" si="80"/>
        <v>2.5993891459217044</v>
      </c>
      <c r="B530">
        <f ca="1">_xlfn.IFS(AND(A530&gt;铜钱系统分析!$D$233,A530&lt;=铜钱系统分析!$E$233),5,AND(A530&gt;铜钱系统分析!$D$234,A530&lt;=铜钱系统分析!$E$234),4,AND(A530&gt;铜钱系统分析!$D$235,A530&lt;=铜钱系统分析!$E$235),3,AND(A530&gt;铜钱系统分析!$D$236,A530&lt;=铜钱系统分析!$E$236),2)</f>
        <v>3</v>
      </c>
      <c r="D530" s="48">
        <f t="shared" ca="1" si="81"/>
        <v>1.1468271876522884</v>
      </c>
      <c r="E530">
        <f ca="1">_xlfn.IFS(AND(D530&gt;铜钱系统分析!$D$233,D530&lt;=铜钱系统分析!$E$233),5,AND(D530&gt;铜钱系统分析!$D$234,D530&lt;=铜钱系统分析!$E$234),4,AND(D530&gt;铜钱系统分析!$D$235,D530&lt;=铜钱系统分析!$E$235),3,AND(D530&gt;铜钱系统分析!$D$236,D530&lt;=铜钱系统分析!$E$236),2)</f>
        <v>4</v>
      </c>
      <c r="G530" s="48">
        <f t="shared" ca="1" si="82"/>
        <v>99.587902185714967</v>
      </c>
      <c r="H530">
        <f ca="1">_xlfn.IFS(AND(G530&gt;铜钱系统分析!$D$233,G530&lt;=铜钱系统分析!$E$233),5,AND(G530&gt;铜钱系统分析!$D$234,G530&lt;=铜钱系统分析!$E$234),4,AND(G530&gt;铜钱系统分析!$D$235,G530&lt;=铜钱系统分析!$E$235),3,AND(G530&gt;铜钱系统分析!$D$236,G530&lt;=铜钱系统分析!$E$236),2)</f>
        <v>2</v>
      </c>
      <c r="J530" s="48">
        <f t="shared" ca="1" si="83"/>
        <v>61.425832887847541</v>
      </c>
      <c r="K530">
        <f ca="1">_xlfn.IFS(AND(J530&gt;铜钱系统分析!$D$233,J530&lt;=铜钱系统分析!$E$233),5,AND(J530&gt;铜钱系统分析!$D$234,J530&lt;=铜钱系统分析!$E$234),4,AND(J530&gt;铜钱系统分析!$D$235,J530&lt;=铜钱系统分析!$E$235),3,AND(J530&gt;铜钱系统分析!$D$236,J530&lt;=铜钱系统分析!$E$236),2)</f>
        <v>3</v>
      </c>
      <c r="M530" s="48">
        <f t="shared" ca="1" si="84"/>
        <v>43.62246425080891</v>
      </c>
      <c r="N530">
        <f ca="1">_xlfn.IFS(AND(M530&gt;铜钱系统分析!$D$233,M530&lt;=铜钱系统分析!$E$233),5,AND(M530&gt;铜钱系统分析!$D$234,M530&lt;=铜钱系统分析!$E$234),4,AND(M530&gt;铜钱系统分析!$D$235,M530&lt;=铜钱系统分析!$E$235),3,AND(M530&gt;铜钱系统分析!$D$236,M530&lt;=铜钱系统分析!$E$236),2)</f>
        <v>3</v>
      </c>
      <c r="P530" s="48">
        <f t="shared" ca="1" si="85"/>
        <v>48.40833838289381</v>
      </c>
      <c r="Q530">
        <f ca="1">_xlfn.IFS(AND(P530&gt;铜钱系统分析!$D$233,P530&lt;=铜钱系统分析!$E$233),5,AND(P530&gt;铜钱系统分析!$D$234,P530&lt;=铜钱系统分析!$E$234),4,AND(P530&gt;铜钱系统分析!$D$235,P530&lt;=铜钱系统分析!$E$235),3,AND(P530&gt;铜钱系统分析!$D$236,P530&lt;=铜钱系统分析!$E$236),2)</f>
        <v>3</v>
      </c>
      <c r="S530" s="48">
        <f t="shared" ca="1" si="86"/>
        <v>1.6191114550385688</v>
      </c>
      <c r="T530">
        <f ca="1">_xlfn.IFS(AND(S530&gt;铜钱系统分析!$D$233,S530&lt;=铜钱系统分析!$E$233),5,AND(S530&gt;铜钱系统分析!$D$234,S530&lt;=铜钱系统分析!$E$234),4,AND(S530&gt;铜钱系统分析!$D$235,S530&lt;=铜钱系统分析!$E$235),3,AND(S530&gt;铜钱系统分析!$D$236,S530&lt;=铜钱系统分析!$E$236),2)</f>
        <v>4</v>
      </c>
      <c r="V530" s="48">
        <f t="shared" ca="1" si="87"/>
        <v>21.18334260539968</v>
      </c>
      <c r="W530">
        <f ca="1">_xlfn.IFS(AND(V530&gt;铜钱系统分析!$D$233,V530&lt;=铜钱系统分析!$E$233),5,AND(V530&gt;铜钱系统分析!$D$234,V530&lt;=铜钱系统分析!$E$234),4,AND(V530&gt;铜钱系统分析!$D$235,V530&lt;=铜钱系统分析!$E$235),3,AND(V530&gt;铜钱系统分析!$D$236,V530&lt;=铜钱系统分析!$E$236),2)</f>
        <v>3</v>
      </c>
      <c r="Y530" s="48">
        <f t="shared" ca="1" si="88"/>
        <v>51.345044033805173</v>
      </c>
      <c r="Z530">
        <f ca="1">_xlfn.IFS(AND(Y530&gt;铜钱系统分析!$D$233,Y530&lt;=铜钱系统分析!$E$233),5,AND(Y530&gt;铜钱系统分析!$D$234,Y530&lt;=铜钱系统分析!$E$234),4,AND(Y530&gt;铜钱系统分析!$D$235,Y530&lt;=铜钱系统分析!$E$235),3,AND(Y530&gt;铜钱系统分析!$D$236,Y530&lt;=铜钱系统分析!$E$236),2)</f>
        <v>3</v>
      </c>
      <c r="AB530" s="48">
        <f t="shared" ca="1" si="89"/>
        <v>50.334108656177825</v>
      </c>
      <c r="AC530">
        <f ca="1">_xlfn.IFS(AND(AB530&gt;铜钱系统分析!$D$233,AB530&lt;=铜钱系统分析!$E$233),5,AND(AB530&gt;铜钱系统分析!$D$234,AB530&lt;=铜钱系统分析!$E$234),4,AND(AB530&gt;铜钱系统分析!$D$235,AB530&lt;=铜钱系统分析!$E$235),3,AND(AB530&gt;铜钱系统分析!$D$236,AB530&lt;=铜钱系统分析!$E$236),2)</f>
        <v>3</v>
      </c>
    </row>
    <row r="531" spans="1:29" x14ac:dyDescent="0.15">
      <c r="A531" s="48">
        <f t="shared" ca="1" si="80"/>
        <v>65.464307804196594</v>
      </c>
      <c r="B531">
        <f ca="1">_xlfn.IFS(AND(A531&gt;铜钱系统分析!$D$233,A531&lt;=铜钱系统分析!$E$233),5,AND(A531&gt;铜钱系统分析!$D$234,A531&lt;=铜钱系统分析!$E$234),4,AND(A531&gt;铜钱系统分析!$D$235,A531&lt;=铜钱系统分析!$E$235),3,AND(A531&gt;铜钱系统分析!$D$236,A531&lt;=铜钱系统分析!$E$236),2)</f>
        <v>3</v>
      </c>
      <c r="D531" s="48">
        <f t="shared" ca="1" si="81"/>
        <v>16.987848304824247</v>
      </c>
      <c r="E531">
        <f ca="1">_xlfn.IFS(AND(D531&gt;铜钱系统分析!$D$233,D531&lt;=铜钱系统分析!$E$233),5,AND(D531&gt;铜钱系统分析!$D$234,D531&lt;=铜钱系统分析!$E$234),4,AND(D531&gt;铜钱系统分析!$D$235,D531&lt;=铜钱系统分析!$E$235),3,AND(D531&gt;铜钱系统分析!$D$236,D531&lt;=铜钱系统分析!$E$236),2)</f>
        <v>3</v>
      </c>
      <c r="G531" s="48">
        <f t="shared" ca="1" si="82"/>
        <v>9.155367732040764</v>
      </c>
      <c r="H531">
        <f ca="1">_xlfn.IFS(AND(G531&gt;铜钱系统分析!$D$233,G531&lt;=铜钱系统分析!$E$233),5,AND(G531&gt;铜钱系统分析!$D$234,G531&lt;=铜钱系统分析!$E$234),4,AND(G531&gt;铜钱系统分析!$D$235,G531&lt;=铜钱系统分析!$E$235),3,AND(G531&gt;铜钱系统分析!$D$236,G531&lt;=铜钱系统分析!$E$236),2)</f>
        <v>3</v>
      </c>
      <c r="J531" s="48">
        <f t="shared" ca="1" si="83"/>
        <v>66.596775618614217</v>
      </c>
      <c r="K531">
        <f ca="1">_xlfn.IFS(AND(J531&gt;铜钱系统分析!$D$233,J531&lt;=铜钱系统分析!$E$233),5,AND(J531&gt;铜钱系统分析!$D$234,J531&lt;=铜钱系统分析!$E$234),4,AND(J531&gt;铜钱系统分析!$D$235,J531&lt;=铜钱系统分析!$E$235),3,AND(J531&gt;铜钱系统分析!$D$236,J531&lt;=铜钱系统分析!$E$236),2)</f>
        <v>3</v>
      </c>
      <c r="M531" s="48">
        <f t="shared" ca="1" si="84"/>
        <v>70.004563915222761</v>
      </c>
      <c r="N531">
        <f ca="1">_xlfn.IFS(AND(M531&gt;铜钱系统分析!$D$233,M531&lt;=铜钱系统分析!$E$233),5,AND(M531&gt;铜钱系统分析!$D$234,M531&lt;=铜钱系统分析!$E$234),4,AND(M531&gt;铜钱系统分析!$D$235,M531&lt;=铜钱系统分析!$E$235),3,AND(M531&gt;铜钱系统分析!$D$236,M531&lt;=铜钱系统分析!$E$236),2)</f>
        <v>3</v>
      </c>
      <c r="P531" s="48">
        <f t="shared" ca="1" si="85"/>
        <v>85.973723320476168</v>
      </c>
      <c r="Q531">
        <f ca="1">_xlfn.IFS(AND(P531&gt;铜钱系统分析!$D$233,P531&lt;=铜钱系统分析!$E$233),5,AND(P531&gt;铜钱系统分析!$D$234,P531&lt;=铜钱系统分析!$E$234),4,AND(P531&gt;铜钱系统分析!$D$235,P531&lt;=铜钱系统分析!$E$235),3,AND(P531&gt;铜钱系统分析!$D$236,P531&lt;=铜钱系统分析!$E$236),2)</f>
        <v>2</v>
      </c>
      <c r="S531" s="48">
        <f t="shared" ca="1" si="86"/>
        <v>86.397266642088994</v>
      </c>
      <c r="T531">
        <f ca="1">_xlfn.IFS(AND(S531&gt;铜钱系统分析!$D$233,S531&lt;=铜钱系统分析!$E$233),5,AND(S531&gt;铜钱系统分析!$D$234,S531&lt;=铜钱系统分析!$E$234),4,AND(S531&gt;铜钱系统分析!$D$235,S531&lt;=铜钱系统分析!$E$235),3,AND(S531&gt;铜钱系统分析!$D$236,S531&lt;=铜钱系统分析!$E$236),2)</f>
        <v>2</v>
      </c>
      <c r="V531" s="48">
        <f t="shared" ca="1" si="87"/>
        <v>25.26229608111985</v>
      </c>
      <c r="W531">
        <f ca="1">_xlfn.IFS(AND(V531&gt;铜钱系统分析!$D$233,V531&lt;=铜钱系统分析!$E$233),5,AND(V531&gt;铜钱系统分析!$D$234,V531&lt;=铜钱系统分析!$E$234),4,AND(V531&gt;铜钱系统分析!$D$235,V531&lt;=铜钱系统分析!$E$235),3,AND(V531&gt;铜钱系统分析!$D$236,V531&lt;=铜钱系统分析!$E$236),2)</f>
        <v>3</v>
      </c>
      <c r="Y531" s="48">
        <f t="shared" ca="1" si="88"/>
        <v>27.802081619867735</v>
      </c>
      <c r="Z531">
        <f ca="1">_xlfn.IFS(AND(Y531&gt;铜钱系统分析!$D$233,Y531&lt;=铜钱系统分析!$E$233),5,AND(Y531&gt;铜钱系统分析!$D$234,Y531&lt;=铜钱系统分析!$E$234),4,AND(Y531&gt;铜钱系统分析!$D$235,Y531&lt;=铜钱系统分析!$E$235),3,AND(Y531&gt;铜钱系统分析!$D$236,Y531&lt;=铜钱系统分析!$E$236),2)</f>
        <v>3</v>
      </c>
      <c r="AB531" s="48">
        <f t="shared" ca="1" si="89"/>
        <v>29.827375181405735</v>
      </c>
      <c r="AC531">
        <f ca="1">_xlfn.IFS(AND(AB531&gt;铜钱系统分析!$D$233,AB531&lt;=铜钱系统分析!$E$233),5,AND(AB531&gt;铜钱系统分析!$D$234,AB531&lt;=铜钱系统分析!$E$234),4,AND(AB531&gt;铜钱系统分析!$D$235,AB531&lt;=铜钱系统分析!$E$235),3,AND(AB531&gt;铜钱系统分析!$D$236,AB531&lt;=铜钱系统分析!$E$236),2)</f>
        <v>3</v>
      </c>
    </row>
    <row r="532" spans="1:29" x14ac:dyDescent="0.15">
      <c r="A532" s="48">
        <f t="shared" ca="1" si="80"/>
        <v>49.945607958521329</v>
      </c>
      <c r="B532">
        <f ca="1">_xlfn.IFS(AND(A532&gt;铜钱系统分析!$D$233,A532&lt;=铜钱系统分析!$E$233),5,AND(A532&gt;铜钱系统分析!$D$234,A532&lt;=铜钱系统分析!$E$234),4,AND(A532&gt;铜钱系统分析!$D$235,A532&lt;=铜钱系统分析!$E$235),3,AND(A532&gt;铜钱系统分析!$D$236,A532&lt;=铜钱系统分析!$E$236),2)</f>
        <v>3</v>
      </c>
      <c r="D532" s="48">
        <f t="shared" ca="1" si="81"/>
        <v>60.725891938103629</v>
      </c>
      <c r="E532">
        <f ca="1">_xlfn.IFS(AND(D532&gt;铜钱系统分析!$D$233,D532&lt;=铜钱系统分析!$E$233),5,AND(D532&gt;铜钱系统分析!$D$234,D532&lt;=铜钱系统分析!$E$234),4,AND(D532&gt;铜钱系统分析!$D$235,D532&lt;=铜钱系统分析!$E$235),3,AND(D532&gt;铜钱系统分析!$D$236,D532&lt;=铜钱系统分析!$E$236),2)</f>
        <v>3</v>
      </c>
      <c r="G532" s="48">
        <f t="shared" ca="1" si="82"/>
        <v>99.470873444271973</v>
      </c>
      <c r="H532">
        <f ca="1">_xlfn.IFS(AND(G532&gt;铜钱系统分析!$D$233,G532&lt;=铜钱系统分析!$E$233),5,AND(G532&gt;铜钱系统分析!$D$234,G532&lt;=铜钱系统分析!$E$234),4,AND(G532&gt;铜钱系统分析!$D$235,G532&lt;=铜钱系统分析!$E$235),3,AND(G532&gt;铜钱系统分析!$D$236,G532&lt;=铜钱系统分析!$E$236),2)</f>
        <v>2</v>
      </c>
      <c r="J532" s="48">
        <f t="shared" ca="1" si="83"/>
        <v>73.852442440760541</v>
      </c>
      <c r="K532">
        <f ca="1">_xlfn.IFS(AND(J532&gt;铜钱系统分析!$D$233,J532&lt;=铜钱系统分析!$E$233),5,AND(J532&gt;铜钱系统分析!$D$234,J532&lt;=铜钱系统分析!$E$234),4,AND(J532&gt;铜钱系统分析!$D$235,J532&lt;=铜钱系统分析!$E$235),3,AND(J532&gt;铜钱系统分析!$D$236,J532&lt;=铜钱系统分析!$E$236),2)</f>
        <v>2</v>
      </c>
      <c r="M532" s="48">
        <f t="shared" ca="1" si="84"/>
        <v>68.918415712647345</v>
      </c>
      <c r="N532">
        <f ca="1">_xlfn.IFS(AND(M532&gt;铜钱系统分析!$D$233,M532&lt;=铜钱系统分析!$E$233),5,AND(M532&gt;铜钱系统分析!$D$234,M532&lt;=铜钱系统分析!$E$234),4,AND(M532&gt;铜钱系统分析!$D$235,M532&lt;=铜钱系统分析!$E$235),3,AND(M532&gt;铜钱系统分析!$D$236,M532&lt;=铜钱系统分析!$E$236),2)</f>
        <v>3</v>
      </c>
      <c r="P532" s="48">
        <f t="shared" ca="1" si="85"/>
        <v>33.418261234307842</v>
      </c>
      <c r="Q532">
        <f ca="1">_xlfn.IFS(AND(P532&gt;铜钱系统分析!$D$233,P532&lt;=铜钱系统分析!$E$233),5,AND(P532&gt;铜钱系统分析!$D$234,P532&lt;=铜钱系统分析!$E$234),4,AND(P532&gt;铜钱系统分析!$D$235,P532&lt;=铜钱系统分析!$E$235),3,AND(P532&gt;铜钱系统分析!$D$236,P532&lt;=铜钱系统分析!$E$236),2)</f>
        <v>3</v>
      </c>
      <c r="S532" s="48">
        <f t="shared" ca="1" si="86"/>
        <v>32.385426390254239</v>
      </c>
      <c r="T532">
        <f ca="1">_xlfn.IFS(AND(S532&gt;铜钱系统分析!$D$233,S532&lt;=铜钱系统分析!$E$233),5,AND(S532&gt;铜钱系统分析!$D$234,S532&lt;=铜钱系统分析!$E$234),4,AND(S532&gt;铜钱系统分析!$D$235,S532&lt;=铜钱系统分析!$E$235),3,AND(S532&gt;铜钱系统分析!$D$236,S532&lt;=铜钱系统分析!$E$236),2)</f>
        <v>3</v>
      </c>
      <c r="V532" s="48">
        <f t="shared" ca="1" si="87"/>
        <v>57.351745334146628</v>
      </c>
      <c r="W532">
        <f ca="1">_xlfn.IFS(AND(V532&gt;铜钱系统分析!$D$233,V532&lt;=铜钱系统分析!$E$233),5,AND(V532&gt;铜钱系统分析!$D$234,V532&lt;=铜钱系统分析!$E$234),4,AND(V532&gt;铜钱系统分析!$D$235,V532&lt;=铜钱系统分析!$E$235),3,AND(V532&gt;铜钱系统分析!$D$236,V532&lt;=铜钱系统分析!$E$236),2)</f>
        <v>3</v>
      </c>
      <c r="Y532" s="48">
        <f t="shared" ca="1" si="88"/>
        <v>91.830388044110194</v>
      </c>
      <c r="Z532">
        <f ca="1">_xlfn.IFS(AND(Y532&gt;铜钱系统分析!$D$233,Y532&lt;=铜钱系统分析!$E$233),5,AND(Y532&gt;铜钱系统分析!$D$234,Y532&lt;=铜钱系统分析!$E$234),4,AND(Y532&gt;铜钱系统分析!$D$235,Y532&lt;=铜钱系统分析!$E$235),3,AND(Y532&gt;铜钱系统分析!$D$236,Y532&lt;=铜钱系统分析!$E$236),2)</f>
        <v>2</v>
      </c>
      <c r="AB532" s="48">
        <f t="shared" ca="1" si="89"/>
        <v>77.865478889058082</v>
      </c>
      <c r="AC532">
        <f ca="1">_xlfn.IFS(AND(AB532&gt;铜钱系统分析!$D$233,AB532&lt;=铜钱系统分析!$E$233),5,AND(AB532&gt;铜钱系统分析!$D$234,AB532&lt;=铜钱系统分析!$E$234),4,AND(AB532&gt;铜钱系统分析!$D$235,AB532&lt;=铜钱系统分析!$E$235),3,AND(AB532&gt;铜钱系统分析!$D$236,AB532&lt;=铜钱系统分析!$E$236),2)</f>
        <v>2</v>
      </c>
    </row>
    <row r="533" spans="1:29" x14ac:dyDescent="0.15">
      <c r="A533" s="48">
        <f t="shared" ca="1" si="80"/>
        <v>63.356443200280196</v>
      </c>
      <c r="B533">
        <f ca="1">_xlfn.IFS(AND(A533&gt;铜钱系统分析!$D$233,A533&lt;=铜钱系统分析!$E$233),5,AND(A533&gt;铜钱系统分析!$D$234,A533&lt;=铜钱系统分析!$E$234),4,AND(A533&gt;铜钱系统分析!$D$235,A533&lt;=铜钱系统分析!$E$235),3,AND(A533&gt;铜钱系统分析!$D$236,A533&lt;=铜钱系统分析!$E$236),2)</f>
        <v>3</v>
      </c>
      <c r="D533" s="48">
        <f t="shared" ca="1" si="81"/>
        <v>89.539387724595642</v>
      </c>
      <c r="E533">
        <f ca="1">_xlfn.IFS(AND(D533&gt;铜钱系统分析!$D$233,D533&lt;=铜钱系统分析!$E$233),5,AND(D533&gt;铜钱系统分析!$D$234,D533&lt;=铜钱系统分析!$E$234),4,AND(D533&gt;铜钱系统分析!$D$235,D533&lt;=铜钱系统分析!$E$235),3,AND(D533&gt;铜钱系统分析!$D$236,D533&lt;=铜钱系统分析!$E$236),2)</f>
        <v>2</v>
      </c>
      <c r="G533" s="48">
        <f t="shared" ca="1" si="82"/>
        <v>99.781802557976377</v>
      </c>
      <c r="H533">
        <f ca="1">_xlfn.IFS(AND(G533&gt;铜钱系统分析!$D$233,G533&lt;=铜钱系统分析!$E$233),5,AND(G533&gt;铜钱系统分析!$D$234,G533&lt;=铜钱系统分析!$E$234),4,AND(G533&gt;铜钱系统分析!$D$235,G533&lt;=铜钱系统分析!$E$235),3,AND(G533&gt;铜钱系统分析!$D$236,G533&lt;=铜钱系统分析!$E$236),2)</f>
        <v>2</v>
      </c>
      <c r="J533" s="48">
        <f t="shared" ca="1" si="83"/>
        <v>60.256283304568548</v>
      </c>
      <c r="K533">
        <f ca="1">_xlfn.IFS(AND(J533&gt;铜钱系统分析!$D$233,J533&lt;=铜钱系统分析!$E$233),5,AND(J533&gt;铜钱系统分析!$D$234,J533&lt;=铜钱系统分析!$E$234),4,AND(J533&gt;铜钱系统分析!$D$235,J533&lt;=铜钱系统分析!$E$235),3,AND(J533&gt;铜钱系统分析!$D$236,J533&lt;=铜钱系统分析!$E$236),2)</f>
        <v>3</v>
      </c>
      <c r="M533" s="48">
        <f t="shared" ca="1" si="84"/>
        <v>41.611629605601188</v>
      </c>
      <c r="N533">
        <f ca="1">_xlfn.IFS(AND(M533&gt;铜钱系统分析!$D$233,M533&lt;=铜钱系统分析!$E$233),5,AND(M533&gt;铜钱系统分析!$D$234,M533&lt;=铜钱系统分析!$E$234),4,AND(M533&gt;铜钱系统分析!$D$235,M533&lt;=铜钱系统分析!$E$235),3,AND(M533&gt;铜钱系统分析!$D$236,M533&lt;=铜钱系统分析!$E$236),2)</f>
        <v>3</v>
      </c>
      <c r="P533" s="48">
        <f t="shared" ca="1" si="85"/>
        <v>84.871077811706215</v>
      </c>
      <c r="Q533">
        <f ca="1">_xlfn.IFS(AND(P533&gt;铜钱系统分析!$D$233,P533&lt;=铜钱系统分析!$E$233),5,AND(P533&gt;铜钱系统分析!$D$234,P533&lt;=铜钱系统分析!$E$234),4,AND(P533&gt;铜钱系统分析!$D$235,P533&lt;=铜钱系统分析!$E$235),3,AND(P533&gt;铜钱系统分析!$D$236,P533&lt;=铜钱系统分析!$E$236),2)</f>
        <v>2</v>
      </c>
      <c r="S533" s="48">
        <f t="shared" ca="1" si="86"/>
        <v>18.731119652835581</v>
      </c>
      <c r="T533">
        <f ca="1">_xlfn.IFS(AND(S533&gt;铜钱系统分析!$D$233,S533&lt;=铜钱系统分析!$E$233),5,AND(S533&gt;铜钱系统分析!$D$234,S533&lt;=铜钱系统分析!$E$234),4,AND(S533&gt;铜钱系统分析!$D$235,S533&lt;=铜钱系统分析!$E$235),3,AND(S533&gt;铜钱系统分析!$D$236,S533&lt;=铜钱系统分析!$E$236),2)</f>
        <v>3</v>
      </c>
      <c r="V533" s="48">
        <f t="shared" ca="1" si="87"/>
        <v>10.355004987510297</v>
      </c>
      <c r="W533">
        <f ca="1">_xlfn.IFS(AND(V533&gt;铜钱系统分析!$D$233,V533&lt;=铜钱系统分析!$E$233),5,AND(V533&gt;铜钱系统分析!$D$234,V533&lt;=铜钱系统分析!$E$234),4,AND(V533&gt;铜钱系统分析!$D$235,V533&lt;=铜钱系统分析!$E$235),3,AND(V533&gt;铜钱系统分析!$D$236,V533&lt;=铜钱系统分析!$E$236),2)</f>
        <v>3</v>
      </c>
      <c r="Y533" s="48">
        <f t="shared" ca="1" si="88"/>
        <v>18.550338938678678</v>
      </c>
      <c r="Z533">
        <f ca="1">_xlfn.IFS(AND(Y533&gt;铜钱系统分析!$D$233,Y533&lt;=铜钱系统分析!$E$233),5,AND(Y533&gt;铜钱系统分析!$D$234,Y533&lt;=铜钱系统分析!$E$234),4,AND(Y533&gt;铜钱系统分析!$D$235,Y533&lt;=铜钱系统分析!$E$235),3,AND(Y533&gt;铜钱系统分析!$D$236,Y533&lt;=铜钱系统分析!$E$236),2)</f>
        <v>3</v>
      </c>
      <c r="AB533" s="48">
        <f t="shared" ca="1" si="89"/>
        <v>23.28609576568148</v>
      </c>
      <c r="AC533">
        <f ca="1">_xlfn.IFS(AND(AB533&gt;铜钱系统分析!$D$233,AB533&lt;=铜钱系统分析!$E$233),5,AND(AB533&gt;铜钱系统分析!$D$234,AB533&lt;=铜钱系统分析!$E$234),4,AND(AB533&gt;铜钱系统分析!$D$235,AB533&lt;=铜钱系统分析!$E$235),3,AND(AB533&gt;铜钱系统分析!$D$236,AB533&lt;=铜钱系统分析!$E$236),2)</f>
        <v>3</v>
      </c>
    </row>
    <row r="534" spans="1:29" x14ac:dyDescent="0.15">
      <c r="A534" s="48">
        <f t="shared" ca="1" si="80"/>
        <v>53.164190248780841</v>
      </c>
      <c r="B534">
        <f ca="1">_xlfn.IFS(AND(A534&gt;铜钱系统分析!$D$233,A534&lt;=铜钱系统分析!$E$233),5,AND(A534&gt;铜钱系统分析!$D$234,A534&lt;=铜钱系统分析!$E$234),4,AND(A534&gt;铜钱系统分析!$D$235,A534&lt;=铜钱系统分析!$E$235),3,AND(A534&gt;铜钱系统分析!$D$236,A534&lt;=铜钱系统分析!$E$236),2)</f>
        <v>3</v>
      </c>
      <c r="D534" s="48">
        <f t="shared" ca="1" si="81"/>
        <v>26.89571064255475</v>
      </c>
      <c r="E534">
        <f ca="1">_xlfn.IFS(AND(D534&gt;铜钱系统分析!$D$233,D534&lt;=铜钱系统分析!$E$233),5,AND(D534&gt;铜钱系统分析!$D$234,D534&lt;=铜钱系统分析!$E$234),4,AND(D534&gt;铜钱系统分析!$D$235,D534&lt;=铜钱系统分析!$E$235),3,AND(D534&gt;铜钱系统分析!$D$236,D534&lt;=铜钱系统分析!$E$236),2)</f>
        <v>3</v>
      </c>
      <c r="G534" s="48">
        <f t="shared" ca="1" si="82"/>
        <v>55.376874286104297</v>
      </c>
      <c r="H534">
        <f ca="1">_xlfn.IFS(AND(G534&gt;铜钱系统分析!$D$233,G534&lt;=铜钱系统分析!$E$233),5,AND(G534&gt;铜钱系统分析!$D$234,G534&lt;=铜钱系统分析!$E$234),4,AND(G534&gt;铜钱系统分析!$D$235,G534&lt;=铜钱系统分析!$E$235),3,AND(G534&gt;铜钱系统分析!$D$236,G534&lt;=铜钱系统分析!$E$236),2)</f>
        <v>3</v>
      </c>
      <c r="J534" s="48">
        <f t="shared" ca="1" si="83"/>
        <v>43.385279713211865</v>
      </c>
      <c r="K534">
        <f ca="1">_xlfn.IFS(AND(J534&gt;铜钱系统分析!$D$233,J534&lt;=铜钱系统分析!$E$233),5,AND(J534&gt;铜钱系统分析!$D$234,J534&lt;=铜钱系统分析!$E$234),4,AND(J534&gt;铜钱系统分析!$D$235,J534&lt;=铜钱系统分析!$E$235),3,AND(J534&gt;铜钱系统分析!$D$236,J534&lt;=铜钱系统分析!$E$236),2)</f>
        <v>3</v>
      </c>
      <c r="M534" s="48">
        <f t="shared" ca="1" si="84"/>
        <v>38.012881687897995</v>
      </c>
      <c r="N534">
        <f ca="1">_xlfn.IFS(AND(M534&gt;铜钱系统分析!$D$233,M534&lt;=铜钱系统分析!$E$233),5,AND(M534&gt;铜钱系统分析!$D$234,M534&lt;=铜钱系统分析!$E$234),4,AND(M534&gt;铜钱系统分析!$D$235,M534&lt;=铜钱系统分析!$E$235),3,AND(M534&gt;铜钱系统分析!$D$236,M534&lt;=铜钱系统分析!$E$236),2)</f>
        <v>3</v>
      </c>
      <c r="P534" s="48">
        <f t="shared" ca="1" si="85"/>
        <v>69.81646774884797</v>
      </c>
      <c r="Q534">
        <f ca="1">_xlfn.IFS(AND(P534&gt;铜钱系统分析!$D$233,P534&lt;=铜钱系统分析!$E$233),5,AND(P534&gt;铜钱系统分析!$D$234,P534&lt;=铜钱系统分析!$E$234),4,AND(P534&gt;铜钱系统分析!$D$235,P534&lt;=铜钱系统分析!$E$235),3,AND(P534&gt;铜钱系统分析!$D$236,P534&lt;=铜钱系统分析!$E$236),2)</f>
        <v>3</v>
      </c>
      <c r="S534" s="48">
        <f t="shared" ca="1" si="86"/>
        <v>66.734190145775827</v>
      </c>
      <c r="T534">
        <f ca="1">_xlfn.IFS(AND(S534&gt;铜钱系统分析!$D$233,S534&lt;=铜钱系统分析!$E$233),5,AND(S534&gt;铜钱系统分析!$D$234,S534&lt;=铜钱系统分析!$E$234),4,AND(S534&gt;铜钱系统分析!$D$235,S534&lt;=铜钱系统分析!$E$235),3,AND(S534&gt;铜钱系统分析!$D$236,S534&lt;=铜钱系统分析!$E$236),2)</f>
        <v>3</v>
      </c>
      <c r="V534" s="48">
        <f t="shared" ca="1" si="87"/>
        <v>3.5310868356258518</v>
      </c>
      <c r="W534">
        <f ca="1">_xlfn.IFS(AND(V534&gt;铜钱系统分析!$D$233,V534&lt;=铜钱系统分析!$E$233),5,AND(V534&gt;铜钱系统分析!$D$234,V534&lt;=铜钱系统分析!$E$234),4,AND(V534&gt;铜钱系统分析!$D$235,V534&lt;=铜钱系统分析!$E$235),3,AND(V534&gt;铜钱系统分析!$D$236,V534&lt;=铜钱系统分析!$E$236),2)</f>
        <v>3</v>
      </c>
      <c r="Y534" s="48">
        <f t="shared" ca="1" si="88"/>
        <v>83.653674850149841</v>
      </c>
      <c r="Z534">
        <f ca="1">_xlfn.IFS(AND(Y534&gt;铜钱系统分析!$D$233,Y534&lt;=铜钱系统分析!$E$233),5,AND(Y534&gt;铜钱系统分析!$D$234,Y534&lt;=铜钱系统分析!$E$234),4,AND(Y534&gt;铜钱系统分析!$D$235,Y534&lt;=铜钱系统分析!$E$235),3,AND(Y534&gt;铜钱系统分析!$D$236,Y534&lt;=铜钱系统分析!$E$236),2)</f>
        <v>2</v>
      </c>
      <c r="AB534" s="48">
        <f t="shared" ca="1" si="89"/>
        <v>75.380810454086102</v>
      </c>
      <c r="AC534">
        <f ca="1">_xlfn.IFS(AND(AB534&gt;铜钱系统分析!$D$233,AB534&lt;=铜钱系统分析!$E$233),5,AND(AB534&gt;铜钱系统分析!$D$234,AB534&lt;=铜钱系统分析!$E$234),4,AND(AB534&gt;铜钱系统分析!$D$235,AB534&lt;=铜钱系统分析!$E$235),3,AND(AB534&gt;铜钱系统分析!$D$236,AB534&lt;=铜钱系统分析!$E$236),2)</f>
        <v>2</v>
      </c>
    </row>
    <row r="535" spans="1:29" x14ac:dyDescent="0.15">
      <c r="A535" s="48">
        <f t="shared" ca="1" si="80"/>
        <v>51.682086983997976</v>
      </c>
      <c r="B535">
        <f ca="1">_xlfn.IFS(AND(A535&gt;铜钱系统分析!$D$233,A535&lt;=铜钱系统分析!$E$233),5,AND(A535&gt;铜钱系统分析!$D$234,A535&lt;=铜钱系统分析!$E$234),4,AND(A535&gt;铜钱系统分析!$D$235,A535&lt;=铜钱系统分析!$E$235),3,AND(A535&gt;铜钱系统分析!$D$236,A535&lt;=铜钱系统分析!$E$236),2)</f>
        <v>3</v>
      </c>
      <c r="D535" s="48">
        <f t="shared" ca="1" si="81"/>
        <v>34.221001066086345</v>
      </c>
      <c r="E535">
        <f ca="1">_xlfn.IFS(AND(D535&gt;铜钱系统分析!$D$233,D535&lt;=铜钱系统分析!$E$233),5,AND(D535&gt;铜钱系统分析!$D$234,D535&lt;=铜钱系统分析!$E$234),4,AND(D535&gt;铜钱系统分析!$D$235,D535&lt;=铜钱系统分析!$E$235),3,AND(D535&gt;铜钱系统分析!$D$236,D535&lt;=铜钱系统分析!$E$236),2)</f>
        <v>3</v>
      </c>
      <c r="G535" s="48">
        <f t="shared" ca="1" si="82"/>
        <v>14.469911246435263</v>
      </c>
      <c r="H535">
        <f ca="1">_xlfn.IFS(AND(G535&gt;铜钱系统分析!$D$233,G535&lt;=铜钱系统分析!$E$233),5,AND(G535&gt;铜钱系统分析!$D$234,G535&lt;=铜钱系统分析!$E$234),4,AND(G535&gt;铜钱系统分析!$D$235,G535&lt;=铜钱系统分析!$E$235),3,AND(G535&gt;铜钱系统分析!$D$236,G535&lt;=铜钱系统分析!$E$236),2)</f>
        <v>3</v>
      </c>
      <c r="J535" s="48">
        <f t="shared" ca="1" si="83"/>
        <v>24.891400719243727</v>
      </c>
      <c r="K535">
        <f ca="1">_xlfn.IFS(AND(J535&gt;铜钱系统分析!$D$233,J535&lt;=铜钱系统分析!$E$233),5,AND(J535&gt;铜钱系统分析!$D$234,J535&lt;=铜钱系统分析!$E$234),4,AND(J535&gt;铜钱系统分析!$D$235,J535&lt;=铜钱系统分析!$E$235),3,AND(J535&gt;铜钱系统分析!$D$236,J535&lt;=铜钱系统分析!$E$236),2)</f>
        <v>3</v>
      </c>
      <c r="M535" s="48">
        <f t="shared" ca="1" si="84"/>
        <v>49.728814513162732</v>
      </c>
      <c r="N535">
        <f ca="1">_xlfn.IFS(AND(M535&gt;铜钱系统分析!$D$233,M535&lt;=铜钱系统分析!$E$233),5,AND(M535&gt;铜钱系统分析!$D$234,M535&lt;=铜钱系统分析!$E$234),4,AND(M535&gt;铜钱系统分析!$D$235,M535&lt;=铜钱系统分析!$E$235),3,AND(M535&gt;铜钱系统分析!$D$236,M535&lt;=铜钱系统分析!$E$236),2)</f>
        <v>3</v>
      </c>
      <c r="P535" s="48">
        <f t="shared" ca="1" si="85"/>
        <v>53.910049562251984</v>
      </c>
      <c r="Q535">
        <f ca="1">_xlfn.IFS(AND(P535&gt;铜钱系统分析!$D$233,P535&lt;=铜钱系统分析!$E$233),5,AND(P535&gt;铜钱系统分析!$D$234,P535&lt;=铜钱系统分析!$E$234),4,AND(P535&gt;铜钱系统分析!$D$235,P535&lt;=铜钱系统分析!$E$235),3,AND(P535&gt;铜钱系统分析!$D$236,P535&lt;=铜钱系统分析!$E$236),2)</f>
        <v>3</v>
      </c>
      <c r="S535" s="48">
        <f t="shared" ca="1" si="86"/>
        <v>70.437843513050382</v>
      </c>
      <c r="T535">
        <f ca="1">_xlfn.IFS(AND(S535&gt;铜钱系统分析!$D$233,S535&lt;=铜钱系统分析!$E$233),5,AND(S535&gt;铜钱系统分析!$D$234,S535&lt;=铜钱系统分析!$E$234),4,AND(S535&gt;铜钱系统分析!$D$235,S535&lt;=铜钱系统分析!$E$235),3,AND(S535&gt;铜钱系统分析!$D$236,S535&lt;=铜钱系统分析!$E$236),2)</f>
        <v>3</v>
      </c>
      <c r="V535" s="48">
        <f t="shared" ca="1" si="87"/>
        <v>18.764024341444774</v>
      </c>
      <c r="W535">
        <f ca="1">_xlfn.IFS(AND(V535&gt;铜钱系统分析!$D$233,V535&lt;=铜钱系统分析!$E$233),5,AND(V535&gt;铜钱系统分析!$D$234,V535&lt;=铜钱系统分析!$E$234),4,AND(V535&gt;铜钱系统分析!$D$235,V535&lt;=铜钱系统分析!$E$235),3,AND(V535&gt;铜钱系统分析!$D$236,V535&lt;=铜钱系统分析!$E$236),2)</f>
        <v>3</v>
      </c>
      <c r="Y535" s="48">
        <f t="shared" ca="1" si="88"/>
        <v>86.884768312813293</v>
      </c>
      <c r="Z535">
        <f ca="1">_xlfn.IFS(AND(Y535&gt;铜钱系统分析!$D$233,Y535&lt;=铜钱系统分析!$E$233),5,AND(Y535&gt;铜钱系统分析!$D$234,Y535&lt;=铜钱系统分析!$E$234),4,AND(Y535&gt;铜钱系统分析!$D$235,Y535&lt;=铜钱系统分析!$E$235),3,AND(Y535&gt;铜钱系统分析!$D$236,Y535&lt;=铜钱系统分析!$E$236),2)</f>
        <v>2</v>
      </c>
      <c r="AB535" s="48">
        <f t="shared" ca="1" si="89"/>
        <v>19.612209225672782</v>
      </c>
      <c r="AC535">
        <f ca="1">_xlfn.IFS(AND(AB535&gt;铜钱系统分析!$D$233,AB535&lt;=铜钱系统分析!$E$233),5,AND(AB535&gt;铜钱系统分析!$D$234,AB535&lt;=铜钱系统分析!$E$234),4,AND(AB535&gt;铜钱系统分析!$D$235,AB535&lt;=铜钱系统分析!$E$235),3,AND(AB535&gt;铜钱系统分析!$D$236,AB535&lt;=铜钱系统分析!$E$236),2)</f>
        <v>3</v>
      </c>
    </row>
    <row r="536" spans="1:29" x14ac:dyDescent="0.15">
      <c r="A536" s="48">
        <f t="shared" ca="1" si="80"/>
        <v>26.069241002737076</v>
      </c>
      <c r="B536">
        <f ca="1">_xlfn.IFS(AND(A536&gt;铜钱系统分析!$D$233,A536&lt;=铜钱系统分析!$E$233),5,AND(A536&gt;铜钱系统分析!$D$234,A536&lt;=铜钱系统分析!$E$234),4,AND(A536&gt;铜钱系统分析!$D$235,A536&lt;=铜钱系统分析!$E$235),3,AND(A536&gt;铜钱系统分析!$D$236,A536&lt;=铜钱系统分析!$E$236),2)</f>
        <v>3</v>
      </c>
      <c r="D536" s="48">
        <f t="shared" ca="1" si="81"/>
        <v>8.472280692167022</v>
      </c>
      <c r="E536">
        <f ca="1">_xlfn.IFS(AND(D536&gt;铜钱系统分析!$D$233,D536&lt;=铜钱系统分析!$E$233),5,AND(D536&gt;铜钱系统分析!$D$234,D536&lt;=铜钱系统分析!$E$234),4,AND(D536&gt;铜钱系统分析!$D$235,D536&lt;=铜钱系统分析!$E$235),3,AND(D536&gt;铜钱系统分析!$D$236,D536&lt;=铜钱系统分析!$E$236),2)</f>
        <v>3</v>
      </c>
      <c r="G536" s="48">
        <f t="shared" ca="1" si="82"/>
        <v>39.092516564658496</v>
      </c>
      <c r="H536">
        <f ca="1">_xlfn.IFS(AND(G536&gt;铜钱系统分析!$D$233,G536&lt;=铜钱系统分析!$E$233),5,AND(G536&gt;铜钱系统分析!$D$234,G536&lt;=铜钱系统分析!$E$234),4,AND(G536&gt;铜钱系统分析!$D$235,G536&lt;=铜钱系统分析!$E$235),3,AND(G536&gt;铜钱系统分析!$D$236,G536&lt;=铜钱系统分析!$E$236),2)</f>
        <v>3</v>
      </c>
      <c r="J536" s="48">
        <f t="shared" ca="1" si="83"/>
        <v>99.003070137894994</v>
      </c>
      <c r="K536">
        <f ca="1">_xlfn.IFS(AND(J536&gt;铜钱系统分析!$D$233,J536&lt;=铜钱系统分析!$E$233),5,AND(J536&gt;铜钱系统分析!$D$234,J536&lt;=铜钱系统分析!$E$234),4,AND(J536&gt;铜钱系统分析!$D$235,J536&lt;=铜钱系统分析!$E$235),3,AND(J536&gt;铜钱系统分析!$D$236,J536&lt;=铜钱系统分析!$E$236),2)</f>
        <v>2</v>
      </c>
      <c r="M536" s="48">
        <f t="shared" ca="1" si="84"/>
        <v>31.625849312899213</v>
      </c>
      <c r="N536">
        <f ca="1">_xlfn.IFS(AND(M536&gt;铜钱系统分析!$D$233,M536&lt;=铜钱系统分析!$E$233),5,AND(M536&gt;铜钱系统分析!$D$234,M536&lt;=铜钱系统分析!$E$234),4,AND(M536&gt;铜钱系统分析!$D$235,M536&lt;=铜钱系统分析!$E$235),3,AND(M536&gt;铜钱系统分析!$D$236,M536&lt;=铜钱系统分析!$E$236),2)</f>
        <v>3</v>
      </c>
      <c r="P536" s="48">
        <f t="shared" ca="1" si="85"/>
        <v>0.59075758632647357</v>
      </c>
      <c r="Q536">
        <f ca="1">_xlfn.IFS(AND(P536&gt;铜钱系统分析!$D$233,P536&lt;=铜钱系统分析!$E$233),5,AND(P536&gt;铜钱系统分析!$D$234,P536&lt;=铜钱系统分析!$E$234),4,AND(P536&gt;铜钱系统分析!$D$235,P536&lt;=铜钱系统分析!$E$235),3,AND(P536&gt;铜钱系统分析!$D$236,P536&lt;=铜钱系统分析!$E$236),2)</f>
        <v>4</v>
      </c>
      <c r="S536" s="48">
        <f t="shared" ca="1" si="86"/>
        <v>58.795219081428264</v>
      </c>
      <c r="T536">
        <f ca="1">_xlfn.IFS(AND(S536&gt;铜钱系统分析!$D$233,S536&lt;=铜钱系统分析!$E$233),5,AND(S536&gt;铜钱系统分析!$D$234,S536&lt;=铜钱系统分析!$E$234),4,AND(S536&gt;铜钱系统分析!$D$235,S536&lt;=铜钱系统分析!$E$235),3,AND(S536&gt;铜钱系统分析!$D$236,S536&lt;=铜钱系统分析!$E$236),2)</f>
        <v>3</v>
      </c>
      <c r="V536" s="48">
        <f t="shared" ca="1" si="87"/>
        <v>17.955157767434372</v>
      </c>
      <c r="W536">
        <f ca="1">_xlfn.IFS(AND(V536&gt;铜钱系统分析!$D$233,V536&lt;=铜钱系统分析!$E$233),5,AND(V536&gt;铜钱系统分析!$D$234,V536&lt;=铜钱系统分析!$E$234),4,AND(V536&gt;铜钱系统分析!$D$235,V536&lt;=铜钱系统分析!$E$235),3,AND(V536&gt;铜钱系统分析!$D$236,V536&lt;=铜钱系统分析!$E$236),2)</f>
        <v>3</v>
      </c>
      <c r="Y536" s="48">
        <f t="shared" ca="1" si="88"/>
        <v>33.500294792881149</v>
      </c>
      <c r="Z536">
        <f ca="1">_xlfn.IFS(AND(Y536&gt;铜钱系统分析!$D$233,Y536&lt;=铜钱系统分析!$E$233),5,AND(Y536&gt;铜钱系统分析!$D$234,Y536&lt;=铜钱系统分析!$E$234),4,AND(Y536&gt;铜钱系统分析!$D$235,Y536&lt;=铜钱系统分析!$E$235),3,AND(Y536&gt;铜钱系统分析!$D$236,Y536&lt;=铜钱系统分析!$E$236),2)</f>
        <v>3</v>
      </c>
      <c r="AB536" s="48">
        <f t="shared" ca="1" si="89"/>
        <v>35.544210558921087</v>
      </c>
      <c r="AC536">
        <f ca="1">_xlfn.IFS(AND(AB536&gt;铜钱系统分析!$D$233,AB536&lt;=铜钱系统分析!$E$233),5,AND(AB536&gt;铜钱系统分析!$D$234,AB536&lt;=铜钱系统分析!$E$234),4,AND(AB536&gt;铜钱系统分析!$D$235,AB536&lt;=铜钱系统分析!$E$235),3,AND(AB536&gt;铜钱系统分析!$D$236,AB536&lt;=铜钱系统分析!$E$236),2)</f>
        <v>3</v>
      </c>
    </row>
    <row r="537" spans="1:29" x14ac:dyDescent="0.15">
      <c r="A537" s="48">
        <f t="shared" ca="1" si="80"/>
        <v>15.983964550194862</v>
      </c>
      <c r="B537">
        <f ca="1">_xlfn.IFS(AND(A537&gt;铜钱系统分析!$D$233,A537&lt;=铜钱系统分析!$E$233),5,AND(A537&gt;铜钱系统分析!$D$234,A537&lt;=铜钱系统分析!$E$234),4,AND(A537&gt;铜钱系统分析!$D$235,A537&lt;=铜钱系统分析!$E$235),3,AND(A537&gt;铜钱系统分析!$D$236,A537&lt;=铜钱系统分析!$E$236),2)</f>
        <v>3</v>
      </c>
      <c r="D537" s="48">
        <f t="shared" ca="1" si="81"/>
        <v>52.736951208411057</v>
      </c>
      <c r="E537">
        <f ca="1">_xlfn.IFS(AND(D537&gt;铜钱系统分析!$D$233,D537&lt;=铜钱系统分析!$E$233),5,AND(D537&gt;铜钱系统分析!$D$234,D537&lt;=铜钱系统分析!$E$234),4,AND(D537&gt;铜钱系统分析!$D$235,D537&lt;=铜钱系统分析!$E$235),3,AND(D537&gt;铜钱系统分析!$D$236,D537&lt;=铜钱系统分析!$E$236),2)</f>
        <v>3</v>
      </c>
      <c r="G537" s="48">
        <f t="shared" ca="1" si="82"/>
        <v>33.256847591555648</v>
      </c>
      <c r="H537">
        <f ca="1">_xlfn.IFS(AND(G537&gt;铜钱系统分析!$D$233,G537&lt;=铜钱系统分析!$E$233),5,AND(G537&gt;铜钱系统分析!$D$234,G537&lt;=铜钱系统分析!$E$234),4,AND(G537&gt;铜钱系统分析!$D$235,G537&lt;=铜钱系统分析!$E$235),3,AND(G537&gt;铜钱系统分析!$D$236,G537&lt;=铜钱系统分析!$E$236),2)</f>
        <v>3</v>
      </c>
      <c r="J537" s="48">
        <f t="shared" ca="1" si="83"/>
        <v>32.846576785502947</v>
      </c>
      <c r="K537">
        <f ca="1">_xlfn.IFS(AND(J537&gt;铜钱系统分析!$D$233,J537&lt;=铜钱系统分析!$E$233),5,AND(J537&gt;铜钱系统分析!$D$234,J537&lt;=铜钱系统分析!$E$234),4,AND(J537&gt;铜钱系统分析!$D$235,J537&lt;=铜钱系统分析!$E$235),3,AND(J537&gt;铜钱系统分析!$D$236,J537&lt;=铜钱系统分析!$E$236),2)</f>
        <v>3</v>
      </c>
      <c r="M537" s="48">
        <f t="shared" ca="1" si="84"/>
        <v>82.555437701608881</v>
      </c>
      <c r="N537">
        <f ca="1">_xlfn.IFS(AND(M537&gt;铜钱系统分析!$D$233,M537&lt;=铜钱系统分析!$E$233),5,AND(M537&gt;铜钱系统分析!$D$234,M537&lt;=铜钱系统分析!$E$234),4,AND(M537&gt;铜钱系统分析!$D$235,M537&lt;=铜钱系统分析!$E$235),3,AND(M537&gt;铜钱系统分析!$D$236,M537&lt;=铜钱系统分析!$E$236),2)</f>
        <v>2</v>
      </c>
      <c r="P537" s="48">
        <f t="shared" ca="1" si="85"/>
        <v>18.457581191046589</v>
      </c>
      <c r="Q537">
        <f ca="1">_xlfn.IFS(AND(P537&gt;铜钱系统分析!$D$233,P537&lt;=铜钱系统分析!$E$233),5,AND(P537&gt;铜钱系统分析!$D$234,P537&lt;=铜钱系统分析!$E$234),4,AND(P537&gt;铜钱系统分析!$D$235,P537&lt;=铜钱系统分析!$E$235),3,AND(P537&gt;铜钱系统分析!$D$236,P537&lt;=铜钱系统分析!$E$236),2)</f>
        <v>3</v>
      </c>
      <c r="S537" s="48">
        <f t="shared" ca="1" si="86"/>
        <v>49.485084364265994</v>
      </c>
      <c r="T537">
        <f ca="1">_xlfn.IFS(AND(S537&gt;铜钱系统分析!$D$233,S537&lt;=铜钱系统分析!$E$233),5,AND(S537&gt;铜钱系统分析!$D$234,S537&lt;=铜钱系统分析!$E$234),4,AND(S537&gt;铜钱系统分析!$D$235,S537&lt;=铜钱系统分析!$E$235),3,AND(S537&gt;铜钱系统分析!$D$236,S537&lt;=铜钱系统分析!$E$236),2)</f>
        <v>3</v>
      </c>
      <c r="V537" s="48">
        <f t="shared" ca="1" si="87"/>
        <v>1.9575466048432411</v>
      </c>
      <c r="W537">
        <f ca="1">_xlfn.IFS(AND(V537&gt;铜钱系统分析!$D$233,V537&lt;=铜钱系统分析!$E$233),5,AND(V537&gt;铜钱系统分析!$D$234,V537&lt;=铜钱系统分析!$E$234),4,AND(V537&gt;铜钱系统分析!$D$235,V537&lt;=铜钱系统分析!$E$235),3,AND(V537&gt;铜钱系统分析!$D$236,V537&lt;=铜钱系统分析!$E$236),2)</f>
        <v>4</v>
      </c>
      <c r="Y537" s="48">
        <f t="shared" ca="1" si="88"/>
        <v>58.77580549195963</v>
      </c>
      <c r="Z537">
        <f ca="1">_xlfn.IFS(AND(Y537&gt;铜钱系统分析!$D$233,Y537&lt;=铜钱系统分析!$E$233),5,AND(Y537&gt;铜钱系统分析!$D$234,Y537&lt;=铜钱系统分析!$E$234),4,AND(Y537&gt;铜钱系统分析!$D$235,Y537&lt;=铜钱系统分析!$E$235),3,AND(Y537&gt;铜钱系统分析!$D$236,Y537&lt;=铜钱系统分析!$E$236),2)</f>
        <v>3</v>
      </c>
      <c r="AB537" s="48">
        <f t="shared" ca="1" si="89"/>
        <v>47.072640165421411</v>
      </c>
      <c r="AC537">
        <f ca="1">_xlfn.IFS(AND(AB537&gt;铜钱系统分析!$D$233,AB537&lt;=铜钱系统分析!$E$233),5,AND(AB537&gt;铜钱系统分析!$D$234,AB537&lt;=铜钱系统分析!$E$234),4,AND(AB537&gt;铜钱系统分析!$D$235,AB537&lt;=铜钱系统分析!$E$235),3,AND(AB537&gt;铜钱系统分析!$D$236,AB537&lt;=铜钱系统分析!$E$236),2)</f>
        <v>3</v>
      </c>
    </row>
    <row r="538" spans="1:29" x14ac:dyDescent="0.15">
      <c r="A538" s="48">
        <f t="shared" ca="1" si="80"/>
        <v>12.714185386139432</v>
      </c>
      <c r="B538">
        <f ca="1">_xlfn.IFS(AND(A538&gt;铜钱系统分析!$D$233,A538&lt;=铜钱系统分析!$E$233),5,AND(A538&gt;铜钱系统分析!$D$234,A538&lt;=铜钱系统分析!$E$234),4,AND(A538&gt;铜钱系统分析!$D$235,A538&lt;=铜钱系统分析!$E$235),3,AND(A538&gt;铜钱系统分析!$D$236,A538&lt;=铜钱系统分析!$E$236),2)</f>
        <v>3</v>
      </c>
      <c r="D538" s="48">
        <f t="shared" ca="1" si="81"/>
        <v>77.674139156572579</v>
      </c>
      <c r="E538">
        <f ca="1">_xlfn.IFS(AND(D538&gt;铜钱系统分析!$D$233,D538&lt;=铜钱系统分析!$E$233),5,AND(D538&gt;铜钱系统分析!$D$234,D538&lt;=铜钱系统分析!$E$234),4,AND(D538&gt;铜钱系统分析!$D$235,D538&lt;=铜钱系统分析!$E$235),3,AND(D538&gt;铜钱系统分析!$D$236,D538&lt;=铜钱系统分析!$E$236),2)</f>
        <v>2</v>
      </c>
      <c r="G538" s="48">
        <f t="shared" ca="1" si="82"/>
        <v>3.7194578544643031</v>
      </c>
      <c r="H538">
        <f ca="1">_xlfn.IFS(AND(G538&gt;铜钱系统分析!$D$233,G538&lt;=铜钱系统分析!$E$233),5,AND(G538&gt;铜钱系统分析!$D$234,G538&lt;=铜钱系统分析!$E$234),4,AND(G538&gt;铜钱系统分析!$D$235,G538&lt;=铜钱系统分析!$E$235),3,AND(G538&gt;铜钱系统分析!$D$236,G538&lt;=铜钱系统分析!$E$236),2)</f>
        <v>3</v>
      </c>
      <c r="J538" s="48">
        <f t="shared" ca="1" si="83"/>
        <v>10.270272124275747</v>
      </c>
      <c r="K538">
        <f ca="1">_xlfn.IFS(AND(J538&gt;铜钱系统分析!$D$233,J538&lt;=铜钱系统分析!$E$233),5,AND(J538&gt;铜钱系统分析!$D$234,J538&lt;=铜钱系统分析!$E$234),4,AND(J538&gt;铜钱系统分析!$D$235,J538&lt;=铜钱系统分析!$E$235),3,AND(J538&gt;铜钱系统分析!$D$236,J538&lt;=铜钱系统分析!$E$236),2)</f>
        <v>3</v>
      </c>
      <c r="M538" s="48">
        <f t="shared" ca="1" si="84"/>
        <v>86.715674196030236</v>
      </c>
      <c r="N538">
        <f ca="1">_xlfn.IFS(AND(M538&gt;铜钱系统分析!$D$233,M538&lt;=铜钱系统分析!$E$233),5,AND(M538&gt;铜钱系统分析!$D$234,M538&lt;=铜钱系统分析!$E$234),4,AND(M538&gt;铜钱系统分析!$D$235,M538&lt;=铜钱系统分析!$E$235),3,AND(M538&gt;铜钱系统分析!$D$236,M538&lt;=铜钱系统分析!$E$236),2)</f>
        <v>2</v>
      </c>
      <c r="P538" s="48">
        <f t="shared" ca="1" si="85"/>
        <v>68.657663271214332</v>
      </c>
      <c r="Q538">
        <f ca="1">_xlfn.IFS(AND(P538&gt;铜钱系统分析!$D$233,P538&lt;=铜钱系统分析!$E$233),5,AND(P538&gt;铜钱系统分析!$D$234,P538&lt;=铜钱系统分析!$E$234),4,AND(P538&gt;铜钱系统分析!$D$235,P538&lt;=铜钱系统分析!$E$235),3,AND(P538&gt;铜钱系统分析!$D$236,P538&lt;=铜钱系统分析!$E$236),2)</f>
        <v>3</v>
      </c>
      <c r="S538" s="48">
        <f t="shared" ca="1" si="86"/>
        <v>70.289268720009076</v>
      </c>
      <c r="T538">
        <f ca="1">_xlfn.IFS(AND(S538&gt;铜钱系统分析!$D$233,S538&lt;=铜钱系统分析!$E$233),5,AND(S538&gt;铜钱系统分析!$D$234,S538&lt;=铜钱系统分析!$E$234),4,AND(S538&gt;铜钱系统分析!$D$235,S538&lt;=铜钱系统分析!$E$235),3,AND(S538&gt;铜钱系统分析!$D$236,S538&lt;=铜钱系统分析!$E$236),2)</f>
        <v>3</v>
      </c>
      <c r="V538" s="48">
        <f t="shared" ca="1" si="87"/>
        <v>67.781882015957464</v>
      </c>
      <c r="W538">
        <f ca="1">_xlfn.IFS(AND(V538&gt;铜钱系统分析!$D$233,V538&lt;=铜钱系统分析!$E$233),5,AND(V538&gt;铜钱系统分析!$D$234,V538&lt;=铜钱系统分析!$E$234),4,AND(V538&gt;铜钱系统分析!$D$235,V538&lt;=铜钱系统分析!$E$235),3,AND(V538&gt;铜钱系统分析!$D$236,V538&lt;=铜钱系统分析!$E$236),2)</f>
        <v>3</v>
      </c>
      <c r="Y538" s="48">
        <f t="shared" ca="1" si="88"/>
        <v>7.1638985571873759</v>
      </c>
      <c r="Z538">
        <f ca="1">_xlfn.IFS(AND(Y538&gt;铜钱系统分析!$D$233,Y538&lt;=铜钱系统分析!$E$233),5,AND(Y538&gt;铜钱系统分析!$D$234,Y538&lt;=铜钱系统分析!$E$234),4,AND(Y538&gt;铜钱系统分析!$D$235,Y538&lt;=铜钱系统分析!$E$235),3,AND(Y538&gt;铜钱系统分析!$D$236,Y538&lt;=铜钱系统分析!$E$236),2)</f>
        <v>3</v>
      </c>
      <c r="AB538" s="48">
        <f t="shared" ca="1" si="89"/>
        <v>97.236560184880858</v>
      </c>
      <c r="AC538">
        <f ca="1">_xlfn.IFS(AND(AB538&gt;铜钱系统分析!$D$233,AB538&lt;=铜钱系统分析!$E$233),5,AND(AB538&gt;铜钱系统分析!$D$234,AB538&lt;=铜钱系统分析!$E$234),4,AND(AB538&gt;铜钱系统分析!$D$235,AB538&lt;=铜钱系统分析!$E$235),3,AND(AB538&gt;铜钱系统分析!$D$236,AB538&lt;=铜钱系统分析!$E$236),2)</f>
        <v>2</v>
      </c>
    </row>
    <row r="539" spans="1:29" x14ac:dyDescent="0.15">
      <c r="A539" s="48">
        <f t="shared" ca="1" si="80"/>
        <v>63.06104838592659</v>
      </c>
      <c r="B539">
        <f ca="1">_xlfn.IFS(AND(A539&gt;铜钱系统分析!$D$233,A539&lt;=铜钱系统分析!$E$233),5,AND(A539&gt;铜钱系统分析!$D$234,A539&lt;=铜钱系统分析!$E$234),4,AND(A539&gt;铜钱系统分析!$D$235,A539&lt;=铜钱系统分析!$E$235),3,AND(A539&gt;铜钱系统分析!$D$236,A539&lt;=铜钱系统分析!$E$236),2)</f>
        <v>3</v>
      </c>
      <c r="D539" s="48">
        <f t="shared" ca="1" si="81"/>
        <v>59.578364018536824</v>
      </c>
      <c r="E539">
        <f ca="1">_xlfn.IFS(AND(D539&gt;铜钱系统分析!$D$233,D539&lt;=铜钱系统分析!$E$233),5,AND(D539&gt;铜钱系统分析!$D$234,D539&lt;=铜钱系统分析!$E$234),4,AND(D539&gt;铜钱系统分析!$D$235,D539&lt;=铜钱系统分析!$E$235),3,AND(D539&gt;铜钱系统分析!$D$236,D539&lt;=铜钱系统分析!$E$236),2)</f>
        <v>3</v>
      </c>
      <c r="G539" s="48">
        <f t="shared" ca="1" si="82"/>
        <v>69.719422664715708</v>
      </c>
      <c r="H539">
        <f ca="1">_xlfn.IFS(AND(G539&gt;铜钱系统分析!$D$233,G539&lt;=铜钱系统分析!$E$233),5,AND(G539&gt;铜钱系统分析!$D$234,G539&lt;=铜钱系统分析!$E$234),4,AND(G539&gt;铜钱系统分析!$D$235,G539&lt;=铜钱系统分析!$E$235),3,AND(G539&gt;铜钱系统分析!$D$236,G539&lt;=铜钱系统分析!$E$236),2)</f>
        <v>3</v>
      </c>
      <c r="J539" s="48">
        <f t="shared" ca="1" si="83"/>
        <v>99.95595169518819</v>
      </c>
      <c r="K539">
        <f ca="1">_xlfn.IFS(AND(J539&gt;铜钱系统分析!$D$233,J539&lt;=铜钱系统分析!$E$233),5,AND(J539&gt;铜钱系统分析!$D$234,J539&lt;=铜钱系统分析!$E$234),4,AND(J539&gt;铜钱系统分析!$D$235,J539&lt;=铜钱系统分析!$E$235),3,AND(J539&gt;铜钱系统分析!$D$236,J539&lt;=铜钱系统分析!$E$236),2)</f>
        <v>2</v>
      </c>
      <c r="M539" s="48">
        <f t="shared" ca="1" si="84"/>
        <v>44.453593263986676</v>
      </c>
      <c r="N539">
        <f ca="1">_xlfn.IFS(AND(M539&gt;铜钱系统分析!$D$233,M539&lt;=铜钱系统分析!$E$233),5,AND(M539&gt;铜钱系统分析!$D$234,M539&lt;=铜钱系统分析!$E$234),4,AND(M539&gt;铜钱系统分析!$D$235,M539&lt;=铜钱系统分析!$E$235),3,AND(M539&gt;铜钱系统分析!$D$236,M539&lt;=铜钱系统分析!$E$236),2)</f>
        <v>3</v>
      </c>
      <c r="P539" s="48">
        <f t="shared" ca="1" si="85"/>
        <v>36.711768619172759</v>
      </c>
      <c r="Q539">
        <f ca="1">_xlfn.IFS(AND(P539&gt;铜钱系统分析!$D$233,P539&lt;=铜钱系统分析!$E$233),5,AND(P539&gt;铜钱系统分析!$D$234,P539&lt;=铜钱系统分析!$E$234),4,AND(P539&gt;铜钱系统分析!$D$235,P539&lt;=铜钱系统分析!$E$235),3,AND(P539&gt;铜钱系统分析!$D$236,P539&lt;=铜钱系统分析!$E$236),2)</f>
        <v>3</v>
      </c>
      <c r="S539" s="48">
        <f t="shared" ca="1" si="86"/>
        <v>22.837869076470373</v>
      </c>
      <c r="T539">
        <f ca="1">_xlfn.IFS(AND(S539&gt;铜钱系统分析!$D$233,S539&lt;=铜钱系统分析!$E$233),5,AND(S539&gt;铜钱系统分析!$D$234,S539&lt;=铜钱系统分析!$E$234),4,AND(S539&gt;铜钱系统分析!$D$235,S539&lt;=铜钱系统分析!$E$235),3,AND(S539&gt;铜钱系统分析!$D$236,S539&lt;=铜钱系统分析!$E$236),2)</f>
        <v>3</v>
      </c>
      <c r="V539" s="48">
        <f t="shared" ca="1" si="87"/>
        <v>96.301835508020005</v>
      </c>
      <c r="W539">
        <f ca="1">_xlfn.IFS(AND(V539&gt;铜钱系统分析!$D$233,V539&lt;=铜钱系统分析!$E$233),5,AND(V539&gt;铜钱系统分析!$D$234,V539&lt;=铜钱系统分析!$E$234),4,AND(V539&gt;铜钱系统分析!$D$235,V539&lt;=铜钱系统分析!$E$235),3,AND(V539&gt;铜钱系统分析!$D$236,V539&lt;=铜钱系统分析!$E$236),2)</f>
        <v>2</v>
      </c>
      <c r="Y539" s="48">
        <f t="shared" ca="1" si="88"/>
        <v>69.545626697593633</v>
      </c>
      <c r="Z539">
        <f ca="1">_xlfn.IFS(AND(Y539&gt;铜钱系统分析!$D$233,Y539&lt;=铜钱系统分析!$E$233),5,AND(Y539&gt;铜钱系统分析!$D$234,Y539&lt;=铜钱系统分析!$E$234),4,AND(Y539&gt;铜钱系统分析!$D$235,Y539&lt;=铜钱系统分析!$E$235),3,AND(Y539&gt;铜钱系统分析!$D$236,Y539&lt;=铜钱系统分析!$E$236),2)</f>
        <v>3</v>
      </c>
      <c r="AB539" s="48">
        <f t="shared" ca="1" si="89"/>
        <v>66.581180247633171</v>
      </c>
      <c r="AC539">
        <f ca="1">_xlfn.IFS(AND(AB539&gt;铜钱系统分析!$D$233,AB539&lt;=铜钱系统分析!$E$233),5,AND(AB539&gt;铜钱系统分析!$D$234,AB539&lt;=铜钱系统分析!$E$234),4,AND(AB539&gt;铜钱系统分析!$D$235,AB539&lt;=铜钱系统分析!$E$235),3,AND(AB539&gt;铜钱系统分析!$D$236,AB539&lt;=铜钱系统分析!$E$236),2)</f>
        <v>3</v>
      </c>
    </row>
    <row r="540" spans="1:29" x14ac:dyDescent="0.15">
      <c r="A540" s="48">
        <f t="shared" ca="1" si="80"/>
        <v>11.67027788845334</v>
      </c>
      <c r="B540">
        <f ca="1">_xlfn.IFS(AND(A540&gt;铜钱系统分析!$D$233,A540&lt;=铜钱系统分析!$E$233),5,AND(A540&gt;铜钱系统分析!$D$234,A540&lt;=铜钱系统分析!$E$234),4,AND(A540&gt;铜钱系统分析!$D$235,A540&lt;=铜钱系统分析!$E$235),3,AND(A540&gt;铜钱系统分析!$D$236,A540&lt;=铜钱系统分析!$E$236),2)</f>
        <v>3</v>
      </c>
      <c r="D540" s="48">
        <f t="shared" ca="1" si="81"/>
        <v>4.7752310786347234</v>
      </c>
      <c r="E540">
        <f ca="1">_xlfn.IFS(AND(D540&gt;铜钱系统分析!$D$233,D540&lt;=铜钱系统分析!$E$233),5,AND(D540&gt;铜钱系统分析!$D$234,D540&lt;=铜钱系统分析!$E$234),4,AND(D540&gt;铜钱系统分析!$D$235,D540&lt;=铜钱系统分析!$E$235),3,AND(D540&gt;铜钱系统分析!$D$236,D540&lt;=铜钱系统分析!$E$236),2)</f>
        <v>3</v>
      </c>
      <c r="G540" s="48">
        <f t="shared" ca="1" si="82"/>
        <v>57.760120345405255</v>
      </c>
      <c r="H540">
        <f ca="1">_xlfn.IFS(AND(G540&gt;铜钱系统分析!$D$233,G540&lt;=铜钱系统分析!$E$233),5,AND(G540&gt;铜钱系统分析!$D$234,G540&lt;=铜钱系统分析!$E$234),4,AND(G540&gt;铜钱系统分析!$D$235,G540&lt;=铜钱系统分析!$E$235),3,AND(G540&gt;铜钱系统分析!$D$236,G540&lt;=铜钱系统分析!$E$236),2)</f>
        <v>3</v>
      </c>
      <c r="J540" s="48">
        <f t="shared" ca="1" si="83"/>
        <v>90.227365563866528</v>
      </c>
      <c r="K540">
        <f ca="1">_xlfn.IFS(AND(J540&gt;铜钱系统分析!$D$233,J540&lt;=铜钱系统分析!$E$233),5,AND(J540&gt;铜钱系统分析!$D$234,J540&lt;=铜钱系统分析!$E$234),4,AND(J540&gt;铜钱系统分析!$D$235,J540&lt;=铜钱系统分析!$E$235),3,AND(J540&gt;铜钱系统分析!$D$236,J540&lt;=铜钱系统分析!$E$236),2)</f>
        <v>2</v>
      </c>
      <c r="M540" s="48">
        <f t="shared" ca="1" si="84"/>
        <v>81.108061046741369</v>
      </c>
      <c r="N540">
        <f ca="1">_xlfn.IFS(AND(M540&gt;铜钱系统分析!$D$233,M540&lt;=铜钱系统分析!$E$233),5,AND(M540&gt;铜钱系统分析!$D$234,M540&lt;=铜钱系统分析!$E$234),4,AND(M540&gt;铜钱系统分析!$D$235,M540&lt;=铜钱系统分析!$E$235),3,AND(M540&gt;铜钱系统分析!$D$236,M540&lt;=铜钱系统分析!$E$236),2)</f>
        <v>2</v>
      </c>
      <c r="P540" s="48">
        <f t="shared" ca="1" si="85"/>
        <v>44.771697945982133</v>
      </c>
      <c r="Q540">
        <f ca="1">_xlfn.IFS(AND(P540&gt;铜钱系统分析!$D$233,P540&lt;=铜钱系统分析!$E$233),5,AND(P540&gt;铜钱系统分析!$D$234,P540&lt;=铜钱系统分析!$E$234),4,AND(P540&gt;铜钱系统分析!$D$235,P540&lt;=铜钱系统分析!$E$235),3,AND(P540&gt;铜钱系统分析!$D$236,P540&lt;=铜钱系统分析!$E$236),2)</f>
        <v>3</v>
      </c>
      <c r="S540" s="48">
        <f t="shared" ca="1" si="86"/>
        <v>94.511324901859709</v>
      </c>
      <c r="T540">
        <f ca="1">_xlfn.IFS(AND(S540&gt;铜钱系统分析!$D$233,S540&lt;=铜钱系统分析!$E$233),5,AND(S540&gt;铜钱系统分析!$D$234,S540&lt;=铜钱系统分析!$E$234),4,AND(S540&gt;铜钱系统分析!$D$235,S540&lt;=铜钱系统分析!$E$235),3,AND(S540&gt;铜钱系统分析!$D$236,S540&lt;=铜钱系统分析!$E$236),2)</f>
        <v>2</v>
      </c>
      <c r="V540" s="48">
        <f t="shared" ca="1" si="87"/>
        <v>88.251875929926612</v>
      </c>
      <c r="W540">
        <f ca="1">_xlfn.IFS(AND(V540&gt;铜钱系统分析!$D$233,V540&lt;=铜钱系统分析!$E$233),5,AND(V540&gt;铜钱系统分析!$D$234,V540&lt;=铜钱系统分析!$E$234),4,AND(V540&gt;铜钱系统分析!$D$235,V540&lt;=铜钱系统分析!$E$235),3,AND(V540&gt;铜钱系统分析!$D$236,V540&lt;=铜钱系统分析!$E$236),2)</f>
        <v>2</v>
      </c>
      <c r="Y540" s="48">
        <f t="shared" ca="1" si="88"/>
        <v>62.478085725960618</v>
      </c>
      <c r="Z540">
        <f ca="1">_xlfn.IFS(AND(Y540&gt;铜钱系统分析!$D$233,Y540&lt;=铜钱系统分析!$E$233),5,AND(Y540&gt;铜钱系统分析!$D$234,Y540&lt;=铜钱系统分析!$E$234),4,AND(Y540&gt;铜钱系统分析!$D$235,Y540&lt;=铜钱系统分析!$E$235),3,AND(Y540&gt;铜钱系统分析!$D$236,Y540&lt;=铜钱系统分析!$E$236),2)</f>
        <v>3</v>
      </c>
      <c r="AB540" s="48">
        <f t="shared" ca="1" si="89"/>
        <v>56.612948623657431</v>
      </c>
      <c r="AC540">
        <f ca="1">_xlfn.IFS(AND(AB540&gt;铜钱系统分析!$D$233,AB540&lt;=铜钱系统分析!$E$233),5,AND(AB540&gt;铜钱系统分析!$D$234,AB540&lt;=铜钱系统分析!$E$234),4,AND(AB540&gt;铜钱系统分析!$D$235,AB540&lt;=铜钱系统分析!$E$235),3,AND(AB540&gt;铜钱系统分析!$D$236,AB540&lt;=铜钱系统分析!$E$236),2)</f>
        <v>3</v>
      </c>
    </row>
    <row r="541" spans="1:29" x14ac:dyDescent="0.15">
      <c r="A541" s="48">
        <f t="shared" ca="1" si="80"/>
        <v>92.645852534435107</v>
      </c>
      <c r="B541">
        <f ca="1">_xlfn.IFS(AND(A541&gt;铜钱系统分析!$D$233,A541&lt;=铜钱系统分析!$E$233),5,AND(A541&gt;铜钱系统分析!$D$234,A541&lt;=铜钱系统分析!$E$234),4,AND(A541&gt;铜钱系统分析!$D$235,A541&lt;=铜钱系统分析!$E$235),3,AND(A541&gt;铜钱系统分析!$D$236,A541&lt;=铜钱系统分析!$E$236),2)</f>
        <v>2</v>
      </c>
      <c r="D541" s="48">
        <f t="shared" ca="1" si="81"/>
        <v>66.996340042296794</v>
      </c>
      <c r="E541">
        <f ca="1">_xlfn.IFS(AND(D541&gt;铜钱系统分析!$D$233,D541&lt;=铜钱系统分析!$E$233),5,AND(D541&gt;铜钱系统分析!$D$234,D541&lt;=铜钱系统分析!$E$234),4,AND(D541&gt;铜钱系统分析!$D$235,D541&lt;=铜钱系统分析!$E$235),3,AND(D541&gt;铜钱系统分析!$D$236,D541&lt;=铜钱系统分析!$E$236),2)</f>
        <v>3</v>
      </c>
      <c r="G541" s="48">
        <f t="shared" ca="1" si="82"/>
        <v>62.249563765076367</v>
      </c>
      <c r="H541">
        <f ca="1">_xlfn.IFS(AND(G541&gt;铜钱系统分析!$D$233,G541&lt;=铜钱系统分析!$E$233),5,AND(G541&gt;铜钱系统分析!$D$234,G541&lt;=铜钱系统分析!$E$234),4,AND(G541&gt;铜钱系统分析!$D$235,G541&lt;=铜钱系统分析!$E$235),3,AND(G541&gt;铜钱系统分析!$D$236,G541&lt;=铜钱系统分析!$E$236),2)</f>
        <v>3</v>
      </c>
      <c r="J541" s="48">
        <f t="shared" ca="1" si="83"/>
        <v>58.236624417834783</v>
      </c>
      <c r="K541">
        <f ca="1">_xlfn.IFS(AND(J541&gt;铜钱系统分析!$D$233,J541&lt;=铜钱系统分析!$E$233),5,AND(J541&gt;铜钱系统分析!$D$234,J541&lt;=铜钱系统分析!$E$234),4,AND(J541&gt;铜钱系统分析!$D$235,J541&lt;=铜钱系统分析!$E$235),3,AND(J541&gt;铜钱系统分析!$D$236,J541&lt;=铜钱系统分析!$E$236),2)</f>
        <v>3</v>
      </c>
      <c r="M541" s="48">
        <f t="shared" ca="1" si="84"/>
        <v>10.060090197555782</v>
      </c>
      <c r="N541">
        <f ca="1">_xlfn.IFS(AND(M541&gt;铜钱系统分析!$D$233,M541&lt;=铜钱系统分析!$E$233),5,AND(M541&gt;铜钱系统分析!$D$234,M541&lt;=铜钱系统分析!$E$234),4,AND(M541&gt;铜钱系统分析!$D$235,M541&lt;=铜钱系统分析!$E$235),3,AND(M541&gt;铜钱系统分析!$D$236,M541&lt;=铜钱系统分析!$E$236),2)</f>
        <v>3</v>
      </c>
      <c r="P541" s="48">
        <f t="shared" ca="1" si="85"/>
        <v>30.451735325198438</v>
      </c>
      <c r="Q541">
        <f ca="1">_xlfn.IFS(AND(P541&gt;铜钱系统分析!$D$233,P541&lt;=铜钱系统分析!$E$233),5,AND(P541&gt;铜钱系统分析!$D$234,P541&lt;=铜钱系统分析!$E$234),4,AND(P541&gt;铜钱系统分析!$D$235,P541&lt;=铜钱系统分析!$E$235),3,AND(P541&gt;铜钱系统分析!$D$236,P541&lt;=铜钱系统分析!$E$236),2)</f>
        <v>3</v>
      </c>
      <c r="S541" s="48">
        <f t="shared" ca="1" si="86"/>
        <v>80.679431918885001</v>
      </c>
      <c r="T541">
        <f ca="1">_xlfn.IFS(AND(S541&gt;铜钱系统分析!$D$233,S541&lt;=铜钱系统分析!$E$233),5,AND(S541&gt;铜钱系统分析!$D$234,S541&lt;=铜钱系统分析!$E$234),4,AND(S541&gt;铜钱系统分析!$D$235,S541&lt;=铜钱系统分析!$E$235),3,AND(S541&gt;铜钱系统分析!$D$236,S541&lt;=铜钱系统分析!$E$236),2)</f>
        <v>2</v>
      </c>
      <c r="V541" s="48">
        <f t="shared" ca="1" si="87"/>
        <v>87.782603269932793</v>
      </c>
      <c r="W541">
        <f ca="1">_xlfn.IFS(AND(V541&gt;铜钱系统分析!$D$233,V541&lt;=铜钱系统分析!$E$233),5,AND(V541&gt;铜钱系统分析!$D$234,V541&lt;=铜钱系统分析!$E$234),4,AND(V541&gt;铜钱系统分析!$D$235,V541&lt;=铜钱系统分析!$E$235),3,AND(V541&gt;铜钱系统分析!$D$236,V541&lt;=铜钱系统分析!$E$236),2)</f>
        <v>2</v>
      </c>
      <c r="Y541" s="48">
        <f t="shared" ca="1" si="88"/>
        <v>0.83647378975350017</v>
      </c>
      <c r="Z541">
        <f ca="1">_xlfn.IFS(AND(Y541&gt;铜钱系统分析!$D$233,Y541&lt;=铜钱系统分析!$E$233),5,AND(Y541&gt;铜钱系统分析!$D$234,Y541&lt;=铜钱系统分析!$E$234),4,AND(Y541&gt;铜钱系统分析!$D$235,Y541&lt;=铜钱系统分析!$E$235),3,AND(Y541&gt;铜钱系统分析!$D$236,Y541&lt;=铜钱系统分析!$E$236),2)</f>
        <v>4</v>
      </c>
      <c r="AB541" s="48">
        <f t="shared" ca="1" si="89"/>
        <v>12.042011751876114</v>
      </c>
      <c r="AC541">
        <f ca="1">_xlfn.IFS(AND(AB541&gt;铜钱系统分析!$D$233,AB541&lt;=铜钱系统分析!$E$233),5,AND(AB541&gt;铜钱系统分析!$D$234,AB541&lt;=铜钱系统分析!$E$234),4,AND(AB541&gt;铜钱系统分析!$D$235,AB541&lt;=铜钱系统分析!$E$235),3,AND(AB541&gt;铜钱系统分析!$D$236,AB541&lt;=铜钱系统分析!$E$236),2)</f>
        <v>3</v>
      </c>
    </row>
    <row r="542" spans="1:29" x14ac:dyDescent="0.15">
      <c r="A542" s="48">
        <f t="shared" ca="1" si="80"/>
        <v>12.810080909647748</v>
      </c>
      <c r="B542">
        <f ca="1">_xlfn.IFS(AND(A542&gt;铜钱系统分析!$D$233,A542&lt;=铜钱系统分析!$E$233),5,AND(A542&gt;铜钱系统分析!$D$234,A542&lt;=铜钱系统分析!$E$234),4,AND(A542&gt;铜钱系统分析!$D$235,A542&lt;=铜钱系统分析!$E$235),3,AND(A542&gt;铜钱系统分析!$D$236,A542&lt;=铜钱系统分析!$E$236),2)</f>
        <v>3</v>
      </c>
      <c r="D542" s="48">
        <f t="shared" ca="1" si="81"/>
        <v>69.255260160762973</v>
      </c>
      <c r="E542">
        <f ca="1">_xlfn.IFS(AND(D542&gt;铜钱系统分析!$D$233,D542&lt;=铜钱系统分析!$E$233),5,AND(D542&gt;铜钱系统分析!$D$234,D542&lt;=铜钱系统分析!$E$234),4,AND(D542&gt;铜钱系统分析!$D$235,D542&lt;=铜钱系统分析!$E$235),3,AND(D542&gt;铜钱系统分析!$D$236,D542&lt;=铜钱系统分析!$E$236),2)</f>
        <v>3</v>
      </c>
      <c r="G542" s="48">
        <f t="shared" ca="1" si="82"/>
        <v>10.619937589033047</v>
      </c>
      <c r="H542">
        <f ca="1">_xlfn.IFS(AND(G542&gt;铜钱系统分析!$D$233,G542&lt;=铜钱系统分析!$E$233),5,AND(G542&gt;铜钱系统分析!$D$234,G542&lt;=铜钱系统分析!$E$234),4,AND(G542&gt;铜钱系统分析!$D$235,G542&lt;=铜钱系统分析!$E$235),3,AND(G542&gt;铜钱系统分析!$D$236,G542&lt;=铜钱系统分析!$E$236),2)</f>
        <v>3</v>
      </c>
      <c r="J542" s="48">
        <f t="shared" ca="1" si="83"/>
        <v>97.919443697262565</v>
      </c>
      <c r="K542">
        <f ca="1">_xlfn.IFS(AND(J542&gt;铜钱系统分析!$D$233,J542&lt;=铜钱系统分析!$E$233),5,AND(J542&gt;铜钱系统分析!$D$234,J542&lt;=铜钱系统分析!$E$234),4,AND(J542&gt;铜钱系统分析!$D$235,J542&lt;=铜钱系统分析!$E$235),3,AND(J542&gt;铜钱系统分析!$D$236,J542&lt;=铜钱系统分析!$E$236),2)</f>
        <v>2</v>
      </c>
      <c r="M542" s="48">
        <f t="shared" ca="1" si="84"/>
        <v>41.674028767322845</v>
      </c>
      <c r="N542">
        <f ca="1">_xlfn.IFS(AND(M542&gt;铜钱系统分析!$D$233,M542&lt;=铜钱系统分析!$E$233),5,AND(M542&gt;铜钱系统分析!$D$234,M542&lt;=铜钱系统分析!$E$234),4,AND(M542&gt;铜钱系统分析!$D$235,M542&lt;=铜钱系统分析!$E$235),3,AND(M542&gt;铜钱系统分析!$D$236,M542&lt;=铜钱系统分析!$E$236),2)</f>
        <v>3</v>
      </c>
      <c r="P542" s="48">
        <f t="shared" ca="1" si="85"/>
        <v>78.975097620827981</v>
      </c>
      <c r="Q542">
        <f ca="1">_xlfn.IFS(AND(P542&gt;铜钱系统分析!$D$233,P542&lt;=铜钱系统分析!$E$233),5,AND(P542&gt;铜钱系统分析!$D$234,P542&lt;=铜钱系统分析!$E$234),4,AND(P542&gt;铜钱系统分析!$D$235,P542&lt;=铜钱系统分析!$E$235),3,AND(P542&gt;铜钱系统分析!$D$236,P542&lt;=铜钱系统分析!$E$236),2)</f>
        <v>2</v>
      </c>
      <c r="S542" s="48">
        <f t="shared" ca="1" si="86"/>
        <v>1.6679874277775619</v>
      </c>
      <c r="T542">
        <f ca="1">_xlfn.IFS(AND(S542&gt;铜钱系统分析!$D$233,S542&lt;=铜钱系统分析!$E$233),5,AND(S542&gt;铜钱系统分析!$D$234,S542&lt;=铜钱系统分析!$E$234),4,AND(S542&gt;铜钱系统分析!$D$235,S542&lt;=铜钱系统分析!$E$235),3,AND(S542&gt;铜钱系统分析!$D$236,S542&lt;=铜钱系统分析!$E$236),2)</f>
        <v>4</v>
      </c>
      <c r="V542" s="48">
        <f t="shared" ca="1" si="87"/>
        <v>82.688196428894003</v>
      </c>
      <c r="W542">
        <f ca="1">_xlfn.IFS(AND(V542&gt;铜钱系统分析!$D$233,V542&lt;=铜钱系统分析!$E$233),5,AND(V542&gt;铜钱系统分析!$D$234,V542&lt;=铜钱系统分析!$E$234),4,AND(V542&gt;铜钱系统分析!$D$235,V542&lt;=铜钱系统分析!$E$235),3,AND(V542&gt;铜钱系统分析!$D$236,V542&lt;=铜钱系统分析!$E$236),2)</f>
        <v>2</v>
      </c>
      <c r="Y542" s="48">
        <f t="shared" ca="1" si="88"/>
        <v>26.101379174763661</v>
      </c>
      <c r="Z542">
        <f ca="1">_xlfn.IFS(AND(Y542&gt;铜钱系统分析!$D$233,Y542&lt;=铜钱系统分析!$E$233),5,AND(Y542&gt;铜钱系统分析!$D$234,Y542&lt;=铜钱系统分析!$E$234),4,AND(Y542&gt;铜钱系统分析!$D$235,Y542&lt;=铜钱系统分析!$E$235),3,AND(Y542&gt;铜钱系统分析!$D$236,Y542&lt;=铜钱系统分析!$E$236),2)</f>
        <v>3</v>
      </c>
      <c r="AB542" s="48">
        <f t="shared" ca="1" si="89"/>
        <v>61.137892762884583</v>
      </c>
      <c r="AC542">
        <f ca="1">_xlfn.IFS(AND(AB542&gt;铜钱系统分析!$D$233,AB542&lt;=铜钱系统分析!$E$233),5,AND(AB542&gt;铜钱系统分析!$D$234,AB542&lt;=铜钱系统分析!$E$234),4,AND(AB542&gt;铜钱系统分析!$D$235,AB542&lt;=铜钱系统分析!$E$235),3,AND(AB542&gt;铜钱系统分析!$D$236,AB542&lt;=铜钱系统分析!$E$236),2)</f>
        <v>3</v>
      </c>
    </row>
    <row r="543" spans="1:29" x14ac:dyDescent="0.15">
      <c r="A543" s="48">
        <f t="shared" ca="1" si="80"/>
        <v>73.757953397771658</v>
      </c>
      <c r="B543">
        <f ca="1">_xlfn.IFS(AND(A543&gt;铜钱系统分析!$D$233,A543&lt;=铜钱系统分析!$E$233),5,AND(A543&gt;铜钱系统分析!$D$234,A543&lt;=铜钱系统分析!$E$234),4,AND(A543&gt;铜钱系统分析!$D$235,A543&lt;=铜钱系统分析!$E$235),3,AND(A543&gt;铜钱系统分析!$D$236,A543&lt;=铜钱系统分析!$E$236),2)</f>
        <v>2</v>
      </c>
      <c r="D543" s="48">
        <f t="shared" ca="1" si="81"/>
        <v>59.053360478166262</v>
      </c>
      <c r="E543">
        <f ca="1">_xlfn.IFS(AND(D543&gt;铜钱系统分析!$D$233,D543&lt;=铜钱系统分析!$E$233),5,AND(D543&gt;铜钱系统分析!$D$234,D543&lt;=铜钱系统分析!$E$234),4,AND(D543&gt;铜钱系统分析!$D$235,D543&lt;=铜钱系统分析!$E$235),3,AND(D543&gt;铜钱系统分析!$D$236,D543&lt;=铜钱系统分析!$E$236),2)</f>
        <v>3</v>
      </c>
      <c r="G543" s="48">
        <f t="shared" ca="1" si="82"/>
        <v>48.594812895294737</v>
      </c>
      <c r="H543">
        <f ca="1">_xlfn.IFS(AND(G543&gt;铜钱系统分析!$D$233,G543&lt;=铜钱系统分析!$E$233),5,AND(G543&gt;铜钱系统分析!$D$234,G543&lt;=铜钱系统分析!$E$234),4,AND(G543&gt;铜钱系统分析!$D$235,G543&lt;=铜钱系统分析!$E$235),3,AND(G543&gt;铜钱系统分析!$D$236,G543&lt;=铜钱系统分析!$E$236),2)</f>
        <v>3</v>
      </c>
      <c r="J543" s="48">
        <f t="shared" ca="1" si="83"/>
        <v>3.9252822992515313</v>
      </c>
      <c r="K543">
        <f ca="1">_xlfn.IFS(AND(J543&gt;铜钱系统分析!$D$233,J543&lt;=铜钱系统分析!$E$233),5,AND(J543&gt;铜钱系统分析!$D$234,J543&lt;=铜钱系统分析!$E$234),4,AND(J543&gt;铜钱系统分析!$D$235,J543&lt;=铜钱系统分析!$E$235),3,AND(J543&gt;铜钱系统分析!$D$236,J543&lt;=铜钱系统分析!$E$236),2)</f>
        <v>3</v>
      </c>
      <c r="M543" s="48">
        <f t="shared" ca="1" si="84"/>
        <v>0.23953804635020726</v>
      </c>
      <c r="N543">
        <f ca="1">_xlfn.IFS(AND(M543&gt;铜钱系统分析!$D$233,M543&lt;=铜钱系统分析!$E$233),5,AND(M543&gt;铜钱系统分析!$D$234,M543&lt;=铜钱系统分析!$E$234),4,AND(M543&gt;铜钱系统分析!$D$235,M543&lt;=铜钱系统分析!$E$235),3,AND(M543&gt;铜钱系统分析!$D$236,M543&lt;=铜钱系统分析!$E$236),2)</f>
        <v>5</v>
      </c>
      <c r="P543" s="48">
        <f t="shared" ca="1" si="85"/>
        <v>3.9221623538049588</v>
      </c>
      <c r="Q543">
        <f ca="1">_xlfn.IFS(AND(P543&gt;铜钱系统分析!$D$233,P543&lt;=铜钱系统分析!$E$233),5,AND(P543&gt;铜钱系统分析!$D$234,P543&lt;=铜钱系统分析!$E$234),4,AND(P543&gt;铜钱系统分析!$D$235,P543&lt;=铜钱系统分析!$E$235),3,AND(P543&gt;铜钱系统分析!$D$236,P543&lt;=铜钱系统分析!$E$236),2)</f>
        <v>3</v>
      </c>
      <c r="S543" s="48">
        <f t="shared" ca="1" si="86"/>
        <v>44.540573651368916</v>
      </c>
      <c r="T543">
        <f ca="1">_xlfn.IFS(AND(S543&gt;铜钱系统分析!$D$233,S543&lt;=铜钱系统分析!$E$233),5,AND(S543&gt;铜钱系统分析!$D$234,S543&lt;=铜钱系统分析!$E$234),4,AND(S543&gt;铜钱系统分析!$D$235,S543&lt;=铜钱系统分析!$E$235),3,AND(S543&gt;铜钱系统分析!$D$236,S543&lt;=铜钱系统分析!$E$236),2)</f>
        <v>3</v>
      </c>
      <c r="V543" s="48">
        <f t="shared" ca="1" si="87"/>
        <v>63.800757503857419</v>
      </c>
      <c r="W543">
        <f ca="1">_xlfn.IFS(AND(V543&gt;铜钱系统分析!$D$233,V543&lt;=铜钱系统分析!$E$233),5,AND(V543&gt;铜钱系统分析!$D$234,V543&lt;=铜钱系统分析!$E$234),4,AND(V543&gt;铜钱系统分析!$D$235,V543&lt;=铜钱系统分析!$E$235),3,AND(V543&gt;铜钱系统分析!$D$236,V543&lt;=铜钱系统分析!$E$236),2)</f>
        <v>3</v>
      </c>
      <c r="Y543" s="48">
        <f t="shared" ca="1" si="88"/>
        <v>13.016287486672319</v>
      </c>
      <c r="Z543">
        <f ca="1">_xlfn.IFS(AND(Y543&gt;铜钱系统分析!$D$233,Y543&lt;=铜钱系统分析!$E$233),5,AND(Y543&gt;铜钱系统分析!$D$234,Y543&lt;=铜钱系统分析!$E$234),4,AND(Y543&gt;铜钱系统分析!$D$235,Y543&lt;=铜钱系统分析!$E$235),3,AND(Y543&gt;铜钱系统分析!$D$236,Y543&lt;=铜钱系统分析!$E$236),2)</f>
        <v>3</v>
      </c>
      <c r="AB543" s="48">
        <f t="shared" ca="1" si="89"/>
        <v>65.791449427014925</v>
      </c>
      <c r="AC543">
        <f ca="1">_xlfn.IFS(AND(AB543&gt;铜钱系统分析!$D$233,AB543&lt;=铜钱系统分析!$E$233),5,AND(AB543&gt;铜钱系统分析!$D$234,AB543&lt;=铜钱系统分析!$E$234),4,AND(AB543&gt;铜钱系统分析!$D$235,AB543&lt;=铜钱系统分析!$E$235),3,AND(AB543&gt;铜钱系统分析!$D$236,AB543&lt;=铜钱系统分析!$E$236),2)</f>
        <v>3</v>
      </c>
    </row>
    <row r="544" spans="1:29" x14ac:dyDescent="0.15">
      <c r="A544" s="48">
        <f t="shared" ca="1" si="80"/>
        <v>51.531374133366313</v>
      </c>
      <c r="B544">
        <f ca="1">_xlfn.IFS(AND(A544&gt;铜钱系统分析!$D$233,A544&lt;=铜钱系统分析!$E$233),5,AND(A544&gt;铜钱系统分析!$D$234,A544&lt;=铜钱系统分析!$E$234),4,AND(A544&gt;铜钱系统分析!$D$235,A544&lt;=铜钱系统分析!$E$235),3,AND(A544&gt;铜钱系统分析!$D$236,A544&lt;=铜钱系统分析!$E$236),2)</f>
        <v>3</v>
      </c>
      <c r="D544" s="48">
        <f t="shared" ca="1" si="81"/>
        <v>59.154753681760617</v>
      </c>
      <c r="E544">
        <f ca="1">_xlfn.IFS(AND(D544&gt;铜钱系统分析!$D$233,D544&lt;=铜钱系统分析!$E$233),5,AND(D544&gt;铜钱系统分析!$D$234,D544&lt;=铜钱系统分析!$E$234),4,AND(D544&gt;铜钱系统分析!$D$235,D544&lt;=铜钱系统分析!$E$235),3,AND(D544&gt;铜钱系统分析!$D$236,D544&lt;=铜钱系统分析!$E$236),2)</f>
        <v>3</v>
      </c>
      <c r="G544" s="48">
        <f t="shared" ca="1" si="82"/>
        <v>35.54704816598975</v>
      </c>
      <c r="H544">
        <f ca="1">_xlfn.IFS(AND(G544&gt;铜钱系统分析!$D$233,G544&lt;=铜钱系统分析!$E$233),5,AND(G544&gt;铜钱系统分析!$D$234,G544&lt;=铜钱系统分析!$E$234),4,AND(G544&gt;铜钱系统分析!$D$235,G544&lt;=铜钱系统分析!$E$235),3,AND(G544&gt;铜钱系统分析!$D$236,G544&lt;=铜钱系统分析!$E$236),2)</f>
        <v>3</v>
      </c>
      <c r="J544" s="48">
        <f t="shared" ca="1" si="83"/>
        <v>7.080204635582044</v>
      </c>
      <c r="K544">
        <f ca="1">_xlfn.IFS(AND(J544&gt;铜钱系统分析!$D$233,J544&lt;=铜钱系统分析!$E$233),5,AND(J544&gt;铜钱系统分析!$D$234,J544&lt;=铜钱系统分析!$E$234),4,AND(J544&gt;铜钱系统分析!$D$235,J544&lt;=铜钱系统分析!$E$235),3,AND(J544&gt;铜钱系统分析!$D$236,J544&lt;=铜钱系统分析!$E$236),2)</f>
        <v>3</v>
      </c>
      <c r="M544" s="48">
        <f t="shared" ca="1" si="84"/>
        <v>55.096209152901778</v>
      </c>
      <c r="N544">
        <f ca="1">_xlfn.IFS(AND(M544&gt;铜钱系统分析!$D$233,M544&lt;=铜钱系统分析!$E$233),5,AND(M544&gt;铜钱系统分析!$D$234,M544&lt;=铜钱系统分析!$E$234),4,AND(M544&gt;铜钱系统分析!$D$235,M544&lt;=铜钱系统分析!$E$235),3,AND(M544&gt;铜钱系统分析!$D$236,M544&lt;=铜钱系统分析!$E$236),2)</f>
        <v>3</v>
      </c>
      <c r="P544" s="48">
        <f t="shared" ca="1" si="85"/>
        <v>75.973580098880518</v>
      </c>
      <c r="Q544">
        <f ca="1">_xlfn.IFS(AND(P544&gt;铜钱系统分析!$D$233,P544&lt;=铜钱系统分析!$E$233),5,AND(P544&gt;铜钱系统分析!$D$234,P544&lt;=铜钱系统分析!$E$234),4,AND(P544&gt;铜钱系统分析!$D$235,P544&lt;=铜钱系统分析!$E$235),3,AND(P544&gt;铜钱系统分析!$D$236,P544&lt;=铜钱系统分析!$E$236),2)</f>
        <v>2</v>
      </c>
      <c r="S544" s="48">
        <f t="shared" ca="1" si="86"/>
        <v>65.651788186142781</v>
      </c>
      <c r="T544">
        <f ca="1">_xlfn.IFS(AND(S544&gt;铜钱系统分析!$D$233,S544&lt;=铜钱系统分析!$E$233),5,AND(S544&gt;铜钱系统分析!$D$234,S544&lt;=铜钱系统分析!$E$234),4,AND(S544&gt;铜钱系统分析!$D$235,S544&lt;=铜钱系统分析!$E$235),3,AND(S544&gt;铜钱系统分析!$D$236,S544&lt;=铜钱系统分析!$E$236),2)</f>
        <v>3</v>
      </c>
      <c r="V544" s="48">
        <f t="shared" ca="1" si="87"/>
        <v>30.371495998735821</v>
      </c>
      <c r="W544">
        <f ca="1">_xlfn.IFS(AND(V544&gt;铜钱系统分析!$D$233,V544&lt;=铜钱系统分析!$E$233),5,AND(V544&gt;铜钱系统分析!$D$234,V544&lt;=铜钱系统分析!$E$234),4,AND(V544&gt;铜钱系统分析!$D$235,V544&lt;=铜钱系统分析!$E$235),3,AND(V544&gt;铜钱系统分析!$D$236,V544&lt;=铜钱系统分析!$E$236),2)</f>
        <v>3</v>
      </c>
      <c r="Y544" s="48">
        <f t="shared" ca="1" si="88"/>
        <v>31.433168165504078</v>
      </c>
      <c r="Z544">
        <f ca="1">_xlfn.IFS(AND(Y544&gt;铜钱系统分析!$D$233,Y544&lt;=铜钱系统分析!$E$233),5,AND(Y544&gt;铜钱系统分析!$D$234,Y544&lt;=铜钱系统分析!$E$234),4,AND(Y544&gt;铜钱系统分析!$D$235,Y544&lt;=铜钱系统分析!$E$235),3,AND(Y544&gt;铜钱系统分析!$D$236,Y544&lt;=铜钱系统分析!$E$236),2)</f>
        <v>3</v>
      </c>
      <c r="AB544" s="48">
        <f t="shared" ca="1" si="89"/>
        <v>19.292469596653195</v>
      </c>
      <c r="AC544">
        <f ca="1">_xlfn.IFS(AND(AB544&gt;铜钱系统分析!$D$233,AB544&lt;=铜钱系统分析!$E$233),5,AND(AB544&gt;铜钱系统分析!$D$234,AB544&lt;=铜钱系统分析!$E$234),4,AND(AB544&gt;铜钱系统分析!$D$235,AB544&lt;=铜钱系统分析!$E$235),3,AND(AB544&gt;铜钱系统分析!$D$236,AB544&lt;=铜钱系统分析!$E$236),2)</f>
        <v>3</v>
      </c>
    </row>
    <row r="545" spans="1:29" x14ac:dyDescent="0.15">
      <c r="A545" s="48">
        <f t="shared" ca="1" si="80"/>
        <v>84.631620133655787</v>
      </c>
      <c r="B545">
        <f ca="1">_xlfn.IFS(AND(A545&gt;铜钱系统分析!$D$233,A545&lt;=铜钱系统分析!$E$233),5,AND(A545&gt;铜钱系统分析!$D$234,A545&lt;=铜钱系统分析!$E$234),4,AND(A545&gt;铜钱系统分析!$D$235,A545&lt;=铜钱系统分析!$E$235),3,AND(A545&gt;铜钱系统分析!$D$236,A545&lt;=铜钱系统分析!$E$236),2)</f>
        <v>2</v>
      </c>
      <c r="D545" s="48">
        <f t="shared" ca="1" si="81"/>
        <v>9.7379593046834856</v>
      </c>
      <c r="E545">
        <f ca="1">_xlfn.IFS(AND(D545&gt;铜钱系统分析!$D$233,D545&lt;=铜钱系统分析!$E$233),5,AND(D545&gt;铜钱系统分析!$D$234,D545&lt;=铜钱系统分析!$E$234),4,AND(D545&gt;铜钱系统分析!$D$235,D545&lt;=铜钱系统分析!$E$235),3,AND(D545&gt;铜钱系统分析!$D$236,D545&lt;=铜钱系统分析!$E$236),2)</f>
        <v>3</v>
      </c>
      <c r="G545" s="48">
        <f t="shared" ca="1" si="82"/>
        <v>50.243749465509126</v>
      </c>
      <c r="H545">
        <f ca="1">_xlfn.IFS(AND(G545&gt;铜钱系统分析!$D$233,G545&lt;=铜钱系统分析!$E$233),5,AND(G545&gt;铜钱系统分析!$D$234,G545&lt;=铜钱系统分析!$E$234),4,AND(G545&gt;铜钱系统分析!$D$235,G545&lt;=铜钱系统分析!$E$235),3,AND(G545&gt;铜钱系统分析!$D$236,G545&lt;=铜钱系统分析!$E$236),2)</f>
        <v>3</v>
      </c>
      <c r="J545" s="48">
        <f t="shared" ca="1" si="83"/>
        <v>28.12715074357034</v>
      </c>
      <c r="K545">
        <f ca="1">_xlfn.IFS(AND(J545&gt;铜钱系统分析!$D$233,J545&lt;=铜钱系统分析!$E$233),5,AND(J545&gt;铜钱系统分析!$D$234,J545&lt;=铜钱系统分析!$E$234),4,AND(J545&gt;铜钱系统分析!$D$235,J545&lt;=铜钱系统分析!$E$235),3,AND(J545&gt;铜钱系统分析!$D$236,J545&lt;=铜钱系统分析!$E$236),2)</f>
        <v>3</v>
      </c>
      <c r="M545" s="48">
        <f t="shared" ca="1" si="84"/>
        <v>51.635931017863399</v>
      </c>
      <c r="N545">
        <f ca="1">_xlfn.IFS(AND(M545&gt;铜钱系统分析!$D$233,M545&lt;=铜钱系统分析!$E$233),5,AND(M545&gt;铜钱系统分析!$D$234,M545&lt;=铜钱系统分析!$E$234),4,AND(M545&gt;铜钱系统分析!$D$235,M545&lt;=铜钱系统分析!$E$235),3,AND(M545&gt;铜钱系统分析!$D$236,M545&lt;=铜钱系统分析!$E$236),2)</f>
        <v>3</v>
      </c>
      <c r="P545" s="48">
        <f t="shared" ca="1" si="85"/>
        <v>68.354144374340692</v>
      </c>
      <c r="Q545">
        <f ca="1">_xlfn.IFS(AND(P545&gt;铜钱系统分析!$D$233,P545&lt;=铜钱系统分析!$E$233),5,AND(P545&gt;铜钱系统分析!$D$234,P545&lt;=铜钱系统分析!$E$234),4,AND(P545&gt;铜钱系统分析!$D$235,P545&lt;=铜钱系统分析!$E$235),3,AND(P545&gt;铜钱系统分析!$D$236,P545&lt;=铜钱系统分析!$E$236),2)</f>
        <v>3</v>
      </c>
      <c r="S545" s="48">
        <f t="shared" ca="1" si="86"/>
        <v>89.485020302130636</v>
      </c>
      <c r="T545">
        <f ca="1">_xlfn.IFS(AND(S545&gt;铜钱系统分析!$D$233,S545&lt;=铜钱系统分析!$E$233),5,AND(S545&gt;铜钱系统分析!$D$234,S545&lt;=铜钱系统分析!$E$234),4,AND(S545&gt;铜钱系统分析!$D$235,S545&lt;=铜钱系统分析!$E$235),3,AND(S545&gt;铜钱系统分析!$D$236,S545&lt;=铜钱系统分析!$E$236),2)</f>
        <v>2</v>
      </c>
      <c r="V545" s="48">
        <f t="shared" ca="1" si="87"/>
        <v>73.024827907948122</v>
      </c>
      <c r="W545">
        <f ca="1">_xlfn.IFS(AND(V545&gt;铜钱系统分析!$D$233,V545&lt;=铜钱系统分析!$E$233),5,AND(V545&gt;铜钱系统分析!$D$234,V545&lt;=铜钱系统分析!$E$234),4,AND(V545&gt;铜钱系统分析!$D$235,V545&lt;=铜钱系统分析!$E$235),3,AND(V545&gt;铜钱系统分析!$D$236,V545&lt;=铜钱系统分析!$E$236),2)</f>
        <v>2</v>
      </c>
      <c r="Y545" s="48">
        <f t="shared" ca="1" si="88"/>
        <v>64.477531255096309</v>
      </c>
      <c r="Z545">
        <f ca="1">_xlfn.IFS(AND(Y545&gt;铜钱系统分析!$D$233,Y545&lt;=铜钱系统分析!$E$233),5,AND(Y545&gt;铜钱系统分析!$D$234,Y545&lt;=铜钱系统分析!$E$234),4,AND(Y545&gt;铜钱系统分析!$D$235,Y545&lt;=铜钱系统分析!$E$235),3,AND(Y545&gt;铜钱系统分析!$D$236,Y545&lt;=铜钱系统分析!$E$236),2)</f>
        <v>3</v>
      </c>
      <c r="AB545" s="48">
        <f t="shared" ca="1" si="89"/>
        <v>97.621136844851037</v>
      </c>
      <c r="AC545">
        <f ca="1">_xlfn.IFS(AND(AB545&gt;铜钱系统分析!$D$233,AB545&lt;=铜钱系统分析!$E$233),5,AND(AB545&gt;铜钱系统分析!$D$234,AB545&lt;=铜钱系统分析!$E$234),4,AND(AB545&gt;铜钱系统分析!$D$235,AB545&lt;=铜钱系统分析!$E$235),3,AND(AB545&gt;铜钱系统分析!$D$236,AB545&lt;=铜钱系统分析!$E$236),2)</f>
        <v>2</v>
      </c>
    </row>
    <row r="546" spans="1:29" x14ac:dyDescent="0.15">
      <c r="A546" s="48">
        <f t="shared" ca="1" si="80"/>
        <v>50.661858184372889</v>
      </c>
      <c r="B546">
        <f ca="1">_xlfn.IFS(AND(A546&gt;铜钱系统分析!$D$233,A546&lt;=铜钱系统分析!$E$233),5,AND(A546&gt;铜钱系统分析!$D$234,A546&lt;=铜钱系统分析!$E$234),4,AND(A546&gt;铜钱系统分析!$D$235,A546&lt;=铜钱系统分析!$E$235),3,AND(A546&gt;铜钱系统分析!$D$236,A546&lt;=铜钱系统分析!$E$236),2)</f>
        <v>3</v>
      </c>
      <c r="D546" s="48">
        <f t="shared" ca="1" si="81"/>
        <v>75.274739349514391</v>
      </c>
      <c r="E546">
        <f ca="1">_xlfn.IFS(AND(D546&gt;铜钱系统分析!$D$233,D546&lt;=铜钱系统分析!$E$233),5,AND(D546&gt;铜钱系统分析!$D$234,D546&lt;=铜钱系统分析!$E$234),4,AND(D546&gt;铜钱系统分析!$D$235,D546&lt;=铜钱系统分析!$E$235),3,AND(D546&gt;铜钱系统分析!$D$236,D546&lt;=铜钱系统分析!$E$236),2)</f>
        <v>2</v>
      </c>
      <c r="G546" s="48">
        <f t="shared" ca="1" si="82"/>
        <v>6.0962013833388511</v>
      </c>
      <c r="H546">
        <f ca="1">_xlfn.IFS(AND(G546&gt;铜钱系统分析!$D$233,G546&lt;=铜钱系统分析!$E$233),5,AND(G546&gt;铜钱系统分析!$D$234,G546&lt;=铜钱系统分析!$E$234),4,AND(G546&gt;铜钱系统分析!$D$235,G546&lt;=铜钱系统分析!$E$235),3,AND(G546&gt;铜钱系统分析!$D$236,G546&lt;=铜钱系统分析!$E$236),2)</f>
        <v>3</v>
      </c>
      <c r="J546" s="48">
        <f t="shared" ca="1" si="83"/>
        <v>24.782988244264349</v>
      </c>
      <c r="K546">
        <f ca="1">_xlfn.IFS(AND(J546&gt;铜钱系统分析!$D$233,J546&lt;=铜钱系统分析!$E$233),5,AND(J546&gt;铜钱系统分析!$D$234,J546&lt;=铜钱系统分析!$E$234),4,AND(J546&gt;铜钱系统分析!$D$235,J546&lt;=铜钱系统分析!$E$235),3,AND(J546&gt;铜钱系统分析!$D$236,J546&lt;=铜钱系统分析!$E$236),2)</f>
        <v>3</v>
      </c>
      <c r="M546" s="48">
        <f t="shared" ca="1" si="84"/>
        <v>56.739105111815981</v>
      </c>
      <c r="N546">
        <f ca="1">_xlfn.IFS(AND(M546&gt;铜钱系统分析!$D$233,M546&lt;=铜钱系统分析!$E$233),5,AND(M546&gt;铜钱系统分析!$D$234,M546&lt;=铜钱系统分析!$E$234),4,AND(M546&gt;铜钱系统分析!$D$235,M546&lt;=铜钱系统分析!$E$235),3,AND(M546&gt;铜钱系统分析!$D$236,M546&lt;=铜钱系统分析!$E$236),2)</f>
        <v>3</v>
      </c>
      <c r="P546" s="48">
        <f t="shared" ca="1" si="85"/>
        <v>59.126820955839165</v>
      </c>
      <c r="Q546">
        <f ca="1">_xlfn.IFS(AND(P546&gt;铜钱系统分析!$D$233,P546&lt;=铜钱系统分析!$E$233),5,AND(P546&gt;铜钱系统分析!$D$234,P546&lt;=铜钱系统分析!$E$234),4,AND(P546&gt;铜钱系统分析!$D$235,P546&lt;=铜钱系统分析!$E$235),3,AND(P546&gt;铜钱系统分析!$D$236,P546&lt;=铜钱系统分析!$E$236),2)</f>
        <v>3</v>
      </c>
      <c r="S546" s="48">
        <f t="shared" ca="1" si="86"/>
        <v>49.437213514534321</v>
      </c>
      <c r="T546">
        <f ca="1">_xlfn.IFS(AND(S546&gt;铜钱系统分析!$D$233,S546&lt;=铜钱系统分析!$E$233),5,AND(S546&gt;铜钱系统分析!$D$234,S546&lt;=铜钱系统分析!$E$234),4,AND(S546&gt;铜钱系统分析!$D$235,S546&lt;=铜钱系统分析!$E$235),3,AND(S546&gt;铜钱系统分析!$D$236,S546&lt;=铜钱系统分析!$E$236),2)</f>
        <v>3</v>
      </c>
      <c r="V546" s="48">
        <f t="shared" ca="1" si="87"/>
        <v>88.644372704978295</v>
      </c>
      <c r="W546">
        <f ca="1">_xlfn.IFS(AND(V546&gt;铜钱系统分析!$D$233,V546&lt;=铜钱系统分析!$E$233),5,AND(V546&gt;铜钱系统分析!$D$234,V546&lt;=铜钱系统分析!$E$234),4,AND(V546&gt;铜钱系统分析!$D$235,V546&lt;=铜钱系统分析!$E$235),3,AND(V546&gt;铜钱系统分析!$D$236,V546&lt;=铜钱系统分析!$E$236),2)</f>
        <v>2</v>
      </c>
      <c r="Y546" s="48">
        <f t="shared" ca="1" si="88"/>
        <v>92.653323681546468</v>
      </c>
      <c r="Z546">
        <f ca="1">_xlfn.IFS(AND(Y546&gt;铜钱系统分析!$D$233,Y546&lt;=铜钱系统分析!$E$233),5,AND(Y546&gt;铜钱系统分析!$D$234,Y546&lt;=铜钱系统分析!$E$234),4,AND(Y546&gt;铜钱系统分析!$D$235,Y546&lt;=铜钱系统分析!$E$235),3,AND(Y546&gt;铜钱系统分析!$D$236,Y546&lt;=铜钱系统分析!$E$236),2)</f>
        <v>2</v>
      </c>
      <c r="AB546" s="48">
        <f t="shared" ca="1" si="89"/>
        <v>54.653539173929943</v>
      </c>
      <c r="AC546">
        <f ca="1">_xlfn.IFS(AND(AB546&gt;铜钱系统分析!$D$233,AB546&lt;=铜钱系统分析!$E$233),5,AND(AB546&gt;铜钱系统分析!$D$234,AB546&lt;=铜钱系统分析!$E$234),4,AND(AB546&gt;铜钱系统分析!$D$235,AB546&lt;=铜钱系统分析!$E$235),3,AND(AB546&gt;铜钱系统分析!$D$236,AB546&lt;=铜钱系统分析!$E$236),2)</f>
        <v>3</v>
      </c>
    </row>
    <row r="547" spans="1:29" x14ac:dyDescent="0.15">
      <c r="A547" s="48">
        <f t="shared" ca="1" si="80"/>
        <v>9.5739068573685859</v>
      </c>
      <c r="B547">
        <f ca="1">_xlfn.IFS(AND(A547&gt;铜钱系统分析!$D$233,A547&lt;=铜钱系统分析!$E$233),5,AND(A547&gt;铜钱系统分析!$D$234,A547&lt;=铜钱系统分析!$E$234),4,AND(A547&gt;铜钱系统分析!$D$235,A547&lt;=铜钱系统分析!$E$235),3,AND(A547&gt;铜钱系统分析!$D$236,A547&lt;=铜钱系统分析!$E$236),2)</f>
        <v>3</v>
      </c>
      <c r="D547" s="48">
        <f t="shared" ca="1" si="81"/>
        <v>71.001602741097926</v>
      </c>
      <c r="E547">
        <f ca="1">_xlfn.IFS(AND(D547&gt;铜钱系统分析!$D$233,D547&lt;=铜钱系统分析!$E$233),5,AND(D547&gt;铜钱系统分析!$D$234,D547&lt;=铜钱系统分析!$E$234),4,AND(D547&gt;铜钱系统分析!$D$235,D547&lt;=铜钱系统分析!$E$235),3,AND(D547&gt;铜钱系统分析!$D$236,D547&lt;=铜钱系统分析!$E$236),2)</f>
        <v>3</v>
      </c>
      <c r="G547" s="48">
        <f t="shared" ca="1" si="82"/>
        <v>53.161267908910773</v>
      </c>
      <c r="H547">
        <f ca="1">_xlfn.IFS(AND(G547&gt;铜钱系统分析!$D$233,G547&lt;=铜钱系统分析!$E$233),5,AND(G547&gt;铜钱系统分析!$D$234,G547&lt;=铜钱系统分析!$E$234),4,AND(G547&gt;铜钱系统分析!$D$235,G547&lt;=铜钱系统分析!$E$235),3,AND(G547&gt;铜钱系统分析!$D$236,G547&lt;=铜钱系统分析!$E$236),2)</f>
        <v>3</v>
      </c>
      <c r="J547" s="48">
        <f t="shared" ca="1" si="83"/>
        <v>63.827916133307525</v>
      </c>
      <c r="K547">
        <f ca="1">_xlfn.IFS(AND(J547&gt;铜钱系统分析!$D$233,J547&lt;=铜钱系统分析!$E$233),5,AND(J547&gt;铜钱系统分析!$D$234,J547&lt;=铜钱系统分析!$E$234),4,AND(J547&gt;铜钱系统分析!$D$235,J547&lt;=铜钱系统分析!$E$235),3,AND(J547&gt;铜钱系统分析!$D$236,J547&lt;=铜钱系统分析!$E$236),2)</f>
        <v>3</v>
      </c>
      <c r="M547" s="48">
        <f t="shared" ca="1" si="84"/>
        <v>68.554900675390158</v>
      </c>
      <c r="N547">
        <f ca="1">_xlfn.IFS(AND(M547&gt;铜钱系统分析!$D$233,M547&lt;=铜钱系统分析!$E$233),5,AND(M547&gt;铜钱系统分析!$D$234,M547&lt;=铜钱系统分析!$E$234),4,AND(M547&gt;铜钱系统分析!$D$235,M547&lt;=铜钱系统分析!$E$235),3,AND(M547&gt;铜钱系统分析!$D$236,M547&lt;=铜钱系统分析!$E$236),2)</f>
        <v>3</v>
      </c>
      <c r="P547" s="48">
        <f t="shared" ca="1" si="85"/>
        <v>16.487590421207532</v>
      </c>
      <c r="Q547">
        <f ca="1">_xlfn.IFS(AND(P547&gt;铜钱系统分析!$D$233,P547&lt;=铜钱系统分析!$E$233),5,AND(P547&gt;铜钱系统分析!$D$234,P547&lt;=铜钱系统分析!$E$234),4,AND(P547&gt;铜钱系统分析!$D$235,P547&lt;=铜钱系统分析!$E$235),3,AND(P547&gt;铜钱系统分析!$D$236,P547&lt;=铜钱系统分析!$E$236),2)</f>
        <v>3</v>
      </c>
      <c r="S547" s="48">
        <f t="shared" ca="1" si="86"/>
        <v>66.325180492828466</v>
      </c>
      <c r="T547">
        <f ca="1">_xlfn.IFS(AND(S547&gt;铜钱系统分析!$D$233,S547&lt;=铜钱系统分析!$E$233),5,AND(S547&gt;铜钱系统分析!$D$234,S547&lt;=铜钱系统分析!$E$234),4,AND(S547&gt;铜钱系统分析!$D$235,S547&lt;=铜钱系统分析!$E$235),3,AND(S547&gt;铜钱系统分析!$D$236,S547&lt;=铜钱系统分析!$E$236),2)</f>
        <v>3</v>
      </c>
      <c r="V547" s="48">
        <f t="shared" ca="1" si="87"/>
        <v>16.34095593699033</v>
      </c>
      <c r="W547">
        <f ca="1">_xlfn.IFS(AND(V547&gt;铜钱系统分析!$D$233,V547&lt;=铜钱系统分析!$E$233),5,AND(V547&gt;铜钱系统分析!$D$234,V547&lt;=铜钱系统分析!$E$234),4,AND(V547&gt;铜钱系统分析!$D$235,V547&lt;=铜钱系统分析!$E$235),3,AND(V547&gt;铜钱系统分析!$D$236,V547&lt;=铜钱系统分析!$E$236),2)</f>
        <v>3</v>
      </c>
      <c r="Y547" s="48">
        <f t="shared" ca="1" si="88"/>
        <v>31.486926651421708</v>
      </c>
      <c r="Z547">
        <f ca="1">_xlfn.IFS(AND(Y547&gt;铜钱系统分析!$D$233,Y547&lt;=铜钱系统分析!$E$233),5,AND(Y547&gt;铜钱系统分析!$D$234,Y547&lt;=铜钱系统分析!$E$234),4,AND(Y547&gt;铜钱系统分析!$D$235,Y547&lt;=铜钱系统分析!$E$235),3,AND(Y547&gt;铜钱系统分析!$D$236,Y547&lt;=铜钱系统分析!$E$236),2)</f>
        <v>3</v>
      </c>
      <c r="AB547" s="48">
        <f t="shared" ca="1" si="89"/>
        <v>59.528863124019651</v>
      </c>
      <c r="AC547">
        <f ca="1">_xlfn.IFS(AND(AB547&gt;铜钱系统分析!$D$233,AB547&lt;=铜钱系统分析!$E$233),5,AND(AB547&gt;铜钱系统分析!$D$234,AB547&lt;=铜钱系统分析!$E$234),4,AND(AB547&gt;铜钱系统分析!$D$235,AB547&lt;=铜钱系统分析!$E$235),3,AND(AB547&gt;铜钱系统分析!$D$236,AB547&lt;=铜钱系统分析!$E$236),2)</f>
        <v>3</v>
      </c>
    </row>
    <row r="548" spans="1:29" x14ac:dyDescent="0.15">
      <c r="A548" s="48">
        <f t="shared" ca="1" si="80"/>
        <v>22.941171634772495</v>
      </c>
      <c r="B548">
        <f ca="1">_xlfn.IFS(AND(A548&gt;铜钱系统分析!$D$233,A548&lt;=铜钱系统分析!$E$233),5,AND(A548&gt;铜钱系统分析!$D$234,A548&lt;=铜钱系统分析!$E$234),4,AND(A548&gt;铜钱系统分析!$D$235,A548&lt;=铜钱系统分析!$E$235),3,AND(A548&gt;铜钱系统分析!$D$236,A548&lt;=铜钱系统分析!$E$236),2)</f>
        <v>3</v>
      </c>
      <c r="D548" s="48">
        <f t="shared" ca="1" si="81"/>
        <v>54.004673597403418</v>
      </c>
      <c r="E548">
        <f ca="1">_xlfn.IFS(AND(D548&gt;铜钱系统分析!$D$233,D548&lt;=铜钱系统分析!$E$233),5,AND(D548&gt;铜钱系统分析!$D$234,D548&lt;=铜钱系统分析!$E$234),4,AND(D548&gt;铜钱系统分析!$D$235,D548&lt;=铜钱系统分析!$E$235),3,AND(D548&gt;铜钱系统分析!$D$236,D548&lt;=铜钱系统分析!$E$236),2)</f>
        <v>3</v>
      </c>
      <c r="G548" s="48">
        <f t="shared" ca="1" si="82"/>
        <v>42.194772760103007</v>
      </c>
      <c r="H548">
        <f ca="1">_xlfn.IFS(AND(G548&gt;铜钱系统分析!$D$233,G548&lt;=铜钱系统分析!$E$233),5,AND(G548&gt;铜钱系统分析!$D$234,G548&lt;=铜钱系统分析!$E$234),4,AND(G548&gt;铜钱系统分析!$D$235,G548&lt;=铜钱系统分析!$E$235),3,AND(G548&gt;铜钱系统分析!$D$236,G548&lt;=铜钱系统分析!$E$236),2)</f>
        <v>3</v>
      </c>
      <c r="J548" s="48">
        <f t="shared" ca="1" si="83"/>
        <v>48.710698669680717</v>
      </c>
      <c r="K548">
        <f ca="1">_xlfn.IFS(AND(J548&gt;铜钱系统分析!$D$233,J548&lt;=铜钱系统分析!$E$233),5,AND(J548&gt;铜钱系统分析!$D$234,J548&lt;=铜钱系统分析!$E$234),4,AND(J548&gt;铜钱系统分析!$D$235,J548&lt;=铜钱系统分析!$E$235),3,AND(J548&gt;铜钱系统分析!$D$236,J548&lt;=铜钱系统分析!$E$236),2)</f>
        <v>3</v>
      </c>
      <c r="M548" s="48">
        <f t="shared" ca="1" si="84"/>
        <v>12.062231137302215</v>
      </c>
      <c r="N548">
        <f ca="1">_xlfn.IFS(AND(M548&gt;铜钱系统分析!$D$233,M548&lt;=铜钱系统分析!$E$233),5,AND(M548&gt;铜钱系统分析!$D$234,M548&lt;=铜钱系统分析!$E$234),4,AND(M548&gt;铜钱系统分析!$D$235,M548&lt;=铜钱系统分析!$E$235),3,AND(M548&gt;铜钱系统分析!$D$236,M548&lt;=铜钱系统分析!$E$236),2)</f>
        <v>3</v>
      </c>
      <c r="P548" s="48">
        <f t="shared" ca="1" si="85"/>
        <v>77.968617813220675</v>
      </c>
      <c r="Q548">
        <f ca="1">_xlfn.IFS(AND(P548&gt;铜钱系统分析!$D$233,P548&lt;=铜钱系统分析!$E$233),5,AND(P548&gt;铜钱系统分析!$D$234,P548&lt;=铜钱系统分析!$E$234),4,AND(P548&gt;铜钱系统分析!$D$235,P548&lt;=铜钱系统分析!$E$235),3,AND(P548&gt;铜钱系统分析!$D$236,P548&lt;=铜钱系统分析!$E$236),2)</f>
        <v>2</v>
      </c>
      <c r="S548" s="48">
        <f t="shared" ca="1" si="86"/>
        <v>62.909510970609794</v>
      </c>
      <c r="T548">
        <f ca="1">_xlfn.IFS(AND(S548&gt;铜钱系统分析!$D$233,S548&lt;=铜钱系统分析!$E$233),5,AND(S548&gt;铜钱系统分析!$D$234,S548&lt;=铜钱系统分析!$E$234),4,AND(S548&gt;铜钱系统分析!$D$235,S548&lt;=铜钱系统分析!$E$235),3,AND(S548&gt;铜钱系统分析!$D$236,S548&lt;=铜钱系统分析!$E$236),2)</f>
        <v>3</v>
      </c>
      <c r="V548" s="48">
        <f t="shared" ca="1" si="87"/>
        <v>61.431790573506802</v>
      </c>
      <c r="W548">
        <f ca="1">_xlfn.IFS(AND(V548&gt;铜钱系统分析!$D$233,V548&lt;=铜钱系统分析!$E$233),5,AND(V548&gt;铜钱系统分析!$D$234,V548&lt;=铜钱系统分析!$E$234),4,AND(V548&gt;铜钱系统分析!$D$235,V548&lt;=铜钱系统分析!$E$235),3,AND(V548&gt;铜钱系统分析!$D$236,V548&lt;=铜钱系统分析!$E$236),2)</f>
        <v>3</v>
      </c>
      <c r="Y548" s="48">
        <f t="shared" ca="1" si="88"/>
        <v>13.38663710411485</v>
      </c>
      <c r="Z548">
        <f ca="1">_xlfn.IFS(AND(Y548&gt;铜钱系统分析!$D$233,Y548&lt;=铜钱系统分析!$E$233),5,AND(Y548&gt;铜钱系统分析!$D$234,Y548&lt;=铜钱系统分析!$E$234),4,AND(Y548&gt;铜钱系统分析!$D$235,Y548&lt;=铜钱系统分析!$E$235),3,AND(Y548&gt;铜钱系统分析!$D$236,Y548&lt;=铜钱系统分析!$E$236),2)</f>
        <v>3</v>
      </c>
      <c r="AB548" s="48">
        <f t="shared" ca="1" si="89"/>
        <v>24.915306540722526</v>
      </c>
      <c r="AC548">
        <f ca="1">_xlfn.IFS(AND(AB548&gt;铜钱系统分析!$D$233,AB548&lt;=铜钱系统分析!$E$233),5,AND(AB548&gt;铜钱系统分析!$D$234,AB548&lt;=铜钱系统分析!$E$234),4,AND(AB548&gt;铜钱系统分析!$D$235,AB548&lt;=铜钱系统分析!$E$235),3,AND(AB548&gt;铜钱系统分析!$D$236,AB548&lt;=铜钱系统分析!$E$236),2)</f>
        <v>3</v>
      </c>
    </row>
    <row r="549" spans="1:29" x14ac:dyDescent="0.15">
      <c r="A549" s="48">
        <f t="shared" ca="1" si="80"/>
        <v>2.253454131870547</v>
      </c>
      <c r="B549">
        <f ca="1">_xlfn.IFS(AND(A549&gt;铜钱系统分析!$D$233,A549&lt;=铜钱系统分析!$E$233),5,AND(A549&gt;铜钱系统分析!$D$234,A549&lt;=铜钱系统分析!$E$234),4,AND(A549&gt;铜钱系统分析!$D$235,A549&lt;=铜钱系统分析!$E$235),3,AND(A549&gt;铜钱系统分析!$D$236,A549&lt;=铜钱系统分析!$E$236),2)</f>
        <v>4</v>
      </c>
      <c r="D549" s="48">
        <f t="shared" ca="1" si="81"/>
        <v>47.609005862137344</v>
      </c>
      <c r="E549">
        <f ca="1">_xlfn.IFS(AND(D549&gt;铜钱系统分析!$D$233,D549&lt;=铜钱系统分析!$E$233),5,AND(D549&gt;铜钱系统分析!$D$234,D549&lt;=铜钱系统分析!$E$234),4,AND(D549&gt;铜钱系统分析!$D$235,D549&lt;=铜钱系统分析!$E$235),3,AND(D549&gt;铜钱系统分析!$D$236,D549&lt;=铜钱系统分析!$E$236),2)</f>
        <v>3</v>
      </c>
      <c r="G549" s="48">
        <f t="shared" ca="1" si="82"/>
        <v>49.791657679665271</v>
      </c>
      <c r="H549">
        <f ca="1">_xlfn.IFS(AND(G549&gt;铜钱系统分析!$D$233,G549&lt;=铜钱系统分析!$E$233),5,AND(G549&gt;铜钱系统分析!$D$234,G549&lt;=铜钱系统分析!$E$234),4,AND(G549&gt;铜钱系统分析!$D$235,G549&lt;=铜钱系统分析!$E$235),3,AND(G549&gt;铜钱系统分析!$D$236,G549&lt;=铜钱系统分析!$E$236),2)</f>
        <v>3</v>
      </c>
      <c r="J549" s="48">
        <f t="shared" ca="1" si="83"/>
        <v>77.52097775196593</v>
      </c>
      <c r="K549">
        <f ca="1">_xlfn.IFS(AND(J549&gt;铜钱系统分析!$D$233,J549&lt;=铜钱系统分析!$E$233),5,AND(J549&gt;铜钱系统分析!$D$234,J549&lt;=铜钱系统分析!$E$234),4,AND(J549&gt;铜钱系统分析!$D$235,J549&lt;=铜钱系统分析!$E$235),3,AND(J549&gt;铜钱系统分析!$D$236,J549&lt;=铜钱系统分析!$E$236),2)</f>
        <v>2</v>
      </c>
      <c r="M549" s="48">
        <f t="shared" ca="1" si="84"/>
        <v>69.77535635057896</v>
      </c>
      <c r="N549">
        <f ca="1">_xlfn.IFS(AND(M549&gt;铜钱系统分析!$D$233,M549&lt;=铜钱系统分析!$E$233),5,AND(M549&gt;铜钱系统分析!$D$234,M549&lt;=铜钱系统分析!$E$234),4,AND(M549&gt;铜钱系统分析!$D$235,M549&lt;=铜钱系统分析!$E$235),3,AND(M549&gt;铜钱系统分析!$D$236,M549&lt;=铜钱系统分析!$E$236),2)</f>
        <v>3</v>
      </c>
      <c r="P549" s="48">
        <f t="shared" ca="1" si="85"/>
        <v>86.355956887559245</v>
      </c>
      <c r="Q549">
        <f ca="1">_xlfn.IFS(AND(P549&gt;铜钱系统分析!$D$233,P549&lt;=铜钱系统分析!$E$233),5,AND(P549&gt;铜钱系统分析!$D$234,P549&lt;=铜钱系统分析!$E$234),4,AND(P549&gt;铜钱系统分析!$D$235,P549&lt;=铜钱系统分析!$E$235),3,AND(P549&gt;铜钱系统分析!$D$236,P549&lt;=铜钱系统分析!$E$236),2)</f>
        <v>2</v>
      </c>
      <c r="S549" s="48">
        <f t="shared" ca="1" si="86"/>
        <v>83.908043269537629</v>
      </c>
      <c r="T549">
        <f ca="1">_xlfn.IFS(AND(S549&gt;铜钱系统分析!$D$233,S549&lt;=铜钱系统分析!$E$233),5,AND(S549&gt;铜钱系统分析!$D$234,S549&lt;=铜钱系统分析!$E$234),4,AND(S549&gt;铜钱系统分析!$D$235,S549&lt;=铜钱系统分析!$E$235),3,AND(S549&gt;铜钱系统分析!$D$236,S549&lt;=铜钱系统分析!$E$236),2)</f>
        <v>2</v>
      </c>
      <c r="V549" s="48">
        <f t="shared" ca="1" si="87"/>
        <v>2.7185024303688632</v>
      </c>
      <c r="W549">
        <f ca="1">_xlfn.IFS(AND(V549&gt;铜钱系统分析!$D$233,V549&lt;=铜钱系统分析!$E$233),5,AND(V549&gt;铜钱系统分析!$D$234,V549&lt;=铜钱系统分析!$E$234),4,AND(V549&gt;铜钱系统分析!$D$235,V549&lt;=铜钱系统分析!$E$235),3,AND(V549&gt;铜钱系统分析!$D$236,V549&lt;=铜钱系统分析!$E$236),2)</f>
        <v>3</v>
      </c>
      <c r="Y549" s="48">
        <f t="shared" ca="1" si="88"/>
        <v>18.267208622708054</v>
      </c>
      <c r="Z549">
        <f ca="1">_xlfn.IFS(AND(Y549&gt;铜钱系统分析!$D$233,Y549&lt;=铜钱系统分析!$E$233),5,AND(Y549&gt;铜钱系统分析!$D$234,Y549&lt;=铜钱系统分析!$E$234),4,AND(Y549&gt;铜钱系统分析!$D$235,Y549&lt;=铜钱系统分析!$E$235),3,AND(Y549&gt;铜钱系统分析!$D$236,Y549&lt;=铜钱系统分析!$E$236),2)</f>
        <v>3</v>
      </c>
      <c r="AB549" s="48">
        <f t="shared" ca="1" si="89"/>
        <v>10.30756333392242</v>
      </c>
      <c r="AC549">
        <f ca="1">_xlfn.IFS(AND(AB549&gt;铜钱系统分析!$D$233,AB549&lt;=铜钱系统分析!$E$233),5,AND(AB549&gt;铜钱系统分析!$D$234,AB549&lt;=铜钱系统分析!$E$234),4,AND(AB549&gt;铜钱系统分析!$D$235,AB549&lt;=铜钱系统分析!$E$235),3,AND(AB549&gt;铜钱系统分析!$D$236,AB549&lt;=铜钱系统分析!$E$236),2)</f>
        <v>3</v>
      </c>
    </row>
    <row r="550" spans="1:29" x14ac:dyDescent="0.15">
      <c r="A550" s="48">
        <f t="shared" ca="1" si="80"/>
        <v>57.036229787641481</v>
      </c>
      <c r="B550">
        <f ca="1">_xlfn.IFS(AND(A550&gt;铜钱系统分析!$D$233,A550&lt;=铜钱系统分析!$E$233),5,AND(A550&gt;铜钱系统分析!$D$234,A550&lt;=铜钱系统分析!$E$234),4,AND(A550&gt;铜钱系统分析!$D$235,A550&lt;=铜钱系统分析!$E$235),3,AND(A550&gt;铜钱系统分析!$D$236,A550&lt;=铜钱系统分析!$E$236),2)</f>
        <v>3</v>
      </c>
      <c r="D550" s="48">
        <f t="shared" ca="1" si="81"/>
        <v>28.710322659901198</v>
      </c>
      <c r="E550">
        <f ca="1">_xlfn.IFS(AND(D550&gt;铜钱系统分析!$D$233,D550&lt;=铜钱系统分析!$E$233),5,AND(D550&gt;铜钱系统分析!$D$234,D550&lt;=铜钱系统分析!$E$234),4,AND(D550&gt;铜钱系统分析!$D$235,D550&lt;=铜钱系统分析!$E$235),3,AND(D550&gt;铜钱系统分析!$D$236,D550&lt;=铜钱系统分析!$E$236),2)</f>
        <v>3</v>
      </c>
      <c r="G550" s="48">
        <f t="shared" ca="1" si="82"/>
        <v>31.981066124047707</v>
      </c>
      <c r="H550">
        <f ca="1">_xlfn.IFS(AND(G550&gt;铜钱系统分析!$D$233,G550&lt;=铜钱系统分析!$E$233),5,AND(G550&gt;铜钱系统分析!$D$234,G550&lt;=铜钱系统分析!$E$234),4,AND(G550&gt;铜钱系统分析!$D$235,G550&lt;=铜钱系统分析!$E$235),3,AND(G550&gt;铜钱系统分析!$D$236,G550&lt;=铜钱系统分析!$E$236),2)</f>
        <v>3</v>
      </c>
      <c r="J550" s="48">
        <f t="shared" ca="1" si="83"/>
        <v>45.051218778220239</v>
      </c>
      <c r="K550">
        <f ca="1">_xlfn.IFS(AND(J550&gt;铜钱系统分析!$D$233,J550&lt;=铜钱系统分析!$E$233),5,AND(J550&gt;铜钱系统分析!$D$234,J550&lt;=铜钱系统分析!$E$234),4,AND(J550&gt;铜钱系统分析!$D$235,J550&lt;=铜钱系统分析!$E$235),3,AND(J550&gt;铜钱系统分析!$D$236,J550&lt;=铜钱系统分析!$E$236),2)</f>
        <v>3</v>
      </c>
      <c r="M550" s="48">
        <f t="shared" ca="1" si="84"/>
        <v>20.313719675496422</v>
      </c>
      <c r="N550">
        <f ca="1">_xlfn.IFS(AND(M550&gt;铜钱系统分析!$D$233,M550&lt;=铜钱系统分析!$E$233),5,AND(M550&gt;铜钱系统分析!$D$234,M550&lt;=铜钱系统分析!$E$234),4,AND(M550&gt;铜钱系统分析!$D$235,M550&lt;=铜钱系统分析!$E$235),3,AND(M550&gt;铜钱系统分析!$D$236,M550&lt;=铜钱系统分析!$E$236),2)</f>
        <v>3</v>
      </c>
      <c r="P550" s="48">
        <f t="shared" ca="1" si="85"/>
        <v>2.9212810376262999</v>
      </c>
      <c r="Q550">
        <f ca="1">_xlfn.IFS(AND(P550&gt;铜钱系统分析!$D$233,P550&lt;=铜钱系统分析!$E$233),5,AND(P550&gt;铜钱系统分析!$D$234,P550&lt;=铜钱系统分析!$E$234),4,AND(P550&gt;铜钱系统分析!$D$235,P550&lt;=铜钱系统分析!$E$235),3,AND(P550&gt;铜钱系统分析!$D$236,P550&lt;=铜钱系统分析!$E$236),2)</f>
        <v>3</v>
      </c>
      <c r="S550" s="48">
        <f t="shared" ca="1" si="86"/>
        <v>36.94853415434568</v>
      </c>
      <c r="T550">
        <f ca="1">_xlfn.IFS(AND(S550&gt;铜钱系统分析!$D$233,S550&lt;=铜钱系统分析!$E$233),5,AND(S550&gt;铜钱系统分析!$D$234,S550&lt;=铜钱系统分析!$E$234),4,AND(S550&gt;铜钱系统分析!$D$235,S550&lt;=铜钱系统分析!$E$235),3,AND(S550&gt;铜钱系统分析!$D$236,S550&lt;=铜钱系统分析!$E$236),2)</f>
        <v>3</v>
      </c>
      <c r="V550" s="48">
        <f t="shared" ca="1" si="87"/>
        <v>26.342522977281014</v>
      </c>
      <c r="W550">
        <f ca="1">_xlfn.IFS(AND(V550&gt;铜钱系统分析!$D$233,V550&lt;=铜钱系统分析!$E$233),5,AND(V550&gt;铜钱系统分析!$D$234,V550&lt;=铜钱系统分析!$E$234),4,AND(V550&gt;铜钱系统分析!$D$235,V550&lt;=铜钱系统分析!$E$235),3,AND(V550&gt;铜钱系统分析!$D$236,V550&lt;=铜钱系统分析!$E$236),2)</f>
        <v>3</v>
      </c>
      <c r="Y550" s="48">
        <f t="shared" ca="1" si="88"/>
        <v>52.717367225731913</v>
      </c>
      <c r="Z550">
        <f ca="1">_xlfn.IFS(AND(Y550&gt;铜钱系统分析!$D$233,Y550&lt;=铜钱系统分析!$E$233),5,AND(Y550&gt;铜钱系统分析!$D$234,Y550&lt;=铜钱系统分析!$E$234),4,AND(Y550&gt;铜钱系统分析!$D$235,Y550&lt;=铜钱系统分析!$E$235),3,AND(Y550&gt;铜钱系统分析!$D$236,Y550&lt;=铜钱系统分析!$E$236),2)</f>
        <v>3</v>
      </c>
      <c r="AB550" s="48">
        <f t="shared" ca="1" si="89"/>
        <v>58.691504080899001</v>
      </c>
      <c r="AC550">
        <f ca="1">_xlfn.IFS(AND(AB550&gt;铜钱系统分析!$D$233,AB550&lt;=铜钱系统分析!$E$233),5,AND(AB550&gt;铜钱系统分析!$D$234,AB550&lt;=铜钱系统分析!$E$234),4,AND(AB550&gt;铜钱系统分析!$D$235,AB550&lt;=铜钱系统分析!$E$235),3,AND(AB550&gt;铜钱系统分析!$D$236,AB550&lt;=铜钱系统分析!$E$236),2)</f>
        <v>3</v>
      </c>
    </row>
    <row r="551" spans="1:29" x14ac:dyDescent="0.15">
      <c r="A551" s="48">
        <f t="shared" ca="1" si="80"/>
        <v>40.896180744901791</v>
      </c>
      <c r="B551">
        <f ca="1">_xlfn.IFS(AND(A551&gt;铜钱系统分析!$D$233,A551&lt;=铜钱系统分析!$E$233),5,AND(A551&gt;铜钱系统分析!$D$234,A551&lt;=铜钱系统分析!$E$234),4,AND(A551&gt;铜钱系统分析!$D$235,A551&lt;=铜钱系统分析!$E$235),3,AND(A551&gt;铜钱系统分析!$D$236,A551&lt;=铜钱系统分析!$E$236),2)</f>
        <v>3</v>
      </c>
      <c r="D551" s="48">
        <f t="shared" ca="1" si="81"/>
        <v>53.589759705327211</v>
      </c>
      <c r="E551">
        <f ca="1">_xlfn.IFS(AND(D551&gt;铜钱系统分析!$D$233,D551&lt;=铜钱系统分析!$E$233),5,AND(D551&gt;铜钱系统分析!$D$234,D551&lt;=铜钱系统分析!$E$234),4,AND(D551&gt;铜钱系统分析!$D$235,D551&lt;=铜钱系统分析!$E$235),3,AND(D551&gt;铜钱系统分析!$D$236,D551&lt;=铜钱系统分析!$E$236),2)</f>
        <v>3</v>
      </c>
      <c r="G551" s="48">
        <f t="shared" ca="1" si="82"/>
        <v>8.2107301266399766</v>
      </c>
      <c r="H551">
        <f ca="1">_xlfn.IFS(AND(G551&gt;铜钱系统分析!$D$233,G551&lt;=铜钱系统分析!$E$233),5,AND(G551&gt;铜钱系统分析!$D$234,G551&lt;=铜钱系统分析!$E$234),4,AND(G551&gt;铜钱系统分析!$D$235,G551&lt;=铜钱系统分析!$E$235),3,AND(G551&gt;铜钱系统分析!$D$236,G551&lt;=铜钱系统分析!$E$236),2)</f>
        <v>3</v>
      </c>
      <c r="J551" s="48">
        <f t="shared" ca="1" si="83"/>
        <v>58.033037446387389</v>
      </c>
      <c r="K551">
        <f ca="1">_xlfn.IFS(AND(J551&gt;铜钱系统分析!$D$233,J551&lt;=铜钱系统分析!$E$233),5,AND(J551&gt;铜钱系统分析!$D$234,J551&lt;=铜钱系统分析!$E$234),4,AND(J551&gt;铜钱系统分析!$D$235,J551&lt;=铜钱系统分析!$E$235),3,AND(J551&gt;铜钱系统分析!$D$236,J551&lt;=铜钱系统分析!$E$236),2)</f>
        <v>3</v>
      </c>
      <c r="M551" s="48">
        <f t="shared" ca="1" si="84"/>
        <v>32.78843951402046</v>
      </c>
      <c r="N551">
        <f ca="1">_xlfn.IFS(AND(M551&gt;铜钱系统分析!$D$233,M551&lt;=铜钱系统分析!$E$233),5,AND(M551&gt;铜钱系统分析!$D$234,M551&lt;=铜钱系统分析!$E$234),4,AND(M551&gt;铜钱系统分析!$D$235,M551&lt;=铜钱系统分析!$E$235),3,AND(M551&gt;铜钱系统分析!$D$236,M551&lt;=铜钱系统分析!$E$236),2)</f>
        <v>3</v>
      </c>
      <c r="P551" s="48">
        <f t="shared" ca="1" si="85"/>
        <v>50.977489069430007</v>
      </c>
      <c r="Q551">
        <f ca="1">_xlfn.IFS(AND(P551&gt;铜钱系统分析!$D$233,P551&lt;=铜钱系统分析!$E$233),5,AND(P551&gt;铜钱系统分析!$D$234,P551&lt;=铜钱系统分析!$E$234),4,AND(P551&gt;铜钱系统分析!$D$235,P551&lt;=铜钱系统分析!$E$235),3,AND(P551&gt;铜钱系统分析!$D$236,P551&lt;=铜钱系统分析!$E$236),2)</f>
        <v>3</v>
      </c>
      <c r="S551" s="48">
        <f t="shared" ca="1" si="86"/>
        <v>78.949918484193716</v>
      </c>
      <c r="T551">
        <f ca="1">_xlfn.IFS(AND(S551&gt;铜钱系统分析!$D$233,S551&lt;=铜钱系统分析!$E$233),5,AND(S551&gt;铜钱系统分析!$D$234,S551&lt;=铜钱系统分析!$E$234),4,AND(S551&gt;铜钱系统分析!$D$235,S551&lt;=铜钱系统分析!$E$235),3,AND(S551&gt;铜钱系统分析!$D$236,S551&lt;=铜钱系统分析!$E$236),2)</f>
        <v>2</v>
      </c>
      <c r="V551" s="48">
        <f t="shared" ca="1" si="87"/>
        <v>70.144757011028076</v>
      </c>
      <c r="W551">
        <f ca="1">_xlfn.IFS(AND(V551&gt;铜钱系统分析!$D$233,V551&lt;=铜钱系统分析!$E$233),5,AND(V551&gt;铜钱系统分析!$D$234,V551&lt;=铜钱系统分析!$E$234),4,AND(V551&gt;铜钱系统分析!$D$235,V551&lt;=铜钱系统分析!$E$235),3,AND(V551&gt;铜钱系统分析!$D$236,V551&lt;=铜钱系统分析!$E$236),2)</f>
        <v>3</v>
      </c>
      <c r="Y551" s="48">
        <f t="shared" ca="1" si="88"/>
        <v>8.0836373379444382</v>
      </c>
      <c r="Z551">
        <f ca="1">_xlfn.IFS(AND(Y551&gt;铜钱系统分析!$D$233,Y551&lt;=铜钱系统分析!$E$233),5,AND(Y551&gt;铜钱系统分析!$D$234,Y551&lt;=铜钱系统分析!$E$234),4,AND(Y551&gt;铜钱系统分析!$D$235,Y551&lt;=铜钱系统分析!$E$235),3,AND(Y551&gt;铜钱系统分析!$D$236,Y551&lt;=铜钱系统分析!$E$236),2)</f>
        <v>3</v>
      </c>
      <c r="AB551" s="48">
        <f t="shared" ca="1" si="89"/>
        <v>45.25091426059128</v>
      </c>
      <c r="AC551">
        <f ca="1">_xlfn.IFS(AND(AB551&gt;铜钱系统分析!$D$233,AB551&lt;=铜钱系统分析!$E$233),5,AND(AB551&gt;铜钱系统分析!$D$234,AB551&lt;=铜钱系统分析!$E$234),4,AND(AB551&gt;铜钱系统分析!$D$235,AB551&lt;=铜钱系统分析!$E$235),3,AND(AB551&gt;铜钱系统分析!$D$236,AB551&lt;=铜钱系统分析!$E$236),2)</f>
        <v>3</v>
      </c>
    </row>
    <row r="552" spans="1:29" x14ac:dyDescent="0.15">
      <c r="A552" s="48">
        <f t="shared" ca="1" si="80"/>
        <v>59.625030531959609</v>
      </c>
      <c r="B552">
        <f ca="1">_xlfn.IFS(AND(A552&gt;铜钱系统分析!$D$233,A552&lt;=铜钱系统分析!$E$233),5,AND(A552&gt;铜钱系统分析!$D$234,A552&lt;=铜钱系统分析!$E$234),4,AND(A552&gt;铜钱系统分析!$D$235,A552&lt;=铜钱系统分析!$E$235),3,AND(A552&gt;铜钱系统分析!$D$236,A552&lt;=铜钱系统分析!$E$236),2)</f>
        <v>3</v>
      </c>
      <c r="D552" s="48">
        <f t="shared" ca="1" si="81"/>
        <v>25.372816211958003</v>
      </c>
      <c r="E552">
        <f ca="1">_xlfn.IFS(AND(D552&gt;铜钱系统分析!$D$233,D552&lt;=铜钱系统分析!$E$233),5,AND(D552&gt;铜钱系统分析!$D$234,D552&lt;=铜钱系统分析!$E$234),4,AND(D552&gt;铜钱系统分析!$D$235,D552&lt;=铜钱系统分析!$E$235),3,AND(D552&gt;铜钱系统分析!$D$236,D552&lt;=铜钱系统分析!$E$236),2)</f>
        <v>3</v>
      </c>
      <c r="G552" s="48">
        <f t="shared" ca="1" si="82"/>
        <v>59.38358316285877</v>
      </c>
      <c r="H552">
        <f ca="1">_xlfn.IFS(AND(G552&gt;铜钱系统分析!$D$233,G552&lt;=铜钱系统分析!$E$233),5,AND(G552&gt;铜钱系统分析!$D$234,G552&lt;=铜钱系统分析!$E$234),4,AND(G552&gt;铜钱系统分析!$D$235,G552&lt;=铜钱系统分析!$E$235),3,AND(G552&gt;铜钱系统分析!$D$236,G552&lt;=铜钱系统分析!$E$236),2)</f>
        <v>3</v>
      </c>
      <c r="J552" s="48">
        <f t="shared" ca="1" si="83"/>
        <v>44.355975495186037</v>
      </c>
      <c r="K552">
        <f ca="1">_xlfn.IFS(AND(J552&gt;铜钱系统分析!$D$233,J552&lt;=铜钱系统分析!$E$233),5,AND(J552&gt;铜钱系统分析!$D$234,J552&lt;=铜钱系统分析!$E$234),4,AND(J552&gt;铜钱系统分析!$D$235,J552&lt;=铜钱系统分析!$E$235),3,AND(J552&gt;铜钱系统分析!$D$236,J552&lt;=铜钱系统分析!$E$236),2)</f>
        <v>3</v>
      </c>
      <c r="M552" s="48">
        <f t="shared" ca="1" si="84"/>
        <v>73.467972856412189</v>
      </c>
      <c r="N552">
        <f ca="1">_xlfn.IFS(AND(M552&gt;铜钱系统分析!$D$233,M552&lt;=铜钱系统分析!$E$233),5,AND(M552&gt;铜钱系统分析!$D$234,M552&lt;=铜钱系统分析!$E$234),4,AND(M552&gt;铜钱系统分析!$D$235,M552&lt;=铜钱系统分析!$E$235),3,AND(M552&gt;铜钱系统分析!$D$236,M552&lt;=铜钱系统分析!$E$236),2)</f>
        <v>2</v>
      </c>
      <c r="P552" s="48">
        <f t="shared" ca="1" si="85"/>
        <v>15.55356169284976</v>
      </c>
      <c r="Q552">
        <f ca="1">_xlfn.IFS(AND(P552&gt;铜钱系统分析!$D$233,P552&lt;=铜钱系统分析!$E$233),5,AND(P552&gt;铜钱系统分析!$D$234,P552&lt;=铜钱系统分析!$E$234),4,AND(P552&gt;铜钱系统分析!$D$235,P552&lt;=铜钱系统分析!$E$235),3,AND(P552&gt;铜钱系统分析!$D$236,P552&lt;=铜钱系统分析!$E$236),2)</f>
        <v>3</v>
      </c>
      <c r="S552" s="48">
        <f t="shared" ca="1" si="86"/>
        <v>47.993978227554969</v>
      </c>
      <c r="T552">
        <f ca="1">_xlfn.IFS(AND(S552&gt;铜钱系统分析!$D$233,S552&lt;=铜钱系统分析!$E$233),5,AND(S552&gt;铜钱系统分析!$D$234,S552&lt;=铜钱系统分析!$E$234),4,AND(S552&gt;铜钱系统分析!$D$235,S552&lt;=铜钱系统分析!$E$235),3,AND(S552&gt;铜钱系统分析!$D$236,S552&lt;=铜钱系统分析!$E$236),2)</f>
        <v>3</v>
      </c>
      <c r="V552" s="48">
        <f t="shared" ca="1" si="87"/>
        <v>73.133476639654589</v>
      </c>
      <c r="W552">
        <f ca="1">_xlfn.IFS(AND(V552&gt;铜钱系统分析!$D$233,V552&lt;=铜钱系统分析!$E$233),5,AND(V552&gt;铜钱系统分析!$D$234,V552&lt;=铜钱系统分析!$E$234),4,AND(V552&gt;铜钱系统分析!$D$235,V552&lt;=铜钱系统分析!$E$235),3,AND(V552&gt;铜钱系统分析!$D$236,V552&lt;=铜钱系统分析!$E$236),2)</f>
        <v>2</v>
      </c>
      <c r="Y552" s="48">
        <f t="shared" ca="1" si="88"/>
        <v>69.677804522366003</v>
      </c>
      <c r="Z552">
        <f ca="1">_xlfn.IFS(AND(Y552&gt;铜钱系统分析!$D$233,Y552&lt;=铜钱系统分析!$E$233),5,AND(Y552&gt;铜钱系统分析!$D$234,Y552&lt;=铜钱系统分析!$E$234),4,AND(Y552&gt;铜钱系统分析!$D$235,Y552&lt;=铜钱系统分析!$E$235),3,AND(Y552&gt;铜钱系统分析!$D$236,Y552&lt;=铜钱系统分析!$E$236),2)</f>
        <v>3</v>
      </c>
      <c r="AB552" s="48">
        <f t="shared" ca="1" si="89"/>
        <v>71.183636926460366</v>
      </c>
      <c r="AC552">
        <f ca="1">_xlfn.IFS(AND(AB552&gt;铜钱系统分析!$D$233,AB552&lt;=铜钱系统分析!$E$233),5,AND(AB552&gt;铜钱系统分析!$D$234,AB552&lt;=铜钱系统分析!$E$234),4,AND(AB552&gt;铜钱系统分析!$D$235,AB552&lt;=铜钱系统分析!$E$235),3,AND(AB552&gt;铜钱系统分析!$D$236,AB552&lt;=铜钱系统分析!$E$236),2)</f>
        <v>3</v>
      </c>
    </row>
    <row r="553" spans="1:29" x14ac:dyDescent="0.15">
      <c r="A553" s="48">
        <f t="shared" ca="1" si="80"/>
        <v>63.424100688618864</v>
      </c>
      <c r="B553">
        <f ca="1">_xlfn.IFS(AND(A553&gt;铜钱系统分析!$D$233,A553&lt;=铜钱系统分析!$E$233),5,AND(A553&gt;铜钱系统分析!$D$234,A553&lt;=铜钱系统分析!$E$234),4,AND(A553&gt;铜钱系统分析!$D$235,A553&lt;=铜钱系统分析!$E$235),3,AND(A553&gt;铜钱系统分析!$D$236,A553&lt;=铜钱系统分析!$E$236),2)</f>
        <v>3</v>
      </c>
      <c r="D553" s="48">
        <f t="shared" ca="1" si="81"/>
        <v>7.8900133357881375</v>
      </c>
      <c r="E553">
        <f ca="1">_xlfn.IFS(AND(D553&gt;铜钱系统分析!$D$233,D553&lt;=铜钱系统分析!$E$233),5,AND(D553&gt;铜钱系统分析!$D$234,D553&lt;=铜钱系统分析!$E$234),4,AND(D553&gt;铜钱系统分析!$D$235,D553&lt;=铜钱系统分析!$E$235),3,AND(D553&gt;铜钱系统分析!$D$236,D553&lt;=铜钱系统分析!$E$236),2)</f>
        <v>3</v>
      </c>
      <c r="G553" s="48">
        <f t="shared" ca="1" si="82"/>
        <v>19.54261086345873</v>
      </c>
      <c r="H553">
        <f ca="1">_xlfn.IFS(AND(G553&gt;铜钱系统分析!$D$233,G553&lt;=铜钱系统分析!$E$233),5,AND(G553&gt;铜钱系统分析!$D$234,G553&lt;=铜钱系统分析!$E$234),4,AND(G553&gt;铜钱系统分析!$D$235,G553&lt;=铜钱系统分析!$E$235),3,AND(G553&gt;铜钱系统分析!$D$236,G553&lt;=铜钱系统分析!$E$236),2)</f>
        <v>3</v>
      </c>
      <c r="J553" s="48">
        <f t="shared" ca="1" si="83"/>
        <v>30.300527850370841</v>
      </c>
      <c r="K553">
        <f ca="1">_xlfn.IFS(AND(J553&gt;铜钱系统分析!$D$233,J553&lt;=铜钱系统分析!$E$233),5,AND(J553&gt;铜钱系统分析!$D$234,J553&lt;=铜钱系统分析!$E$234),4,AND(J553&gt;铜钱系统分析!$D$235,J553&lt;=铜钱系统分析!$E$235),3,AND(J553&gt;铜钱系统分析!$D$236,J553&lt;=铜钱系统分析!$E$236),2)</f>
        <v>3</v>
      </c>
      <c r="M553" s="48">
        <f t="shared" ca="1" si="84"/>
        <v>69.037061083095068</v>
      </c>
      <c r="N553">
        <f ca="1">_xlfn.IFS(AND(M553&gt;铜钱系统分析!$D$233,M553&lt;=铜钱系统分析!$E$233),5,AND(M553&gt;铜钱系统分析!$D$234,M553&lt;=铜钱系统分析!$E$234),4,AND(M553&gt;铜钱系统分析!$D$235,M553&lt;=铜钱系统分析!$E$235),3,AND(M553&gt;铜钱系统分析!$D$236,M553&lt;=铜钱系统分析!$E$236),2)</f>
        <v>3</v>
      </c>
      <c r="P553" s="48">
        <f t="shared" ca="1" si="85"/>
        <v>10.560979464997256</v>
      </c>
      <c r="Q553">
        <f ca="1">_xlfn.IFS(AND(P553&gt;铜钱系统分析!$D$233,P553&lt;=铜钱系统分析!$E$233),5,AND(P553&gt;铜钱系统分析!$D$234,P553&lt;=铜钱系统分析!$E$234),4,AND(P553&gt;铜钱系统分析!$D$235,P553&lt;=铜钱系统分析!$E$235),3,AND(P553&gt;铜钱系统分析!$D$236,P553&lt;=铜钱系统分析!$E$236),2)</f>
        <v>3</v>
      </c>
      <c r="S553" s="48">
        <f t="shared" ca="1" si="86"/>
        <v>10.562167642327481</v>
      </c>
      <c r="T553">
        <f ca="1">_xlfn.IFS(AND(S553&gt;铜钱系统分析!$D$233,S553&lt;=铜钱系统分析!$E$233),5,AND(S553&gt;铜钱系统分析!$D$234,S553&lt;=铜钱系统分析!$E$234),4,AND(S553&gt;铜钱系统分析!$D$235,S553&lt;=铜钱系统分析!$E$235),3,AND(S553&gt;铜钱系统分析!$D$236,S553&lt;=铜钱系统分析!$E$236),2)</f>
        <v>3</v>
      </c>
      <c r="V553" s="48">
        <f t="shared" ca="1" si="87"/>
        <v>44.385177307719474</v>
      </c>
      <c r="W553">
        <f ca="1">_xlfn.IFS(AND(V553&gt;铜钱系统分析!$D$233,V553&lt;=铜钱系统分析!$E$233),5,AND(V553&gt;铜钱系统分析!$D$234,V553&lt;=铜钱系统分析!$E$234),4,AND(V553&gt;铜钱系统分析!$D$235,V553&lt;=铜钱系统分析!$E$235),3,AND(V553&gt;铜钱系统分析!$D$236,V553&lt;=铜钱系统分析!$E$236),2)</f>
        <v>3</v>
      </c>
      <c r="Y553" s="48">
        <f t="shared" ca="1" si="88"/>
        <v>29.317755039892834</v>
      </c>
      <c r="Z553">
        <f ca="1">_xlfn.IFS(AND(Y553&gt;铜钱系统分析!$D$233,Y553&lt;=铜钱系统分析!$E$233),5,AND(Y553&gt;铜钱系统分析!$D$234,Y553&lt;=铜钱系统分析!$E$234),4,AND(Y553&gt;铜钱系统分析!$D$235,Y553&lt;=铜钱系统分析!$E$235),3,AND(Y553&gt;铜钱系统分析!$D$236,Y553&lt;=铜钱系统分析!$E$236),2)</f>
        <v>3</v>
      </c>
      <c r="AB553" s="48">
        <f t="shared" ca="1" si="89"/>
        <v>4.0979668297799199</v>
      </c>
      <c r="AC553">
        <f ca="1">_xlfn.IFS(AND(AB553&gt;铜钱系统分析!$D$233,AB553&lt;=铜钱系统分析!$E$233),5,AND(AB553&gt;铜钱系统分析!$D$234,AB553&lt;=铜钱系统分析!$E$234),4,AND(AB553&gt;铜钱系统分析!$D$235,AB553&lt;=铜钱系统分析!$E$235),3,AND(AB553&gt;铜钱系统分析!$D$236,AB553&lt;=铜钱系统分析!$E$236),2)</f>
        <v>3</v>
      </c>
    </row>
    <row r="554" spans="1:29" x14ac:dyDescent="0.15">
      <c r="A554" s="48">
        <f t="shared" ca="1" si="80"/>
        <v>42.417325875959975</v>
      </c>
      <c r="B554">
        <f ca="1">_xlfn.IFS(AND(A554&gt;铜钱系统分析!$D$233,A554&lt;=铜钱系统分析!$E$233),5,AND(A554&gt;铜钱系统分析!$D$234,A554&lt;=铜钱系统分析!$E$234),4,AND(A554&gt;铜钱系统分析!$D$235,A554&lt;=铜钱系统分析!$E$235),3,AND(A554&gt;铜钱系统分析!$D$236,A554&lt;=铜钱系统分析!$E$236),2)</f>
        <v>3</v>
      </c>
      <c r="D554" s="48">
        <f t="shared" ca="1" si="81"/>
        <v>34.028537812326654</v>
      </c>
      <c r="E554">
        <f ca="1">_xlfn.IFS(AND(D554&gt;铜钱系统分析!$D$233,D554&lt;=铜钱系统分析!$E$233),5,AND(D554&gt;铜钱系统分析!$D$234,D554&lt;=铜钱系统分析!$E$234),4,AND(D554&gt;铜钱系统分析!$D$235,D554&lt;=铜钱系统分析!$E$235),3,AND(D554&gt;铜钱系统分析!$D$236,D554&lt;=铜钱系统分析!$E$236),2)</f>
        <v>3</v>
      </c>
      <c r="G554" s="48">
        <f t="shared" ca="1" si="82"/>
        <v>53.758257773060969</v>
      </c>
      <c r="H554">
        <f ca="1">_xlfn.IFS(AND(G554&gt;铜钱系统分析!$D$233,G554&lt;=铜钱系统分析!$E$233),5,AND(G554&gt;铜钱系统分析!$D$234,G554&lt;=铜钱系统分析!$E$234),4,AND(G554&gt;铜钱系统分析!$D$235,G554&lt;=铜钱系统分析!$E$235),3,AND(G554&gt;铜钱系统分析!$D$236,G554&lt;=铜钱系统分析!$E$236),2)</f>
        <v>3</v>
      </c>
      <c r="J554" s="48">
        <f t="shared" ca="1" si="83"/>
        <v>2.4221474839569046</v>
      </c>
      <c r="K554">
        <f ca="1">_xlfn.IFS(AND(J554&gt;铜钱系统分析!$D$233,J554&lt;=铜钱系统分析!$E$233),5,AND(J554&gt;铜钱系统分析!$D$234,J554&lt;=铜钱系统分析!$E$234),4,AND(J554&gt;铜钱系统分析!$D$235,J554&lt;=铜钱系统分析!$E$235),3,AND(J554&gt;铜钱系统分析!$D$236,J554&lt;=铜钱系统分析!$E$236),2)</f>
        <v>4</v>
      </c>
      <c r="M554" s="48">
        <f t="shared" ca="1" si="84"/>
        <v>2.7865990764970205</v>
      </c>
      <c r="N554">
        <f ca="1">_xlfn.IFS(AND(M554&gt;铜钱系统分析!$D$233,M554&lt;=铜钱系统分析!$E$233),5,AND(M554&gt;铜钱系统分析!$D$234,M554&lt;=铜钱系统分析!$E$234),4,AND(M554&gt;铜钱系统分析!$D$235,M554&lt;=铜钱系统分析!$E$235),3,AND(M554&gt;铜钱系统分析!$D$236,M554&lt;=铜钱系统分析!$E$236),2)</f>
        <v>3</v>
      </c>
      <c r="P554" s="48">
        <f t="shared" ca="1" si="85"/>
        <v>91.282510790251749</v>
      </c>
      <c r="Q554">
        <f ca="1">_xlfn.IFS(AND(P554&gt;铜钱系统分析!$D$233,P554&lt;=铜钱系统分析!$E$233),5,AND(P554&gt;铜钱系统分析!$D$234,P554&lt;=铜钱系统分析!$E$234),4,AND(P554&gt;铜钱系统分析!$D$235,P554&lt;=铜钱系统分析!$E$235),3,AND(P554&gt;铜钱系统分析!$D$236,P554&lt;=铜钱系统分析!$E$236),2)</f>
        <v>2</v>
      </c>
      <c r="S554" s="48">
        <f t="shared" ca="1" si="86"/>
        <v>12.976231355556989</v>
      </c>
      <c r="T554">
        <f ca="1">_xlfn.IFS(AND(S554&gt;铜钱系统分析!$D$233,S554&lt;=铜钱系统分析!$E$233),5,AND(S554&gt;铜钱系统分析!$D$234,S554&lt;=铜钱系统分析!$E$234),4,AND(S554&gt;铜钱系统分析!$D$235,S554&lt;=铜钱系统分析!$E$235),3,AND(S554&gt;铜钱系统分析!$D$236,S554&lt;=铜钱系统分析!$E$236),2)</f>
        <v>3</v>
      </c>
      <c r="V554" s="48">
        <f t="shared" ca="1" si="87"/>
        <v>52.150049015730168</v>
      </c>
      <c r="W554">
        <f ca="1">_xlfn.IFS(AND(V554&gt;铜钱系统分析!$D$233,V554&lt;=铜钱系统分析!$E$233),5,AND(V554&gt;铜钱系统分析!$D$234,V554&lt;=铜钱系统分析!$E$234),4,AND(V554&gt;铜钱系统分析!$D$235,V554&lt;=铜钱系统分析!$E$235),3,AND(V554&gt;铜钱系统分析!$D$236,V554&lt;=铜钱系统分析!$E$236),2)</f>
        <v>3</v>
      </c>
      <c r="Y554" s="48">
        <f t="shared" ca="1" si="88"/>
        <v>32.727320646423721</v>
      </c>
      <c r="Z554">
        <f ca="1">_xlfn.IFS(AND(Y554&gt;铜钱系统分析!$D$233,Y554&lt;=铜钱系统分析!$E$233),5,AND(Y554&gt;铜钱系统分析!$D$234,Y554&lt;=铜钱系统分析!$E$234),4,AND(Y554&gt;铜钱系统分析!$D$235,Y554&lt;=铜钱系统分析!$E$235),3,AND(Y554&gt;铜钱系统分析!$D$236,Y554&lt;=铜钱系统分析!$E$236),2)</f>
        <v>3</v>
      </c>
      <c r="AB554" s="48">
        <f t="shared" ca="1" si="89"/>
        <v>21.739668235274912</v>
      </c>
      <c r="AC554">
        <f ca="1">_xlfn.IFS(AND(AB554&gt;铜钱系统分析!$D$233,AB554&lt;=铜钱系统分析!$E$233),5,AND(AB554&gt;铜钱系统分析!$D$234,AB554&lt;=铜钱系统分析!$E$234),4,AND(AB554&gt;铜钱系统分析!$D$235,AB554&lt;=铜钱系统分析!$E$235),3,AND(AB554&gt;铜钱系统分析!$D$236,AB554&lt;=铜钱系统分析!$E$236),2)</f>
        <v>3</v>
      </c>
    </row>
    <row r="555" spans="1:29" x14ac:dyDescent="0.15">
      <c r="A555" s="48">
        <f t="shared" ca="1" si="80"/>
        <v>36.108980838446435</v>
      </c>
      <c r="B555">
        <f ca="1">_xlfn.IFS(AND(A555&gt;铜钱系统分析!$D$233,A555&lt;=铜钱系统分析!$E$233),5,AND(A555&gt;铜钱系统分析!$D$234,A555&lt;=铜钱系统分析!$E$234),4,AND(A555&gt;铜钱系统分析!$D$235,A555&lt;=铜钱系统分析!$E$235),3,AND(A555&gt;铜钱系统分析!$D$236,A555&lt;=铜钱系统分析!$E$236),2)</f>
        <v>3</v>
      </c>
      <c r="D555" s="48">
        <f t="shared" ca="1" si="81"/>
        <v>20.174109044797405</v>
      </c>
      <c r="E555">
        <f ca="1">_xlfn.IFS(AND(D555&gt;铜钱系统分析!$D$233,D555&lt;=铜钱系统分析!$E$233),5,AND(D555&gt;铜钱系统分析!$D$234,D555&lt;=铜钱系统分析!$E$234),4,AND(D555&gt;铜钱系统分析!$D$235,D555&lt;=铜钱系统分析!$E$235),3,AND(D555&gt;铜钱系统分析!$D$236,D555&lt;=铜钱系统分析!$E$236),2)</f>
        <v>3</v>
      </c>
      <c r="G555" s="48">
        <f t="shared" ca="1" si="82"/>
        <v>12.117206941243609</v>
      </c>
      <c r="H555">
        <f ca="1">_xlfn.IFS(AND(G555&gt;铜钱系统分析!$D$233,G555&lt;=铜钱系统分析!$E$233),5,AND(G555&gt;铜钱系统分析!$D$234,G555&lt;=铜钱系统分析!$E$234),4,AND(G555&gt;铜钱系统分析!$D$235,G555&lt;=铜钱系统分析!$E$235),3,AND(G555&gt;铜钱系统分析!$D$236,G555&lt;=铜钱系统分析!$E$236),2)</f>
        <v>3</v>
      </c>
      <c r="J555" s="48">
        <f t="shared" ca="1" si="83"/>
        <v>26.131628817330576</v>
      </c>
      <c r="K555">
        <f ca="1">_xlfn.IFS(AND(J555&gt;铜钱系统分析!$D$233,J555&lt;=铜钱系统分析!$E$233),5,AND(J555&gt;铜钱系统分析!$D$234,J555&lt;=铜钱系统分析!$E$234),4,AND(J555&gt;铜钱系统分析!$D$235,J555&lt;=铜钱系统分析!$E$235),3,AND(J555&gt;铜钱系统分析!$D$236,J555&lt;=铜钱系统分析!$E$236),2)</f>
        <v>3</v>
      </c>
      <c r="M555" s="48">
        <f t="shared" ca="1" si="84"/>
        <v>7.8195341505048477</v>
      </c>
      <c r="N555">
        <f ca="1">_xlfn.IFS(AND(M555&gt;铜钱系统分析!$D$233,M555&lt;=铜钱系统分析!$E$233),5,AND(M555&gt;铜钱系统分析!$D$234,M555&lt;=铜钱系统分析!$E$234),4,AND(M555&gt;铜钱系统分析!$D$235,M555&lt;=铜钱系统分析!$E$235),3,AND(M555&gt;铜钱系统分析!$D$236,M555&lt;=铜钱系统分析!$E$236),2)</f>
        <v>3</v>
      </c>
      <c r="P555" s="48">
        <f t="shared" ca="1" si="85"/>
        <v>44.692836025335261</v>
      </c>
      <c r="Q555">
        <f ca="1">_xlfn.IFS(AND(P555&gt;铜钱系统分析!$D$233,P555&lt;=铜钱系统分析!$E$233),5,AND(P555&gt;铜钱系统分析!$D$234,P555&lt;=铜钱系统分析!$E$234),4,AND(P555&gt;铜钱系统分析!$D$235,P555&lt;=铜钱系统分析!$E$235),3,AND(P555&gt;铜钱系统分析!$D$236,P555&lt;=铜钱系统分析!$E$236),2)</f>
        <v>3</v>
      </c>
      <c r="S555" s="48">
        <f t="shared" ca="1" si="86"/>
        <v>29.594851447754955</v>
      </c>
      <c r="T555">
        <f ca="1">_xlfn.IFS(AND(S555&gt;铜钱系统分析!$D$233,S555&lt;=铜钱系统分析!$E$233),5,AND(S555&gt;铜钱系统分析!$D$234,S555&lt;=铜钱系统分析!$E$234),4,AND(S555&gt;铜钱系统分析!$D$235,S555&lt;=铜钱系统分析!$E$235),3,AND(S555&gt;铜钱系统分析!$D$236,S555&lt;=铜钱系统分析!$E$236),2)</f>
        <v>3</v>
      </c>
      <c r="V555" s="48">
        <f t="shared" ca="1" si="87"/>
        <v>74.349355571513286</v>
      </c>
      <c r="W555">
        <f ca="1">_xlfn.IFS(AND(V555&gt;铜钱系统分析!$D$233,V555&lt;=铜钱系统分析!$E$233),5,AND(V555&gt;铜钱系统分析!$D$234,V555&lt;=铜钱系统分析!$E$234),4,AND(V555&gt;铜钱系统分析!$D$235,V555&lt;=铜钱系统分析!$E$235),3,AND(V555&gt;铜钱系统分析!$D$236,V555&lt;=铜钱系统分析!$E$236),2)</f>
        <v>2</v>
      </c>
      <c r="Y555" s="48">
        <f t="shared" ca="1" si="88"/>
        <v>96.348994424011295</v>
      </c>
      <c r="Z555">
        <f ca="1">_xlfn.IFS(AND(Y555&gt;铜钱系统分析!$D$233,Y555&lt;=铜钱系统分析!$E$233),5,AND(Y555&gt;铜钱系统分析!$D$234,Y555&lt;=铜钱系统分析!$E$234),4,AND(Y555&gt;铜钱系统分析!$D$235,Y555&lt;=铜钱系统分析!$E$235),3,AND(Y555&gt;铜钱系统分析!$D$236,Y555&lt;=铜钱系统分析!$E$236),2)</f>
        <v>2</v>
      </c>
      <c r="AB555" s="48">
        <f t="shared" ca="1" si="89"/>
        <v>36.440087659884298</v>
      </c>
      <c r="AC555">
        <f ca="1">_xlfn.IFS(AND(AB555&gt;铜钱系统分析!$D$233,AB555&lt;=铜钱系统分析!$E$233),5,AND(AB555&gt;铜钱系统分析!$D$234,AB555&lt;=铜钱系统分析!$E$234),4,AND(AB555&gt;铜钱系统分析!$D$235,AB555&lt;=铜钱系统分析!$E$235),3,AND(AB555&gt;铜钱系统分析!$D$236,AB555&lt;=铜钱系统分析!$E$236),2)</f>
        <v>3</v>
      </c>
    </row>
    <row r="556" spans="1:29" x14ac:dyDescent="0.15">
      <c r="A556" s="48">
        <f t="shared" ca="1" si="80"/>
        <v>52.788202235943437</v>
      </c>
      <c r="B556">
        <f ca="1">_xlfn.IFS(AND(A556&gt;铜钱系统分析!$D$233,A556&lt;=铜钱系统分析!$E$233),5,AND(A556&gt;铜钱系统分析!$D$234,A556&lt;=铜钱系统分析!$E$234),4,AND(A556&gt;铜钱系统分析!$D$235,A556&lt;=铜钱系统分析!$E$235),3,AND(A556&gt;铜钱系统分析!$D$236,A556&lt;=铜钱系统分析!$E$236),2)</f>
        <v>3</v>
      </c>
      <c r="D556" s="48">
        <f t="shared" ca="1" si="81"/>
        <v>96.893922939789817</v>
      </c>
      <c r="E556">
        <f ca="1">_xlfn.IFS(AND(D556&gt;铜钱系统分析!$D$233,D556&lt;=铜钱系统分析!$E$233),5,AND(D556&gt;铜钱系统分析!$D$234,D556&lt;=铜钱系统分析!$E$234),4,AND(D556&gt;铜钱系统分析!$D$235,D556&lt;=铜钱系统分析!$E$235),3,AND(D556&gt;铜钱系统分析!$D$236,D556&lt;=铜钱系统分析!$E$236),2)</f>
        <v>2</v>
      </c>
      <c r="G556" s="48">
        <f t="shared" ca="1" si="82"/>
        <v>41.721031440226298</v>
      </c>
      <c r="H556">
        <f ca="1">_xlfn.IFS(AND(G556&gt;铜钱系统分析!$D$233,G556&lt;=铜钱系统分析!$E$233),5,AND(G556&gt;铜钱系统分析!$D$234,G556&lt;=铜钱系统分析!$E$234),4,AND(G556&gt;铜钱系统分析!$D$235,G556&lt;=铜钱系统分析!$E$235),3,AND(G556&gt;铜钱系统分析!$D$236,G556&lt;=铜钱系统分析!$E$236),2)</f>
        <v>3</v>
      </c>
      <c r="J556" s="48">
        <f t="shared" ca="1" si="83"/>
        <v>68.711102287547277</v>
      </c>
      <c r="K556">
        <f ca="1">_xlfn.IFS(AND(J556&gt;铜钱系统分析!$D$233,J556&lt;=铜钱系统分析!$E$233),5,AND(J556&gt;铜钱系统分析!$D$234,J556&lt;=铜钱系统分析!$E$234),4,AND(J556&gt;铜钱系统分析!$D$235,J556&lt;=铜钱系统分析!$E$235),3,AND(J556&gt;铜钱系统分析!$D$236,J556&lt;=铜钱系统分析!$E$236),2)</f>
        <v>3</v>
      </c>
      <c r="M556" s="48">
        <f t="shared" ca="1" si="84"/>
        <v>97.81169503207478</v>
      </c>
      <c r="N556">
        <f ca="1">_xlfn.IFS(AND(M556&gt;铜钱系统分析!$D$233,M556&lt;=铜钱系统分析!$E$233),5,AND(M556&gt;铜钱系统分析!$D$234,M556&lt;=铜钱系统分析!$E$234),4,AND(M556&gt;铜钱系统分析!$D$235,M556&lt;=铜钱系统分析!$E$235),3,AND(M556&gt;铜钱系统分析!$D$236,M556&lt;=铜钱系统分析!$E$236),2)</f>
        <v>2</v>
      </c>
      <c r="P556" s="48">
        <f t="shared" ca="1" si="85"/>
        <v>27.800454775715387</v>
      </c>
      <c r="Q556">
        <f ca="1">_xlfn.IFS(AND(P556&gt;铜钱系统分析!$D$233,P556&lt;=铜钱系统分析!$E$233),5,AND(P556&gt;铜钱系统分析!$D$234,P556&lt;=铜钱系统分析!$E$234),4,AND(P556&gt;铜钱系统分析!$D$235,P556&lt;=铜钱系统分析!$E$235),3,AND(P556&gt;铜钱系统分析!$D$236,P556&lt;=铜钱系统分析!$E$236),2)</f>
        <v>3</v>
      </c>
      <c r="S556" s="48">
        <f t="shared" ca="1" si="86"/>
        <v>9.9798967535646206</v>
      </c>
      <c r="T556">
        <f ca="1">_xlfn.IFS(AND(S556&gt;铜钱系统分析!$D$233,S556&lt;=铜钱系统分析!$E$233),5,AND(S556&gt;铜钱系统分析!$D$234,S556&lt;=铜钱系统分析!$E$234),4,AND(S556&gt;铜钱系统分析!$D$235,S556&lt;=铜钱系统分析!$E$235),3,AND(S556&gt;铜钱系统分析!$D$236,S556&lt;=铜钱系统分析!$E$236),2)</f>
        <v>3</v>
      </c>
      <c r="V556" s="48">
        <f t="shared" ca="1" si="87"/>
        <v>94.770881769066946</v>
      </c>
      <c r="W556">
        <f ca="1">_xlfn.IFS(AND(V556&gt;铜钱系统分析!$D$233,V556&lt;=铜钱系统分析!$E$233),5,AND(V556&gt;铜钱系统分析!$D$234,V556&lt;=铜钱系统分析!$E$234),4,AND(V556&gt;铜钱系统分析!$D$235,V556&lt;=铜钱系统分析!$E$235),3,AND(V556&gt;铜钱系统分析!$D$236,V556&lt;=铜钱系统分析!$E$236),2)</f>
        <v>2</v>
      </c>
      <c r="Y556" s="48">
        <f t="shared" ca="1" si="88"/>
        <v>21.591803371502436</v>
      </c>
      <c r="Z556">
        <f ca="1">_xlfn.IFS(AND(Y556&gt;铜钱系统分析!$D$233,Y556&lt;=铜钱系统分析!$E$233),5,AND(Y556&gt;铜钱系统分析!$D$234,Y556&lt;=铜钱系统分析!$E$234),4,AND(Y556&gt;铜钱系统分析!$D$235,Y556&lt;=铜钱系统分析!$E$235),3,AND(Y556&gt;铜钱系统分析!$D$236,Y556&lt;=铜钱系统分析!$E$236),2)</f>
        <v>3</v>
      </c>
      <c r="AB556" s="48">
        <f t="shared" ca="1" si="89"/>
        <v>40.579626101150865</v>
      </c>
      <c r="AC556">
        <f ca="1">_xlfn.IFS(AND(AB556&gt;铜钱系统分析!$D$233,AB556&lt;=铜钱系统分析!$E$233),5,AND(AB556&gt;铜钱系统分析!$D$234,AB556&lt;=铜钱系统分析!$E$234),4,AND(AB556&gt;铜钱系统分析!$D$235,AB556&lt;=铜钱系统分析!$E$235),3,AND(AB556&gt;铜钱系统分析!$D$236,AB556&lt;=铜钱系统分析!$E$236),2)</f>
        <v>3</v>
      </c>
    </row>
    <row r="557" spans="1:29" x14ac:dyDescent="0.15">
      <c r="A557" s="48">
        <f t="shared" ca="1" si="80"/>
        <v>25.217564528070302</v>
      </c>
      <c r="B557">
        <f ca="1">_xlfn.IFS(AND(A557&gt;铜钱系统分析!$D$233,A557&lt;=铜钱系统分析!$E$233),5,AND(A557&gt;铜钱系统分析!$D$234,A557&lt;=铜钱系统分析!$E$234),4,AND(A557&gt;铜钱系统分析!$D$235,A557&lt;=铜钱系统分析!$E$235),3,AND(A557&gt;铜钱系统分析!$D$236,A557&lt;=铜钱系统分析!$E$236),2)</f>
        <v>3</v>
      </c>
      <c r="D557" s="48">
        <f t="shared" ca="1" si="81"/>
        <v>74.937622899971998</v>
      </c>
      <c r="E557">
        <f ca="1">_xlfn.IFS(AND(D557&gt;铜钱系统分析!$D$233,D557&lt;=铜钱系统分析!$E$233),5,AND(D557&gt;铜钱系统分析!$D$234,D557&lt;=铜钱系统分析!$E$234),4,AND(D557&gt;铜钱系统分析!$D$235,D557&lt;=铜钱系统分析!$E$235),3,AND(D557&gt;铜钱系统分析!$D$236,D557&lt;=铜钱系统分析!$E$236),2)</f>
        <v>2</v>
      </c>
      <c r="G557" s="48">
        <f t="shared" ca="1" si="82"/>
        <v>22.374053555560824</v>
      </c>
      <c r="H557">
        <f ca="1">_xlfn.IFS(AND(G557&gt;铜钱系统分析!$D$233,G557&lt;=铜钱系统分析!$E$233),5,AND(G557&gt;铜钱系统分析!$D$234,G557&lt;=铜钱系统分析!$E$234),4,AND(G557&gt;铜钱系统分析!$D$235,G557&lt;=铜钱系统分析!$E$235),3,AND(G557&gt;铜钱系统分析!$D$236,G557&lt;=铜钱系统分析!$E$236),2)</f>
        <v>3</v>
      </c>
      <c r="J557" s="48">
        <f t="shared" ca="1" si="83"/>
        <v>67.527504738404232</v>
      </c>
      <c r="K557">
        <f ca="1">_xlfn.IFS(AND(J557&gt;铜钱系统分析!$D$233,J557&lt;=铜钱系统分析!$E$233),5,AND(J557&gt;铜钱系统分析!$D$234,J557&lt;=铜钱系统分析!$E$234),4,AND(J557&gt;铜钱系统分析!$D$235,J557&lt;=铜钱系统分析!$E$235),3,AND(J557&gt;铜钱系统分析!$D$236,J557&lt;=铜钱系统分析!$E$236),2)</f>
        <v>3</v>
      </c>
      <c r="M557" s="48">
        <f t="shared" ca="1" si="84"/>
        <v>31.114823032535387</v>
      </c>
      <c r="N557">
        <f ca="1">_xlfn.IFS(AND(M557&gt;铜钱系统分析!$D$233,M557&lt;=铜钱系统分析!$E$233),5,AND(M557&gt;铜钱系统分析!$D$234,M557&lt;=铜钱系统分析!$E$234),4,AND(M557&gt;铜钱系统分析!$D$235,M557&lt;=铜钱系统分析!$E$235),3,AND(M557&gt;铜钱系统分析!$D$236,M557&lt;=铜钱系统分析!$E$236),2)</f>
        <v>3</v>
      </c>
      <c r="P557" s="48">
        <f t="shared" ca="1" si="85"/>
        <v>28.147827360958278</v>
      </c>
      <c r="Q557">
        <f ca="1">_xlfn.IFS(AND(P557&gt;铜钱系统分析!$D$233,P557&lt;=铜钱系统分析!$E$233),5,AND(P557&gt;铜钱系统分析!$D$234,P557&lt;=铜钱系统分析!$E$234),4,AND(P557&gt;铜钱系统分析!$D$235,P557&lt;=铜钱系统分析!$E$235),3,AND(P557&gt;铜钱系统分析!$D$236,P557&lt;=铜钱系统分析!$E$236),2)</f>
        <v>3</v>
      </c>
      <c r="S557" s="48">
        <f t="shared" ca="1" si="86"/>
        <v>22.615764214494217</v>
      </c>
      <c r="T557">
        <f ca="1">_xlfn.IFS(AND(S557&gt;铜钱系统分析!$D$233,S557&lt;=铜钱系统分析!$E$233),5,AND(S557&gt;铜钱系统分析!$D$234,S557&lt;=铜钱系统分析!$E$234),4,AND(S557&gt;铜钱系统分析!$D$235,S557&lt;=铜钱系统分析!$E$235),3,AND(S557&gt;铜钱系统分析!$D$236,S557&lt;=铜钱系统分析!$E$236),2)</f>
        <v>3</v>
      </c>
      <c r="V557" s="48">
        <f t="shared" ca="1" si="87"/>
        <v>22.764131089613947</v>
      </c>
      <c r="W557">
        <f ca="1">_xlfn.IFS(AND(V557&gt;铜钱系统分析!$D$233,V557&lt;=铜钱系统分析!$E$233),5,AND(V557&gt;铜钱系统分析!$D$234,V557&lt;=铜钱系统分析!$E$234),4,AND(V557&gt;铜钱系统分析!$D$235,V557&lt;=铜钱系统分析!$E$235),3,AND(V557&gt;铜钱系统分析!$D$236,V557&lt;=铜钱系统分析!$E$236),2)</f>
        <v>3</v>
      </c>
      <c r="Y557" s="48">
        <f t="shared" ca="1" si="88"/>
        <v>79.211902954246909</v>
      </c>
      <c r="Z557">
        <f ca="1">_xlfn.IFS(AND(Y557&gt;铜钱系统分析!$D$233,Y557&lt;=铜钱系统分析!$E$233),5,AND(Y557&gt;铜钱系统分析!$D$234,Y557&lt;=铜钱系统分析!$E$234),4,AND(Y557&gt;铜钱系统分析!$D$235,Y557&lt;=铜钱系统分析!$E$235),3,AND(Y557&gt;铜钱系统分析!$D$236,Y557&lt;=铜钱系统分析!$E$236),2)</f>
        <v>2</v>
      </c>
      <c r="AB557" s="48">
        <f t="shared" ca="1" si="89"/>
        <v>46.98083100930117</v>
      </c>
      <c r="AC557">
        <f ca="1">_xlfn.IFS(AND(AB557&gt;铜钱系统分析!$D$233,AB557&lt;=铜钱系统分析!$E$233),5,AND(AB557&gt;铜钱系统分析!$D$234,AB557&lt;=铜钱系统分析!$E$234),4,AND(AB557&gt;铜钱系统分析!$D$235,AB557&lt;=铜钱系统分析!$E$235),3,AND(AB557&gt;铜钱系统分析!$D$236,AB557&lt;=铜钱系统分析!$E$236),2)</f>
        <v>3</v>
      </c>
    </row>
    <row r="558" spans="1:29" x14ac:dyDescent="0.15">
      <c r="A558" s="48">
        <f t="shared" ca="1" si="80"/>
        <v>78.459194743130581</v>
      </c>
      <c r="B558">
        <f ca="1">_xlfn.IFS(AND(A558&gt;铜钱系统分析!$D$233,A558&lt;=铜钱系统分析!$E$233),5,AND(A558&gt;铜钱系统分析!$D$234,A558&lt;=铜钱系统分析!$E$234),4,AND(A558&gt;铜钱系统分析!$D$235,A558&lt;=铜钱系统分析!$E$235),3,AND(A558&gt;铜钱系统分析!$D$236,A558&lt;=铜钱系统分析!$E$236),2)</f>
        <v>2</v>
      </c>
      <c r="D558" s="48">
        <f t="shared" ca="1" si="81"/>
        <v>93.375832046062939</v>
      </c>
      <c r="E558">
        <f ca="1">_xlfn.IFS(AND(D558&gt;铜钱系统分析!$D$233,D558&lt;=铜钱系统分析!$E$233),5,AND(D558&gt;铜钱系统分析!$D$234,D558&lt;=铜钱系统分析!$E$234),4,AND(D558&gt;铜钱系统分析!$D$235,D558&lt;=铜钱系统分析!$E$235),3,AND(D558&gt;铜钱系统分析!$D$236,D558&lt;=铜钱系统分析!$E$236),2)</f>
        <v>2</v>
      </c>
      <c r="G558" s="48">
        <f t="shared" ca="1" si="82"/>
        <v>67.3593908387776</v>
      </c>
      <c r="H558">
        <f ca="1">_xlfn.IFS(AND(G558&gt;铜钱系统分析!$D$233,G558&lt;=铜钱系统分析!$E$233),5,AND(G558&gt;铜钱系统分析!$D$234,G558&lt;=铜钱系统分析!$E$234),4,AND(G558&gt;铜钱系统分析!$D$235,G558&lt;=铜钱系统分析!$E$235),3,AND(G558&gt;铜钱系统分析!$D$236,G558&lt;=铜钱系统分析!$E$236),2)</f>
        <v>3</v>
      </c>
      <c r="J558" s="48">
        <f t="shared" ca="1" si="83"/>
        <v>59.07314295809698</v>
      </c>
      <c r="K558">
        <f ca="1">_xlfn.IFS(AND(J558&gt;铜钱系统分析!$D$233,J558&lt;=铜钱系统分析!$E$233),5,AND(J558&gt;铜钱系统分析!$D$234,J558&lt;=铜钱系统分析!$E$234),4,AND(J558&gt;铜钱系统分析!$D$235,J558&lt;=铜钱系统分析!$E$235),3,AND(J558&gt;铜钱系统分析!$D$236,J558&lt;=铜钱系统分析!$E$236),2)</f>
        <v>3</v>
      </c>
      <c r="M558" s="48">
        <f t="shared" ca="1" si="84"/>
        <v>54.947767883478541</v>
      </c>
      <c r="N558">
        <f ca="1">_xlfn.IFS(AND(M558&gt;铜钱系统分析!$D$233,M558&lt;=铜钱系统分析!$E$233),5,AND(M558&gt;铜钱系统分析!$D$234,M558&lt;=铜钱系统分析!$E$234),4,AND(M558&gt;铜钱系统分析!$D$235,M558&lt;=铜钱系统分析!$E$235),3,AND(M558&gt;铜钱系统分析!$D$236,M558&lt;=铜钱系统分析!$E$236),2)</f>
        <v>3</v>
      </c>
      <c r="P558" s="48">
        <f t="shared" ca="1" si="85"/>
        <v>18.742200840616785</v>
      </c>
      <c r="Q558">
        <f ca="1">_xlfn.IFS(AND(P558&gt;铜钱系统分析!$D$233,P558&lt;=铜钱系统分析!$E$233),5,AND(P558&gt;铜钱系统分析!$D$234,P558&lt;=铜钱系统分析!$E$234),4,AND(P558&gt;铜钱系统分析!$D$235,P558&lt;=铜钱系统分析!$E$235),3,AND(P558&gt;铜钱系统分析!$D$236,P558&lt;=铜钱系统分析!$E$236),2)</f>
        <v>3</v>
      </c>
      <c r="S558" s="48">
        <f t="shared" ca="1" si="86"/>
        <v>35.55028796357729</v>
      </c>
      <c r="T558">
        <f ca="1">_xlfn.IFS(AND(S558&gt;铜钱系统分析!$D$233,S558&lt;=铜钱系统分析!$E$233),5,AND(S558&gt;铜钱系统分析!$D$234,S558&lt;=铜钱系统分析!$E$234),4,AND(S558&gt;铜钱系统分析!$D$235,S558&lt;=铜钱系统分析!$E$235),3,AND(S558&gt;铜钱系统分析!$D$236,S558&lt;=铜钱系统分析!$E$236),2)</f>
        <v>3</v>
      </c>
      <c r="V558" s="48">
        <f t="shared" ca="1" si="87"/>
        <v>7.882179579371174</v>
      </c>
      <c r="W558">
        <f ca="1">_xlfn.IFS(AND(V558&gt;铜钱系统分析!$D$233,V558&lt;=铜钱系统分析!$E$233),5,AND(V558&gt;铜钱系统分析!$D$234,V558&lt;=铜钱系统分析!$E$234),4,AND(V558&gt;铜钱系统分析!$D$235,V558&lt;=铜钱系统分析!$E$235),3,AND(V558&gt;铜钱系统分析!$D$236,V558&lt;=铜钱系统分析!$E$236),2)</f>
        <v>3</v>
      </c>
      <c r="Y558" s="48">
        <f t="shared" ca="1" si="88"/>
        <v>3.6100277612008735</v>
      </c>
      <c r="Z558">
        <f ca="1">_xlfn.IFS(AND(Y558&gt;铜钱系统分析!$D$233,Y558&lt;=铜钱系统分析!$E$233),5,AND(Y558&gt;铜钱系统分析!$D$234,Y558&lt;=铜钱系统分析!$E$234),4,AND(Y558&gt;铜钱系统分析!$D$235,Y558&lt;=铜钱系统分析!$E$235),3,AND(Y558&gt;铜钱系统分析!$D$236,Y558&lt;=铜钱系统分析!$E$236),2)</f>
        <v>3</v>
      </c>
      <c r="AB558" s="48">
        <f t="shared" ca="1" si="89"/>
        <v>95.67643524995718</v>
      </c>
      <c r="AC558">
        <f ca="1">_xlfn.IFS(AND(AB558&gt;铜钱系统分析!$D$233,AB558&lt;=铜钱系统分析!$E$233),5,AND(AB558&gt;铜钱系统分析!$D$234,AB558&lt;=铜钱系统分析!$E$234),4,AND(AB558&gt;铜钱系统分析!$D$235,AB558&lt;=铜钱系统分析!$E$235),3,AND(AB558&gt;铜钱系统分析!$D$236,AB558&lt;=铜钱系统分析!$E$236),2)</f>
        <v>2</v>
      </c>
    </row>
    <row r="559" spans="1:29" x14ac:dyDescent="0.15">
      <c r="A559" s="48">
        <f t="shared" ca="1" si="80"/>
        <v>20.315079290807049</v>
      </c>
      <c r="B559">
        <f ca="1">_xlfn.IFS(AND(A559&gt;铜钱系统分析!$D$233,A559&lt;=铜钱系统分析!$E$233),5,AND(A559&gt;铜钱系统分析!$D$234,A559&lt;=铜钱系统分析!$E$234),4,AND(A559&gt;铜钱系统分析!$D$235,A559&lt;=铜钱系统分析!$E$235),3,AND(A559&gt;铜钱系统分析!$D$236,A559&lt;=铜钱系统分析!$E$236),2)</f>
        <v>3</v>
      </c>
      <c r="D559" s="48">
        <f t="shared" ca="1" si="81"/>
        <v>62.114401397620924</v>
      </c>
      <c r="E559">
        <f ca="1">_xlfn.IFS(AND(D559&gt;铜钱系统分析!$D$233,D559&lt;=铜钱系统分析!$E$233),5,AND(D559&gt;铜钱系统分析!$D$234,D559&lt;=铜钱系统分析!$E$234),4,AND(D559&gt;铜钱系统分析!$D$235,D559&lt;=铜钱系统分析!$E$235),3,AND(D559&gt;铜钱系统分析!$D$236,D559&lt;=铜钱系统分析!$E$236),2)</f>
        <v>3</v>
      </c>
      <c r="G559" s="48">
        <f t="shared" ca="1" si="82"/>
        <v>5.3514321721711884</v>
      </c>
      <c r="H559">
        <f ca="1">_xlfn.IFS(AND(G559&gt;铜钱系统分析!$D$233,G559&lt;=铜钱系统分析!$E$233),5,AND(G559&gt;铜钱系统分析!$D$234,G559&lt;=铜钱系统分析!$E$234),4,AND(G559&gt;铜钱系统分析!$D$235,G559&lt;=铜钱系统分析!$E$235),3,AND(G559&gt;铜钱系统分析!$D$236,G559&lt;=铜钱系统分析!$E$236),2)</f>
        <v>3</v>
      </c>
      <c r="J559" s="48">
        <f t="shared" ca="1" si="83"/>
        <v>22.951766597540502</v>
      </c>
      <c r="K559">
        <f ca="1">_xlfn.IFS(AND(J559&gt;铜钱系统分析!$D$233,J559&lt;=铜钱系统分析!$E$233),5,AND(J559&gt;铜钱系统分析!$D$234,J559&lt;=铜钱系统分析!$E$234),4,AND(J559&gt;铜钱系统分析!$D$235,J559&lt;=铜钱系统分析!$E$235),3,AND(J559&gt;铜钱系统分析!$D$236,J559&lt;=铜钱系统分析!$E$236),2)</f>
        <v>3</v>
      </c>
      <c r="M559" s="48">
        <f t="shared" ca="1" si="84"/>
        <v>80.213540311205819</v>
      </c>
      <c r="N559">
        <f ca="1">_xlfn.IFS(AND(M559&gt;铜钱系统分析!$D$233,M559&lt;=铜钱系统分析!$E$233),5,AND(M559&gt;铜钱系统分析!$D$234,M559&lt;=铜钱系统分析!$E$234),4,AND(M559&gt;铜钱系统分析!$D$235,M559&lt;=铜钱系统分析!$E$235),3,AND(M559&gt;铜钱系统分析!$D$236,M559&lt;=铜钱系统分析!$E$236),2)</f>
        <v>2</v>
      </c>
      <c r="P559" s="48">
        <f t="shared" ca="1" si="85"/>
        <v>64.742195189051841</v>
      </c>
      <c r="Q559">
        <f ca="1">_xlfn.IFS(AND(P559&gt;铜钱系统分析!$D$233,P559&lt;=铜钱系统分析!$E$233),5,AND(P559&gt;铜钱系统分析!$D$234,P559&lt;=铜钱系统分析!$E$234),4,AND(P559&gt;铜钱系统分析!$D$235,P559&lt;=铜钱系统分析!$E$235),3,AND(P559&gt;铜钱系统分析!$D$236,P559&lt;=铜钱系统分析!$E$236),2)</f>
        <v>3</v>
      </c>
      <c r="S559" s="48">
        <f t="shared" ca="1" si="86"/>
        <v>89.790775300161528</v>
      </c>
      <c r="T559">
        <f ca="1">_xlfn.IFS(AND(S559&gt;铜钱系统分析!$D$233,S559&lt;=铜钱系统分析!$E$233),5,AND(S559&gt;铜钱系统分析!$D$234,S559&lt;=铜钱系统分析!$E$234),4,AND(S559&gt;铜钱系统分析!$D$235,S559&lt;=铜钱系统分析!$E$235),3,AND(S559&gt;铜钱系统分析!$D$236,S559&lt;=铜钱系统分析!$E$236),2)</f>
        <v>2</v>
      </c>
      <c r="V559" s="48">
        <f t="shared" ca="1" si="87"/>
        <v>89.042803010409372</v>
      </c>
      <c r="W559">
        <f ca="1">_xlfn.IFS(AND(V559&gt;铜钱系统分析!$D$233,V559&lt;=铜钱系统分析!$E$233),5,AND(V559&gt;铜钱系统分析!$D$234,V559&lt;=铜钱系统分析!$E$234),4,AND(V559&gt;铜钱系统分析!$D$235,V559&lt;=铜钱系统分析!$E$235),3,AND(V559&gt;铜钱系统分析!$D$236,V559&lt;=铜钱系统分析!$E$236),2)</f>
        <v>2</v>
      </c>
      <c r="Y559" s="48">
        <f t="shared" ca="1" si="88"/>
        <v>72.590101457900957</v>
      </c>
      <c r="Z559">
        <f ca="1">_xlfn.IFS(AND(Y559&gt;铜钱系统分析!$D$233,Y559&lt;=铜钱系统分析!$E$233),5,AND(Y559&gt;铜钱系统分析!$D$234,Y559&lt;=铜钱系统分析!$E$234),4,AND(Y559&gt;铜钱系统分析!$D$235,Y559&lt;=铜钱系统分析!$E$235),3,AND(Y559&gt;铜钱系统分析!$D$236,Y559&lt;=铜钱系统分析!$E$236),2)</f>
        <v>2</v>
      </c>
      <c r="AB559" s="48">
        <f t="shared" ca="1" si="89"/>
        <v>84.375129325140705</v>
      </c>
      <c r="AC559">
        <f ca="1">_xlfn.IFS(AND(AB559&gt;铜钱系统分析!$D$233,AB559&lt;=铜钱系统分析!$E$233),5,AND(AB559&gt;铜钱系统分析!$D$234,AB559&lt;=铜钱系统分析!$E$234),4,AND(AB559&gt;铜钱系统分析!$D$235,AB559&lt;=铜钱系统分析!$E$235),3,AND(AB559&gt;铜钱系统分析!$D$236,AB559&lt;=铜钱系统分析!$E$236),2)</f>
        <v>2</v>
      </c>
    </row>
    <row r="560" spans="1:29" x14ac:dyDescent="0.15">
      <c r="A560" s="48">
        <f t="shared" ca="1" si="80"/>
        <v>99.651723930243293</v>
      </c>
      <c r="B560">
        <f ca="1">_xlfn.IFS(AND(A560&gt;铜钱系统分析!$D$233,A560&lt;=铜钱系统分析!$E$233),5,AND(A560&gt;铜钱系统分析!$D$234,A560&lt;=铜钱系统分析!$E$234),4,AND(A560&gt;铜钱系统分析!$D$235,A560&lt;=铜钱系统分析!$E$235),3,AND(A560&gt;铜钱系统分析!$D$236,A560&lt;=铜钱系统分析!$E$236),2)</f>
        <v>2</v>
      </c>
      <c r="D560" s="48">
        <f t="shared" ca="1" si="81"/>
        <v>87.881056958895485</v>
      </c>
      <c r="E560">
        <f ca="1">_xlfn.IFS(AND(D560&gt;铜钱系统分析!$D$233,D560&lt;=铜钱系统分析!$E$233),5,AND(D560&gt;铜钱系统分析!$D$234,D560&lt;=铜钱系统分析!$E$234),4,AND(D560&gt;铜钱系统分析!$D$235,D560&lt;=铜钱系统分析!$E$235),3,AND(D560&gt;铜钱系统分析!$D$236,D560&lt;=铜钱系统分析!$E$236),2)</f>
        <v>2</v>
      </c>
      <c r="G560" s="48">
        <f t="shared" ca="1" si="82"/>
        <v>11.004192213692953</v>
      </c>
      <c r="H560">
        <f ca="1">_xlfn.IFS(AND(G560&gt;铜钱系统分析!$D$233,G560&lt;=铜钱系统分析!$E$233),5,AND(G560&gt;铜钱系统分析!$D$234,G560&lt;=铜钱系统分析!$E$234),4,AND(G560&gt;铜钱系统分析!$D$235,G560&lt;=铜钱系统分析!$E$235),3,AND(G560&gt;铜钱系统分析!$D$236,G560&lt;=铜钱系统分析!$E$236),2)</f>
        <v>3</v>
      </c>
      <c r="J560" s="48">
        <f t="shared" ca="1" si="83"/>
        <v>41.172367265826622</v>
      </c>
      <c r="K560">
        <f ca="1">_xlfn.IFS(AND(J560&gt;铜钱系统分析!$D$233,J560&lt;=铜钱系统分析!$E$233),5,AND(J560&gt;铜钱系统分析!$D$234,J560&lt;=铜钱系统分析!$E$234),4,AND(J560&gt;铜钱系统分析!$D$235,J560&lt;=铜钱系统分析!$E$235),3,AND(J560&gt;铜钱系统分析!$D$236,J560&lt;=铜钱系统分析!$E$236),2)</f>
        <v>3</v>
      </c>
      <c r="M560" s="48">
        <f t="shared" ca="1" si="84"/>
        <v>43.407997521452259</v>
      </c>
      <c r="N560">
        <f ca="1">_xlfn.IFS(AND(M560&gt;铜钱系统分析!$D$233,M560&lt;=铜钱系统分析!$E$233),5,AND(M560&gt;铜钱系统分析!$D$234,M560&lt;=铜钱系统分析!$E$234),4,AND(M560&gt;铜钱系统分析!$D$235,M560&lt;=铜钱系统分析!$E$235),3,AND(M560&gt;铜钱系统分析!$D$236,M560&lt;=铜钱系统分析!$E$236),2)</f>
        <v>3</v>
      </c>
      <c r="P560" s="48">
        <f t="shared" ca="1" si="85"/>
        <v>25.99666036795054</v>
      </c>
      <c r="Q560">
        <f ca="1">_xlfn.IFS(AND(P560&gt;铜钱系统分析!$D$233,P560&lt;=铜钱系统分析!$E$233),5,AND(P560&gt;铜钱系统分析!$D$234,P560&lt;=铜钱系统分析!$E$234),4,AND(P560&gt;铜钱系统分析!$D$235,P560&lt;=铜钱系统分析!$E$235),3,AND(P560&gt;铜钱系统分析!$D$236,P560&lt;=铜钱系统分析!$E$236),2)</f>
        <v>3</v>
      </c>
      <c r="S560" s="48">
        <f t="shared" ca="1" si="86"/>
        <v>30.262189291970408</v>
      </c>
      <c r="T560">
        <f ca="1">_xlfn.IFS(AND(S560&gt;铜钱系统分析!$D$233,S560&lt;=铜钱系统分析!$E$233),5,AND(S560&gt;铜钱系统分析!$D$234,S560&lt;=铜钱系统分析!$E$234),4,AND(S560&gt;铜钱系统分析!$D$235,S560&lt;=铜钱系统分析!$E$235),3,AND(S560&gt;铜钱系统分析!$D$236,S560&lt;=铜钱系统分析!$E$236),2)</f>
        <v>3</v>
      </c>
      <c r="V560" s="48">
        <f t="shared" ca="1" si="87"/>
        <v>51.637396626644737</v>
      </c>
      <c r="W560">
        <f ca="1">_xlfn.IFS(AND(V560&gt;铜钱系统分析!$D$233,V560&lt;=铜钱系统分析!$E$233),5,AND(V560&gt;铜钱系统分析!$D$234,V560&lt;=铜钱系统分析!$E$234),4,AND(V560&gt;铜钱系统分析!$D$235,V560&lt;=铜钱系统分析!$E$235),3,AND(V560&gt;铜钱系统分析!$D$236,V560&lt;=铜钱系统分析!$E$236),2)</f>
        <v>3</v>
      </c>
      <c r="Y560" s="48">
        <f t="shared" ca="1" si="88"/>
        <v>12.315262888384515</v>
      </c>
      <c r="Z560">
        <f ca="1">_xlfn.IFS(AND(Y560&gt;铜钱系统分析!$D$233,Y560&lt;=铜钱系统分析!$E$233),5,AND(Y560&gt;铜钱系统分析!$D$234,Y560&lt;=铜钱系统分析!$E$234),4,AND(Y560&gt;铜钱系统分析!$D$235,Y560&lt;=铜钱系统分析!$E$235),3,AND(Y560&gt;铜钱系统分析!$D$236,Y560&lt;=铜钱系统分析!$E$236),2)</f>
        <v>3</v>
      </c>
      <c r="AB560" s="48">
        <f t="shared" ca="1" si="89"/>
        <v>51.751599421953188</v>
      </c>
      <c r="AC560">
        <f ca="1">_xlfn.IFS(AND(AB560&gt;铜钱系统分析!$D$233,AB560&lt;=铜钱系统分析!$E$233),5,AND(AB560&gt;铜钱系统分析!$D$234,AB560&lt;=铜钱系统分析!$E$234),4,AND(AB560&gt;铜钱系统分析!$D$235,AB560&lt;=铜钱系统分析!$E$235),3,AND(AB560&gt;铜钱系统分析!$D$236,AB560&lt;=铜钱系统分析!$E$236),2)</f>
        <v>3</v>
      </c>
    </row>
    <row r="561" spans="1:29" x14ac:dyDescent="0.15">
      <c r="A561" s="48">
        <f t="shared" ca="1" si="80"/>
        <v>34.102606403673299</v>
      </c>
      <c r="B561">
        <f ca="1">_xlfn.IFS(AND(A561&gt;铜钱系统分析!$D$233,A561&lt;=铜钱系统分析!$E$233),5,AND(A561&gt;铜钱系统分析!$D$234,A561&lt;=铜钱系统分析!$E$234),4,AND(A561&gt;铜钱系统分析!$D$235,A561&lt;=铜钱系统分析!$E$235),3,AND(A561&gt;铜钱系统分析!$D$236,A561&lt;=铜钱系统分析!$E$236),2)</f>
        <v>3</v>
      </c>
      <c r="D561" s="48">
        <f t="shared" ca="1" si="81"/>
        <v>20.72742918242848</v>
      </c>
      <c r="E561">
        <f ca="1">_xlfn.IFS(AND(D561&gt;铜钱系统分析!$D$233,D561&lt;=铜钱系统分析!$E$233),5,AND(D561&gt;铜钱系统分析!$D$234,D561&lt;=铜钱系统分析!$E$234),4,AND(D561&gt;铜钱系统分析!$D$235,D561&lt;=铜钱系统分析!$E$235),3,AND(D561&gt;铜钱系统分析!$D$236,D561&lt;=铜钱系统分析!$E$236),2)</f>
        <v>3</v>
      </c>
      <c r="G561" s="48">
        <f t="shared" ca="1" si="82"/>
        <v>60.669192964042175</v>
      </c>
      <c r="H561">
        <f ca="1">_xlfn.IFS(AND(G561&gt;铜钱系统分析!$D$233,G561&lt;=铜钱系统分析!$E$233),5,AND(G561&gt;铜钱系统分析!$D$234,G561&lt;=铜钱系统分析!$E$234),4,AND(G561&gt;铜钱系统分析!$D$235,G561&lt;=铜钱系统分析!$E$235),3,AND(G561&gt;铜钱系统分析!$D$236,G561&lt;=铜钱系统分析!$E$236),2)</f>
        <v>3</v>
      </c>
      <c r="J561" s="48">
        <f t="shared" ca="1" si="83"/>
        <v>48.756476732355495</v>
      </c>
      <c r="K561">
        <f ca="1">_xlfn.IFS(AND(J561&gt;铜钱系统分析!$D$233,J561&lt;=铜钱系统分析!$E$233),5,AND(J561&gt;铜钱系统分析!$D$234,J561&lt;=铜钱系统分析!$E$234),4,AND(J561&gt;铜钱系统分析!$D$235,J561&lt;=铜钱系统分析!$E$235),3,AND(J561&gt;铜钱系统分析!$D$236,J561&lt;=铜钱系统分析!$E$236),2)</f>
        <v>3</v>
      </c>
      <c r="M561" s="48">
        <f t="shared" ca="1" si="84"/>
        <v>62.110738308099378</v>
      </c>
      <c r="N561">
        <f ca="1">_xlfn.IFS(AND(M561&gt;铜钱系统分析!$D$233,M561&lt;=铜钱系统分析!$E$233),5,AND(M561&gt;铜钱系统分析!$D$234,M561&lt;=铜钱系统分析!$E$234),4,AND(M561&gt;铜钱系统分析!$D$235,M561&lt;=铜钱系统分析!$E$235),3,AND(M561&gt;铜钱系统分析!$D$236,M561&lt;=铜钱系统分析!$E$236),2)</f>
        <v>3</v>
      </c>
      <c r="P561" s="48">
        <f t="shared" ca="1" si="85"/>
        <v>78.49065125826391</v>
      </c>
      <c r="Q561">
        <f ca="1">_xlfn.IFS(AND(P561&gt;铜钱系统分析!$D$233,P561&lt;=铜钱系统分析!$E$233),5,AND(P561&gt;铜钱系统分析!$D$234,P561&lt;=铜钱系统分析!$E$234),4,AND(P561&gt;铜钱系统分析!$D$235,P561&lt;=铜钱系统分析!$E$235),3,AND(P561&gt;铜钱系统分析!$D$236,P561&lt;=铜钱系统分析!$E$236),2)</f>
        <v>2</v>
      </c>
      <c r="S561" s="48">
        <f t="shared" ca="1" si="86"/>
        <v>28.238065324525628</v>
      </c>
      <c r="T561">
        <f ca="1">_xlfn.IFS(AND(S561&gt;铜钱系统分析!$D$233,S561&lt;=铜钱系统分析!$E$233),5,AND(S561&gt;铜钱系统分析!$D$234,S561&lt;=铜钱系统分析!$E$234),4,AND(S561&gt;铜钱系统分析!$D$235,S561&lt;=铜钱系统分析!$E$235),3,AND(S561&gt;铜钱系统分析!$D$236,S561&lt;=铜钱系统分析!$E$236),2)</f>
        <v>3</v>
      </c>
      <c r="V561" s="48">
        <f t="shared" ca="1" si="87"/>
        <v>34.889555724435603</v>
      </c>
      <c r="W561">
        <f ca="1">_xlfn.IFS(AND(V561&gt;铜钱系统分析!$D$233,V561&lt;=铜钱系统分析!$E$233),5,AND(V561&gt;铜钱系统分析!$D$234,V561&lt;=铜钱系统分析!$E$234),4,AND(V561&gt;铜钱系统分析!$D$235,V561&lt;=铜钱系统分析!$E$235),3,AND(V561&gt;铜钱系统分析!$D$236,V561&lt;=铜钱系统分析!$E$236),2)</f>
        <v>3</v>
      </c>
      <c r="Y561" s="48">
        <f t="shared" ca="1" si="88"/>
        <v>97.571289845484031</v>
      </c>
      <c r="Z561">
        <f ca="1">_xlfn.IFS(AND(Y561&gt;铜钱系统分析!$D$233,Y561&lt;=铜钱系统分析!$E$233),5,AND(Y561&gt;铜钱系统分析!$D$234,Y561&lt;=铜钱系统分析!$E$234),4,AND(Y561&gt;铜钱系统分析!$D$235,Y561&lt;=铜钱系统分析!$E$235),3,AND(Y561&gt;铜钱系统分析!$D$236,Y561&lt;=铜钱系统分析!$E$236),2)</f>
        <v>2</v>
      </c>
      <c r="AB561" s="48">
        <f t="shared" ca="1" si="89"/>
        <v>46.28717555433154</v>
      </c>
      <c r="AC561">
        <f ca="1">_xlfn.IFS(AND(AB561&gt;铜钱系统分析!$D$233,AB561&lt;=铜钱系统分析!$E$233),5,AND(AB561&gt;铜钱系统分析!$D$234,AB561&lt;=铜钱系统分析!$E$234),4,AND(AB561&gt;铜钱系统分析!$D$235,AB561&lt;=铜钱系统分析!$E$235),3,AND(AB561&gt;铜钱系统分析!$D$236,AB561&lt;=铜钱系统分析!$E$236),2)</f>
        <v>3</v>
      </c>
    </row>
    <row r="562" spans="1:29" x14ac:dyDescent="0.15">
      <c r="A562" s="48">
        <f t="shared" ca="1" si="80"/>
        <v>58.844079479714942</v>
      </c>
      <c r="B562">
        <f ca="1">_xlfn.IFS(AND(A562&gt;铜钱系统分析!$D$233,A562&lt;=铜钱系统分析!$E$233),5,AND(A562&gt;铜钱系统分析!$D$234,A562&lt;=铜钱系统分析!$E$234),4,AND(A562&gt;铜钱系统分析!$D$235,A562&lt;=铜钱系统分析!$E$235),3,AND(A562&gt;铜钱系统分析!$D$236,A562&lt;=铜钱系统分析!$E$236),2)</f>
        <v>3</v>
      </c>
      <c r="D562" s="48">
        <f t="shared" ca="1" si="81"/>
        <v>35.036864869332796</v>
      </c>
      <c r="E562">
        <f ca="1">_xlfn.IFS(AND(D562&gt;铜钱系统分析!$D$233,D562&lt;=铜钱系统分析!$E$233),5,AND(D562&gt;铜钱系统分析!$D$234,D562&lt;=铜钱系统分析!$E$234),4,AND(D562&gt;铜钱系统分析!$D$235,D562&lt;=铜钱系统分析!$E$235),3,AND(D562&gt;铜钱系统分析!$D$236,D562&lt;=铜钱系统分析!$E$236),2)</f>
        <v>3</v>
      </c>
      <c r="G562" s="48">
        <f t="shared" ca="1" si="82"/>
        <v>51.743289672009098</v>
      </c>
      <c r="H562">
        <f ca="1">_xlfn.IFS(AND(G562&gt;铜钱系统分析!$D$233,G562&lt;=铜钱系统分析!$E$233),5,AND(G562&gt;铜钱系统分析!$D$234,G562&lt;=铜钱系统分析!$E$234),4,AND(G562&gt;铜钱系统分析!$D$235,G562&lt;=铜钱系统分析!$E$235),3,AND(G562&gt;铜钱系统分析!$D$236,G562&lt;=铜钱系统分析!$E$236),2)</f>
        <v>3</v>
      </c>
      <c r="J562" s="48">
        <f t="shared" ca="1" si="83"/>
        <v>81.400535619097781</v>
      </c>
      <c r="K562">
        <f ca="1">_xlfn.IFS(AND(J562&gt;铜钱系统分析!$D$233,J562&lt;=铜钱系统分析!$E$233),5,AND(J562&gt;铜钱系统分析!$D$234,J562&lt;=铜钱系统分析!$E$234),4,AND(J562&gt;铜钱系统分析!$D$235,J562&lt;=铜钱系统分析!$E$235),3,AND(J562&gt;铜钱系统分析!$D$236,J562&lt;=铜钱系统分析!$E$236),2)</f>
        <v>2</v>
      </c>
      <c r="M562" s="48">
        <f t="shared" ca="1" si="84"/>
        <v>60.055205147138558</v>
      </c>
      <c r="N562">
        <f ca="1">_xlfn.IFS(AND(M562&gt;铜钱系统分析!$D$233,M562&lt;=铜钱系统分析!$E$233),5,AND(M562&gt;铜钱系统分析!$D$234,M562&lt;=铜钱系统分析!$E$234),4,AND(M562&gt;铜钱系统分析!$D$235,M562&lt;=铜钱系统分析!$E$235),3,AND(M562&gt;铜钱系统分析!$D$236,M562&lt;=铜钱系统分析!$E$236),2)</f>
        <v>3</v>
      </c>
      <c r="P562" s="48">
        <f t="shared" ca="1" si="85"/>
        <v>0.90509036953198008</v>
      </c>
      <c r="Q562">
        <f ca="1">_xlfn.IFS(AND(P562&gt;铜钱系统分析!$D$233,P562&lt;=铜钱系统分析!$E$233),5,AND(P562&gt;铜钱系统分析!$D$234,P562&lt;=铜钱系统分析!$E$234),4,AND(P562&gt;铜钱系统分析!$D$235,P562&lt;=铜钱系统分析!$E$235),3,AND(P562&gt;铜钱系统分析!$D$236,P562&lt;=铜钱系统分析!$E$236),2)</f>
        <v>4</v>
      </c>
      <c r="S562" s="48">
        <f t="shared" ca="1" si="86"/>
        <v>33.570061348202273</v>
      </c>
      <c r="T562">
        <f ca="1">_xlfn.IFS(AND(S562&gt;铜钱系统分析!$D$233,S562&lt;=铜钱系统分析!$E$233),5,AND(S562&gt;铜钱系统分析!$D$234,S562&lt;=铜钱系统分析!$E$234),4,AND(S562&gt;铜钱系统分析!$D$235,S562&lt;=铜钱系统分析!$E$235),3,AND(S562&gt;铜钱系统分析!$D$236,S562&lt;=铜钱系统分析!$E$236),2)</f>
        <v>3</v>
      </c>
      <c r="V562" s="48">
        <f t="shared" ca="1" si="87"/>
        <v>26.533677518671396</v>
      </c>
      <c r="W562">
        <f ca="1">_xlfn.IFS(AND(V562&gt;铜钱系统分析!$D$233,V562&lt;=铜钱系统分析!$E$233),5,AND(V562&gt;铜钱系统分析!$D$234,V562&lt;=铜钱系统分析!$E$234),4,AND(V562&gt;铜钱系统分析!$D$235,V562&lt;=铜钱系统分析!$E$235),3,AND(V562&gt;铜钱系统分析!$D$236,V562&lt;=铜钱系统分析!$E$236),2)</f>
        <v>3</v>
      </c>
      <c r="Y562" s="48">
        <f t="shared" ca="1" si="88"/>
        <v>94.005516625955082</v>
      </c>
      <c r="Z562">
        <f ca="1">_xlfn.IFS(AND(Y562&gt;铜钱系统分析!$D$233,Y562&lt;=铜钱系统分析!$E$233),5,AND(Y562&gt;铜钱系统分析!$D$234,Y562&lt;=铜钱系统分析!$E$234),4,AND(Y562&gt;铜钱系统分析!$D$235,Y562&lt;=铜钱系统分析!$E$235),3,AND(Y562&gt;铜钱系统分析!$D$236,Y562&lt;=铜钱系统分析!$E$236),2)</f>
        <v>2</v>
      </c>
      <c r="AB562" s="48">
        <f t="shared" ca="1" si="89"/>
        <v>44.928439838221934</v>
      </c>
      <c r="AC562">
        <f ca="1">_xlfn.IFS(AND(AB562&gt;铜钱系统分析!$D$233,AB562&lt;=铜钱系统分析!$E$233),5,AND(AB562&gt;铜钱系统分析!$D$234,AB562&lt;=铜钱系统分析!$E$234),4,AND(AB562&gt;铜钱系统分析!$D$235,AB562&lt;=铜钱系统分析!$E$235),3,AND(AB562&gt;铜钱系统分析!$D$236,AB562&lt;=铜钱系统分析!$E$236),2)</f>
        <v>3</v>
      </c>
    </row>
    <row r="563" spans="1:29" x14ac:dyDescent="0.15">
      <c r="A563" s="48">
        <f t="shared" ca="1" si="80"/>
        <v>17.926103216802701</v>
      </c>
      <c r="B563">
        <f ca="1">_xlfn.IFS(AND(A563&gt;铜钱系统分析!$D$233,A563&lt;=铜钱系统分析!$E$233),5,AND(A563&gt;铜钱系统分析!$D$234,A563&lt;=铜钱系统分析!$E$234),4,AND(A563&gt;铜钱系统分析!$D$235,A563&lt;=铜钱系统分析!$E$235),3,AND(A563&gt;铜钱系统分析!$D$236,A563&lt;=铜钱系统分析!$E$236),2)</f>
        <v>3</v>
      </c>
      <c r="D563" s="48">
        <f t="shared" ca="1" si="81"/>
        <v>30.573833775715631</v>
      </c>
      <c r="E563">
        <f ca="1">_xlfn.IFS(AND(D563&gt;铜钱系统分析!$D$233,D563&lt;=铜钱系统分析!$E$233),5,AND(D563&gt;铜钱系统分析!$D$234,D563&lt;=铜钱系统分析!$E$234),4,AND(D563&gt;铜钱系统分析!$D$235,D563&lt;=铜钱系统分析!$E$235),3,AND(D563&gt;铜钱系统分析!$D$236,D563&lt;=铜钱系统分析!$E$236),2)</f>
        <v>3</v>
      </c>
      <c r="G563" s="48">
        <f t="shared" ca="1" si="82"/>
        <v>39.838052088468764</v>
      </c>
      <c r="H563">
        <f ca="1">_xlfn.IFS(AND(G563&gt;铜钱系统分析!$D$233,G563&lt;=铜钱系统分析!$E$233),5,AND(G563&gt;铜钱系统分析!$D$234,G563&lt;=铜钱系统分析!$E$234),4,AND(G563&gt;铜钱系统分析!$D$235,G563&lt;=铜钱系统分析!$E$235),3,AND(G563&gt;铜钱系统分析!$D$236,G563&lt;=铜钱系统分析!$E$236),2)</f>
        <v>3</v>
      </c>
      <c r="J563" s="48">
        <f t="shared" ca="1" si="83"/>
        <v>37.679691563455883</v>
      </c>
      <c r="K563">
        <f ca="1">_xlfn.IFS(AND(J563&gt;铜钱系统分析!$D$233,J563&lt;=铜钱系统分析!$E$233),5,AND(J563&gt;铜钱系统分析!$D$234,J563&lt;=铜钱系统分析!$E$234),4,AND(J563&gt;铜钱系统分析!$D$235,J563&lt;=铜钱系统分析!$E$235),3,AND(J563&gt;铜钱系统分析!$D$236,J563&lt;=铜钱系统分析!$E$236),2)</f>
        <v>3</v>
      </c>
      <c r="M563" s="48">
        <f t="shared" ca="1" si="84"/>
        <v>28.4781577814597</v>
      </c>
      <c r="N563">
        <f ca="1">_xlfn.IFS(AND(M563&gt;铜钱系统分析!$D$233,M563&lt;=铜钱系统分析!$E$233),5,AND(M563&gt;铜钱系统分析!$D$234,M563&lt;=铜钱系统分析!$E$234),4,AND(M563&gt;铜钱系统分析!$D$235,M563&lt;=铜钱系统分析!$E$235),3,AND(M563&gt;铜钱系统分析!$D$236,M563&lt;=铜钱系统分析!$E$236),2)</f>
        <v>3</v>
      </c>
      <c r="P563" s="48">
        <f t="shared" ca="1" si="85"/>
        <v>45.741987310302058</v>
      </c>
      <c r="Q563">
        <f ca="1">_xlfn.IFS(AND(P563&gt;铜钱系统分析!$D$233,P563&lt;=铜钱系统分析!$E$233),5,AND(P563&gt;铜钱系统分析!$D$234,P563&lt;=铜钱系统分析!$E$234),4,AND(P563&gt;铜钱系统分析!$D$235,P563&lt;=铜钱系统分析!$E$235),3,AND(P563&gt;铜钱系统分析!$D$236,P563&lt;=铜钱系统分析!$E$236),2)</f>
        <v>3</v>
      </c>
      <c r="S563" s="48">
        <f t="shared" ca="1" si="86"/>
        <v>63.314150633003777</v>
      </c>
      <c r="T563">
        <f ca="1">_xlfn.IFS(AND(S563&gt;铜钱系统分析!$D$233,S563&lt;=铜钱系统分析!$E$233),5,AND(S563&gt;铜钱系统分析!$D$234,S563&lt;=铜钱系统分析!$E$234),4,AND(S563&gt;铜钱系统分析!$D$235,S563&lt;=铜钱系统分析!$E$235),3,AND(S563&gt;铜钱系统分析!$D$236,S563&lt;=铜钱系统分析!$E$236),2)</f>
        <v>3</v>
      </c>
      <c r="V563" s="48">
        <f t="shared" ca="1" si="87"/>
        <v>37.303906314436198</v>
      </c>
      <c r="W563">
        <f ca="1">_xlfn.IFS(AND(V563&gt;铜钱系统分析!$D$233,V563&lt;=铜钱系统分析!$E$233),5,AND(V563&gt;铜钱系统分析!$D$234,V563&lt;=铜钱系统分析!$E$234),4,AND(V563&gt;铜钱系统分析!$D$235,V563&lt;=铜钱系统分析!$E$235),3,AND(V563&gt;铜钱系统分析!$D$236,V563&lt;=铜钱系统分析!$E$236),2)</f>
        <v>3</v>
      </c>
      <c r="Y563" s="48">
        <f t="shared" ca="1" si="88"/>
        <v>56.88664752052992</v>
      </c>
      <c r="Z563">
        <f ca="1">_xlfn.IFS(AND(Y563&gt;铜钱系统分析!$D$233,Y563&lt;=铜钱系统分析!$E$233),5,AND(Y563&gt;铜钱系统分析!$D$234,Y563&lt;=铜钱系统分析!$E$234),4,AND(Y563&gt;铜钱系统分析!$D$235,Y563&lt;=铜钱系统分析!$E$235),3,AND(Y563&gt;铜钱系统分析!$D$236,Y563&lt;=铜钱系统分析!$E$236),2)</f>
        <v>3</v>
      </c>
      <c r="AB563" s="48">
        <f t="shared" ca="1" si="89"/>
        <v>89.680633923880322</v>
      </c>
      <c r="AC563">
        <f ca="1">_xlfn.IFS(AND(AB563&gt;铜钱系统分析!$D$233,AB563&lt;=铜钱系统分析!$E$233),5,AND(AB563&gt;铜钱系统分析!$D$234,AB563&lt;=铜钱系统分析!$E$234),4,AND(AB563&gt;铜钱系统分析!$D$235,AB563&lt;=铜钱系统分析!$E$235),3,AND(AB563&gt;铜钱系统分析!$D$236,AB563&lt;=铜钱系统分析!$E$236),2)</f>
        <v>2</v>
      </c>
    </row>
    <row r="564" spans="1:29" x14ac:dyDescent="0.15">
      <c r="A564" s="48">
        <f t="shared" ca="1" si="80"/>
        <v>31.733383344787882</v>
      </c>
      <c r="B564">
        <f ca="1">_xlfn.IFS(AND(A564&gt;铜钱系统分析!$D$233,A564&lt;=铜钱系统分析!$E$233),5,AND(A564&gt;铜钱系统分析!$D$234,A564&lt;=铜钱系统分析!$E$234),4,AND(A564&gt;铜钱系统分析!$D$235,A564&lt;=铜钱系统分析!$E$235),3,AND(A564&gt;铜钱系统分析!$D$236,A564&lt;=铜钱系统分析!$E$236),2)</f>
        <v>3</v>
      </c>
      <c r="D564" s="48">
        <f t="shared" ca="1" si="81"/>
        <v>31.345804851315428</v>
      </c>
      <c r="E564">
        <f ca="1">_xlfn.IFS(AND(D564&gt;铜钱系统分析!$D$233,D564&lt;=铜钱系统分析!$E$233),5,AND(D564&gt;铜钱系统分析!$D$234,D564&lt;=铜钱系统分析!$E$234),4,AND(D564&gt;铜钱系统分析!$D$235,D564&lt;=铜钱系统分析!$E$235),3,AND(D564&gt;铜钱系统分析!$D$236,D564&lt;=铜钱系统分析!$E$236),2)</f>
        <v>3</v>
      </c>
      <c r="G564" s="48">
        <f t="shared" ca="1" si="82"/>
        <v>55.769134915034179</v>
      </c>
      <c r="H564">
        <f ca="1">_xlfn.IFS(AND(G564&gt;铜钱系统分析!$D$233,G564&lt;=铜钱系统分析!$E$233),5,AND(G564&gt;铜钱系统分析!$D$234,G564&lt;=铜钱系统分析!$E$234),4,AND(G564&gt;铜钱系统分析!$D$235,G564&lt;=铜钱系统分析!$E$235),3,AND(G564&gt;铜钱系统分析!$D$236,G564&lt;=铜钱系统分析!$E$236),2)</f>
        <v>3</v>
      </c>
      <c r="J564" s="48">
        <f t="shared" ca="1" si="83"/>
        <v>99.432319115099901</v>
      </c>
      <c r="K564">
        <f ca="1">_xlfn.IFS(AND(J564&gt;铜钱系统分析!$D$233,J564&lt;=铜钱系统分析!$E$233),5,AND(J564&gt;铜钱系统分析!$D$234,J564&lt;=铜钱系统分析!$E$234),4,AND(J564&gt;铜钱系统分析!$D$235,J564&lt;=铜钱系统分析!$E$235),3,AND(J564&gt;铜钱系统分析!$D$236,J564&lt;=铜钱系统分析!$E$236),2)</f>
        <v>2</v>
      </c>
      <c r="M564" s="48">
        <f t="shared" ca="1" si="84"/>
        <v>33.77790613415501</v>
      </c>
      <c r="N564">
        <f ca="1">_xlfn.IFS(AND(M564&gt;铜钱系统分析!$D$233,M564&lt;=铜钱系统分析!$E$233),5,AND(M564&gt;铜钱系统分析!$D$234,M564&lt;=铜钱系统分析!$E$234),4,AND(M564&gt;铜钱系统分析!$D$235,M564&lt;=铜钱系统分析!$E$235),3,AND(M564&gt;铜钱系统分析!$D$236,M564&lt;=铜钱系统分析!$E$236),2)</f>
        <v>3</v>
      </c>
      <c r="P564" s="48">
        <f t="shared" ca="1" si="85"/>
        <v>56.85960573250177</v>
      </c>
      <c r="Q564">
        <f ca="1">_xlfn.IFS(AND(P564&gt;铜钱系统分析!$D$233,P564&lt;=铜钱系统分析!$E$233),5,AND(P564&gt;铜钱系统分析!$D$234,P564&lt;=铜钱系统分析!$E$234),4,AND(P564&gt;铜钱系统分析!$D$235,P564&lt;=铜钱系统分析!$E$235),3,AND(P564&gt;铜钱系统分析!$D$236,P564&lt;=铜钱系统分析!$E$236),2)</f>
        <v>3</v>
      </c>
      <c r="S564" s="48">
        <f t="shared" ca="1" si="86"/>
        <v>98.51920382155518</v>
      </c>
      <c r="T564">
        <f ca="1">_xlfn.IFS(AND(S564&gt;铜钱系统分析!$D$233,S564&lt;=铜钱系统分析!$E$233),5,AND(S564&gt;铜钱系统分析!$D$234,S564&lt;=铜钱系统分析!$E$234),4,AND(S564&gt;铜钱系统分析!$D$235,S564&lt;=铜钱系统分析!$E$235),3,AND(S564&gt;铜钱系统分析!$D$236,S564&lt;=铜钱系统分析!$E$236),2)</f>
        <v>2</v>
      </c>
      <c r="V564" s="48">
        <f t="shared" ca="1" si="87"/>
        <v>58.636906253008782</v>
      </c>
      <c r="W564">
        <f ca="1">_xlfn.IFS(AND(V564&gt;铜钱系统分析!$D$233,V564&lt;=铜钱系统分析!$E$233),5,AND(V564&gt;铜钱系统分析!$D$234,V564&lt;=铜钱系统分析!$E$234),4,AND(V564&gt;铜钱系统分析!$D$235,V564&lt;=铜钱系统分析!$E$235),3,AND(V564&gt;铜钱系统分析!$D$236,V564&lt;=铜钱系统分析!$E$236),2)</f>
        <v>3</v>
      </c>
      <c r="Y564" s="48">
        <f t="shared" ca="1" si="88"/>
        <v>96.170477245065527</v>
      </c>
      <c r="Z564">
        <f ca="1">_xlfn.IFS(AND(Y564&gt;铜钱系统分析!$D$233,Y564&lt;=铜钱系统分析!$E$233),5,AND(Y564&gt;铜钱系统分析!$D$234,Y564&lt;=铜钱系统分析!$E$234),4,AND(Y564&gt;铜钱系统分析!$D$235,Y564&lt;=铜钱系统分析!$E$235),3,AND(Y564&gt;铜钱系统分析!$D$236,Y564&lt;=铜钱系统分析!$E$236),2)</f>
        <v>2</v>
      </c>
      <c r="AB564" s="48">
        <f t="shared" ca="1" si="89"/>
        <v>99.147408860317881</v>
      </c>
      <c r="AC564">
        <f ca="1">_xlfn.IFS(AND(AB564&gt;铜钱系统分析!$D$233,AB564&lt;=铜钱系统分析!$E$233),5,AND(AB564&gt;铜钱系统分析!$D$234,AB564&lt;=铜钱系统分析!$E$234),4,AND(AB564&gt;铜钱系统分析!$D$235,AB564&lt;=铜钱系统分析!$E$235),3,AND(AB564&gt;铜钱系统分析!$D$236,AB564&lt;=铜钱系统分析!$E$236),2)</f>
        <v>2</v>
      </c>
    </row>
    <row r="565" spans="1:29" x14ac:dyDescent="0.15">
      <c r="A565" s="48">
        <f t="shared" ca="1" si="80"/>
        <v>2.9893560594922763</v>
      </c>
      <c r="B565">
        <f ca="1">_xlfn.IFS(AND(A565&gt;铜钱系统分析!$D$233,A565&lt;=铜钱系统分析!$E$233),5,AND(A565&gt;铜钱系统分析!$D$234,A565&lt;=铜钱系统分析!$E$234),4,AND(A565&gt;铜钱系统分析!$D$235,A565&lt;=铜钱系统分析!$E$235),3,AND(A565&gt;铜钱系统分析!$D$236,A565&lt;=铜钱系统分析!$E$236),2)</f>
        <v>3</v>
      </c>
      <c r="D565" s="48">
        <f t="shared" ca="1" si="81"/>
        <v>39.711270416178245</v>
      </c>
      <c r="E565">
        <f ca="1">_xlfn.IFS(AND(D565&gt;铜钱系统分析!$D$233,D565&lt;=铜钱系统分析!$E$233),5,AND(D565&gt;铜钱系统分析!$D$234,D565&lt;=铜钱系统分析!$E$234),4,AND(D565&gt;铜钱系统分析!$D$235,D565&lt;=铜钱系统分析!$E$235),3,AND(D565&gt;铜钱系统分析!$D$236,D565&lt;=铜钱系统分析!$E$236),2)</f>
        <v>3</v>
      </c>
      <c r="G565" s="48">
        <f t="shared" ca="1" si="82"/>
        <v>65.257740848847547</v>
      </c>
      <c r="H565">
        <f ca="1">_xlfn.IFS(AND(G565&gt;铜钱系统分析!$D$233,G565&lt;=铜钱系统分析!$E$233),5,AND(G565&gt;铜钱系统分析!$D$234,G565&lt;=铜钱系统分析!$E$234),4,AND(G565&gt;铜钱系统分析!$D$235,G565&lt;=铜钱系统分析!$E$235),3,AND(G565&gt;铜钱系统分析!$D$236,G565&lt;=铜钱系统分析!$E$236),2)</f>
        <v>3</v>
      </c>
      <c r="J565" s="48">
        <f t="shared" ca="1" si="83"/>
        <v>64.677099834537771</v>
      </c>
      <c r="K565">
        <f ca="1">_xlfn.IFS(AND(J565&gt;铜钱系统分析!$D$233,J565&lt;=铜钱系统分析!$E$233),5,AND(J565&gt;铜钱系统分析!$D$234,J565&lt;=铜钱系统分析!$E$234),4,AND(J565&gt;铜钱系统分析!$D$235,J565&lt;=铜钱系统分析!$E$235),3,AND(J565&gt;铜钱系统分析!$D$236,J565&lt;=铜钱系统分析!$E$236),2)</f>
        <v>3</v>
      </c>
      <c r="M565" s="48">
        <f t="shared" ca="1" si="84"/>
        <v>44.990482766571681</v>
      </c>
      <c r="N565">
        <f ca="1">_xlfn.IFS(AND(M565&gt;铜钱系统分析!$D$233,M565&lt;=铜钱系统分析!$E$233),5,AND(M565&gt;铜钱系统分析!$D$234,M565&lt;=铜钱系统分析!$E$234),4,AND(M565&gt;铜钱系统分析!$D$235,M565&lt;=铜钱系统分析!$E$235),3,AND(M565&gt;铜钱系统分析!$D$236,M565&lt;=铜钱系统分析!$E$236),2)</f>
        <v>3</v>
      </c>
      <c r="P565" s="48">
        <f t="shared" ca="1" si="85"/>
        <v>87.006042412435107</v>
      </c>
      <c r="Q565">
        <f ca="1">_xlfn.IFS(AND(P565&gt;铜钱系统分析!$D$233,P565&lt;=铜钱系统分析!$E$233),5,AND(P565&gt;铜钱系统分析!$D$234,P565&lt;=铜钱系统分析!$E$234),4,AND(P565&gt;铜钱系统分析!$D$235,P565&lt;=铜钱系统分析!$E$235),3,AND(P565&gt;铜钱系统分析!$D$236,P565&lt;=铜钱系统分析!$E$236),2)</f>
        <v>2</v>
      </c>
      <c r="S565" s="48">
        <f t="shared" ca="1" si="86"/>
        <v>61.344677542120415</v>
      </c>
      <c r="T565">
        <f ca="1">_xlfn.IFS(AND(S565&gt;铜钱系统分析!$D$233,S565&lt;=铜钱系统分析!$E$233),5,AND(S565&gt;铜钱系统分析!$D$234,S565&lt;=铜钱系统分析!$E$234),4,AND(S565&gt;铜钱系统分析!$D$235,S565&lt;=铜钱系统分析!$E$235),3,AND(S565&gt;铜钱系统分析!$D$236,S565&lt;=铜钱系统分析!$E$236),2)</f>
        <v>3</v>
      </c>
      <c r="V565" s="48">
        <f t="shared" ca="1" si="87"/>
        <v>73.922818356471723</v>
      </c>
      <c r="W565">
        <f ca="1">_xlfn.IFS(AND(V565&gt;铜钱系统分析!$D$233,V565&lt;=铜钱系统分析!$E$233),5,AND(V565&gt;铜钱系统分析!$D$234,V565&lt;=铜钱系统分析!$E$234),4,AND(V565&gt;铜钱系统分析!$D$235,V565&lt;=铜钱系统分析!$E$235),3,AND(V565&gt;铜钱系统分析!$D$236,V565&lt;=铜钱系统分析!$E$236),2)</f>
        <v>2</v>
      </c>
      <c r="Y565" s="48">
        <f t="shared" ca="1" si="88"/>
        <v>4.8786248092659861</v>
      </c>
      <c r="Z565">
        <f ca="1">_xlfn.IFS(AND(Y565&gt;铜钱系统分析!$D$233,Y565&lt;=铜钱系统分析!$E$233),5,AND(Y565&gt;铜钱系统分析!$D$234,Y565&lt;=铜钱系统分析!$E$234),4,AND(Y565&gt;铜钱系统分析!$D$235,Y565&lt;=铜钱系统分析!$E$235),3,AND(Y565&gt;铜钱系统分析!$D$236,Y565&lt;=铜钱系统分析!$E$236),2)</f>
        <v>3</v>
      </c>
      <c r="AB565" s="48">
        <f t="shared" ca="1" si="89"/>
        <v>33.269747562745081</v>
      </c>
      <c r="AC565">
        <f ca="1">_xlfn.IFS(AND(AB565&gt;铜钱系统分析!$D$233,AB565&lt;=铜钱系统分析!$E$233),5,AND(AB565&gt;铜钱系统分析!$D$234,AB565&lt;=铜钱系统分析!$E$234),4,AND(AB565&gt;铜钱系统分析!$D$235,AB565&lt;=铜钱系统分析!$E$235),3,AND(AB565&gt;铜钱系统分析!$D$236,AB565&lt;=铜钱系统分析!$E$236),2)</f>
        <v>3</v>
      </c>
    </row>
    <row r="566" spans="1:29" x14ac:dyDescent="0.15">
      <c r="A566" s="48">
        <f t="shared" ca="1" si="80"/>
        <v>68.002329891386495</v>
      </c>
      <c r="B566">
        <f ca="1">_xlfn.IFS(AND(A566&gt;铜钱系统分析!$D$233,A566&lt;=铜钱系统分析!$E$233),5,AND(A566&gt;铜钱系统分析!$D$234,A566&lt;=铜钱系统分析!$E$234),4,AND(A566&gt;铜钱系统分析!$D$235,A566&lt;=铜钱系统分析!$E$235),3,AND(A566&gt;铜钱系统分析!$D$236,A566&lt;=铜钱系统分析!$E$236),2)</f>
        <v>3</v>
      </c>
      <c r="D566" s="48">
        <f t="shared" ca="1" si="81"/>
        <v>10.223828889012543</v>
      </c>
      <c r="E566">
        <f ca="1">_xlfn.IFS(AND(D566&gt;铜钱系统分析!$D$233,D566&lt;=铜钱系统分析!$E$233),5,AND(D566&gt;铜钱系统分析!$D$234,D566&lt;=铜钱系统分析!$E$234),4,AND(D566&gt;铜钱系统分析!$D$235,D566&lt;=铜钱系统分析!$E$235),3,AND(D566&gt;铜钱系统分析!$D$236,D566&lt;=铜钱系统分析!$E$236),2)</f>
        <v>3</v>
      </c>
      <c r="G566" s="48">
        <f t="shared" ca="1" si="82"/>
        <v>85.71376768070661</v>
      </c>
      <c r="H566">
        <f ca="1">_xlfn.IFS(AND(G566&gt;铜钱系统分析!$D$233,G566&lt;=铜钱系统分析!$E$233),5,AND(G566&gt;铜钱系统分析!$D$234,G566&lt;=铜钱系统分析!$E$234),4,AND(G566&gt;铜钱系统分析!$D$235,G566&lt;=铜钱系统分析!$E$235),3,AND(G566&gt;铜钱系统分析!$D$236,G566&lt;=铜钱系统分析!$E$236),2)</f>
        <v>2</v>
      </c>
      <c r="J566" s="48">
        <f t="shared" ca="1" si="83"/>
        <v>66.267475287434763</v>
      </c>
      <c r="K566">
        <f ca="1">_xlfn.IFS(AND(J566&gt;铜钱系统分析!$D$233,J566&lt;=铜钱系统分析!$E$233),5,AND(J566&gt;铜钱系统分析!$D$234,J566&lt;=铜钱系统分析!$E$234),4,AND(J566&gt;铜钱系统分析!$D$235,J566&lt;=铜钱系统分析!$E$235),3,AND(J566&gt;铜钱系统分析!$D$236,J566&lt;=铜钱系统分析!$E$236),2)</f>
        <v>3</v>
      </c>
      <c r="M566" s="48">
        <f t="shared" ca="1" si="84"/>
        <v>21.729077158195743</v>
      </c>
      <c r="N566">
        <f ca="1">_xlfn.IFS(AND(M566&gt;铜钱系统分析!$D$233,M566&lt;=铜钱系统分析!$E$233),5,AND(M566&gt;铜钱系统分析!$D$234,M566&lt;=铜钱系统分析!$E$234),4,AND(M566&gt;铜钱系统分析!$D$235,M566&lt;=铜钱系统分析!$E$235),3,AND(M566&gt;铜钱系统分析!$D$236,M566&lt;=铜钱系统分析!$E$236),2)</f>
        <v>3</v>
      </c>
      <c r="P566" s="48">
        <f t="shared" ca="1" si="85"/>
        <v>92.384593596005018</v>
      </c>
      <c r="Q566">
        <f ca="1">_xlfn.IFS(AND(P566&gt;铜钱系统分析!$D$233,P566&lt;=铜钱系统分析!$E$233),5,AND(P566&gt;铜钱系统分析!$D$234,P566&lt;=铜钱系统分析!$E$234),4,AND(P566&gt;铜钱系统分析!$D$235,P566&lt;=铜钱系统分析!$E$235),3,AND(P566&gt;铜钱系统分析!$D$236,P566&lt;=铜钱系统分析!$E$236),2)</f>
        <v>2</v>
      </c>
      <c r="S566" s="48">
        <f t="shared" ca="1" si="86"/>
        <v>13.993662134107188</v>
      </c>
      <c r="T566">
        <f ca="1">_xlfn.IFS(AND(S566&gt;铜钱系统分析!$D$233,S566&lt;=铜钱系统分析!$E$233),5,AND(S566&gt;铜钱系统分析!$D$234,S566&lt;=铜钱系统分析!$E$234),4,AND(S566&gt;铜钱系统分析!$D$235,S566&lt;=铜钱系统分析!$E$235),3,AND(S566&gt;铜钱系统分析!$D$236,S566&lt;=铜钱系统分析!$E$236),2)</f>
        <v>3</v>
      </c>
      <c r="V566" s="48">
        <f t="shared" ca="1" si="87"/>
        <v>52.496882830141288</v>
      </c>
      <c r="W566">
        <f ca="1">_xlfn.IFS(AND(V566&gt;铜钱系统分析!$D$233,V566&lt;=铜钱系统分析!$E$233),5,AND(V566&gt;铜钱系统分析!$D$234,V566&lt;=铜钱系统分析!$E$234),4,AND(V566&gt;铜钱系统分析!$D$235,V566&lt;=铜钱系统分析!$E$235),3,AND(V566&gt;铜钱系统分析!$D$236,V566&lt;=铜钱系统分析!$E$236),2)</f>
        <v>3</v>
      </c>
      <c r="Y566" s="48">
        <f t="shared" ca="1" si="88"/>
        <v>68.808395301679923</v>
      </c>
      <c r="Z566">
        <f ca="1">_xlfn.IFS(AND(Y566&gt;铜钱系统分析!$D$233,Y566&lt;=铜钱系统分析!$E$233),5,AND(Y566&gt;铜钱系统分析!$D$234,Y566&lt;=铜钱系统分析!$E$234),4,AND(Y566&gt;铜钱系统分析!$D$235,Y566&lt;=铜钱系统分析!$E$235),3,AND(Y566&gt;铜钱系统分析!$D$236,Y566&lt;=铜钱系统分析!$E$236),2)</f>
        <v>3</v>
      </c>
      <c r="AB566" s="48">
        <f t="shared" ca="1" si="89"/>
        <v>50.138219739760672</v>
      </c>
      <c r="AC566">
        <f ca="1">_xlfn.IFS(AND(AB566&gt;铜钱系统分析!$D$233,AB566&lt;=铜钱系统分析!$E$233),5,AND(AB566&gt;铜钱系统分析!$D$234,AB566&lt;=铜钱系统分析!$E$234),4,AND(AB566&gt;铜钱系统分析!$D$235,AB566&lt;=铜钱系统分析!$E$235),3,AND(AB566&gt;铜钱系统分析!$D$236,AB566&lt;=铜钱系统分析!$E$236),2)</f>
        <v>3</v>
      </c>
    </row>
    <row r="567" spans="1:29" x14ac:dyDescent="0.15">
      <c r="A567" s="48">
        <f t="shared" ca="1" si="80"/>
        <v>73.487596916620333</v>
      </c>
      <c r="B567">
        <f ca="1">_xlfn.IFS(AND(A567&gt;铜钱系统分析!$D$233,A567&lt;=铜钱系统分析!$E$233),5,AND(A567&gt;铜钱系统分析!$D$234,A567&lt;=铜钱系统分析!$E$234),4,AND(A567&gt;铜钱系统分析!$D$235,A567&lt;=铜钱系统分析!$E$235),3,AND(A567&gt;铜钱系统分析!$D$236,A567&lt;=铜钱系统分析!$E$236),2)</f>
        <v>2</v>
      </c>
      <c r="D567" s="48">
        <f t="shared" ca="1" si="81"/>
        <v>60.352126962398088</v>
      </c>
      <c r="E567">
        <f ca="1">_xlfn.IFS(AND(D567&gt;铜钱系统分析!$D$233,D567&lt;=铜钱系统分析!$E$233),5,AND(D567&gt;铜钱系统分析!$D$234,D567&lt;=铜钱系统分析!$E$234),4,AND(D567&gt;铜钱系统分析!$D$235,D567&lt;=铜钱系统分析!$E$235),3,AND(D567&gt;铜钱系统分析!$D$236,D567&lt;=铜钱系统分析!$E$236),2)</f>
        <v>3</v>
      </c>
      <c r="G567" s="48">
        <f t="shared" ca="1" si="82"/>
        <v>79.51206321799495</v>
      </c>
      <c r="H567">
        <f ca="1">_xlfn.IFS(AND(G567&gt;铜钱系统分析!$D$233,G567&lt;=铜钱系统分析!$E$233),5,AND(G567&gt;铜钱系统分析!$D$234,G567&lt;=铜钱系统分析!$E$234),4,AND(G567&gt;铜钱系统分析!$D$235,G567&lt;=铜钱系统分析!$E$235),3,AND(G567&gt;铜钱系统分析!$D$236,G567&lt;=铜钱系统分析!$E$236),2)</f>
        <v>2</v>
      </c>
      <c r="J567" s="48">
        <f t="shared" ca="1" si="83"/>
        <v>3.3303965138537839</v>
      </c>
      <c r="K567">
        <f ca="1">_xlfn.IFS(AND(J567&gt;铜钱系统分析!$D$233,J567&lt;=铜钱系统分析!$E$233),5,AND(J567&gt;铜钱系统分析!$D$234,J567&lt;=铜钱系统分析!$E$234),4,AND(J567&gt;铜钱系统分析!$D$235,J567&lt;=铜钱系统分析!$E$235),3,AND(J567&gt;铜钱系统分析!$D$236,J567&lt;=铜钱系统分析!$E$236),2)</f>
        <v>3</v>
      </c>
      <c r="M567" s="48">
        <f t="shared" ca="1" si="84"/>
        <v>76.166646240786051</v>
      </c>
      <c r="N567">
        <f ca="1">_xlfn.IFS(AND(M567&gt;铜钱系统分析!$D$233,M567&lt;=铜钱系统分析!$E$233),5,AND(M567&gt;铜钱系统分析!$D$234,M567&lt;=铜钱系统分析!$E$234),4,AND(M567&gt;铜钱系统分析!$D$235,M567&lt;=铜钱系统分析!$E$235),3,AND(M567&gt;铜钱系统分析!$D$236,M567&lt;=铜钱系统分析!$E$236),2)</f>
        <v>2</v>
      </c>
      <c r="P567" s="48">
        <f t="shared" ca="1" si="85"/>
        <v>24.674461825613236</v>
      </c>
      <c r="Q567">
        <f ca="1">_xlfn.IFS(AND(P567&gt;铜钱系统分析!$D$233,P567&lt;=铜钱系统分析!$E$233),5,AND(P567&gt;铜钱系统分析!$D$234,P567&lt;=铜钱系统分析!$E$234),4,AND(P567&gt;铜钱系统分析!$D$235,P567&lt;=铜钱系统分析!$E$235),3,AND(P567&gt;铜钱系统分析!$D$236,P567&lt;=铜钱系统分析!$E$236),2)</f>
        <v>3</v>
      </c>
      <c r="S567" s="48">
        <f t="shared" ca="1" si="86"/>
        <v>99.680051383487395</v>
      </c>
      <c r="T567">
        <f ca="1">_xlfn.IFS(AND(S567&gt;铜钱系统分析!$D$233,S567&lt;=铜钱系统分析!$E$233),5,AND(S567&gt;铜钱系统分析!$D$234,S567&lt;=铜钱系统分析!$E$234),4,AND(S567&gt;铜钱系统分析!$D$235,S567&lt;=铜钱系统分析!$E$235),3,AND(S567&gt;铜钱系统分析!$D$236,S567&lt;=铜钱系统分析!$E$236),2)</f>
        <v>2</v>
      </c>
      <c r="V567" s="48">
        <f t="shared" ca="1" si="87"/>
        <v>58.056963088652033</v>
      </c>
      <c r="W567">
        <f ca="1">_xlfn.IFS(AND(V567&gt;铜钱系统分析!$D$233,V567&lt;=铜钱系统分析!$E$233),5,AND(V567&gt;铜钱系统分析!$D$234,V567&lt;=铜钱系统分析!$E$234),4,AND(V567&gt;铜钱系统分析!$D$235,V567&lt;=铜钱系统分析!$E$235),3,AND(V567&gt;铜钱系统分析!$D$236,V567&lt;=铜钱系统分析!$E$236),2)</f>
        <v>3</v>
      </c>
      <c r="Y567" s="48">
        <f t="shared" ca="1" si="88"/>
        <v>77.619064433184377</v>
      </c>
      <c r="Z567">
        <f ca="1">_xlfn.IFS(AND(Y567&gt;铜钱系统分析!$D$233,Y567&lt;=铜钱系统分析!$E$233),5,AND(Y567&gt;铜钱系统分析!$D$234,Y567&lt;=铜钱系统分析!$E$234),4,AND(Y567&gt;铜钱系统分析!$D$235,Y567&lt;=铜钱系统分析!$E$235),3,AND(Y567&gt;铜钱系统分析!$D$236,Y567&lt;=铜钱系统分析!$E$236),2)</f>
        <v>2</v>
      </c>
      <c r="AB567" s="48">
        <f t="shared" ca="1" si="89"/>
        <v>67.213126815801999</v>
      </c>
      <c r="AC567">
        <f ca="1">_xlfn.IFS(AND(AB567&gt;铜钱系统分析!$D$233,AB567&lt;=铜钱系统分析!$E$233),5,AND(AB567&gt;铜钱系统分析!$D$234,AB567&lt;=铜钱系统分析!$E$234),4,AND(AB567&gt;铜钱系统分析!$D$235,AB567&lt;=铜钱系统分析!$E$235),3,AND(AB567&gt;铜钱系统分析!$D$236,AB567&lt;=铜钱系统分析!$E$236),2)</f>
        <v>3</v>
      </c>
    </row>
    <row r="568" spans="1:29" x14ac:dyDescent="0.15">
      <c r="A568" s="48">
        <f t="shared" ca="1" si="80"/>
        <v>26.389585663307745</v>
      </c>
      <c r="B568">
        <f ca="1">_xlfn.IFS(AND(A568&gt;铜钱系统分析!$D$233,A568&lt;=铜钱系统分析!$E$233),5,AND(A568&gt;铜钱系统分析!$D$234,A568&lt;=铜钱系统分析!$E$234),4,AND(A568&gt;铜钱系统分析!$D$235,A568&lt;=铜钱系统分析!$E$235),3,AND(A568&gt;铜钱系统分析!$D$236,A568&lt;=铜钱系统分析!$E$236),2)</f>
        <v>3</v>
      </c>
      <c r="D568" s="48">
        <f t="shared" ca="1" si="81"/>
        <v>86.831368334340908</v>
      </c>
      <c r="E568">
        <f ca="1">_xlfn.IFS(AND(D568&gt;铜钱系统分析!$D$233,D568&lt;=铜钱系统分析!$E$233),5,AND(D568&gt;铜钱系统分析!$D$234,D568&lt;=铜钱系统分析!$E$234),4,AND(D568&gt;铜钱系统分析!$D$235,D568&lt;=铜钱系统分析!$E$235),3,AND(D568&gt;铜钱系统分析!$D$236,D568&lt;=铜钱系统分析!$E$236),2)</f>
        <v>2</v>
      </c>
      <c r="G568" s="48">
        <f t="shared" ca="1" si="82"/>
        <v>14.992656553725103</v>
      </c>
      <c r="H568">
        <f ca="1">_xlfn.IFS(AND(G568&gt;铜钱系统分析!$D$233,G568&lt;=铜钱系统分析!$E$233),5,AND(G568&gt;铜钱系统分析!$D$234,G568&lt;=铜钱系统分析!$E$234),4,AND(G568&gt;铜钱系统分析!$D$235,G568&lt;=铜钱系统分析!$E$235),3,AND(G568&gt;铜钱系统分析!$D$236,G568&lt;=铜钱系统分析!$E$236),2)</f>
        <v>3</v>
      </c>
      <c r="J568" s="48">
        <f t="shared" ca="1" si="83"/>
        <v>56.69307804372724</v>
      </c>
      <c r="K568">
        <f ca="1">_xlfn.IFS(AND(J568&gt;铜钱系统分析!$D$233,J568&lt;=铜钱系统分析!$E$233),5,AND(J568&gt;铜钱系统分析!$D$234,J568&lt;=铜钱系统分析!$E$234),4,AND(J568&gt;铜钱系统分析!$D$235,J568&lt;=铜钱系统分析!$E$235),3,AND(J568&gt;铜钱系统分析!$D$236,J568&lt;=铜钱系统分析!$E$236),2)</f>
        <v>3</v>
      </c>
      <c r="M568" s="48">
        <f t="shared" ca="1" si="84"/>
        <v>97.043928439802841</v>
      </c>
      <c r="N568">
        <f ca="1">_xlfn.IFS(AND(M568&gt;铜钱系统分析!$D$233,M568&lt;=铜钱系统分析!$E$233),5,AND(M568&gt;铜钱系统分析!$D$234,M568&lt;=铜钱系统分析!$E$234),4,AND(M568&gt;铜钱系统分析!$D$235,M568&lt;=铜钱系统分析!$E$235),3,AND(M568&gt;铜钱系统分析!$D$236,M568&lt;=铜钱系统分析!$E$236),2)</f>
        <v>2</v>
      </c>
      <c r="P568" s="48">
        <f t="shared" ca="1" si="85"/>
        <v>95.904352558138754</v>
      </c>
      <c r="Q568">
        <f ca="1">_xlfn.IFS(AND(P568&gt;铜钱系统分析!$D$233,P568&lt;=铜钱系统分析!$E$233),5,AND(P568&gt;铜钱系统分析!$D$234,P568&lt;=铜钱系统分析!$E$234),4,AND(P568&gt;铜钱系统分析!$D$235,P568&lt;=铜钱系统分析!$E$235),3,AND(P568&gt;铜钱系统分析!$D$236,P568&lt;=铜钱系统分析!$E$236),2)</f>
        <v>2</v>
      </c>
      <c r="S568" s="48">
        <f t="shared" ca="1" si="86"/>
        <v>53.43639891630896</v>
      </c>
      <c r="T568">
        <f ca="1">_xlfn.IFS(AND(S568&gt;铜钱系统分析!$D$233,S568&lt;=铜钱系统分析!$E$233),5,AND(S568&gt;铜钱系统分析!$D$234,S568&lt;=铜钱系统分析!$E$234),4,AND(S568&gt;铜钱系统分析!$D$235,S568&lt;=铜钱系统分析!$E$235),3,AND(S568&gt;铜钱系统分析!$D$236,S568&lt;=铜钱系统分析!$E$236),2)</f>
        <v>3</v>
      </c>
      <c r="V568" s="48">
        <f t="shared" ca="1" si="87"/>
        <v>77.290098565403554</v>
      </c>
      <c r="W568">
        <f ca="1">_xlfn.IFS(AND(V568&gt;铜钱系统分析!$D$233,V568&lt;=铜钱系统分析!$E$233),5,AND(V568&gt;铜钱系统分析!$D$234,V568&lt;=铜钱系统分析!$E$234),4,AND(V568&gt;铜钱系统分析!$D$235,V568&lt;=铜钱系统分析!$E$235),3,AND(V568&gt;铜钱系统分析!$D$236,V568&lt;=铜钱系统分析!$E$236),2)</f>
        <v>2</v>
      </c>
      <c r="Y568" s="48">
        <f t="shared" ca="1" si="88"/>
        <v>68.23925929688177</v>
      </c>
      <c r="Z568">
        <f ca="1">_xlfn.IFS(AND(Y568&gt;铜钱系统分析!$D$233,Y568&lt;=铜钱系统分析!$E$233),5,AND(Y568&gt;铜钱系统分析!$D$234,Y568&lt;=铜钱系统分析!$E$234),4,AND(Y568&gt;铜钱系统分析!$D$235,Y568&lt;=铜钱系统分析!$E$235),3,AND(Y568&gt;铜钱系统分析!$D$236,Y568&lt;=铜钱系统分析!$E$236),2)</f>
        <v>3</v>
      </c>
      <c r="AB568" s="48">
        <f t="shared" ca="1" si="89"/>
        <v>23.651452260022666</v>
      </c>
      <c r="AC568">
        <f ca="1">_xlfn.IFS(AND(AB568&gt;铜钱系统分析!$D$233,AB568&lt;=铜钱系统分析!$E$233),5,AND(AB568&gt;铜钱系统分析!$D$234,AB568&lt;=铜钱系统分析!$E$234),4,AND(AB568&gt;铜钱系统分析!$D$235,AB568&lt;=铜钱系统分析!$E$235),3,AND(AB568&gt;铜钱系统分析!$D$236,AB568&lt;=铜钱系统分析!$E$236),2)</f>
        <v>3</v>
      </c>
    </row>
    <row r="569" spans="1:29" x14ac:dyDescent="0.15">
      <c r="A569" s="48">
        <f t="shared" ca="1" si="80"/>
        <v>58.117119525482096</v>
      </c>
      <c r="B569">
        <f ca="1">_xlfn.IFS(AND(A569&gt;铜钱系统分析!$D$233,A569&lt;=铜钱系统分析!$E$233),5,AND(A569&gt;铜钱系统分析!$D$234,A569&lt;=铜钱系统分析!$E$234),4,AND(A569&gt;铜钱系统分析!$D$235,A569&lt;=铜钱系统分析!$E$235),3,AND(A569&gt;铜钱系统分析!$D$236,A569&lt;=铜钱系统分析!$E$236),2)</f>
        <v>3</v>
      </c>
      <c r="D569" s="48">
        <f t="shared" ca="1" si="81"/>
        <v>17.079814205466469</v>
      </c>
      <c r="E569">
        <f ca="1">_xlfn.IFS(AND(D569&gt;铜钱系统分析!$D$233,D569&lt;=铜钱系统分析!$E$233),5,AND(D569&gt;铜钱系统分析!$D$234,D569&lt;=铜钱系统分析!$E$234),4,AND(D569&gt;铜钱系统分析!$D$235,D569&lt;=铜钱系统分析!$E$235),3,AND(D569&gt;铜钱系统分析!$D$236,D569&lt;=铜钱系统分析!$E$236),2)</f>
        <v>3</v>
      </c>
      <c r="G569" s="48">
        <f t="shared" ca="1" si="82"/>
        <v>62.594030605843606</v>
      </c>
      <c r="H569">
        <f ca="1">_xlfn.IFS(AND(G569&gt;铜钱系统分析!$D$233,G569&lt;=铜钱系统分析!$E$233),5,AND(G569&gt;铜钱系统分析!$D$234,G569&lt;=铜钱系统分析!$E$234),4,AND(G569&gt;铜钱系统分析!$D$235,G569&lt;=铜钱系统分析!$E$235),3,AND(G569&gt;铜钱系统分析!$D$236,G569&lt;=铜钱系统分析!$E$236),2)</f>
        <v>3</v>
      </c>
      <c r="J569" s="48">
        <f t="shared" ca="1" si="83"/>
        <v>11.237148875543301</v>
      </c>
      <c r="K569">
        <f ca="1">_xlfn.IFS(AND(J569&gt;铜钱系统分析!$D$233,J569&lt;=铜钱系统分析!$E$233),5,AND(J569&gt;铜钱系统分析!$D$234,J569&lt;=铜钱系统分析!$E$234),4,AND(J569&gt;铜钱系统分析!$D$235,J569&lt;=铜钱系统分析!$E$235),3,AND(J569&gt;铜钱系统分析!$D$236,J569&lt;=铜钱系统分析!$E$236),2)</f>
        <v>3</v>
      </c>
      <c r="M569" s="48">
        <f t="shared" ca="1" si="84"/>
        <v>47.950221295969833</v>
      </c>
      <c r="N569">
        <f ca="1">_xlfn.IFS(AND(M569&gt;铜钱系统分析!$D$233,M569&lt;=铜钱系统分析!$E$233),5,AND(M569&gt;铜钱系统分析!$D$234,M569&lt;=铜钱系统分析!$E$234),4,AND(M569&gt;铜钱系统分析!$D$235,M569&lt;=铜钱系统分析!$E$235),3,AND(M569&gt;铜钱系统分析!$D$236,M569&lt;=铜钱系统分析!$E$236),2)</f>
        <v>3</v>
      </c>
      <c r="P569" s="48">
        <f t="shared" ca="1" si="85"/>
        <v>57.930476410445465</v>
      </c>
      <c r="Q569">
        <f ca="1">_xlfn.IFS(AND(P569&gt;铜钱系统分析!$D$233,P569&lt;=铜钱系统分析!$E$233),5,AND(P569&gt;铜钱系统分析!$D$234,P569&lt;=铜钱系统分析!$E$234),4,AND(P569&gt;铜钱系统分析!$D$235,P569&lt;=铜钱系统分析!$E$235),3,AND(P569&gt;铜钱系统分析!$D$236,P569&lt;=铜钱系统分析!$E$236),2)</f>
        <v>3</v>
      </c>
      <c r="S569" s="48">
        <f t="shared" ca="1" si="86"/>
        <v>6.6636423222326657</v>
      </c>
      <c r="T569">
        <f ca="1">_xlfn.IFS(AND(S569&gt;铜钱系统分析!$D$233,S569&lt;=铜钱系统分析!$E$233),5,AND(S569&gt;铜钱系统分析!$D$234,S569&lt;=铜钱系统分析!$E$234),4,AND(S569&gt;铜钱系统分析!$D$235,S569&lt;=铜钱系统分析!$E$235),3,AND(S569&gt;铜钱系统分析!$D$236,S569&lt;=铜钱系统分析!$E$236),2)</f>
        <v>3</v>
      </c>
      <c r="V569" s="48">
        <f t="shared" ca="1" si="87"/>
        <v>16.822790594668135</v>
      </c>
      <c r="W569">
        <f ca="1">_xlfn.IFS(AND(V569&gt;铜钱系统分析!$D$233,V569&lt;=铜钱系统分析!$E$233),5,AND(V569&gt;铜钱系统分析!$D$234,V569&lt;=铜钱系统分析!$E$234),4,AND(V569&gt;铜钱系统分析!$D$235,V569&lt;=铜钱系统分析!$E$235),3,AND(V569&gt;铜钱系统分析!$D$236,V569&lt;=铜钱系统分析!$E$236),2)</f>
        <v>3</v>
      </c>
      <c r="Y569" s="48">
        <f t="shared" ca="1" si="88"/>
        <v>97.189411335650561</v>
      </c>
      <c r="Z569">
        <f ca="1">_xlfn.IFS(AND(Y569&gt;铜钱系统分析!$D$233,Y569&lt;=铜钱系统分析!$E$233),5,AND(Y569&gt;铜钱系统分析!$D$234,Y569&lt;=铜钱系统分析!$E$234),4,AND(Y569&gt;铜钱系统分析!$D$235,Y569&lt;=铜钱系统分析!$E$235),3,AND(Y569&gt;铜钱系统分析!$D$236,Y569&lt;=铜钱系统分析!$E$236),2)</f>
        <v>2</v>
      </c>
      <c r="AB569" s="48">
        <f t="shared" ca="1" si="89"/>
        <v>60.988990288807024</v>
      </c>
      <c r="AC569">
        <f ca="1">_xlfn.IFS(AND(AB569&gt;铜钱系统分析!$D$233,AB569&lt;=铜钱系统分析!$E$233),5,AND(AB569&gt;铜钱系统分析!$D$234,AB569&lt;=铜钱系统分析!$E$234),4,AND(AB569&gt;铜钱系统分析!$D$235,AB569&lt;=铜钱系统分析!$E$235),3,AND(AB569&gt;铜钱系统分析!$D$236,AB569&lt;=铜钱系统分析!$E$236),2)</f>
        <v>3</v>
      </c>
    </row>
    <row r="570" spans="1:29" x14ac:dyDescent="0.15">
      <c r="A570" s="48">
        <f t="shared" ca="1" si="80"/>
        <v>39.870348239384953</v>
      </c>
      <c r="B570">
        <f ca="1">_xlfn.IFS(AND(A570&gt;铜钱系统分析!$D$233,A570&lt;=铜钱系统分析!$E$233),5,AND(A570&gt;铜钱系统分析!$D$234,A570&lt;=铜钱系统分析!$E$234),4,AND(A570&gt;铜钱系统分析!$D$235,A570&lt;=铜钱系统分析!$E$235),3,AND(A570&gt;铜钱系统分析!$D$236,A570&lt;=铜钱系统分析!$E$236),2)</f>
        <v>3</v>
      </c>
      <c r="D570" s="48">
        <f t="shared" ca="1" si="81"/>
        <v>66.959879695520527</v>
      </c>
      <c r="E570">
        <f ca="1">_xlfn.IFS(AND(D570&gt;铜钱系统分析!$D$233,D570&lt;=铜钱系统分析!$E$233),5,AND(D570&gt;铜钱系统分析!$D$234,D570&lt;=铜钱系统分析!$E$234),4,AND(D570&gt;铜钱系统分析!$D$235,D570&lt;=铜钱系统分析!$E$235),3,AND(D570&gt;铜钱系统分析!$D$236,D570&lt;=铜钱系统分析!$E$236),2)</f>
        <v>3</v>
      </c>
      <c r="G570" s="48">
        <f t="shared" ca="1" si="82"/>
        <v>49.627442637076179</v>
      </c>
      <c r="H570">
        <f ca="1">_xlfn.IFS(AND(G570&gt;铜钱系统分析!$D$233,G570&lt;=铜钱系统分析!$E$233),5,AND(G570&gt;铜钱系统分析!$D$234,G570&lt;=铜钱系统分析!$E$234),4,AND(G570&gt;铜钱系统分析!$D$235,G570&lt;=铜钱系统分析!$E$235),3,AND(G570&gt;铜钱系统分析!$D$236,G570&lt;=铜钱系统分析!$E$236),2)</f>
        <v>3</v>
      </c>
      <c r="J570" s="48">
        <f t="shared" ca="1" si="83"/>
        <v>14.748129446585423</v>
      </c>
      <c r="K570">
        <f ca="1">_xlfn.IFS(AND(J570&gt;铜钱系统分析!$D$233,J570&lt;=铜钱系统分析!$E$233),5,AND(J570&gt;铜钱系统分析!$D$234,J570&lt;=铜钱系统分析!$E$234),4,AND(J570&gt;铜钱系统分析!$D$235,J570&lt;=铜钱系统分析!$E$235),3,AND(J570&gt;铜钱系统分析!$D$236,J570&lt;=铜钱系统分析!$E$236),2)</f>
        <v>3</v>
      </c>
      <c r="M570" s="48">
        <f t="shared" ca="1" si="84"/>
        <v>90.776814148941028</v>
      </c>
      <c r="N570">
        <f ca="1">_xlfn.IFS(AND(M570&gt;铜钱系统分析!$D$233,M570&lt;=铜钱系统分析!$E$233),5,AND(M570&gt;铜钱系统分析!$D$234,M570&lt;=铜钱系统分析!$E$234),4,AND(M570&gt;铜钱系统分析!$D$235,M570&lt;=铜钱系统分析!$E$235),3,AND(M570&gt;铜钱系统分析!$D$236,M570&lt;=铜钱系统分析!$E$236),2)</f>
        <v>2</v>
      </c>
      <c r="P570" s="48">
        <f t="shared" ca="1" si="85"/>
        <v>13.22912730837411</v>
      </c>
      <c r="Q570">
        <f ca="1">_xlfn.IFS(AND(P570&gt;铜钱系统分析!$D$233,P570&lt;=铜钱系统分析!$E$233),5,AND(P570&gt;铜钱系统分析!$D$234,P570&lt;=铜钱系统分析!$E$234),4,AND(P570&gt;铜钱系统分析!$D$235,P570&lt;=铜钱系统分析!$E$235),3,AND(P570&gt;铜钱系统分析!$D$236,P570&lt;=铜钱系统分析!$E$236),2)</f>
        <v>3</v>
      </c>
      <c r="S570" s="48">
        <f t="shared" ca="1" si="86"/>
        <v>26.149976144522245</v>
      </c>
      <c r="T570">
        <f ca="1">_xlfn.IFS(AND(S570&gt;铜钱系统分析!$D$233,S570&lt;=铜钱系统分析!$E$233),5,AND(S570&gt;铜钱系统分析!$D$234,S570&lt;=铜钱系统分析!$E$234),4,AND(S570&gt;铜钱系统分析!$D$235,S570&lt;=铜钱系统分析!$E$235),3,AND(S570&gt;铜钱系统分析!$D$236,S570&lt;=铜钱系统分析!$E$236),2)</f>
        <v>3</v>
      </c>
      <c r="V570" s="48">
        <f t="shared" ca="1" si="87"/>
        <v>89.243456267512116</v>
      </c>
      <c r="W570">
        <f ca="1">_xlfn.IFS(AND(V570&gt;铜钱系统分析!$D$233,V570&lt;=铜钱系统分析!$E$233),5,AND(V570&gt;铜钱系统分析!$D$234,V570&lt;=铜钱系统分析!$E$234),4,AND(V570&gt;铜钱系统分析!$D$235,V570&lt;=铜钱系统分析!$E$235),3,AND(V570&gt;铜钱系统分析!$D$236,V570&lt;=铜钱系统分析!$E$236),2)</f>
        <v>2</v>
      </c>
      <c r="Y570" s="48">
        <f t="shared" ca="1" si="88"/>
        <v>9.5064236294830842</v>
      </c>
      <c r="Z570">
        <f ca="1">_xlfn.IFS(AND(Y570&gt;铜钱系统分析!$D$233,Y570&lt;=铜钱系统分析!$E$233),5,AND(Y570&gt;铜钱系统分析!$D$234,Y570&lt;=铜钱系统分析!$E$234),4,AND(Y570&gt;铜钱系统分析!$D$235,Y570&lt;=铜钱系统分析!$E$235),3,AND(Y570&gt;铜钱系统分析!$D$236,Y570&lt;=铜钱系统分析!$E$236),2)</f>
        <v>3</v>
      </c>
      <c r="AB570" s="48">
        <f t="shared" ca="1" si="89"/>
        <v>69.510315867632755</v>
      </c>
      <c r="AC570">
        <f ca="1">_xlfn.IFS(AND(AB570&gt;铜钱系统分析!$D$233,AB570&lt;=铜钱系统分析!$E$233),5,AND(AB570&gt;铜钱系统分析!$D$234,AB570&lt;=铜钱系统分析!$E$234),4,AND(AB570&gt;铜钱系统分析!$D$235,AB570&lt;=铜钱系统分析!$E$235),3,AND(AB570&gt;铜钱系统分析!$D$236,AB570&lt;=铜钱系统分析!$E$236),2)</f>
        <v>3</v>
      </c>
    </row>
    <row r="571" spans="1:29" x14ac:dyDescent="0.15">
      <c r="A571" s="48">
        <f t="shared" ca="1" si="80"/>
        <v>85.361108422092286</v>
      </c>
      <c r="B571">
        <f ca="1">_xlfn.IFS(AND(A571&gt;铜钱系统分析!$D$233,A571&lt;=铜钱系统分析!$E$233),5,AND(A571&gt;铜钱系统分析!$D$234,A571&lt;=铜钱系统分析!$E$234),4,AND(A571&gt;铜钱系统分析!$D$235,A571&lt;=铜钱系统分析!$E$235),3,AND(A571&gt;铜钱系统分析!$D$236,A571&lt;=铜钱系统分析!$E$236),2)</f>
        <v>2</v>
      </c>
      <c r="D571" s="48">
        <f t="shared" ca="1" si="81"/>
        <v>93.83400239293934</v>
      </c>
      <c r="E571">
        <f ca="1">_xlfn.IFS(AND(D571&gt;铜钱系统分析!$D$233,D571&lt;=铜钱系统分析!$E$233),5,AND(D571&gt;铜钱系统分析!$D$234,D571&lt;=铜钱系统分析!$E$234),4,AND(D571&gt;铜钱系统分析!$D$235,D571&lt;=铜钱系统分析!$E$235),3,AND(D571&gt;铜钱系统分析!$D$236,D571&lt;=铜钱系统分析!$E$236),2)</f>
        <v>2</v>
      </c>
      <c r="G571" s="48">
        <f t="shared" ca="1" si="82"/>
        <v>85.643449585219912</v>
      </c>
      <c r="H571">
        <f ca="1">_xlfn.IFS(AND(G571&gt;铜钱系统分析!$D$233,G571&lt;=铜钱系统分析!$E$233),5,AND(G571&gt;铜钱系统分析!$D$234,G571&lt;=铜钱系统分析!$E$234),4,AND(G571&gt;铜钱系统分析!$D$235,G571&lt;=铜钱系统分析!$E$235),3,AND(G571&gt;铜钱系统分析!$D$236,G571&lt;=铜钱系统分析!$E$236),2)</f>
        <v>2</v>
      </c>
      <c r="J571" s="48">
        <f t="shared" ca="1" si="83"/>
        <v>66.320974514329592</v>
      </c>
      <c r="K571">
        <f ca="1">_xlfn.IFS(AND(J571&gt;铜钱系统分析!$D$233,J571&lt;=铜钱系统分析!$E$233),5,AND(J571&gt;铜钱系统分析!$D$234,J571&lt;=铜钱系统分析!$E$234),4,AND(J571&gt;铜钱系统分析!$D$235,J571&lt;=铜钱系统分析!$E$235),3,AND(J571&gt;铜钱系统分析!$D$236,J571&lt;=铜钱系统分析!$E$236),2)</f>
        <v>3</v>
      </c>
      <c r="M571" s="48">
        <f t="shared" ca="1" si="84"/>
        <v>69.937347628218063</v>
      </c>
      <c r="N571">
        <f ca="1">_xlfn.IFS(AND(M571&gt;铜钱系统分析!$D$233,M571&lt;=铜钱系统分析!$E$233),5,AND(M571&gt;铜钱系统分析!$D$234,M571&lt;=铜钱系统分析!$E$234),4,AND(M571&gt;铜钱系统分析!$D$235,M571&lt;=铜钱系统分析!$E$235),3,AND(M571&gt;铜钱系统分析!$D$236,M571&lt;=铜钱系统分析!$E$236),2)</f>
        <v>3</v>
      </c>
      <c r="P571" s="48">
        <f t="shared" ca="1" si="85"/>
        <v>53.714962721082536</v>
      </c>
      <c r="Q571">
        <f ca="1">_xlfn.IFS(AND(P571&gt;铜钱系统分析!$D$233,P571&lt;=铜钱系统分析!$E$233),5,AND(P571&gt;铜钱系统分析!$D$234,P571&lt;=铜钱系统分析!$E$234),4,AND(P571&gt;铜钱系统分析!$D$235,P571&lt;=铜钱系统分析!$E$235),3,AND(P571&gt;铜钱系统分析!$D$236,P571&lt;=铜钱系统分析!$E$236),2)</f>
        <v>3</v>
      </c>
      <c r="S571" s="48">
        <f t="shared" ca="1" si="86"/>
        <v>14.542580763675018</v>
      </c>
      <c r="T571">
        <f ca="1">_xlfn.IFS(AND(S571&gt;铜钱系统分析!$D$233,S571&lt;=铜钱系统分析!$E$233),5,AND(S571&gt;铜钱系统分析!$D$234,S571&lt;=铜钱系统分析!$E$234),4,AND(S571&gt;铜钱系统分析!$D$235,S571&lt;=铜钱系统分析!$E$235),3,AND(S571&gt;铜钱系统分析!$D$236,S571&lt;=铜钱系统分析!$E$236),2)</f>
        <v>3</v>
      </c>
      <c r="V571" s="48">
        <f t="shared" ca="1" si="87"/>
        <v>67.93259736771104</v>
      </c>
      <c r="W571">
        <f ca="1">_xlfn.IFS(AND(V571&gt;铜钱系统分析!$D$233,V571&lt;=铜钱系统分析!$E$233),5,AND(V571&gt;铜钱系统分析!$D$234,V571&lt;=铜钱系统分析!$E$234),4,AND(V571&gt;铜钱系统分析!$D$235,V571&lt;=铜钱系统分析!$E$235),3,AND(V571&gt;铜钱系统分析!$D$236,V571&lt;=铜钱系统分析!$E$236),2)</f>
        <v>3</v>
      </c>
      <c r="Y571" s="48">
        <f t="shared" ca="1" si="88"/>
        <v>72.027622166768253</v>
      </c>
      <c r="Z571">
        <f ca="1">_xlfn.IFS(AND(Y571&gt;铜钱系统分析!$D$233,Y571&lt;=铜钱系统分析!$E$233),5,AND(Y571&gt;铜钱系统分析!$D$234,Y571&lt;=铜钱系统分析!$E$234),4,AND(Y571&gt;铜钱系统分析!$D$235,Y571&lt;=铜钱系统分析!$E$235),3,AND(Y571&gt;铜钱系统分析!$D$236,Y571&lt;=铜钱系统分析!$E$236),2)</f>
        <v>3</v>
      </c>
      <c r="AB571" s="48">
        <f t="shared" ca="1" si="89"/>
        <v>93.486894713362247</v>
      </c>
      <c r="AC571">
        <f ca="1">_xlfn.IFS(AND(AB571&gt;铜钱系统分析!$D$233,AB571&lt;=铜钱系统分析!$E$233),5,AND(AB571&gt;铜钱系统分析!$D$234,AB571&lt;=铜钱系统分析!$E$234),4,AND(AB571&gt;铜钱系统分析!$D$235,AB571&lt;=铜钱系统分析!$E$235),3,AND(AB571&gt;铜钱系统分析!$D$236,AB571&lt;=铜钱系统分析!$E$236),2)</f>
        <v>2</v>
      </c>
    </row>
    <row r="572" spans="1:29" x14ac:dyDescent="0.15">
      <c r="A572" s="48">
        <f t="shared" ca="1" si="80"/>
        <v>61.825348808221584</v>
      </c>
      <c r="B572">
        <f ca="1">_xlfn.IFS(AND(A572&gt;铜钱系统分析!$D$233,A572&lt;=铜钱系统分析!$E$233),5,AND(A572&gt;铜钱系统分析!$D$234,A572&lt;=铜钱系统分析!$E$234),4,AND(A572&gt;铜钱系统分析!$D$235,A572&lt;=铜钱系统分析!$E$235),3,AND(A572&gt;铜钱系统分析!$D$236,A572&lt;=铜钱系统分析!$E$236),2)</f>
        <v>3</v>
      </c>
      <c r="D572" s="48">
        <f t="shared" ca="1" si="81"/>
        <v>33.175459238582796</v>
      </c>
      <c r="E572">
        <f ca="1">_xlfn.IFS(AND(D572&gt;铜钱系统分析!$D$233,D572&lt;=铜钱系统分析!$E$233),5,AND(D572&gt;铜钱系统分析!$D$234,D572&lt;=铜钱系统分析!$E$234),4,AND(D572&gt;铜钱系统分析!$D$235,D572&lt;=铜钱系统分析!$E$235),3,AND(D572&gt;铜钱系统分析!$D$236,D572&lt;=铜钱系统分析!$E$236),2)</f>
        <v>3</v>
      </c>
      <c r="G572" s="48">
        <f t="shared" ca="1" si="82"/>
        <v>37.724131414704395</v>
      </c>
      <c r="H572">
        <f ca="1">_xlfn.IFS(AND(G572&gt;铜钱系统分析!$D$233,G572&lt;=铜钱系统分析!$E$233),5,AND(G572&gt;铜钱系统分析!$D$234,G572&lt;=铜钱系统分析!$E$234),4,AND(G572&gt;铜钱系统分析!$D$235,G572&lt;=铜钱系统分析!$E$235),3,AND(G572&gt;铜钱系统分析!$D$236,G572&lt;=铜钱系统分析!$E$236),2)</f>
        <v>3</v>
      </c>
      <c r="J572" s="48">
        <f t="shared" ca="1" si="83"/>
        <v>36.229142745442608</v>
      </c>
      <c r="K572">
        <f ca="1">_xlfn.IFS(AND(J572&gt;铜钱系统分析!$D$233,J572&lt;=铜钱系统分析!$E$233),5,AND(J572&gt;铜钱系统分析!$D$234,J572&lt;=铜钱系统分析!$E$234),4,AND(J572&gt;铜钱系统分析!$D$235,J572&lt;=铜钱系统分析!$E$235),3,AND(J572&gt;铜钱系统分析!$D$236,J572&lt;=铜钱系统分析!$E$236),2)</f>
        <v>3</v>
      </c>
      <c r="M572" s="48">
        <f t="shared" ca="1" si="84"/>
        <v>26.245153230949146</v>
      </c>
      <c r="N572">
        <f ca="1">_xlfn.IFS(AND(M572&gt;铜钱系统分析!$D$233,M572&lt;=铜钱系统分析!$E$233),5,AND(M572&gt;铜钱系统分析!$D$234,M572&lt;=铜钱系统分析!$E$234),4,AND(M572&gt;铜钱系统分析!$D$235,M572&lt;=铜钱系统分析!$E$235),3,AND(M572&gt;铜钱系统分析!$D$236,M572&lt;=铜钱系统分析!$E$236),2)</f>
        <v>3</v>
      </c>
      <c r="P572" s="48">
        <f t="shared" ca="1" si="85"/>
        <v>74.300645722341983</v>
      </c>
      <c r="Q572">
        <f ca="1">_xlfn.IFS(AND(P572&gt;铜钱系统分析!$D$233,P572&lt;=铜钱系统分析!$E$233),5,AND(P572&gt;铜钱系统分析!$D$234,P572&lt;=铜钱系统分析!$E$234),4,AND(P572&gt;铜钱系统分析!$D$235,P572&lt;=铜钱系统分析!$E$235),3,AND(P572&gt;铜钱系统分析!$D$236,P572&lt;=铜钱系统分析!$E$236),2)</f>
        <v>2</v>
      </c>
      <c r="S572" s="48">
        <f t="shared" ca="1" si="86"/>
        <v>2.1714925287495968</v>
      </c>
      <c r="T572">
        <f ca="1">_xlfn.IFS(AND(S572&gt;铜钱系统分析!$D$233,S572&lt;=铜钱系统分析!$E$233),5,AND(S572&gt;铜钱系统分析!$D$234,S572&lt;=铜钱系统分析!$E$234),4,AND(S572&gt;铜钱系统分析!$D$235,S572&lt;=铜钱系统分析!$E$235),3,AND(S572&gt;铜钱系统分析!$D$236,S572&lt;=铜钱系统分析!$E$236),2)</f>
        <v>4</v>
      </c>
      <c r="V572" s="48">
        <f t="shared" ca="1" si="87"/>
        <v>7.4085444045285165</v>
      </c>
      <c r="W572">
        <f ca="1">_xlfn.IFS(AND(V572&gt;铜钱系统分析!$D$233,V572&lt;=铜钱系统分析!$E$233),5,AND(V572&gt;铜钱系统分析!$D$234,V572&lt;=铜钱系统分析!$E$234),4,AND(V572&gt;铜钱系统分析!$D$235,V572&lt;=铜钱系统分析!$E$235),3,AND(V572&gt;铜钱系统分析!$D$236,V572&lt;=铜钱系统分析!$E$236),2)</f>
        <v>3</v>
      </c>
      <c r="Y572" s="48">
        <f t="shared" ca="1" si="88"/>
        <v>40.300375949727204</v>
      </c>
      <c r="Z572">
        <f ca="1">_xlfn.IFS(AND(Y572&gt;铜钱系统分析!$D$233,Y572&lt;=铜钱系统分析!$E$233),5,AND(Y572&gt;铜钱系统分析!$D$234,Y572&lt;=铜钱系统分析!$E$234),4,AND(Y572&gt;铜钱系统分析!$D$235,Y572&lt;=铜钱系统分析!$E$235),3,AND(Y572&gt;铜钱系统分析!$D$236,Y572&lt;=铜钱系统分析!$E$236),2)</f>
        <v>3</v>
      </c>
      <c r="AB572" s="48">
        <f t="shared" ca="1" si="89"/>
        <v>17.340460622222832</v>
      </c>
      <c r="AC572">
        <f ca="1">_xlfn.IFS(AND(AB572&gt;铜钱系统分析!$D$233,AB572&lt;=铜钱系统分析!$E$233),5,AND(AB572&gt;铜钱系统分析!$D$234,AB572&lt;=铜钱系统分析!$E$234),4,AND(AB572&gt;铜钱系统分析!$D$235,AB572&lt;=铜钱系统分析!$E$235),3,AND(AB572&gt;铜钱系统分析!$D$236,AB572&lt;=铜钱系统分析!$E$236),2)</f>
        <v>3</v>
      </c>
    </row>
    <row r="573" spans="1:29" x14ac:dyDescent="0.15">
      <c r="A573" s="48">
        <f t="shared" ca="1" si="80"/>
        <v>78.923524004673425</v>
      </c>
      <c r="B573">
        <f ca="1">_xlfn.IFS(AND(A573&gt;铜钱系统分析!$D$233,A573&lt;=铜钱系统分析!$E$233),5,AND(A573&gt;铜钱系统分析!$D$234,A573&lt;=铜钱系统分析!$E$234),4,AND(A573&gt;铜钱系统分析!$D$235,A573&lt;=铜钱系统分析!$E$235),3,AND(A573&gt;铜钱系统分析!$D$236,A573&lt;=铜钱系统分析!$E$236),2)</f>
        <v>2</v>
      </c>
      <c r="D573" s="48">
        <f t="shared" ca="1" si="81"/>
        <v>3.920669589915915</v>
      </c>
      <c r="E573">
        <f ca="1">_xlfn.IFS(AND(D573&gt;铜钱系统分析!$D$233,D573&lt;=铜钱系统分析!$E$233),5,AND(D573&gt;铜钱系统分析!$D$234,D573&lt;=铜钱系统分析!$E$234),4,AND(D573&gt;铜钱系统分析!$D$235,D573&lt;=铜钱系统分析!$E$235),3,AND(D573&gt;铜钱系统分析!$D$236,D573&lt;=铜钱系统分析!$E$236),2)</f>
        <v>3</v>
      </c>
      <c r="G573" s="48">
        <f t="shared" ca="1" si="82"/>
        <v>27.849098501072401</v>
      </c>
      <c r="H573">
        <f ca="1">_xlfn.IFS(AND(G573&gt;铜钱系统分析!$D$233,G573&lt;=铜钱系统分析!$E$233),5,AND(G573&gt;铜钱系统分析!$D$234,G573&lt;=铜钱系统分析!$E$234),4,AND(G573&gt;铜钱系统分析!$D$235,G573&lt;=铜钱系统分析!$E$235),3,AND(G573&gt;铜钱系统分析!$D$236,G573&lt;=铜钱系统分析!$E$236),2)</f>
        <v>3</v>
      </c>
      <c r="J573" s="48">
        <f t="shared" ca="1" si="83"/>
        <v>47.974461614469398</v>
      </c>
      <c r="K573">
        <f ca="1">_xlfn.IFS(AND(J573&gt;铜钱系统分析!$D$233,J573&lt;=铜钱系统分析!$E$233),5,AND(J573&gt;铜钱系统分析!$D$234,J573&lt;=铜钱系统分析!$E$234),4,AND(J573&gt;铜钱系统分析!$D$235,J573&lt;=铜钱系统分析!$E$235),3,AND(J573&gt;铜钱系统分析!$D$236,J573&lt;=铜钱系统分析!$E$236),2)</f>
        <v>3</v>
      </c>
      <c r="M573" s="48">
        <f t="shared" ca="1" si="84"/>
        <v>57.759475305559334</v>
      </c>
      <c r="N573">
        <f ca="1">_xlfn.IFS(AND(M573&gt;铜钱系统分析!$D$233,M573&lt;=铜钱系统分析!$E$233),5,AND(M573&gt;铜钱系统分析!$D$234,M573&lt;=铜钱系统分析!$E$234),4,AND(M573&gt;铜钱系统分析!$D$235,M573&lt;=铜钱系统分析!$E$235),3,AND(M573&gt;铜钱系统分析!$D$236,M573&lt;=铜钱系统分析!$E$236),2)</f>
        <v>3</v>
      </c>
      <c r="P573" s="48">
        <f t="shared" ca="1" si="85"/>
        <v>17.86634970676646</v>
      </c>
      <c r="Q573">
        <f ca="1">_xlfn.IFS(AND(P573&gt;铜钱系统分析!$D$233,P573&lt;=铜钱系统分析!$E$233),5,AND(P573&gt;铜钱系统分析!$D$234,P573&lt;=铜钱系统分析!$E$234),4,AND(P573&gt;铜钱系统分析!$D$235,P573&lt;=铜钱系统分析!$E$235),3,AND(P573&gt;铜钱系统分析!$D$236,P573&lt;=铜钱系统分析!$E$236),2)</f>
        <v>3</v>
      </c>
      <c r="S573" s="48">
        <f t="shared" ca="1" si="86"/>
        <v>7.2041280596578217</v>
      </c>
      <c r="T573">
        <f ca="1">_xlfn.IFS(AND(S573&gt;铜钱系统分析!$D$233,S573&lt;=铜钱系统分析!$E$233),5,AND(S573&gt;铜钱系统分析!$D$234,S573&lt;=铜钱系统分析!$E$234),4,AND(S573&gt;铜钱系统分析!$D$235,S573&lt;=铜钱系统分析!$E$235),3,AND(S573&gt;铜钱系统分析!$D$236,S573&lt;=铜钱系统分析!$E$236),2)</f>
        <v>3</v>
      </c>
      <c r="V573" s="48">
        <f t="shared" ca="1" si="87"/>
        <v>49.28550951061812</v>
      </c>
      <c r="W573">
        <f ca="1">_xlfn.IFS(AND(V573&gt;铜钱系统分析!$D$233,V573&lt;=铜钱系统分析!$E$233),5,AND(V573&gt;铜钱系统分析!$D$234,V573&lt;=铜钱系统分析!$E$234),4,AND(V573&gt;铜钱系统分析!$D$235,V573&lt;=铜钱系统分析!$E$235),3,AND(V573&gt;铜钱系统分析!$D$236,V573&lt;=铜钱系统分析!$E$236),2)</f>
        <v>3</v>
      </c>
      <c r="Y573" s="48">
        <f t="shared" ca="1" si="88"/>
        <v>26.009826945016854</v>
      </c>
      <c r="Z573">
        <f ca="1">_xlfn.IFS(AND(Y573&gt;铜钱系统分析!$D$233,Y573&lt;=铜钱系统分析!$E$233),5,AND(Y573&gt;铜钱系统分析!$D$234,Y573&lt;=铜钱系统分析!$E$234),4,AND(Y573&gt;铜钱系统分析!$D$235,Y573&lt;=铜钱系统分析!$E$235),3,AND(Y573&gt;铜钱系统分析!$D$236,Y573&lt;=铜钱系统分析!$E$236),2)</f>
        <v>3</v>
      </c>
      <c r="AB573" s="48">
        <f t="shared" ca="1" si="89"/>
        <v>54.302899327867259</v>
      </c>
      <c r="AC573">
        <f ca="1">_xlfn.IFS(AND(AB573&gt;铜钱系统分析!$D$233,AB573&lt;=铜钱系统分析!$E$233),5,AND(AB573&gt;铜钱系统分析!$D$234,AB573&lt;=铜钱系统分析!$E$234),4,AND(AB573&gt;铜钱系统分析!$D$235,AB573&lt;=铜钱系统分析!$E$235),3,AND(AB573&gt;铜钱系统分析!$D$236,AB573&lt;=铜钱系统分析!$E$236),2)</f>
        <v>3</v>
      </c>
    </row>
    <row r="574" spans="1:29" x14ac:dyDescent="0.15">
      <c r="A574" s="48">
        <f t="shared" ca="1" si="80"/>
        <v>83.840920067215592</v>
      </c>
      <c r="B574">
        <f ca="1">_xlfn.IFS(AND(A574&gt;铜钱系统分析!$D$233,A574&lt;=铜钱系统分析!$E$233),5,AND(A574&gt;铜钱系统分析!$D$234,A574&lt;=铜钱系统分析!$E$234),4,AND(A574&gt;铜钱系统分析!$D$235,A574&lt;=铜钱系统分析!$E$235),3,AND(A574&gt;铜钱系统分析!$D$236,A574&lt;=铜钱系统分析!$E$236),2)</f>
        <v>2</v>
      </c>
      <c r="D574" s="48">
        <f t="shared" ca="1" si="81"/>
        <v>21.549092705650907</v>
      </c>
      <c r="E574">
        <f ca="1">_xlfn.IFS(AND(D574&gt;铜钱系统分析!$D$233,D574&lt;=铜钱系统分析!$E$233),5,AND(D574&gt;铜钱系统分析!$D$234,D574&lt;=铜钱系统分析!$E$234),4,AND(D574&gt;铜钱系统分析!$D$235,D574&lt;=铜钱系统分析!$E$235),3,AND(D574&gt;铜钱系统分析!$D$236,D574&lt;=铜钱系统分析!$E$236),2)</f>
        <v>3</v>
      </c>
      <c r="G574" s="48">
        <f t="shared" ca="1" si="82"/>
        <v>21.401070564661584</v>
      </c>
      <c r="H574">
        <f ca="1">_xlfn.IFS(AND(G574&gt;铜钱系统分析!$D$233,G574&lt;=铜钱系统分析!$E$233),5,AND(G574&gt;铜钱系统分析!$D$234,G574&lt;=铜钱系统分析!$E$234),4,AND(G574&gt;铜钱系统分析!$D$235,G574&lt;=铜钱系统分析!$E$235),3,AND(G574&gt;铜钱系统分析!$D$236,G574&lt;=铜钱系统分析!$E$236),2)</f>
        <v>3</v>
      </c>
      <c r="J574" s="48">
        <f t="shared" ca="1" si="83"/>
        <v>96.097358339084053</v>
      </c>
      <c r="K574">
        <f ca="1">_xlfn.IFS(AND(J574&gt;铜钱系统分析!$D$233,J574&lt;=铜钱系统分析!$E$233),5,AND(J574&gt;铜钱系统分析!$D$234,J574&lt;=铜钱系统分析!$E$234),4,AND(J574&gt;铜钱系统分析!$D$235,J574&lt;=铜钱系统分析!$E$235),3,AND(J574&gt;铜钱系统分析!$D$236,J574&lt;=铜钱系统分析!$E$236),2)</f>
        <v>2</v>
      </c>
      <c r="M574" s="48">
        <f t="shared" ca="1" si="84"/>
        <v>62.747589190599342</v>
      </c>
      <c r="N574">
        <f ca="1">_xlfn.IFS(AND(M574&gt;铜钱系统分析!$D$233,M574&lt;=铜钱系统分析!$E$233),5,AND(M574&gt;铜钱系统分析!$D$234,M574&lt;=铜钱系统分析!$E$234),4,AND(M574&gt;铜钱系统分析!$D$235,M574&lt;=铜钱系统分析!$E$235),3,AND(M574&gt;铜钱系统分析!$D$236,M574&lt;=铜钱系统分析!$E$236),2)</f>
        <v>3</v>
      </c>
      <c r="P574" s="48">
        <f t="shared" ca="1" si="85"/>
        <v>90.222767867865159</v>
      </c>
      <c r="Q574">
        <f ca="1">_xlfn.IFS(AND(P574&gt;铜钱系统分析!$D$233,P574&lt;=铜钱系统分析!$E$233),5,AND(P574&gt;铜钱系统分析!$D$234,P574&lt;=铜钱系统分析!$E$234),4,AND(P574&gt;铜钱系统分析!$D$235,P574&lt;=铜钱系统分析!$E$235),3,AND(P574&gt;铜钱系统分析!$D$236,P574&lt;=铜钱系统分析!$E$236),2)</f>
        <v>2</v>
      </c>
      <c r="S574" s="48">
        <f t="shared" ca="1" si="86"/>
        <v>36.026928586873218</v>
      </c>
      <c r="T574">
        <f ca="1">_xlfn.IFS(AND(S574&gt;铜钱系统分析!$D$233,S574&lt;=铜钱系统分析!$E$233),5,AND(S574&gt;铜钱系统分析!$D$234,S574&lt;=铜钱系统分析!$E$234),4,AND(S574&gt;铜钱系统分析!$D$235,S574&lt;=铜钱系统分析!$E$235),3,AND(S574&gt;铜钱系统分析!$D$236,S574&lt;=铜钱系统分析!$E$236),2)</f>
        <v>3</v>
      </c>
      <c r="V574" s="48">
        <f t="shared" ca="1" si="87"/>
        <v>66.605663871902266</v>
      </c>
      <c r="W574">
        <f ca="1">_xlfn.IFS(AND(V574&gt;铜钱系统分析!$D$233,V574&lt;=铜钱系统分析!$E$233),5,AND(V574&gt;铜钱系统分析!$D$234,V574&lt;=铜钱系统分析!$E$234),4,AND(V574&gt;铜钱系统分析!$D$235,V574&lt;=铜钱系统分析!$E$235),3,AND(V574&gt;铜钱系统分析!$D$236,V574&lt;=铜钱系统分析!$E$236),2)</f>
        <v>3</v>
      </c>
      <c r="Y574" s="48">
        <f t="shared" ca="1" si="88"/>
        <v>72.255656734179922</v>
      </c>
      <c r="Z574">
        <f ca="1">_xlfn.IFS(AND(Y574&gt;铜钱系统分析!$D$233,Y574&lt;=铜钱系统分析!$E$233),5,AND(Y574&gt;铜钱系统分析!$D$234,Y574&lt;=铜钱系统分析!$E$234),4,AND(Y574&gt;铜钱系统分析!$D$235,Y574&lt;=铜钱系统分析!$E$235),3,AND(Y574&gt;铜钱系统分析!$D$236,Y574&lt;=铜钱系统分析!$E$236),2)</f>
        <v>3</v>
      </c>
      <c r="AB574" s="48">
        <f t="shared" ca="1" si="89"/>
        <v>19.564811922619629</v>
      </c>
      <c r="AC574">
        <f ca="1">_xlfn.IFS(AND(AB574&gt;铜钱系统分析!$D$233,AB574&lt;=铜钱系统分析!$E$233),5,AND(AB574&gt;铜钱系统分析!$D$234,AB574&lt;=铜钱系统分析!$E$234),4,AND(AB574&gt;铜钱系统分析!$D$235,AB574&lt;=铜钱系统分析!$E$235),3,AND(AB574&gt;铜钱系统分析!$D$236,AB574&lt;=铜钱系统分析!$E$236),2)</f>
        <v>3</v>
      </c>
    </row>
    <row r="575" spans="1:29" x14ac:dyDescent="0.15">
      <c r="A575" s="48">
        <f t="shared" ca="1" si="80"/>
        <v>19.036705162269939</v>
      </c>
      <c r="B575">
        <f ca="1">_xlfn.IFS(AND(A575&gt;铜钱系统分析!$D$233,A575&lt;=铜钱系统分析!$E$233),5,AND(A575&gt;铜钱系统分析!$D$234,A575&lt;=铜钱系统分析!$E$234),4,AND(A575&gt;铜钱系统分析!$D$235,A575&lt;=铜钱系统分析!$E$235),3,AND(A575&gt;铜钱系统分析!$D$236,A575&lt;=铜钱系统分析!$E$236),2)</f>
        <v>3</v>
      </c>
      <c r="D575" s="48">
        <f t="shared" ca="1" si="81"/>
        <v>53.803994330992353</v>
      </c>
      <c r="E575">
        <f ca="1">_xlfn.IFS(AND(D575&gt;铜钱系统分析!$D$233,D575&lt;=铜钱系统分析!$E$233),5,AND(D575&gt;铜钱系统分析!$D$234,D575&lt;=铜钱系统分析!$E$234),4,AND(D575&gt;铜钱系统分析!$D$235,D575&lt;=铜钱系统分析!$E$235),3,AND(D575&gt;铜钱系统分析!$D$236,D575&lt;=铜钱系统分析!$E$236),2)</f>
        <v>3</v>
      </c>
      <c r="G575" s="48">
        <f t="shared" ca="1" si="82"/>
        <v>12.88782791631229</v>
      </c>
      <c r="H575">
        <f ca="1">_xlfn.IFS(AND(G575&gt;铜钱系统分析!$D$233,G575&lt;=铜钱系统分析!$E$233),5,AND(G575&gt;铜钱系统分析!$D$234,G575&lt;=铜钱系统分析!$E$234),4,AND(G575&gt;铜钱系统分析!$D$235,G575&lt;=铜钱系统分析!$E$235),3,AND(G575&gt;铜钱系统分析!$D$236,G575&lt;=铜钱系统分析!$E$236),2)</f>
        <v>3</v>
      </c>
      <c r="J575" s="48">
        <f t="shared" ca="1" si="83"/>
        <v>50.441729307276049</v>
      </c>
      <c r="K575">
        <f ca="1">_xlfn.IFS(AND(J575&gt;铜钱系统分析!$D$233,J575&lt;=铜钱系统分析!$E$233),5,AND(J575&gt;铜钱系统分析!$D$234,J575&lt;=铜钱系统分析!$E$234),4,AND(J575&gt;铜钱系统分析!$D$235,J575&lt;=铜钱系统分析!$E$235),3,AND(J575&gt;铜钱系统分析!$D$236,J575&lt;=铜钱系统分析!$E$236),2)</f>
        <v>3</v>
      </c>
      <c r="M575" s="48">
        <f t="shared" ca="1" si="84"/>
        <v>95.712094765059589</v>
      </c>
      <c r="N575">
        <f ca="1">_xlfn.IFS(AND(M575&gt;铜钱系统分析!$D$233,M575&lt;=铜钱系统分析!$E$233),5,AND(M575&gt;铜钱系统分析!$D$234,M575&lt;=铜钱系统分析!$E$234),4,AND(M575&gt;铜钱系统分析!$D$235,M575&lt;=铜钱系统分析!$E$235),3,AND(M575&gt;铜钱系统分析!$D$236,M575&lt;=铜钱系统分析!$E$236),2)</f>
        <v>2</v>
      </c>
      <c r="P575" s="48">
        <f t="shared" ca="1" si="85"/>
        <v>94.636933800358761</v>
      </c>
      <c r="Q575">
        <f ca="1">_xlfn.IFS(AND(P575&gt;铜钱系统分析!$D$233,P575&lt;=铜钱系统分析!$E$233),5,AND(P575&gt;铜钱系统分析!$D$234,P575&lt;=铜钱系统分析!$E$234),4,AND(P575&gt;铜钱系统分析!$D$235,P575&lt;=铜钱系统分析!$E$235),3,AND(P575&gt;铜钱系统分析!$D$236,P575&lt;=铜钱系统分析!$E$236),2)</f>
        <v>2</v>
      </c>
      <c r="S575" s="48">
        <f t="shared" ca="1" si="86"/>
        <v>56.349629458266648</v>
      </c>
      <c r="T575">
        <f ca="1">_xlfn.IFS(AND(S575&gt;铜钱系统分析!$D$233,S575&lt;=铜钱系统分析!$E$233),5,AND(S575&gt;铜钱系统分析!$D$234,S575&lt;=铜钱系统分析!$E$234),4,AND(S575&gt;铜钱系统分析!$D$235,S575&lt;=铜钱系统分析!$E$235),3,AND(S575&gt;铜钱系统分析!$D$236,S575&lt;=铜钱系统分析!$E$236),2)</f>
        <v>3</v>
      </c>
      <c r="V575" s="48">
        <f t="shared" ca="1" si="87"/>
        <v>60.513564598801253</v>
      </c>
      <c r="W575">
        <f ca="1">_xlfn.IFS(AND(V575&gt;铜钱系统分析!$D$233,V575&lt;=铜钱系统分析!$E$233),5,AND(V575&gt;铜钱系统分析!$D$234,V575&lt;=铜钱系统分析!$E$234),4,AND(V575&gt;铜钱系统分析!$D$235,V575&lt;=铜钱系统分析!$E$235),3,AND(V575&gt;铜钱系统分析!$D$236,V575&lt;=铜钱系统分析!$E$236),2)</f>
        <v>3</v>
      </c>
      <c r="Y575" s="48">
        <f t="shared" ca="1" si="88"/>
        <v>4.9965390549070454</v>
      </c>
      <c r="Z575">
        <f ca="1">_xlfn.IFS(AND(Y575&gt;铜钱系统分析!$D$233,Y575&lt;=铜钱系统分析!$E$233),5,AND(Y575&gt;铜钱系统分析!$D$234,Y575&lt;=铜钱系统分析!$E$234),4,AND(Y575&gt;铜钱系统分析!$D$235,Y575&lt;=铜钱系统分析!$E$235),3,AND(Y575&gt;铜钱系统分析!$D$236,Y575&lt;=铜钱系统分析!$E$236),2)</f>
        <v>3</v>
      </c>
      <c r="AB575" s="48">
        <f t="shared" ca="1" si="89"/>
        <v>27.699111834414779</v>
      </c>
      <c r="AC575">
        <f ca="1">_xlfn.IFS(AND(AB575&gt;铜钱系统分析!$D$233,AB575&lt;=铜钱系统分析!$E$233),5,AND(AB575&gt;铜钱系统分析!$D$234,AB575&lt;=铜钱系统分析!$E$234),4,AND(AB575&gt;铜钱系统分析!$D$235,AB575&lt;=铜钱系统分析!$E$235),3,AND(AB575&gt;铜钱系统分析!$D$236,AB575&lt;=铜钱系统分析!$E$236),2)</f>
        <v>3</v>
      </c>
    </row>
    <row r="576" spans="1:29" x14ac:dyDescent="0.15">
      <c r="A576" s="48">
        <f t="shared" ca="1" si="80"/>
        <v>7.7548644726698424</v>
      </c>
      <c r="B576">
        <f ca="1">_xlfn.IFS(AND(A576&gt;铜钱系统分析!$D$233,A576&lt;=铜钱系统分析!$E$233),5,AND(A576&gt;铜钱系统分析!$D$234,A576&lt;=铜钱系统分析!$E$234),4,AND(A576&gt;铜钱系统分析!$D$235,A576&lt;=铜钱系统分析!$E$235),3,AND(A576&gt;铜钱系统分析!$D$236,A576&lt;=铜钱系统分析!$E$236),2)</f>
        <v>3</v>
      </c>
      <c r="D576" s="48">
        <f t="shared" ca="1" si="81"/>
        <v>24.352074913959321</v>
      </c>
      <c r="E576">
        <f ca="1">_xlfn.IFS(AND(D576&gt;铜钱系统分析!$D$233,D576&lt;=铜钱系统分析!$E$233),5,AND(D576&gt;铜钱系统分析!$D$234,D576&lt;=铜钱系统分析!$E$234),4,AND(D576&gt;铜钱系统分析!$D$235,D576&lt;=铜钱系统分析!$E$235),3,AND(D576&gt;铜钱系统分析!$D$236,D576&lt;=铜钱系统分析!$E$236),2)</f>
        <v>3</v>
      </c>
      <c r="G576" s="48">
        <f t="shared" ca="1" si="82"/>
        <v>58.30771474657557</v>
      </c>
      <c r="H576">
        <f ca="1">_xlfn.IFS(AND(G576&gt;铜钱系统分析!$D$233,G576&lt;=铜钱系统分析!$E$233),5,AND(G576&gt;铜钱系统分析!$D$234,G576&lt;=铜钱系统分析!$E$234),4,AND(G576&gt;铜钱系统分析!$D$235,G576&lt;=铜钱系统分析!$E$235),3,AND(G576&gt;铜钱系统分析!$D$236,G576&lt;=铜钱系统分析!$E$236),2)</f>
        <v>3</v>
      </c>
      <c r="J576" s="48">
        <f t="shared" ca="1" si="83"/>
        <v>44.752318966299278</v>
      </c>
      <c r="K576">
        <f ca="1">_xlfn.IFS(AND(J576&gt;铜钱系统分析!$D$233,J576&lt;=铜钱系统分析!$E$233),5,AND(J576&gt;铜钱系统分析!$D$234,J576&lt;=铜钱系统分析!$E$234),4,AND(J576&gt;铜钱系统分析!$D$235,J576&lt;=铜钱系统分析!$E$235),3,AND(J576&gt;铜钱系统分析!$D$236,J576&lt;=铜钱系统分析!$E$236),2)</f>
        <v>3</v>
      </c>
      <c r="M576" s="48">
        <f t="shared" ca="1" si="84"/>
        <v>60.182148374937093</v>
      </c>
      <c r="N576">
        <f ca="1">_xlfn.IFS(AND(M576&gt;铜钱系统分析!$D$233,M576&lt;=铜钱系统分析!$E$233),5,AND(M576&gt;铜钱系统分析!$D$234,M576&lt;=铜钱系统分析!$E$234),4,AND(M576&gt;铜钱系统分析!$D$235,M576&lt;=铜钱系统分析!$E$235),3,AND(M576&gt;铜钱系统分析!$D$236,M576&lt;=铜钱系统分析!$E$236),2)</f>
        <v>3</v>
      </c>
      <c r="P576" s="48">
        <f t="shared" ca="1" si="85"/>
        <v>90.932584063650353</v>
      </c>
      <c r="Q576">
        <f ca="1">_xlfn.IFS(AND(P576&gt;铜钱系统分析!$D$233,P576&lt;=铜钱系统分析!$E$233),5,AND(P576&gt;铜钱系统分析!$D$234,P576&lt;=铜钱系统分析!$E$234),4,AND(P576&gt;铜钱系统分析!$D$235,P576&lt;=铜钱系统分析!$E$235),3,AND(P576&gt;铜钱系统分析!$D$236,P576&lt;=铜钱系统分析!$E$236),2)</f>
        <v>2</v>
      </c>
      <c r="S576" s="48">
        <f t="shared" ca="1" si="86"/>
        <v>41.657430286109509</v>
      </c>
      <c r="T576">
        <f ca="1">_xlfn.IFS(AND(S576&gt;铜钱系统分析!$D$233,S576&lt;=铜钱系统分析!$E$233),5,AND(S576&gt;铜钱系统分析!$D$234,S576&lt;=铜钱系统分析!$E$234),4,AND(S576&gt;铜钱系统分析!$D$235,S576&lt;=铜钱系统分析!$E$235),3,AND(S576&gt;铜钱系统分析!$D$236,S576&lt;=铜钱系统分析!$E$236),2)</f>
        <v>3</v>
      </c>
      <c r="V576" s="48">
        <f t="shared" ca="1" si="87"/>
        <v>46.230385965546049</v>
      </c>
      <c r="W576">
        <f ca="1">_xlfn.IFS(AND(V576&gt;铜钱系统分析!$D$233,V576&lt;=铜钱系统分析!$E$233),5,AND(V576&gt;铜钱系统分析!$D$234,V576&lt;=铜钱系统分析!$E$234),4,AND(V576&gt;铜钱系统分析!$D$235,V576&lt;=铜钱系统分析!$E$235),3,AND(V576&gt;铜钱系统分析!$D$236,V576&lt;=铜钱系统分析!$E$236),2)</f>
        <v>3</v>
      </c>
      <c r="Y576" s="48">
        <f t="shared" ca="1" si="88"/>
        <v>59.384469801194804</v>
      </c>
      <c r="Z576">
        <f ca="1">_xlfn.IFS(AND(Y576&gt;铜钱系统分析!$D$233,Y576&lt;=铜钱系统分析!$E$233),5,AND(Y576&gt;铜钱系统分析!$D$234,Y576&lt;=铜钱系统分析!$E$234),4,AND(Y576&gt;铜钱系统分析!$D$235,Y576&lt;=铜钱系统分析!$E$235),3,AND(Y576&gt;铜钱系统分析!$D$236,Y576&lt;=铜钱系统分析!$E$236),2)</f>
        <v>3</v>
      </c>
      <c r="AB576" s="48">
        <f t="shared" ca="1" si="89"/>
        <v>68.927247602914647</v>
      </c>
      <c r="AC576">
        <f ca="1">_xlfn.IFS(AND(AB576&gt;铜钱系统分析!$D$233,AB576&lt;=铜钱系统分析!$E$233),5,AND(AB576&gt;铜钱系统分析!$D$234,AB576&lt;=铜钱系统分析!$E$234),4,AND(AB576&gt;铜钱系统分析!$D$235,AB576&lt;=铜钱系统分析!$E$235),3,AND(AB576&gt;铜钱系统分析!$D$236,AB576&lt;=铜钱系统分析!$E$236),2)</f>
        <v>3</v>
      </c>
    </row>
    <row r="577" spans="1:29" x14ac:dyDescent="0.15">
      <c r="A577" s="48">
        <f t="shared" ca="1" si="80"/>
        <v>67.786527164377034</v>
      </c>
      <c r="B577">
        <f ca="1">_xlfn.IFS(AND(A577&gt;铜钱系统分析!$D$233,A577&lt;=铜钱系统分析!$E$233),5,AND(A577&gt;铜钱系统分析!$D$234,A577&lt;=铜钱系统分析!$E$234),4,AND(A577&gt;铜钱系统分析!$D$235,A577&lt;=铜钱系统分析!$E$235),3,AND(A577&gt;铜钱系统分析!$D$236,A577&lt;=铜钱系统分析!$E$236),2)</f>
        <v>3</v>
      </c>
      <c r="D577" s="48">
        <f t="shared" ca="1" si="81"/>
        <v>27.050178432202344</v>
      </c>
      <c r="E577">
        <f ca="1">_xlfn.IFS(AND(D577&gt;铜钱系统分析!$D$233,D577&lt;=铜钱系统分析!$E$233),5,AND(D577&gt;铜钱系统分析!$D$234,D577&lt;=铜钱系统分析!$E$234),4,AND(D577&gt;铜钱系统分析!$D$235,D577&lt;=铜钱系统分析!$E$235),3,AND(D577&gt;铜钱系统分析!$D$236,D577&lt;=铜钱系统分析!$E$236),2)</f>
        <v>3</v>
      </c>
      <c r="G577" s="48">
        <f t="shared" ca="1" si="82"/>
        <v>65.890647072883482</v>
      </c>
      <c r="H577">
        <f ca="1">_xlfn.IFS(AND(G577&gt;铜钱系统分析!$D$233,G577&lt;=铜钱系统分析!$E$233),5,AND(G577&gt;铜钱系统分析!$D$234,G577&lt;=铜钱系统分析!$E$234),4,AND(G577&gt;铜钱系统分析!$D$235,G577&lt;=铜钱系统分析!$E$235),3,AND(G577&gt;铜钱系统分析!$D$236,G577&lt;=铜钱系统分析!$E$236),2)</f>
        <v>3</v>
      </c>
      <c r="J577" s="48">
        <f t="shared" ca="1" si="83"/>
        <v>68.06621516223808</v>
      </c>
      <c r="K577">
        <f ca="1">_xlfn.IFS(AND(J577&gt;铜钱系统分析!$D$233,J577&lt;=铜钱系统分析!$E$233),5,AND(J577&gt;铜钱系统分析!$D$234,J577&lt;=铜钱系统分析!$E$234),4,AND(J577&gt;铜钱系统分析!$D$235,J577&lt;=铜钱系统分析!$E$235),3,AND(J577&gt;铜钱系统分析!$D$236,J577&lt;=铜钱系统分析!$E$236),2)</f>
        <v>3</v>
      </c>
      <c r="M577" s="48">
        <f t="shared" ca="1" si="84"/>
        <v>3.2980938227719969</v>
      </c>
      <c r="N577">
        <f ca="1">_xlfn.IFS(AND(M577&gt;铜钱系统分析!$D$233,M577&lt;=铜钱系统分析!$E$233),5,AND(M577&gt;铜钱系统分析!$D$234,M577&lt;=铜钱系统分析!$E$234),4,AND(M577&gt;铜钱系统分析!$D$235,M577&lt;=铜钱系统分析!$E$235),3,AND(M577&gt;铜钱系统分析!$D$236,M577&lt;=铜钱系统分析!$E$236),2)</f>
        <v>3</v>
      </c>
      <c r="P577" s="48">
        <f t="shared" ca="1" si="85"/>
        <v>4.1930133391470781</v>
      </c>
      <c r="Q577">
        <f ca="1">_xlfn.IFS(AND(P577&gt;铜钱系统分析!$D$233,P577&lt;=铜钱系统分析!$E$233),5,AND(P577&gt;铜钱系统分析!$D$234,P577&lt;=铜钱系统分析!$E$234),4,AND(P577&gt;铜钱系统分析!$D$235,P577&lt;=铜钱系统分析!$E$235),3,AND(P577&gt;铜钱系统分析!$D$236,P577&lt;=铜钱系统分析!$E$236),2)</f>
        <v>3</v>
      </c>
      <c r="S577" s="48">
        <f t="shared" ca="1" si="86"/>
        <v>76.002078655391998</v>
      </c>
      <c r="T577">
        <f ca="1">_xlfn.IFS(AND(S577&gt;铜钱系统分析!$D$233,S577&lt;=铜钱系统分析!$E$233),5,AND(S577&gt;铜钱系统分析!$D$234,S577&lt;=铜钱系统分析!$E$234),4,AND(S577&gt;铜钱系统分析!$D$235,S577&lt;=铜钱系统分析!$E$235),3,AND(S577&gt;铜钱系统分析!$D$236,S577&lt;=铜钱系统分析!$E$236),2)</f>
        <v>2</v>
      </c>
      <c r="V577" s="48">
        <f t="shared" ca="1" si="87"/>
        <v>51.880888088386854</v>
      </c>
      <c r="W577">
        <f ca="1">_xlfn.IFS(AND(V577&gt;铜钱系统分析!$D$233,V577&lt;=铜钱系统分析!$E$233),5,AND(V577&gt;铜钱系统分析!$D$234,V577&lt;=铜钱系统分析!$E$234),4,AND(V577&gt;铜钱系统分析!$D$235,V577&lt;=铜钱系统分析!$E$235),3,AND(V577&gt;铜钱系统分析!$D$236,V577&lt;=铜钱系统分析!$E$236),2)</f>
        <v>3</v>
      </c>
      <c r="Y577" s="48">
        <f t="shared" ca="1" si="88"/>
        <v>45.063951059818145</v>
      </c>
      <c r="Z577">
        <f ca="1">_xlfn.IFS(AND(Y577&gt;铜钱系统分析!$D$233,Y577&lt;=铜钱系统分析!$E$233),5,AND(Y577&gt;铜钱系统分析!$D$234,Y577&lt;=铜钱系统分析!$E$234),4,AND(Y577&gt;铜钱系统分析!$D$235,Y577&lt;=铜钱系统分析!$E$235),3,AND(Y577&gt;铜钱系统分析!$D$236,Y577&lt;=铜钱系统分析!$E$236),2)</f>
        <v>3</v>
      </c>
      <c r="AB577" s="48">
        <f t="shared" ca="1" si="89"/>
        <v>59.153028791679588</v>
      </c>
      <c r="AC577">
        <f ca="1">_xlfn.IFS(AND(AB577&gt;铜钱系统分析!$D$233,AB577&lt;=铜钱系统分析!$E$233),5,AND(AB577&gt;铜钱系统分析!$D$234,AB577&lt;=铜钱系统分析!$E$234),4,AND(AB577&gt;铜钱系统分析!$D$235,AB577&lt;=铜钱系统分析!$E$235),3,AND(AB577&gt;铜钱系统分析!$D$236,AB577&lt;=铜钱系统分析!$E$236),2)</f>
        <v>3</v>
      </c>
    </row>
    <row r="578" spans="1:29" x14ac:dyDescent="0.15">
      <c r="A578" s="48">
        <f t="shared" ca="1" si="80"/>
        <v>83.258481460542967</v>
      </c>
      <c r="B578">
        <f ca="1">_xlfn.IFS(AND(A578&gt;铜钱系统分析!$D$233,A578&lt;=铜钱系统分析!$E$233),5,AND(A578&gt;铜钱系统分析!$D$234,A578&lt;=铜钱系统分析!$E$234),4,AND(A578&gt;铜钱系统分析!$D$235,A578&lt;=铜钱系统分析!$E$235),3,AND(A578&gt;铜钱系统分析!$D$236,A578&lt;=铜钱系统分析!$E$236),2)</f>
        <v>2</v>
      </c>
      <c r="D578" s="48">
        <f t="shared" ca="1" si="81"/>
        <v>86.553747280804203</v>
      </c>
      <c r="E578">
        <f ca="1">_xlfn.IFS(AND(D578&gt;铜钱系统分析!$D$233,D578&lt;=铜钱系统分析!$E$233),5,AND(D578&gt;铜钱系统分析!$D$234,D578&lt;=铜钱系统分析!$E$234),4,AND(D578&gt;铜钱系统分析!$D$235,D578&lt;=铜钱系统分析!$E$235),3,AND(D578&gt;铜钱系统分析!$D$236,D578&lt;=铜钱系统分析!$E$236),2)</f>
        <v>2</v>
      </c>
      <c r="G578" s="48">
        <f t="shared" ca="1" si="82"/>
        <v>87.260308245132123</v>
      </c>
      <c r="H578">
        <f ca="1">_xlfn.IFS(AND(G578&gt;铜钱系统分析!$D$233,G578&lt;=铜钱系统分析!$E$233),5,AND(G578&gt;铜钱系统分析!$D$234,G578&lt;=铜钱系统分析!$E$234),4,AND(G578&gt;铜钱系统分析!$D$235,G578&lt;=铜钱系统分析!$E$235),3,AND(G578&gt;铜钱系统分析!$D$236,G578&lt;=铜钱系统分析!$E$236),2)</f>
        <v>2</v>
      </c>
      <c r="J578" s="48">
        <f t="shared" ca="1" si="83"/>
        <v>38.821457036484411</v>
      </c>
      <c r="K578">
        <f ca="1">_xlfn.IFS(AND(J578&gt;铜钱系统分析!$D$233,J578&lt;=铜钱系统分析!$E$233),5,AND(J578&gt;铜钱系统分析!$D$234,J578&lt;=铜钱系统分析!$E$234),4,AND(J578&gt;铜钱系统分析!$D$235,J578&lt;=铜钱系统分析!$E$235),3,AND(J578&gt;铜钱系统分析!$D$236,J578&lt;=铜钱系统分析!$E$236),2)</f>
        <v>3</v>
      </c>
      <c r="M578" s="48">
        <f t="shared" ca="1" si="84"/>
        <v>95.108248005451927</v>
      </c>
      <c r="N578">
        <f ca="1">_xlfn.IFS(AND(M578&gt;铜钱系统分析!$D$233,M578&lt;=铜钱系统分析!$E$233),5,AND(M578&gt;铜钱系统分析!$D$234,M578&lt;=铜钱系统分析!$E$234),4,AND(M578&gt;铜钱系统分析!$D$235,M578&lt;=铜钱系统分析!$E$235),3,AND(M578&gt;铜钱系统分析!$D$236,M578&lt;=铜钱系统分析!$E$236),2)</f>
        <v>2</v>
      </c>
      <c r="P578" s="48">
        <f t="shared" ca="1" si="85"/>
        <v>11.584228797049366</v>
      </c>
      <c r="Q578">
        <f ca="1">_xlfn.IFS(AND(P578&gt;铜钱系统分析!$D$233,P578&lt;=铜钱系统分析!$E$233),5,AND(P578&gt;铜钱系统分析!$D$234,P578&lt;=铜钱系统分析!$E$234),4,AND(P578&gt;铜钱系统分析!$D$235,P578&lt;=铜钱系统分析!$E$235),3,AND(P578&gt;铜钱系统分析!$D$236,P578&lt;=铜钱系统分析!$E$236),2)</f>
        <v>3</v>
      </c>
      <c r="S578" s="48">
        <f t="shared" ca="1" si="86"/>
        <v>71.765063676538261</v>
      </c>
      <c r="T578">
        <f ca="1">_xlfn.IFS(AND(S578&gt;铜钱系统分析!$D$233,S578&lt;=铜钱系统分析!$E$233),5,AND(S578&gt;铜钱系统分析!$D$234,S578&lt;=铜钱系统分析!$E$234),4,AND(S578&gt;铜钱系统分析!$D$235,S578&lt;=铜钱系统分析!$E$235),3,AND(S578&gt;铜钱系统分析!$D$236,S578&lt;=铜钱系统分析!$E$236),2)</f>
        <v>3</v>
      </c>
      <c r="V578" s="48">
        <f t="shared" ca="1" si="87"/>
        <v>95.499460299132039</v>
      </c>
      <c r="W578">
        <f ca="1">_xlfn.IFS(AND(V578&gt;铜钱系统分析!$D$233,V578&lt;=铜钱系统分析!$E$233),5,AND(V578&gt;铜钱系统分析!$D$234,V578&lt;=铜钱系统分析!$E$234),4,AND(V578&gt;铜钱系统分析!$D$235,V578&lt;=铜钱系统分析!$E$235),3,AND(V578&gt;铜钱系统分析!$D$236,V578&lt;=铜钱系统分析!$E$236),2)</f>
        <v>2</v>
      </c>
      <c r="Y578" s="48">
        <f t="shared" ca="1" si="88"/>
        <v>67.01995276934592</v>
      </c>
      <c r="Z578">
        <f ca="1">_xlfn.IFS(AND(Y578&gt;铜钱系统分析!$D$233,Y578&lt;=铜钱系统分析!$E$233),5,AND(Y578&gt;铜钱系统分析!$D$234,Y578&lt;=铜钱系统分析!$E$234),4,AND(Y578&gt;铜钱系统分析!$D$235,Y578&lt;=铜钱系统分析!$E$235),3,AND(Y578&gt;铜钱系统分析!$D$236,Y578&lt;=铜钱系统分析!$E$236),2)</f>
        <v>3</v>
      </c>
      <c r="AB578" s="48">
        <f t="shared" ca="1" si="89"/>
        <v>6.7254385779134784</v>
      </c>
      <c r="AC578">
        <f ca="1">_xlfn.IFS(AND(AB578&gt;铜钱系统分析!$D$233,AB578&lt;=铜钱系统分析!$E$233),5,AND(AB578&gt;铜钱系统分析!$D$234,AB578&lt;=铜钱系统分析!$E$234),4,AND(AB578&gt;铜钱系统分析!$D$235,AB578&lt;=铜钱系统分析!$E$235),3,AND(AB578&gt;铜钱系统分析!$D$236,AB578&lt;=铜钱系统分析!$E$236),2)</f>
        <v>3</v>
      </c>
    </row>
    <row r="579" spans="1:29" x14ac:dyDescent="0.15">
      <c r="A579" s="48">
        <f t="shared" ca="1" si="80"/>
        <v>0.42710913617846069</v>
      </c>
      <c r="B579">
        <f ca="1">_xlfn.IFS(AND(A579&gt;铜钱系统分析!$D$233,A579&lt;=铜钱系统分析!$E$233),5,AND(A579&gt;铜钱系统分析!$D$234,A579&lt;=铜钱系统分析!$E$234),4,AND(A579&gt;铜钱系统分析!$D$235,A579&lt;=铜钱系统分析!$E$235),3,AND(A579&gt;铜钱系统分析!$D$236,A579&lt;=铜钱系统分析!$E$236),2)</f>
        <v>5</v>
      </c>
      <c r="D579" s="48">
        <f t="shared" ca="1" si="81"/>
        <v>91.474788975542495</v>
      </c>
      <c r="E579">
        <f ca="1">_xlfn.IFS(AND(D579&gt;铜钱系统分析!$D$233,D579&lt;=铜钱系统分析!$E$233),5,AND(D579&gt;铜钱系统分析!$D$234,D579&lt;=铜钱系统分析!$E$234),4,AND(D579&gt;铜钱系统分析!$D$235,D579&lt;=铜钱系统分析!$E$235),3,AND(D579&gt;铜钱系统分析!$D$236,D579&lt;=铜钱系统分析!$E$236),2)</f>
        <v>2</v>
      </c>
      <c r="G579" s="48">
        <f t="shared" ca="1" si="82"/>
        <v>77.550890477505746</v>
      </c>
      <c r="H579">
        <f ca="1">_xlfn.IFS(AND(G579&gt;铜钱系统分析!$D$233,G579&lt;=铜钱系统分析!$E$233),5,AND(G579&gt;铜钱系统分析!$D$234,G579&lt;=铜钱系统分析!$E$234),4,AND(G579&gt;铜钱系统分析!$D$235,G579&lt;=铜钱系统分析!$E$235),3,AND(G579&gt;铜钱系统分析!$D$236,G579&lt;=铜钱系统分析!$E$236),2)</f>
        <v>2</v>
      </c>
      <c r="J579" s="48">
        <f t="shared" ca="1" si="83"/>
        <v>10.698109553293012</v>
      </c>
      <c r="K579">
        <f ca="1">_xlfn.IFS(AND(J579&gt;铜钱系统分析!$D$233,J579&lt;=铜钱系统分析!$E$233),5,AND(J579&gt;铜钱系统分析!$D$234,J579&lt;=铜钱系统分析!$E$234),4,AND(J579&gt;铜钱系统分析!$D$235,J579&lt;=铜钱系统分析!$E$235),3,AND(J579&gt;铜钱系统分析!$D$236,J579&lt;=铜钱系统分析!$E$236),2)</f>
        <v>3</v>
      </c>
      <c r="M579" s="48">
        <f t="shared" ca="1" si="84"/>
        <v>81.722384723641696</v>
      </c>
      <c r="N579">
        <f ca="1">_xlfn.IFS(AND(M579&gt;铜钱系统分析!$D$233,M579&lt;=铜钱系统分析!$E$233),5,AND(M579&gt;铜钱系统分析!$D$234,M579&lt;=铜钱系统分析!$E$234),4,AND(M579&gt;铜钱系统分析!$D$235,M579&lt;=铜钱系统分析!$E$235),3,AND(M579&gt;铜钱系统分析!$D$236,M579&lt;=铜钱系统分析!$E$236),2)</f>
        <v>2</v>
      </c>
      <c r="P579" s="48">
        <f t="shared" ca="1" si="85"/>
        <v>62.550347716089227</v>
      </c>
      <c r="Q579">
        <f ca="1">_xlfn.IFS(AND(P579&gt;铜钱系统分析!$D$233,P579&lt;=铜钱系统分析!$E$233),5,AND(P579&gt;铜钱系统分析!$D$234,P579&lt;=铜钱系统分析!$E$234),4,AND(P579&gt;铜钱系统分析!$D$235,P579&lt;=铜钱系统分析!$E$235),3,AND(P579&gt;铜钱系统分析!$D$236,P579&lt;=铜钱系统分析!$E$236),2)</f>
        <v>3</v>
      </c>
      <c r="S579" s="48">
        <f t="shared" ca="1" si="86"/>
        <v>52.621903076625344</v>
      </c>
      <c r="T579">
        <f ca="1">_xlfn.IFS(AND(S579&gt;铜钱系统分析!$D$233,S579&lt;=铜钱系统分析!$E$233),5,AND(S579&gt;铜钱系统分析!$D$234,S579&lt;=铜钱系统分析!$E$234),4,AND(S579&gt;铜钱系统分析!$D$235,S579&lt;=铜钱系统分析!$E$235),3,AND(S579&gt;铜钱系统分析!$D$236,S579&lt;=铜钱系统分析!$E$236),2)</f>
        <v>3</v>
      </c>
      <c r="V579" s="48">
        <f t="shared" ca="1" si="87"/>
        <v>0.60246463293061048</v>
      </c>
      <c r="W579">
        <f ca="1">_xlfn.IFS(AND(V579&gt;铜钱系统分析!$D$233,V579&lt;=铜钱系统分析!$E$233),5,AND(V579&gt;铜钱系统分析!$D$234,V579&lt;=铜钱系统分析!$E$234),4,AND(V579&gt;铜钱系统分析!$D$235,V579&lt;=铜钱系统分析!$E$235),3,AND(V579&gt;铜钱系统分析!$D$236,V579&lt;=铜钱系统分析!$E$236),2)</f>
        <v>4</v>
      </c>
      <c r="Y579" s="48">
        <f t="shared" ca="1" si="88"/>
        <v>81.245841162169512</v>
      </c>
      <c r="Z579">
        <f ca="1">_xlfn.IFS(AND(Y579&gt;铜钱系统分析!$D$233,Y579&lt;=铜钱系统分析!$E$233),5,AND(Y579&gt;铜钱系统分析!$D$234,Y579&lt;=铜钱系统分析!$E$234),4,AND(Y579&gt;铜钱系统分析!$D$235,Y579&lt;=铜钱系统分析!$E$235),3,AND(Y579&gt;铜钱系统分析!$D$236,Y579&lt;=铜钱系统分析!$E$236),2)</f>
        <v>2</v>
      </c>
      <c r="AB579" s="48">
        <f t="shared" ca="1" si="89"/>
        <v>30.072239913193364</v>
      </c>
      <c r="AC579">
        <f ca="1">_xlfn.IFS(AND(AB579&gt;铜钱系统分析!$D$233,AB579&lt;=铜钱系统分析!$E$233),5,AND(AB579&gt;铜钱系统分析!$D$234,AB579&lt;=铜钱系统分析!$E$234),4,AND(AB579&gt;铜钱系统分析!$D$235,AB579&lt;=铜钱系统分析!$E$235),3,AND(AB579&gt;铜钱系统分析!$D$236,AB579&lt;=铜钱系统分析!$E$236),2)</f>
        <v>3</v>
      </c>
    </row>
    <row r="580" spans="1:29" x14ac:dyDescent="0.15">
      <c r="A580" s="48">
        <f t="shared" ca="1" si="80"/>
        <v>47.252372339347836</v>
      </c>
      <c r="B580">
        <f ca="1">_xlfn.IFS(AND(A580&gt;铜钱系统分析!$D$233,A580&lt;=铜钱系统分析!$E$233),5,AND(A580&gt;铜钱系统分析!$D$234,A580&lt;=铜钱系统分析!$E$234),4,AND(A580&gt;铜钱系统分析!$D$235,A580&lt;=铜钱系统分析!$E$235),3,AND(A580&gt;铜钱系统分析!$D$236,A580&lt;=铜钱系统分析!$E$236),2)</f>
        <v>3</v>
      </c>
      <c r="D580" s="48">
        <f t="shared" ca="1" si="81"/>
        <v>21.839529107302614</v>
      </c>
      <c r="E580">
        <f ca="1">_xlfn.IFS(AND(D580&gt;铜钱系统分析!$D$233,D580&lt;=铜钱系统分析!$E$233),5,AND(D580&gt;铜钱系统分析!$D$234,D580&lt;=铜钱系统分析!$E$234),4,AND(D580&gt;铜钱系统分析!$D$235,D580&lt;=铜钱系统分析!$E$235),3,AND(D580&gt;铜钱系统分析!$D$236,D580&lt;=铜钱系统分析!$E$236),2)</f>
        <v>3</v>
      </c>
      <c r="G580" s="48">
        <f t="shared" ca="1" si="82"/>
        <v>42.861883646063006</v>
      </c>
      <c r="H580">
        <f ca="1">_xlfn.IFS(AND(G580&gt;铜钱系统分析!$D$233,G580&lt;=铜钱系统分析!$E$233),5,AND(G580&gt;铜钱系统分析!$D$234,G580&lt;=铜钱系统分析!$E$234),4,AND(G580&gt;铜钱系统分析!$D$235,G580&lt;=铜钱系统分析!$E$235),3,AND(G580&gt;铜钱系统分析!$D$236,G580&lt;=铜钱系统分析!$E$236),2)</f>
        <v>3</v>
      </c>
      <c r="J580" s="48">
        <f t="shared" ca="1" si="83"/>
        <v>19.747092795088783</v>
      </c>
      <c r="K580">
        <f ca="1">_xlfn.IFS(AND(J580&gt;铜钱系统分析!$D$233,J580&lt;=铜钱系统分析!$E$233),5,AND(J580&gt;铜钱系统分析!$D$234,J580&lt;=铜钱系统分析!$E$234),4,AND(J580&gt;铜钱系统分析!$D$235,J580&lt;=铜钱系统分析!$E$235),3,AND(J580&gt;铜钱系统分析!$D$236,J580&lt;=铜钱系统分析!$E$236),2)</f>
        <v>3</v>
      </c>
      <c r="M580" s="48">
        <f t="shared" ca="1" si="84"/>
        <v>30.095639277398224</v>
      </c>
      <c r="N580">
        <f ca="1">_xlfn.IFS(AND(M580&gt;铜钱系统分析!$D$233,M580&lt;=铜钱系统分析!$E$233),5,AND(M580&gt;铜钱系统分析!$D$234,M580&lt;=铜钱系统分析!$E$234),4,AND(M580&gt;铜钱系统分析!$D$235,M580&lt;=铜钱系统分析!$E$235),3,AND(M580&gt;铜钱系统分析!$D$236,M580&lt;=铜钱系统分析!$E$236),2)</f>
        <v>3</v>
      </c>
      <c r="P580" s="48">
        <f t="shared" ca="1" si="85"/>
        <v>40.957763114719235</v>
      </c>
      <c r="Q580">
        <f ca="1">_xlfn.IFS(AND(P580&gt;铜钱系统分析!$D$233,P580&lt;=铜钱系统分析!$E$233),5,AND(P580&gt;铜钱系统分析!$D$234,P580&lt;=铜钱系统分析!$E$234),4,AND(P580&gt;铜钱系统分析!$D$235,P580&lt;=铜钱系统分析!$E$235),3,AND(P580&gt;铜钱系统分析!$D$236,P580&lt;=铜钱系统分析!$E$236),2)</f>
        <v>3</v>
      </c>
      <c r="S580" s="48">
        <f t="shared" ca="1" si="86"/>
        <v>0.97181244319946014</v>
      </c>
      <c r="T580">
        <f ca="1">_xlfn.IFS(AND(S580&gt;铜钱系统分析!$D$233,S580&lt;=铜钱系统分析!$E$233),5,AND(S580&gt;铜钱系统分析!$D$234,S580&lt;=铜钱系统分析!$E$234),4,AND(S580&gt;铜钱系统分析!$D$235,S580&lt;=铜钱系统分析!$E$235),3,AND(S580&gt;铜钱系统分析!$D$236,S580&lt;=铜钱系统分析!$E$236),2)</f>
        <v>4</v>
      </c>
      <c r="V580" s="48">
        <f t="shared" ca="1" si="87"/>
        <v>21.954283253185601</v>
      </c>
      <c r="W580">
        <f ca="1">_xlfn.IFS(AND(V580&gt;铜钱系统分析!$D$233,V580&lt;=铜钱系统分析!$E$233),5,AND(V580&gt;铜钱系统分析!$D$234,V580&lt;=铜钱系统分析!$E$234),4,AND(V580&gt;铜钱系统分析!$D$235,V580&lt;=铜钱系统分析!$E$235),3,AND(V580&gt;铜钱系统分析!$D$236,V580&lt;=铜钱系统分析!$E$236),2)</f>
        <v>3</v>
      </c>
      <c r="Y580" s="48">
        <f t="shared" ca="1" si="88"/>
        <v>19.374902850730823</v>
      </c>
      <c r="Z580">
        <f ca="1">_xlfn.IFS(AND(Y580&gt;铜钱系统分析!$D$233,Y580&lt;=铜钱系统分析!$E$233),5,AND(Y580&gt;铜钱系统分析!$D$234,Y580&lt;=铜钱系统分析!$E$234),4,AND(Y580&gt;铜钱系统分析!$D$235,Y580&lt;=铜钱系统分析!$E$235),3,AND(Y580&gt;铜钱系统分析!$D$236,Y580&lt;=铜钱系统分析!$E$236),2)</f>
        <v>3</v>
      </c>
      <c r="AB580" s="48">
        <f t="shared" ca="1" si="89"/>
        <v>51.062814617904664</v>
      </c>
      <c r="AC580">
        <f ca="1">_xlfn.IFS(AND(AB580&gt;铜钱系统分析!$D$233,AB580&lt;=铜钱系统分析!$E$233),5,AND(AB580&gt;铜钱系统分析!$D$234,AB580&lt;=铜钱系统分析!$E$234),4,AND(AB580&gt;铜钱系统分析!$D$235,AB580&lt;=铜钱系统分析!$E$235),3,AND(AB580&gt;铜钱系统分析!$D$236,AB580&lt;=铜钱系统分析!$E$236),2)</f>
        <v>3</v>
      </c>
    </row>
    <row r="581" spans="1:29" x14ac:dyDescent="0.15">
      <c r="A581" s="48">
        <f t="shared" ca="1" si="80"/>
        <v>95.552316685083937</v>
      </c>
      <c r="B581">
        <f ca="1">_xlfn.IFS(AND(A581&gt;铜钱系统分析!$D$233,A581&lt;=铜钱系统分析!$E$233),5,AND(A581&gt;铜钱系统分析!$D$234,A581&lt;=铜钱系统分析!$E$234),4,AND(A581&gt;铜钱系统分析!$D$235,A581&lt;=铜钱系统分析!$E$235),3,AND(A581&gt;铜钱系统分析!$D$236,A581&lt;=铜钱系统分析!$E$236),2)</f>
        <v>2</v>
      </c>
      <c r="D581" s="48">
        <f t="shared" ca="1" si="81"/>
        <v>40.220803807880479</v>
      </c>
      <c r="E581">
        <f ca="1">_xlfn.IFS(AND(D581&gt;铜钱系统分析!$D$233,D581&lt;=铜钱系统分析!$E$233),5,AND(D581&gt;铜钱系统分析!$D$234,D581&lt;=铜钱系统分析!$E$234),4,AND(D581&gt;铜钱系统分析!$D$235,D581&lt;=铜钱系统分析!$E$235),3,AND(D581&gt;铜钱系统分析!$D$236,D581&lt;=铜钱系统分析!$E$236),2)</f>
        <v>3</v>
      </c>
      <c r="G581" s="48">
        <f t="shared" ca="1" si="82"/>
        <v>42.901477972527815</v>
      </c>
      <c r="H581">
        <f ca="1">_xlfn.IFS(AND(G581&gt;铜钱系统分析!$D$233,G581&lt;=铜钱系统分析!$E$233),5,AND(G581&gt;铜钱系统分析!$D$234,G581&lt;=铜钱系统分析!$E$234),4,AND(G581&gt;铜钱系统分析!$D$235,G581&lt;=铜钱系统分析!$E$235),3,AND(G581&gt;铜钱系统分析!$D$236,G581&lt;=铜钱系统分析!$E$236),2)</f>
        <v>3</v>
      </c>
      <c r="J581" s="48">
        <f t="shared" ca="1" si="83"/>
        <v>48.390279073073337</v>
      </c>
      <c r="K581">
        <f ca="1">_xlfn.IFS(AND(J581&gt;铜钱系统分析!$D$233,J581&lt;=铜钱系统分析!$E$233),5,AND(J581&gt;铜钱系统分析!$D$234,J581&lt;=铜钱系统分析!$E$234),4,AND(J581&gt;铜钱系统分析!$D$235,J581&lt;=铜钱系统分析!$E$235),3,AND(J581&gt;铜钱系统分析!$D$236,J581&lt;=铜钱系统分析!$E$236),2)</f>
        <v>3</v>
      </c>
      <c r="M581" s="48">
        <f t="shared" ca="1" si="84"/>
        <v>97.531096154829186</v>
      </c>
      <c r="N581">
        <f ca="1">_xlfn.IFS(AND(M581&gt;铜钱系统分析!$D$233,M581&lt;=铜钱系统分析!$E$233),5,AND(M581&gt;铜钱系统分析!$D$234,M581&lt;=铜钱系统分析!$E$234),4,AND(M581&gt;铜钱系统分析!$D$235,M581&lt;=铜钱系统分析!$E$235),3,AND(M581&gt;铜钱系统分析!$D$236,M581&lt;=铜钱系统分析!$E$236),2)</f>
        <v>2</v>
      </c>
      <c r="P581" s="48">
        <f t="shared" ca="1" si="85"/>
        <v>29.192379269734825</v>
      </c>
      <c r="Q581">
        <f ca="1">_xlfn.IFS(AND(P581&gt;铜钱系统分析!$D$233,P581&lt;=铜钱系统分析!$E$233),5,AND(P581&gt;铜钱系统分析!$D$234,P581&lt;=铜钱系统分析!$E$234),4,AND(P581&gt;铜钱系统分析!$D$235,P581&lt;=铜钱系统分析!$E$235),3,AND(P581&gt;铜钱系统分析!$D$236,P581&lt;=铜钱系统分析!$E$236),2)</f>
        <v>3</v>
      </c>
      <c r="S581" s="48">
        <f t="shared" ca="1" si="86"/>
        <v>42.173802551639881</v>
      </c>
      <c r="T581">
        <f ca="1">_xlfn.IFS(AND(S581&gt;铜钱系统分析!$D$233,S581&lt;=铜钱系统分析!$E$233),5,AND(S581&gt;铜钱系统分析!$D$234,S581&lt;=铜钱系统分析!$E$234),4,AND(S581&gt;铜钱系统分析!$D$235,S581&lt;=铜钱系统分析!$E$235),3,AND(S581&gt;铜钱系统分析!$D$236,S581&lt;=铜钱系统分析!$E$236),2)</f>
        <v>3</v>
      </c>
      <c r="V581" s="48">
        <f t="shared" ca="1" si="87"/>
        <v>60.301536395169485</v>
      </c>
      <c r="W581">
        <f ca="1">_xlfn.IFS(AND(V581&gt;铜钱系统分析!$D$233,V581&lt;=铜钱系统分析!$E$233),5,AND(V581&gt;铜钱系统分析!$D$234,V581&lt;=铜钱系统分析!$E$234),4,AND(V581&gt;铜钱系统分析!$D$235,V581&lt;=铜钱系统分析!$E$235),3,AND(V581&gt;铜钱系统分析!$D$236,V581&lt;=铜钱系统分析!$E$236),2)</f>
        <v>3</v>
      </c>
      <c r="Y581" s="48">
        <f t="shared" ca="1" si="88"/>
        <v>95.517233176270437</v>
      </c>
      <c r="Z581">
        <f ca="1">_xlfn.IFS(AND(Y581&gt;铜钱系统分析!$D$233,Y581&lt;=铜钱系统分析!$E$233),5,AND(Y581&gt;铜钱系统分析!$D$234,Y581&lt;=铜钱系统分析!$E$234),4,AND(Y581&gt;铜钱系统分析!$D$235,Y581&lt;=铜钱系统分析!$E$235),3,AND(Y581&gt;铜钱系统分析!$D$236,Y581&lt;=铜钱系统分析!$E$236),2)</f>
        <v>2</v>
      </c>
      <c r="AB581" s="48">
        <f t="shared" ca="1" si="89"/>
        <v>67.877282001986302</v>
      </c>
      <c r="AC581">
        <f ca="1">_xlfn.IFS(AND(AB581&gt;铜钱系统分析!$D$233,AB581&lt;=铜钱系统分析!$E$233),5,AND(AB581&gt;铜钱系统分析!$D$234,AB581&lt;=铜钱系统分析!$E$234),4,AND(AB581&gt;铜钱系统分析!$D$235,AB581&lt;=铜钱系统分析!$E$235),3,AND(AB581&gt;铜钱系统分析!$D$236,AB581&lt;=铜钱系统分析!$E$236),2)</f>
        <v>3</v>
      </c>
    </row>
    <row r="582" spans="1:29" x14ac:dyDescent="0.15">
      <c r="A582" s="48">
        <f t="shared" ca="1" si="80"/>
        <v>1.4481522175955885</v>
      </c>
      <c r="B582">
        <f ca="1">_xlfn.IFS(AND(A582&gt;铜钱系统分析!$D$233,A582&lt;=铜钱系统分析!$E$233),5,AND(A582&gt;铜钱系统分析!$D$234,A582&lt;=铜钱系统分析!$E$234),4,AND(A582&gt;铜钱系统分析!$D$235,A582&lt;=铜钱系统分析!$E$235),3,AND(A582&gt;铜钱系统分析!$D$236,A582&lt;=铜钱系统分析!$E$236),2)</f>
        <v>4</v>
      </c>
      <c r="D582" s="48">
        <f t="shared" ca="1" si="81"/>
        <v>28.165150992281028</v>
      </c>
      <c r="E582">
        <f ca="1">_xlfn.IFS(AND(D582&gt;铜钱系统分析!$D$233,D582&lt;=铜钱系统分析!$E$233),5,AND(D582&gt;铜钱系统分析!$D$234,D582&lt;=铜钱系统分析!$E$234),4,AND(D582&gt;铜钱系统分析!$D$235,D582&lt;=铜钱系统分析!$E$235),3,AND(D582&gt;铜钱系统分析!$D$236,D582&lt;=铜钱系统分析!$E$236),2)</f>
        <v>3</v>
      </c>
      <c r="G582" s="48">
        <f t="shared" ca="1" si="82"/>
        <v>45.463707453277948</v>
      </c>
      <c r="H582">
        <f ca="1">_xlfn.IFS(AND(G582&gt;铜钱系统分析!$D$233,G582&lt;=铜钱系统分析!$E$233),5,AND(G582&gt;铜钱系统分析!$D$234,G582&lt;=铜钱系统分析!$E$234),4,AND(G582&gt;铜钱系统分析!$D$235,G582&lt;=铜钱系统分析!$E$235),3,AND(G582&gt;铜钱系统分析!$D$236,G582&lt;=铜钱系统分析!$E$236),2)</f>
        <v>3</v>
      </c>
      <c r="J582" s="48">
        <f t="shared" ca="1" si="83"/>
        <v>86.99793093640119</v>
      </c>
      <c r="K582">
        <f ca="1">_xlfn.IFS(AND(J582&gt;铜钱系统分析!$D$233,J582&lt;=铜钱系统分析!$E$233),5,AND(J582&gt;铜钱系统分析!$D$234,J582&lt;=铜钱系统分析!$E$234),4,AND(J582&gt;铜钱系统分析!$D$235,J582&lt;=铜钱系统分析!$E$235),3,AND(J582&gt;铜钱系统分析!$D$236,J582&lt;=铜钱系统分析!$E$236),2)</f>
        <v>2</v>
      </c>
      <c r="M582" s="48">
        <f t="shared" ca="1" si="84"/>
        <v>73.083129677508992</v>
      </c>
      <c r="N582">
        <f ca="1">_xlfn.IFS(AND(M582&gt;铜钱系统分析!$D$233,M582&lt;=铜钱系统分析!$E$233),5,AND(M582&gt;铜钱系统分析!$D$234,M582&lt;=铜钱系统分析!$E$234),4,AND(M582&gt;铜钱系统分析!$D$235,M582&lt;=铜钱系统分析!$E$235),3,AND(M582&gt;铜钱系统分析!$D$236,M582&lt;=铜钱系统分析!$E$236),2)</f>
        <v>2</v>
      </c>
      <c r="P582" s="48">
        <f t="shared" ca="1" si="85"/>
        <v>86.126151357799628</v>
      </c>
      <c r="Q582">
        <f ca="1">_xlfn.IFS(AND(P582&gt;铜钱系统分析!$D$233,P582&lt;=铜钱系统分析!$E$233),5,AND(P582&gt;铜钱系统分析!$D$234,P582&lt;=铜钱系统分析!$E$234),4,AND(P582&gt;铜钱系统分析!$D$235,P582&lt;=铜钱系统分析!$E$235),3,AND(P582&gt;铜钱系统分析!$D$236,P582&lt;=铜钱系统分析!$E$236),2)</f>
        <v>2</v>
      </c>
      <c r="S582" s="48">
        <f t="shared" ca="1" si="86"/>
        <v>20.642042707748399</v>
      </c>
      <c r="T582">
        <f ca="1">_xlfn.IFS(AND(S582&gt;铜钱系统分析!$D$233,S582&lt;=铜钱系统分析!$E$233),5,AND(S582&gt;铜钱系统分析!$D$234,S582&lt;=铜钱系统分析!$E$234),4,AND(S582&gt;铜钱系统分析!$D$235,S582&lt;=铜钱系统分析!$E$235),3,AND(S582&gt;铜钱系统分析!$D$236,S582&lt;=铜钱系统分析!$E$236),2)</f>
        <v>3</v>
      </c>
      <c r="V582" s="48">
        <f t="shared" ca="1" si="87"/>
        <v>64.543826625342021</v>
      </c>
      <c r="W582">
        <f ca="1">_xlfn.IFS(AND(V582&gt;铜钱系统分析!$D$233,V582&lt;=铜钱系统分析!$E$233),5,AND(V582&gt;铜钱系统分析!$D$234,V582&lt;=铜钱系统分析!$E$234),4,AND(V582&gt;铜钱系统分析!$D$235,V582&lt;=铜钱系统分析!$E$235),3,AND(V582&gt;铜钱系统分析!$D$236,V582&lt;=铜钱系统分析!$E$236),2)</f>
        <v>3</v>
      </c>
      <c r="Y582" s="48">
        <f t="shared" ca="1" si="88"/>
        <v>82.34390145449801</v>
      </c>
      <c r="Z582">
        <f ca="1">_xlfn.IFS(AND(Y582&gt;铜钱系统分析!$D$233,Y582&lt;=铜钱系统分析!$E$233),5,AND(Y582&gt;铜钱系统分析!$D$234,Y582&lt;=铜钱系统分析!$E$234),4,AND(Y582&gt;铜钱系统分析!$D$235,Y582&lt;=铜钱系统分析!$E$235),3,AND(Y582&gt;铜钱系统分析!$D$236,Y582&lt;=铜钱系统分析!$E$236),2)</f>
        <v>2</v>
      </c>
      <c r="AB582" s="48">
        <f t="shared" ca="1" si="89"/>
        <v>0.78016893949162114</v>
      </c>
      <c r="AC582">
        <f ca="1">_xlfn.IFS(AND(AB582&gt;铜钱系统分析!$D$233,AB582&lt;=铜钱系统分析!$E$233),5,AND(AB582&gt;铜钱系统分析!$D$234,AB582&lt;=铜钱系统分析!$E$234),4,AND(AB582&gt;铜钱系统分析!$D$235,AB582&lt;=铜钱系统分析!$E$235),3,AND(AB582&gt;铜钱系统分析!$D$236,AB582&lt;=铜钱系统分析!$E$236),2)</f>
        <v>4</v>
      </c>
    </row>
    <row r="583" spans="1:29" x14ac:dyDescent="0.15">
      <c r="A583" s="48">
        <f t="shared" ca="1" si="80"/>
        <v>59.456458051630371</v>
      </c>
      <c r="B583">
        <f ca="1">_xlfn.IFS(AND(A583&gt;铜钱系统分析!$D$233,A583&lt;=铜钱系统分析!$E$233),5,AND(A583&gt;铜钱系统分析!$D$234,A583&lt;=铜钱系统分析!$E$234),4,AND(A583&gt;铜钱系统分析!$D$235,A583&lt;=铜钱系统分析!$E$235),3,AND(A583&gt;铜钱系统分析!$D$236,A583&lt;=铜钱系统分析!$E$236),2)</f>
        <v>3</v>
      </c>
      <c r="D583" s="48">
        <f t="shared" ca="1" si="81"/>
        <v>19.345938017939446</v>
      </c>
      <c r="E583">
        <f ca="1">_xlfn.IFS(AND(D583&gt;铜钱系统分析!$D$233,D583&lt;=铜钱系统分析!$E$233),5,AND(D583&gt;铜钱系统分析!$D$234,D583&lt;=铜钱系统分析!$E$234),4,AND(D583&gt;铜钱系统分析!$D$235,D583&lt;=铜钱系统分析!$E$235),3,AND(D583&gt;铜钱系统分析!$D$236,D583&lt;=铜钱系统分析!$E$236),2)</f>
        <v>3</v>
      </c>
      <c r="G583" s="48">
        <f t="shared" ca="1" si="82"/>
        <v>28.624920243791873</v>
      </c>
      <c r="H583">
        <f ca="1">_xlfn.IFS(AND(G583&gt;铜钱系统分析!$D$233,G583&lt;=铜钱系统分析!$E$233),5,AND(G583&gt;铜钱系统分析!$D$234,G583&lt;=铜钱系统分析!$E$234),4,AND(G583&gt;铜钱系统分析!$D$235,G583&lt;=铜钱系统分析!$E$235),3,AND(G583&gt;铜钱系统分析!$D$236,G583&lt;=铜钱系统分析!$E$236),2)</f>
        <v>3</v>
      </c>
      <c r="J583" s="48">
        <f t="shared" ca="1" si="83"/>
        <v>47.740790433857413</v>
      </c>
      <c r="K583">
        <f ca="1">_xlfn.IFS(AND(J583&gt;铜钱系统分析!$D$233,J583&lt;=铜钱系统分析!$E$233),5,AND(J583&gt;铜钱系统分析!$D$234,J583&lt;=铜钱系统分析!$E$234),4,AND(J583&gt;铜钱系统分析!$D$235,J583&lt;=铜钱系统分析!$E$235),3,AND(J583&gt;铜钱系统分析!$D$236,J583&lt;=铜钱系统分析!$E$236),2)</f>
        <v>3</v>
      </c>
      <c r="M583" s="48">
        <f t="shared" ca="1" si="84"/>
        <v>65.784696942455952</v>
      </c>
      <c r="N583">
        <f ca="1">_xlfn.IFS(AND(M583&gt;铜钱系统分析!$D$233,M583&lt;=铜钱系统分析!$E$233),5,AND(M583&gt;铜钱系统分析!$D$234,M583&lt;=铜钱系统分析!$E$234),4,AND(M583&gt;铜钱系统分析!$D$235,M583&lt;=铜钱系统分析!$E$235),3,AND(M583&gt;铜钱系统分析!$D$236,M583&lt;=铜钱系统分析!$E$236),2)</f>
        <v>3</v>
      </c>
      <c r="P583" s="48">
        <f t="shared" ca="1" si="85"/>
        <v>47.819730317118768</v>
      </c>
      <c r="Q583">
        <f ca="1">_xlfn.IFS(AND(P583&gt;铜钱系统分析!$D$233,P583&lt;=铜钱系统分析!$E$233),5,AND(P583&gt;铜钱系统分析!$D$234,P583&lt;=铜钱系统分析!$E$234),4,AND(P583&gt;铜钱系统分析!$D$235,P583&lt;=铜钱系统分析!$E$235),3,AND(P583&gt;铜钱系统分析!$D$236,P583&lt;=铜钱系统分析!$E$236),2)</f>
        <v>3</v>
      </c>
      <c r="S583" s="48">
        <f t="shared" ca="1" si="86"/>
        <v>13.351935036087504</v>
      </c>
      <c r="T583">
        <f ca="1">_xlfn.IFS(AND(S583&gt;铜钱系统分析!$D$233,S583&lt;=铜钱系统分析!$E$233),5,AND(S583&gt;铜钱系统分析!$D$234,S583&lt;=铜钱系统分析!$E$234),4,AND(S583&gt;铜钱系统分析!$D$235,S583&lt;=铜钱系统分析!$E$235),3,AND(S583&gt;铜钱系统分析!$D$236,S583&lt;=铜钱系统分析!$E$236),2)</f>
        <v>3</v>
      </c>
      <c r="V583" s="48">
        <f t="shared" ca="1" si="87"/>
        <v>82.264382160790021</v>
      </c>
      <c r="W583">
        <f ca="1">_xlfn.IFS(AND(V583&gt;铜钱系统分析!$D$233,V583&lt;=铜钱系统分析!$E$233),5,AND(V583&gt;铜钱系统分析!$D$234,V583&lt;=铜钱系统分析!$E$234),4,AND(V583&gt;铜钱系统分析!$D$235,V583&lt;=铜钱系统分析!$E$235),3,AND(V583&gt;铜钱系统分析!$D$236,V583&lt;=铜钱系统分析!$E$236),2)</f>
        <v>2</v>
      </c>
      <c r="Y583" s="48">
        <f t="shared" ca="1" si="88"/>
        <v>61.820044735589505</v>
      </c>
      <c r="Z583">
        <f ca="1">_xlfn.IFS(AND(Y583&gt;铜钱系统分析!$D$233,Y583&lt;=铜钱系统分析!$E$233),5,AND(Y583&gt;铜钱系统分析!$D$234,Y583&lt;=铜钱系统分析!$E$234),4,AND(Y583&gt;铜钱系统分析!$D$235,Y583&lt;=铜钱系统分析!$E$235),3,AND(Y583&gt;铜钱系统分析!$D$236,Y583&lt;=铜钱系统分析!$E$236),2)</f>
        <v>3</v>
      </c>
      <c r="AB583" s="48">
        <f t="shared" ca="1" si="89"/>
        <v>6.4818483707274162</v>
      </c>
      <c r="AC583">
        <f ca="1">_xlfn.IFS(AND(AB583&gt;铜钱系统分析!$D$233,AB583&lt;=铜钱系统分析!$E$233),5,AND(AB583&gt;铜钱系统分析!$D$234,AB583&lt;=铜钱系统分析!$E$234),4,AND(AB583&gt;铜钱系统分析!$D$235,AB583&lt;=铜钱系统分析!$E$235),3,AND(AB583&gt;铜钱系统分析!$D$236,AB583&lt;=铜钱系统分析!$E$236),2)</f>
        <v>3</v>
      </c>
    </row>
    <row r="584" spans="1:29" x14ac:dyDescent="0.15">
      <c r="A584" s="48">
        <f t="shared" ca="1" si="80"/>
        <v>1.5900002699246296</v>
      </c>
      <c r="B584">
        <f ca="1">_xlfn.IFS(AND(A584&gt;铜钱系统分析!$D$233,A584&lt;=铜钱系统分析!$E$233),5,AND(A584&gt;铜钱系统分析!$D$234,A584&lt;=铜钱系统分析!$E$234),4,AND(A584&gt;铜钱系统分析!$D$235,A584&lt;=铜钱系统分析!$E$235),3,AND(A584&gt;铜钱系统分析!$D$236,A584&lt;=铜钱系统分析!$E$236),2)</f>
        <v>4</v>
      </c>
      <c r="D584" s="48">
        <f t="shared" ca="1" si="81"/>
        <v>18.816712535958679</v>
      </c>
      <c r="E584">
        <f ca="1">_xlfn.IFS(AND(D584&gt;铜钱系统分析!$D$233,D584&lt;=铜钱系统分析!$E$233),5,AND(D584&gt;铜钱系统分析!$D$234,D584&lt;=铜钱系统分析!$E$234),4,AND(D584&gt;铜钱系统分析!$D$235,D584&lt;=铜钱系统分析!$E$235),3,AND(D584&gt;铜钱系统分析!$D$236,D584&lt;=铜钱系统分析!$E$236),2)</f>
        <v>3</v>
      </c>
      <c r="G584" s="48">
        <f t="shared" ca="1" si="82"/>
        <v>91.366861040025583</v>
      </c>
      <c r="H584">
        <f ca="1">_xlfn.IFS(AND(G584&gt;铜钱系统分析!$D$233,G584&lt;=铜钱系统分析!$E$233),5,AND(G584&gt;铜钱系统分析!$D$234,G584&lt;=铜钱系统分析!$E$234),4,AND(G584&gt;铜钱系统分析!$D$235,G584&lt;=铜钱系统分析!$E$235),3,AND(G584&gt;铜钱系统分析!$D$236,G584&lt;=铜钱系统分析!$E$236),2)</f>
        <v>2</v>
      </c>
      <c r="J584" s="48">
        <f t="shared" ca="1" si="83"/>
        <v>45.972763333428105</v>
      </c>
      <c r="K584">
        <f ca="1">_xlfn.IFS(AND(J584&gt;铜钱系统分析!$D$233,J584&lt;=铜钱系统分析!$E$233),5,AND(J584&gt;铜钱系统分析!$D$234,J584&lt;=铜钱系统分析!$E$234),4,AND(J584&gt;铜钱系统分析!$D$235,J584&lt;=铜钱系统分析!$E$235),3,AND(J584&gt;铜钱系统分析!$D$236,J584&lt;=铜钱系统分析!$E$236),2)</f>
        <v>3</v>
      </c>
      <c r="M584" s="48">
        <f t="shared" ca="1" si="84"/>
        <v>30.48688269975376</v>
      </c>
      <c r="N584">
        <f ca="1">_xlfn.IFS(AND(M584&gt;铜钱系统分析!$D$233,M584&lt;=铜钱系统分析!$E$233),5,AND(M584&gt;铜钱系统分析!$D$234,M584&lt;=铜钱系统分析!$E$234),4,AND(M584&gt;铜钱系统分析!$D$235,M584&lt;=铜钱系统分析!$E$235),3,AND(M584&gt;铜钱系统分析!$D$236,M584&lt;=铜钱系统分析!$E$236),2)</f>
        <v>3</v>
      </c>
      <c r="P584" s="48">
        <f t="shared" ca="1" si="85"/>
        <v>46.375556279845298</v>
      </c>
      <c r="Q584">
        <f ca="1">_xlfn.IFS(AND(P584&gt;铜钱系统分析!$D$233,P584&lt;=铜钱系统分析!$E$233),5,AND(P584&gt;铜钱系统分析!$D$234,P584&lt;=铜钱系统分析!$E$234),4,AND(P584&gt;铜钱系统分析!$D$235,P584&lt;=铜钱系统分析!$E$235),3,AND(P584&gt;铜钱系统分析!$D$236,P584&lt;=铜钱系统分析!$E$236),2)</f>
        <v>3</v>
      </c>
      <c r="S584" s="48">
        <f t="shared" ca="1" si="86"/>
        <v>37.876918065705866</v>
      </c>
      <c r="T584">
        <f ca="1">_xlfn.IFS(AND(S584&gt;铜钱系统分析!$D$233,S584&lt;=铜钱系统分析!$E$233),5,AND(S584&gt;铜钱系统分析!$D$234,S584&lt;=铜钱系统分析!$E$234),4,AND(S584&gt;铜钱系统分析!$D$235,S584&lt;=铜钱系统分析!$E$235),3,AND(S584&gt;铜钱系统分析!$D$236,S584&lt;=铜钱系统分析!$E$236),2)</f>
        <v>3</v>
      </c>
      <c r="V584" s="48">
        <f t="shared" ca="1" si="87"/>
        <v>19.857770409882114</v>
      </c>
      <c r="W584">
        <f ca="1">_xlfn.IFS(AND(V584&gt;铜钱系统分析!$D$233,V584&lt;=铜钱系统分析!$E$233),5,AND(V584&gt;铜钱系统分析!$D$234,V584&lt;=铜钱系统分析!$E$234),4,AND(V584&gt;铜钱系统分析!$D$235,V584&lt;=铜钱系统分析!$E$235),3,AND(V584&gt;铜钱系统分析!$D$236,V584&lt;=铜钱系统分析!$E$236),2)</f>
        <v>3</v>
      </c>
      <c r="Y584" s="48">
        <f t="shared" ca="1" si="88"/>
        <v>65.546811556010908</v>
      </c>
      <c r="Z584">
        <f ca="1">_xlfn.IFS(AND(Y584&gt;铜钱系统分析!$D$233,Y584&lt;=铜钱系统分析!$E$233),5,AND(Y584&gt;铜钱系统分析!$D$234,Y584&lt;=铜钱系统分析!$E$234),4,AND(Y584&gt;铜钱系统分析!$D$235,Y584&lt;=铜钱系统分析!$E$235),3,AND(Y584&gt;铜钱系统分析!$D$236,Y584&lt;=铜钱系统分析!$E$236),2)</f>
        <v>3</v>
      </c>
      <c r="AB584" s="48">
        <f t="shared" ca="1" si="89"/>
        <v>45.288275617332332</v>
      </c>
      <c r="AC584">
        <f ca="1">_xlfn.IFS(AND(AB584&gt;铜钱系统分析!$D$233,AB584&lt;=铜钱系统分析!$E$233),5,AND(AB584&gt;铜钱系统分析!$D$234,AB584&lt;=铜钱系统分析!$E$234),4,AND(AB584&gt;铜钱系统分析!$D$235,AB584&lt;=铜钱系统分析!$E$235),3,AND(AB584&gt;铜钱系统分析!$D$236,AB584&lt;=铜钱系统分析!$E$236),2)</f>
        <v>3</v>
      </c>
    </row>
    <row r="585" spans="1:29" x14ac:dyDescent="0.15">
      <c r="A585" s="48">
        <f t="shared" ca="1" si="80"/>
        <v>58.616213419262344</v>
      </c>
      <c r="B585">
        <f ca="1">_xlfn.IFS(AND(A585&gt;铜钱系统分析!$D$233,A585&lt;=铜钱系统分析!$E$233),5,AND(A585&gt;铜钱系统分析!$D$234,A585&lt;=铜钱系统分析!$E$234),4,AND(A585&gt;铜钱系统分析!$D$235,A585&lt;=铜钱系统分析!$E$235),3,AND(A585&gt;铜钱系统分析!$D$236,A585&lt;=铜钱系统分析!$E$236),2)</f>
        <v>3</v>
      </c>
      <c r="D585" s="48">
        <f t="shared" ca="1" si="81"/>
        <v>27.262589634532219</v>
      </c>
      <c r="E585">
        <f ca="1">_xlfn.IFS(AND(D585&gt;铜钱系统分析!$D$233,D585&lt;=铜钱系统分析!$E$233),5,AND(D585&gt;铜钱系统分析!$D$234,D585&lt;=铜钱系统分析!$E$234),4,AND(D585&gt;铜钱系统分析!$D$235,D585&lt;=铜钱系统分析!$E$235),3,AND(D585&gt;铜钱系统分析!$D$236,D585&lt;=铜钱系统分析!$E$236),2)</f>
        <v>3</v>
      </c>
      <c r="G585" s="48">
        <f t="shared" ca="1" si="82"/>
        <v>4.1206691151052244E-2</v>
      </c>
      <c r="H585">
        <f ca="1">_xlfn.IFS(AND(G585&gt;铜钱系统分析!$D$233,G585&lt;=铜钱系统分析!$E$233),5,AND(G585&gt;铜钱系统分析!$D$234,G585&lt;=铜钱系统分析!$E$234),4,AND(G585&gt;铜钱系统分析!$D$235,G585&lt;=铜钱系统分析!$E$235),3,AND(G585&gt;铜钱系统分析!$D$236,G585&lt;=铜钱系统分析!$E$236),2)</f>
        <v>5</v>
      </c>
      <c r="J585" s="48">
        <f t="shared" ca="1" si="83"/>
        <v>33.995741739836525</v>
      </c>
      <c r="K585">
        <f ca="1">_xlfn.IFS(AND(J585&gt;铜钱系统分析!$D$233,J585&lt;=铜钱系统分析!$E$233),5,AND(J585&gt;铜钱系统分析!$D$234,J585&lt;=铜钱系统分析!$E$234),4,AND(J585&gt;铜钱系统分析!$D$235,J585&lt;=铜钱系统分析!$E$235),3,AND(J585&gt;铜钱系统分析!$D$236,J585&lt;=铜钱系统分析!$E$236),2)</f>
        <v>3</v>
      </c>
      <c r="M585" s="48">
        <f t="shared" ca="1" si="84"/>
        <v>73.122839541884048</v>
      </c>
      <c r="N585">
        <f ca="1">_xlfn.IFS(AND(M585&gt;铜钱系统分析!$D$233,M585&lt;=铜钱系统分析!$E$233),5,AND(M585&gt;铜钱系统分析!$D$234,M585&lt;=铜钱系统分析!$E$234),4,AND(M585&gt;铜钱系统分析!$D$235,M585&lt;=铜钱系统分析!$E$235),3,AND(M585&gt;铜钱系统分析!$D$236,M585&lt;=铜钱系统分析!$E$236),2)</f>
        <v>2</v>
      </c>
      <c r="P585" s="48">
        <f t="shared" ca="1" si="85"/>
        <v>20.760247399186326</v>
      </c>
      <c r="Q585">
        <f ca="1">_xlfn.IFS(AND(P585&gt;铜钱系统分析!$D$233,P585&lt;=铜钱系统分析!$E$233),5,AND(P585&gt;铜钱系统分析!$D$234,P585&lt;=铜钱系统分析!$E$234),4,AND(P585&gt;铜钱系统分析!$D$235,P585&lt;=铜钱系统分析!$E$235),3,AND(P585&gt;铜钱系统分析!$D$236,P585&lt;=铜钱系统分析!$E$236),2)</f>
        <v>3</v>
      </c>
      <c r="S585" s="48">
        <f t="shared" ca="1" si="86"/>
        <v>61.489536752334708</v>
      </c>
      <c r="T585">
        <f ca="1">_xlfn.IFS(AND(S585&gt;铜钱系统分析!$D$233,S585&lt;=铜钱系统分析!$E$233),5,AND(S585&gt;铜钱系统分析!$D$234,S585&lt;=铜钱系统分析!$E$234),4,AND(S585&gt;铜钱系统分析!$D$235,S585&lt;=铜钱系统分析!$E$235),3,AND(S585&gt;铜钱系统分析!$D$236,S585&lt;=铜钱系统分析!$E$236),2)</f>
        <v>3</v>
      </c>
      <c r="V585" s="48">
        <f t="shared" ca="1" si="87"/>
        <v>7.5767014827679224</v>
      </c>
      <c r="W585">
        <f ca="1">_xlfn.IFS(AND(V585&gt;铜钱系统分析!$D$233,V585&lt;=铜钱系统分析!$E$233),5,AND(V585&gt;铜钱系统分析!$D$234,V585&lt;=铜钱系统分析!$E$234),4,AND(V585&gt;铜钱系统分析!$D$235,V585&lt;=铜钱系统分析!$E$235),3,AND(V585&gt;铜钱系统分析!$D$236,V585&lt;=铜钱系统分析!$E$236),2)</f>
        <v>3</v>
      </c>
      <c r="Y585" s="48">
        <f t="shared" ca="1" si="88"/>
        <v>19.656614841111363</v>
      </c>
      <c r="Z585">
        <f ca="1">_xlfn.IFS(AND(Y585&gt;铜钱系统分析!$D$233,Y585&lt;=铜钱系统分析!$E$233),5,AND(Y585&gt;铜钱系统分析!$D$234,Y585&lt;=铜钱系统分析!$E$234),4,AND(Y585&gt;铜钱系统分析!$D$235,Y585&lt;=铜钱系统分析!$E$235),3,AND(Y585&gt;铜钱系统分析!$D$236,Y585&lt;=铜钱系统分析!$E$236),2)</f>
        <v>3</v>
      </c>
      <c r="AB585" s="48">
        <f t="shared" ca="1" si="89"/>
        <v>43.769941490522449</v>
      </c>
      <c r="AC585">
        <f ca="1">_xlfn.IFS(AND(AB585&gt;铜钱系统分析!$D$233,AB585&lt;=铜钱系统分析!$E$233),5,AND(AB585&gt;铜钱系统分析!$D$234,AB585&lt;=铜钱系统分析!$E$234),4,AND(AB585&gt;铜钱系统分析!$D$235,AB585&lt;=铜钱系统分析!$E$235),3,AND(AB585&gt;铜钱系统分析!$D$236,AB585&lt;=铜钱系统分析!$E$236),2)</f>
        <v>3</v>
      </c>
    </row>
    <row r="586" spans="1:29" x14ac:dyDescent="0.15">
      <c r="A586" s="48">
        <f t="shared" ca="1" si="80"/>
        <v>14.004473113727222</v>
      </c>
      <c r="B586">
        <f ca="1">_xlfn.IFS(AND(A586&gt;铜钱系统分析!$D$233,A586&lt;=铜钱系统分析!$E$233),5,AND(A586&gt;铜钱系统分析!$D$234,A586&lt;=铜钱系统分析!$E$234),4,AND(A586&gt;铜钱系统分析!$D$235,A586&lt;=铜钱系统分析!$E$235),3,AND(A586&gt;铜钱系统分析!$D$236,A586&lt;=铜钱系统分析!$E$236),2)</f>
        <v>3</v>
      </c>
      <c r="D586" s="48">
        <f t="shared" ca="1" si="81"/>
        <v>83.23245743133289</v>
      </c>
      <c r="E586">
        <f ca="1">_xlfn.IFS(AND(D586&gt;铜钱系统分析!$D$233,D586&lt;=铜钱系统分析!$E$233),5,AND(D586&gt;铜钱系统分析!$D$234,D586&lt;=铜钱系统分析!$E$234),4,AND(D586&gt;铜钱系统分析!$D$235,D586&lt;=铜钱系统分析!$E$235),3,AND(D586&gt;铜钱系统分析!$D$236,D586&lt;=铜钱系统分析!$E$236),2)</f>
        <v>2</v>
      </c>
      <c r="G586" s="48">
        <f t="shared" ca="1" si="82"/>
        <v>76.165678242789824</v>
      </c>
      <c r="H586">
        <f ca="1">_xlfn.IFS(AND(G586&gt;铜钱系统分析!$D$233,G586&lt;=铜钱系统分析!$E$233),5,AND(G586&gt;铜钱系统分析!$D$234,G586&lt;=铜钱系统分析!$E$234),4,AND(G586&gt;铜钱系统分析!$D$235,G586&lt;=铜钱系统分析!$E$235),3,AND(G586&gt;铜钱系统分析!$D$236,G586&lt;=铜钱系统分析!$E$236),2)</f>
        <v>2</v>
      </c>
      <c r="J586" s="48">
        <f t="shared" ca="1" si="83"/>
        <v>83.67745230110306</v>
      </c>
      <c r="K586">
        <f ca="1">_xlfn.IFS(AND(J586&gt;铜钱系统分析!$D$233,J586&lt;=铜钱系统分析!$E$233),5,AND(J586&gt;铜钱系统分析!$D$234,J586&lt;=铜钱系统分析!$E$234),4,AND(J586&gt;铜钱系统分析!$D$235,J586&lt;=铜钱系统分析!$E$235),3,AND(J586&gt;铜钱系统分析!$D$236,J586&lt;=铜钱系统分析!$E$236),2)</f>
        <v>2</v>
      </c>
      <c r="M586" s="48">
        <f t="shared" ca="1" si="84"/>
        <v>59.992479979400684</v>
      </c>
      <c r="N586">
        <f ca="1">_xlfn.IFS(AND(M586&gt;铜钱系统分析!$D$233,M586&lt;=铜钱系统分析!$E$233),5,AND(M586&gt;铜钱系统分析!$D$234,M586&lt;=铜钱系统分析!$E$234),4,AND(M586&gt;铜钱系统分析!$D$235,M586&lt;=铜钱系统分析!$E$235),3,AND(M586&gt;铜钱系统分析!$D$236,M586&lt;=铜钱系统分析!$E$236),2)</f>
        <v>3</v>
      </c>
      <c r="P586" s="48">
        <f t="shared" ca="1" si="85"/>
        <v>90.708966064059439</v>
      </c>
      <c r="Q586">
        <f ca="1">_xlfn.IFS(AND(P586&gt;铜钱系统分析!$D$233,P586&lt;=铜钱系统分析!$E$233),5,AND(P586&gt;铜钱系统分析!$D$234,P586&lt;=铜钱系统分析!$E$234),4,AND(P586&gt;铜钱系统分析!$D$235,P586&lt;=铜钱系统分析!$E$235),3,AND(P586&gt;铜钱系统分析!$D$236,P586&lt;=铜钱系统分析!$E$236),2)</f>
        <v>2</v>
      </c>
      <c r="S586" s="48">
        <f t="shared" ca="1" si="86"/>
        <v>22.563539382604514</v>
      </c>
      <c r="T586">
        <f ca="1">_xlfn.IFS(AND(S586&gt;铜钱系统分析!$D$233,S586&lt;=铜钱系统分析!$E$233),5,AND(S586&gt;铜钱系统分析!$D$234,S586&lt;=铜钱系统分析!$E$234),4,AND(S586&gt;铜钱系统分析!$D$235,S586&lt;=铜钱系统分析!$E$235),3,AND(S586&gt;铜钱系统分析!$D$236,S586&lt;=铜钱系统分析!$E$236),2)</f>
        <v>3</v>
      </c>
      <c r="V586" s="48">
        <f t="shared" ca="1" si="87"/>
        <v>69.269094204564723</v>
      </c>
      <c r="W586">
        <f ca="1">_xlfn.IFS(AND(V586&gt;铜钱系统分析!$D$233,V586&lt;=铜钱系统分析!$E$233),5,AND(V586&gt;铜钱系统分析!$D$234,V586&lt;=铜钱系统分析!$E$234),4,AND(V586&gt;铜钱系统分析!$D$235,V586&lt;=铜钱系统分析!$E$235),3,AND(V586&gt;铜钱系统分析!$D$236,V586&lt;=铜钱系统分析!$E$236),2)</f>
        <v>3</v>
      </c>
      <c r="Y586" s="48">
        <f t="shared" ca="1" si="88"/>
        <v>80.306413537325099</v>
      </c>
      <c r="Z586">
        <f ca="1">_xlfn.IFS(AND(Y586&gt;铜钱系统分析!$D$233,Y586&lt;=铜钱系统分析!$E$233),5,AND(Y586&gt;铜钱系统分析!$D$234,Y586&lt;=铜钱系统分析!$E$234),4,AND(Y586&gt;铜钱系统分析!$D$235,Y586&lt;=铜钱系统分析!$E$235),3,AND(Y586&gt;铜钱系统分析!$D$236,Y586&lt;=铜钱系统分析!$E$236),2)</f>
        <v>2</v>
      </c>
      <c r="AB586" s="48">
        <f t="shared" ca="1" si="89"/>
        <v>49.292280541597776</v>
      </c>
      <c r="AC586">
        <f ca="1">_xlfn.IFS(AND(AB586&gt;铜钱系统分析!$D$233,AB586&lt;=铜钱系统分析!$E$233),5,AND(AB586&gt;铜钱系统分析!$D$234,AB586&lt;=铜钱系统分析!$E$234),4,AND(AB586&gt;铜钱系统分析!$D$235,AB586&lt;=铜钱系统分析!$E$235),3,AND(AB586&gt;铜钱系统分析!$D$236,AB586&lt;=铜钱系统分析!$E$236),2)</f>
        <v>3</v>
      </c>
    </row>
    <row r="587" spans="1:29" x14ac:dyDescent="0.15">
      <c r="A587" s="48">
        <f t="shared" ca="1" si="80"/>
        <v>26.530367680779122</v>
      </c>
      <c r="B587">
        <f ca="1">_xlfn.IFS(AND(A587&gt;铜钱系统分析!$D$233,A587&lt;=铜钱系统分析!$E$233),5,AND(A587&gt;铜钱系统分析!$D$234,A587&lt;=铜钱系统分析!$E$234),4,AND(A587&gt;铜钱系统分析!$D$235,A587&lt;=铜钱系统分析!$E$235),3,AND(A587&gt;铜钱系统分析!$D$236,A587&lt;=铜钱系统分析!$E$236),2)</f>
        <v>3</v>
      </c>
      <c r="D587" s="48">
        <f t="shared" ca="1" si="81"/>
        <v>73.577329471617162</v>
      </c>
      <c r="E587">
        <f ca="1">_xlfn.IFS(AND(D587&gt;铜钱系统分析!$D$233,D587&lt;=铜钱系统分析!$E$233),5,AND(D587&gt;铜钱系统分析!$D$234,D587&lt;=铜钱系统分析!$E$234),4,AND(D587&gt;铜钱系统分析!$D$235,D587&lt;=铜钱系统分析!$E$235),3,AND(D587&gt;铜钱系统分析!$D$236,D587&lt;=铜钱系统分析!$E$236),2)</f>
        <v>2</v>
      </c>
      <c r="G587" s="48">
        <f t="shared" ca="1" si="82"/>
        <v>25.764221970372901</v>
      </c>
      <c r="H587">
        <f ca="1">_xlfn.IFS(AND(G587&gt;铜钱系统分析!$D$233,G587&lt;=铜钱系统分析!$E$233),5,AND(G587&gt;铜钱系统分析!$D$234,G587&lt;=铜钱系统分析!$E$234),4,AND(G587&gt;铜钱系统分析!$D$235,G587&lt;=铜钱系统分析!$E$235),3,AND(G587&gt;铜钱系统分析!$D$236,G587&lt;=铜钱系统分析!$E$236),2)</f>
        <v>3</v>
      </c>
      <c r="J587" s="48">
        <f t="shared" ca="1" si="83"/>
        <v>8.3692103455545901</v>
      </c>
      <c r="K587">
        <f ca="1">_xlfn.IFS(AND(J587&gt;铜钱系统分析!$D$233,J587&lt;=铜钱系统分析!$E$233),5,AND(J587&gt;铜钱系统分析!$D$234,J587&lt;=铜钱系统分析!$E$234),4,AND(J587&gt;铜钱系统分析!$D$235,J587&lt;=铜钱系统分析!$E$235),3,AND(J587&gt;铜钱系统分析!$D$236,J587&lt;=铜钱系统分析!$E$236),2)</f>
        <v>3</v>
      </c>
      <c r="M587" s="48">
        <f t="shared" ca="1" si="84"/>
        <v>11.399348879432159</v>
      </c>
      <c r="N587">
        <f ca="1">_xlfn.IFS(AND(M587&gt;铜钱系统分析!$D$233,M587&lt;=铜钱系统分析!$E$233),5,AND(M587&gt;铜钱系统分析!$D$234,M587&lt;=铜钱系统分析!$E$234),4,AND(M587&gt;铜钱系统分析!$D$235,M587&lt;=铜钱系统分析!$E$235),3,AND(M587&gt;铜钱系统分析!$D$236,M587&lt;=铜钱系统分析!$E$236),2)</f>
        <v>3</v>
      </c>
      <c r="P587" s="48">
        <f t="shared" ca="1" si="85"/>
        <v>12.962028447867036</v>
      </c>
      <c r="Q587">
        <f ca="1">_xlfn.IFS(AND(P587&gt;铜钱系统分析!$D$233,P587&lt;=铜钱系统分析!$E$233),5,AND(P587&gt;铜钱系统分析!$D$234,P587&lt;=铜钱系统分析!$E$234),4,AND(P587&gt;铜钱系统分析!$D$235,P587&lt;=铜钱系统分析!$E$235),3,AND(P587&gt;铜钱系统分析!$D$236,P587&lt;=铜钱系统分析!$E$236),2)</f>
        <v>3</v>
      </c>
      <c r="S587" s="48">
        <f t="shared" ca="1" si="86"/>
        <v>8.7234960939018276</v>
      </c>
      <c r="T587">
        <f ca="1">_xlfn.IFS(AND(S587&gt;铜钱系统分析!$D$233,S587&lt;=铜钱系统分析!$E$233),5,AND(S587&gt;铜钱系统分析!$D$234,S587&lt;=铜钱系统分析!$E$234),4,AND(S587&gt;铜钱系统分析!$D$235,S587&lt;=铜钱系统分析!$E$235),3,AND(S587&gt;铜钱系统分析!$D$236,S587&lt;=铜钱系统分析!$E$236),2)</f>
        <v>3</v>
      </c>
      <c r="V587" s="48">
        <f t="shared" ca="1" si="87"/>
        <v>46.472645413021475</v>
      </c>
      <c r="W587">
        <f ca="1">_xlfn.IFS(AND(V587&gt;铜钱系统分析!$D$233,V587&lt;=铜钱系统分析!$E$233),5,AND(V587&gt;铜钱系统分析!$D$234,V587&lt;=铜钱系统分析!$E$234),4,AND(V587&gt;铜钱系统分析!$D$235,V587&lt;=铜钱系统分析!$E$235),3,AND(V587&gt;铜钱系统分析!$D$236,V587&lt;=铜钱系统分析!$E$236),2)</f>
        <v>3</v>
      </c>
      <c r="Y587" s="48">
        <f t="shared" ca="1" si="88"/>
        <v>86.412379346215474</v>
      </c>
      <c r="Z587">
        <f ca="1">_xlfn.IFS(AND(Y587&gt;铜钱系统分析!$D$233,Y587&lt;=铜钱系统分析!$E$233),5,AND(Y587&gt;铜钱系统分析!$D$234,Y587&lt;=铜钱系统分析!$E$234),4,AND(Y587&gt;铜钱系统分析!$D$235,Y587&lt;=铜钱系统分析!$E$235),3,AND(Y587&gt;铜钱系统分析!$D$236,Y587&lt;=铜钱系统分析!$E$236),2)</f>
        <v>2</v>
      </c>
      <c r="AB587" s="48">
        <f t="shared" ca="1" si="89"/>
        <v>55.420807240673483</v>
      </c>
      <c r="AC587">
        <f ca="1">_xlfn.IFS(AND(AB587&gt;铜钱系统分析!$D$233,AB587&lt;=铜钱系统分析!$E$233),5,AND(AB587&gt;铜钱系统分析!$D$234,AB587&lt;=铜钱系统分析!$E$234),4,AND(AB587&gt;铜钱系统分析!$D$235,AB587&lt;=铜钱系统分析!$E$235),3,AND(AB587&gt;铜钱系统分析!$D$236,AB587&lt;=铜钱系统分析!$E$236),2)</f>
        <v>3</v>
      </c>
    </row>
    <row r="588" spans="1:29" x14ac:dyDescent="0.15">
      <c r="A588" s="48">
        <f t="shared" ref="A588:A651" ca="1" si="90">RAND()*100</f>
        <v>33.579964404104466</v>
      </c>
      <c r="B588">
        <f ca="1">_xlfn.IFS(AND(A588&gt;铜钱系统分析!$D$233,A588&lt;=铜钱系统分析!$E$233),5,AND(A588&gt;铜钱系统分析!$D$234,A588&lt;=铜钱系统分析!$E$234),4,AND(A588&gt;铜钱系统分析!$D$235,A588&lt;=铜钱系统分析!$E$235),3,AND(A588&gt;铜钱系统分析!$D$236,A588&lt;=铜钱系统分析!$E$236),2)</f>
        <v>3</v>
      </c>
      <c r="D588" s="48">
        <f t="shared" ref="D588:D651" ca="1" si="91">RAND()*100</f>
        <v>78.440560932357542</v>
      </c>
      <c r="E588">
        <f ca="1">_xlfn.IFS(AND(D588&gt;铜钱系统分析!$D$233,D588&lt;=铜钱系统分析!$E$233),5,AND(D588&gt;铜钱系统分析!$D$234,D588&lt;=铜钱系统分析!$E$234),4,AND(D588&gt;铜钱系统分析!$D$235,D588&lt;=铜钱系统分析!$E$235),3,AND(D588&gt;铜钱系统分析!$D$236,D588&lt;=铜钱系统分析!$E$236),2)</f>
        <v>2</v>
      </c>
      <c r="G588" s="48">
        <f t="shared" ref="G588:G651" ca="1" si="92">RAND()*100</f>
        <v>46.392223754876539</v>
      </c>
      <c r="H588">
        <f ca="1">_xlfn.IFS(AND(G588&gt;铜钱系统分析!$D$233,G588&lt;=铜钱系统分析!$E$233),5,AND(G588&gt;铜钱系统分析!$D$234,G588&lt;=铜钱系统分析!$E$234),4,AND(G588&gt;铜钱系统分析!$D$235,G588&lt;=铜钱系统分析!$E$235),3,AND(G588&gt;铜钱系统分析!$D$236,G588&lt;=铜钱系统分析!$E$236),2)</f>
        <v>3</v>
      </c>
      <c r="J588" s="48">
        <f t="shared" ref="J588:J651" ca="1" si="93">RAND()*100</f>
        <v>25.306131295190571</v>
      </c>
      <c r="K588">
        <f ca="1">_xlfn.IFS(AND(J588&gt;铜钱系统分析!$D$233,J588&lt;=铜钱系统分析!$E$233),5,AND(J588&gt;铜钱系统分析!$D$234,J588&lt;=铜钱系统分析!$E$234),4,AND(J588&gt;铜钱系统分析!$D$235,J588&lt;=铜钱系统分析!$E$235),3,AND(J588&gt;铜钱系统分析!$D$236,J588&lt;=铜钱系统分析!$E$236),2)</f>
        <v>3</v>
      </c>
      <c r="M588" s="48">
        <f t="shared" ref="M588:M651" ca="1" si="94">RAND()*100</f>
        <v>86.367046330483504</v>
      </c>
      <c r="N588">
        <f ca="1">_xlfn.IFS(AND(M588&gt;铜钱系统分析!$D$233,M588&lt;=铜钱系统分析!$E$233),5,AND(M588&gt;铜钱系统分析!$D$234,M588&lt;=铜钱系统分析!$E$234),4,AND(M588&gt;铜钱系统分析!$D$235,M588&lt;=铜钱系统分析!$E$235),3,AND(M588&gt;铜钱系统分析!$D$236,M588&lt;=铜钱系统分析!$E$236),2)</f>
        <v>2</v>
      </c>
      <c r="P588" s="48">
        <f t="shared" ref="P588:P651" ca="1" si="95">RAND()*100</f>
        <v>57.149063681421531</v>
      </c>
      <c r="Q588">
        <f ca="1">_xlfn.IFS(AND(P588&gt;铜钱系统分析!$D$233,P588&lt;=铜钱系统分析!$E$233),5,AND(P588&gt;铜钱系统分析!$D$234,P588&lt;=铜钱系统分析!$E$234),4,AND(P588&gt;铜钱系统分析!$D$235,P588&lt;=铜钱系统分析!$E$235),3,AND(P588&gt;铜钱系统分析!$D$236,P588&lt;=铜钱系统分析!$E$236),2)</f>
        <v>3</v>
      </c>
      <c r="S588" s="48">
        <f t="shared" ref="S588:S651" ca="1" si="96">RAND()*100</f>
        <v>11.178209879869295</v>
      </c>
      <c r="T588">
        <f ca="1">_xlfn.IFS(AND(S588&gt;铜钱系统分析!$D$233,S588&lt;=铜钱系统分析!$E$233),5,AND(S588&gt;铜钱系统分析!$D$234,S588&lt;=铜钱系统分析!$E$234),4,AND(S588&gt;铜钱系统分析!$D$235,S588&lt;=铜钱系统分析!$E$235),3,AND(S588&gt;铜钱系统分析!$D$236,S588&lt;=铜钱系统分析!$E$236),2)</f>
        <v>3</v>
      </c>
      <c r="V588" s="48">
        <f t="shared" ref="V588:V651" ca="1" si="97">RAND()*100</f>
        <v>20.491555065554589</v>
      </c>
      <c r="W588">
        <f ca="1">_xlfn.IFS(AND(V588&gt;铜钱系统分析!$D$233,V588&lt;=铜钱系统分析!$E$233),5,AND(V588&gt;铜钱系统分析!$D$234,V588&lt;=铜钱系统分析!$E$234),4,AND(V588&gt;铜钱系统分析!$D$235,V588&lt;=铜钱系统分析!$E$235),3,AND(V588&gt;铜钱系统分析!$D$236,V588&lt;=铜钱系统分析!$E$236),2)</f>
        <v>3</v>
      </c>
      <c r="Y588" s="48">
        <f t="shared" ref="Y588:Y651" ca="1" si="98">RAND()*100</f>
        <v>62.035383552702484</v>
      </c>
      <c r="Z588">
        <f ca="1">_xlfn.IFS(AND(Y588&gt;铜钱系统分析!$D$233,Y588&lt;=铜钱系统分析!$E$233),5,AND(Y588&gt;铜钱系统分析!$D$234,Y588&lt;=铜钱系统分析!$E$234),4,AND(Y588&gt;铜钱系统分析!$D$235,Y588&lt;=铜钱系统分析!$E$235),3,AND(Y588&gt;铜钱系统分析!$D$236,Y588&lt;=铜钱系统分析!$E$236),2)</f>
        <v>3</v>
      </c>
      <c r="AB588" s="48">
        <f t="shared" ref="AB588:AB651" ca="1" si="99">RAND()*100</f>
        <v>53.621032097318434</v>
      </c>
      <c r="AC588">
        <f ca="1">_xlfn.IFS(AND(AB588&gt;铜钱系统分析!$D$233,AB588&lt;=铜钱系统分析!$E$233),5,AND(AB588&gt;铜钱系统分析!$D$234,AB588&lt;=铜钱系统分析!$E$234),4,AND(AB588&gt;铜钱系统分析!$D$235,AB588&lt;=铜钱系统分析!$E$235),3,AND(AB588&gt;铜钱系统分析!$D$236,AB588&lt;=铜钱系统分析!$E$236),2)</f>
        <v>3</v>
      </c>
    </row>
    <row r="589" spans="1:29" x14ac:dyDescent="0.15">
      <c r="A589" s="48">
        <f t="shared" ca="1" si="90"/>
        <v>73.052116516763846</v>
      </c>
      <c r="B589">
        <f ca="1">_xlfn.IFS(AND(A589&gt;铜钱系统分析!$D$233,A589&lt;=铜钱系统分析!$E$233),5,AND(A589&gt;铜钱系统分析!$D$234,A589&lt;=铜钱系统分析!$E$234),4,AND(A589&gt;铜钱系统分析!$D$235,A589&lt;=铜钱系统分析!$E$235),3,AND(A589&gt;铜钱系统分析!$D$236,A589&lt;=铜钱系统分析!$E$236),2)</f>
        <v>2</v>
      </c>
      <c r="D589" s="48">
        <f t="shared" ca="1" si="91"/>
        <v>89.408835969685512</v>
      </c>
      <c r="E589">
        <f ca="1">_xlfn.IFS(AND(D589&gt;铜钱系统分析!$D$233,D589&lt;=铜钱系统分析!$E$233),5,AND(D589&gt;铜钱系统分析!$D$234,D589&lt;=铜钱系统分析!$E$234),4,AND(D589&gt;铜钱系统分析!$D$235,D589&lt;=铜钱系统分析!$E$235),3,AND(D589&gt;铜钱系统分析!$D$236,D589&lt;=铜钱系统分析!$E$236),2)</f>
        <v>2</v>
      </c>
      <c r="G589" s="48">
        <f t="shared" ca="1" si="92"/>
        <v>96.938280560461635</v>
      </c>
      <c r="H589">
        <f ca="1">_xlfn.IFS(AND(G589&gt;铜钱系统分析!$D$233,G589&lt;=铜钱系统分析!$E$233),5,AND(G589&gt;铜钱系统分析!$D$234,G589&lt;=铜钱系统分析!$E$234),4,AND(G589&gt;铜钱系统分析!$D$235,G589&lt;=铜钱系统分析!$E$235),3,AND(G589&gt;铜钱系统分析!$D$236,G589&lt;=铜钱系统分析!$E$236),2)</f>
        <v>2</v>
      </c>
      <c r="J589" s="48">
        <f t="shared" ca="1" si="93"/>
        <v>68.89246213979952</v>
      </c>
      <c r="K589">
        <f ca="1">_xlfn.IFS(AND(J589&gt;铜钱系统分析!$D$233,J589&lt;=铜钱系统分析!$E$233),5,AND(J589&gt;铜钱系统分析!$D$234,J589&lt;=铜钱系统分析!$E$234),4,AND(J589&gt;铜钱系统分析!$D$235,J589&lt;=铜钱系统分析!$E$235),3,AND(J589&gt;铜钱系统分析!$D$236,J589&lt;=铜钱系统分析!$E$236),2)</f>
        <v>3</v>
      </c>
      <c r="M589" s="48">
        <f t="shared" ca="1" si="94"/>
        <v>63.755685543462882</v>
      </c>
      <c r="N589">
        <f ca="1">_xlfn.IFS(AND(M589&gt;铜钱系统分析!$D$233,M589&lt;=铜钱系统分析!$E$233),5,AND(M589&gt;铜钱系统分析!$D$234,M589&lt;=铜钱系统分析!$E$234),4,AND(M589&gt;铜钱系统分析!$D$235,M589&lt;=铜钱系统分析!$E$235),3,AND(M589&gt;铜钱系统分析!$D$236,M589&lt;=铜钱系统分析!$E$236),2)</f>
        <v>3</v>
      </c>
      <c r="P589" s="48">
        <f t="shared" ca="1" si="95"/>
        <v>3.4603003498230644</v>
      </c>
      <c r="Q589">
        <f ca="1">_xlfn.IFS(AND(P589&gt;铜钱系统分析!$D$233,P589&lt;=铜钱系统分析!$E$233),5,AND(P589&gt;铜钱系统分析!$D$234,P589&lt;=铜钱系统分析!$E$234),4,AND(P589&gt;铜钱系统分析!$D$235,P589&lt;=铜钱系统分析!$E$235),3,AND(P589&gt;铜钱系统分析!$D$236,P589&lt;=铜钱系统分析!$E$236),2)</f>
        <v>3</v>
      </c>
      <c r="S589" s="48">
        <f t="shared" ca="1" si="96"/>
        <v>41.080026585640702</v>
      </c>
      <c r="T589">
        <f ca="1">_xlfn.IFS(AND(S589&gt;铜钱系统分析!$D$233,S589&lt;=铜钱系统分析!$E$233),5,AND(S589&gt;铜钱系统分析!$D$234,S589&lt;=铜钱系统分析!$E$234),4,AND(S589&gt;铜钱系统分析!$D$235,S589&lt;=铜钱系统分析!$E$235),3,AND(S589&gt;铜钱系统分析!$D$236,S589&lt;=铜钱系统分析!$E$236),2)</f>
        <v>3</v>
      </c>
      <c r="V589" s="48">
        <f t="shared" ca="1" si="97"/>
        <v>33.455925432801827</v>
      </c>
      <c r="W589">
        <f ca="1">_xlfn.IFS(AND(V589&gt;铜钱系统分析!$D$233,V589&lt;=铜钱系统分析!$E$233),5,AND(V589&gt;铜钱系统分析!$D$234,V589&lt;=铜钱系统分析!$E$234),4,AND(V589&gt;铜钱系统分析!$D$235,V589&lt;=铜钱系统分析!$E$235),3,AND(V589&gt;铜钱系统分析!$D$236,V589&lt;=铜钱系统分析!$E$236),2)</f>
        <v>3</v>
      </c>
      <c r="Y589" s="48">
        <f t="shared" ca="1" si="98"/>
        <v>69.962983104067732</v>
      </c>
      <c r="Z589">
        <f ca="1">_xlfn.IFS(AND(Y589&gt;铜钱系统分析!$D$233,Y589&lt;=铜钱系统分析!$E$233),5,AND(Y589&gt;铜钱系统分析!$D$234,Y589&lt;=铜钱系统分析!$E$234),4,AND(Y589&gt;铜钱系统分析!$D$235,Y589&lt;=铜钱系统分析!$E$235),3,AND(Y589&gt;铜钱系统分析!$D$236,Y589&lt;=铜钱系统分析!$E$236),2)</f>
        <v>3</v>
      </c>
      <c r="AB589" s="48">
        <f t="shared" ca="1" si="99"/>
        <v>58.833224224474492</v>
      </c>
      <c r="AC589">
        <f ca="1">_xlfn.IFS(AND(AB589&gt;铜钱系统分析!$D$233,AB589&lt;=铜钱系统分析!$E$233),5,AND(AB589&gt;铜钱系统分析!$D$234,AB589&lt;=铜钱系统分析!$E$234),4,AND(AB589&gt;铜钱系统分析!$D$235,AB589&lt;=铜钱系统分析!$E$235),3,AND(AB589&gt;铜钱系统分析!$D$236,AB589&lt;=铜钱系统分析!$E$236),2)</f>
        <v>3</v>
      </c>
    </row>
    <row r="590" spans="1:29" x14ac:dyDescent="0.15">
      <c r="A590" s="48">
        <f t="shared" ca="1" si="90"/>
        <v>25.531350500561022</v>
      </c>
      <c r="B590">
        <f ca="1">_xlfn.IFS(AND(A590&gt;铜钱系统分析!$D$233,A590&lt;=铜钱系统分析!$E$233),5,AND(A590&gt;铜钱系统分析!$D$234,A590&lt;=铜钱系统分析!$E$234),4,AND(A590&gt;铜钱系统分析!$D$235,A590&lt;=铜钱系统分析!$E$235),3,AND(A590&gt;铜钱系统分析!$D$236,A590&lt;=铜钱系统分析!$E$236),2)</f>
        <v>3</v>
      </c>
      <c r="D590" s="48">
        <f t="shared" ca="1" si="91"/>
        <v>75.814984882839013</v>
      </c>
      <c r="E590">
        <f ca="1">_xlfn.IFS(AND(D590&gt;铜钱系统分析!$D$233,D590&lt;=铜钱系统分析!$E$233),5,AND(D590&gt;铜钱系统分析!$D$234,D590&lt;=铜钱系统分析!$E$234),4,AND(D590&gt;铜钱系统分析!$D$235,D590&lt;=铜钱系统分析!$E$235),3,AND(D590&gt;铜钱系统分析!$D$236,D590&lt;=铜钱系统分析!$E$236),2)</f>
        <v>2</v>
      </c>
      <c r="G590" s="48">
        <f t="shared" ca="1" si="92"/>
        <v>3.2692875523888665</v>
      </c>
      <c r="H590">
        <f ca="1">_xlfn.IFS(AND(G590&gt;铜钱系统分析!$D$233,G590&lt;=铜钱系统分析!$E$233),5,AND(G590&gt;铜钱系统分析!$D$234,G590&lt;=铜钱系统分析!$E$234),4,AND(G590&gt;铜钱系统分析!$D$235,G590&lt;=铜钱系统分析!$E$235),3,AND(G590&gt;铜钱系统分析!$D$236,G590&lt;=铜钱系统分析!$E$236),2)</f>
        <v>3</v>
      </c>
      <c r="J590" s="48">
        <f t="shared" ca="1" si="93"/>
        <v>23.022307934893238</v>
      </c>
      <c r="K590">
        <f ca="1">_xlfn.IFS(AND(J590&gt;铜钱系统分析!$D$233,J590&lt;=铜钱系统分析!$E$233),5,AND(J590&gt;铜钱系统分析!$D$234,J590&lt;=铜钱系统分析!$E$234),4,AND(J590&gt;铜钱系统分析!$D$235,J590&lt;=铜钱系统分析!$E$235),3,AND(J590&gt;铜钱系统分析!$D$236,J590&lt;=铜钱系统分析!$E$236),2)</f>
        <v>3</v>
      </c>
      <c r="M590" s="48">
        <f t="shared" ca="1" si="94"/>
        <v>6.9786338822480865</v>
      </c>
      <c r="N590">
        <f ca="1">_xlfn.IFS(AND(M590&gt;铜钱系统分析!$D$233,M590&lt;=铜钱系统分析!$E$233),5,AND(M590&gt;铜钱系统分析!$D$234,M590&lt;=铜钱系统分析!$E$234),4,AND(M590&gt;铜钱系统分析!$D$235,M590&lt;=铜钱系统分析!$E$235),3,AND(M590&gt;铜钱系统分析!$D$236,M590&lt;=铜钱系统分析!$E$236),2)</f>
        <v>3</v>
      </c>
      <c r="P590" s="48">
        <f t="shared" ca="1" si="95"/>
        <v>13.683629026545141</v>
      </c>
      <c r="Q590">
        <f ca="1">_xlfn.IFS(AND(P590&gt;铜钱系统分析!$D$233,P590&lt;=铜钱系统分析!$E$233),5,AND(P590&gt;铜钱系统分析!$D$234,P590&lt;=铜钱系统分析!$E$234),4,AND(P590&gt;铜钱系统分析!$D$235,P590&lt;=铜钱系统分析!$E$235),3,AND(P590&gt;铜钱系统分析!$D$236,P590&lt;=铜钱系统分析!$E$236),2)</f>
        <v>3</v>
      </c>
      <c r="S590" s="48">
        <f t="shared" ca="1" si="96"/>
        <v>33.384018412949111</v>
      </c>
      <c r="T590">
        <f ca="1">_xlfn.IFS(AND(S590&gt;铜钱系统分析!$D$233,S590&lt;=铜钱系统分析!$E$233),5,AND(S590&gt;铜钱系统分析!$D$234,S590&lt;=铜钱系统分析!$E$234),4,AND(S590&gt;铜钱系统分析!$D$235,S590&lt;=铜钱系统分析!$E$235),3,AND(S590&gt;铜钱系统分析!$D$236,S590&lt;=铜钱系统分析!$E$236),2)</f>
        <v>3</v>
      </c>
      <c r="V590" s="48">
        <f t="shared" ca="1" si="97"/>
        <v>34.657669507092436</v>
      </c>
      <c r="W590">
        <f ca="1">_xlfn.IFS(AND(V590&gt;铜钱系统分析!$D$233,V590&lt;=铜钱系统分析!$E$233),5,AND(V590&gt;铜钱系统分析!$D$234,V590&lt;=铜钱系统分析!$E$234),4,AND(V590&gt;铜钱系统分析!$D$235,V590&lt;=铜钱系统分析!$E$235),3,AND(V590&gt;铜钱系统分析!$D$236,V590&lt;=铜钱系统分析!$E$236),2)</f>
        <v>3</v>
      </c>
      <c r="Y590" s="48">
        <f t="shared" ca="1" si="98"/>
        <v>43.873002045633889</v>
      </c>
      <c r="Z590">
        <f ca="1">_xlfn.IFS(AND(Y590&gt;铜钱系统分析!$D$233,Y590&lt;=铜钱系统分析!$E$233),5,AND(Y590&gt;铜钱系统分析!$D$234,Y590&lt;=铜钱系统分析!$E$234),4,AND(Y590&gt;铜钱系统分析!$D$235,Y590&lt;=铜钱系统分析!$E$235),3,AND(Y590&gt;铜钱系统分析!$D$236,Y590&lt;=铜钱系统分析!$E$236),2)</f>
        <v>3</v>
      </c>
      <c r="AB590" s="48">
        <f t="shared" ca="1" si="99"/>
        <v>94.754176677029747</v>
      </c>
      <c r="AC590">
        <f ca="1">_xlfn.IFS(AND(AB590&gt;铜钱系统分析!$D$233,AB590&lt;=铜钱系统分析!$E$233),5,AND(AB590&gt;铜钱系统分析!$D$234,AB590&lt;=铜钱系统分析!$E$234),4,AND(AB590&gt;铜钱系统分析!$D$235,AB590&lt;=铜钱系统分析!$E$235),3,AND(AB590&gt;铜钱系统分析!$D$236,AB590&lt;=铜钱系统分析!$E$236),2)</f>
        <v>2</v>
      </c>
    </row>
    <row r="591" spans="1:29" x14ac:dyDescent="0.15">
      <c r="A591" s="48">
        <f t="shared" ca="1" si="90"/>
        <v>17.67865194957945</v>
      </c>
      <c r="B591">
        <f ca="1">_xlfn.IFS(AND(A591&gt;铜钱系统分析!$D$233,A591&lt;=铜钱系统分析!$E$233),5,AND(A591&gt;铜钱系统分析!$D$234,A591&lt;=铜钱系统分析!$E$234),4,AND(A591&gt;铜钱系统分析!$D$235,A591&lt;=铜钱系统分析!$E$235),3,AND(A591&gt;铜钱系统分析!$D$236,A591&lt;=铜钱系统分析!$E$236),2)</f>
        <v>3</v>
      </c>
      <c r="D591" s="48">
        <f t="shared" ca="1" si="91"/>
        <v>33.928967188276395</v>
      </c>
      <c r="E591">
        <f ca="1">_xlfn.IFS(AND(D591&gt;铜钱系统分析!$D$233,D591&lt;=铜钱系统分析!$E$233),5,AND(D591&gt;铜钱系统分析!$D$234,D591&lt;=铜钱系统分析!$E$234),4,AND(D591&gt;铜钱系统分析!$D$235,D591&lt;=铜钱系统分析!$E$235),3,AND(D591&gt;铜钱系统分析!$D$236,D591&lt;=铜钱系统分析!$E$236),2)</f>
        <v>3</v>
      </c>
      <c r="G591" s="48">
        <f t="shared" ca="1" si="92"/>
        <v>57.376779625298049</v>
      </c>
      <c r="H591">
        <f ca="1">_xlfn.IFS(AND(G591&gt;铜钱系统分析!$D$233,G591&lt;=铜钱系统分析!$E$233),5,AND(G591&gt;铜钱系统分析!$D$234,G591&lt;=铜钱系统分析!$E$234),4,AND(G591&gt;铜钱系统分析!$D$235,G591&lt;=铜钱系统分析!$E$235),3,AND(G591&gt;铜钱系统分析!$D$236,G591&lt;=铜钱系统分析!$E$236),2)</f>
        <v>3</v>
      </c>
      <c r="J591" s="48">
        <f t="shared" ca="1" si="93"/>
        <v>64.297415088975256</v>
      </c>
      <c r="K591">
        <f ca="1">_xlfn.IFS(AND(J591&gt;铜钱系统分析!$D$233,J591&lt;=铜钱系统分析!$E$233),5,AND(J591&gt;铜钱系统分析!$D$234,J591&lt;=铜钱系统分析!$E$234),4,AND(J591&gt;铜钱系统分析!$D$235,J591&lt;=铜钱系统分析!$E$235),3,AND(J591&gt;铜钱系统分析!$D$236,J591&lt;=铜钱系统分析!$E$236),2)</f>
        <v>3</v>
      </c>
      <c r="M591" s="48">
        <f t="shared" ca="1" si="94"/>
        <v>48.298294120292049</v>
      </c>
      <c r="N591">
        <f ca="1">_xlfn.IFS(AND(M591&gt;铜钱系统分析!$D$233,M591&lt;=铜钱系统分析!$E$233),5,AND(M591&gt;铜钱系统分析!$D$234,M591&lt;=铜钱系统分析!$E$234),4,AND(M591&gt;铜钱系统分析!$D$235,M591&lt;=铜钱系统分析!$E$235),3,AND(M591&gt;铜钱系统分析!$D$236,M591&lt;=铜钱系统分析!$E$236),2)</f>
        <v>3</v>
      </c>
      <c r="P591" s="48">
        <f t="shared" ca="1" si="95"/>
        <v>66.590852310068286</v>
      </c>
      <c r="Q591">
        <f ca="1">_xlfn.IFS(AND(P591&gt;铜钱系统分析!$D$233,P591&lt;=铜钱系统分析!$E$233),5,AND(P591&gt;铜钱系统分析!$D$234,P591&lt;=铜钱系统分析!$E$234),4,AND(P591&gt;铜钱系统分析!$D$235,P591&lt;=铜钱系统分析!$E$235),3,AND(P591&gt;铜钱系统分析!$D$236,P591&lt;=铜钱系统分析!$E$236),2)</f>
        <v>3</v>
      </c>
      <c r="S591" s="48">
        <f t="shared" ca="1" si="96"/>
        <v>68.768541142150042</v>
      </c>
      <c r="T591">
        <f ca="1">_xlfn.IFS(AND(S591&gt;铜钱系统分析!$D$233,S591&lt;=铜钱系统分析!$E$233),5,AND(S591&gt;铜钱系统分析!$D$234,S591&lt;=铜钱系统分析!$E$234),4,AND(S591&gt;铜钱系统分析!$D$235,S591&lt;=铜钱系统分析!$E$235),3,AND(S591&gt;铜钱系统分析!$D$236,S591&lt;=铜钱系统分析!$E$236),2)</f>
        <v>3</v>
      </c>
      <c r="V591" s="48">
        <f t="shared" ca="1" si="97"/>
        <v>27.793876761244096</v>
      </c>
      <c r="W591">
        <f ca="1">_xlfn.IFS(AND(V591&gt;铜钱系统分析!$D$233,V591&lt;=铜钱系统分析!$E$233),5,AND(V591&gt;铜钱系统分析!$D$234,V591&lt;=铜钱系统分析!$E$234),4,AND(V591&gt;铜钱系统分析!$D$235,V591&lt;=铜钱系统分析!$E$235),3,AND(V591&gt;铜钱系统分析!$D$236,V591&lt;=铜钱系统分析!$E$236),2)</f>
        <v>3</v>
      </c>
      <c r="Y591" s="48">
        <f t="shared" ca="1" si="98"/>
        <v>88.674832618448377</v>
      </c>
      <c r="Z591">
        <f ca="1">_xlfn.IFS(AND(Y591&gt;铜钱系统分析!$D$233,Y591&lt;=铜钱系统分析!$E$233),5,AND(Y591&gt;铜钱系统分析!$D$234,Y591&lt;=铜钱系统分析!$E$234),4,AND(Y591&gt;铜钱系统分析!$D$235,Y591&lt;=铜钱系统分析!$E$235),3,AND(Y591&gt;铜钱系统分析!$D$236,Y591&lt;=铜钱系统分析!$E$236),2)</f>
        <v>2</v>
      </c>
      <c r="AB591" s="48">
        <f t="shared" ca="1" si="99"/>
        <v>38.961845832286393</v>
      </c>
      <c r="AC591">
        <f ca="1">_xlfn.IFS(AND(AB591&gt;铜钱系统分析!$D$233,AB591&lt;=铜钱系统分析!$E$233),5,AND(AB591&gt;铜钱系统分析!$D$234,AB591&lt;=铜钱系统分析!$E$234),4,AND(AB591&gt;铜钱系统分析!$D$235,AB591&lt;=铜钱系统分析!$E$235),3,AND(AB591&gt;铜钱系统分析!$D$236,AB591&lt;=铜钱系统分析!$E$236),2)</f>
        <v>3</v>
      </c>
    </row>
    <row r="592" spans="1:29" x14ac:dyDescent="0.15">
      <c r="A592" s="48">
        <f t="shared" ca="1" si="90"/>
        <v>67.414334574408798</v>
      </c>
      <c r="B592">
        <f ca="1">_xlfn.IFS(AND(A592&gt;铜钱系统分析!$D$233,A592&lt;=铜钱系统分析!$E$233),5,AND(A592&gt;铜钱系统分析!$D$234,A592&lt;=铜钱系统分析!$E$234),4,AND(A592&gt;铜钱系统分析!$D$235,A592&lt;=铜钱系统分析!$E$235),3,AND(A592&gt;铜钱系统分析!$D$236,A592&lt;=铜钱系统分析!$E$236),2)</f>
        <v>3</v>
      </c>
      <c r="D592" s="48">
        <f t="shared" ca="1" si="91"/>
        <v>72.786509587873695</v>
      </c>
      <c r="E592">
        <f ca="1">_xlfn.IFS(AND(D592&gt;铜钱系统分析!$D$233,D592&lt;=铜钱系统分析!$E$233),5,AND(D592&gt;铜钱系统分析!$D$234,D592&lt;=铜钱系统分析!$E$234),4,AND(D592&gt;铜钱系统分析!$D$235,D592&lt;=铜钱系统分析!$E$235),3,AND(D592&gt;铜钱系统分析!$D$236,D592&lt;=铜钱系统分析!$E$236),2)</f>
        <v>2</v>
      </c>
      <c r="G592" s="48">
        <f t="shared" ca="1" si="92"/>
        <v>93.780799880448768</v>
      </c>
      <c r="H592">
        <f ca="1">_xlfn.IFS(AND(G592&gt;铜钱系统分析!$D$233,G592&lt;=铜钱系统分析!$E$233),5,AND(G592&gt;铜钱系统分析!$D$234,G592&lt;=铜钱系统分析!$E$234),4,AND(G592&gt;铜钱系统分析!$D$235,G592&lt;=铜钱系统分析!$E$235),3,AND(G592&gt;铜钱系统分析!$D$236,G592&lt;=铜钱系统分析!$E$236),2)</f>
        <v>2</v>
      </c>
      <c r="J592" s="48">
        <f t="shared" ca="1" si="93"/>
        <v>64.889315863239489</v>
      </c>
      <c r="K592">
        <f ca="1">_xlfn.IFS(AND(J592&gt;铜钱系统分析!$D$233,J592&lt;=铜钱系统分析!$E$233),5,AND(J592&gt;铜钱系统分析!$D$234,J592&lt;=铜钱系统分析!$E$234),4,AND(J592&gt;铜钱系统分析!$D$235,J592&lt;=铜钱系统分析!$E$235),3,AND(J592&gt;铜钱系统分析!$D$236,J592&lt;=铜钱系统分析!$E$236),2)</f>
        <v>3</v>
      </c>
      <c r="M592" s="48">
        <f t="shared" ca="1" si="94"/>
        <v>18.892788402284978</v>
      </c>
      <c r="N592">
        <f ca="1">_xlfn.IFS(AND(M592&gt;铜钱系统分析!$D$233,M592&lt;=铜钱系统分析!$E$233),5,AND(M592&gt;铜钱系统分析!$D$234,M592&lt;=铜钱系统分析!$E$234),4,AND(M592&gt;铜钱系统分析!$D$235,M592&lt;=铜钱系统分析!$E$235),3,AND(M592&gt;铜钱系统分析!$D$236,M592&lt;=铜钱系统分析!$E$236),2)</f>
        <v>3</v>
      </c>
      <c r="P592" s="48">
        <f t="shared" ca="1" si="95"/>
        <v>69.641983090192667</v>
      </c>
      <c r="Q592">
        <f ca="1">_xlfn.IFS(AND(P592&gt;铜钱系统分析!$D$233,P592&lt;=铜钱系统分析!$E$233),5,AND(P592&gt;铜钱系统分析!$D$234,P592&lt;=铜钱系统分析!$E$234),4,AND(P592&gt;铜钱系统分析!$D$235,P592&lt;=铜钱系统分析!$E$235),3,AND(P592&gt;铜钱系统分析!$D$236,P592&lt;=铜钱系统分析!$E$236),2)</f>
        <v>3</v>
      </c>
      <c r="S592" s="48">
        <f t="shared" ca="1" si="96"/>
        <v>37.208924582215694</v>
      </c>
      <c r="T592">
        <f ca="1">_xlfn.IFS(AND(S592&gt;铜钱系统分析!$D$233,S592&lt;=铜钱系统分析!$E$233),5,AND(S592&gt;铜钱系统分析!$D$234,S592&lt;=铜钱系统分析!$E$234),4,AND(S592&gt;铜钱系统分析!$D$235,S592&lt;=铜钱系统分析!$E$235),3,AND(S592&gt;铜钱系统分析!$D$236,S592&lt;=铜钱系统分析!$E$236),2)</f>
        <v>3</v>
      </c>
      <c r="V592" s="48">
        <f t="shared" ca="1" si="97"/>
        <v>45.152655092656367</v>
      </c>
      <c r="W592">
        <f ca="1">_xlfn.IFS(AND(V592&gt;铜钱系统分析!$D$233,V592&lt;=铜钱系统分析!$E$233),5,AND(V592&gt;铜钱系统分析!$D$234,V592&lt;=铜钱系统分析!$E$234),4,AND(V592&gt;铜钱系统分析!$D$235,V592&lt;=铜钱系统分析!$E$235),3,AND(V592&gt;铜钱系统分析!$D$236,V592&lt;=铜钱系统分析!$E$236),2)</f>
        <v>3</v>
      </c>
      <c r="Y592" s="48">
        <f t="shared" ca="1" si="98"/>
        <v>64.570820126374116</v>
      </c>
      <c r="Z592">
        <f ca="1">_xlfn.IFS(AND(Y592&gt;铜钱系统分析!$D$233,Y592&lt;=铜钱系统分析!$E$233),5,AND(Y592&gt;铜钱系统分析!$D$234,Y592&lt;=铜钱系统分析!$E$234),4,AND(Y592&gt;铜钱系统分析!$D$235,Y592&lt;=铜钱系统分析!$E$235),3,AND(Y592&gt;铜钱系统分析!$D$236,Y592&lt;=铜钱系统分析!$E$236),2)</f>
        <v>3</v>
      </c>
      <c r="AB592" s="48">
        <f t="shared" ca="1" si="99"/>
        <v>89.419662310832834</v>
      </c>
      <c r="AC592">
        <f ca="1">_xlfn.IFS(AND(AB592&gt;铜钱系统分析!$D$233,AB592&lt;=铜钱系统分析!$E$233),5,AND(AB592&gt;铜钱系统分析!$D$234,AB592&lt;=铜钱系统分析!$E$234),4,AND(AB592&gt;铜钱系统分析!$D$235,AB592&lt;=铜钱系统分析!$E$235),3,AND(AB592&gt;铜钱系统分析!$D$236,AB592&lt;=铜钱系统分析!$E$236),2)</f>
        <v>2</v>
      </c>
    </row>
    <row r="593" spans="1:29" x14ac:dyDescent="0.15">
      <c r="A593" s="48">
        <f t="shared" ca="1" si="90"/>
        <v>7.3754357882891082</v>
      </c>
      <c r="B593">
        <f ca="1">_xlfn.IFS(AND(A593&gt;铜钱系统分析!$D$233,A593&lt;=铜钱系统分析!$E$233),5,AND(A593&gt;铜钱系统分析!$D$234,A593&lt;=铜钱系统分析!$E$234),4,AND(A593&gt;铜钱系统分析!$D$235,A593&lt;=铜钱系统分析!$E$235),3,AND(A593&gt;铜钱系统分析!$D$236,A593&lt;=铜钱系统分析!$E$236),2)</f>
        <v>3</v>
      </c>
      <c r="D593" s="48">
        <f t="shared" ca="1" si="91"/>
        <v>7.0090359105303808</v>
      </c>
      <c r="E593">
        <f ca="1">_xlfn.IFS(AND(D593&gt;铜钱系统分析!$D$233,D593&lt;=铜钱系统分析!$E$233),5,AND(D593&gt;铜钱系统分析!$D$234,D593&lt;=铜钱系统分析!$E$234),4,AND(D593&gt;铜钱系统分析!$D$235,D593&lt;=铜钱系统分析!$E$235),3,AND(D593&gt;铜钱系统分析!$D$236,D593&lt;=铜钱系统分析!$E$236),2)</f>
        <v>3</v>
      </c>
      <c r="G593" s="48">
        <f t="shared" ca="1" si="92"/>
        <v>77.31509908373377</v>
      </c>
      <c r="H593">
        <f ca="1">_xlfn.IFS(AND(G593&gt;铜钱系统分析!$D$233,G593&lt;=铜钱系统分析!$E$233),5,AND(G593&gt;铜钱系统分析!$D$234,G593&lt;=铜钱系统分析!$E$234),4,AND(G593&gt;铜钱系统分析!$D$235,G593&lt;=铜钱系统分析!$E$235),3,AND(G593&gt;铜钱系统分析!$D$236,G593&lt;=铜钱系统分析!$E$236),2)</f>
        <v>2</v>
      </c>
      <c r="J593" s="48">
        <f t="shared" ca="1" si="93"/>
        <v>38.137911548390171</v>
      </c>
      <c r="K593">
        <f ca="1">_xlfn.IFS(AND(J593&gt;铜钱系统分析!$D$233,J593&lt;=铜钱系统分析!$E$233),5,AND(J593&gt;铜钱系统分析!$D$234,J593&lt;=铜钱系统分析!$E$234),4,AND(J593&gt;铜钱系统分析!$D$235,J593&lt;=铜钱系统分析!$E$235),3,AND(J593&gt;铜钱系统分析!$D$236,J593&lt;=铜钱系统分析!$E$236),2)</f>
        <v>3</v>
      </c>
      <c r="M593" s="48">
        <f t="shared" ca="1" si="94"/>
        <v>70.754250496706746</v>
      </c>
      <c r="N593">
        <f ca="1">_xlfn.IFS(AND(M593&gt;铜钱系统分析!$D$233,M593&lt;=铜钱系统分析!$E$233),5,AND(M593&gt;铜钱系统分析!$D$234,M593&lt;=铜钱系统分析!$E$234),4,AND(M593&gt;铜钱系统分析!$D$235,M593&lt;=铜钱系统分析!$E$235),3,AND(M593&gt;铜钱系统分析!$D$236,M593&lt;=铜钱系统分析!$E$236),2)</f>
        <v>3</v>
      </c>
      <c r="P593" s="48">
        <f t="shared" ca="1" si="95"/>
        <v>96.730163478921128</v>
      </c>
      <c r="Q593">
        <f ca="1">_xlfn.IFS(AND(P593&gt;铜钱系统分析!$D$233,P593&lt;=铜钱系统分析!$E$233),5,AND(P593&gt;铜钱系统分析!$D$234,P593&lt;=铜钱系统分析!$E$234),4,AND(P593&gt;铜钱系统分析!$D$235,P593&lt;=铜钱系统分析!$E$235),3,AND(P593&gt;铜钱系统分析!$D$236,P593&lt;=铜钱系统分析!$E$236),2)</f>
        <v>2</v>
      </c>
      <c r="S593" s="48">
        <f t="shared" ca="1" si="96"/>
        <v>38.044296930774671</v>
      </c>
      <c r="T593">
        <f ca="1">_xlfn.IFS(AND(S593&gt;铜钱系统分析!$D$233,S593&lt;=铜钱系统分析!$E$233),5,AND(S593&gt;铜钱系统分析!$D$234,S593&lt;=铜钱系统分析!$E$234),4,AND(S593&gt;铜钱系统分析!$D$235,S593&lt;=铜钱系统分析!$E$235),3,AND(S593&gt;铜钱系统分析!$D$236,S593&lt;=铜钱系统分析!$E$236),2)</f>
        <v>3</v>
      </c>
      <c r="V593" s="48">
        <f t="shared" ca="1" si="97"/>
        <v>94.748533678246901</v>
      </c>
      <c r="W593">
        <f ca="1">_xlfn.IFS(AND(V593&gt;铜钱系统分析!$D$233,V593&lt;=铜钱系统分析!$E$233),5,AND(V593&gt;铜钱系统分析!$D$234,V593&lt;=铜钱系统分析!$E$234),4,AND(V593&gt;铜钱系统分析!$D$235,V593&lt;=铜钱系统分析!$E$235),3,AND(V593&gt;铜钱系统分析!$D$236,V593&lt;=铜钱系统分析!$E$236),2)</f>
        <v>2</v>
      </c>
      <c r="Y593" s="48">
        <f t="shared" ca="1" si="98"/>
        <v>44.753831343288056</v>
      </c>
      <c r="Z593">
        <f ca="1">_xlfn.IFS(AND(Y593&gt;铜钱系统分析!$D$233,Y593&lt;=铜钱系统分析!$E$233),5,AND(Y593&gt;铜钱系统分析!$D$234,Y593&lt;=铜钱系统分析!$E$234),4,AND(Y593&gt;铜钱系统分析!$D$235,Y593&lt;=铜钱系统分析!$E$235),3,AND(Y593&gt;铜钱系统分析!$D$236,Y593&lt;=铜钱系统分析!$E$236),2)</f>
        <v>3</v>
      </c>
      <c r="AB593" s="48">
        <f t="shared" ca="1" si="99"/>
        <v>94.946229680765327</v>
      </c>
      <c r="AC593">
        <f ca="1">_xlfn.IFS(AND(AB593&gt;铜钱系统分析!$D$233,AB593&lt;=铜钱系统分析!$E$233),5,AND(AB593&gt;铜钱系统分析!$D$234,AB593&lt;=铜钱系统分析!$E$234),4,AND(AB593&gt;铜钱系统分析!$D$235,AB593&lt;=铜钱系统分析!$E$235),3,AND(AB593&gt;铜钱系统分析!$D$236,AB593&lt;=铜钱系统分析!$E$236),2)</f>
        <v>2</v>
      </c>
    </row>
    <row r="594" spans="1:29" x14ac:dyDescent="0.15">
      <c r="A594" s="48">
        <f t="shared" ca="1" si="90"/>
        <v>34.193466333703292</v>
      </c>
      <c r="B594">
        <f ca="1">_xlfn.IFS(AND(A594&gt;铜钱系统分析!$D$233,A594&lt;=铜钱系统分析!$E$233),5,AND(A594&gt;铜钱系统分析!$D$234,A594&lt;=铜钱系统分析!$E$234),4,AND(A594&gt;铜钱系统分析!$D$235,A594&lt;=铜钱系统分析!$E$235),3,AND(A594&gt;铜钱系统分析!$D$236,A594&lt;=铜钱系统分析!$E$236),2)</f>
        <v>3</v>
      </c>
      <c r="D594" s="48">
        <f t="shared" ca="1" si="91"/>
        <v>95.166883079813374</v>
      </c>
      <c r="E594">
        <f ca="1">_xlfn.IFS(AND(D594&gt;铜钱系统分析!$D$233,D594&lt;=铜钱系统分析!$E$233),5,AND(D594&gt;铜钱系统分析!$D$234,D594&lt;=铜钱系统分析!$E$234),4,AND(D594&gt;铜钱系统分析!$D$235,D594&lt;=铜钱系统分析!$E$235),3,AND(D594&gt;铜钱系统分析!$D$236,D594&lt;=铜钱系统分析!$E$236),2)</f>
        <v>2</v>
      </c>
      <c r="G594" s="48">
        <f t="shared" ca="1" si="92"/>
        <v>68.237208915006647</v>
      </c>
      <c r="H594">
        <f ca="1">_xlfn.IFS(AND(G594&gt;铜钱系统分析!$D$233,G594&lt;=铜钱系统分析!$E$233),5,AND(G594&gt;铜钱系统分析!$D$234,G594&lt;=铜钱系统分析!$E$234),4,AND(G594&gt;铜钱系统分析!$D$235,G594&lt;=铜钱系统分析!$E$235),3,AND(G594&gt;铜钱系统分析!$D$236,G594&lt;=铜钱系统分析!$E$236),2)</f>
        <v>3</v>
      </c>
      <c r="J594" s="48">
        <f t="shared" ca="1" si="93"/>
        <v>45.55920020162295</v>
      </c>
      <c r="K594">
        <f ca="1">_xlfn.IFS(AND(J594&gt;铜钱系统分析!$D$233,J594&lt;=铜钱系统分析!$E$233),5,AND(J594&gt;铜钱系统分析!$D$234,J594&lt;=铜钱系统分析!$E$234),4,AND(J594&gt;铜钱系统分析!$D$235,J594&lt;=铜钱系统分析!$E$235),3,AND(J594&gt;铜钱系统分析!$D$236,J594&lt;=铜钱系统分析!$E$236),2)</f>
        <v>3</v>
      </c>
      <c r="M594" s="48">
        <f t="shared" ca="1" si="94"/>
        <v>83.090757522785708</v>
      </c>
      <c r="N594">
        <f ca="1">_xlfn.IFS(AND(M594&gt;铜钱系统分析!$D$233,M594&lt;=铜钱系统分析!$E$233),5,AND(M594&gt;铜钱系统分析!$D$234,M594&lt;=铜钱系统分析!$E$234),4,AND(M594&gt;铜钱系统分析!$D$235,M594&lt;=铜钱系统分析!$E$235),3,AND(M594&gt;铜钱系统分析!$D$236,M594&lt;=铜钱系统分析!$E$236),2)</f>
        <v>2</v>
      </c>
      <c r="P594" s="48">
        <f t="shared" ca="1" si="95"/>
        <v>83.033870406783691</v>
      </c>
      <c r="Q594">
        <f ca="1">_xlfn.IFS(AND(P594&gt;铜钱系统分析!$D$233,P594&lt;=铜钱系统分析!$E$233),5,AND(P594&gt;铜钱系统分析!$D$234,P594&lt;=铜钱系统分析!$E$234),4,AND(P594&gt;铜钱系统分析!$D$235,P594&lt;=铜钱系统分析!$E$235),3,AND(P594&gt;铜钱系统分析!$D$236,P594&lt;=铜钱系统分析!$E$236),2)</f>
        <v>2</v>
      </c>
      <c r="S594" s="48">
        <f t="shared" ca="1" si="96"/>
        <v>67.066920937985415</v>
      </c>
      <c r="T594">
        <f ca="1">_xlfn.IFS(AND(S594&gt;铜钱系统分析!$D$233,S594&lt;=铜钱系统分析!$E$233),5,AND(S594&gt;铜钱系统分析!$D$234,S594&lt;=铜钱系统分析!$E$234),4,AND(S594&gt;铜钱系统分析!$D$235,S594&lt;=铜钱系统分析!$E$235),3,AND(S594&gt;铜钱系统分析!$D$236,S594&lt;=铜钱系统分析!$E$236),2)</f>
        <v>3</v>
      </c>
      <c r="V594" s="48">
        <f t="shared" ca="1" si="97"/>
        <v>19.719376858047923</v>
      </c>
      <c r="W594">
        <f ca="1">_xlfn.IFS(AND(V594&gt;铜钱系统分析!$D$233,V594&lt;=铜钱系统分析!$E$233),5,AND(V594&gt;铜钱系统分析!$D$234,V594&lt;=铜钱系统分析!$E$234),4,AND(V594&gt;铜钱系统分析!$D$235,V594&lt;=铜钱系统分析!$E$235),3,AND(V594&gt;铜钱系统分析!$D$236,V594&lt;=铜钱系统分析!$E$236),2)</f>
        <v>3</v>
      </c>
      <c r="Y594" s="48">
        <f t="shared" ca="1" si="98"/>
        <v>85.871564292363928</v>
      </c>
      <c r="Z594">
        <f ca="1">_xlfn.IFS(AND(Y594&gt;铜钱系统分析!$D$233,Y594&lt;=铜钱系统分析!$E$233),5,AND(Y594&gt;铜钱系统分析!$D$234,Y594&lt;=铜钱系统分析!$E$234),4,AND(Y594&gt;铜钱系统分析!$D$235,Y594&lt;=铜钱系统分析!$E$235),3,AND(Y594&gt;铜钱系统分析!$D$236,Y594&lt;=铜钱系统分析!$E$236),2)</f>
        <v>2</v>
      </c>
      <c r="AB594" s="48">
        <f t="shared" ca="1" si="99"/>
        <v>32.9030453282287</v>
      </c>
      <c r="AC594">
        <f ca="1">_xlfn.IFS(AND(AB594&gt;铜钱系统分析!$D$233,AB594&lt;=铜钱系统分析!$E$233),5,AND(AB594&gt;铜钱系统分析!$D$234,AB594&lt;=铜钱系统分析!$E$234),4,AND(AB594&gt;铜钱系统分析!$D$235,AB594&lt;=铜钱系统分析!$E$235),3,AND(AB594&gt;铜钱系统分析!$D$236,AB594&lt;=铜钱系统分析!$E$236),2)</f>
        <v>3</v>
      </c>
    </row>
    <row r="595" spans="1:29" x14ac:dyDescent="0.15">
      <c r="A595" s="48">
        <f t="shared" ca="1" si="90"/>
        <v>77.407760241251992</v>
      </c>
      <c r="B595">
        <f ca="1">_xlfn.IFS(AND(A595&gt;铜钱系统分析!$D$233,A595&lt;=铜钱系统分析!$E$233),5,AND(A595&gt;铜钱系统分析!$D$234,A595&lt;=铜钱系统分析!$E$234),4,AND(A595&gt;铜钱系统分析!$D$235,A595&lt;=铜钱系统分析!$E$235),3,AND(A595&gt;铜钱系统分析!$D$236,A595&lt;=铜钱系统分析!$E$236),2)</f>
        <v>2</v>
      </c>
      <c r="D595" s="48">
        <f t="shared" ca="1" si="91"/>
        <v>29.435272369850196</v>
      </c>
      <c r="E595">
        <f ca="1">_xlfn.IFS(AND(D595&gt;铜钱系统分析!$D$233,D595&lt;=铜钱系统分析!$E$233),5,AND(D595&gt;铜钱系统分析!$D$234,D595&lt;=铜钱系统分析!$E$234),4,AND(D595&gt;铜钱系统分析!$D$235,D595&lt;=铜钱系统分析!$E$235),3,AND(D595&gt;铜钱系统分析!$D$236,D595&lt;=铜钱系统分析!$E$236),2)</f>
        <v>3</v>
      </c>
      <c r="G595" s="48">
        <f t="shared" ca="1" si="92"/>
        <v>64.974042891867057</v>
      </c>
      <c r="H595">
        <f ca="1">_xlfn.IFS(AND(G595&gt;铜钱系统分析!$D$233,G595&lt;=铜钱系统分析!$E$233),5,AND(G595&gt;铜钱系统分析!$D$234,G595&lt;=铜钱系统分析!$E$234),4,AND(G595&gt;铜钱系统分析!$D$235,G595&lt;=铜钱系统分析!$E$235),3,AND(G595&gt;铜钱系统分析!$D$236,G595&lt;=铜钱系统分析!$E$236),2)</f>
        <v>3</v>
      </c>
      <c r="J595" s="48">
        <f t="shared" ca="1" si="93"/>
        <v>17.460311323809353</v>
      </c>
      <c r="K595">
        <f ca="1">_xlfn.IFS(AND(J595&gt;铜钱系统分析!$D$233,J595&lt;=铜钱系统分析!$E$233),5,AND(J595&gt;铜钱系统分析!$D$234,J595&lt;=铜钱系统分析!$E$234),4,AND(J595&gt;铜钱系统分析!$D$235,J595&lt;=铜钱系统分析!$E$235),3,AND(J595&gt;铜钱系统分析!$D$236,J595&lt;=铜钱系统分析!$E$236),2)</f>
        <v>3</v>
      </c>
      <c r="M595" s="48">
        <f t="shared" ca="1" si="94"/>
        <v>35.953876561640065</v>
      </c>
      <c r="N595">
        <f ca="1">_xlfn.IFS(AND(M595&gt;铜钱系统分析!$D$233,M595&lt;=铜钱系统分析!$E$233),5,AND(M595&gt;铜钱系统分析!$D$234,M595&lt;=铜钱系统分析!$E$234),4,AND(M595&gt;铜钱系统分析!$D$235,M595&lt;=铜钱系统分析!$E$235),3,AND(M595&gt;铜钱系统分析!$D$236,M595&lt;=铜钱系统分析!$E$236),2)</f>
        <v>3</v>
      </c>
      <c r="P595" s="48">
        <f t="shared" ca="1" si="95"/>
        <v>54.236064888925306</v>
      </c>
      <c r="Q595">
        <f ca="1">_xlfn.IFS(AND(P595&gt;铜钱系统分析!$D$233,P595&lt;=铜钱系统分析!$E$233),5,AND(P595&gt;铜钱系统分析!$D$234,P595&lt;=铜钱系统分析!$E$234),4,AND(P595&gt;铜钱系统分析!$D$235,P595&lt;=铜钱系统分析!$E$235),3,AND(P595&gt;铜钱系统分析!$D$236,P595&lt;=铜钱系统分析!$E$236),2)</f>
        <v>3</v>
      </c>
      <c r="S595" s="48">
        <f t="shared" ca="1" si="96"/>
        <v>72.602215228668825</v>
      </c>
      <c r="T595">
        <f ca="1">_xlfn.IFS(AND(S595&gt;铜钱系统分析!$D$233,S595&lt;=铜钱系统分析!$E$233),5,AND(S595&gt;铜钱系统分析!$D$234,S595&lt;=铜钱系统分析!$E$234),4,AND(S595&gt;铜钱系统分析!$D$235,S595&lt;=铜钱系统分析!$E$235),3,AND(S595&gt;铜钱系统分析!$D$236,S595&lt;=铜钱系统分析!$E$236),2)</f>
        <v>2</v>
      </c>
      <c r="V595" s="48">
        <f t="shared" ca="1" si="97"/>
        <v>7.3009113054673724</v>
      </c>
      <c r="W595">
        <f ca="1">_xlfn.IFS(AND(V595&gt;铜钱系统分析!$D$233,V595&lt;=铜钱系统分析!$E$233),5,AND(V595&gt;铜钱系统分析!$D$234,V595&lt;=铜钱系统分析!$E$234),4,AND(V595&gt;铜钱系统分析!$D$235,V595&lt;=铜钱系统分析!$E$235),3,AND(V595&gt;铜钱系统分析!$D$236,V595&lt;=铜钱系统分析!$E$236),2)</f>
        <v>3</v>
      </c>
      <c r="Y595" s="48">
        <f t="shared" ca="1" si="98"/>
        <v>32.545048678785868</v>
      </c>
      <c r="Z595">
        <f ca="1">_xlfn.IFS(AND(Y595&gt;铜钱系统分析!$D$233,Y595&lt;=铜钱系统分析!$E$233),5,AND(Y595&gt;铜钱系统分析!$D$234,Y595&lt;=铜钱系统分析!$E$234),4,AND(Y595&gt;铜钱系统分析!$D$235,Y595&lt;=铜钱系统分析!$E$235),3,AND(Y595&gt;铜钱系统分析!$D$236,Y595&lt;=铜钱系统分析!$E$236),2)</f>
        <v>3</v>
      </c>
      <c r="AB595" s="48">
        <f t="shared" ca="1" si="99"/>
        <v>69.972413034490472</v>
      </c>
      <c r="AC595">
        <f ca="1">_xlfn.IFS(AND(AB595&gt;铜钱系统分析!$D$233,AB595&lt;=铜钱系统分析!$E$233),5,AND(AB595&gt;铜钱系统分析!$D$234,AB595&lt;=铜钱系统分析!$E$234),4,AND(AB595&gt;铜钱系统分析!$D$235,AB595&lt;=铜钱系统分析!$E$235),3,AND(AB595&gt;铜钱系统分析!$D$236,AB595&lt;=铜钱系统分析!$E$236),2)</f>
        <v>3</v>
      </c>
    </row>
    <row r="596" spans="1:29" x14ac:dyDescent="0.15">
      <c r="A596" s="48">
        <f t="shared" ca="1" si="90"/>
        <v>77.18641647450319</v>
      </c>
      <c r="B596">
        <f ca="1">_xlfn.IFS(AND(A596&gt;铜钱系统分析!$D$233,A596&lt;=铜钱系统分析!$E$233),5,AND(A596&gt;铜钱系统分析!$D$234,A596&lt;=铜钱系统分析!$E$234),4,AND(A596&gt;铜钱系统分析!$D$235,A596&lt;=铜钱系统分析!$E$235),3,AND(A596&gt;铜钱系统分析!$D$236,A596&lt;=铜钱系统分析!$E$236),2)</f>
        <v>2</v>
      </c>
      <c r="D596" s="48">
        <f t="shared" ca="1" si="91"/>
        <v>56.524323191404882</v>
      </c>
      <c r="E596">
        <f ca="1">_xlfn.IFS(AND(D596&gt;铜钱系统分析!$D$233,D596&lt;=铜钱系统分析!$E$233),5,AND(D596&gt;铜钱系统分析!$D$234,D596&lt;=铜钱系统分析!$E$234),4,AND(D596&gt;铜钱系统分析!$D$235,D596&lt;=铜钱系统分析!$E$235),3,AND(D596&gt;铜钱系统分析!$D$236,D596&lt;=铜钱系统分析!$E$236),2)</f>
        <v>3</v>
      </c>
      <c r="G596" s="48">
        <f t="shared" ca="1" si="92"/>
        <v>88.559641417330596</v>
      </c>
      <c r="H596">
        <f ca="1">_xlfn.IFS(AND(G596&gt;铜钱系统分析!$D$233,G596&lt;=铜钱系统分析!$E$233),5,AND(G596&gt;铜钱系统分析!$D$234,G596&lt;=铜钱系统分析!$E$234),4,AND(G596&gt;铜钱系统分析!$D$235,G596&lt;=铜钱系统分析!$E$235),3,AND(G596&gt;铜钱系统分析!$D$236,G596&lt;=铜钱系统分析!$E$236),2)</f>
        <v>2</v>
      </c>
      <c r="J596" s="48">
        <f t="shared" ca="1" si="93"/>
        <v>85.532968743073681</v>
      </c>
      <c r="K596">
        <f ca="1">_xlfn.IFS(AND(J596&gt;铜钱系统分析!$D$233,J596&lt;=铜钱系统分析!$E$233),5,AND(J596&gt;铜钱系统分析!$D$234,J596&lt;=铜钱系统分析!$E$234),4,AND(J596&gt;铜钱系统分析!$D$235,J596&lt;=铜钱系统分析!$E$235),3,AND(J596&gt;铜钱系统分析!$D$236,J596&lt;=铜钱系统分析!$E$236),2)</f>
        <v>2</v>
      </c>
      <c r="M596" s="48">
        <f t="shared" ca="1" si="94"/>
        <v>96.328092794393143</v>
      </c>
      <c r="N596">
        <f ca="1">_xlfn.IFS(AND(M596&gt;铜钱系统分析!$D$233,M596&lt;=铜钱系统分析!$E$233),5,AND(M596&gt;铜钱系统分析!$D$234,M596&lt;=铜钱系统分析!$E$234),4,AND(M596&gt;铜钱系统分析!$D$235,M596&lt;=铜钱系统分析!$E$235),3,AND(M596&gt;铜钱系统分析!$D$236,M596&lt;=铜钱系统分析!$E$236),2)</f>
        <v>2</v>
      </c>
      <c r="P596" s="48">
        <f t="shared" ca="1" si="95"/>
        <v>85.519355421918689</v>
      </c>
      <c r="Q596">
        <f ca="1">_xlfn.IFS(AND(P596&gt;铜钱系统分析!$D$233,P596&lt;=铜钱系统分析!$E$233),5,AND(P596&gt;铜钱系统分析!$D$234,P596&lt;=铜钱系统分析!$E$234),4,AND(P596&gt;铜钱系统分析!$D$235,P596&lt;=铜钱系统分析!$E$235),3,AND(P596&gt;铜钱系统分析!$D$236,P596&lt;=铜钱系统分析!$E$236),2)</f>
        <v>2</v>
      </c>
      <c r="S596" s="48">
        <f t="shared" ca="1" si="96"/>
        <v>41.815948432674567</v>
      </c>
      <c r="T596">
        <f ca="1">_xlfn.IFS(AND(S596&gt;铜钱系统分析!$D$233,S596&lt;=铜钱系统分析!$E$233),5,AND(S596&gt;铜钱系统分析!$D$234,S596&lt;=铜钱系统分析!$E$234),4,AND(S596&gt;铜钱系统分析!$D$235,S596&lt;=铜钱系统分析!$E$235),3,AND(S596&gt;铜钱系统分析!$D$236,S596&lt;=铜钱系统分析!$E$236),2)</f>
        <v>3</v>
      </c>
      <c r="V596" s="48">
        <f t="shared" ca="1" si="97"/>
        <v>90.606770878897052</v>
      </c>
      <c r="W596">
        <f ca="1">_xlfn.IFS(AND(V596&gt;铜钱系统分析!$D$233,V596&lt;=铜钱系统分析!$E$233),5,AND(V596&gt;铜钱系统分析!$D$234,V596&lt;=铜钱系统分析!$E$234),4,AND(V596&gt;铜钱系统分析!$D$235,V596&lt;=铜钱系统分析!$E$235),3,AND(V596&gt;铜钱系统分析!$D$236,V596&lt;=铜钱系统分析!$E$236),2)</f>
        <v>2</v>
      </c>
      <c r="Y596" s="48">
        <f t="shared" ca="1" si="98"/>
        <v>27.764626164930885</v>
      </c>
      <c r="Z596">
        <f ca="1">_xlfn.IFS(AND(Y596&gt;铜钱系统分析!$D$233,Y596&lt;=铜钱系统分析!$E$233),5,AND(Y596&gt;铜钱系统分析!$D$234,Y596&lt;=铜钱系统分析!$E$234),4,AND(Y596&gt;铜钱系统分析!$D$235,Y596&lt;=铜钱系统分析!$E$235),3,AND(Y596&gt;铜钱系统分析!$D$236,Y596&lt;=铜钱系统分析!$E$236),2)</f>
        <v>3</v>
      </c>
      <c r="AB596" s="48">
        <f t="shared" ca="1" si="99"/>
        <v>22.462106766493172</v>
      </c>
      <c r="AC596">
        <f ca="1">_xlfn.IFS(AND(AB596&gt;铜钱系统分析!$D$233,AB596&lt;=铜钱系统分析!$E$233),5,AND(AB596&gt;铜钱系统分析!$D$234,AB596&lt;=铜钱系统分析!$E$234),4,AND(AB596&gt;铜钱系统分析!$D$235,AB596&lt;=铜钱系统分析!$E$235),3,AND(AB596&gt;铜钱系统分析!$D$236,AB596&lt;=铜钱系统分析!$E$236),2)</f>
        <v>3</v>
      </c>
    </row>
    <row r="597" spans="1:29" x14ac:dyDescent="0.15">
      <c r="A597" s="48">
        <f t="shared" ca="1" si="90"/>
        <v>54.791589601073007</v>
      </c>
      <c r="B597">
        <f ca="1">_xlfn.IFS(AND(A597&gt;铜钱系统分析!$D$233,A597&lt;=铜钱系统分析!$E$233),5,AND(A597&gt;铜钱系统分析!$D$234,A597&lt;=铜钱系统分析!$E$234),4,AND(A597&gt;铜钱系统分析!$D$235,A597&lt;=铜钱系统分析!$E$235),3,AND(A597&gt;铜钱系统分析!$D$236,A597&lt;=铜钱系统分析!$E$236),2)</f>
        <v>3</v>
      </c>
      <c r="D597" s="48">
        <f t="shared" ca="1" si="91"/>
        <v>56.822265344210344</v>
      </c>
      <c r="E597">
        <f ca="1">_xlfn.IFS(AND(D597&gt;铜钱系统分析!$D$233,D597&lt;=铜钱系统分析!$E$233),5,AND(D597&gt;铜钱系统分析!$D$234,D597&lt;=铜钱系统分析!$E$234),4,AND(D597&gt;铜钱系统分析!$D$235,D597&lt;=铜钱系统分析!$E$235),3,AND(D597&gt;铜钱系统分析!$D$236,D597&lt;=铜钱系统分析!$E$236),2)</f>
        <v>3</v>
      </c>
      <c r="G597" s="48">
        <f t="shared" ca="1" si="92"/>
        <v>75.034738992732059</v>
      </c>
      <c r="H597">
        <f ca="1">_xlfn.IFS(AND(G597&gt;铜钱系统分析!$D$233,G597&lt;=铜钱系统分析!$E$233),5,AND(G597&gt;铜钱系统分析!$D$234,G597&lt;=铜钱系统分析!$E$234),4,AND(G597&gt;铜钱系统分析!$D$235,G597&lt;=铜钱系统分析!$E$235),3,AND(G597&gt;铜钱系统分析!$D$236,G597&lt;=铜钱系统分析!$E$236),2)</f>
        <v>2</v>
      </c>
      <c r="J597" s="48">
        <f t="shared" ca="1" si="93"/>
        <v>8.2613974351783082</v>
      </c>
      <c r="K597">
        <f ca="1">_xlfn.IFS(AND(J597&gt;铜钱系统分析!$D$233,J597&lt;=铜钱系统分析!$E$233),5,AND(J597&gt;铜钱系统分析!$D$234,J597&lt;=铜钱系统分析!$E$234),4,AND(J597&gt;铜钱系统分析!$D$235,J597&lt;=铜钱系统分析!$E$235),3,AND(J597&gt;铜钱系统分析!$D$236,J597&lt;=铜钱系统分析!$E$236),2)</f>
        <v>3</v>
      </c>
      <c r="M597" s="48">
        <f t="shared" ca="1" si="94"/>
        <v>24.128181360686696</v>
      </c>
      <c r="N597">
        <f ca="1">_xlfn.IFS(AND(M597&gt;铜钱系统分析!$D$233,M597&lt;=铜钱系统分析!$E$233),5,AND(M597&gt;铜钱系统分析!$D$234,M597&lt;=铜钱系统分析!$E$234),4,AND(M597&gt;铜钱系统分析!$D$235,M597&lt;=铜钱系统分析!$E$235),3,AND(M597&gt;铜钱系统分析!$D$236,M597&lt;=铜钱系统分析!$E$236),2)</f>
        <v>3</v>
      </c>
      <c r="P597" s="48">
        <f t="shared" ca="1" si="95"/>
        <v>66.897175587298747</v>
      </c>
      <c r="Q597">
        <f ca="1">_xlfn.IFS(AND(P597&gt;铜钱系统分析!$D$233,P597&lt;=铜钱系统分析!$E$233),5,AND(P597&gt;铜钱系统分析!$D$234,P597&lt;=铜钱系统分析!$E$234),4,AND(P597&gt;铜钱系统分析!$D$235,P597&lt;=铜钱系统分析!$E$235),3,AND(P597&gt;铜钱系统分析!$D$236,P597&lt;=铜钱系统分析!$E$236),2)</f>
        <v>3</v>
      </c>
      <c r="S597" s="48">
        <f t="shared" ca="1" si="96"/>
        <v>11.542174399671145</v>
      </c>
      <c r="T597">
        <f ca="1">_xlfn.IFS(AND(S597&gt;铜钱系统分析!$D$233,S597&lt;=铜钱系统分析!$E$233),5,AND(S597&gt;铜钱系统分析!$D$234,S597&lt;=铜钱系统分析!$E$234),4,AND(S597&gt;铜钱系统分析!$D$235,S597&lt;=铜钱系统分析!$E$235),3,AND(S597&gt;铜钱系统分析!$D$236,S597&lt;=铜钱系统分析!$E$236),2)</f>
        <v>3</v>
      </c>
      <c r="V597" s="48">
        <f t="shared" ca="1" si="97"/>
        <v>4.9354416208644558</v>
      </c>
      <c r="W597">
        <f ca="1">_xlfn.IFS(AND(V597&gt;铜钱系统分析!$D$233,V597&lt;=铜钱系统分析!$E$233),5,AND(V597&gt;铜钱系统分析!$D$234,V597&lt;=铜钱系统分析!$E$234),4,AND(V597&gt;铜钱系统分析!$D$235,V597&lt;=铜钱系统分析!$E$235),3,AND(V597&gt;铜钱系统分析!$D$236,V597&lt;=铜钱系统分析!$E$236),2)</f>
        <v>3</v>
      </c>
      <c r="Y597" s="48">
        <f t="shared" ca="1" si="98"/>
        <v>78.544167904682169</v>
      </c>
      <c r="Z597">
        <f ca="1">_xlfn.IFS(AND(Y597&gt;铜钱系统分析!$D$233,Y597&lt;=铜钱系统分析!$E$233),5,AND(Y597&gt;铜钱系统分析!$D$234,Y597&lt;=铜钱系统分析!$E$234),4,AND(Y597&gt;铜钱系统分析!$D$235,Y597&lt;=铜钱系统分析!$E$235),3,AND(Y597&gt;铜钱系统分析!$D$236,Y597&lt;=铜钱系统分析!$E$236),2)</f>
        <v>2</v>
      </c>
      <c r="AB597" s="48">
        <f t="shared" ca="1" si="99"/>
        <v>48.78597234048442</v>
      </c>
      <c r="AC597">
        <f ca="1">_xlfn.IFS(AND(AB597&gt;铜钱系统分析!$D$233,AB597&lt;=铜钱系统分析!$E$233),5,AND(AB597&gt;铜钱系统分析!$D$234,AB597&lt;=铜钱系统分析!$E$234),4,AND(AB597&gt;铜钱系统分析!$D$235,AB597&lt;=铜钱系统分析!$E$235),3,AND(AB597&gt;铜钱系统分析!$D$236,AB597&lt;=铜钱系统分析!$E$236),2)</f>
        <v>3</v>
      </c>
    </row>
    <row r="598" spans="1:29" x14ac:dyDescent="0.15">
      <c r="A598" s="48">
        <f t="shared" ca="1" si="90"/>
        <v>13.218855299617227</v>
      </c>
      <c r="B598">
        <f ca="1">_xlfn.IFS(AND(A598&gt;铜钱系统分析!$D$233,A598&lt;=铜钱系统分析!$E$233),5,AND(A598&gt;铜钱系统分析!$D$234,A598&lt;=铜钱系统分析!$E$234),4,AND(A598&gt;铜钱系统分析!$D$235,A598&lt;=铜钱系统分析!$E$235),3,AND(A598&gt;铜钱系统分析!$D$236,A598&lt;=铜钱系统分析!$E$236),2)</f>
        <v>3</v>
      </c>
      <c r="D598" s="48">
        <f t="shared" ca="1" si="91"/>
        <v>58.292665004406651</v>
      </c>
      <c r="E598">
        <f ca="1">_xlfn.IFS(AND(D598&gt;铜钱系统分析!$D$233,D598&lt;=铜钱系统分析!$E$233),5,AND(D598&gt;铜钱系统分析!$D$234,D598&lt;=铜钱系统分析!$E$234),4,AND(D598&gt;铜钱系统分析!$D$235,D598&lt;=铜钱系统分析!$E$235),3,AND(D598&gt;铜钱系统分析!$D$236,D598&lt;=铜钱系统分析!$E$236),2)</f>
        <v>3</v>
      </c>
      <c r="G598" s="48">
        <f t="shared" ca="1" si="92"/>
        <v>73.608151091198252</v>
      </c>
      <c r="H598">
        <f ca="1">_xlfn.IFS(AND(G598&gt;铜钱系统分析!$D$233,G598&lt;=铜钱系统分析!$E$233),5,AND(G598&gt;铜钱系统分析!$D$234,G598&lt;=铜钱系统分析!$E$234),4,AND(G598&gt;铜钱系统分析!$D$235,G598&lt;=铜钱系统分析!$E$235),3,AND(G598&gt;铜钱系统分析!$D$236,G598&lt;=铜钱系统分析!$E$236),2)</f>
        <v>2</v>
      </c>
      <c r="J598" s="48">
        <f t="shared" ca="1" si="93"/>
        <v>66.727101710186105</v>
      </c>
      <c r="K598">
        <f ca="1">_xlfn.IFS(AND(J598&gt;铜钱系统分析!$D$233,J598&lt;=铜钱系统分析!$E$233),5,AND(J598&gt;铜钱系统分析!$D$234,J598&lt;=铜钱系统分析!$E$234),4,AND(J598&gt;铜钱系统分析!$D$235,J598&lt;=铜钱系统分析!$E$235),3,AND(J598&gt;铜钱系统分析!$D$236,J598&lt;=铜钱系统分析!$E$236),2)</f>
        <v>3</v>
      </c>
      <c r="M598" s="48">
        <f t="shared" ca="1" si="94"/>
        <v>4.5995755402467147</v>
      </c>
      <c r="N598">
        <f ca="1">_xlfn.IFS(AND(M598&gt;铜钱系统分析!$D$233,M598&lt;=铜钱系统分析!$E$233),5,AND(M598&gt;铜钱系统分析!$D$234,M598&lt;=铜钱系统分析!$E$234),4,AND(M598&gt;铜钱系统分析!$D$235,M598&lt;=铜钱系统分析!$E$235),3,AND(M598&gt;铜钱系统分析!$D$236,M598&lt;=铜钱系统分析!$E$236),2)</f>
        <v>3</v>
      </c>
      <c r="P598" s="48">
        <f t="shared" ca="1" si="95"/>
        <v>38.147506975311643</v>
      </c>
      <c r="Q598">
        <f ca="1">_xlfn.IFS(AND(P598&gt;铜钱系统分析!$D$233,P598&lt;=铜钱系统分析!$E$233),5,AND(P598&gt;铜钱系统分析!$D$234,P598&lt;=铜钱系统分析!$E$234),4,AND(P598&gt;铜钱系统分析!$D$235,P598&lt;=铜钱系统分析!$E$235),3,AND(P598&gt;铜钱系统分析!$D$236,P598&lt;=铜钱系统分析!$E$236),2)</f>
        <v>3</v>
      </c>
      <c r="S598" s="48">
        <f t="shared" ca="1" si="96"/>
        <v>8.0002401520867572</v>
      </c>
      <c r="T598">
        <f ca="1">_xlfn.IFS(AND(S598&gt;铜钱系统分析!$D$233,S598&lt;=铜钱系统分析!$E$233),5,AND(S598&gt;铜钱系统分析!$D$234,S598&lt;=铜钱系统分析!$E$234),4,AND(S598&gt;铜钱系统分析!$D$235,S598&lt;=铜钱系统分析!$E$235),3,AND(S598&gt;铜钱系统分析!$D$236,S598&lt;=铜钱系统分析!$E$236),2)</f>
        <v>3</v>
      </c>
      <c r="V598" s="48">
        <f t="shared" ca="1" si="97"/>
        <v>12.228840736070723</v>
      </c>
      <c r="W598">
        <f ca="1">_xlfn.IFS(AND(V598&gt;铜钱系统分析!$D$233,V598&lt;=铜钱系统分析!$E$233),5,AND(V598&gt;铜钱系统分析!$D$234,V598&lt;=铜钱系统分析!$E$234),4,AND(V598&gt;铜钱系统分析!$D$235,V598&lt;=铜钱系统分析!$E$235),3,AND(V598&gt;铜钱系统分析!$D$236,V598&lt;=铜钱系统分析!$E$236),2)</f>
        <v>3</v>
      </c>
      <c r="Y598" s="48">
        <f t="shared" ca="1" si="98"/>
        <v>95.044872918618779</v>
      </c>
      <c r="Z598">
        <f ca="1">_xlfn.IFS(AND(Y598&gt;铜钱系统分析!$D$233,Y598&lt;=铜钱系统分析!$E$233),5,AND(Y598&gt;铜钱系统分析!$D$234,Y598&lt;=铜钱系统分析!$E$234),4,AND(Y598&gt;铜钱系统分析!$D$235,Y598&lt;=铜钱系统分析!$E$235),3,AND(Y598&gt;铜钱系统分析!$D$236,Y598&lt;=铜钱系统分析!$E$236),2)</f>
        <v>2</v>
      </c>
      <c r="AB598" s="48">
        <f t="shared" ca="1" si="99"/>
        <v>98.98836107332292</v>
      </c>
      <c r="AC598">
        <f ca="1">_xlfn.IFS(AND(AB598&gt;铜钱系统分析!$D$233,AB598&lt;=铜钱系统分析!$E$233),5,AND(AB598&gt;铜钱系统分析!$D$234,AB598&lt;=铜钱系统分析!$E$234),4,AND(AB598&gt;铜钱系统分析!$D$235,AB598&lt;=铜钱系统分析!$E$235),3,AND(AB598&gt;铜钱系统分析!$D$236,AB598&lt;=铜钱系统分析!$E$236),2)</f>
        <v>2</v>
      </c>
    </row>
    <row r="599" spans="1:29" x14ac:dyDescent="0.15">
      <c r="A599" s="48">
        <f t="shared" ca="1" si="90"/>
        <v>74.649352528174333</v>
      </c>
      <c r="B599">
        <f ca="1">_xlfn.IFS(AND(A599&gt;铜钱系统分析!$D$233,A599&lt;=铜钱系统分析!$E$233),5,AND(A599&gt;铜钱系统分析!$D$234,A599&lt;=铜钱系统分析!$E$234),4,AND(A599&gt;铜钱系统分析!$D$235,A599&lt;=铜钱系统分析!$E$235),3,AND(A599&gt;铜钱系统分析!$D$236,A599&lt;=铜钱系统分析!$E$236),2)</f>
        <v>2</v>
      </c>
      <c r="D599" s="48">
        <f t="shared" ca="1" si="91"/>
        <v>97.056157647080269</v>
      </c>
      <c r="E599">
        <f ca="1">_xlfn.IFS(AND(D599&gt;铜钱系统分析!$D$233,D599&lt;=铜钱系统分析!$E$233),5,AND(D599&gt;铜钱系统分析!$D$234,D599&lt;=铜钱系统分析!$E$234),4,AND(D599&gt;铜钱系统分析!$D$235,D599&lt;=铜钱系统分析!$E$235),3,AND(D599&gt;铜钱系统分析!$D$236,D599&lt;=铜钱系统分析!$E$236),2)</f>
        <v>2</v>
      </c>
      <c r="G599" s="48">
        <f t="shared" ca="1" si="92"/>
        <v>48.698068017225616</v>
      </c>
      <c r="H599">
        <f ca="1">_xlfn.IFS(AND(G599&gt;铜钱系统分析!$D$233,G599&lt;=铜钱系统分析!$E$233),5,AND(G599&gt;铜钱系统分析!$D$234,G599&lt;=铜钱系统分析!$E$234),4,AND(G599&gt;铜钱系统分析!$D$235,G599&lt;=铜钱系统分析!$E$235),3,AND(G599&gt;铜钱系统分析!$D$236,G599&lt;=铜钱系统分析!$E$236),2)</f>
        <v>3</v>
      </c>
      <c r="J599" s="48">
        <f t="shared" ca="1" si="93"/>
        <v>77.73025600498525</v>
      </c>
      <c r="K599">
        <f ca="1">_xlfn.IFS(AND(J599&gt;铜钱系统分析!$D$233,J599&lt;=铜钱系统分析!$E$233),5,AND(J599&gt;铜钱系统分析!$D$234,J599&lt;=铜钱系统分析!$E$234),4,AND(J599&gt;铜钱系统分析!$D$235,J599&lt;=铜钱系统分析!$E$235),3,AND(J599&gt;铜钱系统分析!$D$236,J599&lt;=铜钱系统分析!$E$236),2)</f>
        <v>2</v>
      </c>
      <c r="M599" s="48">
        <f t="shared" ca="1" si="94"/>
        <v>13.493196474619417</v>
      </c>
      <c r="N599">
        <f ca="1">_xlfn.IFS(AND(M599&gt;铜钱系统分析!$D$233,M599&lt;=铜钱系统分析!$E$233),5,AND(M599&gt;铜钱系统分析!$D$234,M599&lt;=铜钱系统分析!$E$234),4,AND(M599&gt;铜钱系统分析!$D$235,M599&lt;=铜钱系统分析!$E$235),3,AND(M599&gt;铜钱系统分析!$D$236,M599&lt;=铜钱系统分析!$E$236),2)</f>
        <v>3</v>
      </c>
      <c r="P599" s="48">
        <f t="shared" ca="1" si="95"/>
        <v>5.354202688465115</v>
      </c>
      <c r="Q599">
        <f ca="1">_xlfn.IFS(AND(P599&gt;铜钱系统分析!$D$233,P599&lt;=铜钱系统分析!$E$233),5,AND(P599&gt;铜钱系统分析!$D$234,P599&lt;=铜钱系统分析!$E$234),4,AND(P599&gt;铜钱系统分析!$D$235,P599&lt;=铜钱系统分析!$E$235),3,AND(P599&gt;铜钱系统分析!$D$236,P599&lt;=铜钱系统分析!$E$236),2)</f>
        <v>3</v>
      </c>
      <c r="S599" s="48">
        <f t="shared" ca="1" si="96"/>
        <v>8.6837455059285311</v>
      </c>
      <c r="T599">
        <f ca="1">_xlfn.IFS(AND(S599&gt;铜钱系统分析!$D$233,S599&lt;=铜钱系统分析!$E$233),5,AND(S599&gt;铜钱系统分析!$D$234,S599&lt;=铜钱系统分析!$E$234),4,AND(S599&gt;铜钱系统分析!$D$235,S599&lt;=铜钱系统分析!$E$235),3,AND(S599&gt;铜钱系统分析!$D$236,S599&lt;=铜钱系统分析!$E$236),2)</f>
        <v>3</v>
      </c>
      <c r="V599" s="48">
        <f t="shared" ca="1" si="97"/>
        <v>82.234038423086815</v>
      </c>
      <c r="W599">
        <f ca="1">_xlfn.IFS(AND(V599&gt;铜钱系统分析!$D$233,V599&lt;=铜钱系统分析!$E$233),5,AND(V599&gt;铜钱系统分析!$D$234,V599&lt;=铜钱系统分析!$E$234),4,AND(V599&gt;铜钱系统分析!$D$235,V599&lt;=铜钱系统分析!$E$235),3,AND(V599&gt;铜钱系统分析!$D$236,V599&lt;=铜钱系统分析!$E$236),2)</f>
        <v>2</v>
      </c>
      <c r="Y599" s="48">
        <f t="shared" ca="1" si="98"/>
        <v>11.414036915553661</v>
      </c>
      <c r="Z599">
        <f ca="1">_xlfn.IFS(AND(Y599&gt;铜钱系统分析!$D$233,Y599&lt;=铜钱系统分析!$E$233),5,AND(Y599&gt;铜钱系统分析!$D$234,Y599&lt;=铜钱系统分析!$E$234),4,AND(Y599&gt;铜钱系统分析!$D$235,Y599&lt;=铜钱系统分析!$E$235),3,AND(Y599&gt;铜钱系统分析!$D$236,Y599&lt;=铜钱系统分析!$E$236),2)</f>
        <v>3</v>
      </c>
      <c r="AB599" s="48">
        <f t="shared" ca="1" si="99"/>
        <v>79.962306755946599</v>
      </c>
      <c r="AC599">
        <f ca="1">_xlfn.IFS(AND(AB599&gt;铜钱系统分析!$D$233,AB599&lt;=铜钱系统分析!$E$233),5,AND(AB599&gt;铜钱系统分析!$D$234,AB599&lt;=铜钱系统分析!$E$234),4,AND(AB599&gt;铜钱系统分析!$D$235,AB599&lt;=铜钱系统分析!$E$235),3,AND(AB599&gt;铜钱系统分析!$D$236,AB599&lt;=铜钱系统分析!$E$236),2)</f>
        <v>2</v>
      </c>
    </row>
    <row r="600" spans="1:29" x14ac:dyDescent="0.15">
      <c r="A600" s="48">
        <f t="shared" ca="1" si="90"/>
        <v>9.661832804507009</v>
      </c>
      <c r="B600">
        <f ca="1">_xlfn.IFS(AND(A600&gt;铜钱系统分析!$D$233,A600&lt;=铜钱系统分析!$E$233),5,AND(A600&gt;铜钱系统分析!$D$234,A600&lt;=铜钱系统分析!$E$234),4,AND(A600&gt;铜钱系统分析!$D$235,A600&lt;=铜钱系统分析!$E$235),3,AND(A600&gt;铜钱系统分析!$D$236,A600&lt;=铜钱系统分析!$E$236),2)</f>
        <v>3</v>
      </c>
      <c r="D600" s="48">
        <f t="shared" ca="1" si="91"/>
        <v>23.087143548904287</v>
      </c>
      <c r="E600">
        <f ca="1">_xlfn.IFS(AND(D600&gt;铜钱系统分析!$D$233,D600&lt;=铜钱系统分析!$E$233),5,AND(D600&gt;铜钱系统分析!$D$234,D600&lt;=铜钱系统分析!$E$234),4,AND(D600&gt;铜钱系统分析!$D$235,D600&lt;=铜钱系统分析!$E$235),3,AND(D600&gt;铜钱系统分析!$D$236,D600&lt;=铜钱系统分析!$E$236),2)</f>
        <v>3</v>
      </c>
      <c r="G600" s="48">
        <f t="shared" ca="1" si="92"/>
        <v>46.710143707996721</v>
      </c>
      <c r="H600">
        <f ca="1">_xlfn.IFS(AND(G600&gt;铜钱系统分析!$D$233,G600&lt;=铜钱系统分析!$E$233),5,AND(G600&gt;铜钱系统分析!$D$234,G600&lt;=铜钱系统分析!$E$234),4,AND(G600&gt;铜钱系统分析!$D$235,G600&lt;=铜钱系统分析!$E$235),3,AND(G600&gt;铜钱系统分析!$D$236,G600&lt;=铜钱系统分析!$E$236),2)</f>
        <v>3</v>
      </c>
      <c r="J600" s="48">
        <f t="shared" ca="1" si="93"/>
        <v>8.0691504541272163</v>
      </c>
      <c r="K600">
        <f ca="1">_xlfn.IFS(AND(J600&gt;铜钱系统分析!$D$233,J600&lt;=铜钱系统分析!$E$233),5,AND(J600&gt;铜钱系统分析!$D$234,J600&lt;=铜钱系统分析!$E$234),4,AND(J600&gt;铜钱系统分析!$D$235,J600&lt;=铜钱系统分析!$E$235),3,AND(J600&gt;铜钱系统分析!$D$236,J600&lt;=铜钱系统分析!$E$236),2)</f>
        <v>3</v>
      </c>
      <c r="M600" s="48">
        <f t="shared" ca="1" si="94"/>
        <v>18.211348655016891</v>
      </c>
      <c r="N600">
        <f ca="1">_xlfn.IFS(AND(M600&gt;铜钱系统分析!$D$233,M600&lt;=铜钱系统分析!$E$233),5,AND(M600&gt;铜钱系统分析!$D$234,M600&lt;=铜钱系统分析!$E$234),4,AND(M600&gt;铜钱系统分析!$D$235,M600&lt;=铜钱系统分析!$E$235),3,AND(M600&gt;铜钱系统分析!$D$236,M600&lt;=铜钱系统分析!$E$236),2)</f>
        <v>3</v>
      </c>
      <c r="P600" s="48">
        <f t="shared" ca="1" si="95"/>
        <v>19.091583588177251</v>
      </c>
      <c r="Q600">
        <f ca="1">_xlfn.IFS(AND(P600&gt;铜钱系统分析!$D$233,P600&lt;=铜钱系统分析!$E$233),5,AND(P600&gt;铜钱系统分析!$D$234,P600&lt;=铜钱系统分析!$E$234),4,AND(P600&gt;铜钱系统分析!$D$235,P600&lt;=铜钱系统分析!$E$235),3,AND(P600&gt;铜钱系统分析!$D$236,P600&lt;=铜钱系统分析!$E$236),2)</f>
        <v>3</v>
      </c>
      <c r="S600" s="48">
        <f t="shared" ca="1" si="96"/>
        <v>24.796563252491566</v>
      </c>
      <c r="T600">
        <f ca="1">_xlfn.IFS(AND(S600&gt;铜钱系统分析!$D$233,S600&lt;=铜钱系统分析!$E$233),5,AND(S600&gt;铜钱系统分析!$D$234,S600&lt;=铜钱系统分析!$E$234),4,AND(S600&gt;铜钱系统分析!$D$235,S600&lt;=铜钱系统分析!$E$235),3,AND(S600&gt;铜钱系统分析!$D$236,S600&lt;=铜钱系统分析!$E$236),2)</f>
        <v>3</v>
      </c>
      <c r="V600" s="48">
        <f t="shared" ca="1" si="97"/>
        <v>39.9896181747866</v>
      </c>
      <c r="W600">
        <f ca="1">_xlfn.IFS(AND(V600&gt;铜钱系统分析!$D$233,V600&lt;=铜钱系统分析!$E$233),5,AND(V600&gt;铜钱系统分析!$D$234,V600&lt;=铜钱系统分析!$E$234),4,AND(V600&gt;铜钱系统分析!$D$235,V600&lt;=铜钱系统分析!$E$235),3,AND(V600&gt;铜钱系统分析!$D$236,V600&lt;=铜钱系统分析!$E$236),2)</f>
        <v>3</v>
      </c>
      <c r="Y600" s="48">
        <f t="shared" ca="1" si="98"/>
        <v>9.0309242921519424</v>
      </c>
      <c r="Z600">
        <f ca="1">_xlfn.IFS(AND(Y600&gt;铜钱系统分析!$D$233,Y600&lt;=铜钱系统分析!$E$233),5,AND(Y600&gt;铜钱系统分析!$D$234,Y600&lt;=铜钱系统分析!$E$234),4,AND(Y600&gt;铜钱系统分析!$D$235,Y600&lt;=铜钱系统分析!$E$235),3,AND(Y600&gt;铜钱系统分析!$D$236,Y600&lt;=铜钱系统分析!$E$236),2)</f>
        <v>3</v>
      </c>
      <c r="AB600" s="48">
        <f t="shared" ca="1" si="99"/>
        <v>46.458368993843472</v>
      </c>
      <c r="AC600">
        <f ca="1">_xlfn.IFS(AND(AB600&gt;铜钱系统分析!$D$233,AB600&lt;=铜钱系统分析!$E$233),5,AND(AB600&gt;铜钱系统分析!$D$234,AB600&lt;=铜钱系统分析!$E$234),4,AND(AB600&gt;铜钱系统分析!$D$235,AB600&lt;=铜钱系统分析!$E$235),3,AND(AB600&gt;铜钱系统分析!$D$236,AB600&lt;=铜钱系统分析!$E$236),2)</f>
        <v>3</v>
      </c>
    </row>
    <row r="601" spans="1:29" x14ac:dyDescent="0.15">
      <c r="A601" s="48">
        <f t="shared" ca="1" si="90"/>
        <v>36.946669215338844</v>
      </c>
      <c r="B601">
        <f ca="1">_xlfn.IFS(AND(A601&gt;铜钱系统分析!$D$233,A601&lt;=铜钱系统分析!$E$233),5,AND(A601&gt;铜钱系统分析!$D$234,A601&lt;=铜钱系统分析!$E$234),4,AND(A601&gt;铜钱系统分析!$D$235,A601&lt;=铜钱系统分析!$E$235),3,AND(A601&gt;铜钱系统分析!$D$236,A601&lt;=铜钱系统分析!$E$236),2)</f>
        <v>3</v>
      </c>
      <c r="D601" s="48">
        <f t="shared" ca="1" si="91"/>
        <v>50.16564692679777</v>
      </c>
      <c r="E601">
        <f ca="1">_xlfn.IFS(AND(D601&gt;铜钱系统分析!$D$233,D601&lt;=铜钱系统分析!$E$233),5,AND(D601&gt;铜钱系统分析!$D$234,D601&lt;=铜钱系统分析!$E$234),4,AND(D601&gt;铜钱系统分析!$D$235,D601&lt;=铜钱系统分析!$E$235),3,AND(D601&gt;铜钱系统分析!$D$236,D601&lt;=铜钱系统分析!$E$236),2)</f>
        <v>3</v>
      </c>
      <c r="G601" s="48">
        <f t="shared" ca="1" si="92"/>
        <v>93.361682213063844</v>
      </c>
      <c r="H601">
        <f ca="1">_xlfn.IFS(AND(G601&gt;铜钱系统分析!$D$233,G601&lt;=铜钱系统分析!$E$233),5,AND(G601&gt;铜钱系统分析!$D$234,G601&lt;=铜钱系统分析!$E$234),4,AND(G601&gt;铜钱系统分析!$D$235,G601&lt;=铜钱系统分析!$E$235),3,AND(G601&gt;铜钱系统分析!$D$236,G601&lt;=铜钱系统分析!$E$236),2)</f>
        <v>2</v>
      </c>
      <c r="J601" s="48">
        <f t="shared" ca="1" si="93"/>
        <v>27.288306522358653</v>
      </c>
      <c r="K601">
        <f ca="1">_xlfn.IFS(AND(J601&gt;铜钱系统分析!$D$233,J601&lt;=铜钱系统分析!$E$233),5,AND(J601&gt;铜钱系统分析!$D$234,J601&lt;=铜钱系统分析!$E$234),4,AND(J601&gt;铜钱系统分析!$D$235,J601&lt;=铜钱系统分析!$E$235),3,AND(J601&gt;铜钱系统分析!$D$236,J601&lt;=铜钱系统分析!$E$236),2)</f>
        <v>3</v>
      </c>
      <c r="M601" s="48">
        <f t="shared" ca="1" si="94"/>
        <v>88.957343599774063</v>
      </c>
      <c r="N601">
        <f ca="1">_xlfn.IFS(AND(M601&gt;铜钱系统分析!$D$233,M601&lt;=铜钱系统分析!$E$233),5,AND(M601&gt;铜钱系统分析!$D$234,M601&lt;=铜钱系统分析!$E$234),4,AND(M601&gt;铜钱系统分析!$D$235,M601&lt;=铜钱系统分析!$E$235),3,AND(M601&gt;铜钱系统分析!$D$236,M601&lt;=铜钱系统分析!$E$236),2)</f>
        <v>2</v>
      </c>
      <c r="P601" s="48">
        <f t="shared" ca="1" si="95"/>
        <v>48.287947641727548</v>
      </c>
      <c r="Q601">
        <f ca="1">_xlfn.IFS(AND(P601&gt;铜钱系统分析!$D$233,P601&lt;=铜钱系统分析!$E$233),5,AND(P601&gt;铜钱系统分析!$D$234,P601&lt;=铜钱系统分析!$E$234),4,AND(P601&gt;铜钱系统分析!$D$235,P601&lt;=铜钱系统分析!$E$235),3,AND(P601&gt;铜钱系统分析!$D$236,P601&lt;=铜钱系统分析!$E$236),2)</f>
        <v>3</v>
      </c>
      <c r="S601" s="48">
        <f t="shared" ca="1" si="96"/>
        <v>27.352424345213855</v>
      </c>
      <c r="T601">
        <f ca="1">_xlfn.IFS(AND(S601&gt;铜钱系统分析!$D$233,S601&lt;=铜钱系统分析!$E$233),5,AND(S601&gt;铜钱系统分析!$D$234,S601&lt;=铜钱系统分析!$E$234),4,AND(S601&gt;铜钱系统分析!$D$235,S601&lt;=铜钱系统分析!$E$235),3,AND(S601&gt;铜钱系统分析!$D$236,S601&lt;=铜钱系统分析!$E$236),2)</f>
        <v>3</v>
      </c>
      <c r="V601" s="48">
        <f t="shared" ca="1" si="97"/>
        <v>37.74767289639518</v>
      </c>
      <c r="W601">
        <f ca="1">_xlfn.IFS(AND(V601&gt;铜钱系统分析!$D$233,V601&lt;=铜钱系统分析!$E$233),5,AND(V601&gt;铜钱系统分析!$D$234,V601&lt;=铜钱系统分析!$E$234),4,AND(V601&gt;铜钱系统分析!$D$235,V601&lt;=铜钱系统分析!$E$235),3,AND(V601&gt;铜钱系统分析!$D$236,V601&lt;=铜钱系统分析!$E$236),2)</f>
        <v>3</v>
      </c>
      <c r="Y601" s="48">
        <f t="shared" ca="1" si="98"/>
        <v>44.650060905555002</v>
      </c>
      <c r="Z601">
        <f ca="1">_xlfn.IFS(AND(Y601&gt;铜钱系统分析!$D$233,Y601&lt;=铜钱系统分析!$E$233),5,AND(Y601&gt;铜钱系统分析!$D$234,Y601&lt;=铜钱系统分析!$E$234),4,AND(Y601&gt;铜钱系统分析!$D$235,Y601&lt;=铜钱系统分析!$E$235),3,AND(Y601&gt;铜钱系统分析!$D$236,Y601&lt;=铜钱系统分析!$E$236),2)</f>
        <v>3</v>
      </c>
      <c r="AB601" s="48">
        <f t="shared" ca="1" si="99"/>
        <v>4.5207333305012369</v>
      </c>
      <c r="AC601">
        <f ca="1">_xlfn.IFS(AND(AB601&gt;铜钱系统分析!$D$233,AB601&lt;=铜钱系统分析!$E$233),5,AND(AB601&gt;铜钱系统分析!$D$234,AB601&lt;=铜钱系统分析!$E$234),4,AND(AB601&gt;铜钱系统分析!$D$235,AB601&lt;=铜钱系统分析!$E$235),3,AND(AB601&gt;铜钱系统分析!$D$236,AB601&lt;=铜钱系统分析!$E$236),2)</f>
        <v>3</v>
      </c>
    </row>
    <row r="602" spans="1:29" x14ac:dyDescent="0.15">
      <c r="A602" s="48">
        <f t="shared" ca="1" si="90"/>
        <v>41.326247970515752</v>
      </c>
      <c r="B602">
        <f ca="1">_xlfn.IFS(AND(A602&gt;铜钱系统分析!$D$233,A602&lt;=铜钱系统分析!$E$233),5,AND(A602&gt;铜钱系统分析!$D$234,A602&lt;=铜钱系统分析!$E$234),4,AND(A602&gt;铜钱系统分析!$D$235,A602&lt;=铜钱系统分析!$E$235),3,AND(A602&gt;铜钱系统分析!$D$236,A602&lt;=铜钱系统分析!$E$236),2)</f>
        <v>3</v>
      </c>
      <c r="D602" s="48">
        <f t="shared" ca="1" si="91"/>
        <v>93.345964467074111</v>
      </c>
      <c r="E602">
        <f ca="1">_xlfn.IFS(AND(D602&gt;铜钱系统分析!$D$233,D602&lt;=铜钱系统分析!$E$233),5,AND(D602&gt;铜钱系统分析!$D$234,D602&lt;=铜钱系统分析!$E$234),4,AND(D602&gt;铜钱系统分析!$D$235,D602&lt;=铜钱系统分析!$E$235),3,AND(D602&gt;铜钱系统分析!$D$236,D602&lt;=铜钱系统分析!$E$236),2)</f>
        <v>2</v>
      </c>
      <c r="G602" s="48">
        <f t="shared" ca="1" si="92"/>
        <v>12.180241108438118</v>
      </c>
      <c r="H602">
        <f ca="1">_xlfn.IFS(AND(G602&gt;铜钱系统分析!$D$233,G602&lt;=铜钱系统分析!$E$233),5,AND(G602&gt;铜钱系统分析!$D$234,G602&lt;=铜钱系统分析!$E$234),4,AND(G602&gt;铜钱系统分析!$D$235,G602&lt;=铜钱系统分析!$E$235),3,AND(G602&gt;铜钱系统分析!$D$236,G602&lt;=铜钱系统分析!$E$236),2)</f>
        <v>3</v>
      </c>
      <c r="J602" s="48">
        <f t="shared" ca="1" si="93"/>
        <v>64.281562532562447</v>
      </c>
      <c r="K602">
        <f ca="1">_xlfn.IFS(AND(J602&gt;铜钱系统分析!$D$233,J602&lt;=铜钱系统分析!$E$233),5,AND(J602&gt;铜钱系统分析!$D$234,J602&lt;=铜钱系统分析!$E$234),4,AND(J602&gt;铜钱系统分析!$D$235,J602&lt;=铜钱系统分析!$E$235),3,AND(J602&gt;铜钱系统分析!$D$236,J602&lt;=铜钱系统分析!$E$236),2)</f>
        <v>3</v>
      </c>
      <c r="M602" s="48">
        <f t="shared" ca="1" si="94"/>
        <v>31.341578145278326</v>
      </c>
      <c r="N602">
        <f ca="1">_xlfn.IFS(AND(M602&gt;铜钱系统分析!$D$233,M602&lt;=铜钱系统分析!$E$233),5,AND(M602&gt;铜钱系统分析!$D$234,M602&lt;=铜钱系统分析!$E$234),4,AND(M602&gt;铜钱系统分析!$D$235,M602&lt;=铜钱系统分析!$E$235),3,AND(M602&gt;铜钱系统分析!$D$236,M602&lt;=铜钱系统分析!$E$236),2)</f>
        <v>3</v>
      </c>
      <c r="P602" s="48">
        <f t="shared" ca="1" si="95"/>
        <v>99.063487420692979</v>
      </c>
      <c r="Q602">
        <f ca="1">_xlfn.IFS(AND(P602&gt;铜钱系统分析!$D$233,P602&lt;=铜钱系统分析!$E$233),5,AND(P602&gt;铜钱系统分析!$D$234,P602&lt;=铜钱系统分析!$E$234),4,AND(P602&gt;铜钱系统分析!$D$235,P602&lt;=铜钱系统分析!$E$235),3,AND(P602&gt;铜钱系统分析!$D$236,P602&lt;=铜钱系统分析!$E$236),2)</f>
        <v>2</v>
      </c>
      <c r="S602" s="48">
        <f t="shared" ca="1" si="96"/>
        <v>4.1646701471982901</v>
      </c>
      <c r="T602">
        <f ca="1">_xlfn.IFS(AND(S602&gt;铜钱系统分析!$D$233,S602&lt;=铜钱系统分析!$E$233),5,AND(S602&gt;铜钱系统分析!$D$234,S602&lt;=铜钱系统分析!$E$234),4,AND(S602&gt;铜钱系统分析!$D$235,S602&lt;=铜钱系统分析!$E$235),3,AND(S602&gt;铜钱系统分析!$D$236,S602&lt;=铜钱系统分析!$E$236),2)</f>
        <v>3</v>
      </c>
      <c r="V602" s="48">
        <f t="shared" ca="1" si="97"/>
        <v>20.596161367567632</v>
      </c>
      <c r="W602">
        <f ca="1">_xlfn.IFS(AND(V602&gt;铜钱系统分析!$D$233,V602&lt;=铜钱系统分析!$E$233),5,AND(V602&gt;铜钱系统分析!$D$234,V602&lt;=铜钱系统分析!$E$234),4,AND(V602&gt;铜钱系统分析!$D$235,V602&lt;=铜钱系统分析!$E$235),3,AND(V602&gt;铜钱系统分析!$D$236,V602&lt;=铜钱系统分析!$E$236),2)</f>
        <v>3</v>
      </c>
      <c r="Y602" s="48">
        <f t="shared" ca="1" si="98"/>
        <v>68.910885092695821</v>
      </c>
      <c r="Z602">
        <f ca="1">_xlfn.IFS(AND(Y602&gt;铜钱系统分析!$D$233,Y602&lt;=铜钱系统分析!$E$233),5,AND(Y602&gt;铜钱系统分析!$D$234,Y602&lt;=铜钱系统分析!$E$234),4,AND(Y602&gt;铜钱系统分析!$D$235,Y602&lt;=铜钱系统分析!$E$235),3,AND(Y602&gt;铜钱系统分析!$D$236,Y602&lt;=铜钱系统分析!$E$236),2)</f>
        <v>3</v>
      </c>
      <c r="AB602" s="48">
        <f t="shared" ca="1" si="99"/>
        <v>37.862070904534171</v>
      </c>
      <c r="AC602">
        <f ca="1">_xlfn.IFS(AND(AB602&gt;铜钱系统分析!$D$233,AB602&lt;=铜钱系统分析!$E$233),5,AND(AB602&gt;铜钱系统分析!$D$234,AB602&lt;=铜钱系统分析!$E$234),4,AND(AB602&gt;铜钱系统分析!$D$235,AB602&lt;=铜钱系统分析!$E$235),3,AND(AB602&gt;铜钱系统分析!$D$236,AB602&lt;=铜钱系统分析!$E$236),2)</f>
        <v>3</v>
      </c>
    </row>
    <row r="603" spans="1:29" x14ac:dyDescent="0.15">
      <c r="A603" s="48">
        <f t="shared" ca="1" si="90"/>
        <v>84.359974243733589</v>
      </c>
      <c r="B603">
        <f ca="1">_xlfn.IFS(AND(A603&gt;铜钱系统分析!$D$233,A603&lt;=铜钱系统分析!$E$233),5,AND(A603&gt;铜钱系统分析!$D$234,A603&lt;=铜钱系统分析!$E$234),4,AND(A603&gt;铜钱系统分析!$D$235,A603&lt;=铜钱系统分析!$E$235),3,AND(A603&gt;铜钱系统分析!$D$236,A603&lt;=铜钱系统分析!$E$236),2)</f>
        <v>2</v>
      </c>
      <c r="D603" s="48">
        <f t="shared" ca="1" si="91"/>
        <v>26.585646152800468</v>
      </c>
      <c r="E603">
        <f ca="1">_xlfn.IFS(AND(D603&gt;铜钱系统分析!$D$233,D603&lt;=铜钱系统分析!$E$233),5,AND(D603&gt;铜钱系统分析!$D$234,D603&lt;=铜钱系统分析!$E$234),4,AND(D603&gt;铜钱系统分析!$D$235,D603&lt;=铜钱系统分析!$E$235),3,AND(D603&gt;铜钱系统分析!$D$236,D603&lt;=铜钱系统分析!$E$236),2)</f>
        <v>3</v>
      </c>
      <c r="G603" s="48">
        <f t="shared" ca="1" si="92"/>
        <v>3.4960066522294775</v>
      </c>
      <c r="H603">
        <f ca="1">_xlfn.IFS(AND(G603&gt;铜钱系统分析!$D$233,G603&lt;=铜钱系统分析!$E$233),5,AND(G603&gt;铜钱系统分析!$D$234,G603&lt;=铜钱系统分析!$E$234),4,AND(G603&gt;铜钱系统分析!$D$235,G603&lt;=铜钱系统分析!$E$235),3,AND(G603&gt;铜钱系统分析!$D$236,G603&lt;=铜钱系统分析!$E$236),2)</f>
        <v>3</v>
      </c>
      <c r="J603" s="48">
        <f t="shared" ca="1" si="93"/>
        <v>83.284319405583744</v>
      </c>
      <c r="K603">
        <f ca="1">_xlfn.IFS(AND(J603&gt;铜钱系统分析!$D$233,J603&lt;=铜钱系统分析!$E$233),5,AND(J603&gt;铜钱系统分析!$D$234,J603&lt;=铜钱系统分析!$E$234),4,AND(J603&gt;铜钱系统分析!$D$235,J603&lt;=铜钱系统分析!$E$235),3,AND(J603&gt;铜钱系统分析!$D$236,J603&lt;=铜钱系统分析!$E$236),2)</f>
        <v>2</v>
      </c>
      <c r="M603" s="48">
        <f t="shared" ca="1" si="94"/>
        <v>19.875251647327595</v>
      </c>
      <c r="N603">
        <f ca="1">_xlfn.IFS(AND(M603&gt;铜钱系统分析!$D$233,M603&lt;=铜钱系统分析!$E$233),5,AND(M603&gt;铜钱系统分析!$D$234,M603&lt;=铜钱系统分析!$E$234),4,AND(M603&gt;铜钱系统分析!$D$235,M603&lt;=铜钱系统分析!$E$235),3,AND(M603&gt;铜钱系统分析!$D$236,M603&lt;=铜钱系统分析!$E$236),2)</f>
        <v>3</v>
      </c>
      <c r="P603" s="48">
        <f t="shared" ca="1" si="95"/>
        <v>37.398482109558586</v>
      </c>
      <c r="Q603">
        <f ca="1">_xlfn.IFS(AND(P603&gt;铜钱系统分析!$D$233,P603&lt;=铜钱系统分析!$E$233),5,AND(P603&gt;铜钱系统分析!$D$234,P603&lt;=铜钱系统分析!$E$234),4,AND(P603&gt;铜钱系统分析!$D$235,P603&lt;=铜钱系统分析!$E$235),3,AND(P603&gt;铜钱系统分析!$D$236,P603&lt;=铜钱系统分析!$E$236),2)</f>
        <v>3</v>
      </c>
      <c r="S603" s="48">
        <f t="shared" ca="1" si="96"/>
        <v>52.305239765783462</v>
      </c>
      <c r="T603">
        <f ca="1">_xlfn.IFS(AND(S603&gt;铜钱系统分析!$D$233,S603&lt;=铜钱系统分析!$E$233),5,AND(S603&gt;铜钱系统分析!$D$234,S603&lt;=铜钱系统分析!$E$234),4,AND(S603&gt;铜钱系统分析!$D$235,S603&lt;=铜钱系统分析!$E$235),3,AND(S603&gt;铜钱系统分析!$D$236,S603&lt;=铜钱系统分析!$E$236),2)</f>
        <v>3</v>
      </c>
      <c r="V603" s="48">
        <f t="shared" ca="1" si="97"/>
        <v>0.25259620412000361</v>
      </c>
      <c r="W603">
        <f ca="1">_xlfn.IFS(AND(V603&gt;铜钱系统分析!$D$233,V603&lt;=铜钱系统分析!$E$233),5,AND(V603&gt;铜钱系统分析!$D$234,V603&lt;=铜钱系统分析!$E$234),4,AND(V603&gt;铜钱系统分析!$D$235,V603&lt;=铜钱系统分析!$E$235),3,AND(V603&gt;铜钱系统分析!$D$236,V603&lt;=铜钱系统分析!$E$236),2)</f>
        <v>5</v>
      </c>
      <c r="Y603" s="48">
        <f t="shared" ca="1" si="98"/>
        <v>89.031996024217008</v>
      </c>
      <c r="Z603">
        <f ca="1">_xlfn.IFS(AND(Y603&gt;铜钱系统分析!$D$233,Y603&lt;=铜钱系统分析!$E$233),5,AND(Y603&gt;铜钱系统分析!$D$234,Y603&lt;=铜钱系统分析!$E$234),4,AND(Y603&gt;铜钱系统分析!$D$235,Y603&lt;=铜钱系统分析!$E$235),3,AND(Y603&gt;铜钱系统分析!$D$236,Y603&lt;=铜钱系统分析!$E$236),2)</f>
        <v>2</v>
      </c>
      <c r="AB603" s="48">
        <f t="shared" ca="1" si="99"/>
        <v>68.600614494929943</v>
      </c>
      <c r="AC603">
        <f ca="1">_xlfn.IFS(AND(AB603&gt;铜钱系统分析!$D$233,AB603&lt;=铜钱系统分析!$E$233),5,AND(AB603&gt;铜钱系统分析!$D$234,AB603&lt;=铜钱系统分析!$E$234),4,AND(AB603&gt;铜钱系统分析!$D$235,AB603&lt;=铜钱系统分析!$E$235),3,AND(AB603&gt;铜钱系统分析!$D$236,AB603&lt;=铜钱系统分析!$E$236),2)</f>
        <v>3</v>
      </c>
    </row>
    <row r="604" spans="1:29" x14ac:dyDescent="0.15">
      <c r="A604" s="48">
        <f t="shared" ca="1" si="90"/>
        <v>36.180287334985593</v>
      </c>
      <c r="B604">
        <f ca="1">_xlfn.IFS(AND(A604&gt;铜钱系统分析!$D$233,A604&lt;=铜钱系统分析!$E$233),5,AND(A604&gt;铜钱系统分析!$D$234,A604&lt;=铜钱系统分析!$E$234),4,AND(A604&gt;铜钱系统分析!$D$235,A604&lt;=铜钱系统分析!$E$235),3,AND(A604&gt;铜钱系统分析!$D$236,A604&lt;=铜钱系统分析!$E$236),2)</f>
        <v>3</v>
      </c>
      <c r="D604" s="48">
        <f t="shared" ca="1" si="91"/>
        <v>35.093775744980285</v>
      </c>
      <c r="E604">
        <f ca="1">_xlfn.IFS(AND(D604&gt;铜钱系统分析!$D$233,D604&lt;=铜钱系统分析!$E$233),5,AND(D604&gt;铜钱系统分析!$D$234,D604&lt;=铜钱系统分析!$E$234),4,AND(D604&gt;铜钱系统分析!$D$235,D604&lt;=铜钱系统分析!$E$235),3,AND(D604&gt;铜钱系统分析!$D$236,D604&lt;=铜钱系统分析!$E$236),2)</f>
        <v>3</v>
      </c>
      <c r="G604" s="48">
        <f t="shared" ca="1" si="92"/>
        <v>95.282696213128077</v>
      </c>
      <c r="H604">
        <f ca="1">_xlfn.IFS(AND(G604&gt;铜钱系统分析!$D$233,G604&lt;=铜钱系统分析!$E$233),5,AND(G604&gt;铜钱系统分析!$D$234,G604&lt;=铜钱系统分析!$E$234),4,AND(G604&gt;铜钱系统分析!$D$235,G604&lt;=铜钱系统分析!$E$235),3,AND(G604&gt;铜钱系统分析!$D$236,G604&lt;=铜钱系统分析!$E$236),2)</f>
        <v>2</v>
      </c>
      <c r="J604" s="48">
        <f t="shared" ca="1" si="93"/>
        <v>67.229885216738921</v>
      </c>
      <c r="K604">
        <f ca="1">_xlfn.IFS(AND(J604&gt;铜钱系统分析!$D$233,J604&lt;=铜钱系统分析!$E$233),5,AND(J604&gt;铜钱系统分析!$D$234,J604&lt;=铜钱系统分析!$E$234),4,AND(J604&gt;铜钱系统分析!$D$235,J604&lt;=铜钱系统分析!$E$235),3,AND(J604&gt;铜钱系统分析!$D$236,J604&lt;=铜钱系统分析!$E$236),2)</f>
        <v>3</v>
      </c>
      <c r="M604" s="48">
        <f t="shared" ca="1" si="94"/>
        <v>50.014065433484767</v>
      </c>
      <c r="N604">
        <f ca="1">_xlfn.IFS(AND(M604&gt;铜钱系统分析!$D$233,M604&lt;=铜钱系统分析!$E$233),5,AND(M604&gt;铜钱系统分析!$D$234,M604&lt;=铜钱系统分析!$E$234),4,AND(M604&gt;铜钱系统分析!$D$235,M604&lt;=铜钱系统分析!$E$235),3,AND(M604&gt;铜钱系统分析!$D$236,M604&lt;=铜钱系统分析!$E$236),2)</f>
        <v>3</v>
      </c>
      <c r="P604" s="48">
        <f t="shared" ca="1" si="95"/>
        <v>62.073853459354346</v>
      </c>
      <c r="Q604">
        <f ca="1">_xlfn.IFS(AND(P604&gt;铜钱系统分析!$D$233,P604&lt;=铜钱系统分析!$E$233),5,AND(P604&gt;铜钱系统分析!$D$234,P604&lt;=铜钱系统分析!$E$234),4,AND(P604&gt;铜钱系统分析!$D$235,P604&lt;=铜钱系统分析!$E$235),3,AND(P604&gt;铜钱系统分析!$D$236,P604&lt;=铜钱系统分析!$E$236),2)</f>
        <v>3</v>
      </c>
      <c r="S604" s="48">
        <f t="shared" ca="1" si="96"/>
        <v>36.309086356732813</v>
      </c>
      <c r="T604">
        <f ca="1">_xlfn.IFS(AND(S604&gt;铜钱系统分析!$D$233,S604&lt;=铜钱系统分析!$E$233),5,AND(S604&gt;铜钱系统分析!$D$234,S604&lt;=铜钱系统分析!$E$234),4,AND(S604&gt;铜钱系统分析!$D$235,S604&lt;=铜钱系统分析!$E$235),3,AND(S604&gt;铜钱系统分析!$D$236,S604&lt;=铜钱系统分析!$E$236),2)</f>
        <v>3</v>
      </c>
      <c r="V604" s="48">
        <f t="shared" ca="1" si="97"/>
        <v>43.64781560698907</v>
      </c>
      <c r="W604">
        <f ca="1">_xlfn.IFS(AND(V604&gt;铜钱系统分析!$D$233,V604&lt;=铜钱系统分析!$E$233),5,AND(V604&gt;铜钱系统分析!$D$234,V604&lt;=铜钱系统分析!$E$234),4,AND(V604&gt;铜钱系统分析!$D$235,V604&lt;=铜钱系统分析!$E$235),3,AND(V604&gt;铜钱系统分析!$D$236,V604&lt;=铜钱系统分析!$E$236),2)</f>
        <v>3</v>
      </c>
      <c r="Y604" s="48">
        <f t="shared" ca="1" si="98"/>
        <v>0.78646003972505651</v>
      </c>
      <c r="Z604">
        <f ca="1">_xlfn.IFS(AND(Y604&gt;铜钱系统分析!$D$233,Y604&lt;=铜钱系统分析!$E$233),5,AND(Y604&gt;铜钱系统分析!$D$234,Y604&lt;=铜钱系统分析!$E$234),4,AND(Y604&gt;铜钱系统分析!$D$235,Y604&lt;=铜钱系统分析!$E$235),3,AND(Y604&gt;铜钱系统分析!$D$236,Y604&lt;=铜钱系统分析!$E$236),2)</f>
        <v>4</v>
      </c>
      <c r="AB604" s="48">
        <f t="shared" ca="1" si="99"/>
        <v>88.307834222267616</v>
      </c>
      <c r="AC604">
        <f ca="1">_xlfn.IFS(AND(AB604&gt;铜钱系统分析!$D$233,AB604&lt;=铜钱系统分析!$E$233),5,AND(AB604&gt;铜钱系统分析!$D$234,AB604&lt;=铜钱系统分析!$E$234),4,AND(AB604&gt;铜钱系统分析!$D$235,AB604&lt;=铜钱系统分析!$E$235),3,AND(AB604&gt;铜钱系统分析!$D$236,AB604&lt;=铜钱系统分析!$E$236),2)</f>
        <v>2</v>
      </c>
    </row>
    <row r="605" spans="1:29" x14ac:dyDescent="0.15">
      <c r="A605" s="48">
        <f t="shared" ca="1" si="90"/>
        <v>16.000426581547643</v>
      </c>
      <c r="B605">
        <f ca="1">_xlfn.IFS(AND(A605&gt;铜钱系统分析!$D$233,A605&lt;=铜钱系统分析!$E$233),5,AND(A605&gt;铜钱系统分析!$D$234,A605&lt;=铜钱系统分析!$E$234),4,AND(A605&gt;铜钱系统分析!$D$235,A605&lt;=铜钱系统分析!$E$235),3,AND(A605&gt;铜钱系统分析!$D$236,A605&lt;=铜钱系统分析!$E$236),2)</f>
        <v>3</v>
      </c>
      <c r="D605" s="48">
        <f t="shared" ca="1" si="91"/>
        <v>30.0403572275603</v>
      </c>
      <c r="E605">
        <f ca="1">_xlfn.IFS(AND(D605&gt;铜钱系统分析!$D$233,D605&lt;=铜钱系统分析!$E$233),5,AND(D605&gt;铜钱系统分析!$D$234,D605&lt;=铜钱系统分析!$E$234),4,AND(D605&gt;铜钱系统分析!$D$235,D605&lt;=铜钱系统分析!$E$235),3,AND(D605&gt;铜钱系统分析!$D$236,D605&lt;=铜钱系统分析!$E$236),2)</f>
        <v>3</v>
      </c>
      <c r="G605" s="48">
        <f t="shared" ca="1" si="92"/>
        <v>70.07293455793841</v>
      </c>
      <c r="H605">
        <f ca="1">_xlfn.IFS(AND(G605&gt;铜钱系统分析!$D$233,G605&lt;=铜钱系统分析!$E$233),5,AND(G605&gt;铜钱系统分析!$D$234,G605&lt;=铜钱系统分析!$E$234),4,AND(G605&gt;铜钱系统分析!$D$235,G605&lt;=铜钱系统分析!$E$235),3,AND(G605&gt;铜钱系统分析!$D$236,G605&lt;=铜钱系统分析!$E$236),2)</f>
        <v>3</v>
      </c>
      <c r="J605" s="48">
        <f t="shared" ca="1" si="93"/>
        <v>37.016556454760959</v>
      </c>
      <c r="K605">
        <f ca="1">_xlfn.IFS(AND(J605&gt;铜钱系统分析!$D$233,J605&lt;=铜钱系统分析!$E$233),5,AND(J605&gt;铜钱系统分析!$D$234,J605&lt;=铜钱系统分析!$E$234),4,AND(J605&gt;铜钱系统分析!$D$235,J605&lt;=铜钱系统分析!$E$235),3,AND(J605&gt;铜钱系统分析!$D$236,J605&lt;=铜钱系统分析!$E$236),2)</f>
        <v>3</v>
      </c>
      <c r="M605" s="48">
        <f t="shared" ca="1" si="94"/>
        <v>21.76513504840085</v>
      </c>
      <c r="N605">
        <f ca="1">_xlfn.IFS(AND(M605&gt;铜钱系统分析!$D$233,M605&lt;=铜钱系统分析!$E$233),5,AND(M605&gt;铜钱系统分析!$D$234,M605&lt;=铜钱系统分析!$E$234),4,AND(M605&gt;铜钱系统分析!$D$235,M605&lt;=铜钱系统分析!$E$235),3,AND(M605&gt;铜钱系统分析!$D$236,M605&lt;=铜钱系统分析!$E$236),2)</f>
        <v>3</v>
      </c>
      <c r="P605" s="48">
        <f t="shared" ca="1" si="95"/>
        <v>66.331997776499037</v>
      </c>
      <c r="Q605">
        <f ca="1">_xlfn.IFS(AND(P605&gt;铜钱系统分析!$D$233,P605&lt;=铜钱系统分析!$E$233),5,AND(P605&gt;铜钱系统分析!$D$234,P605&lt;=铜钱系统分析!$E$234),4,AND(P605&gt;铜钱系统分析!$D$235,P605&lt;=铜钱系统分析!$E$235),3,AND(P605&gt;铜钱系统分析!$D$236,P605&lt;=铜钱系统分析!$E$236),2)</f>
        <v>3</v>
      </c>
      <c r="S605" s="48">
        <f t="shared" ca="1" si="96"/>
        <v>4.7987402901604863</v>
      </c>
      <c r="T605">
        <f ca="1">_xlfn.IFS(AND(S605&gt;铜钱系统分析!$D$233,S605&lt;=铜钱系统分析!$E$233),5,AND(S605&gt;铜钱系统分析!$D$234,S605&lt;=铜钱系统分析!$E$234),4,AND(S605&gt;铜钱系统分析!$D$235,S605&lt;=铜钱系统分析!$E$235),3,AND(S605&gt;铜钱系统分析!$D$236,S605&lt;=铜钱系统分析!$E$236),2)</f>
        <v>3</v>
      </c>
      <c r="V605" s="48">
        <f t="shared" ca="1" si="97"/>
        <v>0.4581814222745062</v>
      </c>
      <c r="W605">
        <f ca="1">_xlfn.IFS(AND(V605&gt;铜钱系统分析!$D$233,V605&lt;=铜钱系统分析!$E$233),5,AND(V605&gt;铜钱系统分析!$D$234,V605&lt;=铜钱系统分析!$E$234),4,AND(V605&gt;铜钱系统分析!$D$235,V605&lt;=铜钱系统分析!$E$235),3,AND(V605&gt;铜钱系统分析!$D$236,V605&lt;=铜钱系统分析!$E$236),2)</f>
        <v>5</v>
      </c>
      <c r="Y605" s="48">
        <f t="shared" ca="1" si="98"/>
        <v>42.280605234203485</v>
      </c>
      <c r="Z605">
        <f ca="1">_xlfn.IFS(AND(Y605&gt;铜钱系统分析!$D$233,Y605&lt;=铜钱系统分析!$E$233),5,AND(Y605&gt;铜钱系统分析!$D$234,Y605&lt;=铜钱系统分析!$E$234),4,AND(Y605&gt;铜钱系统分析!$D$235,Y605&lt;=铜钱系统分析!$E$235),3,AND(Y605&gt;铜钱系统分析!$D$236,Y605&lt;=铜钱系统分析!$E$236),2)</f>
        <v>3</v>
      </c>
      <c r="AB605" s="48">
        <f t="shared" ca="1" si="99"/>
        <v>63.977732564039805</v>
      </c>
      <c r="AC605">
        <f ca="1">_xlfn.IFS(AND(AB605&gt;铜钱系统分析!$D$233,AB605&lt;=铜钱系统分析!$E$233),5,AND(AB605&gt;铜钱系统分析!$D$234,AB605&lt;=铜钱系统分析!$E$234),4,AND(AB605&gt;铜钱系统分析!$D$235,AB605&lt;=铜钱系统分析!$E$235),3,AND(AB605&gt;铜钱系统分析!$D$236,AB605&lt;=铜钱系统分析!$E$236),2)</f>
        <v>3</v>
      </c>
    </row>
    <row r="606" spans="1:29" x14ac:dyDescent="0.15">
      <c r="A606" s="48">
        <f t="shared" ca="1" si="90"/>
        <v>23.814606113945668</v>
      </c>
      <c r="B606">
        <f ca="1">_xlfn.IFS(AND(A606&gt;铜钱系统分析!$D$233,A606&lt;=铜钱系统分析!$E$233),5,AND(A606&gt;铜钱系统分析!$D$234,A606&lt;=铜钱系统分析!$E$234),4,AND(A606&gt;铜钱系统分析!$D$235,A606&lt;=铜钱系统分析!$E$235),3,AND(A606&gt;铜钱系统分析!$D$236,A606&lt;=铜钱系统分析!$E$236),2)</f>
        <v>3</v>
      </c>
      <c r="D606" s="48">
        <f t="shared" ca="1" si="91"/>
        <v>17.567749564631853</v>
      </c>
      <c r="E606">
        <f ca="1">_xlfn.IFS(AND(D606&gt;铜钱系统分析!$D$233,D606&lt;=铜钱系统分析!$E$233),5,AND(D606&gt;铜钱系统分析!$D$234,D606&lt;=铜钱系统分析!$E$234),4,AND(D606&gt;铜钱系统分析!$D$235,D606&lt;=铜钱系统分析!$E$235),3,AND(D606&gt;铜钱系统分析!$D$236,D606&lt;=铜钱系统分析!$E$236),2)</f>
        <v>3</v>
      </c>
      <c r="G606" s="48">
        <f t="shared" ca="1" si="92"/>
        <v>51.363397862509707</v>
      </c>
      <c r="H606">
        <f ca="1">_xlfn.IFS(AND(G606&gt;铜钱系统分析!$D$233,G606&lt;=铜钱系统分析!$E$233),5,AND(G606&gt;铜钱系统分析!$D$234,G606&lt;=铜钱系统分析!$E$234),4,AND(G606&gt;铜钱系统分析!$D$235,G606&lt;=铜钱系统分析!$E$235),3,AND(G606&gt;铜钱系统分析!$D$236,G606&lt;=铜钱系统分析!$E$236),2)</f>
        <v>3</v>
      </c>
      <c r="J606" s="48">
        <f t="shared" ca="1" si="93"/>
        <v>33.992829915345105</v>
      </c>
      <c r="K606">
        <f ca="1">_xlfn.IFS(AND(J606&gt;铜钱系统分析!$D$233,J606&lt;=铜钱系统分析!$E$233),5,AND(J606&gt;铜钱系统分析!$D$234,J606&lt;=铜钱系统分析!$E$234),4,AND(J606&gt;铜钱系统分析!$D$235,J606&lt;=铜钱系统分析!$E$235),3,AND(J606&gt;铜钱系统分析!$D$236,J606&lt;=铜钱系统分析!$E$236),2)</f>
        <v>3</v>
      </c>
      <c r="M606" s="48">
        <f t="shared" ca="1" si="94"/>
        <v>45.060559496451212</v>
      </c>
      <c r="N606">
        <f ca="1">_xlfn.IFS(AND(M606&gt;铜钱系统分析!$D$233,M606&lt;=铜钱系统分析!$E$233),5,AND(M606&gt;铜钱系统分析!$D$234,M606&lt;=铜钱系统分析!$E$234),4,AND(M606&gt;铜钱系统分析!$D$235,M606&lt;=铜钱系统分析!$E$235),3,AND(M606&gt;铜钱系统分析!$D$236,M606&lt;=铜钱系统分析!$E$236),2)</f>
        <v>3</v>
      </c>
      <c r="P606" s="48">
        <f t="shared" ca="1" si="95"/>
        <v>97.743145418138582</v>
      </c>
      <c r="Q606">
        <f ca="1">_xlfn.IFS(AND(P606&gt;铜钱系统分析!$D$233,P606&lt;=铜钱系统分析!$E$233),5,AND(P606&gt;铜钱系统分析!$D$234,P606&lt;=铜钱系统分析!$E$234),4,AND(P606&gt;铜钱系统分析!$D$235,P606&lt;=铜钱系统分析!$E$235),3,AND(P606&gt;铜钱系统分析!$D$236,P606&lt;=铜钱系统分析!$E$236),2)</f>
        <v>2</v>
      </c>
      <c r="S606" s="48">
        <f t="shared" ca="1" si="96"/>
        <v>34.251111306049509</v>
      </c>
      <c r="T606">
        <f ca="1">_xlfn.IFS(AND(S606&gt;铜钱系统分析!$D$233,S606&lt;=铜钱系统分析!$E$233),5,AND(S606&gt;铜钱系统分析!$D$234,S606&lt;=铜钱系统分析!$E$234),4,AND(S606&gt;铜钱系统分析!$D$235,S606&lt;=铜钱系统分析!$E$235),3,AND(S606&gt;铜钱系统分析!$D$236,S606&lt;=铜钱系统分析!$E$236),2)</f>
        <v>3</v>
      </c>
      <c r="V606" s="48">
        <f t="shared" ca="1" si="97"/>
        <v>79.47159644426381</v>
      </c>
      <c r="W606">
        <f ca="1">_xlfn.IFS(AND(V606&gt;铜钱系统分析!$D$233,V606&lt;=铜钱系统分析!$E$233),5,AND(V606&gt;铜钱系统分析!$D$234,V606&lt;=铜钱系统分析!$E$234),4,AND(V606&gt;铜钱系统分析!$D$235,V606&lt;=铜钱系统分析!$E$235),3,AND(V606&gt;铜钱系统分析!$D$236,V606&lt;=铜钱系统分析!$E$236),2)</f>
        <v>2</v>
      </c>
      <c r="Y606" s="48">
        <f t="shared" ca="1" si="98"/>
        <v>36.936793168466387</v>
      </c>
      <c r="Z606">
        <f ca="1">_xlfn.IFS(AND(Y606&gt;铜钱系统分析!$D$233,Y606&lt;=铜钱系统分析!$E$233),5,AND(Y606&gt;铜钱系统分析!$D$234,Y606&lt;=铜钱系统分析!$E$234),4,AND(Y606&gt;铜钱系统分析!$D$235,Y606&lt;=铜钱系统分析!$E$235),3,AND(Y606&gt;铜钱系统分析!$D$236,Y606&lt;=铜钱系统分析!$E$236),2)</f>
        <v>3</v>
      </c>
      <c r="AB606" s="48">
        <f t="shared" ca="1" si="99"/>
        <v>12.819264073002445</v>
      </c>
      <c r="AC606">
        <f ca="1">_xlfn.IFS(AND(AB606&gt;铜钱系统分析!$D$233,AB606&lt;=铜钱系统分析!$E$233),5,AND(AB606&gt;铜钱系统分析!$D$234,AB606&lt;=铜钱系统分析!$E$234),4,AND(AB606&gt;铜钱系统分析!$D$235,AB606&lt;=铜钱系统分析!$E$235),3,AND(AB606&gt;铜钱系统分析!$D$236,AB606&lt;=铜钱系统分析!$E$236),2)</f>
        <v>3</v>
      </c>
    </row>
    <row r="607" spans="1:29" x14ac:dyDescent="0.15">
      <c r="A607" s="48">
        <f t="shared" ca="1" si="90"/>
        <v>61.485924991300791</v>
      </c>
      <c r="B607">
        <f ca="1">_xlfn.IFS(AND(A607&gt;铜钱系统分析!$D$233,A607&lt;=铜钱系统分析!$E$233),5,AND(A607&gt;铜钱系统分析!$D$234,A607&lt;=铜钱系统分析!$E$234),4,AND(A607&gt;铜钱系统分析!$D$235,A607&lt;=铜钱系统分析!$E$235),3,AND(A607&gt;铜钱系统分析!$D$236,A607&lt;=铜钱系统分析!$E$236),2)</f>
        <v>3</v>
      </c>
      <c r="D607" s="48">
        <f t="shared" ca="1" si="91"/>
        <v>91.186892047564342</v>
      </c>
      <c r="E607">
        <f ca="1">_xlfn.IFS(AND(D607&gt;铜钱系统分析!$D$233,D607&lt;=铜钱系统分析!$E$233),5,AND(D607&gt;铜钱系统分析!$D$234,D607&lt;=铜钱系统分析!$E$234),4,AND(D607&gt;铜钱系统分析!$D$235,D607&lt;=铜钱系统分析!$E$235),3,AND(D607&gt;铜钱系统分析!$D$236,D607&lt;=铜钱系统分析!$E$236),2)</f>
        <v>2</v>
      </c>
      <c r="G607" s="48">
        <f t="shared" ca="1" si="92"/>
        <v>86.107676286254858</v>
      </c>
      <c r="H607">
        <f ca="1">_xlfn.IFS(AND(G607&gt;铜钱系统分析!$D$233,G607&lt;=铜钱系统分析!$E$233),5,AND(G607&gt;铜钱系统分析!$D$234,G607&lt;=铜钱系统分析!$E$234),4,AND(G607&gt;铜钱系统分析!$D$235,G607&lt;=铜钱系统分析!$E$235),3,AND(G607&gt;铜钱系统分析!$D$236,G607&lt;=铜钱系统分析!$E$236),2)</f>
        <v>2</v>
      </c>
      <c r="J607" s="48">
        <f t="shared" ca="1" si="93"/>
        <v>13.963951011318354</v>
      </c>
      <c r="K607">
        <f ca="1">_xlfn.IFS(AND(J607&gt;铜钱系统分析!$D$233,J607&lt;=铜钱系统分析!$E$233),5,AND(J607&gt;铜钱系统分析!$D$234,J607&lt;=铜钱系统分析!$E$234),4,AND(J607&gt;铜钱系统分析!$D$235,J607&lt;=铜钱系统分析!$E$235),3,AND(J607&gt;铜钱系统分析!$D$236,J607&lt;=铜钱系统分析!$E$236),2)</f>
        <v>3</v>
      </c>
      <c r="M607" s="48">
        <f t="shared" ca="1" si="94"/>
        <v>28.87259024719091</v>
      </c>
      <c r="N607">
        <f ca="1">_xlfn.IFS(AND(M607&gt;铜钱系统分析!$D$233,M607&lt;=铜钱系统分析!$E$233),5,AND(M607&gt;铜钱系统分析!$D$234,M607&lt;=铜钱系统分析!$E$234),4,AND(M607&gt;铜钱系统分析!$D$235,M607&lt;=铜钱系统分析!$E$235),3,AND(M607&gt;铜钱系统分析!$D$236,M607&lt;=铜钱系统分析!$E$236),2)</f>
        <v>3</v>
      </c>
      <c r="P607" s="48">
        <f t="shared" ca="1" si="95"/>
        <v>29.971692968896779</v>
      </c>
      <c r="Q607">
        <f ca="1">_xlfn.IFS(AND(P607&gt;铜钱系统分析!$D$233,P607&lt;=铜钱系统分析!$E$233),5,AND(P607&gt;铜钱系统分析!$D$234,P607&lt;=铜钱系统分析!$E$234),4,AND(P607&gt;铜钱系统分析!$D$235,P607&lt;=铜钱系统分析!$E$235),3,AND(P607&gt;铜钱系统分析!$D$236,P607&lt;=铜钱系统分析!$E$236),2)</f>
        <v>3</v>
      </c>
      <c r="S607" s="48">
        <f t="shared" ca="1" si="96"/>
        <v>34.530830373274767</v>
      </c>
      <c r="T607">
        <f ca="1">_xlfn.IFS(AND(S607&gt;铜钱系统分析!$D$233,S607&lt;=铜钱系统分析!$E$233),5,AND(S607&gt;铜钱系统分析!$D$234,S607&lt;=铜钱系统分析!$E$234),4,AND(S607&gt;铜钱系统分析!$D$235,S607&lt;=铜钱系统分析!$E$235),3,AND(S607&gt;铜钱系统分析!$D$236,S607&lt;=铜钱系统分析!$E$236),2)</f>
        <v>3</v>
      </c>
      <c r="V607" s="48">
        <f t="shared" ca="1" si="97"/>
        <v>15.002896853033354</v>
      </c>
      <c r="W607">
        <f ca="1">_xlfn.IFS(AND(V607&gt;铜钱系统分析!$D$233,V607&lt;=铜钱系统分析!$E$233),5,AND(V607&gt;铜钱系统分析!$D$234,V607&lt;=铜钱系统分析!$E$234),4,AND(V607&gt;铜钱系统分析!$D$235,V607&lt;=铜钱系统分析!$E$235),3,AND(V607&gt;铜钱系统分析!$D$236,V607&lt;=铜钱系统分析!$E$236),2)</f>
        <v>3</v>
      </c>
      <c r="Y607" s="48">
        <f t="shared" ca="1" si="98"/>
        <v>57.587487016617253</v>
      </c>
      <c r="Z607">
        <f ca="1">_xlfn.IFS(AND(Y607&gt;铜钱系统分析!$D$233,Y607&lt;=铜钱系统分析!$E$233),5,AND(Y607&gt;铜钱系统分析!$D$234,Y607&lt;=铜钱系统分析!$E$234),4,AND(Y607&gt;铜钱系统分析!$D$235,Y607&lt;=铜钱系统分析!$E$235),3,AND(Y607&gt;铜钱系统分析!$D$236,Y607&lt;=铜钱系统分析!$E$236),2)</f>
        <v>3</v>
      </c>
      <c r="AB607" s="48">
        <f t="shared" ca="1" si="99"/>
        <v>97.709994816193586</v>
      </c>
      <c r="AC607">
        <f ca="1">_xlfn.IFS(AND(AB607&gt;铜钱系统分析!$D$233,AB607&lt;=铜钱系统分析!$E$233),5,AND(AB607&gt;铜钱系统分析!$D$234,AB607&lt;=铜钱系统分析!$E$234),4,AND(AB607&gt;铜钱系统分析!$D$235,AB607&lt;=铜钱系统分析!$E$235),3,AND(AB607&gt;铜钱系统分析!$D$236,AB607&lt;=铜钱系统分析!$E$236),2)</f>
        <v>2</v>
      </c>
    </row>
    <row r="608" spans="1:29" x14ac:dyDescent="0.15">
      <c r="A608" s="48">
        <f t="shared" ca="1" si="90"/>
        <v>76.263713819399499</v>
      </c>
      <c r="B608">
        <f ca="1">_xlfn.IFS(AND(A608&gt;铜钱系统分析!$D$233,A608&lt;=铜钱系统分析!$E$233),5,AND(A608&gt;铜钱系统分析!$D$234,A608&lt;=铜钱系统分析!$E$234),4,AND(A608&gt;铜钱系统分析!$D$235,A608&lt;=铜钱系统分析!$E$235),3,AND(A608&gt;铜钱系统分析!$D$236,A608&lt;=铜钱系统分析!$E$236),2)</f>
        <v>2</v>
      </c>
      <c r="D608" s="48">
        <f t="shared" ca="1" si="91"/>
        <v>65.938466277552237</v>
      </c>
      <c r="E608">
        <f ca="1">_xlfn.IFS(AND(D608&gt;铜钱系统分析!$D$233,D608&lt;=铜钱系统分析!$E$233),5,AND(D608&gt;铜钱系统分析!$D$234,D608&lt;=铜钱系统分析!$E$234),4,AND(D608&gt;铜钱系统分析!$D$235,D608&lt;=铜钱系统分析!$E$235),3,AND(D608&gt;铜钱系统分析!$D$236,D608&lt;=铜钱系统分析!$E$236),2)</f>
        <v>3</v>
      </c>
      <c r="G608" s="48">
        <f t="shared" ca="1" si="92"/>
        <v>46.336402248349863</v>
      </c>
      <c r="H608">
        <f ca="1">_xlfn.IFS(AND(G608&gt;铜钱系统分析!$D$233,G608&lt;=铜钱系统分析!$E$233),5,AND(G608&gt;铜钱系统分析!$D$234,G608&lt;=铜钱系统分析!$E$234),4,AND(G608&gt;铜钱系统分析!$D$235,G608&lt;=铜钱系统分析!$E$235),3,AND(G608&gt;铜钱系统分析!$D$236,G608&lt;=铜钱系统分析!$E$236),2)</f>
        <v>3</v>
      </c>
      <c r="J608" s="48">
        <f t="shared" ca="1" si="93"/>
        <v>59.053563568763124</v>
      </c>
      <c r="K608">
        <f ca="1">_xlfn.IFS(AND(J608&gt;铜钱系统分析!$D$233,J608&lt;=铜钱系统分析!$E$233),5,AND(J608&gt;铜钱系统分析!$D$234,J608&lt;=铜钱系统分析!$E$234),4,AND(J608&gt;铜钱系统分析!$D$235,J608&lt;=铜钱系统分析!$E$235),3,AND(J608&gt;铜钱系统分析!$D$236,J608&lt;=铜钱系统分析!$E$236),2)</f>
        <v>3</v>
      </c>
      <c r="M608" s="48">
        <f t="shared" ca="1" si="94"/>
        <v>61.289057318950753</v>
      </c>
      <c r="N608">
        <f ca="1">_xlfn.IFS(AND(M608&gt;铜钱系统分析!$D$233,M608&lt;=铜钱系统分析!$E$233),5,AND(M608&gt;铜钱系统分析!$D$234,M608&lt;=铜钱系统分析!$E$234),4,AND(M608&gt;铜钱系统分析!$D$235,M608&lt;=铜钱系统分析!$E$235),3,AND(M608&gt;铜钱系统分析!$D$236,M608&lt;=铜钱系统分析!$E$236),2)</f>
        <v>3</v>
      </c>
      <c r="P608" s="48">
        <f t="shared" ca="1" si="95"/>
        <v>81.750789179209121</v>
      </c>
      <c r="Q608">
        <f ca="1">_xlfn.IFS(AND(P608&gt;铜钱系统分析!$D$233,P608&lt;=铜钱系统分析!$E$233),5,AND(P608&gt;铜钱系统分析!$D$234,P608&lt;=铜钱系统分析!$E$234),4,AND(P608&gt;铜钱系统分析!$D$235,P608&lt;=铜钱系统分析!$E$235),3,AND(P608&gt;铜钱系统分析!$D$236,P608&lt;=铜钱系统分析!$E$236),2)</f>
        <v>2</v>
      </c>
      <c r="S608" s="48">
        <f t="shared" ca="1" si="96"/>
        <v>17.561449669565278</v>
      </c>
      <c r="T608">
        <f ca="1">_xlfn.IFS(AND(S608&gt;铜钱系统分析!$D$233,S608&lt;=铜钱系统分析!$E$233),5,AND(S608&gt;铜钱系统分析!$D$234,S608&lt;=铜钱系统分析!$E$234),4,AND(S608&gt;铜钱系统分析!$D$235,S608&lt;=铜钱系统分析!$E$235),3,AND(S608&gt;铜钱系统分析!$D$236,S608&lt;=铜钱系统分析!$E$236),2)</f>
        <v>3</v>
      </c>
      <c r="V608" s="48">
        <f t="shared" ca="1" si="97"/>
        <v>19.397368355833468</v>
      </c>
      <c r="W608">
        <f ca="1">_xlfn.IFS(AND(V608&gt;铜钱系统分析!$D$233,V608&lt;=铜钱系统分析!$E$233),5,AND(V608&gt;铜钱系统分析!$D$234,V608&lt;=铜钱系统分析!$E$234),4,AND(V608&gt;铜钱系统分析!$D$235,V608&lt;=铜钱系统分析!$E$235),3,AND(V608&gt;铜钱系统分析!$D$236,V608&lt;=铜钱系统分析!$E$236),2)</f>
        <v>3</v>
      </c>
      <c r="Y608" s="48">
        <f t="shared" ca="1" si="98"/>
        <v>69.348224446004338</v>
      </c>
      <c r="Z608">
        <f ca="1">_xlfn.IFS(AND(Y608&gt;铜钱系统分析!$D$233,Y608&lt;=铜钱系统分析!$E$233),5,AND(Y608&gt;铜钱系统分析!$D$234,Y608&lt;=铜钱系统分析!$E$234),4,AND(Y608&gt;铜钱系统分析!$D$235,Y608&lt;=铜钱系统分析!$E$235),3,AND(Y608&gt;铜钱系统分析!$D$236,Y608&lt;=铜钱系统分析!$E$236),2)</f>
        <v>3</v>
      </c>
      <c r="AB608" s="48">
        <f t="shared" ca="1" si="99"/>
        <v>44.655889280737625</v>
      </c>
      <c r="AC608">
        <f ca="1">_xlfn.IFS(AND(AB608&gt;铜钱系统分析!$D$233,AB608&lt;=铜钱系统分析!$E$233),5,AND(AB608&gt;铜钱系统分析!$D$234,AB608&lt;=铜钱系统分析!$E$234),4,AND(AB608&gt;铜钱系统分析!$D$235,AB608&lt;=铜钱系统分析!$E$235),3,AND(AB608&gt;铜钱系统分析!$D$236,AB608&lt;=铜钱系统分析!$E$236),2)</f>
        <v>3</v>
      </c>
    </row>
    <row r="609" spans="1:29" x14ac:dyDescent="0.15">
      <c r="A609" s="48">
        <f t="shared" ca="1" si="90"/>
        <v>53.499539352266936</v>
      </c>
      <c r="B609">
        <f ca="1">_xlfn.IFS(AND(A609&gt;铜钱系统分析!$D$233,A609&lt;=铜钱系统分析!$E$233),5,AND(A609&gt;铜钱系统分析!$D$234,A609&lt;=铜钱系统分析!$E$234),4,AND(A609&gt;铜钱系统分析!$D$235,A609&lt;=铜钱系统分析!$E$235),3,AND(A609&gt;铜钱系统分析!$D$236,A609&lt;=铜钱系统分析!$E$236),2)</f>
        <v>3</v>
      </c>
      <c r="D609" s="48">
        <f t="shared" ca="1" si="91"/>
        <v>14.235681851543248</v>
      </c>
      <c r="E609">
        <f ca="1">_xlfn.IFS(AND(D609&gt;铜钱系统分析!$D$233,D609&lt;=铜钱系统分析!$E$233),5,AND(D609&gt;铜钱系统分析!$D$234,D609&lt;=铜钱系统分析!$E$234),4,AND(D609&gt;铜钱系统分析!$D$235,D609&lt;=铜钱系统分析!$E$235),3,AND(D609&gt;铜钱系统分析!$D$236,D609&lt;=铜钱系统分析!$E$236),2)</f>
        <v>3</v>
      </c>
      <c r="G609" s="48">
        <f t="shared" ca="1" si="92"/>
        <v>76.296393285450065</v>
      </c>
      <c r="H609">
        <f ca="1">_xlfn.IFS(AND(G609&gt;铜钱系统分析!$D$233,G609&lt;=铜钱系统分析!$E$233),5,AND(G609&gt;铜钱系统分析!$D$234,G609&lt;=铜钱系统分析!$E$234),4,AND(G609&gt;铜钱系统分析!$D$235,G609&lt;=铜钱系统分析!$E$235),3,AND(G609&gt;铜钱系统分析!$D$236,G609&lt;=铜钱系统分析!$E$236),2)</f>
        <v>2</v>
      </c>
      <c r="J609" s="48">
        <f t="shared" ca="1" si="93"/>
        <v>2.2888282969240503</v>
      </c>
      <c r="K609">
        <f ca="1">_xlfn.IFS(AND(J609&gt;铜钱系统分析!$D$233,J609&lt;=铜钱系统分析!$E$233),5,AND(J609&gt;铜钱系统分析!$D$234,J609&lt;=铜钱系统分析!$E$234),4,AND(J609&gt;铜钱系统分析!$D$235,J609&lt;=铜钱系统分析!$E$235),3,AND(J609&gt;铜钱系统分析!$D$236,J609&lt;=铜钱系统分析!$E$236),2)</f>
        <v>4</v>
      </c>
      <c r="M609" s="48">
        <f t="shared" ca="1" si="94"/>
        <v>79.261891773535439</v>
      </c>
      <c r="N609">
        <f ca="1">_xlfn.IFS(AND(M609&gt;铜钱系统分析!$D$233,M609&lt;=铜钱系统分析!$E$233),5,AND(M609&gt;铜钱系统分析!$D$234,M609&lt;=铜钱系统分析!$E$234),4,AND(M609&gt;铜钱系统分析!$D$235,M609&lt;=铜钱系统分析!$E$235),3,AND(M609&gt;铜钱系统分析!$D$236,M609&lt;=铜钱系统分析!$E$236),2)</f>
        <v>2</v>
      </c>
      <c r="P609" s="48">
        <f t="shared" ca="1" si="95"/>
        <v>22.842047113341501</v>
      </c>
      <c r="Q609">
        <f ca="1">_xlfn.IFS(AND(P609&gt;铜钱系统分析!$D$233,P609&lt;=铜钱系统分析!$E$233),5,AND(P609&gt;铜钱系统分析!$D$234,P609&lt;=铜钱系统分析!$E$234),4,AND(P609&gt;铜钱系统分析!$D$235,P609&lt;=铜钱系统分析!$E$235),3,AND(P609&gt;铜钱系统分析!$D$236,P609&lt;=铜钱系统分析!$E$236),2)</f>
        <v>3</v>
      </c>
      <c r="S609" s="48">
        <f t="shared" ca="1" si="96"/>
        <v>61.455683499358301</v>
      </c>
      <c r="T609">
        <f ca="1">_xlfn.IFS(AND(S609&gt;铜钱系统分析!$D$233,S609&lt;=铜钱系统分析!$E$233),5,AND(S609&gt;铜钱系统分析!$D$234,S609&lt;=铜钱系统分析!$E$234),4,AND(S609&gt;铜钱系统分析!$D$235,S609&lt;=铜钱系统分析!$E$235),3,AND(S609&gt;铜钱系统分析!$D$236,S609&lt;=铜钱系统分析!$E$236),2)</f>
        <v>3</v>
      </c>
      <c r="V609" s="48">
        <f t="shared" ca="1" si="97"/>
        <v>61.794784539820391</v>
      </c>
      <c r="W609">
        <f ca="1">_xlfn.IFS(AND(V609&gt;铜钱系统分析!$D$233,V609&lt;=铜钱系统分析!$E$233),5,AND(V609&gt;铜钱系统分析!$D$234,V609&lt;=铜钱系统分析!$E$234),4,AND(V609&gt;铜钱系统分析!$D$235,V609&lt;=铜钱系统分析!$E$235),3,AND(V609&gt;铜钱系统分析!$D$236,V609&lt;=铜钱系统分析!$E$236),2)</f>
        <v>3</v>
      </c>
      <c r="Y609" s="48">
        <f t="shared" ca="1" si="98"/>
        <v>58.94357139919871</v>
      </c>
      <c r="Z609">
        <f ca="1">_xlfn.IFS(AND(Y609&gt;铜钱系统分析!$D$233,Y609&lt;=铜钱系统分析!$E$233),5,AND(Y609&gt;铜钱系统分析!$D$234,Y609&lt;=铜钱系统分析!$E$234),4,AND(Y609&gt;铜钱系统分析!$D$235,Y609&lt;=铜钱系统分析!$E$235),3,AND(Y609&gt;铜钱系统分析!$D$236,Y609&lt;=铜钱系统分析!$E$236),2)</f>
        <v>3</v>
      </c>
      <c r="AB609" s="48">
        <f t="shared" ca="1" si="99"/>
        <v>17.224947495510811</v>
      </c>
      <c r="AC609">
        <f ca="1">_xlfn.IFS(AND(AB609&gt;铜钱系统分析!$D$233,AB609&lt;=铜钱系统分析!$E$233),5,AND(AB609&gt;铜钱系统分析!$D$234,AB609&lt;=铜钱系统分析!$E$234),4,AND(AB609&gt;铜钱系统分析!$D$235,AB609&lt;=铜钱系统分析!$E$235),3,AND(AB609&gt;铜钱系统分析!$D$236,AB609&lt;=铜钱系统分析!$E$236),2)</f>
        <v>3</v>
      </c>
    </row>
    <row r="610" spans="1:29" x14ac:dyDescent="0.15">
      <c r="A610" s="48">
        <f t="shared" ca="1" si="90"/>
        <v>81.786875224813954</v>
      </c>
      <c r="B610">
        <f ca="1">_xlfn.IFS(AND(A610&gt;铜钱系统分析!$D$233,A610&lt;=铜钱系统分析!$E$233),5,AND(A610&gt;铜钱系统分析!$D$234,A610&lt;=铜钱系统分析!$E$234),4,AND(A610&gt;铜钱系统分析!$D$235,A610&lt;=铜钱系统分析!$E$235),3,AND(A610&gt;铜钱系统分析!$D$236,A610&lt;=铜钱系统分析!$E$236),2)</f>
        <v>2</v>
      </c>
      <c r="D610" s="48">
        <f t="shared" ca="1" si="91"/>
        <v>16.539565204855478</v>
      </c>
      <c r="E610">
        <f ca="1">_xlfn.IFS(AND(D610&gt;铜钱系统分析!$D$233,D610&lt;=铜钱系统分析!$E$233),5,AND(D610&gt;铜钱系统分析!$D$234,D610&lt;=铜钱系统分析!$E$234),4,AND(D610&gt;铜钱系统分析!$D$235,D610&lt;=铜钱系统分析!$E$235),3,AND(D610&gt;铜钱系统分析!$D$236,D610&lt;=铜钱系统分析!$E$236),2)</f>
        <v>3</v>
      </c>
      <c r="G610" s="48">
        <f t="shared" ca="1" si="92"/>
        <v>27.183988660814641</v>
      </c>
      <c r="H610">
        <f ca="1">_xlfn.IFS(AND(G610&gt;铜钱系统分析!$D$233,G610&lt;=铜钱系统分析!$E$233),5,AND(G610&gt;铜钱系统分析!$D$234,G610&lt;=铜钱系统分析!$E$234),4,AND(G610&gt;铜钱系统分析!$D$235,G610&lt;=铜钱系统分析!$E$235),3,AND(G610&gt;铜钱系统分析!$D$236,G610&lt;=铜钱系统分析!$E$236),2)</f>
        <v>3</v>
      </c>
      <c r="J610" s="48">
        <f t="shared" ca="1" si="93"/>
        <v>54.900939835014931</v>
      </c>
      <c r="K610">
        <f ca="1">_xlfn.IFS(AND(J610&gt;铜钱系统分析!$D$233,J610&lt;=铜钱系统分析!$E$233),5,AND(J610&gt;铜钱系统分析!$D$234,J610&lt;=铜钱系统分析!$E$234),4,AND(J610&gt;铜钱系统分析!$D$235,J610&lt;=铜钱系统分析!$E$235),3,AND(J610&gt;铜钱系统分析!$D$236,J610&lt;=铜钱系统分析!$E$236),2)</f>
        <v>3</v>
      </c>
      <c r="M610" s="48">
        <f t="shared" ca="1" si="94"/>
        <v>37.023349764894434</v>
      </c>
      <c r="N610">
        <f ca="1">_xlfn.IFS(AND(M610&gt;铜钱系统分析!$D$233,M610&lt;=铜钱系统分析!$E$233),5,AND(M610&gt;铜钱系统分析!$D$234,M610&lt;=铜钱系统分析!$E$234),4,AND(M610&gt;铜钱系统分析!$D$235,M610&lt;=铜钱系统分析!$E$235),3,AND(M610&gt;铜钱系统分析!$D$236,M610&lt;=铜钱系统分析!$E$236),2)</f>
        <v>3</v>
      </c>
      <c r="P610" s="48">
        <f t="shared" ca="1" si="95"/>
        <v>17.475595389385777</v>
      </c>
      <c r="Q610">
        <f ca="1">_xlfn.IFS(AND(P610&gt;铜钱系统分析!$D$233,P610&lt;=铜钱系统分析!$E$233),5,AND(P610&gt;铜钱系统分析!$D$234,P610&lt;=铜钱系统分析!$E$234),4,AND(P610&gt;铜钱系统分析!$D$235,P610&lt;=铜钱系统分析!$E$235),3,AND(P610&gt;铜钱系统分析!$D$236,P610&lt;=铜钱系统分析!$E$236),2)</f>
        <v>3</v>
      </c>
      <c r="S610" s="48">
        <f t="shared" ca="1" si="96"/>
        <v>0.79413112951188802</v>
      </c>
      <c r="T610">
        <f ca="1">_xlfn.IFS(AND(S610&gt;铜钱系统分析!$D$233,S610&lt;=铜钱系统分析!$E$233),5,AND(S610&gt;铜钱系统分析!$D$234,S610&lt;=铜钱系统分析!$E$234),4,AND(S610&gt;铜钱系统分析!$D$235,S610&lt;=铜钱系统分析!$E$235),3,AND(S610&gt;铜钱系统分析!$D$236,S610&lt;=铜钱系统分析!$E$236),2)</f>
        <v>4</v>
      </c>
      <c r="V610" s="48">
        <f t="shared" ca="1" si="97"/>
        <v>82.115277912442934</v>
      </c>
      <c r="W610">
        <f ca="1">_xlfn.IFS(AND(V610&gt;铜钱系统分析!$D$233,V610&lt;=铜钱系统分析!$E$233),5,AND(V610&gt;铜钱系统分析!$D$234,V610&lt;=铜钱系统分析!$E$234),4,AND(V610&gt;铜钱系统分析!$D$235,V610&lt;=铜钱系统分析!$E$235),3,AND(V610&gt;铜钱系统分析!$D$236,V610&lt;=铜钱系统分析!$E$236),2)</f>
        <v>2</v>
      </c>
      <c r="Y610" s="48">
        <f t="shared" ca="1" si="98"/>
        <v>25.298268194937236</v>
      </c>
      <c r="Z610">
        <f ca="1">_xlfn.IFS(AND(Y610&gt;铜钱系统分析!$D$233,Y610&lt;=铜钱系统分析!$E$233),5,AND(Y610&gt;铜钱系统分析!$D$234,Y610&lt;=铜钱系统分析!$E$234),4,AND(Y610&gt;铜钱系统分析!$D$235,Y610&lt;=铜钱系统分析!$E$235),3,AND(Y610&gt;铜钱系统分析!$D$236,Y610&lt;=铜钱系统分析!$E$236),2)</f>
        <v>3</v>
      </c>
      <c r="AB610" s="48">
        <f t="shared" ca="1" si="99"/>
        <v>83.276851452055055</v>
      </c>
      <c r="AC610">
        <f ca="1">_xlfn.IFS(AND(AB610&gt;铜钱系统分析!$D$233,AB610&lt;=铜钱系统分析!$E$233),5,AND(AB610&gt;铜钱系统分析!$D$234,AB610&lt;=铜钱系统分析!$E$234),4,AND(AB610&gt;铜钱系统分析!$D$235,AB610&lt;=铜钱系统分析!$E$235),3,AND(AB610&gt;铜钱系统分析!$D$236,AB610&lt;=铜钱系统分析!$E$236),2)</f>
        <v>2</v>
      </c>
    </row>
    <row r="611" spans="1:29" x14ac:dyDescent="0.15">
      <c r="A611" s="48">
        <f t="shared" ca="1" si="90"/>
        <v>24.453814307297673</v>
      </c>
      <c r="B611">
        <f ca="1">_xlfn.IFS(AND(A611&gt;铜钱系统分析!$D$233,A611&lt;=铜钱系统分析!$E$233),5,AND(A611&gt;铜钱系统分析!$D$234,A611&lt;=铜钱系统分析!$E$234),4,AND(A611&gt;铜钱系统分析!$D$235,A611&lt;=铜钱系统分析!$E$235),3,AND(A611&gt;铜钱系统分析!$D$236,A611&lt;=铜钱系统分析!$E$236),2)</f>
        <v>3</v>
      </c>
      <c r="D611" s="48">
        <f t="shared" ca="1" si="91"/>
        <v>98.024261318098354</v>
      </c>
      <c r="E611">
        <f ca="1">_xlfn.IFS(AND(D611&gt;铜钱系统分析!$D$233,D611&lt;=铜钱系统分析!$E$233),5,AND(D611&gt;铜钱系统分析!$D$234,D611&lt;=铜钱系统分析!$E$234),4,AND(D611&gt;铜钱系统分析!$D$235,D611&lt;=铜钱系统分析!$E$235),3,AND(D611&gt;铜钱系统分析!$D$236,D611&lt;=铜钱系统分析!$E$236),2)</f>
        <v>2</v>
      </c>
      <c r="G611" s="48">
        <f t="shared" ca="1" si="92"/>
        <v>9.1998511863649703</v>
      </c>
      <c r="H611">
        <f ca="1">_xlfn.IFS(AND(G611&gt;铜钱系统分析!$D$233,G611&lt;=铜钱系统分析!$E$233),5,AND(G611&gt;铜钱系统分析!$D$234,G611&lt;=铜钱系统分析!$E$234),4,AND(G611&gt;铜钱系统分析!$D$235,G611&lt;=铜钱系统分析!$E$235),3,AND(G611&gt;铜钱系统分析!$D$236,G611&lt;=铜钱系统分析!$E$236),2)</f>
        <v>3</v>
      </c>
      <c r="J611" s="48">
        <f t="shared" ca="1" si="93"/>
        <v>10.75065853593995</v>
      </c>
      <c r="K611">
        <f ca="1">_xlfn.IFS(AND(J611&gt;铜钱系统分析!$D$233,J611&lt;=铜钱系统分析!$E$233),5,AND(J611&gt;铜钱系统分析!$D$234,J611&lt;=铜钱系统分析!$E$234),4,AND(J611&gt;铜钱系统分析!$D$235,J611&lt;=铜钱系统分析!$E$235),3,AND(J611&gt;铜钱系统分析!$D$236,J611&lt;=铜钱系统分析!$E$236),2)</f>
        <v>3</v>
      </c>
      <c r="M611" s="48">
        <f t="shared" ca="1" si="94"/>
        <v>65.86197244702808</v>
      </c>
      <c r="N611">
        <f ca="1">_xlfn.IFS(AND(M611&gt;铜钱系统分析!$D$233,M611&lt;=铜钱系统分析!$E$233),5,AND(M611&gt;铜钱系统分析!$D$234,M611&lt;=铜钱系统分析!$E$234),4,AND(M611&gt;铜钱系统分析!$D$235,M611&lt;=铜钱系统分析!$E$235),3,AND(M611&gt;铜钱系统分析!$D$236,M611&lt;=铜钱系统分析!$E$236),2)</f>
        <v>3</v>
      </c>
      <c r="P611" s="48">
        <f t="shared" ca="1" si="95"/>
        <v>74.698313394792422</v>
      </c>
      <c r="Q611">
        <f ca="1">_xlfn.IFS(AND(P611&gt;铜钱系统分析!$D$233,P611&lt;=铜钱系统分析!$E$233),5,AND(P611&gt;铜钱系统分析!$D$234,P611&lt;=铜钱系统分析!$E$234),4,AND(P611&gt;铜钱系统分析!$D$235,P611&lt;=铜钱系统分析!$E$235),3,AND(P611&gt;铜钱系统分析!$D$236,P611&lt;=铜钱系统分析!$E$236),2)</f>
        <v>2</v>
      </c>
      <c r="S611" s="48">
        <f t="shared" ca="1" si="96"/>
        <v>80.416151640731428</v>
      </c>
      <c r="T611">
        <f ca="1">_xlfn.IFS(AND(S611&gt;铜钱系统分析!$D$233,S611&lt;=铜钱系统分析!$E$233),5,AND(S611&gt;铜钱系统分析!$D$234,S611&lt;=铜钱系统分析!$E$234),4,AND(S611&gt;铜钱系统分析!$D$235,S611&lt;=铜钱系统分析!$E$235),3,AND(S611&gt;铜钱系统分析!$D$236,S611&lt;=铜钱系统分析!$E$236),2)</f>
        <v>2</v>
      </c>
      <c r="V611" s="48">
        <f t="shared" ca="1" si="97"/>
        <v>47.107083418131943</v>
      </c>
      <c r="W611">
        <f ca="1">_xlfn.IFS(AND(V611&gt;铜钱系统分析!$D$233,V611&lt;=铜钱系统分析!$E$233),5,AND(V611&gt;铜钱系统分析!$D$234,V611&lt;=铜钱系统分析!$E$234),4,AND(V611&gt;铜钱系统分析!$D$235,V611&lt;=铜钱系统分析!$E$235),3,AND(V611&gt;铜钱系统分析!$D$236,V611&lt;=铜钱系统分析!$E$236),2)</f>
        <v>3</v>
      </c>
      <c r="Y611" s="48">
        <f t="shared" ca="1" si="98"/>
        <v>67.154394041045009</v>
      </c>
      <c r="Z611">
        <f ca="1">_xlfn.IFS(AND(Y611&gt;铜钱系统分析!$D$233,Y611&lt;=铜钱系统分析!$E$233),5,AND(Y611&gt;铜钱系统分析!$D$234,Y611&lt;=铜钱系统分析!$E$234),4,AND(Y611&gt;铜钱系统分析!$D$235,Y611&lt;=铜钱系统分析!$E$235),3,AND(Y611&gt;铜钱系统分析!$D$236,Y611&lt;=铜钱系统分析!$E$236),2)</f>
        <v>3</v>
      </c>
      <c r="AB611" s="48">
        <f t="shared" ca="1" si="99"/>
        <v>42.054299016546928</v>
      </c>
      <c r="AC611">
        <f ca="1">_xlfn.IFS(AND(AB611&gt;铜钱系统分析!$D$233,AB611&lt;=铜钱系统分析!$E$233),5,AND(AB611&gt;铜钱系统分析!$D$234,AB611&lt;=铜钱系统分析!$E$234),4,AND(AB611&gt;铜钱系统分析!$D$235,AB611&lt;=铜钱系统分析!$E$235),3,AND(AB611&gt;铜钱系统分析!$D$236,AB611&lt;=铜钱系统分析!$E$236),2)</f>
        <v>3</v>
      </c>
    </row>
    <row r="612" spans="1:29" x14ac:dyDescent="0.15">
      <c r="A612" s="48">
        <f t="shared" ca="1" si="90"/>
        <v>24.85575863379179</v>
      </c>
      <c r="B612">
        <f ca="1">_xlfn.IFS(AND(A612&gt;铜钱系统分析!$D$233,A612&lt;=铜钱系统分析!$E$233),5,AND(A612&gt;铜钱系统分析!$D$234,A612&lt;=铜钱系统分析!$E$234),4,AND(A612&gt;铜钱系统分析!$D$235,A612&lt;=铜钱系统分析!$E$235),3,AND(A612&gt;铜钱系统分析!$D$236,A612&lt;=铜钱系统分析!$E$236),2)</f>
        <v>3</v>
      </c>
      <c r="D612" s="48">
        <f t="shared" ca="1" si="91"/>
        <v>46.406646216651978</v>
      </c>
      <c r="E612">
        <f ca="1">_xlfn.IFS(AND(D612&gt;铜钱系统分析!$D$233,D612&lt;=铜钱系统分析!$E$233),5,AND(D612&gt;铜钱系统分析!$D$234,D612&lt;=铜钱系统分析!$E$234),4,AND(D612&gt;铜钱系统分析!$D$235,D612&lt;=铜钱系统分析!$E$235),3,AND(D612&gt;铜钱系统分析!$D$236,D612&lt;=铜钱系统分析!$E$236),2)</f>
        <v>3</v>
      </c>
      <c r="G612" s="48">
        <f t="shared" ca="1" si="92"/>
        <v>39.47162921995173</v>
      </c>
      <c r="H612">
        <f ca="1">_xlfn.IFS(AND(G612&gt;铜钱系统分析!$D$233,G612&lt;=铜钱系统分析!$E$233),5,AND(G612&gt;铜钱系统分析!$D$234,G612&lt;=铜钱系统分析!$E$234),4,AND(G612&gt;铜钱系统分析!$D$235,G612&lt;=铜钱系统分析!$E$235),3,AND(G612&gt;铜钱系统分析!$D$236,G612&lt;=铜钱系统分析!$E$236),2)</f>
        <v>3</v>
      </c>
      <c r="J612" s="48">
        <f t="shared" ca="1" si="93"/>
        <v>79.109362380291216</v>
      </c>
      <c r="K612">
        <f ca="1">_xlfn.IFS(AND(J612&gt;铜钱系统分析!$D$233,J612&lt;=铜钱系统分析!$E$233),5,AND(J612&gt;铜钱系统分析!$D$234,J612&lt;=铜钱系统分析!$E$234),4,AND(J612&gt;铜钱系统分析!$D$235,J612&lt;=铜钱系统分析!$E$235),3,AND(J612&gt;铜钱系统分析!$D$236,J612&lt;=铜钱系统分析!$E$236),2)</f>
        <v>2</v>
      </c>
      <c r="M612" s="48">
        <f t="shared" ca="1" si="94"/>
        <v>97.375095134018366</v>
      </c>
      <c r="N612">
        <f ca="1">_xlfn.IFS(AND(M612&gt;铜钱系统分析!$D$233,M612&lt;=铜钱系统分析!$E$233),5,AND(M612&gt;铜钱系统分析!$D$234,M612&lt;=铜钱系统分析!$E$234),4,AND(M612&gt;铜钱系统分析!$D$235,M612&lt;=铜钱系统分析!$E$235),3,AND(M612&gt;铜钱系统分析!$D$236,M612&lt;=铜钱系统分析!$E$236),2)</f>
        <v>2</v>
      </c>
      <c r="P612" s="48">
        <f t="shared" ca="1" si="95"/>
        <v>41.846990585083951</v>
      </c>
      <c r="Q612">
        <f ca="1">_xlfn.IFS(AND(P612&gt;铜钱系统分析!$D$233,P612&lt;=铜钱系统分析!$E$233),5,AND(P612&gt;铜钱系统分析!$D$234,P612&lt;=铜钱系统分析!$E$234),4,AND(P612&gt;铜钱系统分析!$D$235,P612&lt;=铜钱系统分析!$E$235),3,AND(P612&gt;铜钱系统分析!$D$236,P612&lt;=铜钱系统分析!$E$236),2)</f>
        <v>3</v>
      </c>
      <c r="S612" s="48">
        <f t="shared" ca="1" si="96"/>
        <v>81.902924412632487</v>
      </c>
      <c r="T612">
        <f ca="1">_xlfn.IFS(AND(S612&gt;铜钱系统分析!$D$233,S612&lt;=铜钱系统分析!$E$233),5,AND(S612&gt;铜钱系统分析!$D$234,S612&lt;=铜钱系统分析!$E$234),4,AND(S612&gt;铜钱系统分析!$D$235,S612&lt;=铜钱系统分析!$E$235),3,AND(S612&gt;铜钱系统分析!$D$236,S612&lt;=铜钱系统分析!$E$236),2)</f>
        <v>2</v>
      </c>
      <c r="V612" s="48">
        <f t="shared" ca="1" si="97"/>
        <v>22.55380696384438</v>
      </c>
      <c r="W612">
        <f ca="1">_xlfn.IFS(AND(V612&gt;铜钱系统分析!$D$233,V612&lt;=铜钱系统分析!$E$233),5,AND(V612&gt;铜钱系统分析!$D$234,V612&lt;=铜钱系统分析!$E$234),4,AND(V612&gt;铜钱系统分析!$D$235,V612&lt;=铜钱系统分析!$E$235),3,AND(V612&gt;铜钱系统分析!$D$236,V612&lt;=铜钱系统分析!$E$236),2)</f>
        <v>3</v>
      </c>
      <c r="Y612" s="48">
        <f t="shared" ca="1" si="98"/>
        <v>68.072444999010202</v>
      </c>
      <c r="Z612">
        <f ca="1">_xlfn.IFS(AND(Y612&gt;铜钱系统分析!$D$233,Y612&lt;=铜钱系统分析!$E$233),5,AND(Y612&gt;铜钱系统分析!$D$234,Y612&lt;=铜钱系统分析!$E$234),4,AND(Y612&gt;铜钱系统分析!$D$235,Y612&lt;=铜钱系统分析!$E$235),3,AND(Y612&gt;铜钱系统分析!$D$236,Y612&lt;=铜钱系统分析!$E$236),2)</f>
        <v>3</v>
      </c>
      <c r="AB612" s="48">
        <f t="shared" ca="1" si="99"/>
        <v>72.928844194563553</v>
      </c>
      <c r="AC612">
        <f ca="1">_xlfn.IFS(AND(AB612&gt;铜钱系统分析!$D$233,AB612&lt;=铜钱系统分析!$E$233),5,AND(AB612&gt;铜钱系统分析!$D$234,AB612&lt;=铜钱系统分析!$E$234),4,AND(AB612&gt;铜钱系统分析!$D$235,AB612&lt;=铜钱系统分析!$E$235),3,AND(AB612&gt;铜钱系统分析!$D$236,AB612&lt;=铜钱系统分析!$E$236),2)</f>
        <v>2</v>
      </c>
    </row>
    <row r="613" spans="1:29" x14ac:dyDescent="0.15">
      <c r="A613" s="48">
        <f t="shared" ca="1" si="90"/>
        <v>61.431343754939448</v>
      </c>
      <c r="B613">
        <f ca="1">_xlfn.IFS(AND(A613&gt;铜钱系统分析!$D$233,A613&lt;=铜钱系统分析!$E$233),5,AND(A613&gt;铜钱系统分析!$D$234,A613&lt;=铜钱系统分析!$E$234),4,AND(A613&gt;铜钱系统分析!$D$235,A613&lt;=铜钱系统分析!$E$235),3,AND(A613&gt;铜钱系统分析!$D$236,A613&lt;=铜钱系统分析!$E$236),2)</f>
        <v>3</v>
      </c>
      <c r="D613" s="48">
        <f t="shared" ca="1" si="91"/>
        <v>32.488194351778276</v>
      </c>
      <c r="E613">
        <f ca="1">_xlfn.IFS(AND(D613&gt;铜钱系统分析!$D$233,D613&lt;=铜钱系统分析!$E$233),5,AND(D613&gt;铜钱系统分析!$D$234,D613&lt;=铜钱系统分析!$E$234),4,AND(D613&gt;铜钱系统分析!$D$235,D613&lt;=铜钱系统分析!$E$235),3,AND(D613&gt;铜钱系统分析!$D$236,D613&lt;=铜钱系统分析!$E$236),2)</f>
        <v>3</v>
      </c>
      <c r="G613" s="48">
        <f t="shared" ca="1" si="92"/>
        <v>78.199758058972932</v>
      </c>
      <c r="H613">
        <f ca="1">_xlfn.IFS(AND(G613&gt;铜钱系统分析!$D$233,G613&lt;=铜钱系统分析!$E$233),5,AND(G613&gt;铜钱系统分析!$D$234,G613&lt;=铜钱系统分析!$E$234),4,AND(G613&gt;铜钱系统分析!$D$235,G613&lt;=铜钱系统分析!$E$235),3,AND(G613&gt;铜钱系统分析!$D$236,G613&lt;=铜钱系统分析!$E$236),2)</f>
        <v>2</v>
      </c>
      <c r="J613" s="48">
        <f t="shared" ca="1" si="93"/>
        <v>53.868617123843151</v>
      </c>
      <c r="K613">
        <f ca="1">_xlfn.IFS(AND(J613&gt;铜钱系统分析!$D$233,J613&lt;=铜钱系统分析!$E$233),5,AND(J613&gt;铜钱系统分析!$D$234,J613&lt;=铜钱系统分析!$E$234),4,AND(J613&gt;铜钱系统分析!$D$235,J613&lt;=铜钱系统分析!$E$235),3,AND(J613&gt;铜钱系统分析!$D$236,J613&lt;=铜钱系统分析!$E$236),2)</f>
        <v>3</v>
      </c>
      <c r="M613" s="48">
        <f t="shared" ca="1" si="94"/>
        <v>39.835542682297209</v>
      </c>
      <c r="N613">
        <f ca="1">_xlfn.IFS(AND(M613&gt;铜钱系统分析!$D$233,M613&lt;=铜钱系统分析!$E$233),5,AND(M613&gt;铜钱系统分析!$D$234,M613&lt;=铜钱系统分析!$E$234),4,AND(M613&gt;铜钱系统分析!$D$235,M613&lt;=铜钱系统分析!$E$235),3,AND(M613&gt;铜钱系统分析!$D$236,M613&lt;=铜钱系统分析!$E$236),2)</f>
        <v>3</v>
      </c>
      <c r="P613" s="48">
        <f t="shared" ca="1" si="95"/>
        <v>72.301618167581893</v>
      </c>
      <c r="Q613">
        <f ca="1">_xlfn.IFS(AND(P613&gt;铜钱系统分析!$D$233,P613&lt;=铜钱系统分析!$E$233),5,AND(P613&gt;铜钱系统分析!$D$234,P613&lt;=铜钱系统分析!$E$234),4,AND(P613&gt;铜钱系统分析!$D$235,P613&lt;=铜钱系统分析!$E$235),3,AND(P613&gt;铜钱系统分析!$D$236,P613&lt;=铜钱系统分析!$E$236),2)</f>
        <v>3</v>
      </c>
      <c r="S613" s="48">
        <f t="shared" ca="1" si="96"/>
        <v>42.629567283809578</v>
      </c>
      <c r="T613">
        <f ca="1">_xlfn.IFS(AND(S613&gt;铜钱系统分析!$D$233,S613&lt;=铜钱系统分析!$E$233),5,AND(S613&gt;铜钱系统分析!$D$234,S613&lt;=铜钱系统分析!$E$234),4,AND(S613&gt;铜钱系统分析!$D$235,S613&lt;=铜钱系统分析!$E$235),3,AND(S613&gt;铜钱系统分析!$D$236,S613&lt;=铜钱系统分析!$E$236),2)</f>
        <v>3</v>
      </c>
      <c r="V613" s="48">
        <f t="shared" ca="1" si="97"/>
        <v>88.792940167748384</v>
      </c>
      <c r="W613">
        <f ca="1">_xlfn.IFS(AND(V613&gt;铜钱系统分析!$D$233,V613&lt;=铜钱系统分析!$E$233),5,AND(V613&gt;铜钱系统分析!$D$234,V613&lt;=铜钱系统分析!$E$234),4,AND(V613&gt;铜钱系统分析!$D$235,V613&lt;=铜钱系统分析!$E$235),3,AND(V613&gt;铜钱系统分析!$D$236,V613&lt;=铜钱系统分析!$E$236),2)</f>
        <v>2</v>
      </c>
      <c r="Y613" s="48">
        <f t="shared" ca="1" si="98"/>
        <v>95.192412859471801</v>
      </c>
      <c r="Z613">
        <f ca="1">_xlfn.IFS(AND(Y613&gt;铜钱系统分析!$D$233,Y613&lt;=铜钱系统分析!$E$233),5,AND(Y613&gt;铜钱系统分析!$D$234,Y613&lt;=铜钱系统分析!$E$234),4,AND(Y613&gt;铜钱系统分析!$D$235,Y613&lt;=铜钱系统分析!$E$235),3,AND(Y613&gt;铜钱系统分析!$D$236,Y613&lt;=铜钱系统分析!$E$236),2)</f>
        <v>2</v>
      </c>
      <c r="AB613" s="48">
        <f t="shared" ca="1" si="99"/>
        <v>46.831924342568939</v>
      </c>
      <c r="AC613">
        <f ca="1">_xlfn.IFS(AND(AB613&gt;铜钱系统分析!$D$233,AB613&lt;=铜钱系统分析!$E$233),5,AND(AB613&gt;铜钱系统分析!$D$234,AB613&lt;=铜钱系统分析!$E$234),4,AND(AB613&gt;铜钱系统分析!$D$235,AB613&lt;=铜钱系统分析!$E$235),3,AND(AB613&gt;铜钱系统分析!$D$236,AB613&lt;=铜钱系统分析!$E$236),2)</f>
        <v>3</v>
      </c>
    </row>
    <row r="614" spans="1:29" x14ac:dyDescent="0.15">
      <c r="A614" s="48">
        <f t="shared" ca="1" si="90"/>
        <v>33.492177260500057</v>
      </c>
      <c r="B614">
        <f ca="1">_xlfn.IFS(AND(A614&gt;铜钱系统分析!$D$233,A614&lt;=铜钱系统分析!$E$233),5,AND(A614&gt;铜钱系统分析!$D$234,A614&lt;=铜钱系统分析!$E$234),4,AND(A614&gt;铜钱系统分析!$D$235,A614&lt;=铜钱系统分析!$E$235),3,AND(A614&gt;铜钱系统分析!$D$236,A614&lt;=铜钱系统分析!$E$236),2)</f>
        <v>3</v>
      </c>
      <c r="D614" s="48">
        <f t="shared" ca="1" si="91"/>
        <v>51.443283141964343</v>
      </c>
      <c r="E614">
        <f ca="1">_xlfn.IFS(AND(D614&gt;铜钱系统分析!$D$233,D614&lt;=铜钱系统分析!$E$233),5,AND(D614&gt;铜钱系统分析!$D$234,D614&lt;=铜钱系统分析!$E$234),4,AND(D614&gt;铜钱系统分析!$D$235,D614&lt;=铜钱系统分析!$E$235),3,AND(D614&gt;铜钱系统分析!$D$236,D614&lt;=铜钱系统分析!$E$236),2)</f>
        <v>3</v>
      </c>
      <c r="G614" s="48">
        <f t="shared" ca="1" si="92"/>
        <v>17.033907795308988</v>
      </c>
      <c r="H614">
        <f ca="1">_xlfn.IFS(AND(G614&gt;铜钱系统分析!$D$233,G614&lt;=铜钱系统分析!$E$233),5,AND(G614&gt;铜钱系统分析!$D$234,G614&lt;=铜钱系统分析!$E$234),4,AND(G614&gt;铜钱系统分析!$D$235,G614&lt;=铜钱系统分析!$E$235),3,AND(G614&gt;铜钱系统分析!$D$236,G614&lt;=铜钱系统分析!$E$236),2)</f>
        <v>3</v>
      </c>
      <c r="J614" s="48">
        <f t="shared" ca="1" si="93"/>
        <v>82.560209806059277</v>
      </c>
      <c r="K614">
        <f ca="1">_xlfn.IFS(AND(J614&gt;铜钱系统分析!$D$233,J614&lt;=铜钱系统分析!$E$233),5,AND(J614&gt;铜钱系统分析!$D$234,J614&lt;=铜钱系统分析!$E$234),4,AND(J614&gt;铜钱系统分析!$D$235,J614&lt;=铜钱系统分析!$E$235),3,AND(J614&gt;铜钱系统分析!$D$236,J614&lt;=铜钱系统分析!$E$236),2)</f>
        <v>2</v>
      </c>
      <c r="M614" s="48">
        <f t="shared" ca="1" si="94"/>
        <v>15.109264056821093</v>
      </c>
      <c r="N614">
        <f ca="1">_xlfn.IFS(AND(M614&gt;铜钱系统分析!$D$233,M614&lt;=铜钱系统分析!$E$233),5,AND(M614&gt;铜钱系统分析!$D$234,M614&lt;=铜钱系统分析!$E$234),4,AND(M614&gt;铜钱系统分析!$D$235,M614&lt;=铜钱系统分析!$E$235),3,AND(M614&gt;铜钱系统分析!$D$236,M614&lt;=铜钱系统分析!$E$236),2)</f>
        <v>3</v>
      </c>
      <c r="P614" s="48">
        <f t="shared" ca="1" si="95"/>
        <v>42.864276386058734</v>
      </c>
      <c r="Q614">
        <f ca="1">_xlfn.IFS(AND(P614&gt;铜钱系统分析!$D$233,P614&lt;=铜钱系统分析!$E$233),5,AND(P614&gt;铜钱系统分析!$D$234,P614&lt;=铜钱系统分析!$E$234),4,AND(P614&gt;铜钱系统分析!$D$235,P614&lt;=铜钱系统分析!$E$235),3,AND(P614&gt;铜钱系统分析!$D$236,P614&lt;=铜钱系统分析!$E$236),2)</f>
        <v>3</v>
      </c>
      <c r="S614" s="48">
        <f t="shared" ca="1" si="96"/>
        <v>34.061349575450215</v>
      </c>
      <c r="T614">
        <f ca="1">_xlfn.IFS(AND(S614&gt;铜钱系统分析!$D$233,S614&lt;=铜钱系统分析!$E$233),5,AND(S614&gt;铜钱系统分析!$D$234,S614&lt;=铜钱系统分析!$E$234),4,AND(S614&gt;铜钱系统分析!$D$235,S614&lt;=铜钱系统分析!$E$235),3,AND(S614&gt;铜钱系统分析!$D$236,S614&lt;=铜钱系统分析!$E$236),2)</f>
        <v>3</v>
      </c>
      <c r="V614" s="48">
        <f t="shared" ca="1" si="97"/>
        <v>85.434512995960716</v>
      </c>
      <c r="W614">
        <f ca="1">_xlfn.IFS(AND(V614&gt;铜钱系统分析!$D$233,V614&lt;=铜钱系统分析!$E$233),5,AND(V614&gt;铜钱系统分析!$D$234,V614&lt;=铜钱系统分析!$E$234),4,AND(V614&gt;铜钱系统分析!$D$235,V614&lt;=铜钱系统分析!$E$235),3,AND(V614&gt;铜钱系统分析!$D$236,V614&lt;=铜钱系统分析!$E$236),2)</f>
        <v>2</v>
      </c>
      <c r="Y614" s="48">
        <f t="shared" ca="1" si="98"/>
        <v>89.70109366558475</v>
      </c>
      <c r="Z614">
        <f ca="1">_xlfn.IFS(AND(Y614&gt;铜钱系统分析!$D$233,Y614&lt;=铜钱系统分析!$E$233),5,AND(Y614&gt;铜钱系统分析!$D$234,Y614&lt;=铜钱系统分析!$E$234),4,AND(Y614&gt;铜钱系统分析!$D$235,Y614&lt;=铜钱系统分析!$E$235),3,AND(Y614&gt;铜钱系统分析!$D$236,Y614&lt;=铜钱系统分析!$E$236),2)</f>
        <v>2</v>
      </c>
      <c r="AB614" s="48">
        <f t="shared" ca="1" si="99"/>
        <v>72.36311064382393</v>
      </c>
      <c r="AC614">
        <f ca="1">_xlfn.IFS(AND(AB614&gt;铜钱系统分析!$D$233,AB614&lt;=铜钱系统分析!$E$233),5,AND(AB614&gt;铜钱系统分析!$D$234,AB614&lt;=铜钱系统分析!$E$234),4,AND(AB614&gt;铜钱系统分析!$D$235,AB614&lt;=铜钱系统分析!$E$235),3,AND(AB614&gt;铜钱系统分析!$D$236,AB614&lt;=铜钱系统分析!$E$236),2)</f>
        <v>3</v>
      </c>
    </row>
    <row r="615" spans="1:29" x14ac:dyDescent="0.15">
      <c r="A615" s="48">
        <f t="shared" ca="1" si="90"/>
        <v>91.298698673434473</v>
      </c>
      <c r="B615">
        <f ca="1">_xlfn.IFS(AND(A615&gt;铜钱系统分析!$D$233,A615&lt;=铜钱系统分析!$E$233),5,AND(A615&gt;铜钱系统分析!$D$234,A615&lt;=铜钱系统分析!$E$234),4,AND(A615&gt;铜钱系统分析!$D$235,A615&lt;=铜钱系统分析!$E$235),3,AND(A615&gt;铜钱系统分析!$D$236,A615&lt;=铜钱系统分析!$E$236),2)</f>
        <v>2</v>
      </c>
      <c r="D615" s="48">
        <f t="shared" ca="1" si="91"/>
        <v>86.25865750387193</v>
      </c>
      <c r="E615">
        <f ca="1">_xlfn.IFS(AND(D615&gt;铜钱系统分析!$D$233,D615&lt;=铜钱系统分析!$E$233),5,AND(D615&gt;铜钱系统分析!$D$234,D615&lt;=铜钱系统分析!$E$234),4,AND(D615&gt;铜钱系统分析!$D$235,D615&lt;=铜钱系统分析!$E$235),3,AND(D615&gt;铜钱系统分析!$D$236,D615&lt;=铜钱系统分析!$E$236),2)</f>
        <v>2</v>
      </c>
      <c r="G615" s="48">
        <f t="shared" ca="1" si="92"/>
        <v>63.00701116891986</v>
      </c>
      <c r="H615">
        <f ca="1">_xlfn.IFS(AND(G615&gt;铜钱系统分析!$D$233,G615&lt;=铜钱系统分析!$E$233),5,AND(G615&gt;铜钱系统分析!$D$234,G615&lt;=铜钱系统分析!$E$234),4,AND(G615&gt;铜钱系统分析!$D$235,G615&lt;=铜钱系统分析!$E$235),3,AND(G615&gt;铜钱系统分析!$D$236,G615&lt;=铜钱系统分析!$E$236),2)</f>
        <v>3</v>
      </c>
      <c r="J615" s="48">
        <f t="shared" ca="1" si="93"/>
        <v>18.221565827805787</v>
      </c>
      <c r="K615">
        <f ca="1">_xlfn.IFS(AND(J615&gt;铜钱系统分析!$D$233,J615&lt;=铜钱系统分析!$E$233),5,AND(J615&gt;铜钱系统分析!$D$234,J615&lt;=铜钱系统分析!$E$234),4,AND(J615&gt;铜钱系统分析!$D$235,J615&lt;=铜钱系统分析!$E$235),3,AND(J615&gt;铜钱系统分析!$D$236,J615&lt;=铜钱系统分析!$E$236),2)</f>
        <v>3</v>
      </c>
      <c r="M615" s="48">
        <f t="shared" ca="1" si="94"/>
        <v>74.66988301744226</v>
      </c>
      <c r="N615">
        <f ca="1">_xlfn.IFS(AND(M615&gt;铜钱系统分析!$D$233,M615&lt;=铜钱系统分析!$E$233),5,AND(M615&gt;铜钱系统分析!$D$234,M615&lt;=铜钱系统分析!$E$234),4,AND(M615&gt;铜钱系统分析!$D$235,M615&lt;=铜钱系统分析!$E$235),3,AND(M615&gt;铜钱系统分析!$D$236,M615&lt;=铜钱系统分析!$E$236),2)</f>
        <v>2</v>
      </c>
      <c r="P615" s="48">
        <f t="shared" ca="1" si="95"/>
        <v>18.01661143841784</v>
      </c>
      <c r="Q615">
        <f ca="1">_xlfn.IFS(AND(P615&gt;铜钱系统分析!$D$233,P615&lt;=铜钱系统分析!$E$233),5,AND(P615&gt;铜钱系统分析!$D$234,P615&lt;=铜钱系统分析!$E$234),4,AND(P615&gt;铜钱系统分析!$D$235,P615&lt;=铜钱系统分析!$E$235),3,AND(P615&gt;铜钱系统分析!$D$236,P615&lt;=铜钱系统分析!$E$236),2)</f>
        <v>3</v>
      </c>
      <c r="S615" s="48">
        <f t="shared" ca="1" si="96"/>
        <v>16.079014483742892</v>
      </c>
      <c r="T615">
        <f ca="1">_xlfn.IFS(AND(S615&gt;铜钱系统分析!$D$233,S615&lt;=铜钱系统分析!$E$233),5,AND(S615&gt;铜钱系统分析!$D$234,S615&lt;=铜钱系统分析!$E$234),4,AND(S615&gt;铜钱系统分析!$D$235,S615&lt;=铜钱系统分析!$E$235),3,AND(S615&gt;铜钱系统分析!$D$236,S615&lt;=铜钱系统分析!$E$236),2)</f>
        <v>3</v>
      </c>
      <c r="V615" s="48">
        <f t="shared" ca="1" si="97"/>
        <v>43.352657516271798</v>
      </c>
      <c r="W615">
        <f ca="1">_xlfn.IFS(AND(V615&gt;铜钱系统分析!$D$233,V615&lt;=铜钱系统分析!$E$233),5,AND(V615&gt;铜钱系统分析!$D$234,V615&lt;=铜钱系统分析!$E$234),4,AND(V615&gt;铜钱系统分析!$D$235,V615&lt;=铜钱系统分析!$E$235),3,AND(V615&gt;铜钱系统分析!$D$236,V615&lt;=铜钱系统分析!$E$236),2)</f>
        <v>3</v>
      </c>
      <c r="Y615" s="48">
        <f t="shared" ca="1" si="98"/>
        <v>82.143712076643638</v>
      </c>
      <c r="Z615">
        <f ca="1">_xlfn.IFS(AND(Y615&gt;铜钱系统分析!$D$233,Y615&lt;=铜钱系统分析!$E$233),5,AND(Y615&gt;铜钱系统分析!$D$234,Y615&lt;=铜钱系统分析!$E$234),4,AND(Y615&gt;铜钱系统分析!$D$235,Y615&lt;=铜钱系统分析!$E$235),3,AND(Y615&gt;铜钱系统分析!$D$236,Y615&lt;=铜钱系统分析!$E$236),2)</f>
        <v>2</v>
      </c>
      <c r="AB615" s="48">
        <f t="shared" ca="1" si="99"/>
        <v>24.424105469724456</v>
      </c>
      <c r="AC615">
        <f ca="1">_xlfn.IFS(AND(AB615&gt;铜钱系统分析!$D$233,AB615&lt;=铜钱系统分析!$E$233),5,AND(AB615&gt;铜钱系统分析!$D$234,AB615&lt;=铜钱系统分析!$E$234),4,AND(AB615&gt;铜钱系统分析!$D$235,AB615&lt;=铜钱系统分析!$E$235),3,AND(AB615&gt;铜钱系统分析!$D$236,AB615&lt;=铜钱系统分析!$E$236),2)</f>
        <v>3</v>
      </c>
    </row>
    <row r="616" spans="1:29" x14ac:dyDescent="0.15">
      <c r="A616" s="48">
        <f t="shared" ca="1" si="90"/>
        <v>20.185001848507834</v>
      </c>
      <c r="B616">
        <f ca="1">_xlfn.IFS(AND(A616&gt;铜钱系统分析!$D$233,A616&lt;=铜钱系统分析!$E$233),5,AND(A616&gt;铜钱系统分析!$D$234,A616&lt;=铜钱系统分析!$E$234),4,AND(A616&gt;铜钱系统分析!$D$235,A616&lt;=铜钱系统分析!$E$235),3,AND(A616&gt;铜钱系统分析!$D$236,A616&lt;=铜钱系统分析!$E$236),2)</f>
        <v>3</v>
      </c>
      <c r="D616" s="48">
        <f t="shared" ca="1" si="91"/>
        <v>42.056307578879981</v>
      </c>
      <c r="E616">
        <f ca="1">_xlfn.IFS(AND(D616&gt;铜钱系统分析!$D$233,D616&lt;=铜钱系统分析!$E$233),5,AND(D616&gt;铜钱系统分析!$D$234,D616&lt;=铜钱系统分析!$E$234),4,AND(D616&gt;铜钱系统分析!$D$235,D616&lt;=铜钱系统分析!$E$235),3,AND(D616&gt;铜钱系统分析!$D$236,D616&lt;=铜钱系统分析!$E$236),2)</f>
        <v>3</v>
      </c>
      <c r="G616" s="48">
        <f t="shared" ca="1" si="92"/>
        <v>81.763436356254431</v>
      </c>
      <c r="H616">
        <f ca="1">_xlfn.IFS(AND(G616&gt;铜钱系统分析!$D$233,G616&lt;=铜钱系统分析!$E$233),5,AND(G616&gt;铜钱系统分析!$D$234,G616&lt;=铜钱系统分析!$E$234),4,AND(G616&gt;铜钱系统分析!$D$235,G616&lt;=铜钱系统分析!$E$235),3,AND(G616&gt;铜钱系统分析!$D$236,G616&lt;=铜钱系统分析!$E$236),2)</f>
        <v>2</v>
      </c>
      <c r="J616" s="48">
        <f t="shared" ca="1" si="93"/>
        <v>83.223739930163433</v>
      </c>
      <c r="K616">
        <f ca="1">_xlfn.IFS(AND(J616&gt;铜钱系统分析!$D$233,J616&lt;=铜钱系统分析!$E$233),5,AND(J616&gt;铜钱系统分析!$D$234,J616&lt;=铜钱系统分析!$E$234),4,AND(J616&gt;铜钱系统分析!$D$235,J616&lt;=铜钱系统分析!$E$235),3,AND(J616&gt;铜钱系统分析!$D$236,J616&lt;=铜钱系统分析!$E$236),2)</f>
        <v>2</v>
      </c>
      <c r="M616" s="48">
        <f t="shared" ca="1" si="94"/>
        <v>26.892122022950137</v>
      </c>
      <c r="N616">
        <f ca="1">_xlfn.IFS(AND(M616&gt;铜钱系统分析!$D$233,M616&lt;=铜钱系统分析!$E$233),5,AND(M616&gt;铜钱系统分析!$D$234,M616&lt;=铜钱系统分析!$E$234),4,AND(M616&gt;铜钱系统分析!$D$235,M616&lt;=铜钱系统分析!$E$235),3,AND(M616&gt;铜钱系统分析!$D$236,M616&lt;=铜钱系统分析!$E$236),2)</f>
        <v>3</v>
      </c>
      <c r="P616" s="48">
        <f t="shared" ca="1" si="95"/>
        <v>55.808168604476663</v>
      </c>
      <c r="Q616">
        <f ca="1">_xlfn.IFS(AND(P616&gt;铜钱系统分析!$D$233,P616&lt;=铜钱系统分析!$E$233),5,AND(P616&gt;铜钱系统分析!$D$234,P616&lt;=铜钱系统分析!$E$234),4,AND(P616&gt;铜钱系统分析!$D$235,P616&lt;=铜钱系统分析!$E$235),3,AND(P616&gt;铜钱系统分析!$D$236,P616&lt;=铜钱系统分析!$E$236),2)</f>
        <v>3</v>
      </c>
      <c r="S616" s="48">
        <f t="shared" ca="1" si="96"/>
        <v>84.430986309245057</v>
      </c>
      <c r="T616">
        <f ca="1">_xlfn.IFS(AND(S616&gt;铜钱系统分析!$D$233,S616&lt;=铜钱系统分析!$E$233),5,AND(S616&gt;铜钱系统分析!$D$234,S616&lt;=铜钱系统分析!$E$234),4,AND(S616&gt;铜钱系统分析!$D$235,S616&lt;=铜钱系统分析!$E$235),3,AND(S616&gt;铜钱系统分析!$D$236,S616&lt;=铜钱系统分析!$E$236),2)</f>
        <v>2</v>
      </c>
      <c r="V616" s="48">
        <f t="shared" ca="1" si="97"/>
        <v>75.980376510078401</v>
      </c>
      <c r="W616">
        <f ca="1">_xlfn.IFS(AND(V616&gt;铜钱系统分析!$D$233,V616&lt;=铜钱系统分析!$E$233),5,AND(V616&gt;铜钱系统分析!$D$234,V616&lt;=铜钱系统分析!$E$234),4,AND(V616&gt;铜钱系统分析!$D$235,V616&lt;=铜钱系统分析!$E$235),3,AND(V616&gt;铜钱系统分析!$D$236,V616&lt;=铜钱系统分析!$E$236),2)</f>
        <v>2</v>
      </c>
      <c r="Y616" s="48">
        <f t="shared" ca="1" si="98"/>
        <v>16.960414443867499</v>
      </c>
      <c r="Z616">
        <f ca="1">_xlfn.IFS(AND(Y616&gt;铜钱系统分析!$D$233,Y616&lt;=铜钱系统分析!$E$233),5,AND(Y616&gt;铜钱系统分析!$D$234,Y616&lt;=铜钱系统分析!$E$234),4,AND(Y616&gt;铜钱系统分析!$D$235,Y616&lt;=铜钱系统分析!$E$235),3,AND(Y616&gt;铜钱系统分析!$D$236,Y616&lt;=铜钱系统分析!$E$236),2)</f>
        <v>3</v>
      </c>
      <c r="AB616" s="48">
        <f t="shared" ca="1" si="99"/>
        <v>98.739256589683649</v>
      </c>
      <c r="AC616">
        <f ca="1">_xlfn.IFS(AND(AB616&gt;铜钱系统分析!$D$233,AB616&lt;=铜钱系统分析!$E$233),5,AND(AB616&gt;铜钱系统分析!$D$234,AB616&lt;=铜钱系统分析!$E$234),4,AND(AB616&gt;铜钱系统分析!$D$235,AB616&lt;=铜钱系统分析!$E$235),3,AND(AB616&gt;铜钱系统分析!$D$236,AB616&lt;=铜钱系统分析!$E$236),2)</f>
        <v>2</v>
      </c>
    </row>
    <row r="617" spans="1:29" x14ac:dyDescent="0.15">
      <c r="A617" s="48">
        <f t="shared" ca="1" si="90"/>
        <v>7.5877952968558819</v>
      </c>
      <c r="B617">
        <f ca="1">_xlfn.IFS(AND(A617&gt;铜钱系统分析!$D$233,A617&lt;=铜钱系统分析!$E$233),5,AND(A617&gt;铜钱系统分析!$D$234,A617&lt;=铜钱系统分析!$E$234),4,AND(A617&gt;铜钱系统分析!$D$235,A617&lt;=铜钱系统分析!$E$235),3,AND(A617&gt;铜钱系统分析!$D$236,A617&lt;=铜钱系统分析!$E$236),2)</f>
        <v>3</v>
      </c>
      <c r="D617" s="48">
        <f t="shared" ca="1" si="91"/>
        <v>96.114651448324608</v>
      </c>
      <c r="E617">
        <f ca="1">_xlfn.IFS(AND(D617&gt;铜钱系统分析!$D$233,D617&lt;=铜钱系统分析!$E$233),5,AND(D617&gt;铜钱系统分析!$D$234,D617&lt;=铜钱系统分析!$E$234),4,AND(D617&gt;铜钱系统分析!$D$235,D617&lt;=铜钱系统分析!$E$235),3,AND(D617&gt;铜钱系统分析!$D$236,D617&lt;=铜钱系统分析!$E$236),2)</f>
        <v>2</v>
      </c>
      <c r="G617" s="48">
        <f t="shared" ca="1" si="92"/>
        <v>20.760967009586075</v>
      </c>
      <c r="H617">
        <f ca="1">_xlfn.IFS(AND(G617&gt;铜钱系统分析!$D$233,G617&lt;=铜钱系统分析!$E$233),5,AND(G617&gt;铜钱系统分析!$D$234,G617&lt;=铜钱系统分析!$E$234),4,AND(G617&gt;铜钱系统分析!$D$235,G617&lt;=铜钱系统分析!$E$235),3,AND(G617&gt;铜钱系统分析!$D$236,G617&lt;=铜钱系统分析!$E$236),2)</f>
        <v>3</v>
      </c>
      <c r="J617" s="48">
        <f t="shared" ca="1" si="93"/>
        <v>33.447686406896956</v>
      </c>
      <c r="K617">
        <f ca="1">_xlfn.IFS(AND(J617&gt;铜钱系统分析!$D$233,J617&lt;=铜钱系统分析!$E$233),5,AND(J617&gt;铜钱系统分析!$D$234,J617&lt;=铜钱系统分析!$E$234),4,AND(J617&gt;铜钱系统分析!$D$235,J617&lt;=铜钱系统分析!$E$235),3,AND(J617&gt;铜钱系统分析!$D$236,J617&lt;=铜钱系统分析!$E$236),2)</f>
        <v>3</v>
      </c>
      <c r="M617" s="48">
        <f t="shared" ca="1" si="94"/>
        <v>0.51172010463057527</v>
      </c>
      <c r="N617">
        <f ca="1">_xlfn.IFS(AND(M617&gt;铜钱系统分析!$D$233,M617&lt;=铜钱系统分析!$E$233),5,AND(M617&gt;铜钱系统分析!$D$234,M617&lt;=铜钱系统分析!$E$234),4,AND(M617&gt;铜钱系统分析!$D$235,M617&lt;=铜钱系统分析!$E$235),3,AND(M617&gt;铜钱系统分析!$D$236,M617&lt;=铜钱系统分析!$E$236),2)</f>
        <v>4</v>
      </c>
      <c r="P617" s="48">
        <f t="shared" ca="1" si="95"/>
        <v>3.1483827154458632</v>
      </c>
      <c r="Q617">
        <f ca="1">_xlfn.IFS(AND(P617&gt;铜钱系统分析!$D$233,P617&lt;=铜钱系统分析!$E$233),5,AND(P617&gt;铜钱系统分析!$D$234,P617&lt;=铜钱系统分析!$E$234),4,AND(P617&gt;铜钱系统分析!$D$235,P617&lt;=铜钱系统分析!$E$235),3,AND(P617&gt;铜钱系统分析!$D$236,P617&lt;=铜钱系统分析!$E$236),2)</f>
        <v>3</v>
      </c>
      <c r="S617" s="48">
        <f t="shared" ca="1" si="96"/>
        <v>21.072111442930851</v>
      </c>
      <c r="T617">
        <f ca="1">_xlfn.IFS(AND(S617&gt;铜钱系统分析!$D$233,S617&lt;=铜钱系统分析!$E$233),5,AND(S617&gt;铜钱系统分析!$D$234,S617&lt;=铜钱系统分析!$E$234),4,AND(S617&gt;铜钱系统分析!$D$235,S617&lt;=铜钱系统分析!$E$235),3,AND(S617&gt;铜钱系统分析!$D$236,S617&lt;=铜钱系统分析!$E$236),2)</f>
        <v>3</v>
      </c>
      <c r="V617" s="48">
        <f t="shared" ca="1" si="97"/>
        <v>56.266523220456776</v>
      </c>
      <c r="W617">
        <f ca="1">_xlfn.IFS(AND(V617&gt;铜钱系统分析!$D$233,V617&lt;=铜钱系统分析!$E$233),5,AND(V617&gt;铜钱系统分析!$D$234,V617&lt;=铜钱系统分析!$E$234),4,AND(V617&gt;铜钱系统分析!$D$235,V617&lt;=铜钱系统分析!$E$235),3,AND(V617&gt;铜钱系统分析!$D$236,V617&lt;=铜钱系统分析!$E$236),2)</f>
        <v>3</v>
      </c>
      <c r="Y617" s="48">
        <f t="shared" ca="1" si="98"/>
        <v>43.671848664377421</v>
      </c>
      <c r="Z617">
        <f ca="1">_xlfn.IFS(AND(Y617&gt;铜钱系统分析!$D$233,Y617&lt;=铜钱系统分析!$E$233),5,AND(Y617&gt;铜钱系统分析!$D$234,Y617&lt;=铜钱系统分析!$E$234),4,AND(Y617&gt;铜钱系统分析!$D$235,Y617&lt;=铜钱系统分析!$E$235),3,AND(Y617&gt;铜钱系统分析!$D$236,Y617&lt;=铜钱系统分析!$E$236),2)</f>
        <v>3</v>
      </c>
      <c r="AB617" s="48">
        <f t="shared" ca="1" si="99"/>
        <v>17.642716612318242</v>
      </c>
      <c r="AC617">
        <f ca="1">_xlfn.IFS(AND(AB617&gt;铜钱系统分析!$D$233,AB617&lt;=铜钱系统分析!$E$233),5,AND(AB617&gt;铜钱系统分析!$D$234,AB617&lt;=铜钱系统分析!$E$234),4,AND(AB617&gt;铜钱系统分析!$D$235,AB617&lt;=铜钱系统分析!$E$235),3,AND(AB617&gt;铜钱系统分析!$D$236,AB617&lt;=铜钱系统分析!$E$236),2)</f>
        <v>3</v>
      </c>
    </row>
    <row r="618" spans="1:29" x14ac:dyDescent="0.15">
      <c r="A618" s="48">
        <f t="shared" ca="1" si="90"/>
        <v>21.721021832707432</v>
      </c>
      <c r="B618">
        <f ca="1">_xlfn.IFS(AND(A618&gt;铜钱系统分析!$D$233,A618&lt;=铜钱系统分析!$E$233),5,AND(A618&gt;铜钱系统分析!$D$234,A618&lt;=铜钱系统分析!$E$234),4,AND(A618&gt;铜钱系统分析!$D$235,A618&lt;=铜钱系统分析!$E$235),3,AND(A618&gt;铜钱系统分析!$D$236,A618&lt;=铜钱系统分析!$E$236),2)</f>
        <v>3</v>
      </c>
      <c r="D618" s="48">
        <f t="shared" ca="1" si="91"/>
        <v>79.57792938968332</v>
      </c>
      <c r="E618">
        <f ca="1">_xlfn.IFS(AND(D618&gt;铜钱系统分析!$D$233,D618&lt;=铜钱系统分析!$E$233),5,AND(D618&gt;铜钱系统分析!$D$234,D618&lt;=铜钱系统分析!$E$234),4,AND(D618&gt;铜钱系统分析!$D$235,D618&lt;=铜钱系统分析!$E$235),3,AND(D618&gt;铜钱系统分析!$D$236,D618&lt;=铜钱系统分析!$E$236),2)</f>
        <v>2</v>
      </c>
      <c r="G618" s="48">
        <f t="shared" ca="1" si="92"/>
        <v>94.053998239384455</v>
      </c>
      <c r="H618">
        <f ca="1">_xlfn.IFS(AND(G618&gt;铜钱系统分析!$D$233,G618&lt;=铜钱系统分析!$E$233),5,AND(G618&gt;铜钱系统分析!$D$234,G618&lt;=铜钱系统分析!$E$234),4,AND(G618&gt;铜钱系统分析!$D$235,G618&lt;=铜钱系统分析!$E$235),3,AND(G618&gt;铜钱系统分析!$D$236,G618&lt;=铜钱系统分析!$E$236),2)</f>
        <v>2</v>
      </c>
      <c r="J618" s="48">
        <f t="shared" ca="1" si="93"/>
        <v>20.647160392646935</v>
      </c>
      <c r="K618">
        <f ca="1">_xlfn.IFS(AND(J618&gt;铜钱系统分析!$D$233,J618&lt;=铜钱系统分析!$E$233),5,AND(J618&gt;铜钱系统分析!$D$234,J618&lt;=铜钱系统分析!$E$234),4,AND(J618&gt;铜钱系统分析!$D$235,J618&lt;=铜钱系统分析!$E$235),3,AND(J618&gt;铜钱系统分析!$D$236,J618&lt;=铜钱系统分析!$E$236),2)</f>
        <v>3</v>
      </c>
      <c r="M618" s="48">
        <f t="shared" ca="1" si="94"/>
        <v>63.055668010708175</v>
      </c>
      <c r="N618">
        <f ca="1">_xlfn.IFS(AND(M618&gt;铜钱系统分析!$D$233,M618&lt;=铜钱系统分析!$E$233),5,AND(M618&gt;铜钱系统分析!$D$234,M618&lt;=铜钱系统分析!$E$234),4,AND(M618&gt;铜钱系统分析!$D$235,M618&lt;=铜钱系统分析!$E$235),3,AND(M618&gt;铜钱系统分析!$D$236,M618&lt;=铜钱系统分析!$E$236),2)</f>
        <v>3</v>
      </c>
      <c r="P618" s="48">
        <f t="shared" ca="1" si="95"/>
        <v>43.116010154625904</v>
      </c>
      <c r="Q618">
        <f ca="1">_xlfn.IFS(AND(P618&gt;铜钱系统分析!$D$233,P618&lt;=铜钱系统分析!$E$233),5,AND(P618&gt;铜钱系统分析!$D$234,P618&lt;=铜钱系统分析!$E$234),4,AND(P618&gt;铜钱系统分析!$D$235,P618&lt;=铜钱系统分析!$E$235),3,AND(P618&gt;铜钱系统分析!$D$236,P618&lt;=铜钱系统分析!$E$236),2)</f>
        <v>3</v>
      </c>
      <c r="S618" s="48">
        <f t="shared" ca="1" si="96"/>
        <v>79.226042483552646</v>
      </c>
      <c r="T618">
        <f ca="1">_xlfn.IFS(AND(S618&gt;铜钱系统分析!$D$233,S618&lt;=铜钱系统分析!$E$233),5,AND(S618&gt;铜钱系统分析!$D$234,S618&lt;=铜钱系统分析!$E$234),4,AND(S618&gt;铜钱系统分析!$D$235,S618&lt;=铜钱系统分析!$E$235),3,AND(S618&gt;铜钱系统分析!$D$236,S618&lt;=铜钱系统分析!$E$236),2)</f>
        <v>2</v>
      </c>
      <c r="V618" s="48">
        <f t="shared" ca="1" si="97"/>
        <v>8.4191144741920354</v>
      </c>
      <c r="W618">
        <f ca="1">_xlfn.IFS(AND(V618&gt;铜钱系统分析!$D$233,V618&lt;=铜钱系统分析!$E$233),5,AND(V618&gt;铜钱系统分析!$D$234,V618&lt;=铜钱系统分析!$E$234),4,AND(V618&gt;铜钱系统分析!$D$235,V618&lt;=铜钱系统分析!$E$235),3,AND(V618&gt;铜钱系统分析!$D$236,V618&lt;=铜钱系统分析!$E$236),2)</f>
        <v>3</v>
      </c>
      <c r="Y618" s="48">
        <f t="shared" ca="1" si="98"/>
        <v>8.2286231039258588</v>
      </c>
      <c r="Z618">
        <f ca="1">_xlfn.IFS(AND(Y618&gt;铜钱系统分析!$D$233,Y618&lt;=铜钱系统分析!$E$233),5,AND(Y618&gt;铜钱系统分析!$D$234,Y618&lt;=铜钱系统分析!$E$234),4,AND(Y618&gt;铜钱系统分析!$D$235,Y618&lt;=铜钱系统分析!$E$235),3,AND(Y618&gt;铜钱系统分析!$D$236,Y618&lt;=铜钱系统分析!$E$236),2)</f>
        <v>3</v>
      </c>
      <c r="AB618" s="48">
        <f t="shared" ca="1" si="99"/>
        <v>94.04703597180675</v>
      </c>
      <c r="AC618">
        <f ca="1">_xlfn.IFS(AND(AB618&gt;铜钱系统分析!$D$233,AB618&lt;=铜钱系统分析!$E$233),5,AND(AB618&gt;铜钱系统分析!$D$234,AB618&lt;=铜钱系统分析!$E$234),4,AND(AB618&gt;铜钱系统分析!$D$235,AB618&lt;=铜钱系统分析!$E$235),3,AND(AB618&gt;铜钱系统分析!$D$236,AB618&lt;=铜钱系统分析!$E$236),2)</f>
        <v>2</v>
      </c>
    </row>
    <row r="619" spans="1:29" x14ac:dyDescent="0.15">
      <c r="A619" s="48">
        <f t="shared" ca="1" si="90"/>
        <v>33.010353917800863</v>
      </c>
      <c r="B619">
        <f ca="1">_xlfn.IFS(AND(A619&gt;铜钱系统分析!$D$233,A619&lt;=铜钱系统分析!$E$233),5,AND(A619&gt;铜钱系统分析!$D$234,A619&lt;=铜钱系统分析!$E$234),4,AND(A619&gt;铜钱系统分析!$D$235,A619&lt;=铜钱系统分析!$E$235),3,AND(A619&gt;铜钱系统分析!$D$236,A619&lt;=铜钱系统分析!$E$236),2)</f>
        <v>3</v>
      </c>
      <c r="D619" s="48">
        <f t="shared" ca="1" si="91"/>
        <v>39.888113855095988</v>
      </c>
      <c r="E619">
        <f ca="1">_xlfn.IFS(AND(D619&gt;铜钱系统分析!$D$233,D619&lt;=铜钱系统分析!$E$233),5,AND(D619&gt;铜钱系统分析!$D$234,D619&lt;=铜钱系统分析!$E$234),4,AND(D619&gt;铜钱系统分析!$D$235,D619&lt;=铜钱系统分析!$E$235),3,AND(D619&gt;铜钱系统分析!$D$236,D619&lt;=铜钱系统分析!$E$236),2)</f>
        <v>3</v>
      </c>
      <c r="G619" s="48">
        <f t="shared" ca="1" si="92"/>
        <v>72.665731023616758</v>
      </c>
      <c r="H619">
        <f ca="1">_xlfn.IFS(AND(G619&gt;铜钱系统分析!$D$233,G619&lt;=铜钱系统分析!$E$233),5,AND(G619&gt;铜钱系统分析!$D$234,G619&lt;=铜钱系统分析!$E$234),4,AND(G619&gt;铜钱系统分析!$D$235,G619&lt;=铜钱系统分析!$E$235),3,AND(G619&gt;铜钱系统分析!$D$236,G619&lt;=铜钱系统分析!$E$236),2)</f>
        <v>2</v>
      </c>
      <c r="J619" s="48">
        <f t="shared" ca="1" si="93"/>
        <v>57.415721043081206</v>
      </c>
      <c r="K619">
        <f ca="1">_xlfn.IFS(AND(J619&gt;铜钱系统分析!$D$233,J619&lt;=铜钱系统分析!$E$233),5,AND(J619&gt;铜钱系统分析!$D$234,J619&lt;=铜钱系统分析!$E$234),4,AND(J619&gt;铜钱系统分析!$D$235,J619&lt;=铜钱系统分析!$E$235),3,AND(J619&gt;铜钱系统分析!$D$236,J619&lt;=铜钱系统分析!$E$236),2)</f>
        <v>3</v>
      </c>
      <c r="M619" s="48">
        <f t="shared" ca="1" si="94"/>
        <v>86.649922533850926</v>
      </c>
      <c r="N619">
        <f ca="1">_xlfn.IFS(AND(M619&gt;铜钱系统分析!$D$233,M619&lt;=铜钱系统分析!$E$233),5,AND(M619&gt;铜钱系统分析!$D$234,M619&lt;=铜钱系统分析!$E$234),4,AND(M619&gt;铜钱系统分析!$D$235,M619&lt;=铜钱系统分析!$E$235),3,AND(M619&gt;铜钱系统分析!$D$236,M619&lt;=铜钱系统分析!$E$236),2)</f>
        <v>2</v>
      </c>
      <c r="P619" s="48">
        <f t="shared" ca="1" si="95"/>
        <v>71.039906103969983</v>
      </c>
      <c r="Q619">
        <f ca="1">_xlfn.IFS(AND(P619&gt;铜钱系统分析!$D$233,P619&lt;=铜钱系统分析!$E$233),5,AND(P619&gt;铜钱系统分析!$D$234,P619&lt;=铜钱系统分析!$E$234),4,AND(P619&gt;铜钱系统分析!$D$235,P619&lt;=铜钱系统分析!$E$235),3,AND(P619&gt;铜钱系统分析!$D$236,P619&lt;=铜钱系统分析!$E$236),2)</f>
        <v>3</v>
      </c>
      <c r="S619" s="48">
        <f t="shared" ca="1" si="96"/>
        <v>24.841791207642139</v>
      </c>
      <c r="T619">
        <f ca="1">_xlfn.IFS(AND(S619&gt;铜钱系统分析!$D$233,S619&lt;=铜钱系统分析!$E$233),5,AND(S619&gt;铜钱系统分析!$D$234,S619&lt;=铜钱系统分析!$E$234),4,AND(S619&gt;铜钱系统分析!$D$235,S619&lt;=铜钱系统分析!$E$235),3,AND(S619&gt;铜钱系统分析!$D$236,S619&lt;=铜钱系统分析!$E$236),2)</f>
        <v>3</v>
      </c>
      <c r="V619" s="48">
        <f t="shared" ca="1" si="97"/>
        <v>14.355747667910979</v>
      </c>
      <c r="W619">
        <f ca="1">_xlfn.IFS(AND(V619&gt;铜钱系统分析!$D$233,V619&lt;=铜钱系统分析!$E$233),5,AND(V619&gt;铜钱系统分析!$D$234,V619&lt;=铜钱系统分析!$E$234),4,AND(V619&gt;铜钱系统分析!$D$235,V619&lt;=铜钱系统分析!$E$235),3,AND(V619&gt;铜钱系统分析!$D$236,V619&lt;=铜钱系统分析!$E$236),2)</f>
        <v>3</v>
      </c>
      <c r="Y619" s="48">
        <f t="shared" ca="1" si="98"/>
        <v>98.123512224072286</v>
      </c>
      <c r="Z619">
        <f ca="1">_xlfn.IFS(AND(Y619&gt;铜钱系统分析!$D$233,Y619&lt;=铜钱系统分析!$E$233),5,AND(Y619&gt;铜钱系统分析!$D$234,Y619&lt;=铜钱系统分析!$E$234),4,AND(Y619&gt;铜钱系统分析!$D$235,Y619&lt;=铜钱系统分析!$E$235),3,AND(Y619&gt;铜钱系统分析!$D$236,Y619&lt;=铜钱系统分析!$E$236),2)</f>
        <v>2</v>
      </c>
      <c r="AB619" s="48">
        <f t="shared" ca="1" si="99"/>
        <v>58.45628767741006</v>
      </c>
      <c r="AC619">
        <f ca="1">_xlfn.IFS(AND(AB619&gt;铜钱系统分析!$D$233,AB619&lt;=铜钱系统分析!$E$233),5,AND(AB619&gt;铜钱系统分析!$D$234,AB619&lt;=铜钱系统分析!$E$234),4,AND(AB619&gt;铜钱系统分析!$D$235,AB619&lt;=铜钱系统分析!$E$235),3,AND(AB619&gt;铜钱系统分析!$D$236,AB619&lt;=铜钱系统分析!$E$236),2)</f>
        <v>3</v>
      </c>
    </row>
    <row r="620" spans="1:29" x14ac:dyDescent="0.15">
      <c r="A620" s="48">
        <f t="shared" ca="1" si="90"/>
        <v>6.8530315043250027</v>
      </c>
      <c r="B620">
        <f ca="1">_xlfn.IFS(AND(A620&gt;铜钱系统分析!$D$233,A620&lt;=铜钱系统分析!$E$233),5,AND(A620&gt;铜钱系统分析!$D$234,A620&lt;=铜钱系统分析!$E$234),4,AND(A620&gt;铜钱系统分析!$D$235,A620&lt;=铜钱系统分析!$E$235),3,AND(A620&gt;铜钱系统分析!$D$236,A620&lt;=铜钱系统分析!$E$236),2)</f>
        <v>3</v>
      </c>
      <c r="D620" s="48">
        <f t="shared" ca="1" si="91"/>
        <v>63.541033788090807</v>
      </c>
      <c r="E620">
        <f ca="1">_xlfn.IFS(AND(D620&gt;铜钱系统分析!$D$233,D620&lt;=铜钱系统分析!$E$233),5,AND(D620&gt;铜钱系统分析!$D$234,D620&lt;=铜钱系统分析!$E$234),4,AND(D620&gt;铜钱系统分析!$D$235,D620&lt;=铜钱系统分析!$E$235),3,AND(D620&gt;铜钱系统分析!$D$236,D620&lt;=铜钱系统分析!$E$236),2)</f>
        <v>3</v>
      </c>
      <c r="G620" s="48">
        <f t="shared" ca="1" si="92"/>
        <v>13.386965508714365</v>
      </c>
      <c r="H620">
        <f ca="1">_xlfn.IFS(AND(G620&gt;铜钱系统分析!$D$233,G620&lt;=铜钱系统分析!$E$233),5,AND(G620&gt;铜钱系统分析!$D$234,G620&lt;=铜钱系统分析!$E$234),4,AND(G620&gt;铜钱系统分析!$D$235,G620&lt;=铜钱系统分析!$E$235),3,AND(G620&gt;铜钱系统分析!$D$236,G620&lt;=铜钱系统分析!$E$236),2)</f>
        <v>3</v>
      </c>
      <c r="J620" s="48">
        <f t="shared" ca="1" si="93"/>
        <v>31.859817009690317</v>
      </c>
      <c r="K620">
        <f ca="1">_xlfn.IFS(AND(J620&gt;铜钱系统分析!$D$233,J620&lt;=铜钱系统分析!$E$233),5,AND(J620&gt;铜钱系统分析!$D$234,J620&lt;=铜钱系统分析!$E$234),4,AND(J620&gt;铜钱系统分析!$D$235,J620&lt;=铜钱系统分析!$E$235),3,AND(J620&gt;铜钱系统分析!$D$236,J620&lt;=铜钱系统分析!$E$236),2)</f>
        <v>3</v>
      </c>
      <c r="M620" s="48">
        <f t="shared" ca="1" si="94"/>
        <v>66.999777393783162</v>
      </c>
      <c r="N620">
        <f ca="1">_xlfn.IFS(AND(M620&gt;铜钱系统分析!$D$233,M620&lt;=铜钱系统分析!$E$233),5,AND(M620&gt;铜钱系统分析!$D$234,M620&lt;=铜钱系统分析!$E$234),4,AND(M620&gt;铜钱系统分析!$D$235,M620&lt;=铜钱系统分析!$E$235),3,AND(M620&gt;铜钱系统分析!$D$236,M620&lt;=铜钱系统分析!$E$236),2)</f>
        <v>3</v>
      </c>
      <c r="P620" s="48">
        <f t="shared" ca="1" si="95"/>
        <v>57.429033744310821</v>
      </c>
      <c r="Q620">
        <f ca="1">_xlfn.IFS(AND(P620&gt;铜钱系统分析!$D$233,P620&lt;=铜钱系统分析!$E$233),5,AND(P620&gt;铜钱系统分析!$D$234,P620&lt;=铜钱系统分析!$E$234),4,AND(P620&gt;铜钱系统分析!$D$235,P620&lt;=铜钱系统分析!$E$235),3,AND(P620&gt;铜钱系统分析!$D$236,P620&lt;=铜钱系统分析!$E$236),2)</f>
        <v>3</v>
      </c>
      <c r="S620" s="48">
        <f t="shared" ca="1" si="96"/>
        <v>2.2688552327057576</v>
      </c>
      <c r="T620">
        <f ca="1">_xlfn.IFS(AND(S620&gt;铜钱系统分析!$D$233,S620&lt;=铜钱系统分析!$E$233),5,AND(S620&gt;铜钱系统分析!$D$234,S620&lt;=铜钱系统分析!$E$234),4,AND(S620&gt;铜钱系统分析!$D$235,S620&lt;=铜钱系统分析!$E$235),3,AND(S620&gt;铜钱系统分析!$D$236,S620&lt;=铜钱系统分析!$E$236),2)</f>
        <v>4</v>
      </c>
      <c r="V620" s="48">
        <f t="shared" ca="1" si="97"/>
        <v>66.344098858158304</v>
      </c>
      <c r="W620">
        <f ca="1">_xlfn.IFS(AND(V620&gt;铜钱系统分析!$D$233,V620&lt;=铜钱系统分析!$E$233),5,AND(V620&gt;铜钱系统分析!$D$234,V620&lt;=铜钱系统分析!$E$234),4,AND(V620&gt;铜钱系统分析!$D$235,V620&lt;=铜钱系统分析!$E$235),3,AND(V620&gt;铜钱系统分析!$D$236,V620&lt;=铜钱系统分析!$E$236),2)</f>
        <v>3</v>
      </c>
      <c r="Y620" s="48">
        <f t="shared" ca="1" si="98"/>
        <v>16.711878151793634</v>
      </c>
      <c r="Z620">
        <f ca="1">_xlfn.IFS(AND(Y620&gt;铜钱系统分析!$D$233,Y620&lt;=铜钱系统分析!$E$233),5,AND(Y620&gt;铜钱系统分析!$D$234,Y620&lt;=铜钱系统分析!$E$234),4,AND(Y620&gt;铜钱系统分析!$D$235,Y620&lt;=铜钱系统分析!$E$235),3,AND(Y620&gt;铜钱系统分析!$D$236,Y620&lt;=铜钱系统分析!$E$236),2)</f>
        <v>3</v>
      </c>
      <c r="AB620" s="48">
        <f t="shared" ca="1" si="99"/>
        <v>97.327660333064884</v>
      </c>
      <c r="AC620">
        <f ca="1">_xlfn.IFS(AND(AB620&gt;铜钱系统分析!$D$233,AB620&lt;=铜钱系统分析!$E$233),5,AND(AB620&gt;铜钱系统分析!$D$234,AB620&lt;=铜钱系统分析!$E$234),4,AND(AB620&gt;铜钱系统分析!$D$235,AB620&lt;=铜钱系统分析!$E$235),3,AND(AB620&gt;铜钱系统分析!$D$236,AB620&lt;=铜钱系统分析!$E$236),2)</f>
        <v>2</v>
      </c>
    </row>
    <row r="621" spans="1:29" x14ac:dyDescent="0.15">
      <c r="A621" s="48">
        <f t="shared" ca="1" si="90"/>
        <v>63.630067463944549</v>
      </c>
      <c r="B621">
        <f ca="1">_xlfn.IFS(AND(A621&gt;铜钱系统分析!$D$233,A621&lt;=铜钱系统分析!$E$233),5,AND(A621&gt;铜钱系统分析!$D$234,A621&lt;=铜钱系统分析!$E$234),4,AND(A621&gt;铜钱系统分析!$D$235,A621&lt;=铜钱系统分析!$E$235),3,AND(A621&gt;铜钱系统分析!$D$236,A621&lt;=铜钱系统分析!$E$236),2)</f>
        <v>3</v>
      </c>
      <c r="D621" s="48">
        <f t="shared" ca="1" si="91"/>
        <v>64.421589827071799</v>
      </c>
      <c r="E621">
        <f ca="1">_xlfn.IFS(AND(D621&gt;铜钱系统分析!$D$233,D621&lt;=铜钱系统分析!$E$233),5,AND(D621&gt;铜钱系统分析!$D$234,D621&lt;=铜钱系统分析!$E$234),4,AND(D621&gt;铜钱系统分析!$D$235,D621&lt;=铜钱系统分析!$E$235),3,AND(D621&gt;铜钱系统分析!$D$236,D621&lt;=铜钱系统分析!$E$236),2)</f>
        <v>3</v>
      </c>
      <c r="G621" s="48">
        <f t="shared" ca="1" si="92"/>
        <v>46.194274843561857</v>
      </c>
      <c r="H621">
        <f ca="1">_xlfn.IFS(AND(G621&gt;铜钱系统分析!$D$233,G621&lt;=铜钱系统分析!$E$233),5,AND(G621&gt;铜钱系统分析!$D$234,G621&lt;=铜钱系统分析!$E$234),4,AND(G621&gt;铜钱系统分析!$D$235,G621&lt;=铜钱系统分析!$E$235),3,AND(G621&gt;铜钱系统分析!$D$236,G621&lt;=铜钱系统分析!$E$236),2)</f>
        <v>3</v>
      </c>
      <c r="J621" s="48">
        <f t="shared" ca="1" si="93"/>
        <v>71.424038186908248</v>
      </c>
      <c r="K621">
        <f ca="1">_xlfn.IFS(AND(J621&gt;铜钱系统分析!$D$233,J621&lt;=铜钱系统分析!$E$233),5,AND(J621&gt;铜钱系统分析!$D$234,J621&lt;=铜钱系统分析!$E$234),4,AND(J621&gt;铜钱系统分析!$D$235,J621&lt;=铜钱系统分析!$E$235),3,AND(J621&gt;铜钱系统分析!$D$236,J621&lt;=铜钱系统分析!$E$236),2)</f>
        <v>3</v>
      </c>
      <c r="M621" s="48">
        <f t="shared" ca="1" si="94"/>
        <v>86.853598593451153</v>
      </c>
      <c r="N621">
        <f ca="1">_xlfn.IFS(AND(M621&gt;铜钱系统分析!$D$233,M621&lt;=铜钱系统分析!$E$233),5,AND(M621&gt;铜钱系统分析!$D$234,M621&lt;=铜钱系统分析!$E$234),4,AND(M621&gt;铜钱系统分析!$D$235,M621&lt;=铜钱系统分析!$E$235),3,AND(M621&gt;铜钱系统分析!$D$236,M621&lt;=铜钱系统分析!$E$236),2)</f>
        <v>2</v>
      </c>
      <c r="P621" s="48">
        <f t="shared" ca="1" si="95"/>
        <v>22.09016078497169</v>
      </c>
      <c r="Q621">
        <f ca="1">_xlfn.IFS(AND(P621&gt;铜钱系统分析!$D$233,P621&lt;=铜钱系统分析!$E$233),5,AND(P621&gt;铜钱系统分析!$D$234,P621&lt;=铜钱系统分析!$E$234),4,AND(P621&gt;铜钱系统分析!$D$235,P621&lt;=铜钱系统分析!$E$235),3,AND(P621&gt;铜钱系统分析!$D$236,P621&lt;=铜钱系统分析!$E$236),2)</f>
        <v>3</v>
      </c>
      <c r="S621" s="48">
        <f t="shared" ca="1" si="96"/>
        <v>49.297142960604546</v>
      </c>
      <c r="T621">
        <f ca="1">_xlfn.IFS(AND(S621&gt;铜钱系统分析!$D$233,S621&lt;=铜钱系统分析!$E$233),5,AND(S621&gt;铜钱系统分析!$D$234,S621&lt;=铜钱系统分析!$E$234),4,AND(S621&gt;铜钱系统分析!$D$235,S621&lt;=铜钱系统分析!$E$235),3,AND(S621&gt;铜钱系统分析!$D$236,S621&lt;=铜钱系统分析!$E$236),2)</f>
        <v>3</v>
      </c>
      <c r="V621" s="48">
        <f t="shared" ca="1" si="97"/>
        <v>61.251119494968322</v>
      </c>
      <c r="W621">
        <f ca="1">_xlfn.IFS(AND(V621&gt;铜钱系统分析!$D$233,V621&lt;=铜钱系统分析!$E$233),5,AND(V621&gt;铜钱系统分析!$D$234,V621&lt;=铜钱系统分析!$E$234),4,AND(V621&gt;铜钱系统分析!$D$235,V621&lt;=铜钱系统分析!$E$235),3,AND(V621&gt;铜钱系统分析!$D$236,V621&lt;=铜钱系统分析!$E$236),2)</f>
        <v>3</v>
      </c>
      <c r="Y621" s="48">
        <f t="shared" ca="1" si="98"/>
        <v>25.006646182568637</v>
      </c>
      <c r="Z621">
        <f ca="1">_xlfn.IFS(AND(Y621&gt;铜钱系统分析!$D$233,Y621&lt;=铜钱系统分析!$E$233),5,AND(Y621&gt;铜钱系统分析!$D$234,Y621&lt;=铜钱系统分析!$E$234),4,AND(Y621&gt;铜钱系统分析!$D$235,Y621&lt;=铜钱系统分析!$E$235),3,AND(Y621&gt;铜钱系统分析!$D$236,Y621&lt;=铜钱系统分析!$E$236),2)</f>
        <v>3</v>
      </c>
      <c r="AB621" s="48">
        <f t="shared" ca="1" si="99"/>
        <v>78.40905342303796</v>
      </c>
      <c r="AC621">
        <f ca="1">_xlfn.IFS(AND(AB621&gt;铜钱系统分析!$D$233,AB621&lt;=铜钱系统分析!$E$233),5,AND(AB621&gt;铜钱系统分析!$D$234,AB621&lt;=铜钱系统分析!$E$234),4,AND(AB621&gt;铜钱系统分析!$D$235,AB621&lt;=铜钱系统分析!$E$235),3,AND(AB621&gt;铜钱系统分析!$D$236,AB621&lt;=铜钱系统分析!$E$236),2)</f>
        <v>2</v>
      </c>
    </row>
    <row r="622" spans="1:29" x14ac:dyDescent="0.15">
      <c r="A622" s="48">
        <f t="shared" ca="1" si="90"/>
        <v>14.734092325891645</v>
      </c>
      <c r="B622">
        <f ca="1">_xlfn.IFS(AND(A622&gt;铜钱系统分析!$D$233,A622&lt;=铜钱系统分析!$E$233),5,AND(A622&gt;铜钱系统分析!$D$234,A622&lt;=铜钱系统分析!$E$234),4,AND(A622&gt;铜钱系统分析!$D$235,A622&lt;=铜钱系统分析!$E$235),3,AND(A622&gt;铜钱系统分析!$D$236,A622&lt;=铜钱系统分析!$E$236),2)</f>
        <v>3</v>
      </c>
      <c r="D622" s="48">
        <f t="shared" ca="1" si="91"/>
        <v>92.336615557775005</v>
      </c>
      <c r="E622">
        <f ca="1">_xlfn.IFS(AND(D622&gt;铜钱系统分析!$D$233,D622&lt;=铜钱系统分析!$E$233),5,AND(D622&gt;铜钱系统分析!$D$234,D622&lt;=铜钱系统分析!$E$234),4,AND(D622&gt;铜钱系统分析!$D$235,D622&lt;=铜钱系统分析!$E$235),3,AND(D622&gt;铜钱系统分析!$D$236,D622&lt;=铜钱系统分析!$E$236),2)</f>
        <v>2</v>
      </c>
      <c r="G622" s="48">
        <f t="shared" ca="1" si="92"/>
        <v>64.135586888649016</v>
      </c>
      <c r="H622">
        <f ca="1">_xlfn.IFS(AND(G622&gt;铜钱系统分析!$D$233,G622&lt;=铜钱系统分析!$E$233),5,AND(G622&gt;铜钱系统分析!$D$234,G622&lt;=铜钱系统分析!$E$234),4,AND(G622&gt;铜钱系统分析!$D$235,G622&lt;=铜钱系统分析!$E$235),3,AND(G622&gt;铜钱系统分析!$D$236,G622&lt;=铜钱系统分析!$E$236),2)</f>
        <v>3</v>
      </c>
      <c r="J622" s="48">
        <f t="shared" ca="1" si="93"/>
        <v>15.559126711971249</v>
      </c>
      <c r="K622">
        <f ca="1">_xlfn.IFS(AND(J622&gt;铜钱系统分析!$D$233,J622&lt;=铜钱系统分析!$E$233),5,AND(J622&gt;铜钱系统分析!$D$234,J622&lt;=铜钱系统分析!$E$234),4,AND(J622&gt;铜钱系统分析!$D$235,J622&lt;=铜钱系统分析!$E$235),3,AND(J622&gt;铜钱系统分析!$D$236,J622&lt;=铜钱系统分析!$E$236),2)</f>
        <v>3</v>
      </c>
      <c r="M622" s="48">
        <f t="shared" ca="1" si="94"/>
        <v>78.556005015475847</v>
      </c>
      <c r="N622">
        <f ca="1">_xlfn.IFS(AND(M622&gt;铜钱系统分析!$D$233,M622&lt;=铜钱系统分析!$E$233),5,AND(M622&gt;铜钱系统分析!$D$234,M622&lt;=铜钱系统分析!$E$234),4,AND(M622&gt;铜钱系统分析!$D$235,M622&lt;=铜钱系统分析!$E$235),3,AND(M622&gt;铜钱系统分析!$D$236,M622&lt;=铜钱系统分析!$E$236),2)</f>
        <v>2</v>
      </c>
      <c r="P622" s="48">
        <f t="shared" ca="1" si="95"/>
        <v>3.9874704131251271</v>
      </c>
      <c r="Q622">
        <f ca="1">_xlfn.IFS(AND(P622&gt;铜钱系统分析!$D$233,P622&lt;=铜钱系统分析!$E$233),5,AND(P622&gt;铜钱系统分析!$D$234,P622&lt;=铜钱系统分析!$E$234),4,AND(P622&gt;铜钱系统分析!$D$235,P622&lt;=铜钱系统分析!$E$235),3,AND(P622&gt;铜钱系统分析!$D$236,P622&lt;=铜钱系统分析!$E$236),2)</f>
        <v>3</v>
      </c>
      <c r="S622" s="48">
        <f t="shared" ca="1" si="96"/>
        <v>28.946197792535735</v>
      </c>
      <c r="T622">
        <f ca="1">_xlfn.IFS(AND(S622&gt;铜钱系统分析!$D$233,S622&lt;=铜钱系统分析!$E$233),5,AND(S622&gt;铜钱系统分析!$D$234,S622&lt;=铜钱系统分析!$E$234),4,AND(S622&gt;铜钱系统分析!$D$235,S622&lt;=铜钱系统分析!$E$235),3,AND(S622&gt;铜钱系统分析!$D$236,S622&lt;=铜钱系统分析!$E$236),2)</f>
        <v>3</v>
      </c>
      <c r="V622" s="48">
        <f t="shared" ca="1" si="97"/>
        <v>23.168637742853914</v>
      </c>
      <c r="W622">
        <f ca="1">_xlfn.IFS(AND(V622&gt;铜钱系统分析!$D$233,V622&lt;=铜钱系统分析!$E$233),5,AND(V622&gt;铜钱系统分析!$D$234,V622&lt;=铜钱系统分析!$E$234),4,AND(V622&gt;铜钱系统分析!$D$235,V622&lt;=铜钱系统分析!$E$235),3,AND(V622&gt;铜钱系统分析!$D$236,V622&lt;=铜钱系统分析!$E$236),2)</f>
        <v>3</v>
      </c>
      <c r="Y622" s="48">
        <f t="shared" ca="1" si="98"/>
        <v>65.170255687211537</v>
      </c>
      <c r="Z622">
        <f ca="1">_xlfn.IFS(AND(Y622&gt;铜钱系统分析!$D$233,Y622&lt;=铜钱系统分析!$E$233),5,AND(Y622&gt;铜钱系统分析!$D$234,Y622&lt;=铜钱系统分析!$E$234),4,AND(Y622&gt;铜钱系统分析!$D$235,Y622&lt;=铜钱系统分析!$E$235),3,AND(Y622&gt;铜钱系统分析!$D$236,Y622&lt;=铜钱系统分析!$E$236),2)</f>
        <v>3</v>
      </c>
      <c r="AB622" s="48">
        <f t="shared" ca="1" si="99"/>
        <v>32.167096740630463</v>
      </c>
      <c r="AC622">
        <f ca="1">_xlfn.IFS(AND(AB622&gt;铜钱系统分析!$D$233,AB622&lt;=铜钱系统分析!$E$233),5,AND(AB622&gt;铜钱系统分析!$D$234,AB622&lt;=铜钱系统分析!$E$234),4,AND(AB622&gt;铜钱系统分析!$D$235,AB622&lt;=铜钱系统分析!$E$235),3,AND(AB622&gt;铜钱系统分析!$D$236,AB622&lt;=铜钱系统分析!$E$236),2)</f>
        <v>3</v>
      </c>
    </row>
    <row r="623" spans="1:29" x14ac:dyDescent="0.15">
      <c r="A623" s="48">
        <f t="shared" ca="1" si="90"/>
        <v>18.199049641878517</v>
      </c>
      <c r="B623">
        <f ca="1">_xlfn.IFS(AND(A623&gt;铜钱系统分析!$D$233,A623&lt;=铜钱系统分析!$E$233),5,AND(A623&gt;铜钱系统分析!$D$234,A623&lt;=铜钱系统分析!$E$234),4,AND(A623&gt;铜钱系统分析!$D$235,A623&lt;=铜钱系统分析!$E$235),3,AND(A623&gt;铜钱系统分析!$D$236,A623&lt;=铜钱系统分析!$E$236),2)</f>
        <v>3</v>
      </c>
      <c r="D623" s="48">
        <f t="shared" ca="1" si="91"/>
        <v>82.91300563515631</v>
      </c>
      <c r="E623">
        <f ca="1">_xlfn.IFS(AND(D623&gt;铜钱系统分析!$D$233,D623&lt;=铜钱系统分析!$E$233),5,AND(D623&gt;铜钱系统分析!$D$234,D623&lt;=铜钱系统分析!$E$234),4,AND(D623&gt;铜钱系统分析!$D$235,D623&lt;=铜钱系统分析!$E$235),3,AND(D623&gt;铜钱系统分析!$D$236,D623&lt;=铜钱系统分析!$E$236),2)</f>
        <v>2</v>
      </c>
      <c r="G623" s="48">
        <f t="shared" ca="1" si="92"/>
        <v>41.227964022181119</v>
      </c>
      <c r="H623">
        <f ca="1">_xlfn.IFS(AND(G623&gt;铜钱系统分析!$D$233,G623&lt;=铜钱系统分析!$E$233),5,AND(G623&gt;铜钱系统分析!$D$234,G623&lt;=铜钱系统分析!$E$234),4,AND(G623&gt;铜钱系统分析!$D$235,G623&lt;=铜钱系统分析!$E$235),3,AND(G623&gt;铜钱系统分析!$D$236,G623&lt;=铜钱系统分析!$E$236),2)</f>
        <v>3</v>
      </c>
      <c r="J623" s="48">
        <f t="shared" ca="1" si="93"/>
        <v>44.094147350128473</v>
      </c>
      <c r="K623">
        <f ca="1">_xlfn.IFS(AND(J623&gt;铜钱系统分析!$D$233,J623&lt;=铜钱系统分析!$E$233),5,AND(J623&gt;铜钱系统分析!$D$234,J623&lt;=铜钱系统分析!$E$234),4,AND(J623&gt;铜钱系统分析!$D$235,J623&lt;=铜钱系统分析!$E$235),3,AND(J623&gt;铜钱系统分析!$D$236,J623&lt;=铜钱系统分析!$E$236),2)</f>
        <v>3</v>
      </c>
      <c r="M623" s="48">
        <f t="shared" ca="1" si="94"/>
        <v>50.659950300247125</v>
      </c>
      <c r="N623">
        <f ca="1">_xlfn.IFS(AND(M623&gt;铜钱系统分析!$D$233,M623&lt;=铜钱系统分析!$E$233),5,AND(M623&gt;铜钱系统分析!$D$234,M623&lt;=铜钱系统分析!$E$234),4,AND(M623&gt;铜钱系统分析!$D$235,M623&lt;=铜钱系统分析!$E$235),3,AND(M623&gt;铜钱系统分析!$D$236,M623&lt;=铜钱系统分析!$E$236),2)</f>
        <v>3</v>
      </c>
      <c r="P623" s="48">
        <f t="shared" ca="1" si="95"/>
        <v>73.14811157588052</v>
      </c>
      <c r="Q623">
        <f ca="1">_xlfn.IFS(AND(P623&gt;铜钱系统分析!$D$233,P623&lt;=铜钱系统分析!$E$233),5,AND(P623&gt;铜钱系统分析!$D$234,P623&lt;=铜钱系统分析!$E$234),4,AND(P623&gt;铜钱系统分析!$D$235,P623&lt;=铜钱系统分析!$E$235),3,AND(P623&gt;铜钱系统分析!$D$236,P623&lt;=铜钱系统分析!$E$236),2)</f>
        <v>2</v>
      </c>
      <c r="S623" s="48">
        <f t="shared" ca="1" si="96"/>
        <v>43.620089519289998</v>
      </c>
      <c r="T623">
        <f ca="1">_xlfn.IFS(AND(S623&gt;铜钱系统分析!$D$233,S623&lt;=铜钱系统分析!$E$233),5,AND(S623&gt;铜钱系统分析!$D$234,S623&lt;=铜钱系统分析!$E$234),4,AND(S623&gt;铜钱系统分析!$D$235,S623&lt;=铜钱系统分析!$E$235),3,AND(S623&gt;铜钱系统分析!$D$236,S623&lt;=铜钱系统分析!$E$236),2)</f>
        <v>3</v>
      </c>
      <c r="V623" s="48">
        <f t="shared" ca="1" si="97"/>
        <v>46.12428666019732</v>
      </c>
      <c r="W623">
        <f ca="1">_xlfn.IFS(AND(V623&gt;铜钱系统分析!$D$233,V623&lt;=铜钱系统分析!$E$233),5,AND(V623&gt;铜钱系统分析!$D$234,V623&lt;=铜钱系统分析!$E$234),4,AND(V623&gt;铜钱系统分析!$D$235,V623&lt;=铜钱系统分析!$E$235),3,AND(V623&gt;铜钱系统分析!$D$236,V623&lt;=铜钱系统分析!$E$236),2)</f>
        <v>3</v>
      </c>
      <c r="Y623" s="48">
        <f t="shared" ca="1" si="98"/>
        <v>64.785945322338605</v>
      </c>
      <c r="Z623">
        <f ca="1">_xlfn.IFS(AND(Y623&gt;铜钱系统分析!$D$233,Y623&lt;=铜钱系统分析!$E$233),5,AND(Y623&gt;铜钱系统分析!$D$234,Y623&lt;=铜钱系统分析!$E$234),4,AND(Y623&gt;铜钱系统分析!$D$235,Y623&lt;=铜钱系统分析!$E$235),3,AND(Y623&gt;铜钱系统分析!$D$236,Y623&lt;=铜钱系统分析!$E$236),2)</f>
        <v>3</v>
      </c>
      <c r="AB623" s="48">
        <f t="shared" ca="1" si="99"/>
        <v>74.743341897924779</v>
      </c>
      <c r="AC623">
        <f ca="1">_xlfn.IFS(AND(AB623&gt;铜钱系统分析!$D$233,AB623&lt;=铜钱系统分析!$E$233),5,AND(AB623&gt;铜钱系统分析!$D$234,AB623&lt;=铜钱系统分析!$E$234),4,AND(AB623&gt;铜钱系统分析!$D$235,AB623&lt;=铜钱系统分析!$E$235),3,AND(AB623&gt;铜钱系统分析!$D$236,AB623&lt;=铜钱系统分析!$E$236),2)</f>
        <v>2</v>
      </c>
    </row>
    <row r="624" spans="1:29" x14ac:dyDescent="0.15">
      <c r="A624" s="48">
        <f t="shared" ca="1" si="90"/>
        <v>82.214239168156695</v>
      </c>
      <c r="B624">
        <f ca="1">_xlfn.IFS(AND(A624&gt;铜钱系统分析!$D$233,A624&lt;=铜钱系统分析!$E$233),5,AND(A624&gt;铜钱系统分析!$D$234,A624&lt;=铜钱系统分析!$E$234),4,AND(A624&gt;铜钱系统分析!$D$235,A624&lt;=铜钱系统分析!$E$235),3,AND(A624&gt;铜钱系统分析!$D$236,A624&lt;=铜钱系统分析!$E$236),2)</f>
        <v>2</v>
      </c>
      <c r="D624" s="48">
        <f t="shared" ca="1" si="91"/>
        <v>45.830465880397711</v>
      </c>
      <c r="E624">
        <f ca="1">_xlfn.IFS(AND(D624&gt;铜钱系统分析!$D$233,D624&lt;=铜钱系统分析!$E$233),5,AND(D624&gt;铜钱系统分析!$D$234,D624&lt;=铜钱系统分析!$E$234),4,AND(D624&gt;铜钱系统分析!$D$235,D624&lt;=铜钱系统分析!$E$235),3,AND(D624&gt;铜钱系统分析!$D$236,D624&lt;=铜钱系统分析!$E$236),2)</f>
        <v>3</v>
      </c>
      <c r="G624" s="48">
        <f t="shared" ca="1" si="92"/>
        <v>58.407841043374155</v>
      </c>
      <c r="H624">
        <f ca="1">_xlfn.IFS(AND(G624&gt;铜钱系统分析!$D$233,G624&lt;=铜钱系统分析!$E$233),5,AND(G624&gt;铜钱系统分析!$D$234,G624&lt;=铜钱系统分析!$E$234),4,AND(G624&gt;铜钱系统分析!$D$235,G624&lt;=铜钱系统分析!$E$235),3,AND(G624&gt;铜钱系统分析!$D$236,G624&lt;=铜钱系统分析!$E$236),2)</f>
        <v>3</v>
      </c>
      <c r="J624" s="48">
        <f t="shared" ca="1" si="93"/>
        <v>34.628923382229971</v>
      </c>
      <c r="K624">
        <f ca="1">_xlfn.IFS(AND(J624&gt;铜钱系统分析!$D$233,J624&lt;=铜钱系统分析!$E$233),5,AND(J624&gt;铜钱系统分析!$D$234,J624&lt;=铜钱系统分析!$E$234),4,AND(J624&gt;铜钱系统分析!$D$235,J624&lt;=铜钱系统分析!$E$235),3,AND(J624&gt;铜钱系统分析!$D$236,J624&lt;=铜钱系统分析!$E$236),2)</f>
        <v>3</v>
      </c>
      <c r="M624" s="48">
        <f t="shared" ca="1" si="94"/>
        <v>49.251858244205792</v>
      </c>
      <c r="N624">
        <f ca="1">_xlfn.IFS(AND(M624&gt;铜钱系统分析!$D$233,M624&lt;=铜钱系统分析!$E$233),5,AND(M624&gt;铜钱系统分析!$D$234,M624&lt;=铜钱系统分析!$E$234),4,AND(M624&gt;铜钱系统分析!$D$235,M624&lt;=铜钱系统分析!$E$235),3,AND(M624&gt;铜钱系统分析!$D$236,M624&lt;=铜钱系统分析!$E$236),2)</f>
        <v>3</v>
      </c>
      <c r="P624" s="48">
        <f t="shared" ca="1" si="95"/>
        <v>6.8611997286701527</v>
      </c>
      <c r="Q624">
        <f ca="1">_xlfn.IFS(AND(P624&gt;铜钱系统分析!$D$233,P624&lt;=铜钱系统分析!$E$233),5,AND(P624&gt;铜钱系统分析!$D$234,P624&lt;=铜钱系统分析!$E$234),4,AND(P624&gt;铜钱系统分析!$D$235,P624&lt;=铜钱系统分析!$E$235),3,AND(P624&gt;铜钱系统分析!$D$236,P624&lt;=铜钱系统分析!$E$236),2)</f>
        <v>3</v>
      </c>
      <c r="S624" s="48">
        <f t="shared" ca="1" si="96"/>
        <v>11.213431699977438</v>
      </c>
      <c r="T624">
        <f ca="1">_xlfn.IFS(AND(S624&gt;铜钱系统分析!$D$233,S624&lt;=铜钱系统分析!$E$233),5,AND(S624&gt;铜钱系统分析!$D$234,S624&lt;=铜钱系统分析!$E$234),4,AND(S624&gt;铜钱系统分析!$D$235,S624&lt;=铜钱系统分析!$E$235),3,AND(S624&gt;铜钱系统分析!$D$236,S624&lt;=铜钱系统分析!$E$236),2)</f>
        <v>3</v>
      </c>
      <c r="V624" s="48">
        <f t="shared" ca="1" si="97"/>
        <v>33.300742906996291</v>
      </c>
      <c r="W624">
        <f ca="1">_xlfn.IFS(AND(V624&gt;铜钱系统分析!$D$233,V624&lt;=铜钱系统分析!$E$233),5,AND(V624&gt;铜钱系统分析!$D$234,V624&lt;=铜钱系统分析!$E$234),4,AND(V624&gt;铜钱系统分析!$D$235,V624&lt;=铜钱系统分析!$E$235),3,AND(V624&gt;铜钱系统分析!$D$236,V624&lt;=铜钱系统分析!$E$236),2)</f>
        <v>3</v>
      </c>
      <c r="Y624" s="48">
        <f t="shared" ca="1" si="98"/>
        <v>7.6949235089952879</v>
      </c>
      <c r="Z624">
        <f ca="1">_xlfn.IFS(AND(Y624&gt;铜钱系统分析!$D$233,Y624&lt;=铜钱系统分析!$E$233),5,AND(Y624&gt;铜钱系统分析!$D$234,Y624&lt;=铜钱系统分析!$E$234),4,AND(Y624&gt;铜钱系统分析!$D$235,Y624&lt;=铜钱系统分析!$E$235),3,AND(Y624&gt;铜钱系统分析!$D$236,Y624&lt;=铜钱系统分析!$E$236),2)</f>
        <v>3</v>
      </c>
      <c r="AB624" s="48">
        <f t="shared" ca="1" si="99"/>
        <v>44.217263086688874</v>
      </c>
      <c r="AC624">
        <f ca="1">_xlfn.IFS(AND(AB624&gt;铜钱系统分析!$D$233,AB624&lt;=铜钱系统分析!$E$233),5,AND(AB624&gt;铜钱系统分析!$D$234,AB624&lt;=铜钱系统分析!$E$234),4,AND(AB624&gt;铜钱系统分析!$D$235,AB624&lt;=铜钱系统分析!$E$235),3,AND(AB624&gt;铜钱系统分析!$D$236,AB624&lt;=铜钱系统分析!$E$236),2)</f>
        <v>3</v>
      </c>
    </row>
    <row r="625" spans="1:29" x14ac:dyDescent="0.15">
      <c r="A625" s="48">
        <f t="shared" ca="1" si="90"/>
        <v>55.997280942638014</v>
      </c>
      <c r="B625">
        <f ca="1">_xlfn.IFS(AND(A625&gt;铜钱系统分析!$D$233,A625&lt;=铜钱系统分析!$E$233),5,AND(A625&gt;铜钱系统分析!$D$234,A625&lt;=铜钱系统分析!$E$234),4,AND(A625&gt;铜钱系统分析!$D$235,A625&lt;=铜钱系统分析!$E$235),3,AND(A625&gt;铜钱系统分析!$D$236,A625&lt;=铜钱系统分析!$E$236),2)</f>
        <v>3</v>
      </c>
      <c r="D625" s="48">
        <f t="shared" ca="1" si="91"/>
        <v>12.082640995327464</v>
      </c>
      <c r="E625">
        <f ca="1">_xlfn.IFS(AND(D625&gt;铜钱系统分析!$D$233,D625&lt;=铜钱系统分析!$E$233),5,AND(D625&gt;铜钱系统分析!$D$234,D625&lt;=铜钱系统分析!$E$234),4,AND(D625&gt;铜钱系统分析!$D$235,D625&lt;=铜钱系统分析!$E$235),3,AND(D625&gt;铜钱系统分析!$D$236,D625&lt;=铜钱系统分析!$E$236),2)</f>
        <v>3</v>
      </c>
      <c r="G625" s="48">
        <f t="shared" ca="1" si="92"/>
        <v>40.042783463571894</v>
      </c>
      <c r="H625">
        <f ca="1">_xlfn.IFS(AND(G625&gt;铜钱系统分析!$D$233,G625&lt;=铜钱系统分析!$E$233),5,AND(G625&gt;铜钱系统分析!$D$234,G625&lt;=铜钱系统分析!$E$234),4,AND(G625&gt;铜钱系统分析!$D$235,G625&lt;=铜钱系统分析!$E$235),3,AND(G625&gt;铜钱系统分析!$D$236,G625&lt;=铜钱系统分析!$E$236),2)</f>
        <v>3</v>
      </c>
      <c r="J625" s="48">
        <f t="shared" ca="1" si="93"/>
        <v>74.060442328937299</v>
      </c>
      <c r="K625">
        <f ca="1">_xlfn.IFS(AND(J625&gt;铜钱系统分析!$D$233,J625&lt;=铜钱系统分析!$E$233),5,AND(J625&gt;铜钱系统分析!$D$234,J625&lt;=铜钱系统分析!$E$234),4,AND(J625&gt;铜钱系统分析!$D$235,J625&lt;=铜钱系统分析!$E$235),3,AND(J625&gt;铜钱系统分析!$D$236,J625&lt;=铜钱系统分析!$E$236),2)</f>
        <v>2</v>
      </c>
      <c r="M625" s="48">
        <f t="shared" ca="1" si="94"/>
        <v>93.79328539577449</v>
      </c>
      <c r="N625">
        <f ca="1">_xlfn.IFS(AND(M625&gt;铜钱系统分析!$D$233,M625&lt;=铜钱系统分析!$E$233),5,AND(M625&gt;铜钱系统分析!$D$234,M625&lt;=铜钱系统分析!$E$234),4,AND(M625&gt;铜钱系统分析!$D$235,M625&lt;=铜钱系统分析!$E$235),3,AND(M625&gt;铜钱系统分析!$D$236,M625&lt;=铜钱系统分析!$E$236),2)</f>
        <v>2</v>
      </c>
      <c r="P625" s="48">
        <f t="shared" ca="1" si="95"/>
        <v>90.293576606205292</v>
      </c>
      <c r="Q625">
        <f ca="1">_xlfn.IFS(AND(P625&gt;铜钱系统分析!$D$233,P625&lt;=铜钱系统分析!$E$233),5,AND(P625&gt;铜钱系统分析!$D$234,P625&lt;=铜钱系统分析!$E$234),4,AND(P625&gt;铜钱系统分析!$D$235,P625&lt;=铜钱系统分析!$E$235),3,AND(P625&gt;铜钱系统分析!$D$236,P625&lt;=铜钱系统分析!$E$236),2)</f>
        <v>2</v>
      </c>
      <c r="S625" s="48">
        <f t="shared" ca="1" si="96"/>
        <v>85.336473330880153</v>
      </c>
      <c r="T625">
        <f ca="1">_xlfn.IFS(AND(S625&gt;铜钱系统分析!$D$233,S625&lt;=铜钱系统分析!$E$233),5,AND(S625&gt;铜钱系统分析!$D$234,S625&lt;=铜钱系统分析!$E$234),4,AND(S625&gt;铜钱系统分析!$D$235,S625&lt;=铜钱系统分析!$E$235),3,AND(S625&gt;铜钱系统分析!$D$236,S625&lt;=铜钱系统分析!$E$236),2)</f>
        <v>2</v>
      </c>
      <c r="V625" s="48">
        <f t="shared" ca="1" si="97"/>
        <v>80.768729463439229</v>
      </c>
      <c r="W625">
        <f ca="1">_xlfn.IFS(AND(V625&gt;铜钱系统分析!$D$233,V625&lt;=铜钱系统分析!$E$233),5,AND(V625&gt;铜钱系统分析!$D$234,V625&lt;=铜钱系统分析!$E$234),4,AND(V625&gt;铜钱系统分析!$D$235,V625&lt;=铜钱系统分析!$E$235),3,AND(V625&gt;铜钱系统分析!$D$236,V625&lt;=铜钱系统分析!$E$236),2)</f>
        <v>2</v>
      </c>
      <c r="Y625" s="48">
        <f t="shared" ca="1" si="98"/>
        <v>63.153897843258342</v>
      </c>
      <c r="Z625">
        <f ca="1">_xlfn.IFS(AND(Y625&gt;铜钱系统分析!$D$233,Y625&lt;=铜钱系统分析!$E$233),5,AND(Y625&gt;铜钱系统分析!$D$234,Y625&lt;=铜钱系统分析!$E$234),4,AND(Y625&gt;铜钱系统分析!$D$235,Y625&lt;=铜钱系统分析!$E$235),3,AND(Y625&gt;铜钱系统分析!$D$236,Y625&lt;=铜钱系统分析!$E$236),2)</f>
        <v>3</v>
      </c>
      <c r="AB625" s="48">
        <f t="shared" ca="1" si="99"/>
        <v>89.559295889060849</v>
      </c>
      <c r="AC625">
        <f ca="1">_xlfn.IFS(AND(AB625&gt;铜钱系统分析!$D$233,AB625&lt;=铜钱系统分析!$E$233),5,AND(AB625&gt;铜钱系统分析!$D$234,AB625&lt;=铜钱系统分析!$E$234),4,AND(AB625&gt;铜钱系统分析!$D$235,AB625&lt;=铜钱系统分析!$E$235),3,AND(AB625&gt;铜钱系统分析!$D$236,AB625&lt;=铜钱系统分析!$E$236),2)</f>
        <v>2</v>
      </c>
    </row>
    <row r="626" spans="1:29" x14ac:dyDescent="0.15">
      <c r="A626" s="48">
        <f t="shared" ca="1" si="90"/>
        <v>72.890329561597284</v>
      </c>
      <c r="B626">
        <f ca="1">_xlfn.IFS(AND(A626&gt;铜钱系统分析!$D$233,A626&lt;=铜钱系统分析!$E$233),5,AND(A626&gt;铜钱系统分析!$D$234,A626&lt;=铜钱系统分析!$E$234),4,AND(A626&gt;铜钱系统分析!$D$235,A626&lt;=铜钱系统分析!$E$235),3,AND(A626&gt;铜钱系统分析!$D$236,A626&lt;=铜钱系统分析!$E$236),2)</f>
        <v>2</v>
      </c>
      <c r="D626" s="48">
        <f t="shared" ca="1" si="91"/>
        <v>53.197456878209472</v>
      </c>
      <c r="E626">
        <f ca="1">_xlfn.IFS(AND(D626&gt;铜钱系统分析!$D$233,D626&lt;=铜钱系统分析!$E$233),5,AND(D626&gt;铜钱系统分析!$D$234,D626&lt;=铜钱系统分析!$E$234),4,AND(D626&gt;铜钱系统分析!$D$235,D626&lt;=铜钱系统分析!$E$235),3,AND(D626&gt;铜钱系统分析!$D$236,D626&lt;=铜钱系统分析!$E$236),2)</f>
        <v>3</v>
      </c>
      <c r="G626" s="48">
        <f t="shared" ca="1" si="92"/>
        <v>54.633000090766473</v>
      </c>
      <c r="H626">
        <f ca="1">_xlfn.IFS(AND(G626&gt;铜钱系统分析!$D$233,G626&lt;=铜钱系统分析!$E$233),5,AND(G626&gt;铜钱系统分析!$D$234,G626&lt;=铜钱系统分析!$E$234),4,AND(G626&gt;铜钱系统分析!$D$235,G626&lt;=铜钱系统分析!$E$235),3,AND(G626&gt;铜钱系统分析!$D$236,G626&lt;=铜钱系统分析!$E$236),2)</f>
        <v>3</v>
      </c>
      <c r="J626" s="48">
        <f t="shared" ca="1" si="93"/>
        <v>8.147202673300546</v>
      </c>
      <c r="K626">
        <f ca="1">_xlfn.IFS(AND(J626&gt;铜钱系统分析!$D$233,J626&lt;=铜钱系统分析!$E$233),5,AND(J626&gt;铜钱系统分析!$D$234,J626&lt;=铜钱系统分析!$E$234),4,AND(J626&gt;铜钱系统分析!$D$235,J626&lt;=铜钱系统分析!$E$235),3,AND(J626&gt;铜钱系统分析!$D$236,J626&lt;=铜钱系统分析!$E$236),2)</f>
        <v>3</v>
      </c>
      <c r="M626" s="48">
        <f t="shared" ca="1" si="94"/>
        <v>16.150057735375412</v>
      </c>
      <c r="N626">
        <f ca="1">_xlfn.IFS(AND(M626&gt;铜钱系统分析!$D$233,M626&lt;=铜钱系统分析!$E$233),5,AND(M626&gt;铜钱系统分析!$D$234,M626&lt;=铜钱系统分析!$E$234),4,AND(M626&gt;铜钱系统分析!$D$235,M626&lt;=铜钱系统分析!$E$235),3,AND(M626&gt;铜钱系统分析!$D$236,M626&lt;=铜钱系统分析!$E$236),2)</f>
        <v>3</v>
      </c>
      <c r="P626" s="48">
        <f t="shared" ca="1" si="95"/>
        <v>6.3762391745281537</v>
      </c>
      <c r="Q626">
        <f ca="1">_xlfn.IFS(AND(P626&gt;铜钱系统分析!$D$233,P626&lt;=铜钱系统分析!$E$233),5,AND(P626&gt;铜钱系统分析!$D$234,P626&lt;=铜钱系统分析!$E$234),4,AND(P626&gt;铜钱系统分析!$D$235,P626&lt;=铜钱系统分析!$E$235),3,AND(P626&gt;铜钱系统分析!$D$236,P626&lt;=铜钱系统分析!$E$236),2)</f>
        <v>3</v>
      </c>
      <c r="S626" s="48">
        <f t="shared" ca="1" si="96"/>
        <v>4.3176472946874433</v>
      </c>
      <c r="T626">
        <f ca="1">_xlfn.IFS(AND(S626&gt;铜钱系统分析!$D$233,S626&lt;=铜钱系统分析!$E$233),5,AND(S626&gt;铜钱系统分析!$D$234,S626&lt;=铜钱系统分析!$E$234),4,AND(S626&gt;铜钱系统分析!$D$235,S626&lt;=铜钱系统分析!$E$235),3,AND(S626&gt;铜钱系统分析!$D$236,S626&lt;=铜钱系统分析!$E$236),2)</f>
        <v>3</v>
      </c>
      <c r="V626" s="48">
        <f t="shared" ca="1" si="97"/>
        <v>55.369157567484649</v>
      </c>
      <c r="W626">
        <f ca="1">_xlfn.IFS(AND(V626&gt;铜钱系统分析!$D$233,V626&lt;=铜钱系统分析!$E$233),5,AND(V626&gt;铜钱系统分析!$D$234,V626&lt;=铜钱系统分析!$E$234),4,AND(V626&gt;铜钱系统分析!$D$235,V626&lt;=铜钱系统分析!$E$235),3,AND(V626&gt;铜钱系统分析!$D$236,V626&lt;=铜钱系统分析!$E$236),2)</f>
        <v>3</v>
      </c>
      <c r="Y626" s="48">
        <f t="shared" ca="1" si="98"/>
        <v>1.4045549812441549</v>
      </c>
      <c r="Z626">
        <f ca="1">_xlfn.IFS(AND(Y626&gt;铜钱系统分析!$D$233,Y626&lt;=铜钱系统分析!$E$233),5,AND(Y626&gt;铜钱系统分析!$D$234,Y626&lt;=铜钱系统分析!$E$234),4,AND(Y626&gt;铜钱系统分析!$D$235,Y626&lt;=铜钱系统分析!$E$235),3,AND(Y626&gt;铜钱系统分析!$D$236,Y626&lt;=铜钱系统分析!$E$236),2)</f>
        <v>4</v>
      </c>
      <c r="AB626" s="48">
        <f t="shared" ca="1" si="99"/>
        <v>66.246351467712827</v>
      </c>
      <c r="AC626">
        <f ca="1">_xlfn.IFS(AND(AB626&gt;铜钱系统分析!$D$233,AB626&lt;=铜钱系统分析!$E$233),5,AND(AB626&gt;铜钱系统分析!$D$234,AB626&lt;=铜钱系统分析!$E$234),4,AND(AB626&gt;铜钱系统分析!$D$235,AB626&lt;=铜钱系统分析!$E$235),3,AND(AB626&gt;铜钱系统分析!$D$236,AB626&lt;=铜钱系统分析!$E$236),2)</f>
        <v>3</v>
      </c>
    </row>
    <row r="627" spans="1:29" x14ac:dyDescent="0.15">
      <c r="A627" s="48">
        <f t="shared" ca="1" si="90"/>
        <v>69.869797947718325</v>
      </c>
      <c r="B627">
        <f ca="1">_xlfn.IFS(AND(A627&gt;铜钱系统分析!$D$233,A627&lt;=铜钱系统分析!$E$233),5,AND(A627&gt;铜钱系统分析!$D$234,A627&lt;=铜钱系统分析!$E$234),4,AND(A627&gt;铜钱系统分析!$D$235,A627&lt;=铜钱系统分析!$E$235),3,AND(A627&gt;铜钱系统分析!$D$236,A627&lt;=铜钱系统分析!$E$236),2)</f>
        <v>3</v>
      </c>
      <c r="D627" s="48">
        <f t="shared" ca="1" si="91"/>
        <v>4.1469369025060931</v>
      </c>
      <c r="E627">
        <f ca="1">_xlfn.IFS(AND(D627&gt;铜钱系统分析!$D$233,D627&lt;=铜钱系统分析!$E$233),5,AND(D627&gt;铜钱系统分析!$D$234,D627&lt;=铜钱系统分析!$E$234),4,AND(D627&gt;铜钱系统分析!$D$235,D627&lt;=铜钱系统分析!$E$235),3,AND(D627&gt;铜钱系统分析!$D$236,D627&lt;=铜钱系统分析!$E$236),2)</f>
        <v>3</v>
      </c>
      <c r="G627" s="48">
        <f t="shared" ca="1" si="92"/>
        <v>27.731881499451603</v>
      </c>
      <c r="H627">
        <f ca="1">_xlfn.IFS(AND(G627&gt;铜钱系统分析!$D$233,G627&lt;=铜钱系统分析!$E$233),5,AND(G627&gt;铜钱系统分析!$D$234,G627&lt;=铜钱系统分析!$E$234),4,AND(G627&gt;铜钱系统分析!$D$235,G627&lt;=铜钱系统分析!$E$235),3,AND(G627&gt;铜钱系统分析!$D$236,G627&lt;=铜钱系统分析!$E$236),2)</f>
        <v>3</v>
      </c>
      <c r="J627" s="48">
        <f t="shared" ca="1" si="93"/>
        <v>90.054190515153934</v>
      </c>
      <c r="K627">
        <f ca="1">_xlfn.IFS(AND(J627&gt;铜钱系统分析!$D$233,J627&lt;=铜钱系统分析!$E$233),5,AND(J627&gt;铜钱系统分析!$D$234,J627&lt;=铜钱系统分析!$E$234),4,AND(J627&gt;铜钱系统分析!$D$235,J627&lt;=铜钱系统分析!$E$235),3,AND(J627&gt;铜钱系统分析!$D$236,J627&lt;=铜钱系统分析!$E$236),2)</f>
        <v>2</v>
      </c>
      <c r="M627" s="48">
        <f t="shared" ca="1" si="94"/>
        <v>6.3769205785876188</v>
      </c>
      <c r="N627">
        <f ca="1">_xlfn.IFS(AND(M627&gt;铜钱系统分析!$D$233,M627&lt;=铜钱系统分析!$E$233),5,AND(M627&gt;铜钱系统分析!$D$234,M627&lt;=铜钱系统分析!$E$234),4,AND(M627&gt;铜钱系统分析!$D$235,M627&lt;=铜钱系统分析!$E$235),3,AND(M627&gt;铜钱系统分析!$D$236,M627&lt;=铜钱系统分析!$E$236),2)</f>
        <v>3</v>
      </c>
      <c r="P627" s="48">
        <f t="shared" ca="1" si="95"/>
        <v>52.427766500647508</v>
      </c>
      <c r="Q627">
        <f ca="1">_xlfn.IFS(AND(P627&gt;铜钱系统分析!$D$233,P627&lt;=铜钱系统分析!$E$233),5,AND(P627&gt;铜钱系统分析!$D$234,P627&lt;=铜钱系统分析!$E$234),4,AND(P627&gt;铜钱系统分析!$D$235,P627&lt;=铜钱系统分析!$E$235),3,AND(P627&gt;铜钱系统分析!$D$236,P627&lt;=铜钱系统分析!$E$236),2)</f>
        <v>3</v>
      </c>
      <c r="S627" s="48">
        <f t="shared" ca="1" si="96"/>
        <v>15.720721077044676</v>
      </c>
      <c r="T627">
        <f ca="1">_xlfn.IFS(AND(S627&gt;铜钱系统分析!$D$233,S627&lt;=铜钱系统分析!$E$233),5,AND(S627&gt;铜钱系统分析!$D$234,S627&lt;=铜钱系统分析!$E$234),4,AND(S627&gt;铜钱系统分析!$D$235,S627&lt;=铜钱系统分析!$E$235),3,AND(S627&gt;铜钱系统分析!$D$236,S627&lt;=铜钱系统分析!$E$236),2)</f>
        <v>3</v>
      </c>
      <c r="V627" s="48">
        <f t="shared" ca="1" si="97"/>
        <v>77.516068260996647</v>
      </c>
      <c r="W627">
        <f ca="1">_xlfn.IFS(AND(V627&gt;铜钱系统分析!$D$233,V627&lt;=铜钱系统分析!$E$233),5,AND(V627&gt;铜钱系统分析!$D$234,V627&lt;=铜钱系统分析!$E$234),4,AND(V627&gt;铜钱系统分析!$D$235,V627&lt;=铜钱系统分析!$E$235),3,AND(V627&gt;铜钱系统分析!$D$236,V627&lt;=铜钱系统分析!$E$236),2)</f>
        <v>2</v>
      </c>
      <c r="Y627" s="48">
        <f t="shared" ca="1" si="98"/>
        <v>52.388375134169976</v>
      </c>
      <c r="Z627">
        <f ca="1">_xlfn.IFS(AND(Y627&gt;铜钱系统分析!$D$233,Y627&lt;=铜钱系统分析!$E$233),5,AND(Y627&gt;铜钱系统分析!$D$234,Y627&lt;=铜钱系统分析!$E$234),4,AND(Y627&gt;铜钱系统分析!$D$235,Y627&lt;=铜钱系统分析!$E$235),3,AND(Y627&gt;铜钱系统分析!$D$236,Y627&lt;=铜钱系统分析!$E$236),2)</f>
        <v>3</v>
      </c>
      <c r="AB627" s="48">
        <f t="shared" ca="1" si="99"/>
        <v>88.942824954916418</v>
      </c>
      <c r="AC627">
        <f ca="1">_xlfn.IFS(AND(AB627&gt;铜钱系统分析!$D$233,AB627&lt;=铜钱系统分析!$E$233),5,AND(AB627&gt;铜钱系统分析!$D$234,AB627&lt;=铜钱系统分析!$E$234),4,AND(AB627&gt;铜钱系统分析!$D$235,AB627&lt;=铜钱系统分析!$E$235),3,AND(AB627&gt;铜钱系统分析!$D$236,AB627&lt;=铜钱系统分析!$E$236),2)</f>
        <v>2</v>
      </c>
    </row>
    <row r="628" spans="1:29" x14ac:dyDescent="0.15">
      <c r="A628" s="48">
        <f t="shared" ca="1" si="90"/>
        <v>15.274480418140934</v>
      </c>
      <c r="B628">
        <f ca="1">_xlfn.IFS(AND(A628&gt;铜钱系统分析!$D$233,A628&lt;=铜钱系统分析!$E$233),5,AND(A628&gt;铜钱系统分析!$D$234,A628&lt;=铜钱系统分析!$E$234),4,AND(A628&gt;铜钱系统分析!$D$235,A628&lt;=铜钱系统分析!$E$235),3,AND(A628&gt;铜钱系统分析!$D$236,A628&lt;=铜钱系统分析!$E$236),2)</f>
        <v>3</v>
      </c>
      <c r="D628" s="48">
        <f t="shared" ca="1" si="91"/>
        <v>96.959099226938932</v>
      </c>
      <c r="E628">
        <f ca="1">_xlfn.IFS(AND(D628&gt;铜钱系统分析!$D$233,D628&lt;=铜钱系统分析!$E$233),5,AND(D628&gt;铜钱系统分析!$D$234,D628&lt;=铜钱系统分析!$E$234),4,AND(D628&gt;铜钱系统分析!$D$235,D628&lt;=铜钱系统分析!$E$235),3,AND(D628&gt;铜钱系统分析!$D$236,D628&lt;=铜钱系统分析!$E$236),2)</f>
        <v>2</v>
      </c>
      <c r="G628" s="48">
        <f t="shared" ca="1" si="92"/>
        <v>16.36861893931918</v>
      </c>
      <c r="H628">
        <f ca="1">_xlfn.IFS(AND(G628&gt;铜钱系统分析!$D$233,G628&lt;=铜钱系统分析!$E$233),5,AND(G628&gt;铜钱系统分析!$D$234,G628&lt;=铜钱系统分析!$E$234),4,AND(G628&gt;铜钱系统分析!$D$235,G628&lt;=铜钱系统分析!$E$235),3,AND(G628&gt;铜钱系统分析!$D$236,G628&lt;=铜钱系统分析!$E$236),2)</f>
        <v>3</v>
      </c>
      <c r="J628" s="48">
        <f t="shared" ca="1" si="93"/>
        <v>40.52796909161377</v>
      </c>
      <c r="K628">
        <f ca="1">_xlfn.IFS(AND(J628&gt;铜钱系统分析!$D$233,J628&lt;=铜钱系统分析!$E$233),5,AND(J628&gt;铜钱系统分析!$D$234,J628&lt;=铜钱系统分析!$E$234),4,AND(J628&gt;铜钱系统分析!$D$235,J628&lt;=铜钱系统分析!$E$235),3,AND(J628&gt;铜钱系统分析!$D$236,J628&lt;=铜钱系统分析!$E$236),2)</f>
        <v>3</v>
      </c>
      <c r="M628" s="48">
        <f t="shared" ca="1" si="94"/>
        <v>92.467927241779279</v>
      </c>
      <c r="N628">
        <f ca="1">_xlfn.IFS(AND(M628&gt;铜钱系统分析!$D$233,M628&lt;=铜钱系统分析!$E$233),5,AND(M628&gt;铜钱系统分析!$D$234,M628&lt;=铜钱系统分析!$E$234),4,AND(M628&gt;铜钱系统分析!$D$235,M628&lt;=铜钱系统分析!$E$235),3,AND(M628&gt;铜钱系统分析!$D$236,M628&lt;=铜钱系统分析!$E$236),2)</f>
        <v>2</v>
      </c>
      <c r="P628" s="48">
        <f t="shared" ca="1" si="95"/>
        <v>10.913237671174436</v>
      </c>
      <c r="Q628">
        <f ca="1">_xlfn.IFS(AND(P628&gt;铜钱系统分析!$D$233,P628&lt;=铜钱系统分析!$E$233),5,AND(P628&gt;铜钱系统分析!$D$234,P628&lt;=铜钱系统分析!$E$234),4,AND(P628&gt;铜钱系统分析!$D$235,P628&lt;=铜钱系统分析!$E$235),3,AND(P628&gt;铜钱系统分析!$D$236,P628&lt;=铜钱系统分析!$E$236),2)</f>
        <v>3</v>
      </c>
      <c r="S628" s="48">
        <f t="shared" ca="1" si="96"/>
        <v>97.446626860270698</v>
      </c>
      <c r="T628">
        <f ca="1">_xlfn.IFS(AND(S628&gt;铜钱系统分析!$D$233,S628&lt;=铜钱系统分析!$E$233),5,AND(S628&gt;铜钱系统分析!$D$234,S628&lt;=铜钱系统分析!$E$234),4,AND(S628&gt;铜钱系统分析!$D$235,S628&lt;=铜钱系统分析!$E$235),3,AND(S628&gt;铜钱系统分析!$D$236,S628&lt;=铜钱系统分析!$E$236),2)</f>
        <v>2</v>
      </c>
      <c r="V628" s="48">
        <f t="shared" ca="1" si="97"/>
        <v>41.19536692933616</v>
      </c>
      <c r="W628">
        <f ca="1">_xlfn.IFS(AND(V628&gt;铜钱系统分析!$D$233,V628&lt;=铜钱系统分析!$E$233),5,AND(V628&gt;铜钱系统分析!$D$234,V628&lt;=铜钱系统分析!$E$234),4,AND(V628&gt;铜钱系统分析!$D$235,V628&lt;=铜钱系统分析!$E$235),3,AND(V628&gt;铜钱系统分析!$D$236,V628&lt;=铜钱系统分析!$E$236),2)</f>
        <v>3</v>
      </c>
      <c r="Y628" s="48">
        <f t="shared" ca="1" si="98"/>
        <v>60.614674834690483</v>
      </c>
      <c r="Z628">
        <f ca="1">_xlfn.IFS(AND(Y628&gt;铜钱系统分析!$D$233,Y628&lt;=铜钱系统分析!$E$233),5,AND(Y628&gt;铜钱系统分析!$D$234,Y628&lt;=铜钱系统分析!$E$234),4,AND(Y628&gt;铜钱系统分析!$D$235,Y628&lt;=铜钱系统分析!$E$235),3,AND(Y628&gt;铜钱系统分析!$D$236,Y628&lt;=铜钱系统分析!$E$236),2)</f>
        <v>3</v>
      </c>
      <c r="AB628" s="48">
        <f t="shared" ca="1" si="99"/>
        <v>80.185565840084976</v>
      </c>
      <c r="AC628">
        <f ca="1">_xlfn.IFS(AND(AB628&gt;铜钱系统分析!$D$233,AB628&lt;=铜钱系统分析!$E$233),5,AND(AB628&gt;铜钱系统分析!$D$234,AB628&lt;=铜钱系统分析!$E$234),4,AND(AB628&gt;铜钱系统分析!$D$235,AB628&lt;=铜钱系统分析!$E$235),3,AND(AB628&gt;铜钱系统分析!$D$236,AB628&lt;=铜钱系统分析!$E$236),2)</f>
        <v>2</v>
      </c>
    </row>
    <row r="629" spans="1:29" x14ac:dyDescent="0.15">
      <c r="A629" s="48">
        <f t="shared" ca="1" si="90"/>
        <v>23.043324457345761</v>
      </c>
      <c r="B629">
        <f ca="1">_xlfn.IFS(AND(A629&gt;铜钱系统分析!$D$233,A629&lt;=铜钱系统分析!$E$233),5,AND(A629&gt;铜钱系统分析!$D$234,A629&lt;=铜钱系统分析!$E$234),4,AND(A629&gt;铜钱系统分析!$D$235,A629&lt;=铜钱系统分析!$E$235),3,AND(A629&gt;铜钱系统分析!$D$236,A629&lt;=铜钱系统分析!$E$236),2)</f>
        <v>3</v>
      </c>
      <c r="D629" s="48">
        <f t="shared" ca="1" si="91"/>
        <v>68.678275456627944</v>
      </c>
      <c r="E629">
        <f ca="1">_xlfn.IFS(AND(D629&gt;铜钱系统分析!$D$233,D629&lt;=铜钱系统分析!$E$233),5,AND(D629&gt;铜钱系统分析!$D$234,D629&lt;=铜钱系统分析!$E$234),4,AND(D629&gt;铜钱系统分析!$D$235,D629&lt;=铜钱系统分析!$E$235),3,AND(D629&gt;铜钱系统分析!$D$236,D629&lt;=铜钱系统分析!$E$236),2)</f>
        <v>3</v>
      </c>
      <c r="G629" s="48">
        <f t="shared" ca="1" si="92"/>
        <v>17.988610702810924</v>
      </c>
      <c r="H629">
        <f ca="1">_xlfn.IFS(AND(G629&gt;铜钱系统分析!$D$233,G629&lt;=铜钱系统分析!$E$233),5,AND(G629&gt;铜钱系统分析!$D$234,G629&lt;=铜钱系统分析!$E$234),4,AND(G629&gt;铜钱系统分析!$D$235,G629&lt;=铜钱系统分析!$E$235),3,AND(G629&gt;铜钱系统分析!$D$236,G629&lt;=铜钱系统分析!$E$236),2)</f>
        <v>3</v>
      </c>
      <c r="J629" s="48">
        <f t="shared" ca="1" si="93"/>
        <v>87.355091495627761</v>
      </c>
      <c r="K629">
        <f ca="1">_xlfn.IFS(AND(J629&gt;铜钱系统分析!$D$233,J629&lt;=铜钱系统分析!$E$233),5,AND(J629&gt;铜钱系统分析!$D$234,J629&lt;=铜钱系统分析!$E$234),4,AND(J629&gt;铜钱系统分析!$D$235,J629&lt;=铜钱系统分析!$E$235),3,AND(J629&gt;铜钱系统分析!$D$236,J629&lt;=铜钱系统分析!$E$236),2)</f>
        <v>2</v>
      </c>
      <c r="M629" s="48">
        <f t="shared" ca="1" si="94"/>
        <v>16.672288602905827</v>
      </c>
      <c r="N629">
        <f ca="1">_xlfn.IFS(AND(M629&gt;铜钱系统分析!$D$233,M629&lt;=铜钱系统分析!$E$233),5,AND(M629&gt;铜钱系统分析!$D$234,M629&lt;=铜钱系统分析!$E$234),4,AND(M629&gt;铜钱系统分析!$D$235,M629&lt;=铜钱系统分析!$E$235),3,AND(M629&gt;铜钱系统分析!$D$236,M629&lt;=铜钱系统分析!$E$236),2)</f>
        <v>3</v>
      </c>
      <c r="P629" s="48">
        <f t="shared" ca="1" si="95"/>
        <v>37.812297295280317</v>
      </c>
      <c r="Q629">
        <f ca="1">_xlfn.IFS(AND(P629&gt;铜钱系统分析!$D$233,P629&lt;=铜钱系统分析!$E$233),5,AND(P629&gt;铜钱系统分析!$D$234,P629&lt;=铜钱系统分析!$E$234),4,AND(P629&gt;铜钱系统分析!$D$235,P629&lt;=铜钱系统分析!$E$235),3,AND(P629&gt;铜钱系统分析!$D$236,P629&lt;=铜钱系统分析!$E$236),2)</f>
        <v>3</v>
      </c>
      <c r="S629" s="48">
        <f t="shared" ca="1" si="96"/>
        <v>38.100500556945583</v>
      </c>
      <c r="T629">
        <f ca="1">_xlfn.IFS(AND(S629&gt;铜钱系统分析!$D$233,S629&lt;=铜钱系统分析!$E$233),5,AND(S629&gt;铜钱系统分析!$D$234,S629&lt;=铜钱系统分析!$E$234),4,AND(S629&gt;铜钱系统分析!$D$235,S629&lt;=铜钱系统分析!$E$235),3,AND(S629&gt;铜钱系统分析!$D$236,S629&lt;=铜钱系统分析!$E$236),2)</f>
        <v>3</v>
      </c>
      <c r="V629" s="48">
        <f t="shared" ca="1" si="97"/>
        <v>34.191601695647257</v>
      </c>
      <c r="W629">
        <f ca="1">_xlfn.IFS(AND(V629&gt;铜钱系统分析!$D$233,V629&lt;=铜钱系统分析!$E$233),5,AND(V629&gt;铜钱系统分析!$D$234,V629&lt;=铜钱系统分析!$E$234),4,AND(V629&gt;铜钱系统分析!$D$235,V629&lt;=铜钱系统分析!$E$235),3,AND(V629&gt;铜钱系统分析!$D$236,V629&lt;=铜钱系统分析!$E$236),2)</f>
        <v>3</v>
      </c>
      <c r="Y629" s="48">
        <f t="shared" ca="1" si="98"/>
        <v>57.800176496500256</v>
      </c>
      <c r="Z629">
        <f ca="1">_xlfn.IFS(AND(Y629&gt;铜钱系统分析!$D$233,Y629&lt;=铜钱系统分析!$E$233),5,AND(Y629&gt;铜钱系统分析!$D$234,Y629&lt;=铜钱系统分析!$E$234),4,AND(Y629&gt;铜钱系统分析!$D$235,Y629&lt;=铜钱系统分析!$E$235),3,AND(Y629&gt;铜钱系统分析!$D$236,Y629&lt;=铜钱系统分析!$E$236),2)</f>
        <v>3</v>
      </c>
      <c r="AB629" s="48">
        <f t="shared" ca="1" si="99"/>
        <v>16.717261749619915</v>
      </c>
      <c r="AC629">
        <f ca="1">_xlfn.IFS(AND(AB629&gt;铜钱系统分析!$D$233,AB629&lt;=铜钱系统分析!$E$233),5,AND(AB629&gt;铜钱系统分析!$D$234,AB629&lt;=铜钱系统分析!$E$234),4,AND(AB629&gt;铜钱系统分析!$D$235,AB629&lt;=铜钱系统分析!$E$235),3,AND(AB629&gt;铜钱系统分析!$D$236,AB629&lt;=铜钱系统分析!$E$236),2)</f>
        <v>3</v>
      </c>
    </row>
    <row r="630" spans="1:29" x14ac:dyDescent="0.15">
      <c r="A630" s="48">
        <f t="shared" ca="1" si="90"/>
        <v>28.30057498333035</v>
      </c>
      <c r="B630">
        <f ca="1">_xlfn.IFS(AND(A630&gt;铜钱系统分析!$D$233,A630&lt;=铜钱系统分析!$E$233),5,AND(A630&gt;铜钱系统分析!$D$234,A630&lt;=铜钱系统分析!$E$234),4,AND(A630&gt;铜钱系统分析!$D$235,A630&lt;=铜钱系统分析!$E$235),3,AND(A630&gt;铜钱系统分析!$D$236,A630&lt;=铜钱系统分析!$E$236),2)</f>
        <v>3</v>
      </c>
      <c r="D630" s="48">
        <f t="shared" ca="1" si="91"/>
        <v>65.116883604752346</v>
      </c>
      <c r="E630">
        <f ca="1">_xlfn.IFS(AND(D630&gt;铜钱系统分析!$D$233,D630&lt;=铜钱系统分析!$E$233),5,AND(D630&gt;铜钱系统分析!$D$234,D630&lt;=铜钱系统分析!$E$234),4,AND(D630&gt;铜钱系统分析!$D$235,D630&lt;=铜钱系统分析!$E$235),3,AND(D630&gt;铜钱系统分析!$D$236,D630&lt;=铜钱系统分析!$E$236),2)</f>
        <v>3</v>
      </c>
      <c r="G630" s="48">
        <f t="shared" ca="1" si="92"/>
        <v>78.643177597088894</v>
      </c>
      <c r="H630">
        <f ca="1">_xlfn.IFS(AND(G630&gt;铜钱系统分析!$D$233,G630&lt;=铜钱系统分析!$E$233),5,AND(G630&gt;铜钱系统分析!$D$234,G630&lt;=铜钱系统分析!$E$234),4,AND(G630&gt;铜钱系统分析!$D$235,G630&lt;=铜钱系统分析!$E$235),3,AND(G630&gt;铜钱系统分析!$D$236,G630&lt;=铜钱系统分析!$E$236),2)</f>
        <v>2</v>
      </c>
      <c r="J630" s="48">
        <f t="shared" ca="1" si="93"/>
        <v>0.64759495906633324</v>
      </c>
      <c r="K630">
        <f ca="1">_xlfn.IFS(AND(J630&gt;铜钱系统分析!$D$233,J630&lt;=铜钱系统分析!$E$233),5,AND(J630&gt;铜钱系统分析!$D$234,J630&lt;=铜钱系统分析!$E$234),4,AND(J630&gt;铜钱系统分析!$D$235,J630&lt;=铜钱系统分析!$E$235),3,AND(J630&gt;铜钱系统分析!$D$236,J630&lt;=铜钱系统分析!$E$236),2)</f>
        <v>4</v>
      </c>
      <c r="M630" s="48">
        <f t="shared" ca="1" si="94"/>
        <v>50.502953713173845</v>
      </c>
      <c r="N630">
        <f ca="1">_xlfn.IFS(AND(M630&gt;铜钱系统分析!$D$233,M630&lt;=铜钱系统分析!$E$233),5,AND(M630&gt;铜钱系统分析!$D$234,M630&lt;=铜钱系统分析!$E$234),4,AND(M630&gt;铜钱系统分析!$D$235,M630&lt;=铜钱系统分析!$E$235),3,AND(M630&gt;铜钱系统分析!$D$236,M630&lt;=铜钱系统分析!$E$236),2)</f>
        <v>3</v>
      </c>
      <c r="P630" s="48">
        <f t="shared" ca="1" si="95"/>
        <v>43.098418337134348</v>
      </c>
      <c r="Q630">
        <f ca="1">_xlfn.IFS(AND(P630&gt;铜钱系统分析!$D$233,P630&lt;=铜钱系统分析!$E$233),5,AND(P630&gt;铜钱系统分析!$D$234,P630&lt;=铜钱系统分析!$E$234),4,AND(P630&gt;铜钱系统分析!$D$235,P630&lt;=铜钱系统分析!$E$235),3,AND(P630&gt;铜钱系统分析!$D$236,P630&lt;=铜钱系统分析!$E$236),2)</f>
        <v>3</v>
      </c>
      <c r="S630" s="48">
        <f t="shared" ca="1" si="96"/>
        <v>90.431812212423267</v>
      </c>
      <c r="T630">
        <f ca="1">_xlfn.IFS(AND(S630&gt;铜钱系统分析!$D$233,S630&lt;=铜钱系统分析!$E$233),5,AND(S630&gt;铜钱系统分析!$D$234,S630&lt;=铜钱系统分析!$E$234),4,AND(S630&gt;铜钱系统分析!$D$235,S630&lt;=铜钱系统分析!$E$235),3,AND(S630&gt;铜钱系统分析!$D$236,S630&lt;=铜钱系统分析!$E$236),2)</f>
        <v>2</v>
      </c>
      <c r="V630" s="48">
        <f t="shared" ca="1" si="97"/>
        <v>29.31515766025209</v>
      </c>
      <c r="W630">
        <f ca="1">_xlfn.IFS(AND(V630&gt;铜钱系统分析!$D$233,V630&lt;=铜钱系统分析!$E$233),5,AND(V630&gt;铜钱系统分析!$D$234,V630&lt;=铜钱系统分析!$E$234),4,AND(V630&gt;铜钱系统分析!$D$235,V630&lt;=铜钱系统分析!$E$235),3,AND(V630&gt;铜钱系统分析!$D$236,V630&lt;=铜钱系统分析!$E$236),2)</f>
        <v>3</v>
      </c>
      <c r="Y630" s="48">
        <f t="shared" ca="1" si="98"/>
        <v>86.399721633571488</v>
      </c>
      <c r="Z630">
        <f ca="1">_xlfn.IFS(AND(Y630&gt;铜钱系统分析!$D$233,Y630&lt;=铜钱系统分析!$E$233),5,AND(Y630&gt;铜钱系统分析!$D$234,Y630&lt;=铜钱系统分析!$E$234),4,AND(Y630&gt;铜钱系统分析!$D$235,Y630&lt;=铜钱系统分析!$E$235),3,AND(Y630&gt;铜钱系统分析!$D$236,Y630&lt;=铜钱系统分析!$E$236),2)</f>
        <v>2</v>
      </c>
      <c r="AB630" s="48">
        <f t="shared" ca="1" si="99"/>
        <v>2.2932805954760993</v>
      </c>
      <c r="AC630">
        <f ca="1">_xlfn.IFS(AND(AB630&gt;铜钱系统分析!$D$233,AB630&lt;=铜钱系统分析!$E$233),5,AND(AB630&gt;铜钱系统分析!$D$234,AB630&lt;=铜钱系统分析!$E$234),4,AND(AB630&gt;铜钱系统分析!$D$235,AB630&lt;=铜钱系统分析!$E$235),3,AND(AB630&gt;铜钱系统分析!$D$236,AB630&lt;=铜钱系统分析!$E$236),2)</f>
        <v>4</v>
      </c>
    </row>
    <row r="631" spans="1:29" x14ac:dyDescent="0.15">
      <c r="A631" s="48">
        <f t="shared" ca="1" si="90"/>
        <v>89.099915874939541</v>
      </c>
      <c r="B631">
        <f ca="1">_xlfn.IFS(AND(A631&gt;铜钱系统分析!$D$233,A631&lt;=铜钱系统分析!$E$233),5,AND(A631&gt;铜钱系统分析!$D$234,A631&lt;=铜钱系统分析!$E$234),4,AND(A631&gt;铜钱系统分析!$D$235,A631&lt;=铜钱系统分析!$E$235),3,AND(A631&gt;铜钱系统分析!$D$236,A631&lt;=铜钱系统分析!$E$236),2)</f>
        <v>2</v>
      </c>
      <c r="D631" s="48">
        <f t="shared" ca="1" si="91"/>
        <v>88.616317216525047</v>
      </c>
      <c r="E631">
        <f ca="1">_xlfn.IFS(AND(D631&gt;铜钱系统分析!$D$233,D631&lt;=铜钱系统分析!$E$233),5,AND(D631&gt;铜钱系统分析!$D$234,D631&lt;=铜钱系统分析!$E$234),4,AND(D631&gt;铜钱系统分析!$D$235,D631&lt;=铜钱系统分析!$E$235),3,AND(D631&gt;铜钱系统分析!$D$236,D631&lt;=铜钱系统分析!$E$236),2)</f>
        <v>2</v>
      </c>
      <c r="G631" s="48">
        <f t="shared" ca="1" si="92"/>
        <v>36.143850936565805</v>
      </c>
      <c r="H631">
        <f ca="1">_xlfn.IFS(AND(G631&gt;铜钱系统分析!$D$233,G631&lt;=铜钱系统分析!$E$233),5,AND(G631&gt;铜钱系统分析!$D$234,G631&lt;=铜钱系统分析!$E$234),4,AND(G631&gt;铜钱系统分析!$D$235,G631&lt;=铜钱系统分析!$E$235),3,AND(G631&gt;铜钱系统分析!$D$236,G631&lt;=铜钱系统分析!$E$236),2)</f>
        <v>3</v>
      </c>
      <c r="J631" s="48">
        <f t="shared" ca="1" si="93"/>
        <v>69.733473305850083</v>
      </c>
      <c r="K631">
        <f ca="1">_xlfn.IFS(AND(J631&gt;铜钱系统分析!$D$233,J631&lt;=铜钱系统分析!$E$233),5,AND(J631&gt;铜钱系统分析!$D$234,J631&lt;=铜钱系统分析!$E$234),4,AND(J631&gt;铜钱系统分析!$D$235,J631&lt;=铜钱系统分析!$E$235),3,AND(J631&gt;铜钱系统分析!$D$236,J631&lt;=铜钱系统分析!$E$236),2)</f>
        <v>3</v>
      </c>
      <c r="M631" s="48">
        <f t="shared" ca="1" si="94"/>
        <v>20.149256673939497</v>
      </c>
      <c r="N631">
        <f ca="1">_xlfn.IFS(AND(M631&gt;铜钱系统分析!$D$233,M631&lt;=铜钱系统分析!$E$233),5,AND(M631&gt;铜钱系统分析!$D$234,M631&lt;=铜钱系统分析!$E$234),4,AND(M631&gt;铜钱系统分析!$D$235,M631&lt;=铜钱系统分析!$E$235),3,AND(M631&gt;铜钱系统分析!$D$236,M631&lt;=铜钱系统分析!$E$236),2)</f>
        <v>3</v>
      </c>
      <c r="P631" s="48">
        <f t="shared" ca="1" si="95"/>
        <v>20.488568783541027</v>
      </c>
      <c r="Q631">
        <f ca="1">_xlfn.IFS(AND(P631&gt;铜钱系统分析!$D$233,P631&lt;=铜钱系统分析!$E$233),5,AND(P631&gt;铜钱系统分析!$D$234,P631&lt;=铜钱系统分析!$E$234),4,AND(P631&gt;铜钱系统分析!$D$235,P631&lt;=铜钱系统分析!$E$235),3,AND(P631&gt;铜钱系统分析!$D$236,P631&lt;=铜钱系统分析!$E$236),2)</f>
        <v>3</v>
      </c>
      <c r="S631" s="48">
        <f t="shared" ca="1" si="96"/>
        <v>64.710115028877922</v>
      </c>
      <c r="T631">
        <f ca="1">_xlfn.IFS(AND(S631&gt;铜钱系统分析!$D$233,S631&lt;=铜钱系统分析!$E$233),5,AND(S631&gt;铜钱系统分析!$D$234,S631&lt;=铜钱系统分析!$E$234),4,AND(S631&gt;铜钱系统分析!$D$235,S631&lt;=铜钱系统分析!$E$235),3,AND(S631&gt;铜钱系统分析!$D$236,S631&lt;=铜钱系统分析!$E$236),2)</f>
        <v>3</v>
      </c>
      <c r="V631" s="48">
        <f t="shared" ca="1" si="97"/>
        <v>18.875481509015657</v>
      </c>
      <c r="W631">
        <f ca="1">_xlfn.IFS(AND(V631&gt;铜钱系统分析!$D$233,V631&lt;=铜钱系统分析!$E$233),5,AND(V631&gt;铜钱系统分析!$D$234,V631&lt;=铜钱系统分析!$E$234),4,AND(V631&gt;铜钱系统分析!$D$235,V631&lt;=铜钱系统分析!$E$235),3,AND(V631&gt;铜钱系统分析!$D$236,V631&lt;=铜钱系统分析!$E$236),2)</f>
        <v>3</v>
      </c>
      <c r="Y631" s="48">
        <f t="shared" ca="1" si="98"/>
        <v>66.90865612382494</v>
      </c>
      <c r="Z631">
        <f ca="1">_xlfn.IFS(AND(Y631&gt;铜钱系统分析!$D$233,Y631&lt;=铜钱系统分析!$E$233),5,AND(Y631&gt;铜钱系统分析!$D$234,Y631&lt;=铜钱系统分析!$E$234),4,AND(Y631&gt;铜钱系统分析!$D$235,Y631&lt;=铜钱系统分析!$E$235),3,AND(Y631&gt;铜钱系统分析!$D$236,Y631&lt;=铜钱系统分析!$E$236),2)</f>
        <v>3</v>
      </c>
      <c r="AB631" s="48">
        <f t="shared" ca="1" si="99"/>
        <v>68.150269154959503</v>
      </c>
      <c r="AC631">
        <f ca="1">_xlfn.IFS(AND(AB631&gt;铜钱系统分析!$D$233,AB631&lt;=铜钱系统分析!$E$233),5,AND(AB631&gt;铜钱系统分析!$D$234,AB631&lt;=铜钱系统分析!$E$234),4,AND(AB631&gt;铜钱系统分析!$D$235,AB631&lt;=铜钱系统分析!$E$235),3,AND(AB631&gt;铜钱系统分析!$D$236,AB631&lt;=铜钱系统分析!$E$236),2)</f>
        <v>3</v>
      </c>
    </row>
    <row r="632" spans="1:29" x14ac:dyDescent="0.15">
      <c r="A632" s="48">
        <f t="shared" ca="1" si="90"/>
        <v>15.526307507059345</v>
      </c>
      <c r="B632">
        <f ca="1">_xlfn.IFS(AND(A632&gt;铜钱系统分析!$D$233,A632&lt;=铜钱系统分析!$E$233),5,AND(A632&gt;铜钱系统分析!$D$234,A632&lt;=铜钱系统分析!$E$234),4,AND(A632&gt;铜钱系统分析!$D$235,A632&lt;=铜钱系统分析!$E$235),3,AND(A632&gt;铜钱系统分析!$D$236,A632&lt;=铜钱系统分析!$E$236),2)</f>
        <v>3</v>
      </c>
      <c r="D632" s="48">
        <f t="shared" ca="1" si="91"/>
        <v>4.6282158555826625</v>
      </c>
      <c r="E632">
        <f ca="1">_xlfn.IFS(AND(D632&gt;铜钱系统分析!$D$233,D632&lt;=铜钱系统分析!$E$233),5,AND(D632&gt;铜钱系统分析!$D$234,D632&lt;=铜钱系统分析!$E$234),4,AND(D632&gt;铜钱系统分析!$D$235,D632&lt;=铜钱系统分析!$E$235),3,AND(D632&gt;铜钱系统分析!$D$236,D632&lt;=铜钱系统分析!$E$236),2)</f>
        <v>3</v>
      </c>
      <c r="G632" s="48">
        <f t="shared" ca="1" si="92"/>
        <v>4.4807331225338416</v>
      </c>
      <c r="H632">
        <f ca="1">_xlfn.IFS(AND(G632&gt;铜钱系统分析!$D$233,G632&lt;=铜钱系统分析!$E$233),5,AND(G632&gt;铜钱系统分析!$D$234,G632&lt;=铜钱系统分析!$E$234),4,AND(G632&gt;铜钱系统分析!$D$235,G632&lt;=铜钱系统分析!$E$235),3,AND(G632&gt;铜钱系统分析!$D$236,G632&lt;=铜钱系统分析!$E$236),2)</f>
        <v>3</v>
      </c>
      <c r="J632" s="48">
        <f t="shared" ca="1" si="93"/>
        <v>30.412266611484316</v>
      </c>
      <c r="K632">
        <f ca="1">_xlfn.IFS(AND(J632&gt;铜钱系统分析!$D$233,J632&lt;=铜钱系统分析!$E$233),5,AND(J632&gt;铜钱系统分析!$D$234,J632&lt;=铜钱系统分析!$E$234),4,AND(J632&gt;铜钱系统分析!$D$235,J632&lt;=铜钱系统分析!$E$235),3,AND(J632&gt;铜钱系统分析!$D$236,J632&lt;=铜钱系统分析!$E$236),2)</f>
        <v>3</v>
      </c>
      <c r="M632" s="48">
        <f t="shared" ca="1" si="94"/>
        <v>80.493648712696555</v>
      </c>
      <c r="N632">
        <f ca="1">_xlfn.IFS(AND(M632&gt;铜钱系统分析!$D$233,M632&lt;=铜钱系统分析!$E$233),5,AND(M632&gt;铜钱系统分析!$D$234,M632&lt;=铜钱系统分析!$E$234),4,AND(M632&gt;铜钱系统分析!$D$235,M632&lt;=铜钱系统分析!$E$235),3,AND(M632&gt;铜钱系统分析!$D$236,M632&lt;=铜钱系统分析!$E$236),2)</f>
        <v>2</v>
      </c>
      <c r="P632" s="48">
        <f t="shared" ca="1" si="95"/>
        <v>64.298094100803354</v>
      </c>
      <c r="Q632">
        <f ca="1">_xlfn.IFS(AND(P632&gt;铜钱系统分析!$D$233,P632&lt;=铜钱系统分析!$E$233),5,AND(P632&gt;铜钱系统分析!$D$234,P632&lt;=铜钱系统分析!$E$234),4,AND(P632&gt;铜钱系统分析!$D$235,P632&lt;=铜钱系统分析!$E$235),3,AND(P632&gt;铜钱系统分析!$D$236,P632&lt;=铜钱系统分析!$E$236),2)</f>
        <v>3</v>
      </c>
      <c r="S632" s="48">
        <f t="shared" ca="1" si="96"/>
        <v>76.082282332370198</v>
      </c>
      <c r="T632">
        <f ca="1">_xlfn.IFS(AND(S632&gt;铜钱系统分析!$D$233,S632&lt;=铜钱系统分析!$E$233),5,AND(S632&gt;铜钱系统分析!$D$234,S632&lt;=铜钱系统分析!$E$234),4,AND(S632&gt;铜钱系统分析!$D$235,S632&lt;=铜钱系统分析!$E$235),3,AND(S632&gt;铜钱系统分析!$D$236,S632&lt;=铜钱系统分析!$E$236),2)</f>
        <v>2</v>
      </c>
      <c r="V632" s="48">
        <f t="shared" ca="1" si="97"/>
        <v>83.120350477254831</v>
      </c>
      <c r="W632">
        <f ca="1">_xlfn.IFS(AND(V632&gt;铜钱系统分析!$D$233,V632&lt;=铜钱系统分析!$E$233),5,AND(V632&gt;铜钱系统分析!$D$234,V632&lt;=铜钱系统分析!$E$234),4,AND(V632&gt;铜钱系统分析!$D$235,V632&lt;=铜钱系统分析!$E$235),3,AND(V632&gt;铜钱系统分析!$D$236,V632&lt;=铜钱系统分析!$E$236),2)</f>
        <v>2</v>
      </c>
      <c r="Y632" s="48">
        <f t="shared" ca="1" si="98"/>
        <v>6.3707439747543448</v>
      </c>
      <c r="Z632">
        <f ca="1">_xlfn.IFS(AND(Y632&gt;铜钱系统分析!$D$233,Y632&lt;=铜钱系统分析!$E$233),5,AND(Y632&gt;铜钱系统分析!$D$234,Y632&lt;=铜钱系统分析!$E$234),4,AND(Y632&gt;铜钱系统分析!$D$235,Y632&lt;=铜钱系统分析!$E$235),3,AND(Y632&gt;铜钱系统分析!$D$236,Y632&lt;=铜钱系统分析!$E$236),2)</f>
        <v>3</v>
      </c>
      <c r="AB632" s="48">
        <f t="shared" ca="1" si="99"/>
        <v>68.674660399588504</v>
      </c>
      <c r="AC632">
        <f ca="1">_xlfn.IFS(AND(AB632&gt;铜钱系统分析!$D$233,AB632&lt;=铜钱系统分析!$E$233),5,AND(AB632&gt;铜钱系统分析!$D$234,AB632&lt;=铜钱系统分析!$E$234),4,AND(AB632&gt;铜钱系统分析!$D$235,AB632&lt;=铜钱系统分析!$E$235),3,AND(AB632&gt;铜钱系统分析!$D$236,AB632&lt;=铜钱系统分析!$E$236),2)</f>
        <v>3</v>
      </c>
    </row>
    <row r="633" spans="1:29" x14ac:dyDescent="0.15">
      <c r="A633" s="48">
        <f t="shared" ca="1" si="90"/>
        <v>39.528453279846332</v>
      </c>
      <c r="B633">
        <f ca="1">_xlfn.IFS(AND(A633&gt;铜钱系统分析!$D$233,A633&lt;=铜钱系统分析!$E$233),5,AND(A633&gt;铜钱系统分析!$D$234,A633&lt;=铜钱系统分析!$E$234),4,AND(A633&gt;铜钱系统分析!$D$235,A633&lt;=铜钱系统分析!$E$235),3,AND(A633&gt;铜钱系统分析!$D$236,A633&lt;=铜钱系统分析!$E$236),2)</f>
        <v>3</v>
      </c>
      <c r="D633" s="48">
        <f t="shared" ca="1" si="91"/>
        <v>45.945121284743365</v>
      </c>
      <c r="E633">
        <f ca="1">_xlfn.IFS(AND(D633&gt;铜钱系统分析!$D$233,D633&lt;=铜钱系统分析!$E$233),5,AND(D633&gt;铜钱系统分析!$D$234,D633&lt;=铜钱系统分析!$E$234),4,AND(D633&gt;铜钱系统分析!$D$235,D633&lt;=铜钱系统分析!$E$235),3,AND(D633&gt;铜钱系统分析!$D$236,D633&lt;=铜钱系统分析!$E$236),2)</f>
        <v>3</v>
      </c>
      <c r="G633" s="48">
        <f t="shared" ca="1" si="92"/>
        <v>72.330778955722153</v>
      </c>
      <c r="H633">
        <f ca="1">_xlfn.IFS(AND(G633&gt;铜钱系统分析!$D$233,G633&lt;=铜钱系统分析!$E$233),5,AND(G633&gt;铜钱系统分析!$D$234,G633&lt;=铜钱系统分析!$E$234),4,AND(G633&gt;铜钱系统分析!$D$235,G633&lt;=铜钱系统分析!$E$235),3,AND(G633&gt;铜钱系统分析!$D$236,G633&lt;=铜钱系统分析!$E$236),2)</f>
        <v>3</v>
      </c>
      <c r="J633" s="48">
        <f t="shared" ca="1" si="93"/>
        <v>25.745721930854913</v>
      </c>
      <c r="K633">
        <f ca="1">_xlfn.IFS(AND(J633&gt;铜钱系统分析!$D$233,J633&lt;=铜钱系统分析!$E$233),5,AND(J633&gt;铜钱系统分析!$D$234,J633&lt;=铜钱系统分析!$E$234),4,AND(J633&gt;铜钱系统分析!$D$235,J633&lt;=铜钱系统分析!$E$235),3,AND(J633&gt;铜钱系统分析!$D$236,J633&lt;=铜钱系统分析!$E$236),2)</f>
        <v>3</v>
      </c>
      <c r="M633" s="48">
        <f t="shared" ca="1" si="94"/>
        <v>36.646767968106197</v>
      </c>
      <c r="N633">
        <f ca="1">_xlfn.IFS(AND(M633&gt;铜钱系统分析!$D$233,M633&lt;=铜钱系统分析!$E$233),5,AND(M633&gt;铜钱系统分析!$D$234,M633&lt;=铜钱系统分析!$E$234),4,AND(M633&gt;铜钱系统分析!$D$235,M633&lt;=铜钱系统分析!$E$235),3,AND(M633&gt;铜钱系统分析!$D$236,M633&lt;=铜钱系统分析!$E$236),2)</f>
        <v>3</v>
      </c>
      <c r="P633" s="48">
        <f t="shared" ca="1" si="95"/>
        <v>78.097515533281467</v>
      </c>
      <c r="Q633">
        <f ca="1">_xlfn.IFS(AND(P633&gt;铜钱系统分析!$D$233,P633&lt;=铜钱系统分析!$E$233),5,AND(P633&gt;铜钱系统分析!$D$234,P633&lt;=铜钱系统分析!$E$234),4,AND(P633&gt;铜钱系统分析!$D$235,P633&lt;=铜钱系统分析!$E$235),3,AND(P633&gt;铜钱系统分析!$D$236,P633&lt;=铜钱系统分析!$E$236),2)</f>
        <v>2</v>
      </c>
      <c r="S633" s="48">
        <f t="shared" ca="1" si="96"/>
        <v>1.7432380986813212</v>
      </c>
      <c r="T633">
        <f ca="1">_xlfn.IFS(AND(S633&gt;铜钱系统分析!$D$233,S633&lt;=铜钱系统分析!$E$233),5,AND(S633&gt;铜钱系统分析!$D$234,S633&lt;=铜钱系统分析!$E$234),4,AND(S633&gt;铜钱系统分析!$D$235,S633&lt;=铜钱系统分析!$E$235),3,AND(S633&gt;铜钱系统分析!$D$236,S633&lt;=铜钱系统分析!$E$236),2)</f>
        <v>4</v>
      </c>
      <c r="V633" s="48">
        <f t="shared" ca="1" si="97"/>
        <v>36.494038118028726</v>
      </c>
      <c r="W633">
        <f ca="1">_xlfn.IFS(AND(V633&gt;铜钱系统分析!$D$233,V633&lt;=铜钱系统分析!$E$233),5,AND(V633&gt;铜钱系统分析!$D$234,V633&lt;=铜钱系统分析!$E$234),4,AND(V633&gt;铜钱系统分析!$D$235,V633&lt;=铜钱系统分析!$E$235),3,AND(V633&gt;铜钱系统分析!$D$236,V633&lt;=铜钱系统分析!$E$236),2)</f>
        <v>3</v>
      </c>
      <c r="Y633" s="48">
        <f t="shared" ca="1" si="98"/>
        <v>14.387098958753608</v>
      </c>
      <c r="Z633">
        <f ca="1">_xlfn.IFS(AND(Y633&gt;铜钱系统分析!$D$233,Y633&lt;=铜钱系统分析!$E$233),5,AND(Y633&gt;铜钱系统分析!$D$234,Y633&lt;=铜钱系统分析!$E$234),4,AND(Y633&gt;铜钱系统分析!$D$235,Y633&lt;=铜钱系统分析!$E$235),3,AND(Y633&gt;铜钱系统分析!$D$236,Y633&lt;=铜钱系统分析!$E$236),2)</f>
        <v>3</v>
      </c>
      <c r="AB633" s="48">
        <f t="shared" ca="1" si="99"/>
        <v>23.739273052017118</v>
      </c>
      <c r="AC633">
        <f ca="1">_xlfn.IFS(AND(AB633&gt;铜钱系统分析!$D$233,AB633&lt;=铜钱系统分析!$E$233),5,AND(AB633&gt;铜钱系统分析!$D$234,AB633&lt;=铜钱系统分析!$E$234),4,AND(AB633&gt;铜钱系统分析!$D$235,AB633&lt;=铜钱系统分析!$E$235),3,AND(AB633&gt;铜钱系统分析!$D$236,AB633&lt;=铜钱系统分析!$E$236),2)</f>
        <v>3</v>
      </c>
    </row>
    <row r="634" spans="1:29" x14ac:dyDescent="0.15">
      <c r="A634" s="48">
        <f t="shared" ca="1" si="90"/>
        <v>84.817932164186132</v>
      </c>
      <c r="B634">
        <f ca="1">_xlfn.IFS(AND(A634&gt;铜钱系统分析!$D$233,A634&lt;=铜钱系统分析!$E$233),5,AND(A634&gt;铜钱系统分析!$D$234,A634&lt;=铜钱系统分析!$E$234),4,AND(A634&gt;铜钱系统分析!$D$235,A634&lt;=铜钱系统分析!$E$235),3,AND(A634&gt;铜钱系统分析!$D$236,A634&lt;=铜钱系统分析!$E$236),2)</f>
        <v>2</v>
      </c>
      <c r="D634" s="48">
        <f t="shared" ca="1" si="91"/>
        <v>15.938181255141259</v>
      </c>
      <c r="E634">
        <f ca="1">_xlfn.IFS(AND(D634&gt;铜钱系统分析!$D$233,D634&lt;=铜钱系统分析!$E$233),5,AND(D634&gt;铜钱系统分析!$D$234,D634&lt;=铜钱系统分析!$E$234),4,AND(D634&gt;铜钱系统分析!$D$235,D634&lt;=铜钱系统分析!$E$235),3,AND(D634&gt;铜钱系统分析!$D$236,D634&lt;=铜钱系统分析!$E$236),2)</f>
        <v>3</v>
      </c>
      <c r="G634" s="48">
        <f t="shared" ca="1" si="92"/>
        <v>16.913329162290523</v>
      </c>
      <c r="H634">
        <f ca="1">_xlfn.IFS(AND(G634&gt;铜钱系统分析!$D$233,G634&lt;=铜钱系统分析!$E$233),5,AND(G634&gt;铜钱系统分析!$D$234,G634&lt;=铜钱系统分析!$E$234),4,AND(G634&gt;铜钱系统分析!$D$235,G634&lt;=铜钱系统分析!$E$235),3,AND(G634&gt;铜钱系统分析!$D$236,G634&lt;=铜钱系统分析!$E$236),2)</f>
        <v>3</v>
      </c>
      <c r="J634" s="48">
        <f t="shared" ca="1" si="93"/>
        <v>69.513676691642857</v>
      </c>
      <c r="K634">
        <f ca="1">_xlfn.IFS(AND(J634&gt;铜钱系统分析!$D$233,J634&lt;=铜钱系统分析!$E$233),5,AND(J634&gt;铜钱系统分析!$D$234,J634&lt;=铜钱系统分析!$E$234),4,AND(J634&gt;铜钱系统分析!$D$235,J634&lt;=铜钱系统分析!$E$235),3,AND(J634&gt;铜钱系统分析!$D$236,J634&lt;=铜钱系统分析!$E$236),2)</f>
        <v>3</v>
      </c>
      <c r="M634" s="48">
        <f t="shared" ca="1" si="94"/>
        <v>73.159675553917609</v>
      </c>
      <c r="N634">
        <f ca="1">_xlfn.IFS(AND(M634&gt;铜钱系统分析!$D$233,M634&lt;=铜钱系统分析!$E$233),5,AND(M634&gt;铜钱系统分析!$D$234,M634&lt;=铜钱系统分析!$E$234),4,AND(M634&gt;铜钱系统分析!$D$235,M634&lt;=铜钱系统分析!$E$235),3,AND(M634&gt;铜钱系统分析!$D$236,M634&lt;=铜钱系统分析!$E$236),2)</f>
        <v>2</v>
      </c>
      <c r="P634" s="48">
        <f t="shared" ca="1" si="95"/>
        <v>25.923526275601503</v>
      </c>
      <c r="Q634">
        <f ca="1">_xlfn.IFS(AND(P634&gt;铜钱系统分析!$D$233,P634&lt;=铜钱系统分析!$E$233),5,AND(P634&gt;铜钱系统分析!$D$234,P634&lt;=铜钱系统分析!$E$234),4,AND(P634&gt;铜钱系统分析!$D$235,P634&lt;=铜钱系统分析!$E$235),3,AND(P634&gt;铜钱系统分析!$D$236,P634&lt;=铜钱系统分析!$E$236),2)</f>
        <v>3</v>
      </c>
      <c r="S634" s="48">
        <f t="shared" ca="1" si="96"/>
        <v>28.172795666554872</v>
      </c>
      <c r="T634">
        <f ca="1">_xlfn.IFS(AND(S634&gt;铜钱系统分析!$D$233,S634&lt;=铜钱系统分析!$E$233),5,AND(S634&gt;铜钱系统分析!$D$234,S634&lt;=铜钱系统分析!$E$234),4,AND(S634&gt;铜钱系统分析!$D$235,S634&lt;=铜钱系统分析!$E$235),3,AND(S634&gt;铜钱系统分析!$D$236,S634&lt;=铜钱系统分析!$E$236),2)</f>
        <v>3</v>
      </c>
      <c r="V634" s="48">
        <f t="shared" ca="1" si="97"/>
        <v>91.843842833842075</v>
      </c>
      <c r="W634">
        <f ca="1">_xlfn.IFS(AND(V634&gt;铜钱系统分析!$D$233,V634&lt;=铜钱系统分析!$E$233),5,AND(V634&gt;铜钱系统分析!$D$234,V634&lt;=铜钱系统分析!$E$234),4,AND(V634&gt;铜钱系统分析!$D$235,V634&lt;=铜钱系统分析!$E$235),3,AND(V634&gt;铜钱系统分析!$D$236,V634&lt;=铜钱系统分析!$E$236),2)</f>
        <v>2</v>
      </c>
      <c r="Y634" s="48">
        <f t="shared" ca="1" si="98"/>
        <v>18.890490838243068</v>
      </c>
      <c r="Z634">
        <f ca="1">_xlfn.IFS(AND(Y634&gt;铜钱系统分析!$D$233,Y634&lt;=铜钱系统分析!$E$233),5,AND(Y634&gt;铜钱系统分析!$D$234,Y634&lt;=铜钱系统分析!$E$234),4,AND(Y634&gt;铜钱系统分析!$D$235,Y634&lt;=铜钱系统分析!$E$235),3,AND(Y634&gt;铜钱系统分析!$D$236,Y634&lt;=铜钱系统分析!$E$236),2)</f>
        <v>3</v>
      </c>
      <c r="AB634" s="48">
        <f t="shared" ca="1" si="99"/>
        <v>95.034387295314076</v>
      </c>
      <c r="AC634">
        <f ca="1">_xlfn.IFS(AND(AB634&gt;铜钱系统分析!$D$233,AB634&lt;=铜钱系统分析!$E$233),5,AND(AB634&gt;铜钱系统分析!$D$234,AB634&lt;=铜钱系统分析!$E$234),4,AND(AB634&gt;铜钱系统分析!$D$235,AB634&lt;=铜钱系统分析!$E$235),3,AND(AB634&gt;铜钱系统分析!$D$236,AB634&lt;=铜钱系统分析!$E$236),2)</f>
        <v>2</v>
      </c>
    </row>
    <row r="635" spans="1:29" x14ac:dyDescent="0.15">
      <c r="A635" s="48">
        <f t="shared" ca="1" si="90"/>
        <v>4.2430726778133643</v>
      </c>
      <c r="B635">
        <f ca="1">_xlfn.IFS(AND(A635&gt;铜钱系统分析!$D$233,A635&lt;=铜钱系统分析!$E$233),5,AND(A635&gt;铜钱系统分析!$D$234,A635&lt;=铜钱系统分析!$E$234),4,AND(A635&gt;铜钱系统分析!$D$235,A635&lt;=铜钱系统分析!$E$235),3,AND(A635&gt;铜钱系统分析!$D$236,A635&lt;=铜钱系统分析!$E$236),2)</f>
        <v>3</v>
      </c>
      <c r="D635" s="48">
        <f t="shared" ca="1" si="91"/>
        <v>23.511149030680446</v>
      </c>
      <c r="E635">
        <f ca="1">_xlfn.IFS(AND(D635&gt;铜钱系统分析!$D$233,D635&lt;=铜钱系统分析!$E$233),5,AND(D635&gt;铜钱系统分析!$D$234,D635&lt;=铜钱系统分析!$E$234),4,AND(D635&gt;铜钱系统分析!$D$235,D635&lt;=铜钱系统分析!$E$235),3,AND(D635&gt;铜钱系统分析!$D$236,D635&lt;=铜钱系统分析!$E$236),2)</f>
        <v>3</v>
      </c>
      <c r="G635" s="48">
        <f t="shared" ca="1" si="92"/>
        <v>6.1161020410314793</v>
      </c>
      <c r="H635">
        <f ca="1">_xlfn.IFS(AND(G635&gt;铜钱系统分析!$D$233,G635&lt;=铜钱系统分析!$E$233),5,AND(G635&gt;铜钱系统分析!$D$234,G635&lt;=铜钱系统分析!$E$234),4,AND(G635&gt;铜钱系统分析!$D$235,G635&lt;=铜钱系统分析!$E$235),3,AND(G635&gt;铜钱系统分析!$D$236,G635&lt;=铜钱系统分析!$E$236),2)</f>
        <v>3</v>
      </c>
      <c r="J635" s="48">
        <f t="shared" ca="1" si="93"/>
        <v>61.220532601637046</v>
      </c>
      <c r="K635">
        <f ca="1">_xlfn.IFS(AND(J635&gt;铜钱系统分析!$D$233,J635&lt;=铜钱系统分析!$E$233),5,AND(J635&gt;铜钱系统分析!$D$234,J635&lt;=铜钱系统分析!$E$234),4,AND(J635&gt;铜钱系统分析!$D$235,J635&lt;=铜钱系统分析!$E$235),3,AND(J635&gt;铜钱系统分析!$D$236,J635&lt;=铜钱系统分析!$E$236),2)</f>
        <v>3</v>
      </c>
      <c r="M635" s="48">
        <f t="shared" ca="1" si="94"/>
        <v>69.939048277879238</v>
      </c>
      <c r="N635">
        <f ca="1">_xlfn.IFS(AND(M635&gt;铜钱系统分析!$D$233,M635&lt;=铜钱系统分析!$E$233),5,AND(M635&gt;铜钱系统分析!$D$234,M635&lt;=铜钱系统分析!$E$234),4,AND(M635&gt;铜钱系统分析!$D$235,M635&lt;=铜钱系统分析!$E$235),3,AND(M635&gt;铜钱系统分析!$D$236,M635&lt;=铜钱系统分析!$E$236),2)</f>
        <v>3</v>
      </c>
      <c r="P635" s="48">
        <f t="shared" ca="1" si="95"/>
        <v>34.553758897704576</v>
      </c>
      <c r="Q635">
        <f ca="1">_xlfn.IFS(AND(P635&gt;铜钱系统分析!$D$233,P635&lt;=铜钱系统分析!$E$233),5,AND(P635&gt;铜钱系统分析!$D$234,P635&lt;=铜钱系统分析!$E$234),4,AND(P635&gt;铜钱系统分析!$D$235,P635&lt;=铜钱系统分析!$E$235),3,AND(P635&gt;铜钱系统分析!$D$236,P635&lt;=铜钱系统分析!$E$236),2)</f>
        <v>3</v>
      </c>
      <c r="S635" s="48">
        <f t="shared" ca="1" si="96"/>
        <v>67.145939247421211</v>
      </c>
      <c r="T635">
        <f ca="1">_xlfn.IFS(AND(S635&gt;铜钱系统分析!$D$233,S635&lt;=铜钱系统分析!$E$233),5,AND(S635&gt;铜钱系统分析!$D$234,S635&lt;=铜钱系统分析!$E$234),4,AND(S635&gt;铜钱系统分析!$D$235,S635&lt;=铜钱系统分析!$E$235),3,AND(S635&gt;铜钱系统分析!$D$236,S635&lt;=铜钱系统分析!$E$236),2)</f>
        <v>3</v>
      </c>
      <c r="V635" s="48">
        <f t="shared" ca="1" si="97"/>
        <v>96.226268568692291</v>
      </c>
      <c r="W635">
        <f ca="1">_xlfn.IFS(AND(V635&gt;铜钱系统分析!$D$233,V635&lt;=铜钱系统分析!$E$233),5,AND(V635&gt;铜钱系统分析!$D$234,V635&lt;=铜钱系统分析!$E$234),4,AND(V635&gt;铜钱系统分析!$D$235,V635&lt;=铜钱系统分析!$E$235),3,AND(V635&gt;铜钱系统分析!$D$236,V635&lt;=铜钱系统分析!$E$236),2)</f>
        <v>2</v>
      </c>
      <c r="Y635" s="48">
        <f t="shared" ca="1" si="98"/>
        <v>88.943614576509887</v>
      </c>
      <c r="Z635">
        <f ca="1">_xlfn.IFS(AND(Y635&gt;铜钱系统分析!$D$233,Y635&lt;=铜钱系统分析!$E$233),5,AND(Y635&gt;铜钱系统分析!$D$234,Y635&lt;=铜钱系统分析!$E$234),4,AND(Y635&gt;铜钱系统分析!$D$235,Y635&lt;=铜钱系统分析!$E$235),3,AND(Y635&gt;铜钱系统分析!$D$236,Y635&lt;=铜钱系统分析!$E$236),2)</f>
        <v>2</v>
      </c>
      <c r="AB635" s="48">
        <f t="shared" ca="1" si="99"/>
        <v>66.432200567757903</v>
      </c>
      <c r="AC635">
        <f ca="1">_xlfn.IFS(AND(AB635&gt;铜钱系统分析!$D$233,AB635&lt;=铜钱系统分析!$E$233),5,AND(AB635&gt;铜钱系统分析!$D$234,AB635&lt;=铜钱系统分析!$E$234),4,AND(AB635&gt;铜钱系统分析!$D$235,AB635&lt;=铜钱系统分析!$E$235),3,AND(AB635&gt;铜钱系统分析!$D$236,AB635&lt;=铜钱系统分析!$E$236),2)</f>
        <v>3</v>
      </c>
    </row>
    <row r="636" spans="1:29" x14ac:dyDescent="0.15">
      <c r="A636" s="48">
        <f t="shared" ca="1" si="90"/>
        <v>54.513351215502922</v>
      </c>
      <c r="B636">
        <f ca="1">_xlfn.IFS(AND(A636&gt;铜钱系统分析!$D$233,A636&lt;=铜钱系统分析!$E$233),5,AND(A636&gt;铜钱系统分析!$D$234,A636&lt;=铜钱系统分析!$E$234),4,AND(A636&gt;铜钱系统分析!$D$235,A636&lt;=铜钱系统分析!$E$235),3,AND(A636&gt;铜钱系统分析!$D$236,A636&lt;=铜钱系统分析!$E$236),2)</f>
        <v>3</v>
      </c>
      <c r="D636" s="48">
        <f t="shared" ca="1" si="91"/>
        <v>57.358643161580716</v>
      </c>
      <c r="E636">
        <f ca="1">_xlfn.IFS(AND(D636&gt;铜钱系统分析!$D$233,D636&lt;=铜钱系统分析!$E$233),5,AND(D636&gt;铜钱系统分析!$D$234,D636&lt;=铜钱系统分析!$E$234),4,AND(D636&gt;铜钱系统分析!$D$235,D636&lt;=铜钱系统分析!$E$235),3,AND(D636&gt;铜钱系统分析!$D$236,D636&lt;=铜钱系统分析!$E$236),2)</f>
        <v>3</v>
      </c>
      <c r="G636" s="48">
        <f t="shared" ca="1" si="92"/>
        <v>69.907954773923919</v>
      </c>
      <c r="H636">
        <f ca="1">_xlfn.IFS(AND(G636&gt;铜钱系统分析!$D$233,G636&lt;=铜钱系统分析!$E$233),5,AND(G636&gt;铜钱系统分析!$D$234,G636&lt;=铜钱系统分析!$E$234),4,AND(G636&gt;铜钱系统分析!$D$235,G636&lt;=铜钱系统分析!$E$235),3,AND(G636&gt;铜钱系统分析!$D$236,G636&lt;=铜钱系统分析!$E$236),2)</f>
        <v>3</v>
      </c>
      <c r="J636" s="48">
        <f t="shared" ca="1" si="93"/>
        <v>54.301712467199515</v>
      </c>
      <c r="K636">
        <f ca="1">_xlfn.IFS(AND(J636&gt;铜钱系统分析!$D$233,J636&lt;=铜钱系统分析!$E$233),5,AND(J636&gt;铜钱系统分析!$D$234,J636&lt;=铜钱系统分析!$E$234),4,AND(J636&gt;铜钱系统分析!$D$235,J636&lt;=铜钱系统分析!$E$235),3,AND(J636&gt;铜钱系统分析!$D$236,J636&lt;=铜钱系统分析!$E$236),2)</f>
        <v>3</v>
      </c>
      <c r="M636" s="48">
        <f t="shared" ca="1" si="94"/>
        <v>39.587321507610639</v>
      </c>
      <c r="N636">
        <f ca="1">_xlfn.IFS(AND(M636&gt;铜钱系统分析!$D$233,M636&lt;=铜钱系统分析!$E$233),5,AND(M636&gt;铜钱系统分析!$D$234,M636&lt;=铜钱系统分析!$E$234),4,AND(M636&gt;铜钱系统分析!$D$235,M636&lt;=铜钱系统分析!$E$235),3,AND(M636&gt;铜钱系统分析!$D$236,M636&lt;=铜钱系统分析!$E$236),2)</f>
        <v>3</v>
      </c>
      <c r="P636" s="48">
        <f t="shared" ca="1" si="95"/>
        <v>65.396627907184552</v>
      </c>
      <c r="Q636">
        <f ca="1">_xlfn.IFS(AND(P636&gt;铜钱系统分析!$D$233,P636&lt;=铜钱系统分析!$E$233),5,AND(P636&gt;铜钱系统分析!$D$234,P636&lt;=铜钱系统分析!$E$234),4,AND(P636&gt;铜钱系统分析!$D$235,P636&lt;=铜钱系统分析!$E$235),3,AND(P636&gt;铜钱系统分析!$D$236,P636&lt;=铜钱系统分析!$E$236),2)</f>
        <v>3</v>
      </c>
      <c r="S636" s="48">
        <f t="shared" ca="1" si="96"/>
        <v>19.42449893068483</v>
      </c>
      <c r="T636">
        <f ca="1">_xlfn.IFS(AND(S636&gt;铜钱系统分析!$D$233,S636&lt;=铜钱系统分析!$E$233),5,AND(S636&gt;铜钱系统分析!$D$234,S636&lt;=铜钱系统分析!$E$234),4,AND(S636&gt;铜钱系统分析!$D$235,S636&lt;=铜钱系统分析!$E$235),3,AND(S636&gt;铜钱系统分析!$D$236,S636&lt;=铜钱系统分析!$E$236),2)</f>
        <v>3</v>
      </c>
      <c r="V636" s="48">
        <f t="shared" ca="1" si="97"/>
        <v>18.190556807603777</v>
      </c>
      <c r="W636">
        <f ca="1">_xlfn.IFS(AND(V636&gt;铜钱系统分析!$D$233,V636&lt;=铜钱系统分析!$E$233),5,AND(V636&gt;铜钱系统分析!$D$234,V636&lt;=铜钱系统分析!$E$234),4,AND(V636&gt;铜钱系统分析!$D$235,V636&lt;=铜钱系统分析!$E$235),3,AND(V636&gt;铜钱系统分析!$D$236,V636&lt;=铜钱系统分析!$E$236),2)</f>
        <v>3</v>
      </c>
      <c r="Y636" s="48">
        <f t="shared" ca="1" si="98"/>
        <v>96.606001743814957</v>
      </c>
      <c r="Z636">
        <f ca="1">_xlfn.IFS(AND(Y636&gt;铜钱系统分析!$D$233,Y636&lt;=铜钱系统分析!$E$233),5,AND(Y636&gt;铜钱系统分析!$D$234,Y636&lt;=铜钱系统分析!$E$234),4,AND(Y636&gt;铜钱系统分析!$D$235,Y636&lt;=铜钱系统分析!$E$235),3,AND(Y636&gt;铜钱系统分析!$D$236,Y636&lt;=铜钱系统分析!$E$236),2)</f>
        <v>2</v>
      </c>
      <c r="AB636" s="48">
        <f t="shared" ca="1" si="99"/>
        <v>81.139716685462631</v>
      </c>
      <c r="AC636">
        <f ca="1">_xlfn.IFS(AND(AB636&gt;铜钱系统分析!$D$233,AB636&lt;=铜钱系统分析!$E$233),5,AND(AB636&gt;铜钱系统分析!$D$234,AB636&lt;=铜钱系统分析!$E$234),4,AND(AB636&gt;铜钱系统分析!$D$235,AB636&lt;=铜钱系统分析!$E$235),3,AND(AB636&gt;铜钱系统分析!$D$236,AB636&lt;=铜钱系统分析!$E$236),2)</f>
        <v>2</v>
      </c>
    </row>
    <row r="637" spans="1:29" x14ac:dyDescent="0.15">
      <c r="A637" s="48">
        <f t="shared" ca="1" si="90"/>
        <v>74.117782942143023</v>
      </c>
      <c r="B637">
        <f ca="1">_xlfn.IFS(AND(A637&gt;铜钱系统分析!$D$233,A637&lt;=铜钱系统分析!$E$233),5,AND(A637&gt;铜钱系统分析!$D$234,A637&lt;=铜钱系统分析!$E$234),4,AND(A637&gt;铜钱系统分析!$D$235,A637&lt;=铜钱系统分析!$E$235),3,AND(A637&gt;铜钱系统分析!$D$236,A637&lt;=铜钱系统分析!$E$236),2)</f>
        <v>2</v>
      </c>
      <c r="D637" s="48">
        <f t="shared" ca="1" si="91"/>
        <v>19.260138252644797</v>
      </c>
      <c r="E637">
        <f ca="1">_xlfn.IFS(AND(D637&gt;铜钱系统分析!$D$233,D637&lt;=铜钱系统分析!$E$233),5,AND(D637&gt;铜钱系统分析!$D$234,D637&lt;=铜钱系统分析!$E$234),4,AND(D637&gt;铜钱系统分析!$D$235,D637&lt;=铜钱系统分析!$E$235),3,AND(D637&gt;铜钱系统分析!$D$236,D637&lt;=铜钱系统分析!$E$236),2)</f>
        <v>3</v>
      </c>
      <c r="G637" s="48">
        <f t="shared" ca="1" si="92"/>
        <v>10.434577180818538</v>
      </c>
      <c r="H637">
        <f ca="1">_xlfn.IFS(AND(G637&gt;铜钱系统分析!$D$233,G637&lt;=铜钱系统分析!$E$233),5,AND(G637&gt;铜钱系统分析!$D$234,G637&lt;=铜钱系统分析!$E$234),4,AND(G637&gt;铜钱系统分析!$D$235,G637&lt;=铜钱系统分析!$E$235),3,AND(G637&gt;铜钱系统分析!$D$236,G637&lt;=铜钱系统分析!$E$236),2)</f>
        <v>3</v>
      </c>
      <c r="J637" s="48">
        <f t="shared" ca="1" si="93"/>
        <v>63.300947191838155</v>
      </c>
      <c r="K637">
        <f ca="1">_xlfn.IFS(AND(J637&gt;铜钱系统分析!$D$233,J637&lt;=铜钱系统分析!$E$233),5,AND(J637&gt;铜钱系统分析!$D$234,J637&lt;=铜钱系统分析!$E$234),4,AND(J637&gt;铜钱系统分析!$D$235,J637&lt;=铜钱系统分析!$E$235),3,AND(J637&gt;铜钱系统分析!$D$236,J637&lt;=铜钱系统分析!$E$236),2)</f>
        <v>3</v>
      </c>
      <c r="M637" s="48">
        <f t="shared" ca="1" si="94"/>
        <v>8.8348159814120706</v>
      </c>
      <c r="N637">
        <f ca="1">_xlfn.IFS(AND(M637&gt;铜钱系统分析!$D$233,M637&lt;=铜钱系统分析!$E$233),5,AND(M637&gt;铜钱系统分析!$D$234,M637&lt;=铜钱系统分析!$E$234),4,AND(M637&gt;铜钱系统分析!$D$235,M637&lt;=铜钱系统分析!$E$235),3,AND(M637&gt;铜钱系统分析!$D$236,M637&lt;=铜钱系统分析!$E$236),2)</f>
        <v>3</v>
      </c>
      <c r="P637" s="48">
        <f t="shared" ca="1" si="95"/>
        <v>18.629533160682744</v>
      </c>
      <c r="Q637">
        <f ca="1">_xlfn.IFS(AND(P637&gt;铜钱系统分析!$D$233,P637&lt;=铜钱系统分析!$E$233),5,AND(P637&gt;铜钱系统分析!$D$234,P637&lt;=铜钱系统分析!$E$234),4,AND(P637&gt;铜钱系统分析!$D$235,P637&lt;=铜钱系统分析!$E$235),3,AND(P637&gt;铜钱系统分析!$D$236,P637&lt;=铜钱系统分析!$E$236),2)</f>
        <v>3</v>
      </c>
      <c r="S637" s="48">
        <f t="shared" ca="1" si="96"/>
        <v>26.326288605269422</v>
      </c>
      <c r="T637">
        <f ca="1">_xlfn.IFS(AND(S637&gt;铜钱系统分析!$D$233,S637&lt;=铜钱系统分析!$E$233),5,AND(S637&gt;铜钱系统分析!$D$234,S637&lt;=铜钱系统分析!$E$234),4,AND(S637&gt;铜钱系统分析!$D$235,S637&lt;=铜钱系统分析!$E$235),3,AND(S637&gt;铜钱系统分析!$D$236,S637&lt;=铜钱系统分析!$E$236),2)</f>
        <v>3</v>
      </c>
      <c r="V637" s="48">
        <f t="shared" ca="1" si="97"/>
        <v>7.0158425188044156</v>
      </c>
      <c r="W637">
        <f ca="1">_xlfn.IFS(AND(V637&gt;铜钱系统分析!$D$233,V637&lt;=铜钱系统分析!$E$233),5,AND(V637&gt;铜钱系统分析!$D$234,V637&lt;=铜钱系统分析!$E$234),4,AND(V637&gt;铜钱系统分析!$D$235,V637&lt;=铜钱系统分析!$E$235),3,AND(V637&gt;铜钱系统分析!$D$236,V637&lt;=铜钱系统分析!$E$236),2)</f>
        <v>3</v>
      </c>
      <c r="Y637" s="48">
        <f t="shared" ca="1" si="98"/>
        <v>69.61571796298675</v>
      </c>
      <c r="Z637">
        <f ca="1">_xlfn.IFS(AND(Y637&gt;铜钱系统分析!$D$233,Y637&lt;=铜钱系统分析!$E$233),5,AND(Y637&gt;铜钱系统分析!$D$234,Y637&lt;=铜钱系统分析!$E$234),4,AND(Y637&gt;铜钱系统分析!$D$235,Y637&lt;=铜钱系统分析!$E$235),3,AND(Y637&gt;铜钱系统分析!$D$236,Y637&lt;=铜钱系统分析!$E$236),2)</f>
        <v>3</v>
      </c>
      <c r="AB637" s="48">
        <f t="shared" ca="1" si="99"/>
        <v>59.295418571150449</v>
      </c>
      <c r="AC637">
        <f ca="1">_xlfn.IFS(AND(AB637&gt;铜钱系统分析!$D$233,AB637&lt;=铜钱系统分析!$E$233),5,AND(AB637&gt;铜钱系统分析!$D$234,AB637&lt;=铜钱系统分析!$E$234),4,AND(AB637&gt;铜钱系统分析!$D$235,AB637&lt;=铜钱系统分析!$E$235),3,AND(AB637&gt;铜钱系统分析!$D$236,AB637&lt;=铜钱系统分析!$E$236),2)</f>
        <v>3</v>
      </c>
    </row>
    <row r="638" spans="1:29" x14ac:dyDescent="0.15">
      <c r="A638" s="48">
        <f t="shared" ca="1" si="90"/>
        <v>1.6943278615011881</v>
      </c>
      <c r="B638">
        <f ca="1">_xlfn.IFS(AND(A638&gt;铜钱系统分析!$D$233,A638&lt;=铜钱系统分析!$E$233),5,AND(A638&gt;铜钱系统分析!$D$234,A638&lt;=铜钱系统分析!$E$234),4,AND(A638&gt;铜钱系统分析!$D$235,A638&lt;=铜钱系统分析!$E$235),3,AND(A638&gt;铜钱系统分析!$D$236,A638&lt;=铜钱系统分析!$E$236),2)</f>
        <v>4</v>
      </c>
      <c r="D638" s="48">
        <f t="shared" ca="1" si="91"/>
        <v>70.913085846504501</v>
      </c>
      <c r="E638">
        <f ca="1">_xlfn.IFS(AND(D638&gt;铜钱系统分析!$D$233,D638&lt;=铜钱系统分析!$E$233),5,AND(D638&gt;铜钱系统分析!$D$234,D638&lt;=铜钱系统分析!$E$234),4,AND(D638&gt;铜钱系统分析!$D$235,D638&lt;=铜钱系统分析!$E$235),3,AND(D638&gt;铜钱系统分析!$D$236,D638&lt;=铜钱系统分析!$E$236),2)</f>
        <v>3</v>
      </c>
      <c r="G638" s="48">
        <f t="shared" ca="1" si="92"/>
        <v>62.621893174515201</v>
      </c>
      <c r="H638">
        <f ca="1">_xlfn.IFS(AND(G638&gt;铜钱系统分析!$D$233,G638&lt;=铜钱系统分析!$E$233),5,AND(G638&gt;铜钱系统分析!$D$234,G638&lt;=铜钱系统分析!$E$234),4,AND(G638&gt;铜钱系统分析!$D$235,G638&lt;=铜钱系统分析!$E$235),3,AND(G638&gt;铜钱系统分析!$D$236,G638&lt;=铜钱系统分析!$E$236),2)</f>
        <v>3</v>
      </c>
      <c r="J638" s="48">
        <f t="shared" ca="1" si="93"/>
        <v>80.228767548908536</v>
      </c>
      <c r="K638">
        <f ca="1">_xlfn.IFS(AND(J638&gt;铜钱系统分析!$D$233,J638&lt;=铜钱系统分析!$E$233),5,AND(J638&gt;铜钱系统分析!$D$234,J638&lt;=铜钱系统分析!$E$234),4,AND(J638&gt;铜钱系统分析!$D$235,J638&lt;=铜钱系统分析!$E$235),3,AND(J638&gt;铜钱系统分析!$D$236,J638&lt;=铜钱系统分析!$E$236),2)</f>
        <v>2</v>
      </c>
      <c r="M638" s="48">
        <f t="shared" ca="1" si="94"/>
        <v>81.511093177112954</v>
      </c>
      <c r="N638">
        <f ca="1">_xlfn.IFS(AND(M638&gt;铜钱系统分析!$D$233,M638&lt;=铜钱系统分析!$E$233),5,AND(M638&gt;铜钱系统分析!$D$234,M638&lt;=铜钱系统分析!$E$234),4,AND(M638&gt;铜钱系统分析!$D$235,M638&lt;=铜钱系统分析!$E$235),3,AND(M638&gt;铜钱系统分析!$D$236,M638&lt;=铜钱系统分析!$E$236),2)</f>
        <v>2</v>
      </c>
      <c r="P638" s="48">
        <f t="shared" ca="1" si="95"/>
        <v>48.769494776988878</v>
      </c>
      <c r="Q638">
        <f ca="1">_xlfn.IFS(AND(P638&gt;铜钱系统分析!$D$233,P638&lt;=铜钱系统分析!$E$233),5,AND(P638&gt;铜钱系统分析!$D$234,P638&lt;=铜钱系统分析!$E$234),4,AND(P638&gt;铜钱系统分析!$D$235,P638&lt;=铜钱系统分析!$E$235),3,AND(P638&gt;铜钱系统分析!$D$236,P638&lt;=铜钱系统分析!$E$236),2)</f>
        <v>3</v>
      </c>
      <c r="S638" s="48">
        <f t="shared" ca="1" si="96"/>
        <v>72.754323473681922</v>
      </c>
      <c r="T638">
        <f ca="1">_xlfn.IFS(AND(S638&gt;铜钱系统分析!$D$233,S638&lt;=铜钱系统分析!$E$233),5,AND(S638&gt;铜钱系统分析!$D$234,S638&lt;=铜钱系统分析!$E$234),4,AND(S638&gt;铜钱系统分析!$D$235,S638&lt;=铜钱系统分析!$E$235),3,AND(S638&gt;铜钱系统分析!$D$236,S638&lt;=铜钱系统分析!$E$236),2)</f>
        <v>2</v>
      </c>
      <c r="V638" s="48">
        <f t="shared" ca="1" si="97"/>
        <v>18.874882071295385</v>
      </c>
      <c r="W638">
        <f ca="1">_xlfn.IFS(AND(V638&gt;铜钱系统分析!$D$233,V638&lt;=铜钱系统分析!$E$233),5,AND(V638&gt;铜钱系统分析!$D$234,V638&lt;=铜钱系统分析!$E$234),4,AND(V638&gt;铜钱系统分析!$D$235,V638&lt;=铜钱系统分析!$E$235),3,AND(V638&gt;铜钱系统分析!$D$236,V638&lt;=铜钱系统分析!$E$236),2)</f>
        <v>3</v>
      </c>
      <c r="Y638" s="48">
        <f t="shared" ca="1" si="98"/>
        <v>32.179768352443169</v>
      </c>
      <c r="Z638">
        <f ca="1">_xlfn.IFS(AND(Y638&gt;铜钱系统分析!$D$233,Y638&lt;=铜钱系统分析!$E$233),5,AND(Y638&gt;铜钱系统分析!$D$234,Y638&lt;=铜钱系统分析!$E$234),4,AND(Y638&gt;铜钱系统分析!$D$235,Y638&lt;=铜钱系统分析!$E$235),3,AND(Y638&gt;铜钱系统分析!$D$236,Y638&lt;=铜钱系统分析!$E$236),2)</f>
        <v>3</v>
      </c>
      <c r="AB638" s="48">
        <f t="shared" ca="1" si="99"/>
        <v>23.289181109357948</v>
      </c>
      <c r="AC638">
        <f ca="1">_xlfn.IFS(AND(AB638&gt;铜钱系统分析!$D$233,AB638&lt;=铜钱系统分析!$E$233),5,AND(AB638&gt;铜钱系统分析!$D$234,AB638&lt;=铜钱系统分析!$E$234),4,AND(AB638&gt;铜钱系统分析!$D$235,AB638&lt;=铜钱系统分析!$E$235),3,AND(AB638&gt;铜钱系统分析!$D$236,AB638&lt;=铜钱系统分析!$E$236),2)</f>
        <v>3</v>
      </c>
    </row>
    <row r="639" spans="1:29" x14ac:dyDescent="0.15">
      <c r="A639" s="48">
        <f t="shared" ca="1" si="90"/>
        <v>95.630497110101558</v>
      </c>
      <c r="B639">
        <f ca="1">_xlfn.IFS(AND(A639&gt;铜钱系统分析!$D$233,A639&lt;=铜钱系统分析!$E$233),5,AND(A639&gt;铜钱系统分析!$D$234,A639&lt;=铜钱系统分析!$E$234),4,AND(A639&gt;铜钱系统分析!$D$235,A639&lt;=铜钱系统分析!$E$235),3,AND(A639&gt;铜钱系统分析!$D$236,A639&lt;=铜钱系统分析!$E$236),2)</f>
        <v>2</v>
      </c>
      <c r="D639" s="48">
        <f t="shared" ca="1" si="91"/>
        <v>76.286943962956968</v>
      </c>
      <c r="E639">
        <f ca="1">_xlfn.IFS(AND(D639&gt;铜钱系统分析!$D$233,D639&lt;=铜钱系统分析!$E$233),5,AND(D639&gt;铜钱系统分析!$D$234,D639&lt;=铜钱系统分析!$E$234),4,AND(D639&gt;铜钱系统分析!$D$235,D639&lt;=铜钱系统分析!$E$235),3,AND(D639&gt;铜钱系统分析!$D$236,D639&lt;=铜钱系统分析!$E$236),2)</f>
        <v>2</v>
      </c>
      <c r="G639" s="48">
        <f t="shared" ca="1" si="92"/>
        <v>80.82126036165289</v>
      </c>
      <c r="H639">
        <f ca="1">_xlfn.IFS(AND(G639&gt;铜钱系统分析!$D$233,G639&lt;=铜钱系统分析!$E$233),5,AND(G639&gt;铜钱系统分析!$D$234,G639&lt;=铜钱系统分析!$E$234),4,AND(G639&gt;铜钱系统分析!$D$235,G639&lt;=铜钱系统分析!$E$235),3,AND(G639&gt;铜钱系统分析!$D$236,G639&lt;=铜钱系统分析!$E$236),2)</f>
        <v>2</v>
      </c>
      <c r="J639" s="48">
        <f t="shared" ca="1" si="93"/>
        <v>92.812568561516173</v>
      </c>
      <c r="K639">
        <f ca="1">_xlfn.IFS(AND(J639&gt;铜钱系统分析!$D$233,J639&lt;=铜钱系统分析!$E$233),5,AND(J639&gt;铜钱系统分析!$D$234,J639&lt;=铜钱系统分析!$E$234),4,AND(J639&gt;铜钱系统分析!$D$235,J639&lt;=铜钱系统分析!$E$235),3,AND(J639&gt;铜钱系统分析!$D$236,J639&lt;=铜钱系统分析!$E$236),2)</f>
        <v>2</v>
      </c>
      <c r="M639" s="48">
        <f t="shared" ca="1" si="94"/>
        <v>17.043363127669043</v>
      </c>
      <c r="N639">
        <f ca="1">_xlfn.IFS(AND(M639&gt;铜钱系统分析!$D$233,M639&lt;=铜钱系统分析!$E$233),5,AND(M639&gt;铜钱系统分析!$D$234,M639&lt;=铜钱系统分析!$E$234),4,AND(M639&gt;铜钱系统分析!$D$235,M639&lt;=铜钱系统分析!$E$235),3,AND(M639&gt;铜钱系统分析!$D$236,M639&lt;=铜钱系统分析!$E$236),2)</f>
        <v>3</v>
      </c>
      <c r="P639" s="48">
        <f t="shared" ca="1" si="95"/>
        <v>68.056788894287052</v>
      </c>
      <c r="Q639">
        <f ca="1">_xlfn.IFS(AND(P639&gt;铜钱系统分析!$D$233,P639&lt;=铜钱系统分析!$E$233),5,AND(P639&gt;铜钱系统分析!$D$234,P639&lt;=铜钱系统分析!$E$234),4,AND(P639&gt;铜钱系统分析!$D$235,P639&lt;=铜钱系统分析!$E$235),3,AND(P639&gt;铜钱系统分析!$D$236,P639&lt;=铜钱系统分析!$E$236),2)</f>
        <v>3</v>
      </c>
      <c r="S639" s="48">
        <f t="shared" ca="1" si="96"/>
        <v>10.854467858158213</v>
      </c>
      <c r="T639">
        <f ca="1">_xlfn.IFS(AND(S639&gt;铜钱系统分析!$D$233,S639&lt;=铜钱系统分析!$E$233),5,AND(S639&gt;铜钱系统分析!$D$234,S639&lt;=铜钱系统分析!$E$234),4,AND(S639&gt;铜钱系统分析!$D$235,S639&lt;=铜钱系统分析!$E$235),3,AND(S639&gt;铜钱系统分析!$D$236,S639&lt;=铜钱系统分析!$E$236),2)</f>
        <v>3</v>
      </c>
      <c r="V639" s="48">
        <f t="shared" ca="1" si="97"/>
        <v>63.80333710600209</v>
      </c>
      <c r="W639">
        <f ca="1">_xlfn.IFS(AND(V639&gt;铜钱系统分析!$D$233,V639&lt;=铜钱系统分析!$E$233),5,AND(V639&gt;铜钱系统分析!$D$234,V639&lt;=铜钱系统分析!$E$234),4,AND(V639&gt;铜钱系统分析!$D$235,V639&lt;=铜钱系统分析!$E$235),3,AND(V639&gt;铜钱系统分析!$D$236,V639&lt;=铜钱系统分析!$E$236),2)</f>
        <v>3</v>
      </c>
      <c r="Y639" s="48">
        <f t="shared" ca="1" si="98"/>
        <v>76.717685060271151</v>
      </c>
      <c r="Z639">
        <f ca="1">_xlfn.IFS(AND(Y639&gt;铜钱系统分析!$D$233,Y639&lt;=铜钱系统分析!$E$233),5,AND(Y639&gt;铜钱系统分析!$D$234,Y639&lt;=铜钱系统分析!$E$234),4,AND(Y639&gt;铜钱系统分析!$D$235,Y639&lt;=铜钱系统分析!$E$235),3,AND(Y639&gt;铜钱系统分析!$D$236,Y639&lt;=铜钱系统分析!$E$236),2)</f>
        <v>2</v>
      </c>
      <c r="AB639" s="48">
        <f t="shared" ca="1" si="99"/>
        <v>39.628159715917334</v>
      </c>
      <c r="AC639">
        <f ca="1">_xlfn.IFS(AND(AB639&gt;铜钱系统分析!$D$233,AB639&lt;=铜钱系统分析!$E$233),5,AND(AB639&gt;铜钱系统分析!$D$234,AB639&lt;=铜钱系统分析!$E$234),4,AND(AB639&gt;铜钱系统分析!$D$235,AB639&lt;=铜钱系统分析!$E$235),3,AND(AB639&gt;铜钱系统分析!$D$236,AB639&lt;=铜钱系统分析!$E$236),2)</f>
        <v>3</v>
      </c>
    </row>
    <row r="640" spans="1:29" x14ac:dyDescent="0.15">
      <c r="A640" s="48">
        <f t="shared" ca="1" si="90"/>
        <v>9.5344024942754295</v>
      </c>
      <c r="B640">
        <f ca="1">_xlfn.IFS(AND(A640&gt;铜钱系统分析!$D$233,A640&lt;=铜钱系统分析!$E$233),5,AND(A640&gt;铜钱系统分析!$D$234,A640&lt;=铜钱系统分析!$E$234),4,AND(A640&gt;铜钱系统分析!$D$235,A640&lt;=铜钱系统分析!$E$235),3,AND(A640&gt;铜钱系统分析!$D$236,A640&lt;=铜钱系统分析!$E$236),2)</f>
        <v>3</v>
      </c>
      <c r="D640" s="48">
        <f t="shared" ca="1" si="91"/>
        <v>7.2608148453480741</v>
      </c>
      <c r="E640">
        <f ca="1">_xlfn.IFS(AND(D640&gt;铜钱系统分析!$D$233,D640&lt;=铜钱系统分析!$E$233),5,AND(D640&gt;铜钱系统分析!$D$234,D640&lt;=铜钱系统分析!$E$234),4,AND(D640&gt;铜钱系统分析!$D$235,D640&lt;=铜钱系统分析!$E$235),3,AND(D640&gt;铜钱系统分析!$D$236,D640&lt;=铜钱系统分析!$E$236),2)</f>
        <v>3</v>
      </c>
      <c r="G640" s="48">
        <f t="shared" ca="1" si="92"/>
        <v>23.496404688454177</v>
      </c>
      <c r="H640">
        <f ca="1">_xlfn.IFS(AND(G640&gt;铜钱系统分析!$D$233,G640&lt;=铜钱系统分析!$E$233),5,AND(G640&gt;铜钱系统分析!$D$234,G640&lt;=铜钱系统分析!$E$234),4,AND(G640&gt;铜钱系统分析!$D$235,G640&lt;=铜钱系统分析!$E$235),3,AND(G640&gt;铜钱系统分析!$D$236,G640&lt;=铜钱系统分析!$E$236),2)</f>
        <v>3</v>
      </c>
      <c r="J640" s="48">
        <f t="shared" ca="1" si="93"/>
        <v>3.5120613974736981</v>
      </c>
      <c r="K640">
        <f ca="1">_xlfn.IFS(AND(J640&gt;铜钱系统分析!$D$233,J640&lt;=铜钱系统分析!$E$233),5,AND(J640&gt;铜钱系统分析!$D$234,J640&lt;=铜钱系统分析!$E$234),4,AND(J640&gt;铜钱系统分析!$D$235,J640&lt;=铜钱系统分析!$E$235),3,AND(J640&gt;铜钱系统分析!$D$236,J640&lt;=铜钱系统分析!$E$236),2)</f>
        <v>3</v>
      </c>
      <c r="M640" s="48">
        <f t="shared" ca="1" si="94"/>
        <v>93.248706124007981</v>
      </c>
      <c r="N640">
        <f ca="1">_xlfn.IFS(AND(M640&gt;铜钱系统分析!$D$233,M640&lt;=铜钱系统分析!$E$233),5,AND(M640&gt;铜钱系统分析!$D$234,M640&lt;=铜钱系统分析!$E$234),4,AND(M640&gt;铜钱系统分析!$D$235,M640&lt;=铜钱系统分析!$E$235),3,AND(M640&gt;铜钱系统分析!$D$236,M640&lt;=铜钱系统分析!$E$236),2)</f>
        <v>2</v>
      </c>
      <c r="P640" s="48">
        <f t="shared" ca="1" si="95"/>
        <v>35.276272994065295</v>
      </c>
      <c r="Q640">
        <f ca="1">_xlfn.IFS(AND(P640&gt;铜钱系统分析!$D$233,P640&lt;=铜钱系统分析!$E$233),5,AND(P640&gt;铜钱系统分析!$D$234,P640&lt;=铜钱系统分析!$E$234),4,AND(P640&gt;铜钱系统分析!$D$235,P640&lt;=铜钱系统分析!$E$235),3,AND(P640&gt;铜钱系统分析!$D$236,P640&lt;=铜钱系统分析!$E$236),2)</f>
        <v>3</v>
      </c>
      <c r="S640" s="48">
        <f t="shared" ca="1" si="96"/>
        <v>23.172919912465449</v>
      </c>
      <c r="T640">
        <f ca="1">_xlfn.IFS(AND(S640&gt;铜钱系统分析!$D$233,S640&lt;=铜钱系统分析!$E$233),5,AND(S640&gt;铜钱系统分析!$D$234,S640&lt;=铜钱系统分析!$E$234),4,AND(S640&gt;铜钱系统分析!$D$235,S640&lt;=铜钱系统分析!$E$235),3,AND(S640&gt;铜钱系统分析!$D$236,S640&lt;=铜钱系统分析!$E$236),2)</f>
        <v>3</v>
      </c>
      <c r="V640" s="48">
        <f t="shared" ca="1" si="97"/>
        <v>43.951321276402453</v>
      </c>
      <c r="W640">
        <f ca="1">_xlfn.IFS(AND(V640&gt;铜钱系统分析!$D$233,V640&lt;=铜钱系统分析!$E$233),5,AND(V640&gt;铜钱系统分析!$D$234,V640&lt;=铜钱系统分析!$E$234),4,AND(V640&gt;铜钱系统分析!$D$235,V640&lt;=铜钱系统分析!$E$235),3,AND(V640&gt;铜钱系统分析!$D$236,V640&lt;=铜钱系统分析!$E$236),2)</f>
        <v>3</v>
      </c>
      <c r="Y640" s="48">
        <f t="shared" ca="1" si="98"/>
        <v>49.522111558540395</v>
      </c>
      <c r="Z640">
        <f ca="1">_xlfn.IFS(AND(Y640&gt;铜钱系统分析!$D$233,Y640&lt;=铜钱系统分析!$E$233),5,AND(Y640&gt;铜钱系统分析!$D$234,Y640&lt;=铜钱系统分析!$E$234),4,AND(Y640&gt;铜钱系统分析!$D$235,Y640&lt;=铜钱系统分析!$E$235),3,AND(Y640&gt;铜钱系统分析!$D$236,Y640&lt;=铜钱系统分析!$E$236),2)</f>
        <v>3</v>
      </c>
      <c r="AB640" s="48">
        <f t="shared" ca="1" si="99"/>
        <v>83.112332947831788</v>
      </c>
      <c r="AC640">
        <f ca="1">_xlfn.IFS(AND(AB640&gt;铜钱系统分析!$D$233,AB640&lt;=铜钱系统分析!$E$233),5,AND(AB640&gt;铜钱系统分析!$D$234,AB640&lt;=铜钱系统分析!$E$234),4,AND(AB640&gt;铜钱系统分析!$D$235,AB640&lt;=铜钱系统分析!$E$235),3,AND(AB640&gt;铜钱系统分析!$D$236,AB640&lt;=铜钱系统分析!$E$236),2)</f>
        <v>2</v>
      </c>
    </row>
    <row r="641" spans="1:29" x14ac:dyDescent="0.15">
      <c r="A641" s="48">
        <f t="shared" ca="1" si="90"/>
        <v>9.8957769245541449</v>
      </c>
      <c r="B641">
        <f ca="1">_xlfn.IFS(AND(A641&gt;铜钱系统分析!$D$233,A641&lt;=铜钱系统分析!$E$233),5,AND(A641&gt;铜钱系统分析!$D$234,A641&lt;=铜钱系统分析!$E$234),4,AND(A641&gt;铜钱系统分析!$D$235,A641&lt;=铜钱系统分析!$E$235),3,AND(A641&gt;铜钱系统分析!$D$236,A641&lt;=铜钱系统分析!$E$236),2)</f>
        <v>3</v>
      </c>
      <c r="D641" s="48">
        <f t="shared" ca="1" si="91"/>
        <v>13.662861907250134</v>
      </c>
      <c r="E641">
        <f ca="1">_xlfn.IFS(AND(D641&gt;铜钱系统分析!$D$233,D641&lt;=铜钱系统分析!$E$233),5,AND(D641&gt;铜钱系统分析!$D$234,D641&lt;=铜钱系统分析!$E$234),4,AND(D641&gt;铜钱系统分析!$D$235,D641&lt;=铜钱系统分析!$E$235),3,AND(D641&gt;铜钱系统分析!$D$236,D641&lt;=铜钱系统分析!$E$236),2)</f>
        <v>3</v>
      </c>
      <c r="G641" s="48">
        <f t="shared" ca="1" si="92"/>
        <v>44.150225640264921</v>
      </c>
      <c r="H641">
        <f ca="1">_xlfn.IFS(AND(G641&gt;铜钱系统分析!$D$233,G641&lt;=铜钱系统分析!$E$233),5,AND(G641&gt;铜钱系统分析!$D$234,G641&lt;=铜钱系统分析!$E$234),4,AND(G641&gt;铜钱系统分析!$D$235,G641&lt;=铜钱系统分析!$E$235),3,AND(G641&gt;铜钱系统分析!$D$236,G641&lt;=铜钱系统分析!$E$236),2)</f>
        <v>3</v>
      </c>
      <c r="J641" s="48">
        <f t="shared" ca="1" si="93"/>
        <v>73.471130157339886</v>
      </c>
      <c r="K641">
        <f ca="1">_xlfn.IFS(AND(J641&gt;铜钱系统分析!$D$233,J641&lt;=铜钱系统分析!$E$233),5,AND(J641&gt;铜钱系统分析!$D$234,J641&lt;=铜钱系统分析!$E$234),4,AND(J641&gt;铜钱系统分析!$D$235,J641&lt;=铜钱系统分析!$E$235),3,AND(J641&gt;铜钱系统分析!$D$236,J641&lt;=铜钱系统分析!$E$236),2)</f>
        <v>2</v>
      </c>
      <c r="M641" s="48">
        <f t="shared" ca="1" si="94"/>
        <v>35.057578016401479</v>
      </c>
      <c r="N641">
        <f ca="1">_xlfn.IFS(AND(M641&gt;铜钱系统分析!$D$233,M641&lt;=铜钱系统分析!$E$233),5,AND(M641&gt;铜钱系统分析!$D$234,M641&lt;=铜钱系统分析!$E$234),4,AND(M641&gt;铜钱系统分析!$D$235,M641&lt;=铜钱系统分析!$E$235),3,AND(M641&gt;铜钱系统分析!$D$236,M641&lt;=铜钱系统分析!$E$236),2)</f>
        <v>3</v>
      </c>
      <c r="P641" s="48">
        <f t="shared" ca="1" si="95"/>
        <v>9.4463438547133904</v>
      </c>
      <c r="Q641">
        <f ca="1">_xlfn.IFS(AND(P641&gt;铜钱系统分析!$D$233,P641&lt;=铜钱系统分析!$E$233),5,AND(P641&gt;铜钱系统分析!$D$234,P641&lt;=铜钱系统分析!$E$234),4,AND(P641&gt;铜钱系统分析!$D$235,P641&lt;=铜钱系统分析!$E$235),3,AND(P641&gt;铜钱系统分析!$D$236,P641&lt;=铜钱系统分析!$E$236),2)</f>
        <v>3</v>
      </c>
      <c r="S641" s="48">
        <f t="shared" ca="1" si="96"/>
        <v>83.036045734064601</v>
      </c>
      <c r="T641">
        <f ca="1">_xlfn.IFS(AND(S641&gt;铜钱系统分析!$D$233,S641&lt;=铜钱系统分析!$E$233),5,AND(S641&gt;铜钱系统分析!$D$234,S641&lt;=铜钱系统分析!$E$234),4,AND(S641&gt;铜钱系统分析!$D$235,S641&lt;=铜钱系统分析!$E$235),3,AND(S641&gt;铜钱系统分析!$D$236,S641&lt;=铜钱系统分析!$E$236),2)</f>
        <v>2</v>
      </c>
      <c r="V641" s="48">
        <f t="shared" ca="1" si="97"/>
        <v>35.44848398666872</v>
      </c>
      <c r="W641">
        <f ca="1">_xlfn.IFS(AND(V641&gt;铜钱系统分析!$D$233,V641&lt;=铜钱系统分析!$E$233),5,AND(V641&gt;铜钱系统分析!$D$234,V641&lt;=铜钱系统分析!$E$234),4,AND(V641&gt;铜钱系统分析!$D$235,V641&lt;=铜钱系统分析!$E$235),3,AND(V641&gt;铜钱系统分析!$D$236,V641&lt;=铜钱系统分析!$E$236),2)</f>
        <v>3</v>
      </c>
      <c r="Y641" s="48">
        <f t="shared" ca="1" si="98"/>
        <v>73.408213820407127</v>
      </c>
      <c r="Z641">
        <f ca="1">_xlfn.IFS(AND(Y641&gt;铜钱系统分析!$D$233,Y641&lt;=铜钱系统分析!$E$233),5,AND(Y641&gt;铜钱系统分析!$D$234,Y641&lt;=铜钱系统分析!$E$234),4,AND(Y641&gt;铜钱系统分析!$D$235,Y641&lt;=铜钱系统分析!$E$235),3,AND(Y641&gt;铜钱系统分析!$D$236,Y641&lt;=铜钱系统分析!$E$236),2)</f>
        <v>2</v>
      </c>
      <c r="AB641" s="48">
        <f t="shared" ca="1" si="99"/>
        <v>20.111378944027614</v>
      </c>
      <c r="AC641">
        <f ca="1">_xlfn.IFS(AND(AB641&gt;铜钱系统分析!$D$233,AB641&lt;=铜钱系统分析!$E$233),5,AND(AB641&gt;铜钱系统分析!$D$234,AB641&lt;=铜钱系统分析!$E$234),4,AND(AB641&gt;铜钱系统分析!$D$235,AB641&lt;=铜钱系统分析!$E$235),3,AND(AB641&gt;铜钱系统分析!$D$236,AB641&lt;=铜钱系统分析!$E$236),2)</f>
        <v>3</v>
      </c>
    </row>
    <row r="642" spans="1:29" x14ac:dyDescent="0.15">
      <c r="A642" s="48">
        <f t="shared" ca="1" si="90"/>
        <v>16.068612203706579</v>
      </c>
      <c r="B642">
        <f ca="1">_xlfn.IFS(AND(A642&gt;铜钱系统分析!$D$233,A642&lt;=铜钱系统分析!$E$233),5,AND(A642&gt;铜钱系统分析!$D$234,A642&lt;=铜钱系统分析!$E$234),4,AND(A642&gt;铜钱系统分析!$D$235,A642&lt;=铜钱系统分析!$E$235),3,AND(A642&gt;铜钱系统分析!$D$236,A642&lt;=铜钱系统分析!$E$236),2)</f>
        <v>3</v>
      </c>
      <c r="D642" s="48">
        <f t="shared" ca="1" si="91"/>
        <v>98.978259317508758</v>
      </c>
      <c r="E642">
        <f ca="1">_xlfn.IFS(AND(D642&gt;铜钱系统分析!$D$233,D642&lt;=铜钱系统分析!$E$233),5,AND(D642&gt;铜钱系统分析!$D$234,D642&lt;=铜钱系统分析!$E$234),4,AND(D642&gt;铜钱系统分析!$D$235,D642&lt;=铜钱系统分析!$E$235),3,AND(D642&gt;铜钱系统分析!$D$236,D642&lt;=铜钱系统分析!$E$236),2)</f>
        <v>2</v>
      </c>
      <c r="G642" s="48">
        <f t="shared" ca="1" si="92"/>
        <v>46.580561637044482</v>
      </c>
      <c r="H642">
        <f ca="1">_xlfn.IFS(AND(G642&gt;铜钱系统分析!$D$233,G642&lt;=铜钱系统分析!$E$233),5,AND(G642&gt;铜钱系统分析!$D$234,G642&lt;=铜钱系统分析!$E$234),4,AND(G642&gt;铜钱系统分析!$D$235,G642&lt;=铜钱系统分析!$E$235),3,AND(G642&gt;铜钱系统分析!$D$236,G642&lt;=铜钱系统分析!$E$236),2)</f>
        <v>3</v>
      </c>
      <c r="J642" s="48">
        <f t="shared" ca="1" si="93"/>
        <v>57.299660546926667</v>
      </c>
      <c r="K642">
        <f ca="1">_xlfn.IFS(AND(J642&gt;铜钱系统分析!$D$233,J642&lt;=铜钱系统分析!$E$233),5,AND(J642&gt;铜钱系统分析!$D$234,J642&lt;=铜钱系统分析!$E$234),4,AND(J642&gt;铜钱系统分析!$D$235,J642&lt;=铜钱系统分析!$E$235),3,AND(J642&gt;铜钱系统分析!$D$236,J642&lt;=铜钱系统分析!$E$236),2)</f>
        <v>3</v>
      </c>
      <c r="M642" s="48">
        <f t="shared" ca="1" si="94"/>
        <v>90.457444865093834</v>
      </c>
      <c r="N642">
        <f ca="1">_xlfn.IFS(AND(M642&gt;铜钱系统分析!$D$233,M642&lt;=铜钱系统分析!$E$233),5,AND(M642&gt;铜钱系统分析!$D$234,M642&lt;=铜钱系统分析!$E$234),4,AND(M642&gt;铜钱系统分析!$D$235,M642&lt;=铜钱系统分析!$E$235),3,AND(M642&gt;铜钱系统分析!$D$236,M642&lt;=铜钱系统分析!$E$236),2)</f>
        <v>2</v>
      </c>
      <c r="P642" s="48">
        <f t="shared" ca="1" si="95"/>
        <v>65.968589210363959</v>
      </c>
      <c r="Q642">
        <f ca="1">_xlfn.IFS(AND(P642&gt;铜钱系统分析!$D$233,P642&lt;=铜钱系统分析!$E$233),5,AND(P642&gt;铜钱系统分析!$D$234,P642&lt;=铜钱系统分析!$E$234),4,AND(P642&gt;铜钱系统分析!$D$235,P642&lt;=铜钱系统分析!$E$235),3,AND(P642&gt;铜钱系统分析!$D$236,P642&lt;=铜钱系统分析!$E$236),2)</f>
        <v>3</v>
      </c>
      <c r="S642" s="48">
        <f t="shared" ca="1" si="96"/>
        <v>99.85048015951196</v>
      </c>
      <c r="T642">
        <f ca="1">_xlfn.IFS(AND(S642&gt;铜钱系统分析!$D$233,S642&lt;=铜钱系统分析!$E$233),5,AND(S642&gt;铜钱系统分析!$D$234,S642&lt;=铜钱系统分析!$E$234),4,AND(S642&gt;铜钱系统分析!$D$235,S642&lt;=铜钱系统分析!$E$235),3,AND(S642&gt;铜钱系统分析!$D$236,S642&lt;=铜钱系统分析!$E$236),2)</f>
        <v>2</v>
      </c>
      <c r="V642" s="48">
        <f t="shared" ca="1" si="97"/>
        <v>27.16194268038522</v>
      </c>
      <c r="W642">
        <f ca="1">_xlfn.IFS(AND(V642&gt;铜钱系统分析!$D$233,V642&lt;=铜钱系统分析!$E$233),5,AND(V642&gt;铜钱系统分析!$D$234,V642&lt;=铜钱系统分析!$E$234),4,AND(V642&gt;铜钱系统分析!$D$235,V642&lt;=铜钱系统分析!$E$235),3,AND(V642&gt;铜钱系统分析!$D$236,V642&lt;=铜钱系统分析!$E$236),2)</f>
        <v>3</v>
      </c>
      <c r="Y642" s="48">
        <f t="shared" ca="1" si="98"/>
        <v>41.05704377626558</v>
      </c>
      <c r="Z642">
        <f ca="1">_xlfn.IFS(AND(Y642&gt;铜钱系统分析!$D$233,Y642&lt;=铜钱系统分析!$E$233),5,AND(Y642&gt;铜钱系统分析!$D$234,Y642&lt;=铜钱系统分析!$E$234),4,AND(Y642&gt;铜钱系统分析!$D$235,Y642&lt;=铜钱系统分析!$E$235),3,AND(Y642&gt;铜钱系统分析!$D$236,Y642&lt;=铜钱系统分析!$E$236),2)</f>
        <v>3</v>
      </c>
      <c r="AB642" s="48">
        <f t="shared" ca="1" si="99"/>
        <v>59.72621193263474</v>
      </c>
      <c r="AC642">
        <f ca="1">_xlfn.IFS(AND(AB642&gt;铜钱系统分析!$D$233,AB642&lt;=铜钱系统分析!$E$233),5,AND(AB642&gt;铜钱系统分析!$D$234,AB642&lt;=铜钱系统分析!$E$234),4,AND(AB642&gt;铜钱系统分析!$D$235,AB642&lt;=铜钱系统分析!$E$235),3,AND(AB642&gt;铜钱系统分析!$D$236,AB642&lt;=铜钱系统分析!$E$236),2)</f>
        <v>3</v>
      </c>
    </row>
    <row r="643" spans="1:29" x14ac:dyDescent="0.15">
      <c r="A643" s="48">
        <f t="shared" ca="1" si="90"/>
        <v>15.318292798477495</v>
      </c>
      <c r="B643">
        <f ca="1">_xlfn.IFS(AND(A643&gt;铜钱系统分析!$D$233,A643&lt;=铜钱系统分析!$E$233),5,AND(A643&gt;铜钱系统分析!$D$234,A643&lt;=铜钱系统分析!$E$234),4,AND(A643&gt;铜钱系统分析!$D$235,A643&lt;=铜钱系统分析!$E$235),3,AND(A643&gt;铜钱系统分析!$D$236,A643&lt;=铜钱系统分析!$E$236),2)</f>
        <v>3</v>
      </c>
      <c r="D643" s="48">
        <f t="shared" ca="1" si="91"/>
        <v>97.797068124502459</v>
      </c>
      <c r="E643">
        <f ca="1">_xlfn.IFS(AND(D643&gt;铜钱系统分析!$D$233,D643&lt;=铜钱系统分析!$E$233),5,AND(D643&gt;铜钱系统分析!$D$234,D643&lt;=铜钱系统分析!$E$234),4,AND(D643&gt;铜钱系统分析!$D$235,D643&lt;=铜钱系统分析!$E$235),3,AND(D643&gt;铜钱系统分析!$D$236,D643&lt;=铜钱系统分析!$E$236),2)</f>
        <v>2</v>
      </c>
      <c r="G643" s="48">
        <f t="shared" ca="1" si="92"/>
        <v>27.962970929077159</v>
      </c>
      <c r="H643">
        <f ca="1">_xlfn.IFS(AND(G643&gt;铜钱系统分析!$D$233,G643&lt;=铜钱系统分析!$E$233),5,AND(G643&gt;铜钱系统分析!$D$234,G643&lt;=铜钱系统分析!$E$234),4,AND(G643&gt;铜钱系统分析!$D$235,G643&lt;=铜钱系统分析!$E$235),3,AND(G643&gt;铜钱系统分析!$D$236,G643&lt;=铜钱系统分析!$E$236),2)</f>
        <v>3</v>
      </c>
      <c r="J643" s="48">
        <f t="shared" ca="1" si="93"/>
        <v>61.819716001859767</v>
      </c>
      <c r="K643">
        <f ca="1">_xlfn.IFS(AND(J643&gt;铜钱系统分析!$D$233,J643&lt;=铜钱系统分析!$E$233),5,AND(J643&gt;铜钱系统分析!$D$234,J643&lt;=铜钱系统分析!$E$234),4,AND(J643&gt;铜钱系统分析!$D$235,J643&lt;=铜钱系统分析!$E$235),3,AND(J643&gt;铜钱系统分析!$D$236,J643&lt;=铜钱系统分析!$E$236),2)</f>
        <v>3</v>
      </c>
      <c r="M643" s="48">
        <f t="shared" ca="1" si="94"/>
        <v>48.449938319521557</v>
      </c>
      <c r="N643">
        <f ca="1">_xlfn.IFS(AND(M643&gt;铜钱系统分析!$D$233,M643&lt;=铜钱系统分析!$E$233),5,AND(M643&gt;铜钱系统分析!$D$234,M643&lt;=铜钱系统分析!$E$234),4,AND(M643&gt;铜钱系统分析!$D$235,M643&lt;=铜钱系统分析!$E$235),3,AND(M643&gt;铜钱系统分析!$D$236,M643&lt;=铜钱系统分析!$E$236),2)</f>
        <v>3</v>
      </c>
      <c r="P643" s="48">
        <f t="shared" ca="1" si="95"/>
        <v>94.165163638782943</v>
      </c>
      <c r="Q643">
        <f ca="1">_xlfn.IFS(AND(P643&gt;铜钱系统分析!$D$233,P643&lt;=铜钱系统分析!$E$233),5,AND(P643&gt;铜钱系统分析!$D$234,P643&lt;=铜钱系统分析!$E$234),4,AND(P643&gt;铜钱系统分析!$D$235,P643&lt;=铜钱系统分析!$E$235),3,AND(P643&gt;铜钱系统分析!$D$236,P643&lt;=铜钱系统分析!$E$236),2)</f>
        <v>2</v>
      </c>
      <c r="S643" s="48">
        <f t="shared" ca="1" si="96"/>
        <v>91.646973696171685</v>
      </c>
      <c r="T643">
        <f ca="1">_xlfn.IFS(AND(S643&gt;铜钱系统分析!$D$233,S643&lt;=铜钱系统分析!$E$233),5,AND(S643&gt;铜钱系统分析!$D$234,S643&lt;=铜钱系统分析!$E$234),4,AND(S643&gt;铜钱系统分析!$D$235,S643&lt;=铜钱系统分析!$E$235),3,AND(S643&gt;铜钱系统分析!$D$236,S643&lt;=铜钱系统分析!$E$236),2)</f>
        <v>2</v>
      </c>
      <c r="V643" s="48">
        <f t="shared" ca="1" si="97"/>
        <v>43.66240215263575</v>
      </c>
      <c r="W643">
        <f ca="1">_xlfn.IFS(AND(V643&gt;铜钱系统分析!$D$233,V643&lt;=铜钱系统分析!$E$233),5,AND(V643&gt;铜钱系统分析!$D$234,V643&lt;=铜钱系统分析!$E$234),4,AND(V643&gt;铜钱系统分析!$D$235,V643&lt;=铜钱系统分析!$E$235),3,AND(V643&gt;铜钱系统分析!$D$236,V643&lt;=铜钱系统分析!$E$236),2)</f>
        <v>3</v>
      </c>
      <c r="Y643" s="48">
        <f t="shared" ca="1" si="98"/>
        <v>3.2288073897476233</v>
      </c>
      <c r="Z643">
        <f ca="1">_xlfn.IFS(AND(Y643&gt;铜钱系统分析!$D$233,Y643&lt;=铜钱系统分析!$E$233),5,AND(Y643&gt;铜钱系统分析!$D$234,Y643&lt;=铜钱系统分析!$E$234),4,AND(Y643&gt;铜钱系统分析!$D$235,Y643&lt;=铜钱系统分析!$E$235),3,AND(Y643&gt;铜钱系统分析!$D$236,Y643&lt;=铜钱系统分析!$E$236),2)</f>
        <v>3</v>
      </c>
      <c r="AB643" s="48">
        <f t="shared" ca="1" si="99"/>
        <v>38.518769195072011</v>
      </c>
      <c r="AC643">
        <f ca="1">_xlfn.IFS(AND(AB643&gt;铜钱系统分析!$D$233,AB643&lt;=铜钱系统分析!$E$233),5,AND(AB643&gt;铜钱系统分析!$D$234,AB643&lt;=铜钱系统分析!$E$234),4,AND(AB643&gt;铜钱系统分析!$D$235,AB643&lt;=铜钱系统分析!$E$235),3,AND(AB643&gt;铜钱系统分析!$D$236,AB643&lt;=铜钱系统分析!$E$236),2)</f>
        <v>3</v>
      </c>
    </row>
    <row r="644" spans="1:29" x14ac:dyDescent="0.15">
      <c r="A644" s="48">
        <f t="shared" ca="1" si="90"/>
        <v>98.228837267805034</v>
      </c>
      <c r="B644">
        <f ca="1">_xlfn.IFS(AND(A644&gt;铜钱系统分析!$D$233,A644&lt;=铜钱系统分析!$E$233),5,AND(A644&gt;铜钱系统分析!$D$234,A644&lt;=铜钱系统分析!$E$234),4,AND(A644&gt;铜钱系统分析!$D$235,A644&lt;=铜钱系统分析!$E$235),3,AND(A644&gt;铜钱系统分析!$D$236,A644&lt;=铜钱系统分析!$E$236),2)</f>
        <v>2</v>
      </c>
      <c r="D644" s="48">
        <f t="shared" ca="1" si="91"/>
        <v>4.9644110001772823</v>
      </c>
      <c r="E644">
        <f ca="1">_xlfn.IFS(AND(D644&gt;铜钱系统分析!$D$233,D644&lt;=铜钱系统分析!$E$233),5,AND(D644&gt;铜钱系统分析!$D$234,D644&lt;=铜钱系统分析!$E$234),4,AND(D644&gt;铜钱系统分析!$D$235,D644&lt;=铜钱系统分析!$E$235),3,AND(D644&gt;铜钱系统分析!$D$236,D644&lt;=铜钱系统分析!$E$236),2)</f>
        <v>3</v>
      </c>
      <c r="G644" s="48">
        <f t="shared" ca="1" si="92"/>
        <v>87.526012290859796</v>
      </c>
      <c r="H644">
        <f ca="1">_xlfn.IFS(AND(G644&gt;铜钱系统分析!$D$233,G644&lt;=铜钱系统分析!$E$233),5,AND(G644&gt;铜钱系统分析!$D$234,G644&lt;=铜钱系统分析!$E$234),4,AND(G644&gt;铜钱系统分析!$D$235,G644&lt;=铜钱系统分析!$E$235),3,AND(G644&gt;铜钱系统分析!$D$236,G644&lt;=铜钱系统分析!$E$236),2)</f>
        <v>2</v>
      </c>
      <c r="J644" s="48">
        <f t="shared" ca="1" si="93"/>
        <v>73.517073405943705</v>
      </c>
      <c r="K644">
        <f ca="1">_xlfn.IFS(AND(J644&gt;铜钱系统分析!$D$233,J644&lt;=铜钱系统分析!$E$233),5,AND(J644&gt;铜钱系统分析!$D$234,J644&lt;=铜钱系统分析!$E$234),4,AND(J644&gt;铜钱系统分析!$D$235,J644&lt;=铜钱系统分析!$E$235),3,AND(J644&gt;铜钱系统分析!$D$236,J644&lt;=铜钱系统分析!$E$236),2)</f>
        <v>2</v>
      </c>
      <c r="M644" s="48">
        <f t="shared" ca="1" si="94"/>
        <v>46.598337542581568</v>
      </c>
      <c r="N644">
        <f ca="1">_xlfn.IFS(AND(M644&gt;铜钱系统分析!$D$233,M644&lt;=铜钱系统分析!$E$233),5,AND(M644&gt;铜钱系统分析!$D$234,M644&lt;=铜钱系统分析!$E$234),4,AND(M644&gt;铜钱系统分析!$D$235,M644&lt;=铜钱系统分析!$E$235),3,AND(M644&gt;铜钱系统分析!$D$236,M644&lt;=铜钱系统分析!$E$236),2)</f>
        <v>3</v>
      </c>
      <c r="P644" s="48">
        <f t="shared" ca="1" si="95"/>
        <v>30.313466684988644</v>
      </c>
      <c r="Q644">
        <f ca="1">_xlfn.IFS(AND(P644&gt;铜钱系统分析!$D$233,P644&lt;=铜钱系统分析!$E$233),5,AND(P644&gt;铜钱系统分析!$D$234,P644&lt;=铜钱系统分析!$E$234),4,AND(P644&gt;铜钱系统分析!$D$235,P644&lt;=铜钱系统分析!$E$235),3,AND(P644&gt;铜钱系统分析!$D$236,P644&lt;=铜钱系统分析!$E$236),2)</f>
        <v>3</v>
      </c>
      <c r="S644" s="48">
        <f t="shared" ca="1" si="96"/>
        <v>29.476312060540788</v>
      </c>
      <c r="T644">
        <f ca="1">_xlfn.IFS(AND(S644&gt;铜钱系统分析!$D$233,S644&lt;=铜钱系统分析!$E$233),5,AND(S644&gt;铜钱系统分析!$D$234,S644&lt;=铜钱系统分析!$E$234),4,AND(S644&gt;铜钱系统分析!$D$235,S644&lt;=铜钱系统分析!$E$235),3,AND(S644&gt;铜钱系统分析!$D$236,S644&lt;=铜钱系统分析!$E$236),2)</f>
        <v>3</v>
      </c>
      <c r="V644" s="48">
        <f t="shared" ca="1" si="97"/>
        <v>75.509507700447003</v>
      </c>
      <c r="W644">
        <f ca="1">_xlfn.IFS(AND(V644&gt;铜钱系统分析!$D$233,V644&lt;=铜钱系统分析!$E$233),5,AND(V644&gt;铜钱系统分析!$D$234,V644&lt;=铜钱系统分析!$E$234),4,AND(V644&gt;铜钱系统分析!$D$235,V644&lt;=铜钱系统分析!$E$235),3,AND(V644&gt;铜钱系统分析!$D$236,V644&lt;=铜钱系统分析!$E$236),2)</f>
        <v>2</v>
      </c>
      <c r="Y644" s="48">
        <f t="shared" ca="1" si="98"/>
        <v>81.0718421706393</v>
      </c>
      <c r="Z644">
        <f ca="1">_xlfn.IFS(AND(Y644&gt;铜钱系统分析!$D$233,Y644&lt;=铜钱系统分析!$E$233),5,AND(Y644&gt;铜钱系统分析!$D$234,Y644&lt;=铜钱系统分析!$E$234),4,AND(Y644&gt;铜钱系统分析!$D$235,Y644&lt;=铜钱系统分析!$E$235),3,AND(Y644&gt;铜钱系统分析!$D$236,Y644&lt;=铜钱系统分析!$E$236),2)</f>
        <v>2</v>
      </c>
      <c r="AB644" s="48">
        <f t="shared" ca="1" si="99"/>
        <v>47.102408572396335</v>
      </c>
      <c r="AC644">
        <f ca="1">_xlfn.IFS(AND(AB644&gt;铜钱系统分析!$D$233,AB644&lt;=铜钱系统分析!$E$233),5,AND(AB644&gt;铜钱系统分析!$D$234,AB644&lt;=铜钱系统分析!$E$234),4,AND(AB644&gt;铜钱系统分析!$D$235,AB644&lt;=铜钱系统分析!$E$235),3,AND(AB644&gt;铜钱系统分析!$D$236,AB644&lt;=铜钱系统分析!$E$236),2)</f>
        <v>3</v>
      </c>
    </row>
    <row r="645" spans="1:29" x14ac:dyDescent="0.15">
      <c r="A645" s="48">
        <f t="shared" ca="1" si="90"/>
        <v>20.729122391651099</v>
      </c>
      <c r="B645">
        <f ca="1">_xlfn.IFS(AND(A645&gt;铜钱系统分析!$D$233,A645&lt;=铜钱系统分析!$E$233),5,AND(A645&gt;铜钱系统分析!$D$234,A645&lt;=铜钱系统分析!$E$234),4,AND(A645&gt;铜钱系统分析!$D$235,A645&lt;=铜钱系统分析!$E$235),3,AND(A645&gt;铜钱系统分析!$D$236,A645&lt;=铜钱系统分析!$E$236),2)</f>
        <v>3</v>
      </c>
      <c r="D645" s="48">
        <f t="shared" ca="1" si="91"/>
        <v>44.583144998035515</v>
      </c>
      <c r="E645">
        <f ca="1">_xlfn.IFS(AND(D645&gt;铜钱系统分析!$D$233,D645&lt;=铜钱系统分析!$E$233),5,AND(D645&gt;铜钱系统分析!$D$234,D645&lt;=铜钱系统分析!$E$234),4,AND(D645&gt;铜钱系统分析!$D$235,D645&lt;=铜钱系统分析!$E$235),3,AND(D645&gt;铜钱系统分析!$D$236,D645&lt;=铜钱系统分析!$E$236),2)</f>
        <v>3</v>
      </c>
      <c r="G645" s="48">
        <f t="shared" ca="1" si="92"/>
        <v>52.018966746419473</v>
      </c>
      <c r="H645">
        <f ca="1">_xlfn.IFS(AND(G645&gt;铜钱系统分析!$D$233,G645&lt;=铜钱系统分析!$E$233),5,AND(G645&gt;铜钱系统分析!$D$234,G645&lt;=铜钱系统分析!$E$234),4,AND(G645&gt;铜钱系统分析!$D$235,G645&lt;=铜钱系统分析!$E$235),3,AND(G645&gt;铜钱系统分析!$D$236,G645&lt;=铜钱系统分析!$E$236),2)</f>
        <v>3</v>
      </c>
      <c r="J645" s="48">
        <f t="shared" ca="1" si="93"/>
        <v>95.287107547751788</v>
      </c>
      <c r="K645">
        <f ca="1">_xlfn.IFS(AND(J645&gt;铜钱系统分析!$D$233,J645&lt;=铜钱系统分析!$E$233),5,AND(J645&gt;铜钱系统分析!$D$234,J645&lt;=铜钱系统分析!$E$234),4,AND(J645&gt;铜钱系统分析!$D$235,J645&lt;=铜钱系统分析!$E$235),3,AND(J645&gt;铜钱系统分析!$D$236,J645&lt;=铜钱系统分析!$E$236),2)</f>
        <v>2</v>
      </c>
      <c r="M645" s="48">
        <f t="shared" ca="1" si="94"/>
        <v>90.595433140589265</v>
      </c>
      <c r="N645">
        <f ca="1">_xlfn.IFS(AND(M645&gt;铜钱系统分析!$D$233,M645&lt;=铜钱系统分析!$E$233),5,AND(M645&gt;铜钱系统分析!$D$234,M645&lt;=铜钱系统分析!$E$234),4,AND(M645&gt;铜钱系统分析!$D$235,M645&lt;=铜钱系统分析!$E$235),3,AND(M645&gt;铜钱系统分析!$D$236,M645&lt;=铜钱系统分析!$E$236),2)</f>
        <v>2</v>
      </c>
      <c r="P645" s="48">
        <f t="shared" ca="1" si="95"/>
        <v>85.848898762276576</v>
      </c>
      <c r="Q645">
        <f ca="1">_xlfn.IFS(AND(P645&gt;铜钱系统分析!$D$233,P645&lt;=铜钱系统分析!$E$233),5,AND(P645&gt;铜钱系统分析!$D$234,P645&lt;=铜钱系统分析!$E$234),4,AND(P645&gt;铜钱系统分析!$D$235,P645&lt;=铜钱系统分析!$E$235),3,AND(P645&gt;铜钱系统分析!$D$236,P645&lt;=铜钱系统分析!$E$236),2)</f>
        <v>2</v>
      </c>
      <c r="S645" s="48">
        <f t="shared" ca="1" si="96"/>
        <v>62.191522532112877</v>
      </c>
      <c r="T645">
        <f ca="1">_xlfn.IFS(AND(S645&gt;铜钱系统分析!$D$233,S645&lt;=铜钱系统分析!$E$233),5,AND(S645&gt;铜钱系统分析!$D$234,S645&lt;=铜钱系统分析!$E$234),4,AND(S645&gt;铜钱系统分析!$D$235,S645&lt;=铜钱系统分析!$E$235),3,AND(S645&gt;铜钱系统分析!$D$236,S645&lt;=铜钱系统分析!$E$236),2)</f>
        <v>3</v>
      </c>
      <c r="V645" s="48">
        <f t="shared" ca="1" si="97"/>
        <v>23.861435759920578</v>
      </c>
      <c r="W645">
        <f ca="1">_xlfn.IFS(AND(V645&gt;铜钱系统分析!$D$233,V645&lt;=铜钱系统分析!$E$233),5,AND(V645&gt;铜钱系统分析!$D$234,V645&lt;=铜钱系统分析!$E$234),4,AND(V645&gt;铜钱系统分析!$D$235,V645&lt;=铜钱系统分析!$E$235),3,AND(V645&gt;铜钱系统分析!$D$236,V645&lt;=铜钱系统分析!$E$236),2)</f>
        <v>3</v>
      </c>
      <c r="Y645" s="48">
        <f t="shared" ca="1" si="98"/>
        <v>35.661544300160429</v>
      </c>
      <c r="Z645">
        <f ca="1">_xlfn.IFS(AND(Y645&gt;铜钱系统分析!$D$233,Y645&lt;=铜钱系统分析!$E$233),5,AND(Y645&gt;铜钱系统分析!$D$234,Y645&lt;=铜钱系统分析!$E$234),4,AND(Y645&gt;铜钱系统分析!$D$235,Y645&lt;=铜钱系统分析!$E$235),3,AND(Y645&gt;铜钱系统分析!$D$236,Y645&lt;=铜钱系统分析!$E$236),2)</f>
        <v>3</v>
      </c>
      <c r="AB645" s="48">
        <f t="shared" ca="1" si="99"/>
        <v>5.3128579640859597</v>
      </c>
      <c r="AC645">
        <f ca="1">_xlfn.IFS(AND(AB645&gt;铜钱系统分析!$D$233,AB645&lt;=铜钱系统分析!$E$233),5,AND(AB645&gt;铜钱系统分析!$D$234,AB645&lt;=铜钱系统分析!$E$234),4,AND(AB645&gt;铜钱系统分析!$D$235,AB645&lt;=铜钱系统分析!$E$235),3,AND(AB645&gt;铜钱系统分析!$D$236,AB645&lt;=铜钱系统分析!$E$236),2)</f>
        <v>3</v>
      </c>
    </row>
    <row r="646" spans="1:29" x14ac:dyDescent="0.15">
      <c r="A646" s="48">
        <f t="shared" ca="1" si="90"/>
        <v>65.858841764054731</v>
      </c>
      <c r="B646">
        <f ca="1">_xlfn.IFS(AND(A646&gt;铜钱系统分析!$D$233,A646&lt;=铜钱系统分析!$E$233),5,AND(A646&gt;铜钱系统分析!$D$234,A646&lt;=铜钱系统分析!$E$234),4,AND(A646&gt;铜钱系统分析!$D$235,A646&lt;=铜钱系统分析!$E$235),3,AND(A646&gt;铜钱系统分析!$D$236,A646&lt;=铜钱系统分析!$E$236),2)</f>
        <v>3</v>
      </c>
      <c r="D646" s="48">
        <f t="shared" ca="1" si="91"/>
        <v>92.443661404464223</v>
      </c>
      <c r="E646">
        <f ca="1">_xlfn.IFS(AND(D646&gt;铜钱系统分析!$D$233,D646&lt;=铜钱系统分析!$E$233),5,AND(D646&gt;铜钱系统分析!$D$234,D646&lt;=铜钱系统分析!$E$234),4,AND(D646&gt;铜钱系统分析!$D$235,D646&lt;=铜钱系统分析!$E$235),3,AND(D646&gt;铜钱系统分析!$D$236,D646&lt;=铜钱系统分析!$E$236),2)</f>
        <v>2</v>
      </c>
      <c r="G646" s="48">
        <f t="shared" ca="1" si="92"/>
        <v>44.886749985093068</v>
      </c>
      <c r="H646">
        <f ca="1">_xlfn.IFS(AND(G646&gt;铜钱系统分析!$D$233,G646&lt;=铜钱系统分析!$E$233),5,AND(G646&gt;铜钱系统分析!$D$234,G646&lt;=铜钱系统分析!$E$234),4,AND(G646&gt;铜钱系统分析!$D$235,G646&lt;=铜钱系统分析!$E$235),3,AND(G646&gt;铜钱系统分析!$D$236,G646&lt;=铜钱系统分析!$E$236),2)</f>
        <v>3</v>
      </c>
      <c r="J646" s="48">
        <f t="shared" ca="1" si="93"/>
        <v>84.430117431939706</v>
      </c>
      <c r="K646">
        <f ca="1">_xlfn.IFS(AND(J646&gt;铜钱系统分析!$D$233,J646&lt;=铜钱系统分析!$E$233),5,AND(J646&gt;铜钱系统分析!$D$234,J646&lt;=铜钱系统分析!$E$234),4,AND(J646&gt;铜钱系统分析!$D$235,J646&lt;=铜钱系统分析!$E$235),3,AND(J646&gt;铜钱系统分析!$D$236,J646&lt;=铜钱系统分析!$E$236),2)</f>
        <v>2</v>
      </c>
      <c r="M646" s="48">
        <f t="shared" ca="1" si="94"/>
        <v>83.556631168532135</v>
      </c>
      <c r="N646">
        <f ca="1">_xlfn.IFS(AND(M646&gt;铜钱系统分析!$D$233,M646&lt;=铜钱系统分析!$E$233),5,AND(M646&gt;铜钱系统分析!$D$234,M646&lt;=铜钱系统分析!$E$234),4,AND(M646&gt;铜钱系统分析!$D$235,M646&lt;=铜钱系统分析!$E$235),3,AND(M646&gt;铜钱系统分析!$D$236,M646&lt;=铜钱系统分析!$E$236),2)</f>
        <v>2</v>
      </c>
      <c r="P646" s="48">
        <f t="shared" ca="1" si="95"/>
        <v>58.169536949043618</v>
      </c>
      <c r="Q646">
        <f ca="1">_xlfn.IFS(AND(P646&gt;铜钱系统分析!$D$233,P646&lt;=铜钱系统分析!$E$233),5,AND(P646&gt;铜钱系统分析!$D$234,P646&lt;=铜钱系统分析!$E$234),4,AND(P646&gt;铜钱系统分析!$D$235,P646&lt;=铜钱系统分析!$E$235),3,AND(P646&gt;铜钱系统分析!$D$236,P646&lt;=铜钱系统分析!$E$236),2)</f>
        <v>3</v>
      </c>
      <c r="S646" s="48">
        <f t="shared" ca="1" si="96"/>
        <v>55.019306795884646</v>
      </c>
      <c r="T646">
        <f ca="1">_xlfn.IFS(AND(S646&gt;铜钱系统分析!$D$233,S646&lt;=铜钱系统分析!$E$233),5,AND(S646&gt;铜钱系统分析!$D$234,S646&lt;=铜钱系统分析!$E$234),4,AND(S646&gt;铜钱系统分析!$D$235,S646&lt;=铜钱系统分析!$E$235),3,AND(S646&gt;铜钱系统分析!$D$236,S646&lt;=铜钱系统分析!$E$236),2)</f>
        <v>3</v>
      </c>
      <c r="V646" s="48">
        <f t="shared" ca="1" si="97"/>
        <v>49.11910266016892</v>
      </c>
      <c r="W646">
        <f ca="1">_xlfn.IFS(AND(V646&gt;铜钱系统分析!$D$233,V646&lt;=铜钱系统分析!$E$233),5,AND(V646&gt;铜钱系统分析!$D$234,V646&lt;=铜钱系统分析!$E$234),4,AND(V646&gt;铜钱系统分析!$D$235,V646&lt;=铜钱系统分析!$E$235),3,AND(V646&gt;铜钱系统分析!$D$236,V646&lt;=铜钱系统分析!$E$236),2)</f>
        <v>3</v>
      </c>
      <c r="Y646" s="48">
        <f t="shared" ca="1" si="98"/>
        <v>78.083459478806972</v>
      </c>
      <c r="Z646">
        <f ca="1">_xlfn.IFS(AND(Y646&gt;铜钱系统分析!$D$233,Y646&lt;=铜钱系统分析!$E$233),5,AND(Y646&gt;铜钱系统分析!$D$234,Y646&lt;=铜钱系统分析!$E$234),4,AND(Y646&gt;铜钱系统分析!$D$235,Y646&lt;=铜钱系统分析!$E$235),3,AND(Y646&gt;铜钱系统分析!$D$236,Y646&lt;=铜钱系统分析!$E$236),2)</f>
        <v>2</v>
      </c>
      <c r="AB646" s="48">
        <f t="shared" ca="1" si="99"/>
        <v>96.950818517587663</v>
      </c>
      <c r="AC646">
        <f ca="1">_xlfn.IFS(AND(AB646&gt;铜钱系统分析!$D$233,AB646&lt;=铜钱系统分析!$E$233),5,AND(AB646&gt;铜钱系统分析!$D$234,AB646&lt;=铜钱系统分析!$E$234),4,AND(AB646&gt;铜钱系统分析!$D$235,AB646&lt;=铜钱系统分析!$E$235),3,AND(AB646&gt;铜钱系统分析!$D$236,AB646&lt;=铜钱系统分析!$E$236),2)</f>
        <v>2</v>
      </c>
    </row>
    <row r="647" spans="1:29" x14ac:dyDescent="0.15">
      <c r="A647" s="48">
        <f t="shared" ca="1" si="90"/>
        <v>80.939015042359017</v>
      </c>
      <c r="B647">
        <f ca="1">_xlfn.IFS(AND(A647&gt;铜钱系统分析!$D$233,A647&lt;=铜钱系统分析!$E$233),5,AND(A647&gt;铜钱系统分析!$D$234,A647&lt;=铜钱系统分析!$E$234),4,AND(A647&gt;铜钱系统分析!$D$235,A647&lt;=铜钱系统分析!$E$235),3,AND(A647&gt;铜钱系统分析!$D$236,A647&lt;=铜钱系统分析!$E$236),2)</f>
        <v>2</v>
      </c>
      <c r="D647" s="48">
        <f t="shared" ca="1" si="91"/>
        <v>12.566188815696211</v>
      </c>
      <c r="E647">
        <f ca="1">_xlfn.IFS(AND(D647&gt;铜钱系统分析!$D$233,D647&lt;=铜钱系统分析!$E$233),5,AND(D647&gt;铜钱系统分析!$D$234,D647&lt;=铜钱系统分析!$E$234),4,AND(D647&gt;铜钱系统分析!$D$235,D647&lt;=铜钱系统分析!$E$235),3,AND(D647&gt;铜钱系统分析!$D$236,D647&lt;=铜钱系统分析!$E$236),2)</f>
        <v>3</v>
      </c>
      <c r="G647" s="48">
        <f t="shared" ca="1" si="92"/>
        <v>22.276089138797715</v>
      </c>
      <c r="H647">
        <f ca="1">_xlfn.IFS(AND(G647&gt;铜钱系统分析!$D$233,G647&lt;=铜钱系统分析!$E$233),5,AND(G647&gt;铜钱系统分析!$D$234,G647&lt;=铜钱系统分析!$E$234),4,AND(G647&gt;铜钱系统分析!$D$235,G647&lt;=铜钱系统分析!$E$235),3,AND(G647&gt;铜钱系统分析!$D$236,G647&lt;=铜钱系统分析!$E$236),2)</f>
        <v>3</v>
      </c>
      <c r="J647" s="48">
        <f t="shared" ca="1" si="93"/>
        <v>29.72269908572639</v>
      </c>
      <c r="K647">
        <f ca="1">_xlfn.IFS(AND(J647&gt;铜钱系统分析!$D$233,J647&lt;=铜钱系统分析!$E$233),5,AND(J647&gt;铜钱系统分析!$D$234,J647&lt;=铜钱系统分析!$E$234),4,AND(J647&gt;铜钱系统分析!$D$235,J647&lt;=铜钱系统分析!$E$235),3,AND(J647&gt;铜钱系统分析!$D$236,J647&lt;=铜钱系统分析!$E$236),2)</f>
        <v>3</v>
      </c>
      <c r="M647" s="48">
        <f t="shared" ca="1" si="94"/>
        <v>83.464534544867206</v>
      </c>
      <c r="N647">
        <f ca="1">_xlfn.IFS(AND(M647&gt;铜钱系统分析!$D$233,M647&lt;=铜钱系统分析!$E$233),5,AND(M647&gt;铜钱系统分析!$D$234,M647&lt;=铜钱系统分析!$E$234),4,AND(M647&gt;铜钱系统分析!$D$235,M647&lt;=铜钱系统分析!$E$235),3,AND(M647&gt;铜钱系统分析!$D$236,M647&lt;=铜钱系统分析!$E$236),2)</f>
        <v>2</v>
      </c>
      <c r="P647" s="48">
        <f t="shared" ca="1" si="95"/>
        <v>22.969484556241881</v>
      </c>
      <c r="Q647">
        <f ca="1">_xlfn.IFS(AND(P647&gt;铜钱系统分析!$D$233,P647&lt;=铜钱系统分析!$E$233),5,AND(P647&gt;铜钱系统分析!$D$234,P647&lt;=铜钱系统分析!$E$234),4,AND(P647&gt;铜钱系统分析!$D$235,P647&lt;=铜钱系统分析!$E$235),3,AND(P647&gt;铜钱系统分析!$D$236,P647&lt;=铜钱系统分析!$E$236),2)</f>
        <v>3</v>
      </c>
      <c r="S647" s="48">
        <f t="shared" ca="1" si="96"/>
        <v>2.1106529572424648</v>
      </c>
      <c r="T647">
        <f ca="1">_xlfn.IFS(AND(S647&gt;铜钱系统分析!$D$233,S647&lt;=铜钱系统分析!$E$233),5,AND(S647&gt;铜钱系统分析!$D$234,S647&lt;=铜钱系统分析!$E$234),4,AND(S647&gt;铜钱系统分析!$D$235,S647&lt;=铜钱系统分析!$E$235),3,AND(S647&gt;铜钱系统分析!$D$236,S647&lt;=铜钱系统分析!$E$236),2)</f>
        <v>4</v>
      </c>
      <c r="V647" s="48">
        <f t="shared" ca="1" si="97"/>
        <v>23.20741330688988</v>
      </c>
      <c r="W647">
        <f ca="1">_xlfn.IFS(AND(V647&gt;铜钱系统分析!$D$233,V647&lt;=铜钱系统分析!$E$233),5,AND(V647&gt;铜钱系统分析!$D$234,V647&lt;=铜钱系统分析!$E$234),4,AND(V647&gt;铜钱系统分析!$D$235,V647&lt;=铜钱系统分析!$E$235),3,AND(V647&gt;铜钱系统分析!$D$236,V647&lt;=铜钱系统分析!$E$236),2)</f>
        <v>3</v>
      </c>
      <c r="Y647" s="48">
        <f t="shared" ca="1" si="98"/>
        <v>30.426078694331004</v>
      </c>
      <c r="Z647">
        <f ca="1">_xlfn.IFS(AND(Y647&gt;铜钱系统分析!$D$233,Y647&lt;=铜钱系统分析!$E$233),5,AND(Y647&gt;铜钱系统分析!$D$234,Y647&lt;=铜钱系统分析!$E$234),4,AND(Y647&gt;铜钱系统分析!$D$235,Y647&lt;=铜钱系统分析!$E$235),3,AND(Y647&gt;铜钱系统分析!$D$236,Y647&lt;=铜钱系统分析!$E$236),2)</f>
        <v>3</v>
      </c>
      <c r="AB647" s="48">
        <f t="shared" ca="1" si="99"/>
        <v>54.699585008106531</v>
      </c>
      <c r="AC647">
        <f ca="1">_xlfn.IFS(AND(AB647&gt;铜钱系统分析!$D$233,AB647&lt;=铜钱系统分析!$E$233),5,AND(AB647&gt;铜钱系统分析!$D$234,AB647&lt;=铜钱系统分析!$E$234),4,AND(AB647&gt;铜钱系统分析!$D$235,AB647&lt;=铜钱系统分析!$E$235),3,AND(AB647&gt;铜钱系统分析!$D$236,AB647&lt;=铜钱系统分析!$E$236),2)</f>
        <v>3</v>
      </c>
    </row>
    <row r="648" spans="1:29" x14ac:dyDescent="0.15">
      <c r="A648" s="48">
        <f t="shared" ca="1" si="90"/>
        <v>25.611000119393957</v>
      </c>
      <c r="B648">
        <f ca="1">_xlfn.IFS(AND(A648&gt;铜钱系统分析!$D$233,A648&lt;=铜钱系统分析!$E$233),5,AND(A648&gt;铜钱系统分析!$D$234,A648&lt;=铜钱系统分析!$E$234),4,AND(A648&gt;铜钱系统分析!$D$235,A648&lt;=铜钱系统分析!$E$235),3,AND(A648&gt;铜钱系统分析!$D$236,A648&lt;=铜钱系统分析!$E$236),2)</f>
        <v>3</v>
      </c>
      <c r="D648" s="48">
        <f t="shared" ca="1" si="91"/>
        <v>46.837393146703477</v>
      </c>
      <c r="E648">
        <f ca="1">_xlfn.IFS(AND(D648&gt;铜钱系统分析!$D$233,D648&lt;=铜钱系统分析!$E$233),5,AND(D648&gt;铜钱系统分析!$D$234,D648&lt;=铜钱系统分析!$E$234),4,AND(D648&gt;铜钱系统分析!$D$235,D648&lt;=铜钱系统分析!$E$235),3,AND(D648&gt;铜钱系统分析!$D$236,D648&lt;=铜钱系统分析!$E$236),2)</f>
        <v>3</v>
      </c>
      <c r="G648" s="48">
        <f t="shared" ca="1" si="92"/>
        <v>18.788570225634714</v>
      </c>
      <c r="H648">
        <f ca="1">_xlfn.IFS(AND(G648&gt;铜钱系统分析!$D$233,G648&lt;=铜钱系统分析!$E$233),5,AND(G648&gt;铜钱系统分析!$D$234,G648&lt;=铜钱系统分析!$E$234),4,AND(G648&gt;铜钱系统分析!$D$235,G648&lt;=铜钱系统分析!$E$235),3,AND(G648&gt;铜钱系统分析!$D$236,G648&lt;=铜钱系统分析!$E$236),2)</f>
        <v>3</v>
      </c>
      <c r="J648" s="48">
        <f t="shared" ca="1" si="93"/>
        <v>9.8276880116864298</v>
      </c>
      <c r="K648">
        <f ca="1">_xlfn.IFS(AND(J648&gt;铜钱系统分析!$D$233,J648&lt;=铜钱系统分析!$E$233),5,AND(J648&gt;铜钱系统分析!$D$234,J648&lt;=铜钱系统分析!$E$234),4,AND(J648&gt;铜钱系统分析!$D$235,J648&lt;=铜钱系统分析!$E$235),3,AND(J648&gt;铜钱系统分析!$D$236,J648&lt;=铜钱系统分析!$E$236),2)</f>
        <v>3</v>
      </c>
      <c r="M648" s="48">
        <f t="shared" ca="1" si="94"/>
        <v>66.274877900855628</v>
      </c>
      <c r="N648">
        <f ca="1">_xlfn.IFS(AND(M648&gt;铜钱系统分析!$D$233,M648&lt;=铜钱系统分析!$E$233),5,AND(M648&gt;铜钱系统分析!$D$234,M648&lt;=铜钱系统分析!$E$234),4,AND(M648&gt;铜钱系统分析!$D$235,M648&lt;=铜钱系统分析!$E$235),3,AND(M648&gt;铜钱系统分析!$D$236,M648&lt;=铜钱系统分析!$E$236),2)</f>
        <v>3</v>
      </c>
      <c r="P648" s="48">
        <f t="shared" ca="1" si="95"/>
        <v>19.813968971336916</v>
      </c>
      <c r="Q648">
        <f ca="1">_xlfn.IFS(AND(P648&gt;铜钱系统分析!$D$233,P648&lt;=铜钱系统分析!$E$233),5,AND(P648&gt;铜钱系统分析!$D$234,P648&lt;=铜钱系统分析!$E$234),4,AND(P648&gt;铜钱系统分析!$D$235,P648&lt;=铜钱系统分析!$E$235),3,AND(P648&gt;铜钱系统分析!$D$236,P648&lt;=铜钱系统分析!$E$236),2)</f>
        <v>3</v>
      </c>
      <c r="S648" s="48">
        <f t="shared" ca="1" si="96"/>
        <v>35.750427464421008</v>
      </c>
      <c r="T648">
        <f ca="1">_xlfn.IFS(AND(S648&gt;铜钱系统分析!$D$233,S648&lt;=铜钱系统分析!$E$233),5,AND(S648&gt;铜钱系统分析!$D$234,S648&lt;=铜钱系统分析!$E$234),4,AND(S648&gt;铜钱系统分析!$D$235,S648&lt;=铜钱系统分析!$E$235),3,AND(S648&gt;铜钱系统分析!$D$236,S648&lt;=铜钱系统分析!$E$236),2)</f>
        <v>3</v>
      </c>
      <c r="V648" s="48">
        <f t="shared" ca="1" si="97"/>
        <v>97.372525900710087</v>
      </c>
      <c r="W648">
        <f ca="1">_xlfn.IFS(AND(V648&gt;铜钱系统分析!$D$233,V648&lt;=铜钱系统分析!$E$233),5,AND(V648&gt;铜钱系统分析!$D$234,V648&lt;=铜钱系统分析!$E$234),4,AND(V648&gt;铜钱系统分析!$D$235,V648&lt;=铜钱系统分析!$E$235),3,AND(V648&gt;铜钱系统分析!$D$236,V648&lt;=铜钱系统分析!$E$236),2)</f>
        <v>2</v>
      </c>
      <c r="Y648" s="48">
        <f t="shared" ca="1" si="98"/>
        <v>63.110533723115317</v>
      </c>
      <c r="Z648">
        <f ca="1">_xlfn.IFS(AND(Y648&gt;铜钱系统分析!$D$233,Y648&lt;=铜钱系统分析!$E$233),5,AND(Y648&gt;铜钱系统分析!$D$234,Y648&lt;=铜钱系统分析!$E$234),4,AND(Y648&gt;铜钱系统分析!$D$235,Y648&lt;=铜钱系统分析!$E$235),3,AND(Y648&gt;铜钱系统分析!$D$236,Y648&lt;=铜钱系统分析!$E$236),2)</f>
        <v>3</v>
      </c>
      <c r="AB648" s="48">
        <f t="shared" ca="1" si="99"/>
        <v>21.758892722700185</v>
      </c>
      <c r="AC648">
        <f ca="1">_xlfn.IFS(AND(AB648&gt;铜钱系统分析!$D$233,AB648&lt;=铜钱系统分析!$E$233),5,AND(AB648&gt;铜钱系统分析!$D$234,AB648&lt;=铜钱系统分析!$E$234),4,AND(AB648&gt;铜钱系统分析!$D$235,AB648&lt;=铜钱系统分析!$E$235),3,AND(AB648&gt;铜钱系统分析!$D$236,AB648&lt;=铜钱系统分析!$E$236),2)</f>
        <v>3</v>
      </c>
    </row>
    <row r="649" spans="1:29" x14ac:dyDescent="0.15">
      <c r="A649" s="48">
        <f t="shared" ca="1" si="90"/>
        <v>19.229358306081558</v>
      </c>
      <c r="B649">
        <f ca="1">_xlfn.IFS(AND(A649&gt;铜钱系统分析!$D$233,A649&lt;=铜钱系统分析!$E$233),5,AND(A649&gt;铜钱系统分析!$D$234,A649&lt;=铜钱系统分析!$E$234),4,AND(A649&gt;铜钱系统分析!$D$235,A649&lt;=铜钱系统分析!$E$235),3,AND(A649&gt;铜钱系统分析!$D$236,A649&lt;=铜钱系统分析!$E$236),2)</f>
        <v>3</v>
      </c>
      <c r="D649" s="48">
        <f t="shared" ca="1" si="91"/>
        <v>1.9514722101372395</v>
      </c>
      <c r="E649">
        <f ca="1">_xlfn.IFS(AND(D649&gt;铜钱系统分析!$D$233,D649&lt;=铜钱系统分析!$E$233),5,AND(D649&gt;铜钱系统分析!$D$234,D649&lt;=铜钱系统分析!$E$234),4,AND(D649&gt;铜钱系统分析!$D$235,D649&lt;=铜钱系统分析!$E$235),3,AND(D649&gt;铜钱系统分析!$D$236,D649&lt;=铜钱系统分析!$E$236),2)</f>
        <v>4</v>
      </c>
      <c r="G649" s="48">
        <f t="shared" ca="1" si="92"/>
        <v>13.444708851138454</v>
      </c>
      <c r="H649">
        <f ca="1">_xlfn.IFS(AND(G649&gt;铜钱系统分析!$D$233,G649&lt;=铜钱系统分析!$E$233),5,AND(G649&gt;铜钱系统分析!$D$234,G649&lt;=铜钱系统分析!$E$234),4,AND(G649&gt;铜钱系统分析!$D$235,G649&lt;=铜钱系统分析!$E$235),3,AND(G649&gt;铜钱系统分析!$D$236,G649&lt;=铜钱系统分析!$E$236),2)</f>
        <v>3</v>
      </c>
      <c r="J649" s="48">
        <f t="shared" ca="1" si="93"/>
        <v>96.166573050563201</v>
      </c>
      <c r="K649">
        <f ca="1">_xlfn.IFS(AND(J649&gt;铜钱系统分析!$D$233,J649&lt;=铜钱系统分析!$E$233),5,AND(J649&gt;铜钱系统分析!$D$234,J649&lt;=铜钱系统分析!$E$234),4,AND(J649&gt;铜钱系统分析!$D$235,J649&lt;=铜钱系统分析!$E$235),3,AND(J649&gt;铜钱系统分析!$D$236,J649&lt;=铜钱系统分析!$E$236),2)</f>
        <v>2</v>
      </c>
      <c r="M649" s="48">
        <f t="shared" ca="1" si="94"/>
        <v>59.021586911056509</v>
      </c>
      <c r="N649">
        <f ca="1">_xlfn.IFS(AND(M649&gt;铜钱系统分析!$D$233,M649&lt;=铜钱系统分析!$E$233),5,AND(M649&gt;铜钱系统分析!$D$234,M649&lt;=铜钱系统分析!$E$234),4,AND(M649&gt;铜钱系统分析!$D$235,M649&lt;=铜钱系统分析!$E$235),3,AND(M649&gt;铜钱系统分析!$D$236,M649&lt;=铜钱系统分析!$E$236),2)</f>
        <v>3</v>
      </c>
      <c r="P649" s="48">
        <f t="shared" ca="1" si="95"/>
        <v>66.594070025926996</v>
      </c>
      <c r="Q649">
        <f ca="1">_xlfn.IFS(AND(P649&gt;铜钱系统分析!$D$233,P649&lt;=铜钱系统分析!$E$233),5,AND(P649&gt;铜钱系统分析!$D$234,P649&lt;=铜钱系统分析!$E$234),4,AND(P649&gt;铜钱系统分析!$D$235,P649&lt;=铜钱系统分析!$E$235),3,AND(P649&gt;铜钱系统分析!$D$236,P649&lt;=铜钱系统分析!$E$236),2)</f>
        <v>3</v>
      </c>
      <c r="S649" s="48">
        <f t="shared" ca="1" si="96"/>
        <v>58.275471855697248</v>
      </c>
      <c r="T649">
        <f ca="1">_xlfn.IFS(AND(S649&gt;铜钱系统分析!$D$233,S649&lt;=铜钱系统分析!$E$233),5,AND(S649&gt;铜钱系统分析!$D$234,S649&lt;=铜钱系统分析!$E$234),4,AND(S649&gt;铜钱系统分析!$D$235,S649&lt;=铜钱系统分析!$E$235),3,AND(S649&gt;铜钱系统分析!$D$236,S649&lt;=铜钱系统分析!$E$236),2)</f>
        <v>3</v>
      </c>
      <c r="V649" s="48">
        <f t="shared" ca="1" si="97"/>
        <v>96.972703126416391</v>
      </c>
      <c r="W649">
        <f ca="1">_xlfn.IFS(AND(V649&gt;铜钱系统分析!$D$233,V649&lt;=铜钱系统分析!$E$233),5,AND(V649&gt;铜钱系统分析!$D$234,V649&lt;=铜钱系统分析!$E$234),4,AND(V649&gt;铜钱系统分析!$D$235,V649&lt;=铜钱系统分析!$E$235),3,AND(V649&gt;铜钱系统分析!$D$236,V649&lt;=铜钱系统分析!$E$236),2)</f>
        <v>2</v>
      </c>
      <c r="Y649" s="48">
        <f t="shared" ca="1" si="98"/>
        <v>7.7695997215060491</v>
      </c>
      <c r="Z649">
        <f ca="1">_xlfn.IFS(AND(Y649&gt;铜钱系统分析!$D$233,Y649&lt;=铜钱系统分析!$E$233),5,AND(Y649&gt;铜钱系统分析!$D$234,Y649&lt;=铜钱系统分析!$E$234),4,AND(Y649&gt;铜钱系统分析!$D$235,Y649&lt;=铜钱系统分析!$E$235),3,AND(Y649&gt;铜钱系统分析!$D$236,Y649&lt;=铜钱系统分析!$E$236),2)</f>
        <v>3</v>
      </c>
      <c r="AB649" s="48">
        <f t="shared" ca="1" si="99"/>
        <v>23.770179747190411</v>
      </c>
      <c r="AC649">
        <f ca="1">_xlfn.IFS(AND(AB649&gt;铜钱系统分析!$D$233,AB649&lt;=铜钱系统分析!$E$233),5,AND(AB649&gt;铜钱系统分析!$D$234,AB649&lt;=铜钱系统分析!$E$234),4,AND(AB649&gt;铜钱系统分析!$D$235,AB649&lt;=铜钱系统分析!$E$235),3,AND(AB649&gt;铜钱系统分析!$D$236,AB649&lt;=铜钱系统分析!$E$236),2)</f>
        <v>3</v>
      </c>
    </row>
    <row r="650" spans="1:29" x14ac:dyDescent="0.15">
      <c r="A650" s="48">
        <f t="shared" ca="1" si="90"/>
        <v>29.58734742908452</v>
      </c>
      <c r="B650">
        <f ca="1">_xlfn.IFS(AND(A650&gt;铜钱系统分析!$D$233,A650&lt;=铜钱系统分析!$E$233),5,AND(A650&gt;铜钱系统分析!$D$234,A650&lt;=铜钱系统分析!$E$234),4,AND(A650&gt;铜钱系统分析!$D$235,A650&lt;=铜钱系统分析!$E$235),3,AND(A650&gt;铜钱系统分析!$D$236,A650&lt;=铜钱系统分析!$E$236),2)</f>
        <v>3</v>
      </c>
      <c r="D650" s="48">
        <f t="shared" ca="1" si="91"/>
        <v>98.796160689382333</v>
      </c>
      <c r="E650">
        <f ca="1">_xlfn.IFS(AND(D650&gt;铜钱系统分析!$D$233,D650&lt;=铜钱系统分析!$E$233),5,AND(D650&gt;铜钱系统分析!$D$234,D650&lt;=铜钱系统分析!$E$234),4,AND(D650&gt;铜钱系统分析!$D$235,D650&lt;=铜钱系统分析!$E$235),3,AND(D650&gt;铜钱系统分析!$D$236,D650&lt;=铜钱系统分析!$E$236),2)</f>
        <v>2</v>
      </c>
      <c r="G650" s="48">
        <f t="shared" ca="1" si="92"/>
        <v>91.846354978160662</v>
      </c>
      <c r="H650">
        <f ca="1">_xlfn.IFS(AND(G650&gt;铜钱系统分析!$D$233,G650&lt;=铜钱系统分析!$E$233),5,AND(G650&gt;铜钱系统分析!$D$234,G650&lt;=铜钱系统分析!$E$234),4,AND(G650&gt;铜钱系统分析!$D$235,G650&lt;=铜钱系统分析!$E$235),3,AND(G650&gt;铜钱系统分析!$D$236,G650&lt;=铜钱系统分析!$E$236),2)</f>
        <v>2</v>
      </c>
      <c r="J650" s="48">
        <f t="shared" ca="1" si="93"/>
        <v>3.8957831873705051</v>
      </c>
      <c r="K650">
        <f ca="1">_xlfn.IFS(AND(J650&gt;铜钱系统分析!$D$233,J650&lt;=铜钱系统分析!$E$233),5,AND(J650&gt;铜钱系统分析!$D$234,J650&lt;=铜钱系统分析!$E$234),4,AND(J650&gt;铜钱系统分析!$D$235,J650&lt;=铜钱系统分析!$E$235),3,AND(J650&gt;铜钱系统分析!$D$236,J650&lt;=铜钱系统分析!$E$236),2)</f>
        <v>3</v>
      </c>
      <c r="M650" s="48">
        <f t="shared" ca="1" si="94"/>
        <v>80.815337266416421</v>
      </c>
      <c r="N650">
        <f ca="1">_xlfn.IFS(AND(M650&gt;铜钱系统分析!$D$233,M650&lt;=铜钱系统分析!$E$233),5,AND(M650&gt;铜钱系统分析!$D$234,M650&lt;=铜钱系统分析!$E$234),4,AND(M650&gt;铜钱系统分析!$D$235,M650&lt;=铜钱系统分析!$E$235),3,AND(M650&gt;铜钱系统分析!$D$236,M650&lt;=铜钱系统分析!$E$236),2)</f>
        <v>2</v>
      </c>
      <c r="P650" s="48">
        <f t="shared" ca="1" si="95"/>
        <v>16.664492160437504</v>
      </c>
      <c r="Q650">
        <f ca="1">_xlfn.IFS(AND(P650&gt;铜钱系统分析!$D$233,P650&lt;=铜钱系统分析!$E$233),5,AND(P650&gt;铜钱系统分析!$D$234,P650&lt;=铜钱系统分析!$E$234),4,AND(P650&gt;铜钱系统分析!$D$235,P650&lt;=铜钱系统分析!$E$235),3,AND(P650&gt;铜钱系统分析!$D$236,P650&lt;=铜钱系统分析!$E$236),2)</f>
        <v>3</v>
      </c>
      <c r="S650" s="48">
        <f t="shared" ca="1" si="96"/>
        <v>27.753994803221481</v>
      </c>
      <c r="T650">
        <f ca="1">_xlfn.IFS(AND(S650&gt;铜钱系统分析!$D$233,S650&lt;=铜钱系统分析!$E$233),5,AND(S650&gt;铜钱系统分析!$D$234,S650&lt;=铜钱系统分析!$E$234),4,AND(S650&gt;铜钱系统分析!$D$235,S650&lt;=铜钱系统分析!$E$235),3,AND(S650&gt;铜钱系统分析!$D$236,S650&lt;=铜钱系统分析!$E$236),2)</f>
        <v>3</v>
      </c>
      <c r="V650" s="48">
        <f t="shared" ca="1" si="97"/>
        <v>36.368876957391407</v>
      </c>
      <c r="W650">
        <f ca="1">_xlfn.IFS(AND(V650&gt;铜钱系统分析!$D$233,V650&lt;=铜钱系统分析!$E$233),5,AND(V650&gt;铜钱系统分析!$D$234,V650&lt;=铜钱系统分析!$E$234),4,AND(V650&gt;铜钱系统分析!$D$235,V650&lt;=铜钱系统分析!$E$235),3,AND(V650&gt;铜钱系统分析!$D$236,V650&lt;=铜钱系统分析!$E$236),2)</f>
        <v>3</v>
      </c>
      <c r="Y650" s="48">
        <f t="shared" ca="1" si="98"/>
        <v>39.590705256870173</v>
      </c>
      <c r="Z650">
        <f ca="1">_xlfn.IFS(AND(Y650&gt;铜钱系统分析!$D$233,Y650&lt;=铜钱系统分析!$E$233),5,AND(Y650&gt;铜钱系统分析!$D$234,Y650&lt;=铜钱系统分析!$E$234),4,AND(Y650&gt;铜钱系统分析!$D$235,Y650&lt;=铜钱系统分析!$E$235),3,AND(Y650&gt;铜钱系统分析!$D$236,Y650&lt;=铜钱系统分析!$E$236),2)</f>
        <v>3</v>
      </c>
      <c r="AB650" s="48">
        <f t="shared" ca="1" si="99"/>
        <v>64.988035429197154</v>
      </c>
      <c r="AC650">
        <f ca="1">_xlfn.IFS(AND(AB650&gt;铜钱系统分析!$D$233,AB650&lt;=铜钱系统分析!$E$233),5,AND(AB650&gt;铜钱系统分析!$D$234,AB650&lt;=铜钱系统分析!$E$234),4,AND(AB650&gt;铜钱系统分析!$D$235,AB650&lt;=铜钱系统分析!$E$235),3,AND(AB650&gt;铜钱系统分析!$D$236,AB650&lt;=铜钱系统分析!$E$236),2)</f>
        <v>3</v>
      </c>
    </row>
    <row r="651" spans="1:29" x14ac:dyDescent="0.15">
      <c r="A651" s="48">
        <f t="shared" ca="1" si="90"/>
        <v>81.283192344959929</v>
      </c>
      <c r="B651">
        <f ca="1">_xlfn.IFS(AND(A651&gt;铜钱系统分析!$D$233,A651&lt;=铜钱系统分析!$E$233),5,AND(A651&gt;铜钱系统分析!$D$234,A651&lt;=铜钱系统分析!$E$234),4,AND(A651&gt;铜钱系统分析!$D$235,A651&lt;=铜钱系统分析!$E$235),3,AND(A651&gt;铜钱系统分析!$D$236,A651&lt;=铜钱系统分析!$E$236),2)</f>
        <v>2</v>
      </c>
      <c r="D651" s="48">
        <f t="shared" ca="1" si="91"/>
        <v>19.822376662743903</v>
      </c>
      <c r="E651">
        <f ca="1">_xlfn.IFS(AND(D651&gt;铜钱系统分析!$D$233,D651&lt;=铜钱系统分析!$E$233),5,AND(D651&gt;铜钱系统分析!$D$234,D651&lt;=铜钱系统分析!$E$234),4,AND(D651&gt;铜钱系统分析!$D$235,D651&lt;=铜钱系统分析!$E$235),3,AND(D651&gt;铜钱系统分析!$D$236,D651&lt;=铜钱系统分析!$E$236),2)</f>
        <v>3</v>
      </c>
      <c r="G651" s="48">
        <f t="shared" ca="1" si="92"/>
        <v>34.130898190325368</v>
      </c>
      <c r="H651">
        <f ca="1">_xlfn.IFS(AND(G651&gt;铜钱系统分析!$D$233,G651&lt;=铜钱系统分析!$E$233),5,AND(G651&gt;铜钱系统分析!$D$234,G651&lt;=铜钱系统分析!$E$234),4,AND(G651&gt;铜钱系统分析!$D$235,G651&lt;=铜钱系统分析!$E$235),3,AND(G651&gt;铜钱系统分析!$D$236,G651&lt;=铜钱系统分析!$E$236),2)</f>
        <v>3</v>
      </c>
      <c r="J651" s="48">
        <f t="shared" ca="1" si="93"/>
        <v>1.21221903731632</v>
      </c>
      <c r="K651">
        <f ca="1">_xlfn.IFS(AND(J651&gt;铜钱系统分析!$D$233,J651&lt;=铜钱系统分析!$E$233),5,AND(J651&gt;铜钱系统分析!$D$234,J651&lt;=铜钱系统分析!$E$234),4,AND(J651&gt;铜钱系统分析!$D$235,J651&lt;=铜钱系统分析!$E$235),3,AND(J651&gt;铜钱系统分析!$D$236,J651&lt;=铜钱系统分析!$E$236),2)</f>
        <v>4</v>
      </c>
      <c r="M651" s="48">
        <f t="shared" ca="1" si="94"/>
        <v>36.404175887580728</v>
      </c>
      <c r="N651">
        <f ca="1">_xlfn.IFS(AND(M651&gt;铜钱系统分析!$D$233,M651&lt;=铜钱系统分析!$E$233),5,AND(M651&gt;铜钱系统分析!$D$234,M651&lt;=铜钱系统分析!$E$234),4,AND(M651&gt;铜钱系统分析!$D$235,M651&lt;=铜钱系统分析!$E$235),3,AND(M651&gt;铜钱系统分析!$D$236,M651&lt;=铜钱系统分析!$E$236),2)</f>
        <v>3</v>
      </c>
      <c r="P651" s="48">
        <f t="shared" ca="1" si="95"/>
        <v>58.504963052461555</v>
      </c>
      <c r="Q651">
        <f ca="1">_xlfn.IFS(AND(P651&gt;铜钱系统分析!$D$233,P651&lt;=铜钱系统分析!$E$233),5,AND(P651&gt;铜钱系统分析!$D$234,P651&lt;=铜钱系统分析!$E$234),4,AND(P651&gt;铜钱系统分析!$D$235,P651&lt;=铜钱系统分析!$E$235),3,AND(P651&gt;铜钱系统分析!$D$236,P651&lt;=铜钱系统分析!$E$236),2)</f>
        <v>3</v>
      </c>
      <c r="S651" s="48">
        <f t="shared" ca="1" si="96"/>
        <v>67.299964834144816</v>
      </c>
      <c r="T651">
        <f ca="1">_xlfn.IFS(AND(S651&gt;铜钱系统分析!$D$233,S651&lt;=铜钱系统分析!$E$233),5,AND(S651&gt;铜钱系统分析!$D$234,S651&lt;=铜钱系统分析!$E$234),4,AND(S651&gt;铜钱系统分析!$D$235,S651&lt;=铜钱系统分析!$E$235),3,AND(S651&gt;铜钱系统分析!$D$236,S651&lt;=铜钱系统分析!$E$236),2)</f>
        <v>3</v>
      </c>
      <c r="V651" s="48">
        <f t="shared" ca="1" si="97"/>
        <v>19.715648852927579</v>
      </c>
      <c r="W651">
        <f ca="1">_xlfn.IFS(AND(V651&gt;铜钱系统分析!$D$233,V651&lt;=铜钱系统分析!$E$233),5,AND(V651&gt;铜钱系统分析!$D$234,V651&lt;=铜钱系统分析!$E$234),4,AND(V651&gt;铜钱系统分析!$D$235,V651&lt;=铜钱系统分析!$E$235),3,AND(V651&gt;铜钱系统分析!$D$236,V651&lt;=铜钱系统分析!$E$236),2)</f>
        <v>3</v>
      </c>
      <c r="Y651" s="48">
        <f t="shared" ca="1" si="98"/>
        <v>68.96918043078955</v>
      </c>
      <c r="Z651">
        <f ca="1">_xlfn.IFS(AND(Y651&gt;铜钱系统分析!$D$233,Y651&lt;=铜钱系统分析!$E$233),5,AND(Y651&gt;铜钱系统分析!$D$234,Y651&lt;=铜钱系统分析!$E$234),4,AND(Y651&gt;铜钱系统分析!$D$235,Y651&lt;=铜钱系统分析!$E$235),3,AND(Y651&gt;铜钱系统分析!$D$236,Y651&lt;=铜钱系统分析!$E$236),2)</f>
        <v>3</v>
      </c>
      <c r="AB651" s="48">
        <f t="shared" ca="1" si="99"/>
        <v>41.967085624077981</v>
      </c>
      <c r="AC651">
        <f ca="1">_xlfn.IFS(AND(AB651&gt;铜钱系统分析!$D$233,AB651&lt;=铜钱系统分析!$E$233),5,AND(AB651&gt;铜钱系统分析!$D$234,AB651&lt;=铜钱系统分析!$E$234),4,AND(AB651&gt;铜钱系统分析!$D$235,AB651&lt;=铜钱系统分析!$E$235),3,AND(AB651&gt;铜钱系统分析!$D$236,AB651&lt;=铜钱系统分析!$E$236),2)</f>
        <v>3</v>
      </c>
    </row>
    <row r="652" spans="1:29" x14ac:dyDescent="0.15">
      <c r="A652" s="48">
        <f t="shared" ref="A652:A715" ca="1" si="100">RAND()*100</f>
        <v>28.643847911483931</v>
      </c>
      <c r="B652">
        <f ca="1">_xlfn.IFS(AND(A652&gt;铜钱系统分析!$D$233,A652&lt;=铜钱系统分析!$E$233),5,AND(A652&gt;铜钱系统分析!$D$234,A652&lt;=铜钱系统分析!$E$234),4,AND(A652&gt;铜钱系统分析!$D$235,A652&lt;=铜钱系统分析!$E$235),3,AND(A652&gt;铜钱系统分析!$D$236,A652&lt;=铜钱系统分析!$E$236),2)</f>
        <v>3</v>
      </c>
      <c r="D652" s="48">
        <f t="shared" ref="D652:D715" ca="1" si="101">RAND()*100</f>
        <v>88.445114072595871</v>
      </c>
      <c r="E652">
        <f ca="1">_xlfn.IFS(AND(D652&gt;铜钱系统分析!$D$233,D652&lt;=铜钱系统分析!$E$233),5,AND(D652&gt;铜钱系统分析!$D$234,D652&lt;=铜钱系统分析!$E$234),4,AND(D652&gt;铜钱系统分析!$D$235,D652&lt;=铜钱系统分析!$E$235),3,AND(D652&gt;铜钱系统分析!$D$236,D652&lt;=铜钱系统分析!$E$236),2)</f>
        <v>2</v>
      </c>
      <c r="G652" s="48">
        <f t="shared" ref="G652:G715" ca="1" si="102">RAND()*100</f>
        <v>71.398627754499771</v>
      </c>
      <c r="H652">
        <f ca="1">_xlfn.IFS(AND(G652&gt;铜钱系统分析!$D$233,G652&lt;=铜钱系统分析!$E$233),5,AND(G652&gt;铜钱系统分析!$D$234,G652&lt;=铜钱系统分析!$E$234),4,AND(G652&gt;铜钱系统分析!$D$235,G652&lt;=铜钱系统分析!$E$235),3,AND(G652&gt;铜钱系统分析!$D$236,G652&lt;=铜钱系统分析!$E$236),2)</f>
        <v>3</v>
      </c>
      <c r="J652" s="48">
        <f t="shared" ref="J652:J715" ca="1" si="103">RAND()*100</f>
        <v>65.430619901420812</v>
      </c>
      <c r="K652">
        <f ca="1">_xlfn.IFS(AND(J652&gt;铜钱系统分析!$D$233,J652&lt;=铜钱系统分析!$E$233),5,AND(J652&gt;铜钱系统分析!$D$234,J652&lt;=铜钱系统分析!$E$234),4,AND(J652&gt;铜钱系统分析!$D$235,J652&lt;=铜钱系统分析!$E$235),3,AND(J652&gt;铜钱系统分析!$D$236,J652&lt;=铜钱系统分析!$E$236),2)</f>
        <v>3</v>
      </c>
      <c r="M652" s="48">
        <f t="shared" ref="M652:M715" ca="1" si="104">RAND()*100</f>
        <v>71.896708538933026</v>
      </c>
      <c r="N652">
        <f ca="1">_xlfn.IFS(AND(M652&gt;铜钱系统分析!$D$233,M652&lt;=铜钱系统分析!$E$233),5,AND(M652&gt;铜钱系统分析!$D$234,M652&lt;=铜钱系统分析!$E$234),4,AND(M652&gt;铜钱系统分析!$D$235,M652&lt;=铜钱系统分析!$E$235),3,AND(M652&gt;铜钱系统分析!$D$236,M652&lt;=铜钱系统分析!$E$236),2)</f>
        <v>3</v>
      </c>
      <c r="P652" s="48">
        <f t="shared" ref="P652:P715" ca="1" si="105">RAND()*100</f>
        <v>91.939363006622742</v>
      </c>
      <c r="Q652">
        <f ca="1">_xlfn.IFS(AND(P652&gt;铜钱系统分析!$D$233,P652&lt;=铜钱系统分析!$E$233),5,AND(P652&gt;铜钱系统分析!$D$234,P652&lt;=铜钱系统分析!$E$234),4,AND(P652&gt;铜钱系统分析!$D$235,P652&lt;=铜钱系统分析!$E$235),3,AND(P652&gt;铜钱系统分析!$D$236,P652&lt;=铜钱系统分析!$E$236),2)</f>
        <v>2</v>
      </c>
      <c r="S652" s="48">
        <f t="shared" ref="S652:S715" ca="1" si="106">RAND()*100</f>
        <v>56.295213218697128</v>
      </c>
      <c r="T652">
        <f ca="1">_xlfn.IFS(AND(S652&gt;铜钱系统分析!$D$233,S652&lt;=铜钱系统分析!$E$233),5,AND(S652&gt;铜钱系统分析!$D$234,S652&lt;=铜钱系统分析!$E$234),4,AND(S652&gt;铜钱系统分析!$D$235,S652&lt;=铜钱系统分析!$E$235),3,AND(S652&gt;铜钱系统分析!$D$236,S652&lt;=铜钱系统分析!$E$236),2)</f>
        <v>3</v>
      </c>
      <c r="V652" s="48">
        <f t="shared" ref="V652:V715" ca="1" si="107">RAND()*100</f>
        <v>5.5660698316517987</v>
      </c>
      <c r="W652">
        <f ca="1">_xlfn.IFS(AND(V652&gt;铜钱系统分析!$D$233,V652&lt;=铜钱系统分析!$E$233),5,AND(V652&gt;铜钱系统分析!$D$234,V652&lt;=铜钱系统分析!$E$234),4,AND(V652&gt;铜钱系统分析!$D$235,V652&lt;=铜钱系统分析!$E$235),3,AND(V652&gt;铜钱系统分析!$D$236,V652&lt;=铜钱系统分析!$E$236),2)</f>
        <v>3</v>
      </c>
      <c r="Y652" s="48">
        <f t="shared" ref="Y652:Y715" ca="1" si="108">RAND()*100</f>
        <v>86.520825642485036</v>
      </c>
      <c r="Z652">
        <f ca="1">_xlfn.IFS(AND(Y652&gt;铜钱系统分析!$D$233,Y652&lt;=铜钱系统分析!$E$233),5,AND(Y652&gt;铜钱系统分析!$D$234,Y652&lt;=铜钱系统分析!$E$234),4,AND(Y652&gt;铜钱系统分析!$D$235,Y652&lt;=铜钱系统分析!$E$235),3,AND(Y652&gt;铜钱系统分析!$D$236,Y652&lt;=铜钱系统分析!$E$236),2)</f>
        <v>2</v>
      </c>
      <c r="AB652" s="48">
        <f t="shared" ref="AB652:AB715" ca="1" si="109">RAND()*100</f>
        <v>13.46497133878537</v>
      </c>
      <c r="AC652">
        <f ca="1">_xlfn.IFS(AND(AB652&gt;铜钱系统分析!$D$233,AB652&lt;=铜钱系统分析!$E$233),5,AND(AB652&gt;铜钱系统分析!$D$234,AB652&lt;=铜钱系统分析!$E$234),4,AND(AB652&gt;铜钱系统分析!$D$235,AB652&lt;=铜钱系统分析!$E$235),3,AND(AB652&gt;铜钱系统分析!$D$236,AB652&lt;=铜钱系统分析!$E$236),2)</f>
        <v>3</v>
      </c>
    </row>
    <row r="653" spans="1:29" x14ac:dyDescent="0.15">
      <c r="A653" s="48">
        <f t="shared" ca="1" si="100"/>
        <v>42.955671584096123</v>
      </c>
      <c r="B653">
        <f ca="1">_xlfn.IFS(AND(A653&gt;铜钱系统分析!$D$233,A653&lt;=铜钱系统分析!$E$233),5,AND(A653&gt;铜钱系统分析!$D$234,A653&lt;=铜钱系统分析!$E$234),4,AND(A653&gt;铜钱系统分析!$D$235,A653&lt;=铜钱系统分析!$E$235),3,AND(A653&gt;铜钱系统分析!$D$236,A653&lt;=铜钱系统分析!$E$236),2)</f>
        <v>3</v>
      </c>
      <c r="D653" s="48">
        <f t="shared" ca="1" si="101"/>
        <v>40.683478507431794</v>
      </c>
      <c r="E653">
        <f ca="1">_xlfn.IFS(AND(D653&gt;铜钱系统分析!$D$233,D653&lt;=铜钱系统分析!$E$233),5,AND(D653&gt;铜钱系统分析!$D$234,D653&lt;=铜钱系统分析!$E$234),4,AND(D653&gt;铜钱系统分析!$D$235,D653&lt;=铜钱系统分析!$E$235),3,AND(D653&gt;铜钱系统分析!$D$236,D653&lt;=铜钱系统分析!$E$236),2)</f>
        <v>3</v>
      </c>
      <c r="G653" s="48">
        <f t="shared" ca="1" si="102"/>
        <v>73.483555171370412</v>
      </c>
      <c r="H653">
        <f ca="1">_xlfn.IFS(AND(G653&gt;铜钱系统分析!$D$233,G653&lt;=铜钱系统分析!$E$233),5,AND(G653&gt;铜钱系统分析!$D$234,G653&lt;=铜钱系统分析!$E$234),4,AND(G653&gt;铜钱系统分析!$D$235,G653&lt;=铜钱系统分析!$E$235),3,AND(G653&gt;铜钱系统分析!$D$236,G653&lt;=铜钱系统分析!$E$236),2)</f>
        <v>2</v>
      </c>
      <c r="J653" s="48">
        <f t="shared" ca="1" si="103"/>
        <v>10.374948137469664</v>
      </c>
      <c r="K653">
        <f ca="1">_xlfn.IFS(AND(J653&gt;铜钱系统分析!$D$233,J653&lt;=铜钱系统分析!$E$233),5,AND(J653&gt;铜钱系统分析!$D$234,J653&lt;=铜钱系统分析!$E$234),4,AND(J653&gt;铜钱系统分析!$D$235,J653&lt;=铜钱系统分析!$E$235),3,AND(J653&gt;铜钱系统分析!$D$236,J653&lt;=铜钱系统分析!$E$236),2)</f>
        <v>3</v>
      </c>
      <c r="M653" s="48">
        <f t="shared" ca="1" si="104"/>
        <v>41.517489815057672</v>
      </c>
      <c r="N653">
        <f ca="1">_xlfn.IFS(AND(M653&gt;铜钱系统分析!$D$233,M653&lt;=铜钱系统分析!$E$233),5,AND(M653&gt;铜钱系统分析!$D$234,M653&lt;=铜钱系统分析!$E$234),4,AND(M653&gt;铜钱系统分析!$D$235,M653&lt;=铜钱系统分析!$E$235),3,AND(M653&gt;铜钱系统分析!$D$236,M653&lt;=铜钱系统分析!$E$236),2)</f>
        <v>3</v>
      </c>
      <c r="P653" s="48">
        <f t="shared" ca="1" si="105"/>
        <v>42.81239877476488</v>
      </c>
      <c r="Q653">
        <f ca="1">_xlfn.IFS(AND(P653&gt;铜钱系统分析!$D$233,P653&lt;=铜钱系统分析!$E$233),5,AND(P653&gt;铜钱系统分析!$D$234,P653&lt;=铜钱系统分析!$E$234),4,AND(P653&gt;铜钱系统分析!$D$235,P653&lt;=铜钱系统分析!$E$235),3,AND(P653&gt;铜钱系统分析!$D$236,P653&lt;=铜钱系统分析!$E$236),2)</f>
        <v>3</v>
      </c>
      <c r="S653" s="48">
        <f t="shared" ca="1" si="106"/>
        <v>92.231842894235299</v>
      </c>
      <c r="T653">
        <f ca="1">_xlfn.IFS(AND(S653&gt;铜钱系统分析!$D$233,S653&lt;=铜钱系统分析!$E$233),5,AND(S653&gt;铜钱系统分析!$D$234,S653&lt;=铜钱系统分析!$E$234),4,AND(S653&gt;铜钱系统分析!$D$235,S653&lt;=铜钱系统分析!$E$235),3,AND(S653&gt;铜钱系统分析!$D$236,S653&lt;=铜钱系统分析!$E$236),2)</f>
        <v>2</v>
      </c>
      <c r="V653" s="48">
        <f t="shared" ca="1" si="107"/>
        <v>17.733421815959527</v>
      </c>
      <c r="W653">
        <f ca="1">_xlfn.IFS(AND(V653&gt;铜钱系统分析!$D$233,V653&lt;=铜钱系统分析!$E$233),5,AND(V653&gt;铜钱系统分析!$D$234,V653&lt;=铜钱系统分析!$E$234),4,AND(V653&gt;铜钱系统分析!$D$235,V653&lt;=铜钱系统分析!$E$235),3,AND(V653&gt;铜钱系统分析!$D$236,V653&lt;=铜钱系统分析!$E$236),2)</f>
        <v>3</v>
      </c>
      <c r="Y653" s="48">
        <f t="shared" ca="1" si="108"/>
        <v>51.776873785580527</v>
      </c>
      <c r="Z653">
        <f ca="1">_xlfn.IFS(AND(Y653&gt;铜钱系统分析!$D$233,Y653&lt;=铜钱系统分析!$E$233),5,AND(Y653&gt;铜钱系统分析!$D$234,Y653&lt;=铜钱系统分析!$E$234),4,AND(Y653&gt;铜钱系统分析!$D$235,Y653&lt;=铜钱系统分析!$E$235),3,AND(Y653&gt;铜钱系统分析!$D$236,Y653&lt;=铜钱系统分析!$E$236),2)</f>
        <v>3</v>
      </c>
      <c r="AB653" s="48">
        <f t="shared" ca="1" si="109"/>
        <v>74.49666902767332</v>
      </c>
      <c r="AC653">
        <f ca="1">_xlfn.IFS(AND(AB653&gt;铜钱系统分析!$D$233,AB653&lt;=铜钱系统分析!$E$233),5,AND(AB653&gt;铜钱系统分析!$D$234,AB653&lt;=铜钱系统分析!$E$234),4,AND(AB653&gt;铜钱系统分析!$D$235,AB653&lt;=铜钱系统分析!$E$235),3,AND(AB653&gt;铜钱系统分析!$D$236,AB653&lt;=铜钱系统分析!$E$236),2)</f>
        <v>2</v>
      </c>
    </row>
    <row r="654" spans="1:29" x14ac:dyDescent="0.15">
      <c r="A654" s="48">
        <f t="shared" ca="1" si="100"/>
        <v>32.275485354810151</v>
      </c>
      <c r="B654">
        <f ca="1">_xlfn.IFS(AND(A654&gt;铜钱系统分析!$D$233,A654&lt;=铜钱系统分析!$E$233),5,AND(A654&gt;铜钱系统分析!$D$234,A654&lt;=铜钱系统分析!$E$234),4,AND(A654&gt;铜钱系统分析!$D$235,A654&lt;=铜钱系统分析!$E$235),3,AND(A654&gt;铜钱系统分析!$D$236,A654&lt;=铜钱系统分析!$E$236),2)</f>
        <v>3</v>
      </c>
      <c r="D654" s="48">
        <f t="shared" ca="1" si="101"/>
        <v>93.338646875419826</v>
      </c>
      <c r="E654">
        <f ca="1">_xlfn.IFS(AND(D654&gt;铜钱系统分析!$D$233,D654&lt;=铜钱系统分析!$E$233),5,AND(D654&gt;铜钱系统分析!$D$234,D654&lt;=铜钱系统分析!$E$234),4,AND(D654&gt;铜钱系统分析!$D$235,D654&lt;=铜钱系统分析!$E$235),3,AND(D654&gt;铜钱系统分析!$D$236,D654&lt;=铜钱系统分析!$E$236),2)</f>
        <v>2</v>
      </c>
      <c r="G654" s="48">
        <f t="shared" ca="1" si="102"/>
        <v>37.136408416526798</v>
      </c>
      <c r="H654">
        <f ca="1">_xlfn.IFS(AND(G654&gt;铜钱系统分析!$D$233,G654&lt;=铜钱系统分析!$E$233),5,AND(G654&gt;铜钱系统分析!$D$234,G654&lt;=铜钱系统分析!$E$234),4,AND(G654&gt;铜钱系统分析!$D$235,G654&lt;=铜钱系统分析!$E$235),3,AND(G654&gt;铜钱系统分析!$D$236,G654&lt;=铜钱系统分析!$E$236),2)</f>
        <v>3</v>
      </c>
      <c r="J654" s="48">
        <f t="shared" ca="1" si="103"/>
        <v>77.452623310789576</v>
      </c>
      <c r="K654">
        <f ca="1">_xlfn.IFS(AND(J654&gt;铜钱系统分析!$D$233,J654&lt;=铜钱系统分析!$E$233),5,AND(J654&gt;铜钱系统分析!$D$234,J654&lt;=铜钱系统分析!$E$234),4,AND(J654&gt;铜钱系统分析!$D$235,J654&lt;=铜钱系统分析!$E$235),3,AND(J654&gt;铜钱系统分析!$D$236,J654&lt;=铜钱系统分析!$E$236),2)</f>
        <v>2</v>
      </c>
      <c r="M654" s="48">
        <f t="shared" ca="1" si="104"/>
        <v>69.510935044815113</v>
      </c>
      <c r="N654">
        <f ca="1">_xlfn.IFS(AND(M654&gt;铜钱系统分析!$D$233,M654&lt;=铜钱系统分析!$E$233),5,AND(M654&gt;铜钱系统分析!$D$234,M654&lt;=铜钱系统分析!$E$234),4,AND(M654&gt;铜钱系统分析!$D$235,M654&lt;=铜钱系统分析!$E$235),3,AND(M654&gt;铜钱系统分析!$D$236,M654&lt;=铜钱系统分析!$E$236),2)</f>
        <v>3</v>
      </c>
      <c r="P654" s="48">
        <f t="shared" ca="1" si="105"/>
        <v>35.103903432077857</v>
      </c>
      <c r="Q654">
        <f ca="1">_xlfn.IFS(AND(P654&gt;铜钱系统分析!$D$233,P654&lt;=铜钱系统分析!$E$233),5,AND(P654&gt;铜钱系统分析!$D$234,P654&lt;=铜钱系统分析!$E$234),4,AND(P654&gt;铜钱系统分析!$D$235,P654&lt;=铜钱系统分析!$E$235),3,AND(P654&gt;铜钱系统分析!$D$236,P654&lt;=铜钱系统分析!$E$236),2)</f>
        <v>3</v>
      </c>
      <c r="S654" s="48">
        <f t="shared" ca="1" si="106"/>
        <v>70.385518492455503</v>
      </c>
      <c r="T654">
        <f ca="1">_xlfn.IFS(AND(S654&gt;铜钱系统分析!$D$233,S654&lt;=铜钱系统分析!$E$233),5,AND(S654&gt;铜钱系统分析!$D$234,S654&lt;=铜钱系统分析!$E$234),4,AND(S654&gt;铜钱系统分析!$D$235,S654&lt;=铜钱系统分析!$E$235),3,AND(S654&gt;铜钱系统分析!$D$236,S654&lt;=铜钱系统分析!$E$236),2)</f>
        <v>3</v>
      </c>
      <c r="V654" s="48">
        <f t="shared" ca="1" si="107"/>
        <v>77.720232196615086</v>
      </c>
      <c r="W654">
        <f ca="1">_xlfn.IFS(AND(V654&gt;铜钱系统分析!$D$233,V654&lt;=铜钱系统分析!$E$233),5,AND(V654&gt;铜钱系统分析!$D$234,V654&lt;=铜钱系统分析!$E$234),4,AND(V654&gt;铜钱系统分析!$D$235,V654&lt;=铜钱系统分析!$E$235),3,AND(V654&gt;铜钱系统分析!$D$236,V654&lt;=铜钱系统分析!$E$236),2)</f>
        <v>2</v>
      </c>
      <c r="Y654" s="48">
        <f t="shared" ca="1" si="108"/>
        <v>99.968194070895962</v>
      </c>
      <c r="Z654">
        <f ca="1">_xlfn.IFS(AND(Y654&gt;铜钱系统分析!$D$233,Y654&lt;=铜钱系统分析!$E$233),5,AND(Y654&gt;铜钱系统分析!$D$234,Y654&lt;=铜钱系统分析!$E$234),4,AND(Y654&gt;铜钱系统分析!$D$235,Y654&lt;=铜钱系统分析!$E$235),3,AND(Y654&gt;铜钱系统分析!$D$236,Y654&lt;=铜钱系统分析!$E$236),2)</f>
        <v>2</v>
      </c>
      <c r="AB654" s="48">
        <f t="shared" ca="1" si="109"/>
        <v>80.860880688296092</v>
      </c>
      <c r="AC654">
        <f ca="1">_xlfn.IFS(AND(AB654&gt;铜钱系统分析!$D$233,AB654&lt;=铜钱系统分析!$E$233),5,AND(AB654&gt;铜钱系统分析!$D$234,AB654&lt;=铜钱系统分析!$E$234),4,AND(AB654&gt;铜钱系统分析!$D$235,AB654&lt;=铜钱系统分析!$E$235),3,AND(AB654&gt;铜钱系统分析!$D$236,AB654&lt;=铜钱系统分析!$E$236),2)</f>
        <v>2</v>
      </c>
    </row>
    <row r="655" spans="1:29" x14ac:dyDescent="0.15">
      <c r="A655" s="48">
        <f t="shared" ca="1" si="100"/>
        <v>44.506937262196089</v>
      </c>
      <c r="B655">
        <f ca="1">_xlfn.IFS(AND(A655&gt;铜钱系统分析!$D$233,A655&lt;=铜钱系统分析!$E$233),5,AND(A655&gt;铜钱系统分析!$D$234,A655&lt;=铜钱系统分析!$E$234),4,AND(A655&gt;铜钱系统分析!$D$235,A655&lt;=铜钱系统分析!$E$235),3,AND(A655&gt;铜钱系统分析!$D$236,A655&lt;=铜钱系统分析!$E$236),2)</f>
        <v>3</v>
      </c>
      <c r="D655" s="48">
        <f t="shared" ca="1" si="101"/>
        <v>67.24259201816929</v>
      </c>
      <c r="E655">
        <f ca="1">_xlfn.IFS(AND(D655&gt;铜钱系统分析!$D$233,D655&lt;=铜钱系统分析!$E$233),5,AND(D655&gt;铜钱系统分析!$D$234,D655&lt;=铜钱系统分析!$E$234),4,AND(D655&gt;铜钱系统分析!$D$235,D655&lt;=铜钱系统分析!$E$235),3,AND(D655&gt;铜钱系统分析!$D$236,D655&lt;=铜钱系统分析!$E$236),2)</f>
        <v>3</v>
      </c>
      <c r="G655" s="48">
        <f t="shared" ca="1" si="102"/>
        <v>5.0473208060526247</v>
      </c>
      <c r="H655">
        <f ca="1">_xlfn.IFS(AND(G655&gt;铜钱系统分析!$D$233,G655&lt;=铜钱系统分析!$E$233),5,AND(G655&gt;铜钱系统分析!$D$234,G655&lt;=铜钱系统分析!$E$234),4,AND(G655&gt;铜钱系统分析!$D$235,G655&lt;=铜钱系统分析!$E$235),3,AND(G655&gt;铜钱系统分析!$D$236,G655&lt;=铜钱系统分析!$E$236),2)</f>
        <v>3</v>
      </c>
      <c r="J655" s="48">
        <f t="shared" ca="1" si="103"/>
        <v>23.61904573032777</v>
      </c>
      <c r="K655">
        <f ca="1">_xlfn.IFS(AND(J655&gt;铜钱系统分析!$D$233,J655&lt;=铜钱系统分析!$E$233),5,AND(J655&gt;铜钱系统分析!$D$234,J655&lt;=铜钱系统分析!$E$234),4,AND(J655&gt;铜钱系统分析!$D$235,J655&lt;=铜钱系统分析!$E$235),3,AND(J655&gt;铜钱系统分析!$D$236,J655&lt;=铜钱系统分析!$E$236),2)</f>
        <v>3</v>
      </c>
      <c r="M655" s="48">
        <f t="shared" ca="1" si="104"/>
        <v>38.276509466873257</v>
      </c>
      <c r="N655">
        <f ca="1">_xlfn.IFS(AND(M655&gt;铜钱系统分析!$D$233,M655&lt;=铜钱系统分析!$E$233),5,AND(M655&gt;铜钱系统分析!$D$234,M655&lt;=铜钱系统分析!$E$234),4,AND(M655&gt;铜钱系统分析!$D$235,M655&lt;=铜钱系统分析!$E$235),3,AND(M655&gt;铜钱系统分析!$D$236,M655&lt;=铜钱系统分析!$E$236),2)</f>
        <v>3</v>
      </c>
      <c r="P655" s="48">
        <f t="shared" ca="1" si="105"/>
        <v>17.084556368977033</v>
      </c>
      <c r="Q655">
        <f ca="1">_xlfn.IFS(AND(P655&gt;铜钱系统分析!$D$233,P655&lt;=铜钱系统分析!$E$233),5,AND(P655&gt;铜钱系统分析!$D$234,P655&lt;=铜钱系统分析!$E$234),4,AND(P655&gt;铜钱系统分析!$D$235,P655&lt;=铜钱系统分析!$E$235),3,AND(P655&gt;铜钱系统分析!$D$236,P655&lt;=铜钱系统分析!$E$236),2)</f>
        <v>3</v>
      </c>
      <c r="S655" s="48">
        <f t="shared" ca="1" si="106"/>
        <v>61.942697980196094</v>
      </c>
      <c r="T655">
        <f ca="1">_xlfn.IFS(AND(S655&gt;铜钱系统分析!$D$233,S655&lt;=铜钱系统分析!$E$233),5,AND(S655&gt;铜钱系统分析!$D$234,S655&lt;=铜钱系统分析!$E$234),4,AND(S655&gt;铜钱系统分析!$D$235,S655&lt;=铜钱系统分析!$E$235),3,AND(S655&gt;铜钱系统分析!$D$236,S655&lt;=铜钱系统分析!$E$236),2)</f>
        <v>3</v>
      </c>
      <c r="V655" s="48">
        <f t="shared" ca="1" si="107"/>
        <v>64.891475158760343</v>
      </c>
      <c r="W655">
        <f ca="1">_xlfn.IFS(AND(V655&gt;铜钱系统分析!$D$233,V655&lt;=铜钱系统分析!$E$233),5,AND(V655&gt;铜钱系统分析!$D$234,V655&lt;=铜钱系统分析!$E$234),4,AND(V655&gt;铜钱系统分析!$D$235,V655&lt;=铜钱系统分析!$E$235),3,AND(V655&gt;铜钱系统分析!$D$236,V655&lt;=铜钱系统分析!$E$236),2)</f>
        <v>3</v>
      </c>
      <c r="Y655" s="48">
        <f t="shared" ca="1" si="108"/>
        <v>38.736285819559043</v>
      </c>
      <c r="Z655">
        <f ca="1">_xlfn.IFS(AND(Y655&gt;铜钱系统分析!$D$233,Y655&lt;=铜钱系统分析!$E$233),5,AND(Y655&gt;铜钱系统分析!$D$234,Y655&lt;=铜钱系统分析!$E$234),4,AND(Y655&gt;铜钱系统分析!$D$235,Y655&lt;=铜钱系统分析!$E$235),3,AND(Y655&gt;铜钱系统分析!$D$236,Y655&lt;=铜钱系统分析!$E$236),2)</f>
        <v>3</v>
      </c>
      <c r="AB655" s="48">
        <f t="shared" ca="1" si="109"/>
        <v>39.353658411933687</v>
      </c>
      <c r="AC655">
        <f ca="1">_xlfn.IFS(AND(AB655&gt;铜钱系统分析!$D$233,AB655&lt;=铜钱系统分析!$E$233),5,AND(AB655&gt;铜钱系统分析!$D$234,AB655&lt;=铜钱系统分析!$E$234),4,AND(AB655&gt;铜钱系统分析!$D$235,AB655&lt;=铜钱系统分析!$E$235),3,AND(AB655&gt;铜钱系统分析!$D$236,AB655&lt;=铜钱系统分析!$E$236),2)</f>
        <v>3</v>
      </c>
    </row>
    <row r="656" spans="1:29" x14ac:dyDescent="0.15">
      <c r="A656" s="48">
        <f t="shared" ca="1" si="100"/>
        <v>19.893292385827721</v>
      </c>
      <c r="B656">
        <f ca="1">_xlfn.IFS(AND(A656&gt;铜钱系统分析!$D$233,A656&lt;=铜钱系统分析!$E$233),5,AND(A656&gt;铜钱系统分析!$D$234,A656&lt;=铜钱系统分析!$E$234),4,AND(A656&gt;铜钱系统分析!$D$235,A656&lt;=铜钱系统分析!$E$235),3,AND(A656&gt;铜钱系统分析!$D$236,A656&lt;=铜钱系统分析!$E$236),2)</f>
        <v>3</v>
      </c>
      <c r="D656" s="48">
        <f t="shared" ca="1" si="101"/>
        <v>18.170334898532815</v>
      </c>
      <c r="E656">
        <f ca="1">_xlfn.IFS(AND(D656&gt;铜钱系统分析!$D$233,D656&lt;=铜钱系统分析!$E$233),5,AND(D656&gt;铜钱系统分析!$D$234,D656&lt;=铜钱系统分析!$E$234),4,AND(D656&gt;铜钱系统分析!$D$235,D656&lt;=铜钱系统分析!$E$235),3,AND(D656&gt;铜钱系统分析!$D$236,D656&lt;=铜钱系统分析!$E$236),2)</f>
        <v>3</v>
      </c>
      <c r="G656" s="48">
        <f t="shared" ca="1" si="102"/>
        <v>95.858767165808317</v>
      </c>
      <c r="H656">
        <f ca="1">_xlfn.IFS(AND(G656&gt;铜钱系统分析!$D$233,G656&lt;=铜钱系统分析!$E$233),5,AND(G656&gt;铜钱系统分析!$D$234,G656&lt;=铜钱系统分析!$E$234),4,AND(G656&gt;铜钱系统分析!$D$235,G656&lt;=铜钱系统分析!$E$235),3,AND(G656&gt;铜钱系统分析!$D$236,G656&lt;=铜钱系统分析!$E$236),2)</f>
        <v>2</v>
      </c>
      <c r="J656" s="48">
        <f t="shared" ca="1" si="103"/>
        <v>2.5036461486349415</v>
      </c>
      <c r="K656">
        <f ca="1">_xlfn.IFS(AND(J656&gt;铜钱系统分析!$D$233,J656&lt;=铜钱系统分析!$E$233),5,AND(J656&gt;铜钱系统分析!$D$234,J656&lt;=铜钱系统分析!$E$234),4,AND(J656&gt;铜钱系统分析!$D$235,J656&lt;=铜钱系统分析!$E$235),3,AND(J656&gt;铜钱系统分析!$D$236,J656&lt;=铜钱系统分析!$E$236),2)</f>
        <v>3</v>
      </c>
      <c r="M656" s="48">
        <f t="shared" ca="1" si="104"/>
        <v>0.95024717517910862</v>
      </c>
      <c r="N656">
        <f ca="1">_xlfn.IFS(AND(M656&gt;铜钱系统分析!$D$233,M656&lt;=铜钱系统分析!$E$233),5,AND(M656&gt;铜钱系统分析!$D$234,M656&lt;=铜钱系统分析!$E$234),4,AND(M656&gt;铜钱系统分析!$D$235,M656&lt;=铜钱系统分析!$E$235),3,AND(M656&gt;铜钱系统分析!$D$236,M656&lt;=铜钱系统分析!$E$236),2)</f>
        <v>4</v>
      </c>
      <c r="P656" s="48">
        <f t="shared" ca="1" si="105"/>
        <v>27.122641529264701</v>
      </c>
      <c r="Q656">
        <f ca="1">_xlfn.IFS(AND(P656&gt;铜钱系统分析!$D$233,P656&lt;=铜钱系统分析!$E$233),5,AND(P656&gt;铜钱系统分析!$D$234,P656&lt;=铜钱系统分析!$E$234),4,AND(P656&gt;铜钱系统分析!$D$235,P656&lt;=铜钱系统分析!$E$235),3,AND(P656&gt;铜钱系统分析!$D$236,P656&lt;=铜钱系统分析!$E$236),2)</f>
        <v>3</v>
      </c>
      <c r="S656" s="48">
        <f t="shared" ca="1" si="106"/>
        <v>29.108548408653068</v>
      </c>
      <c r="T656">
        <f ca="1">_xlfn.IFS(AND(S656&gt;铜钱系统分析!$D$233,S656&lt;=铜钱系统分析!$E$233),5,AND(S656&gt;铜钱系统分析!$D$234,S656&lt;=铜钱系统分析!$E$234),4,AND(S656&gt;铜钱系统分析!$D$235,S656&lt;=铜钱系统分析!$E$235),3,AND(S656&gt;铜钱系统分析!$D$236,S656&lt;=铜钱系统分析!$E$236),2)</f>
        <v>3</v>
      </c>
      <c r="V656" s="48">
        <f t="shared" ca="1" si="107"/>
        <v>45.447511717025733</v>
      </c>
      <c r="W656">
        <f ca="1">_xlfn.IFS(AND(V656&gt;铜钱系统分析!$D$233,V656&lt;=铜钱系统分析!$E$233),5,AND(V656&gt;铜钱系统分析!$D$234,V656&lt;=铜钱系统分析!$E$234),4,AND(V656&gt;铜钱系统分析!$D$235,V656&lt;=铜钱系统分析!$E$235),3,AND(V656&gt;铜钱系统分析!$D$236,V656&lt;=铜钱系统分析!$E$236),2)</f>
        <v>3</v>
      </c>
      <c r="Y656" s="48">
        <f t="shared" ca="1" si="108"/>
        <v>53.232222618417815</v>
      </c>
      <c r="Z656">
        <f ca="1">_xlfn.IFS(AND(Y656&gt;铜钱系统分析!$D$233,Y656&lt;=铜钱系统分析!$E$233),5,AND(Y656&gt;铜钱系统分析!$D$234,Y656&lt;=铜钱系统分析!$E$234),4,AND(Y656&gt;铜钱系统分析!$D$235,Y656&lt;=铜钱系统分析!$E$235),3,AND(Y656&gt;铜钱系统分析!$D$236,Y656&lt;=铜钱系统分析!$E$236),2)</f>
        <v>3</v>
      </c>
      <c r="AB656" s="48">
        <f t="shared" ca="1" si="109"/>
        <v>81.320243151965428</v>
      </c>
      <c r="AC656">
        <f ca="1">_xlfn.IFS(AND(AB656&gt;铜钱系统分析!$D$233,AB656&lt;=铜钱系统分析!$E$233),5,AND(AB656&gt;铜钱系统分析!$D$234,AB656&lt;=铜钱系统分析!$E$234),4,AND(AB656&gt;铜钱系统分析!$D$235,AB656&lt;=铜钱系统分析!$E$235),3,AND(AB656&gt;铜钱系统分析!$D$236,AB656&lt;=铜钱系统分析!$E$236),2)</f>
        <v>2</v>
      </c>
    </row>
    <row r="657" spans="1:29" x14ac:dyDescent="0.15">
      <c r="A657" s="48">
        <f t="shared" ca="1" si="100"/>
        <v>97.736001760150501</v>
      </c>
      <c r="B657">
        <f ca="1">_xlfn.IFS(AND(A657&gt;铜钱系统分析!$D$233,A657&lt;=铜钱系统分析!$E$233),5,AND(A657&gt;铜钱系统分析!$D$234,A657&lt;=铜钱系统分析!$E$234),4,AND(A657&gt;铜钱系统分析!$D$235,A657&lt;=铜钱系统分析!$E$235),3,AND(A657&gt;铜钱系统分析!$D$236,A657&lt;=铜钱系统分析!$E$236),2)</f>
        <v>2</v>
      </c>
      <c r="D657" s="48">
        <f t="shared" ca="1" si="101"/>
        <v>77.378070742470499</v>
      </c>
      <c r="E657">
        <f ca="1">_xlfn.IFS(AND(D657&gt;铜钱系统分析!$D$233,D657&lt;=铜钱系统分析!$E$233),5,AND(D657&gt;铜钱系统分析!$D$234,D657&lt;=铜钱系统分析!$E$234),4,AND(D657&gt;铜钱系统分析!$D$235,D657&lt;=铜钱系统分析!$E$235),3,AND(D657&gt;铜钱系统分析!$D$236,D657&lt;=铜钱系统分析!$E$236),2)</f>
        <v>2</v>
      </c>
      <c r="G657" s="48">
        <f t="shared" ca="1" si="102"/>
        <v>39.538576992226162</v>
      </c>
      <c r="H657">
        <f ca="1">_xlfn.IFS(AND(G657&gt;铜钱系统分析!$D$233,G657&lt;=铜钱系统分析!$E$233),5,AND(G657&gt;铜钱系统分析!$D$234,G657&lt;=铜钱系统分析!$E$234),4,AND(G657&gt;铜钱系统分析!$D$235,G657&lt;=铜钱系统分析!$E$235),3,AND(G657&gt;铜钱系统分析!$D$236,G657&lt;=铜钱系统分析!$E$236),2)</f>
        <v>3</v>
      </c>
      <c r="J657" s="48">
        <f t="shared" ca="1" si="103"/>
        <v>68.289783241495144</v>
      </c>
      <c r="K657">
        <f ca="1">_xlfn.IFS(AND(J657&gt;铜钱系统分析!$D$233,J657&lt;=铜钱系统分析!$E$233),5,AND(J657&gt;铜钱系统分析!$D$234,J657&lt;=铜钱系统分析!$E$234),4,AND(J657&gt;铜钱系统分析!$D$235,J657&lt;=铜钱系统分析!$E$235),3,AND(J657&gt;铜钱系统分析!$D$236,J657&lt;=铜钱系统分析!$E$236),2)</f>
        <v>3</v>
      </c>
      <c r="M657" s="48">
        <f t="shared" ca="1" si="104"/>
        <v>84.54138535228887</v>
      </c>
      <c r="N657">
        <f ca="1">_xlfn.IFS(AND(M657&gt;铜钱系统分析!$D$233,M657&lt;=铜钱系统分析!$E$233),5,AND(M657&gt;铜钱系统分析!$D$234,M657&lt;=铜钱系统分析!$E$234),4,AND(M657&gt;铜钱系统分析!$D$235,M657&lt;=铜钱系统分析!$E$235),3,AND(M657&gt;铜钱系统分析!$D$236,M657&lt;=铜钱系统分析!$E$236),2)</f>
        <v>2</v>
      </c>
      <c r="P657" s="48">
        <f t="shared" ca="1" si="105"/>
        <v>49.657798752622341</v>
      </c>
      <c r="Q657">
        <f ca="1">_xlfn.IFS(AND(P657&gt;铜钱系统分析!$D$233,P657&lt;=铜钱系统分析!$E$233),5,AND(P657&gt;铜钱系统分析!$D$234,P657&lt;=铜钱系统分析!$E$234),4,AND(P657&gt;铜钱系统分析!$D$235,P657&lt;=铜钱系统分析!$E$235),3,AND(P657&gt;铜钱系统分析!$D$236,P657&lt;=铜钱系统分析!$E$236),2)</f>
        <v>3</v>
      </c>
      <c r="S657" s="48">
        <f t="shared" ca="1" si="106"/>
        <v>82.619567694212535</v>
      </c>
      <c r="T657">
        <f ca="1">_xlfn.IFS(AND(S657&gt;铜钱系统分析!$D$233,S657&lt;=铜钱系统分析!$E$233),5,AND(S657&gt;铜钱系统分析!$D$234,S657&lt;=铜钱系统分析!$E$234),4,AND(S657&gt;铜钱系统分析!$D$235,S657&lt;=铜钱系统分析!$E$235),3,AND(S657&gt;铜钱系统分析!$D$236,S657&lt;=铜钱系统分析!$E$236),2)</f>
        <v>2</v>
      </c>
      <c r="V657" s="48">
        <f t="shared" ca="1" si="107"/>
        <v>81.715690942594193</v>
      </c>
      <c r="W657">
        <f ca="1">_xlfn.IFS(AND(V657&gt;铜钱系统分析!$D$233,V657&lt;=铜钱系统分析!$E$233),5,AND(V657&gt;铜钱系统分析!$D$234,V657&lt;=铜钱系统分析!$E$234),4,AND(V657&gt;铜钱系统分析!$D$235,V657&lt;=铜钱系统分析!$E$235),3,AND(V657&gt;铜钱系统分析!$D$236,V657&lt;=铜钱系统分析!$E$236),2)</f>
        <v>2</v>
      </c>
      <c r="Y657" s="48">
        <f t="shared" ca="1" si="108"/>
        <v>78.257143368594896</v>
      </c>
      <c r="Z657">
        <f ca="1">_xlfn.IFS(AND(Y657&gt;铜钱系统分析!$D$233,Y657&lt;=铜钱系统分析!$E$233),5,AND(Y657&gt;铜钱系统分析!$D$234,Y657&lt;=铜钱系统分析!$E$234),4,AND(Y657&gt;铜钱系统分析!$D$235,Y657&lt;=铜钱系统分析!$E$235),3,AND(Y657&gt;铜钱系统分析!$D$236,Y657&lt;=铜钱系统分析!$E$236),2)</f>
        <v>2</v>
      </c>
      <c r="AB657" s="48">
        <f t="shared" ca="1" si="109"/>
        <v>49.837342740136194</v>
      </c>
      <c r="AC657">
        <f ca="1">_xlfn.IFS(AND(AB657&gt;铜钱系统分析!$D$233,AB657&lt;=铜钱系统分析!$E$233),5,AND(AB657&gt;铜钱系统分析!$D$234,AB657&lt;=铜钱系统分析!$E$234),4,AND(AB657&gt;铜钱系统分析!$D$235,AB657&lt;=铜钱系统分析!$E$235),3,AND(AB657&gt;铜钱系统分析!$D$236,AB657&lt;=铜钱系统分析!$E$236),2)</f>
        <v>3</v>
      </c>
    </row>
    <row r="658" spans="1:29" x14ac:dyDescent="0.15">
      <c r="A658" s="48">
        <f t="shared" ca="1" si="100"/>
        <v>8.0348964398489375</v>
      </c>
      <c r="B658">
        <f ca="1">_xlfn.IFS(AND(A658&gt;铜钱系统分析!$D$233,A658&lt;=铜钱系统分析!$E$233),5,AND(A658&gt;铜钱系统分析!$D$234,A658&lt;=铜钱系统分析!$E$234),4,AND(A658&gt;铜钱系统分析!$D$235,A658&lt;=铜钱系统分析!$E$235),3,AND(A658&gt;铜钱系统分析!$D$236,A658&lt;=铜钱系统分析!$E$236),2)</f>
        <v>3</v>
      </c>
      <c r="D658" s="48">
        <f t="shared" ca="1" si="101"/>
        <v>43.820346913893282</v>
      </c>
      <c r="E658">
        <f ca="1">_xlfn.IFS(AND(D658&gt;铜钱系统分析!$D$233,D658&lt;=铜钱系统分析!$E$233),5,AND(D658&gt;铜钱系统分析!$D$234,D658&lt;=铜钱系统分析!$E$234),4,AND(D658&gt;铜钱系统分析!$D$235,D658&lt;=铜钱系统分析!$E$235),3,AND(D658&gt;铜钱系统分析!$D$236,D658&lt;=铜钱系统分析!$E$236),2)</f>
        <v>3</v>
      </c>
      <c r="G658" s="48">
        <f t="shared" ca="1" si="102"/>
        <v>57.846901091989658</v>
      </c>
      <c r="H658">
        <f ca="1">_xlfn.IFS(AND(G658&gt;铜钱系统分析!$D$233,G658&lt;=铜钱系统分析!$E$233),5,AND(G658&gt;铜钱系统分析!$D$234,G658&lt;=铜钱系统分析!$E$234),4,AND(G658&gt;铜钱系统分析!$D$235,G658&lt;=铜钱系统分析!$E$235),3,AND(G658&gt;铜钱系统分析!$D$236,G658&lt;=铜钱系统分析!$E$236),2)</f>
        <v>3</v>
      </c>
      <c r="J658" s="48">
        <f t="shared" ca="1" si="103"/>
        <v>12.898970410497112</v>
      </c>
      <c r="K658">
        <f ca="1">_xlfn.IFS(AND(J658&gt;铜钱系统分析!$D$233,J658&lt;=铜钱系统分析!$E$233),5,AND(J658&gt;铜钱系统分析!$D$234,J658&lt;=铜钱系统分析!$E$234),4,AND(J658&gt;铜钱系统分析!$D$235,J658&lt;=铜钱系统分析!$E$235),3,AND(J658&gt;铜钱系统分析!$D$236,J658&lt;=铜钱系统分析!$E$236),2)</f>
        <v>3</v>
      </c>
      <c r="M658" s="48">
        <f t="shared" ca="1" si="104"/>
        <v>95.924636173575678</v>
      </c>
      <c r="N658">
        <f ca="1">_xlfn.IFS(AND(M658&gt;铜钱系统分析!$D$233,M658&lt;=铜钱系统分析!$E$233),5,AND(M658&gt;铜钱系统分析!$D$234,M658&lt;=铜钱系统分析!$E$234),4,AND(M658&gt;铜钱系统分析!$D$235,M658&lt;=铜钱系统分析!$E$235),3,AND(M658&gt;铜钱系统分析!$D$236,M658&lt;=铜钱系统分析!$E$236),2)</f>
        <v>2</v>
      </c>
      <c r="P658" s="48">
        <f t="shared" ca="1" si="105"/>
        <v>27.694140894617746</v>
      </c>
      <c r="Q658">
        <f ca="1">_xlfn.IFS(AND(P658&gt;铜钱系统分析!$D$233,P658&lt;=铜钱系统分析!$E$233),5,AND(P658&gt;铜钱系统分析!$D$234,P658&lt;=铜钱系统分析!$E$234),4,AND(P658&gt;铜钱系统分析!$D$235,P658&lt;=铜钱系统分析!$E$235),3,AND(P658&gt;铜钱系统分析!$D$236,P658&lt;=铜钱系统分析!$E$236),2)</f>
        <v>3</v>
      </c>
      <c r="S658" s="48">
        <f t="shared" ca="1" si="106"/>
        <v>30.379449600157159</v>
      </c>
      <c r="T658">
        <f ca="1">_xlfn.IFS(AND(S658&gt;铜钱系统分析!$D$233,S658&lt;=铜钱系统分析!$E$233),5,AND(S658&gt;铜钱系统分析!$D$234,S658&lt;=铜钱系统分析!$E$234),4,AND(S658&gt;铜钱系统分析!$D$235,S658&lt;=铜钱系统分析!$E$235),3,AND(S658&gt;铜钱系统分析!$D$236,S658&lt;=铜钱系统分析!$E$236),2)</f>
        <v>3</v>
      </c>
      <c r="V658" s="48">
        <f t="shared" ca="1" si="107"/>
        <v>27.687012108585318</v>
      </c>
      <c r="W658">
        <f ca="1">_xlfn.IFS(AND(V658&gt;铜钱系统分析!$D$233,V658&lt;=铜钱系统分析!$E$233),5,AND(V658&gt;铜钱系统分析!$D$234,V658&lt;=铜钱系统分析!$E$234),4,AND(V658&gt;铜钱系统分析!$D$235,V658&lt;=铜钱系统分析!$E$235),3,AND(V658&gt;铜钱系统分析!$D$236,V658&lt;=铜钱系统分析!$E$236),2)</f>
        <v>3</v>
      </c>
      <c r="Y658" s="48">
        <f t="shared" ca="1" si="108"/>
        <v>9.4448946839946757</v>
      </c>
      <c r="Z658">
        <f ca="1">_xlfn.IFS(AND(Y658&gt;铜钱系统分析!$D$233,Y658&lt;=铜钱系统分析!$E$233),5,AND(Y658&gt;铜钱系统分析!$D$234,Y658&lt;=铜钱系统分析!$E$234),4,AND(Y658&gt;铜钱系统分析!$D$235,Y658&lt;=铜钱系统分析!$E$235),3,AND(Y658&gt;铜钱系统分析!$D$236,Y658&lt;=铜钱系统分析!$E$236),2)</f>
        <v>3</v>
      </c>
      <c r="AB658" s="48">
        <f t="shared" ca="1" si="109"/>
        <v>60.013311689022522</v>
      </c>
      <c r="AC658">
        <f ca="1">_xlfn.IFS(AND(AB658&gt;铜钱系统分析!$D$233,AB658&lt;=铜钱系统分析!$E$233),5,AND(AB658&gt;铜钱系统分析!$D$234,AB658&lt;=铜钱系统分析!$E$234),4,AND(AB658&gt;铜钱系统分析!$D$235,AB658&lt;=铜钱系统分析!$E$235),3,AND(AB658&gt;铜钱系统分析!$D$236,AB658&lt;=铜钱系统分析!$E$236),2)</f>
        <v>3</v>
      </c>
    </row>
    <row r="659" spans="1:29" x14ac:dyDescent="0.15">
      <c r="A659" s="48">
        <f t="shared" ca="1" si="100"/>
        <v>48.926134829848941</v>
      </c>
      <c r="B659">
        <f ca="1">_xlfn.IFS(AND(A659&gt;铜钱系统分析!$D$233,A659&lt;=铜钱系统分析!$E$233),5,AND(A659&gt;铜钱系统分析!$D$234,A659&lt;=铜钱系统分析!$E$234),4,AND(A659&gt;铜钱系统分析!$D$235,A659&lt;=铜钱系统分析!$E$235),3,AND(A659&gt;铜钱系统分析!$D$236,A659&lt;=铜钱系统分析!$E$236),2)</f>
        <v>3</v>
      </c>
      <c r="D659" s="48">
        <f t="shared" ca="1" si="101"/>
        <v>83.469006403339733</v>
      </c>
      <c r="E659">
        <f ca="1">_xlfn.IFS(AND(D659&gt;铜钱系统分析!$D$233,D659&lt;=铜钱系统分析!$E$233),5,AND(D659&gt;铜钱系统分析!$D$234,D659&lt;=铜钱系统分析!$E$234),4,AND(D659&gt;铜钱系统分析!$D$235,D659&lt;=铜钱系统分析!$E$235),3,AND(D659&gt;铜钱系统分析!$D$236,D659&lt;=铜钱系统分析!$E$236),2)</f>
        <v>2</v>
      </c>
      <c r="G659" s="48">
        <f t="shared" ca="1" si="102"/>
        <v>5.2901731545580422</v>
      </c>
      <c r="H659">
        <f ca="1">_xlfn.IFS(AND(G659&gt;铜钱系统分析!$D$233,G659&lt;=铜钱系统分析!$E$233),5,AND(G659&gt;铜钱系统分析!$D$234,G659&lt;=铜钱系统分析!$E$234),4,AND(G659&gt;铜钱系统分析!$D$235,G659&lt;=铜钱系统分析!$E$235),3,AND(G659&gt;铜钱系统分析!$D$236,G659&lt;=铜钱系统分析!$E$236),2)</f>
        <v>3</v>
      </c>
      <c r="J659" s="48">
        <f t="shared" ca="1" si="103"/>
        <v>62.524196423643154</v>
      </c>
      <c r="K659">
        <f ca="1">_xlfn.IFS(AND(J659&gt;铜钱系统分析!$D$233,J659&lt;=铜钱系统分析!$E$233),5,AND(J659&gt;铜钱系统分析!$D$234,J659&lt;=铜钱系统分析!$E$234),4,AND(J659&gt;铜钱系统分析!$D$235,J659&lt;=铜钱系统分析!$E$235),3,AND(J659&gt;铜钱系统分析!$D$236,J659&lt;=铜钱系统分析!$E$236),2)</f>
        <v>3</v>
      </c>
      <c r="M659" s="48">
        <f t="shared" ca="1" si="104"/>
        <v>95.460819521237852</v>
      </c>
      <c r="N659">
        <f ca="1">_xlfn.IFS(AND(M659&gt;铜钱系统分析!$D$233,M659&lt;=铜钱系统分析!$E$233),5,AND(M659&gt;铜钱系统分析!$D$234,M659&lt;=铜钱系统分析!$E$234),4,AND(M659&gt;铜钱系统分析!$D$235,M659&lt;=铜钱系统分析!$E$235),3,AND(M659&gt;铜钱系统分析!$D$236,M659&lt;=铜钱系统分析!$E$236),2)</f>
        <v>2</v>
      </c>
      <c r="P659" s="48">
        <f t="shared" ca="1" si="105"/>
        <v>32.231832370504065</v>
      </c>
      <c r="Q659">
        <f ca="1">_xlfn.IFS(AND(P659&gt;铜钱系统分析!$D$233,P659&lt;=铜钱系统分析!$E$233),5,AND(P659&gt;铜钱系统分析!$D$234,P659&lt;=铜钱系统分析!$E$234),4,AND(P659&gt;铜钱系统分析!$D$235,P659&lt;=铜钱系统分析!$E$235),3,AND(P659&gt;铜钱系统分析!$D$236,P659&lt;=铜钱系统分析!$E$236),2)</f>
        <v>3</v>
      </c>
      <c r="S659" s="48">
        <f t="shared" ca="1" si="106"/>
        <v>56.360369719759987</v>
      </c>
      <c r="T659">
        <f ca="1">_xlfn.IFS(AND(S659&gt;铜钱系统分析!$D$233,S659&lt;=铜钱系统分析!$E$233),5,AND(S659&gt;铜钱系统分析!$D$234,S659&lt;=铜钱系统分析!$E$234),4,AND(S659&gt;铜钱系统分析!$D$235,S659&lt;=铜钱系统分析!$E$235),3,AND(S659&gt;铜钱系统分析!$D$236,S659&lt;=铜钱系统分析!$E$236),2)</f>
        <v>3</v>
      </c>
      <c r="V659" s="48">
        <f t="shared" ca="1" si="107"/>
        <v>14.389672870828129</v>
      </c>
      <c r="W659">
        <f ca="1">_xlfn.IFS(AND(V659&gt;铜钱系统分析!$D$233,V659&lt;=铜钱系统分析!$E$233),5,AND(V659&gt;铜钱系统分析!$D$234,V659&lt;=铜钱系统分析!$E$234),4,AND(V659&gt;铜钱系统分析!$D$235,V659&lt;=铜钱系统分析!$E$235),3,AND(V659&gt;铜钱系统分析!$D$236,V659&lt;=铜钱系统分析!$E$236),2)</f>
        <v>3</v>
      </c>
      <c r="Y659" s="48">
        <f t="shared" ca="1" si="108"/>
        <v>31.198647149332803</v>
      </c>
      <c r="Z659">
        <f ca="1">_xlfn.IFS(AND(Y659&gt;铜钱系统分析!$D$233,Y659&lt;=铜钱系统分析!$E$233),5,AND(Y659&gt;铜钱系统分析!$D$234,Y659&lt;=铜钱系统分析!$E$234),4,AND(Y659&gt;铜钱系统分析!$D$235,Y659&lt;=铜钱系统分析!$E$235),3,AND(Y659&gt;铜钱系统分析!$D$236,Y659&lt;=铜钱系统分析!$E$236),2)</f>
        <v>3</v>
      </c>
      <c r="AB659" s="48">
        <f t="shared" ca="1" si="109"/>
        <v>65.94260002122266</v>
      </c>
      <c r="AC659">
        <f ca="1">_xlfn.IFS(AND(AB659&gt;铜钱系统分析!$D$233,AB659&lt;=铜钱系统分析!$E$233),5,AND(AB659&gt;铜钱系统分析!$D$234,AB659&lt;=铜钱系统分析!$E$234),4,AND(AB659&gt;铜钱系统分析!$D$235,AB659&lt;=铜钱系统分析!$E$235),3,AND(AB659&gt;铜钱系统分析!$D$236,AB659&lt;=铜钱系统分析!$E$236),2)</f>
        <v>3</v>
      </c>
    </row>
    <row r="660" spans="1:29" x14ac:dyDescent="0.15">
      <c r="A660" s="48">
        <f t="shared" ca="1" si="100"/>
        <v>7.1437396833798239</v>
      </c>
      <c r="B660">
        <f ca="1">_xlfn.IFS(AND(A660&gt;铜钱系统分析!$D$233,A660&lt;=铜钱系统分析!$E$233),5,AND(A660&gt;铜钱系统分析!$D$234,A660&lt;=铜钱系统分析!$E$234),4,AND(A660&gt;铜钱系统分析!$D$235,A660&lt;=铜钱系统分析!$E$235),3,AND(A660&gt;铜钱系统分析!$D$236,A660&lt;=铜钱系统分析!$E$236),2)</f>
        <v>3</v>
      </c>
      <c r="D660" s="48">
        <f t="shared" ca="1" si="101"/>
        <v>55.814474442956111</v>
      </c>
      <c r="E660">
        <f ca="1">_xlfn.IFS(AND(D660&gt;铜钱系统分析!$D$233,D660&lt;=铜钱系统分析!$E$233),5,AND(D660&gt;铜钱系统分析!$D$234,D660&lt;=铜钱系统分析!$E$234),4,AND(D660&gt;铜钱系统分析!$D$235,D660&lt;=铜钱系统分析!$E$235),3,AND(D660&gt;铜钱系统分析!$D$236,D660&lt;=铜钱系统分析!$E$236),2)</f>
        <v>3</v>
      </c>
      <c r="G660" s="48">
        <f t="shared" ca="1" si="102"/>
        <v>44.295398178528721</v>
      </c>
      <c r="H660">
        <f ca="1">_xlfn.IFS(AND(G660&gt;铜钱系统分析!$D$233,G660&lt;=铜钱系统分析!$E$233),5,AND(G660&gt;铜钱系统分析!$D$234,G660&lt;=铜钱系统分析!$E$234),4,AND(G660&gt;铜钱系统分析!$D$235,G660&lt;=铜钱系统分析!$E$235),3,AND(G660&gt;铜钱系统分析!$D$236,G660&lt;=铜钱系统分析!$E$236),2)</f>
        <v>3</v>
      </c>
      <c r="J660" s="48">
        <f t="shared" ca="1" si="103"/>
        <v>64.267129892342496</v>
      </c>
      <c r="K660">
        <f ca="1">_xlfn.IFS(AND(J660&gt;铜钱系统分析!$D$233,J660&lt;=铜钱系统分析!$E$233),5,AND(J660&gt;铜钱系统分析!$D$234,J660&lt;=铜钱系统分析!$E$234),4,AND(J660&gt;铜钱系统分析!$D$235,J660&lt;=铜钱系统分析!$E$235),3,AND(J660&gt;铜钱系统分析!$D$236,J660&lt;=铜钱系统分析!$E$236),2)</f>
        <v>3</v>
      </c>
      <c r="M660" s="48">
        <f t="shared" ca="1" si="104"/>
        <v>57.683340777792615</v>
      </c>
      <c r="N660">
        <f ca="1">_xlfn.IFS(AND(M660&gt;铜钱系统分析!$D$233,M660&lt;=铜钱系统分析!$E$233),5,AND(M660&gt;铜钱系统分析!$D$234,M660&lt;=铜钱系统分析!$E$234),4,AND(M660&gt;铜钱系统分析!$D$235,M660&lt;=铜钱系统分析!$E$235),3,AND(M660&gt;铜钱系统分析!$D$236,M660&lt;=铜钱系统分析!$E$236),2)</f>
        <v>3</v>
      </c>
      <c r="P660" s="48">
        <f t="shared" ca="1" si="105"/>
        <v>89.687957770678779</v>
      </c>
      <c r="Q660">
        <f ca="1">_xlfn.IFS(AND(P660&gt;铜钱系统分析!$D$233,P660&lt;=铜钱系统分析!$E$233),5,AND(P660&gt;铜钱系统分析!$D$234,P660&lt;=铜钱系统分析!$E$234),4,AND(P660&gt;铜钱系统分析!$D$235,P660&lt;=铜钱系统分析!$E$235),3,AND(P660&gt;铜钱系统分析!$D$236,P660&lt;=铜钱系统分析!$E$236),2)</f>
        <v>2</v>
      </c>
      <c r="S660" s="48">
        <f t="shared" ca="1" si="106"/>
        <v>73.122750568372254</v>
      </c>
      <c r="T660">
        <f ca="1">_xlfn.IFS(AND(S660&gt;铜钱系统分析!$D$233,S660&lt;=铜钱系统分析!$E$233),5,AND(S660&gt;铜钱系统分析!$D$234,S660&lt;=铜钱系统分析!$E$234),4,AND(S660&gt;铜钱系统分析!$D$235,S660&lt;=铜钱系统分析!$E$235),3,AND(S660&gt;铜钱系统分析!$D$236,S660&lt;=铜钱系统分析!$E$236),2)</f>
        <v>2</v>
      </c>
      <c r="V660" s="48">
        <f t="shared" ca="1" si="107"/>
        <v>2.1395395465011902</v>
      </c>
      <c r="W660">
        <f ca="1">_xlfn.IFS(AND(V660&gt;铜钱系统分析!$D$233,V660&lt;=铜钱系统分析!$E$233),5,AND(V660&gt;铜钱系统分析!$D$234,V660&lt;=铜钱系统分析!$E$234),4,AND(V660&gt;铜钱系统分析!$D$235,V660&lt;=铜钱系统分析!$E$235),3,AND(V660&gt;铜钱系统分析!$D$236,V660&lt;=铜钱系统分析!$E$236),2)</f>
        <v>4</v>
      </c>
      <c r="Y660" s="48">
        <f t="shared" ca="1" si="108"/>
        <v>36.769821177414087</v>
      </c>
      <c r="Z660">
        <f ca="1">_xlfn.IFS(AND(Y660&gt;铜钱系统分析!$D$233,Y660&lt;=铜钱系统分析!$E$233),5,AND(Y660&gt;铜钱系统分析!$D$234,Y660&lt;=铜钱系统分析!$E$234),4,AND(Y660&gt;铜钱系统分析!$D$235,Y660&lt;=铜钱系统分析!$E$235),3,AND(Y660&gt;铜钱系统分析!$D$236,Y660&lt;=铜钱系统分析!$E$236),2)</f>
        <v>3</v>
      </c>
      <c r="AB660" s="48">
        <f t="shared" ca="1" si="109"/>
        <v>85.9555500967423</v>
      </c>
      <c r="AC660">
        <f ca="1">_xlfn.IFS(AND(AB660&gt;铜钱系统分析!$D$233,AB660&lt;=铜钱系统分析!$E$233),5,AND(AB660&gt;铜钱系统分析!$D$234,AB660&lt;=铜钱系统分析!$E$234),4,AND(AB660&gt;铜钱系统分析!$D$235,AB660&lt;=铜钱系统分析!$E$235),3,AND(AB660&gt;铜钱系统分析!$D$236,AB660&lt;=铜钱系统分析!$E$236),2)</f>
        <v>2</v>
      </c>
    </row>
    <row r="661" spans="1:29" x14ac:dyDescent="0.15">
      <c r="A661" s="48">
        <f t="shared" ca="1" si="100"/>
        <v>52.11898045780363</v>
      </c>
      <c r="B661">
        <f ca="1">_xlfn.IFS(AND(A661&gt;铜钱系统分析!$D$233,A661&lt;=铜钱系统分析!$E$233),5,AND(A661&gt;铜钱系统分析!$D$234,A661&lt;=铜钱系统分析!$E$234),4,AND(A661&gt;铜钱系统分析!$D$235,A661&lt;=铜钱系统分析!$E$235),3,AND(A661&gt;铜钱系统分析!$D$236,A661&lt;=铜钱系统分析!$E$236),2)</f>
        <v>3</v>
      </c>
      <c r="D661" s="48">
        <f t="shared" ca="1" si="101"/>
        <v>31.723934421350876</v>
      </c>
      <c r="E661">
        <f ca="1">_xlfn.IFS(AND(D661&gt;铜钱系统分析!$D$233,D661&lt;=铜钱系统分析!$E$233),5,AND(D661&gt;铜钱系统分析!$D$234,D661&lt;=铜钱系统分析!$E$234),4,AND(D661&gt;铜钱系统分析!$D$235,D661&lt;=铜钱系统分析!$E$235),3,AND(D661&gt;铜钱系统分析!$D$236,D661&lt;=铜钱系统分析!$E$236),2)</f>
        <v>3</v>
      </c>
      <c r="G661" s="48">
        <f t="shared" ca="1" si="102"/>
        <v>64.53611548286861</v>
      </c>
      <c r="H661">
        <f ca="1">_xlfn.IFS(AND(G661&gt;铜钱系统分析!$D$233,G661&lt;=铜钱系统分析!$E$233),5,AND(G661&gt;铜钱系统分析!$D$234,G661&lt;=铜钱系统分析!$E$234),4,AND(G661&gt;铜钱系统分析!$D$235,G661&lt;=铜钱系统分析!$E$235),3,AND(G661&gt;铜钱系统分析!$D$236,G661&lt;=铜钱系统分析!$E$236),2)</f>
        <v>3</v>
      </c>
      <c r="J661" s="48">
        <f t="shared" ca="1" si="103"/>
        <v>2.6573655075706526</v>
      </c>
      <c r="K661">
        <f ca="1">_xlfn.IFS(AND(J661&gt;铜钱系统分析!$D$233,J661&lt;=铜钱系统分析!$E$233),5,AND(J661&gt;铜钱系统分析!$D$234,J661&lt;=铜钱系统分析!$E$234),4,AND(J661&gt;铜钱系统分析!$D$235,J661&lt;=铜钱系统分析!$E$235),3,AND(J661&gt;铜钱系统分析!$D$236,J661&lt;=铜钱系统分析!$E$236),2)</f>
        <v>3</v>
      </c>
      <c r="M661" s="48">
        <f t="shared" ca="1" si="104"/>
        <v>36.189294325323495</v>
      </c>
      <c r="N661">
        <f ca="1">_xlfn.IFS(AND(M661&gt;铜钱系统分析!$D$233,M661&lt;=铜钱系统分析!$E$233),5,AND(M661&gt;铜钱系统分析!$D$234,M661&lt;=铜钱系统分析!$E$234),4,AND(M661&gt;铜钱系统分析!$D$235,M661&lt;=铜钱系统分析!$E$235),3,AND(M661&gt;铜钱系统分析!$D$236,M661&lt;=铜钱系统分析!$E$236),2)</f>
        <v>3</v>
      </c>
      <c r="P661" s="48">
        <f t="shared" ca="1" si="105"/>
        <v>90.968384910868096</v>
      </c>
      <c r="Q661">
        <f ca="1">_xlfn.IFS(AND(P661&gt;铜钱系统分析!$D$233,P661&lt;=铜钱系统分析!$E$233),5,AND(P661&gt;铜钱系统分析!$D$234,P661&lt;=铜钱系统分析!$E$234),4,AND(P661&gt;铜钱系统分析!$D$235,P661&lt;=铜钱系统分析!$E$235),3,AND(P661&gt;铜钱系统分析!$D$236,P661&lt;=铜钱系统分析!$E$236),2)</f>
        <v>2</v>
      </c>
      <c r="S661" s="48">
        <f t="shared" ca="1" si="106"/>
        <v>63.02094504082072</v>
      </c>
      <c r="T661">
        <f ca="1">_xlfn.IFS(AND(S661&gt;铜钱系统分析!$D$233,S661&lt;=铜钱系统分析!$E$233),5,AND(S661&gt;铜钱系统分析!$D$234,S661&lt;=铜钱系统分析!$E$234),4,AND(S661&gt;铜钱系统分析!$D$235,S661&lt;=铜钱系统分析!$E$235),3,AND(S661&gt;铜钱系统分析!$D$236,S661&lt;=铜钱系统分析!$E$236),2)</f>
        <v>3</v>
      </c>
      <c r="V661" s="48">
        <f t="shared" ca="1" si="107"/>
        <v>55.59134459539861</v>
      </c>
      <c r="W661">
        <f ca="1">_xlfn.IFS(AND(V661&gt;铜钱系统分析!$D$233,V661&lt;=铜钱系统分析!$E$233),5,AND(V661&gt;铜钱系统分析!$D$234,V661&lt;=铜钱系统分析!$E$234),4,AND(V661&gt;铜钱系统分析!$D$235,V661&lt;=铜钱系统分析!$E$235),3,AND(V661&gt;铜钱系统分析!$D$236,V661&lt;=铜钱系统分析!$E$236),2)</f>
        <v>3</v>
      </c>
      <c r="Y661" s="48">
        <f t="shared" ca="1" si="108"/>
        <v>85.310382298722544</v>
      </c>
      <c r="Z661">
        <f ca="1">_xlfn.IFS(AND(Y661&gt;铜钱系统分析!$D$233,Y661&lt;=铜钱系统分析!$E$233),5,AND(Y661&gt;铜钱系统分析!$D$234,Y661&lt;=铜钱系统分析!$E$234),4,AND(Y661&gt;铜钱系统分析!$D$235,Y661&lt;=铜钱系统分析!$E$235),3,AND(Y661&gt;铜钱系统分析!$D$236,Y661&lt;=铜钱系统分析!$E$236),2)</f>
        <v>2</v>
      </c>
      <c r="AB661" s="48">
        <f t="shared" ca="1" si="109"/>
        <v>76.172298167542181</v>
      </c>
      <c r="AC661">
        <f ca="1">_xlfn.IFS(AND(AB661&gt;铜钱系统分析!$D$233,AB661&lt;=铜钱系统分析!$E$233),5,AND(AB661&gt;铜钱系统分析!$D$234,AB661&lt;=铜钱系统分析!$E$234),4,AND(AB661&gt;铜钱系统分析!$D$235,AB661&lt;=铜钱系统分析!$E$235),3,AND(AB661&gt;铜钱系统分析!$D$236,AB661&lt;=铜钱系统分析!$E$236),2)</f>
        <v>2</v>
      </c>
    </row>
    <row r="662" spans="1:29" x14ac:dyDescent="0.15">
      <c r="A662" s="48">
        <f t="shared" ca="1" si="100"/>
        <v>24.473142971531981</v>
      </c>
      <c r="B662">
        <f ca="1">_xlfn.IFS(AND(A662&gt;铜钱系统分析!$D$233,A662&lt;=铜钱系统分析!$E$233),5,AND(A662&gt;铜钱系统分析!$D$234,A662&lt;=铜钱系统分析!$E$234),4,AND(A662&gt;铜钱系统分析!$D$235,A662&lt;=铜钱系统分析!$E$235),3,AND(A662&gt;铜钱系统分析!$D$236,A662&lt;=铜钱系统分析!$E$236),2)</f>
        <v>3</v>
      </c>
      <c r="D662" s="48">
        <f t="shared" ca="1" si="101"/>
        <v>23.37185416582528</v>
      </c>
      <c r="E662">
        <f ca="1">_xlfn.IFS(AND(D662&gt;铜钱系统分析!$D$233,D662&lt;=铜钱系统分析!$E$233),5,AND(D662&gt;铜钱系统分析!$D$234,D662&lt;=铜钱系统分析!$E$234),4,AND(D662&gt;铜钱系统分析!$D$235,D662&lt;=铜钱系统分析!$E$235),3,AND(D662&gt;铜钱系统分析!$D$236,D662&lt;=铜钱系统分析!$E$236),2)</f>
        <v>3</v>
      </c>
      <c r="G662" s="48">
        <f t="shared" ca="1" si="102"/>
        <v>71.189283275139957</v>
      </c>
      <c r="H662">
        <f ca="1">_xlfn.IFS(AND(G662&gt;铜钱系统分析!$D$233,G662&lt;=铜钱系统分析!$E$233),5,AND(G662&gt;铜钱系统分析!$D$234,G662&lt;=铜钱系统分析!$E$234),4,AND(G662&gt;铜钱系统分析!$D$235,G662&lt;=铜钱系统分析!$E$235),3,AND(G662&gt;铜钱系统分析!$D$236,G662&lt;=铜钱系统分析!$E$236),2)</f>
        <v>3</v>
      </c>
      <c r="J662" s="48">
        <f t="shared" ca="1" si="103"/>
        <v>37.31157674903325</v>
      </c>
      <c r="K662">
        <f ca="1">_xlfn.IFS(AND(J662&gt;铜钱系统分析!$D$233,J662&lt;=铜钱系统分析!$E$233),5,AND(J662&gt;铜钱系统分析!$D$234,J662&lt;=铜钱系统分析!$E$234),4,AND(J662&gt;铜钱系统分析!$D$235,J662&lt;=铜钱系统分析!$E$235),3,AND(J662&gt;铜钱系统分析!$D$236,J662&lt;=铜钱系统分析!$E$236),2)</f>
        <v>3</v>
      </c>
      <c r="M662" s="48">
        <f t="shared" ca="1" si="104"/>
        <v>54.730166443880101</v>
      </c>
      <c r="N662">
        <f ca="1">_xlfn.IFS(AND(M662&gt;铜钱系统分析!$D$233,M662&lt;=铜钱系统分析!$E$233),5,AND(M662&gt;铜钱系统分析!$D$234,M662&lt;=铜钱系统分析!$E$234),4,AND(M662&gt;铜钱系统分析!$D$235,M662&lt;=铜钱系统分析!$E$235),3,AND(M662&gt;铜钱系统分析!$D$236,M662&lt;=铜钱系统分析!$E$236),2)</f>
        <v>3</v>
      </c>
      <c r="P662" s="48">
        <f t="shared" ca="1" si="105"/>
        <v>31.387611142551485</v>
      </c>
      <c r="Q662">
        <f ca="1">_xlfn.IFS(AND(P662&gt;铜钱系统分析!$D$233,P662&lt;=铜钱系统分析!$E$233),5,AND(P662&gt;铜钱系统分析!$D$234,P662&lt;=铜钱系统分析!$E$234),4,AND(P662&gt;铜钱系统分析!$D$235,P662&lt;=铜钱系统分析!$E$235),3,AND(P662&gt;铜钱系统分析!$D$236,P662&lt;=铜钱系统分析!$E$236),2)</f>
        <v>3</v>
      </c>
      <c r="S662" s="48">
        <f t="shared" ca="1" si="106"/>
        <v>83.738343303608801</v>
      </c>
      <c r="T662">
        <f ca="1">_xlfn.IFS(AND(S662&gt;铜钱系统分析!$D$233,S662&lt;=铜钱系统分析!$E$233),5,AND(S662&gt;铜钱系统分析!$D$234,S662&lt;=铜钱系统分析!$E$234),4,AND(S662&gt;铜钱系统分析!$D$235,S662&lt;=铜钱系统分析!$E$235),3,AND(S662&gt;铜钱系统分析!$D$236,S662&lt;=铜钱系统分析!$E$236),2)</f>
        <v>2</v>
      </c>
      <c r="V662" s="48">
        <f t="shared" ca="1" si="107"/>
        <v>96.416625055632181</v>
      </c>
      <c r="W662">
        <f ca="1">_xlfn.IFS(AND(V662&gt;铜钱系统分析!$D$233,V662&lt;=铜钱系统分析!$E$233),5,AND(V662&gt;铜钱系统分析!$D$234,V662&lt;=铜钱系统分析!$E$234),4,AND(V662&gt;铜钱系统分析!$D$235,V662&lt;=铜钱系统分析!$E$235),3,AND(V662&gt;铜钱系统分析!$D$236,V662&lt;=铜钱系统分析!$E$236),2)</f>
        <v>2</v>
      </c>
      <c r="Y662" s="48">
        <f t="shared" ca="1" si="108"/>
        <v>96.637390503772153</v>
      </c>
      <c r="Z662">
        <f ca="1">_xlfn.IFS(AND(Y662&gt;铜钱系统分析!$D$233,Y662&lt;=铜钱系统分析!$E$233),5,AND(Y662&gt;铜钱系统分析!$D$234,Y662&lt;=铜钱系统分析!$E$234),4,AND(Y662&gt;铜钱系统分析!$D$235,Y662&lt;=铜钱系统分析!$E$235),3,AND(Y662&gt;铜钱系统分析!$D$236,Y662&lt;=铜钱系统分析!$E$236),2)</f>
        <v>2</v>
      </c>
      <c r="AB662" s="48">
        <f t="shared" ca="1" si="109"/>
        <v>35.857808614788766</v>
      </c>
      <c r="AC662">
        <f ca="1">_xlfn.IFS(AND(AB662&gt;铜钱系统分析!$D$233,AB662&lt;=铜钱系统分析!$E$233),5,AND(AB662&gt;铜钱系统分析!$D$234,AB662&lt;=铜钱系统分析!$E$234),4,AND(AB662&gt;铜钱系统分析!$D$235,AB662&lt;=铜钱系统分析!$E$235),3,AND(AB662&gt;铜钱系统分析!$D$236,AB662&lt;=铜钱系统分析!$E$236),2)</f>
        <v>3</v>
      </c>
    </row>
    <row r="663" spans="1:29" x14ac:dyDescent="0.15">
      <c r="A663" s="48">
        <f t="shared" ca="1" si="100"/>
        <v>2.7082684881850727</v>
      </c>
      <c r="B663">
        <f ca="1">_xlfn.IFS(AND(A663&gt;铜钱系统分析!$D$233,A663&lt;=铜钱系统分析!$E$233),5,AND(A663&gt;铜钱系统分析!$D$234,A663&lt;=铜钱系统分析!$E$234),4,AND(A663&gt;铜钱系统分析!$D$235,A663&lt;=铜钱系统分析!$E$235),3,AND(A663&gt;铜钱系统分析!$D$236,A663&lt;=铜钱系统分析!$E$236),2)</f>
        <v>3</v>
      </c>
      <c r="D663" s="48">
        <f t="shared" ca="1" si="101"/>
        <v>11.837292299568903</v>
      </c>
      <c r="E663">
        <f ca="1">_xlfn.IFS(AND(D663&gt;铜钱系统分析!$D$233,D663&lt;=铜钱系统分析!$E$233),5,AND(D663&gt;铜钱系统分析!$D$234,D663&lt;=铜钱系统分析!$E$234),4,AND(D663&gt;铜钱系统分析!$D$235,D663&lt;=铜钱系统分析!$E$235),3,AND(D663&gt;铜钱系统分析!$D$236,D663&lt;=铜钱系统分析!$E$236),2)</f>
        <v>3</v>
      </c>
      <c r="G663" s="48">
        <f t="shared" ca="1" si="102"/>
        <v>68.801419669672896</v>
      </c>
      <c r="H663">
        <f ca="1">_xlfn.IFS(AND(G663&gt;铜钱系统分析!$D$233,G663&lt;=铜钱系统分析!$E$233),5,AND(G663&gt;铜钱系统分析!$D$234,G663&lt;=铜钱系统分析!$E$234),4,AND(G663&gt;铜钱系统分析!$D$235,G663&lt;=铜钱系统分析!$E$235),3,AND(G663&gt;铜钱系统分析!$D$236,G663&lt;=铜钱系统分析!$E$236),2)</f>
        <v>3</v>
      </c>
      <c r="J663" s="48">
        <f t="shared" ca="1" si="103"/>
        <v>6.6384855282904169</v>
      </c>
      <c r="K663">
        <f ca="1">_xlfn.IFS(AND(J663&gt;铜钱系统分析!$D$233,J663&lt;=铜钱系统分析!$E$233),5,AND(J663&gt;铜钱系统分析!$D$234,J663&lt;=铜钱系统分析!$E$234),4,AND(J663&gt;铜钱系统分析!$D$235,J663&lt;=铜钱系统分析!$E$235),3,AND(J663&gt;铜钱系统分析!$D$236,J663&lt;=铜钱系统分析!$E$236),2)</f>
        <v>3</v>
      </c>
      <c r="M663" s="48">
        <f t="shared" ca="1" si="104"/>
        <v>12.0784328431631</v>
      </c>
      <c r="N663">
        <f ca="1">_xlfn.IFS(AND(M663&gt;铜钱系统分析!$D$233,M663&lt;=铜钱系统分析!$E$233),5,AND(M663&gt;铜钱系统分析!$D$234,M663&lt;=铜钱系统分析!$E$234),4,AND(M663&gt;铜钱系统分析!$D$235,M663&lt;=铜钱系统分析!$E$235),3,AND(M663&gt;铜钱系统分析!$D$236,M663&lt;=铜钱系统分析!$E$236),2)</f>
        <v>3</v>
      </c>
      <c r="P663" s="48">
        <f t="shared" ca="1" si="105"/>
        <v>51.771135855864223</v>
      </c>
      <c r="Q663">
        <f ca="1">_xlfn.IFS(AND(P663&gt;铜钱系统分析!$D$233,P663&lt;=铜钱系统分析!$E$233),5,AND(P663&gt;铜钱系统分析!$D$234,P663&lt;=铜钱系统分析!$E$234),4,AND(P663&gt;铜钱系统分析!$D$235,P663&lt;=铜钱系统分析!$E$235),3,AND(P663&gt;铜钱系统分析!$D$236,P663&lt;=铜钱系统分析!$E$236),2)</f>
        <v>3</v>
      </c>
      <c r="S663" s="48">
        <f t="shared" ca="1" si="106"/>
        <v>95.828472174650287</v>
      </c>
      <c r="T663">
        <f ca="1">_xlfn.IFS(AND(S663&gt;铜钱系统分析!$D$233,S663&lt;=铜钱系统分析!$E$233),5,AND(S663&gt;铜钱系统分析!$D$234,S663&lt;=铜钱系统分析!$E$234),4,AND(S663&gt;铜钱系统分析!$D$235,S663&lt;=铜钱系统分析!$E$235),3,AND(S663&gt;铜钱系统分析!$D$236,S663&lt;=铜钱系统分析!$E$236),2)</f>
        <v>2</v>
      </c>
      <c r="V663" s="48">
        <f t="shared" ca="1" si="107"/>
        <v>43.03441521834619</v>
      </c>
      <c r="W663">
        <f ca="1">_xlfn.IFS(AND(V663&gt;铜钱系统分析!$D$233,V663&lt;=铜钱系统分析!$E$233),5,AND(V663&gt;铜钱系统分析!$D$234,V663&lt;=铜钱系统分析!$E$234),4,AND(V663&gt;铜钱系统分析!$D$235,V663&lt;=铜钱系统分析!$E$235),3,AND(V663&gt;铜钱系统分析!$D$236,V663&lt;=铜钱系统分析!$E$236),2)</f>
        <v>3</v>
      </c>
      <c r="Y663" s="48">
        <f t="shared" ca="1" si="108"/>
        <v>84.726063674618331</v>
      </c>
      <c r="Z663">
        <f ca="1">_xlfn.IFS(AND(Y663&gt;铜钱系统分析!$D$233,Y663&lt;=铜钱系统分析!$E$233),5,AND(Y663&gt;铜钱系统分析!$D$234,Y663&lt;=铜钱系统分析!$E$234),4,AND(Y663&gt;铜钱系统分析!$D$235,Y663&lt;=铜钱系统分析!$E$235),3,AND(Y663&gt;铜钱系统分析!$D$236,Y663&lt;=铜钱系统分析!$E$236),2)</f>
        <v>2</v>
      </c>
      <c r="AB663" s="48">
        <f t="shared" ca="1" si="109"/>
        <v>19.987217625912766</v>
      </c>
      <c r="AC663">
        <f ca="1">_xlfn.IFS(AND(AB663&gt;铜钱系统分析!$D$233,AB663&lt;=铜钱系统分析!$E$233),5,AND(AB663&gt;铜钱系统分析!$D$234,AB663&lt;=铜钱系统分析!$E$234),4,AND(AB663&gt;铜钱系统分析!$D$235,AB663&lt;=铜钱系统分析!$E$235),3,AND(AB663&gt;铜钱系统分析!$D$236,AB663&lt;=铜钱系统分析!$E$236),2)</f>
        <v>3</v>
      </c>
    </row>
    <row r="664" spans="1:29" x14ac:dyDescent="0.15">
      <c r="A664" s="48">
        <f t="shared" ca="1" si="100"/>
        <v>93.416490283786104</v>
      </c>
      <c r="B664">
        <f ca="1">_xlfn.IFS(AND(A664&gt;铜钱系统分析!$D$233,A664&lt;=铜钱系统分析!$E$233),5,AND(A664&gt;铜钱系统分析!$D$234,A664&lt;=铜钱系统分析!$E$234),4,AND(A664&gt;铜钱系统分析!$D$235,A664&lt;=铜钱系统分析!$E$235),3,AND(A664&gt;铜钱系统分析!$D$236,A664&lt;=铜钱系统分析!$E$236),2)</f>
        <v>2</v>
      </c>
      <c r="D664" s="48">
        <f t="shared" ca="1" si="101"/>
        <v>68.018385402485734</v>
      </c>
      <c r="E664">
        <f ca="1">_xlfn.IFS(AND(D664&gt;铜钱系统分析!$D$233,D664&lt;=铜钱系统分析!$E$233),5,AND(D664&gt;铜钱系统分析!$D$234,D664&lt;=铜钱系统分析!$E$234),4,AND(D664&gt;铜钱系统分析!$D$235,D664&lt;=铜钱系统分析!$E$235),3,AND(D664&gt;铜钱系统分析!$D$236,D664&lt;=铜钱系统分析!$E$236),2)</f>
        <v>3</v>
      </c>
      <c r="G664" s="48">
        <f t="shared" ca="1" si="102"/>
        <v>5.0308413399864138</v>
      </c>
      <c r="H664">
        <f ca="1">_xlfn.IFS(AND(G664&gt;铜钱系统分析!$D$233,G664&lt;=铜钱系统分析!$E$233),5,AND(G664&gt;铜钱系统分析!$D$234,G664&lt;=铜钱系统分析!$E$234),4,AND(G664&gt;铜钱系统分析!$D$235,G664&lt;=铜钱系统分析!$E$235),3,AND(G664&gt;铜钱系统分析!$D$236,G664&lt;=铜钱系统分析!$E$236),2)</f>
        <v>3</v>
      </c>
      <c r="J664" s="48">
        <f t="shared" ca="1" si="103"/>
        <v>99.663112321267846</v>
      </c>
      <c r="K664">
        <f ca="1">_xlfn.IFS(AND(J664&gt;铜钱系统分析!$D$233,J664&lt;=铜钱系统分析!$E$233),5,AND(J664&gt;铜钱系统分析!$D$234,J664&lt;=铜钱系统分析!$E$234),4,AND(J664&gt;铜钱系统分析!$D$235,J664&lt;=铜钱系统分析!$E$235),3,AND(J664&gt;铜钱系统分析!$D$236,J664&lt;=铜钱系统分析!$E$236),2)</f>
        <v>2</v>
      </c>
      <c r="M664" s="48">
        <f t="shared" ca="1" si="104"/>
        <v>92.732286963969386</v>
      </c>
      <c r="N664">
        <f ca="1">_xlfn.IFS(AND(M664&gt;铜钱系统分析!$D$233,M664&lt;=铜钱系统分析!$E$233),5,AND(M664&gt;铜钱系统分析!$D$234,M664&lt;=铜钱系统分析!$E$234),4,AND(M664&gt;铜钱系统分析!$D$235,M664&lt;=铜钱系统分析!$E$235),3,AND(M664&gt;铜钱系统分析!$D$236,M664&lt;=铜钱系统分析!$E$236),2)</f>
        <v>2</v>
      </c>
      <c r="P664" s="48">
        <f t="shared" ca="1" si="105"/>
        <v>68.029493185800717</v>
      </c>
      <c r="Q664">
        <f ca="1">_xlfn.IFS(AND(P664&gt;铜钱系统分析!$D$233,P664&lt;=铜钱系统分析!$E$233),5,AND(P664&gt;铜钱系统分析!$D$234,P664&lt;=铜钱系统分析!$E$234),4,AND(P664&gt;铜钱系统分析!$D$235,P664&lt;=铜钱系统分析!$E$235),3,AND(P664&gt;铜钱系统分析!$D$236,P664&lt;=铜钱系统分析!$E$236),2)</f>
        <v>3</v>
      </c>
      <c r="S664" s="48">
        <f t="shared" ca="1" si="106"/>
        <v>64.70850731194075</v>
      </c>
      <c r="T664">
        <f ca="1">_xlfn.IFS(AND(S664&gt;铜钱系统分析!$D$233,S664&lt;=铜钱系统分析!$E$233),5,AND(S664&gt;铜钱系统分析!$D$234,S664&lt;=铜钱系统分析!$E$234),4,AND(S664&gt;铜钱系统分析!$D$235,S664&lt;=铜钱系统分析!$E$235),3,AND(S664&gt;铜钱系统分析!$D$236,S664&lt;=铜钱系统分析!$E$236),2)</f>
        <v>3</v>
      </c>
      <c r="V664" s="48">
        <f t="shared" ca="1" si="107"/>
        <v>13.59436914158576</v>
      </c>
      <c r="W664">
        <f ca="1">_xlfn.IFS(AND(V664&gt;铜钱系统分析!$D$233,V664&lt;=铜钱系统分析!$E$233),5,AND(V664&gt;铜钱系统分析!$D$234,V664&lt;=铜钱系统分析!$E$234),4,AND(V664&gt;铜钱系统分析!$D$235,V664&lt;=铜钱系统分析!$E$235),3,AND(V664&gt;铜钱系统分析!$D$236,V664&lt;=铜钱系统分析!$E$236),2)</f>
        <v>3</v>
      </c>
      <c r="Y664" s="48">
        <f t="shared" ca="1" si="108"/>
        <v>18.117835009614868</v>
      </c>
      <c r="Z664">
        <f ca="1">_xlfn.IFS(AND(Y664&gt;铜钱系统分析!$D$233,Y664&lt;=铜钱系统分析!$E$233),5,AND(Y664&gt;铜钱系统分析!$D$234,Y664&lt;=铜钱系统分析!$E$234),4,AND(Y664&gt;铜钱系统分析!$D$235,Y664&lt;=铜钱系统分析!$E$235),3,AND(Y664&gt;铜钱系统分析!$D$236,Y664&lt;=铜钱系统分析!$E$236),2)</f>
        <v>3</v>
      </c>
      <c r="AB664" s="48">
        <f t="shared" ca="1" si="109"/>
        <v>30.319086179178523</v>
      </c>
      <c r="AC664">
        <f ca="1">_xlfn.IFS(AND(AB664&gt;铜钱系统分析!$D$233,AB664&lt;=铜钱系统分析!$E$233),5,AND(AB664&gt;铜钱系统分析!$D$234,AB664&lt;=铜钱系统分析!$E$234),4,AND(AB664&gt;铜钱系统分析!$D$235,AB664&lt;=铜钱系统分析!$E$235),3,AND(AB664&gt;铜钱系统分析!$D$236,AB664&lt;=铜钱系统分析!$E$236),2)</f>
        <v>3</v>
      </c>
    </row>
    <row r="665" spans="1:29" x14ac:dyDescent="0.15">
      <c r="A665" s="48">
        <f t="shared" ca="1" si="100"/>
        <v>52.116949603993476</v>
      </c>
      <c r="B665">
        <f ca="1">_xlfn.IFS(AND(A665&gt;铜钱系统分析!$D$233,A665&lt;=铜钱系统分析!$E$233),5,AND(A665&gt;铜钱系统分析!$D$234,A665&lt;=铜钱系统分析!$E$234),4,AND(A665&gt;铜钱系统分析!$D$235,A665&lt;=铜钱系统分析!$E$235),3,AND(A665&gt;铜钱系统分析!$D$236,A665&lt;=铜钱系统分析!$E$236),2)</f>
        <v>3</v>
      </c>
      <c r="D665" s="48">
        <f t="shared" ca="1" si="101"/>
        <v>75.645705310147974</v>
      </c>
      <c r="E665">
        <f ca="1">_xlfn.IFS(AND(D665&gt;铜钱系统分析!$D$233,D665&lt;=铜钱系统分析!$E$233),5,AND(D665&gt;铜钱系统分析!$D$234,D665&lt;=铜钱系统分析!$E$234),4,AND(D665&gt;铜钱系统分析!$D$235,D665&lt;=铜钱系统分析!$E$235),3,AND(D665&gt;铜钱系统分析!$D$236,D665&lt;=铜钱系统分析!$E$236),2)</f>
        <v>2</v>
      </c>
      <c r="G665" s="48">
        <f t="shared" ca="1" si="102"/>
        <v>1.0539388571469743</v>
      </c>
      <c r="H665">
        <f ca="1">_xlfn.IFS(AND(G665&gt;铜钱系统分析!$D$233,G665&lt;=铜钱系统分析!$E$233),5,AND(G665&gt;铜钱系统分析!$D$234,G665&lt;=铜钱系统分析!$E$234),4,AND(G665&gt;铜钱系统分析!$D$235,G665&lt;=铜钱系统分析!$E$235),3,AND(G665&gt;铜钱系统分析!$D$236,G665&lt;=铜钱系统分析!$E$236),2)</f>
        <v>4</v>
      </c>
      <c r="J665" s="48">
        <f t="shared" ca="1" si="103"/>
        <v>18.201165936324426</v>
      </c>
      <c r="K665">
        <f ca="1">_xlfn.IFS(AND(J665&gt;铜钱系统分析!$D$233,J665&lt;=铜钱系统分析!$E$233),5,AND(J665&gt;铜钱系统分析!$D$234,J665&lt;=铜钱系统分析!$E$234),4,AND(J665&gt;铜钱系统分析!$D$235,J665&lt;=铜钱系统分析!$E$235),3,AND(J665&gt;铜钱系统分析!$D$236,J665&lt;=铜钱系统分析!$E$236),2)</f>
        <v>3</v>
      </c>
      <c r="M665" s="48">
        <f t="shared" ca="1" si="104"/>
        <v>0.30478149309833835</v>
      </c>
      <c r="N665">
        <f ca="1">_xlfn.IFS(AND(M665&gt;铜钱系统分析!$D$233,M665&lt;=铜钱系统分析!$E$233),5,AND(M665&gt;铜钱系统分析!$D$234,M665&lt;=铜钱系统分析!$E$234),4,AND(M665&gt;铜钱系统分析!$D$235,M665&lt;=铜钱系统分析!$E$235),3,AND(M665&gt;铜钱系统分析!$D$236,M665&lt;=铜钱系统分析!$E$236),2)</f>
        <v>5</v>
      </c>
      <c r="P665" s="48">
        <f t="shared" ca="1" si="105"/>
        <v>49.069448873526525</v>
      </c>
      <c r="Q665">
        <f ca="1">_xlfn.IFS(AND(P665&gt;铜钱系统分析!$D$233,P665&lt;=铜钱系统分析!$E$233),5,AND(P665&gt;铜钱系统分析!$D$234,P665&lt;=铜钱系统分析!$E$234),4,AND(P665&gt;铜钱系统分析!$D$235,P665&lt;=铜钱系统分析!$E$235),3,AND(P665&gt;铜钱系统分析!$D$236,P665&lt;=铜钱系统分析!$E$236),2)</f>
        <v>3</v>
      </c>
      <c r="S665" s="48">
        <f t="shared" ca="1" si="106"/>
        <v>23.583929785571691</v>
      </c>
      <c r="T665">
        <f ca="1">_xlfn.IFS(AND(S665&gt;铜钱系统分析!$D$233,S665&lt;=铜钱系统分析!$E$233),5,AND(S665&gt;铜钱系统分析!$D$234,S665&lt;=铜钱系统分析!$E$234),4,AND(S665&gt;铜钱系统分析!$D$235,S665&lt;=铜钱系统分析!$E$235),3,AND(S665&gt;铜钱系统分析!$D$236,S665&lt;=铜钱系统分析!$E$236),2)</f>
        <v>3</v>
      </c>
      <c r="V665" s="48">
        <f t="shared" ca="1" si="107"/>
        <v>89.209704007819241</v>
      </c>
      <c r="W665">
        <f ca="1">_xlfn.IFS(AND(V665&gt;铜钱系统分析!$D$233,V665&lt;=铜钱系统分析!$E$233),5,AND(V665&gt;铜钱系统分析!$D$234,V665&lt;=铜钱系统分析!$E$234),4,AND(V665&gt;铜钱系统分析!$D$235,V665&lt;=铜钱系统分析!$E$235),3,AND(V665&gt;铜钱系统分析!$D$236,V665&lt;=铜钱系统分析!$E$236),2)</f>
        <v>2</v>
      </c>
      <c r="Y665" s="48">
        <f t="shared" ca="1" si="108"/>
        <v>6.2522505029231068</v>
      </c>
      <c r="Z665">
        <f ca="1">_xlfn.IFS(AND(Y665&gt;铜钱系统分析!$D$233,Y665&lt;=铜钱系统分析!$E$233),5,AND(Y665&gt;铜钱系统分析!$D$234,Y665&lt;=铜钱系统分析!$E$234),4,AND(Y665&gt;铜钱系统分析!$D$235,Y665&lt;=铜钱系统分析!$E$235),3,AND(Y665&gt;铜钱系统分析!$D$236,Y665&lt;=铜钱系统分析!$E$236),2)</f>
        <v>3</v>
      </c>
      <c r="AB665" s="48">
        <f t="shared" ca="1" si="109"/>
        <v>54.658824241845494</v>
      </c>
      <c r="AC665">
        <f ca="1">_xlfn.IFS(AND(AB665&gt;铜钱系统分析!$D$233,AB665&lt;=铜钱系统分析!$E$233),5,AND(AB665&gt;铜钱系统分析!$D$234,AB665&lt;=铜钱系统分析!$E$234),4,AND(AB665&gt;铜钱系统分析!$D$235,AB665&lt;=铜钱系统分析!$E$235),3,AND(AB665&gt;铜钱系统分析!$D$236,AB665&lt;=铜钱系统分析!$E$236),2)</f>
        <v>3</v>
      </c>
    </row>
    <row r="666" spans="1:29" x14ac:dyDescent="0.15">
      <c r="A666" s="48">
        <f t="shared" ca="1" si="100"/>
        <v>51.986517839601767</v>
      </c>
      <c r="B666">
        <f ca="1">_xlfn.IFS(AND(A666&gt;铜钱系统分析!$D$233,A666&lt;=铜钱系统分析!$E$233),5,AND(A666&gt;铜钱系统分析!$D$234,A666&lt;=铜钱系统分析!$E$234),4,AND(A666&gt;铜钱系统分析!$D$235,A666&lt;=铜钱系统分析!$E$235),3,AND(A666&gt;铜钱系统分析!$D$236,A666&lt;=铜钱系统分析!$E$236),2)</f>
        <v>3</v>
      </c>
      <c r="D666" s="48">
        <f t="shared" ca="1" si="101"/>
        <v>31.555214941653364</v>
      </c>
      <c r="E666">
        <f ca="1">_xlfn.IFS(AND(D666&gt;铜钱系统分析!$D$233,D666&lt;=铜钱系统分析!$E$233),5,AND(D666&gt;铜钱系统分析!$D$234,D666&lt;=铜钱系统分析!$E$234),4,AND(D666&gt;铜钱系统分析!$D$235,D666&lt;=铜钱系统分析!$E$235),3,AND(D666&gt;铜钱系统分析!$D$236,D666&lt;=铜钱系统分析!$E$236),2)</f>
        <v>3</v>
      </c>
      <c r="G666" s="48">
        <f t="shared" ca="1" si="102"/>
        <v>10.701739814873445</v>
      </c>
      <c r="H666">
        <f ca="1">_xlfn.IFS(AND(G666&gt;铜钱系统分析!$D$233,G666&lt;=铜钱系统分析!$E$233),5,AND(G666&gt;铜钱系统分析!$D$234,G666&lt;=铜钱系统分析!$E$234),4,AND(G666&gt;铜钱系统分析!$D$235,G666&lt;=铜钱系统分析!$E$235),3,AND(G666&gt;铜钱系统分析!$D$236,G666&lt;=铜钱系统分析!$E$236),2)</f>
        <v>3</v>
      </c>
      <c r="J666" s="48">
        <f t="shared" ca="1" si="103"/>
        <v>77.908715095306334</v>
      </c>
      <c r="K666">
        <f ca="1">_xlfn.IFS(AND(J666&gt;铜钱系统分析!$D$233,J666&lt;=铜钱系统分析!$E$233),5,AND(J666&gt;铜钱系统分析!$D$234,J666&lt;=铜钱系统分析!$E$234),4,AND(J666&gt;铜钱系统分析!$D$235,J666&lt;=铜钱系统分析!$E$235),3,AND(J666&gt;铜钱系统分析!$D$236,J666&lt;=铜钱系统分析!$E$236),2)</f>
        <v>2</v>
      </c>
      <c r="M666" s="48">
        <f t="shared" ca="1" si="104"/>
        <v>91.382267680238385</v>
      </c>
      <c r="N666">
        <f ca="1">_xlfn.IFS(AND(M666&gt;铜钱系统分析!$D$233,M666&lt;=铜钱系统分析!$E$233),5,AND(M666&gt;铜钱系统分析!$D$234,M666&lt;=铜钱系统分析!$E$234),4,AND(M666&gt;铜钱系统分析!$D$235,M666&lt;=铜钱系统分析!$E$235),3,AND(M666&gt;铜钱系统分析!$D$236,M666&lt;=铜钱系统分析!$E$236),2)</f>
        <v>2</v>
      </c>
      <c r="P666" s="48">
        <f t="shared" ca="1" si="105"/>
        <v>79.622549177867413</v>
      </c>
      <c r="Q666">
        <f ca="1">_xlfn.IFS(AND(P666&gt;铜钱系统分析!$D$233,P666&lt;=铜钱系统分析!$E$233),5,AND(P666&gt;铜钱系统分析!$D$234,P666&lt;=铜钱系统分析!$E$234),4,AND(P666&gt;铜钱系统分析!$D$235,P666&lt;=铜钱系统分析!$E$235),3,AND(P666&gt;铜钱系统分析!$D$236,P666&lt;=铜钱系统分析!$E$236),2)</f>
        <v>2</v>
      </c>
      <c r="S666" s="48">
        <f t="shared" ca="1" si="106"/>
        <v>50.307166969644292</v>
      </c>
      <c r="T666">
        <f ca="1">_xlfn.IFS(AND(S666&gt;铜钱系统分析!$D$233,S666&lt;=铜钱系统分析!$E$233),5,AND(S666&gt;铜钱系统分析!$D$234,S666&lt;=铜钱系统分析!$E$234),4,AND(S666&gt;铜钱系统分析!$D$235,S666&lt;=铜钱系统分析!$E$235),3,AND(S666&gt;铜钱系统分析!$D$236,S666&lt;=铜钱系统分析!$E$236),2)</f>
        <v>3</v>
      </c>
      <c r="V666" s="48">
        <f t="shared" ca="1" si="107"/>
        <v>54.44463313361517</v>
      </c>
      <c r="W666">
        <f ca="1">_xlfn.IFS(AND(V666&gt;铜钱系统分析!$D$233,V666&lt;=铜钱系统分析!$E$233),5,AND(V666&gt;铜钱系统分析!$D$234,V666&lt;=铜钱系统分析!$E$234),4,AND(V666&gt;铜钱系统分析!$D$235,V666&lt;=铜钱系统分析!$E$235),3,AND(V666&gt;铜钱系统分析!$D$236,V666&lt;=铜钱系统分析!$E$236),2)</f>
        <v>3</v>
      </c>
      <c r="Y666" s="48">
        <f t="shared" ca="1" si="108"/>
        <v>70.289841662166651</v>
      </c>
      <c r="Z666">
        <f ca="1">_xlfn.IFS(AND(Y666&gt;铜钱系统分析!$D$233,Y666&lt;=铜钱系统分析!$E$233),5,AND(Y666&gt;铜钱系统分析!$D$234,Y666&lt;=铜钱系统分析!$E$234),4,AND(Y666&gt;铜钱系统分析!$D$235,Y666&lt;=铜钱系统分析!$E$235),3,AND(Y666&gt;铜钱系统分析!$D$236,Y666&lt;=铜钱系统分析!$E$236),2)</f>
        <v>3</v>
      </c>
      <c r="AB666" s="48">
        <f t="shared" ca="1" si="109"/>
        <v>98.324504772259687</v>
      </c>
      <c r="AC666">
        <f ca="1">_xlfn.IFS(AND(AB666&gt;铜钱系统分析!$D$233,AB666&lt;=铜钱系统分析!$E$233),5,AND(AB666&gt;铜钱系统分析!$D$234,AB666&lt;=铜钱系统分析!$E$234),4,AND(AB666&gt;铜钱系统分析!$D$235,AB666&lt;=铜钱系统分析!$E$235),3,AND(AB666&gt;铜钱系统分析!$D$236,AB666&lt;=铜钱系统分析!$E$236),2)</f>
        <v>2</v>
      </c>
    </row>
    <row r="667" spans="1:29" x14ac:dyDescent="0.15">
      <c r="A667" s="48">
        <f t="shared" ca="1" si="100"/>
        <v>43.844039038517359</v>
      </c>
      <c r="B667">
        <f ca="1">_xlfn.IFS(AND(A667&gt;铜钱系统分析!$D$233,A667&lt;=铜钱系统分析!$E$233),5,AND(A667&gt;铜钱系统分析!$D$234,A667&lt;=铜钱系统分析!$E$234),4,AND(A667&gt;铜钱系统分析!$D$235,A667&lt;=铜钱系统分析!$E$235),3,AND(A667&gt;铜钱系统分析!$D$236,A667&lt;=铜钱系统分析!$E$236),2)</f>
        <v>3</v>
      </c>
      <c r="D667" s="48">
        <f t="shared" ca="1" si="101"/>
        <v>88.317415487681444</v>
      </c>
      <c r="E667">
        <f ca="1">_xlfn.IFS(AND(D667&gt;铜钱系统分析!$D$233,D667&lt;=铜钱系统分析!$E$233),5,AND(D667&gt;铜钱系统分析!$D$234,D667&lt;=铜钱系统分析!$E$234),4,AND(D667&gt;铜钱系统分析!$D$235,D667&lt;=铜钱系统分析!$E$235),3,AND(D667&gt;铜钱系统分析!$D$236,D667&lt;=铜钱系统分析!$E$236),2)</f>
        <v>2</v>
      </c>
      <c r="G667" s="48">
        <f t="shared" ca="1" si="102"/>
        <v>39.632713794770233</v>
      </c>
      <c r="H667">
        <f ca="1">_xlfn.IFS(AND(G667&gt;铜钱系统分析!$D$233,G667&lt;=铜钱系统分析!$E$233),5,AND(G667&gt;铜钱系统分析!$D$234,G667&lt;=铜钱系统分析!$E$234),4,AND(G667&gt;铜钱系统分析!$D$235,G667&lt;=铜钱系统分析!$E$235),3,AND(G667&gt;铜钱系统分析!$D$236,G667&lt;=铜钱系统分析!$E$236),2)</f>
        <v>3</v>
      </c>
      <c r="J667" s="48">
        <f t="shared" ca="1" si="103"/>
        <v>57.87393530920987</v>
      </c>
      <c r="K667">
        <f ca="1">_xlfn.IFS(AND(J667&gt;铜钱系统分析!$D$233,J667&lt;=铜钱系统分析!$E$233),5,AND(J667&gt;铜钱系统分析!$D$234,J667&lt;=铜钱系统分析!$E$234),4,AND(J667&gt;铜钱系统分析!$D$235,J667&lt;=铜钱系统分析!$E$235),3,AND(J667&gt;铜钱系统分析!$D$236,J667&lt;=铜钱系统分析!$E$236),2)</f>
        <v>3</v>
      </c>
      <c r="M667" s="48">
        <f t="shared" ca="1" si="104"/>
        <v>64.307407834604376</v>
      </c>
      <c r="N667">
        <f ca="1">_xlfn.IFS(AND(M667&gt;铜钱系统分析!$D$233,M667&lt;=铜钱系统分析!$E$233),5,AND(M667&gt;铜钱系统分析!$D$234,M667&lt;=铜钱系统分析!$E$234),4,AND(M667&gt;铜钱系统分析!$D$235,M667&lt;=铜钱系统分析!$E$235),3,AND(M667&gt;铜钱系统分析!$D$236,M667&lt;=铜钱系统分析!$E$236),2)</f>
        <v>3</v>
      </c>
      <c r="P667" s="48">
        <f t="shared" ca="1" si="105"/>
        <v>18.830891044499197</v>
      </c>
      <c r="Q667">
        <f ca="1">_xlfn.IFS(AND(P667&gt;铜钱系统分析!$D$233,P667&lt;=铜钱系统分析!$E$233),5,AND(P667&gt;铜钱系统分析!$D$234,P667&lt;=铜钱系统分析!$E$234),4,AND(P667&gt;铜钱系统分析!$D$235,P667&lt;=铜钱系统分析!$E$235),3,AND(P667&gt;铜钱系统分析!$D$236,P667&lt;=铜钱系统分析!$E$236),2)</f>
        <v>3</v>
      </c>
      <c r="S667" s="48">
        <f t="shared" ca="1" si="106"/>
        <v>78.212644965185774</v>
      </c>
      <c r="T667">
        <f ca="1">_xlfn.IFS(AND(S667&gt;铜钱系统分析!$D$233,S667&lt;=铜钱系统分析!$E$233),5,AND(S667&gt;铜钱系统分析!$D$234,S667&lt;=铜钱系统分析!$E$234),4,AND(S667&gt;铜钱系统分析!$D$235,S667&lt;=铜钱系统分析!$E$235),3,AND(S667&gt;铜钱系统分析!$D$236,S667&lt;=铜钱系统分析!$E$236),2)</f>
        <v>2</v>
      </c>
      <c r="V667" s="48">
        <f t="shared" ca="1" si="107"/>
        <v>51.48005816060752</v>
      </c>
      <c r="W667">
        <f ca="1">_xlfn.IFS(AND(V667&gt;铜钱系统分析!$D$233,V667&lt;=铜钱系统分析!$E$233),5,AND(V667&gt;铜钱系统分析!$D$234,V667&lt;=铜钱系统分析!$E$234),4,AND(V667&gt;铜钱系统分析!$D$235,V667&lt;=铜钱系统分析!$E$235),3,AND(V667&gt;铜钱系统分析!$D$236,V667&lt;=铜钱系统分析!$E$236),2)</f>
        <v>3</v>
      </c>
      <c r="Y667" s="48">
        <f t="shared" ca="1" si="108"/>
        <v>15.161176744087335</v>
      </c>
      <c r="Z667">
        <f ca="1">_xlfn.IFS(AND(Y667&gt;铜钱系统分析!$D$233,Y667&lt;=铜钱系统分析!$E$233),5,AND(Y667&gt;铜钱系统分析!$D$234,Y667&lt;=铜钱系统分析!$E$234),4,AND(Y667&gt;铜钱系统分析!$D$235,Y667&lt;=铜钱系统分析!$E$235),3,AND(Y667&gt;铜钱系统分析!$D$236,Y667&lt;=铜钱系统分析!$E$236),2)</f>
        <v>3</v>
      </c>
      <c r="AB667" s="48">
        <f t="shared" ca="1" si="109"/>
        <v>59.67663119625545</v>
      </c>
      <c r="AC667">
        <f ca="1">_xlfn.IFS(AND(AB667&gt;铜钱系统分析!$D$233,AB667&lt;=铜钱系统分析!$E$233),5,AND(AB667&gt;铜钱系统分析!$D$234,AB667&lt;=铜钱系统分析!$E$234),4,AND(AB667&gt;铜钱系统分析!$D$235,AB667&lt;=铜钱系统分析!$E$235),3,AND(AB667&gt;铜钱系统分析!$D$236,AB667&lt;=铜钱系统分析!$E$236),2)</f>
        <v>3</v>
      </c>
    </row>
    <row r="668" spans="1:29" x14ac:dyDescent="0.15">
      <c r="A668" s="48">
        <f t="shared" ca="1" si="100"/>
        <v>29.332830866128379</v>
      </c>
      <c r="B668">
        <f ca="1">_xlfn.IFS(AND(A668&gt;铜钱系统分析!$D$233,A668&lt;=铜钱系统分析!$E$233),5,AND(A668&gt;铜钱系统分析!$D$234,A668&lt;=铜钱系统分析!$E$234),4,AND(A668&gt;铜钱系统分析!$D$235,A668&lt;=铜钱系统分析!$E$235),3,AND(A668&gt;铜钱系统分析!$D$236,A668&lt;=铜钱系统分析!$E$236),2)</f>
        <v>3</v>
      </c>
      <c r="D668" s="48">
        <f t="shared" ca="1" si="101"/>
        <v>43.664380509098223</v>
      </c>
      <c r="E668">
        <f ca="1">_xlfn.IFS(AND(D668&gt;铜钱系统分析!$D$233,D668&lt;=铜钱系统分析!$E$233),5,AND(D668&gt;铜钱系统分析!$D$234,D668&lt;=铜钱系统分析!$E$234),4,AND(D668&gt;铜钱系统分析!$D$235,D668&lt;=铜钱系统分析!$E$235),3,AND(D668&gt;铜钱系统分析!$D$236,D668&lt;=铜钱系统分析!$E$236),2)</f>
        <v>3</v>
      </c>
      <c r="G668" s="48">
        <f t="shared" ca="1" si="102"/>
        <v>28.060126532149898</v>
      </c>
      <c r="H668">
        <f ca="1">_xlfn.IFS(AND(G668&gt;铜钱系统分析!$D$233,G668&lt;=铜钱系统分析!$E$233),5,AND(G668&gt;铜钱系统分析!$D$234,G668&lt;=铜钱系统分析!$E$234),4,AND(G668&gt;铜钱系统分析!$D$235,G668&lt;=铜钱系统分析!$E$235),3,AND(G668&gt;铜钱系统分析!$D$236,G668&lt;=铜钱系统分析!$E$236),2)</f>
        <v>3</v>
      </c>
      <c r="J668" s="48">
        <f t="shared" ca="1" si="103"/>
        <v>48.600975794104563</v>
      </c>
      <c r="K668">
        <f ca="1">_xlfn.IFS(AND(J668&gt;铜钱系统分析!$D$233,J668&lt;=铜钱系统分析!$E$233),5,AND(J668&gt;铜钱系统分析!$D$234,J668&lt;=铜钱系统分析!$E$234),4,AND(J668&gt;铜钱系统分析!$D$235,J668&lt;=铜钱系统分析!$E$235),3,AND(J668&gt;铜钱系统分析!$D$236,J668&lt;=铜钱系统分析!$E$236),2)</f>
        <v>3</v>
      </c>
      <c r="M668" s="48">
        <f t="shared" ca="1" si="104"/>
        <v>65.063658326679729</v>
      </c>
      <c r="N668">
        <f ca="1">_xlfn.IFS(AND(M668&gt;铜钱系统分析!$D$233,M668&lt;=铜钱系统分析!$E$233),5,AND(M668&gt;铜钱系统分析!$D$234,M668&lt;=铜钱系统分析!$E$234),4,AND(M668&gt;铜钱系统分析!$D$235,M668&lt;=铜钱系统分析!$E$235),3,AND(M668&gt;铜钱系统分析!$D$236,M668&lt;=铜钱系统分析!$E$236),2)</f>
        <v>3</v>
      </c>
      <c r="P668" s="48">
        <f t="shared" ca="1" si="105"/>
        <v>95.137808156519483</v>
      </c>
      <c r="Q668">
        <f ca="1">_xlfn.IFS(AND(P668&gt;铜钱系统分析!$D$233,P668&lt;=铜钱系统分析!$E$233),5,AND(P668&gt;铜钱系统分析!$D$234,P668&lt;=铜钱系统分析!$E$234),4,AND(P668&gt;铜钱系统分析!$D$235,P668&lt;=铜钱系统分析!$E$235),3,AND(P668&gt;铜钱系统分析!$D$236,P668&lt;=铜钱系统分析!$E$236),2)</f>
        <v>2</v>
      </c>
      <c r="S668" s="48">
        <f t="shared" ca="1" si="106"/>
        <v>66.62140028312723</v>
      </c>
      <c r="T668">
        <f ca="1">_xlfn.IFS(AND(S668&gt;铜钱系统分析!$D$233,S668&lt;=铜钱系统分析!$E$233),5,AND(S668&gt;铜钱系统分析!$D$234,S668&lt;=铜钱系统分析!$E$234),4,AND(S668&gt;铜钱系统分析!$D$235,S668&lt;=铜钱系统分析!$E$235),3,AND(S668&gt;铜钱系统分析!$D$236,S668&lt;=铜钱系统分析!$E$236),2)</f>
        <v>3</v>
      </c>
      <c r="V668" s="48">
        <f t="shared" ca="1" si="107"/>
        <v>18.497334682186441</v>
      </c>
      <c r="W668">
        <f ca="1">_xlfn.IFS(AND(V668&gt;铜钱系统分析!$D$233,V668&lt;=铜钱系统分析!$E$233),5,AND(V668&gt;铜钱系统分析!$D$234,V668&lt;=铜钱系统分析!$E$234),4,AND(V668&gt;铜钱系统分析!$D$235,V668&lt;=铜钱系统分析!$E$235),3,AND(V668&gt;铜钱系统分析!$D$236,V668&lt;=铜钱系统分析!$E$236),2)</f>
        <v>3</v>
      </c>
      <c r="Y668" s="48">
        <f t="shared" ca="1" si="108"/>
        <v>10.430620877874453</v>
      </c>
      <c r="Z668">
        <f ca="1">_xlfn.IFS(AND(Y668&gt;铜钱系统分析!$D$233,Y668&lt;=铜钱系统分析!$E$233),5,AND(Y668&gt;铜钱系统分析!$D$234,Y668&lt;=铜钱系统分析!$E$234),4,AND(Y668&gt;铜钱系统分析!$D$235,Y668&lt;=铜钱系统分析!$E$235),3,AND(Y668&gt;铜钱系统分析!$D$236,Y668&lt;=铜钱系统分析!$E$236),2)</f>
        <v>3</v>
      </c>
      <c r="AB668" s="48">
        <f t="shared" ca="1" si="109"/>
        <v>80.168991963993506</v>
      </c>
      <c r="AC668">
        <f ca="1">_xlfn.IFS(AND(AB668&gt;铜钱系统分析!$D$233,AB668&lt;=铜钱系统分析!$E$233),5,AND(AB668&gt;铜钱系统分析!$D$234,AB668&lt;=铜钱系统分析!$E$234),4,AND(AB668&gt;铜钱系统分析!$D$235,AB668&lt;=铜钱系统分析!$E$235),3,AND(AB668&gt;铜钱系统分析!$D$236,AB668&lt;=铜钱系统分析!$E$236),2)</f>
        <v>2</v>
      </c>
    </row>
    <row r="669" spans="1:29" x14ac:dyDescent="0.15">
      <c r="A669" s="48">
        <f t="shared" ca="1" si="100"/>
        <v>19.581569329659676</v>
      </c>
      <c r="B669">
        <f ca="1">_xlfn.IFS(AND(A669&gt;铜钱系统分析!$D$233,A669&lt;=铜钱系统分析!$E$233),5,AND(A669&gt;铜钱系统分析!$D$234,A669&lt;=铜钱系统分析!$E$234),4,AND(A669&gt;铜钱系统分析!$D$235,A669&lt;=铜钱系统分析!$E$235),3,AND(A669&gt;铜钱系统分析!$D$236,A669&lt;=铜钱系统分析!$E$236),2)</f>
        <v>3</v>
      </c>
      <c r="D669" s="48">
        <f t="shared" ca="1" si="101"/>
        <v>26.540906782135622</v>
      </c>
      <c r="E669">
        <f ca="1">_xlfn.IFS(AND(D669&gt;铜钱系统分析!$D$233,D669&lt;=铜钱系统分析!$E$233),5,AND(D669&gt;铜钱系统分析!$D$234,D669&lt;=铜钱系统分析!$E$234),4,AND(D669&gt;铜钱系统分析!$D$235,D669&lt;=铜钱系统分析!$E$235),3,AND(D669&gt;铜钱系统分析!$D$236,D669&lt;=铜钱系统分析!$E$236),2)</f>
        <v>3</v>
      </c>
      <c r="G669" s="48">
        <f t="shared" ca="1" si="102"/>
        <v>5.5755160409425404</v>
      </c>
      <c r="H669">
        <f ca="1">_xlfn.IFS(AND(G669&gt;铜钱系统分析!$D$233,G669&lt;=铜钱系统分析!$E$233),5,AND(G669&gt;铜钱系统分析!$D$234,G669&lt;=铜钱系统分析!$E$234),4,AND(G669&gt;铜钱系统分析!$D$235,G669&lt;=铜钱系统分析!$E$235),3,AND(G669&gt;铜钱系统分析!$D$236,G669&lt;=铜钱系统分析!$E$236),2)</f>
        <v>3</v>
      </c>
      <c r="J669" s="48">
        <f t="shared" ca="1" si="103"/>
        <v>7.7219034024587412</v>
      </c>
      <c r="K669">
        <f ca="1">_xlfn.IFS(AND(J669&gt;铜钱系统分析!$D$233,J669&lt;=铜钱系统分析!$E$233),5,AND(J669&gt;铜钱系统分析!$D$234,J669&lt;=铜钱系统分析!$E$234),4,AND(J669&gt;铜钱系统分析!$D$235,J669&lt;=铜钱系统分析!$E$235),3,AND(J669&gt;铜钱系统分析!$D$236,J669&lt;=铜钱系统分析!$E$236),2)</f>
        <v>3</v>
      </c>
      <c r="M669" s="48">
        <f t="shared" ca="1" si="104"/>
        <v>2.8010894773511597</v>
      </c>
      <c r="N669">
        <f ca="1">_xlfn.IFS(AND(M669&gt;铜钱系统分析!$D$233,M669&lt;=铜钱系统分析!$E$233),5,AND(M669&gt;铜钱系统分析!$D$234,M669&lt;=铜钱系统分析!$E$234),4,AND(M669&gt;铜钱系统分析!$D$235,M669&lt;=铜钱系统分析!$E$235),3,AND(M669&gt;铜钱系统分析!$D$236,M669&lt;=铜钱系统分析!$E$236),2)</f>
        <v>3</v>
      </c>
      <c r="P669" s="48">
        <f t="shared" ca="1" si="105"/>
        <v>79.113430894862319</v>
      </c>
      <c r="Q669">
        <f ca="1">_xlfn.IFS(AND(P669&gt;铜钱系统分析!$D$233,P669&lt;=铜钱系统分析!$E$233),5,AND(P669&gt;铜钱系统分析!$D$234,P669&lt;=铜钱系统分析!$E$234),4,AND(P669&gt;铜钱系统分析!$D$235,P669&lt;=铜钱系统分析!$E$235),3,AND(P669&gt;铜钱系统分析!$D$236,P669&lt;=铜钱系统分析!$E$236),2)</f>
        <v>2</v>
      </c>
      <c r="S669" s="48">
        <f t="shared" ca="1" si="106"/>
        <v>12.206098743027226</v>
      </c>
      <c r="T669">
        <f ca="1">_xlfn.IFS(AND(S669&gt;铜钱系统分析!$D$233,S669&lt;=铜钱系统分析!$E$233),5,AND(S669&gt;铜钱系统分析!$D$234,S669&lt;=铜钱系统分析!$E$234),4,AND(S669&gt;铜钱系统分析!$D$235,S669&lt;=铜钱系统分析!$E$235),3,AND(S669&gt;铜钱系统分析!$D$236,S669&lt;=铜钱系统分析!$E$236),2)</f>
        <v>3</v>
      </c>
      <c r="V669" s="48">
        <f t="shared" ca="1" si="107"/>
        <v>89.727976980381129</v>
      </c>
      <c r="W669">
        <f ca="1">_xlfn.IFS(AND(V669&gt;铜钱系统分析!$D$233,V669&lt;=铜钱系统分析!$E$233),5,AND(V669&gt;铜钱系统分析!$D$234,V669&lt;=铜钱系统分析!$E$234),4,AND(V669&gt;铜钱系统分析!$D$235,V669&lt;=铜钱系统分析!$E$235),3,AND(V669&gt;铜钱系统分析!$D$236,V669&lt;=铜钱系统分析!$E$236),2)</f>
        <v>2</v>
      </c>
      <c r="Y669" s="48">
        <f t="shared" ca="1" si="108"/>
        <v>67.160329383448598</v>
      </c>
      <c r="Z669">
        <f ca="1">_xlfn.IFS(AND(Y669&gt;铜钱系统分析!$D$233,Y669&lt;=铜钱系统分析!$E$233),5,AND(Y669&gt;铜钱系统分析!$D$234,Y669&lt;=铜钱系统分析!$E$234),4,AND(Y669&gt;铜钱系统分析!$D$235,Y669&lt;=铜钱系统分析!$E$235),3,AND(Y669&gt;铜钱系统分析!$D$236,Y669&lt;=铜钱系统分析!$E$236),2)</f>
        <v>3</v>
      </c>
      <c r="AB669" s="48">
        <f t="shared" ca="1" si="109"/>
        <v>77.912424916656164</v>
      </c>
      <c r="AC669">
        <f ca="1">_xlfn.IFS(AND(AB669&gt;铜钱系统分析!$D$233,AB669&lt;=铜钱系统分析!$E$233),5,AND(AB669&gt;铜钱系统分析!$D$234,AB669&lt;=铜钱系统分析!$E$234),4,AND(AB669&gt;铜钱系统分析!$D$235,AB669&lt;=铜钱系统分析!$E$235),3,AND(AB669&gt;铜钱系统分析!$D$236,AB669&lt;=铜钱系统分析!$E$236),2)</f>
        <v>2</v>
      </c>
    </row>
    <row r="670" spans="1:29" x14ac:dyDescent="0.15">
      <c r="A670" s="48">
        <f t="shared" ca="1" si="100"/>
        <v>74.83512971450881</v>
      </c>
      <c r="B670">
        <f ca="1">_xlfn.IFS(AND(A670&gt;铜钱系统分析!$D$233,A670&lt;=铜钱系统分析!$E$233),5,AND(A670&gt;铜钱系统分析!$D$234,A670&lt;=铜钱系统分析!$E$234),4,AND(A670&gt;铜钱系统分析!$D$235,A670&lt;=铜钱系统分析!$E$235),3,AND(A670&gt;铜钱系统分析!$D$236,A670&lt;=铜钱系统分析!$E$236),2)</f>
        <v>2</v>
      </c>
      <c r="D670" s="48">
        <f t="shared" ca="1" si="101"/>
        <v>87.30226465658555</v>
      </c>
      <c r="E670">
        <f ca="1">_xlfn.IFS(AND(D670&gt;铜钱系统分析!$D$233,D670&lt;=铜钱系统分析!$E$233),5,AND(D670&gt;铜钱系统分析!$D$234,D670&lt;=铜钱系统分析!$E$234),4,AND(D670&gt;铜钱系统分析!$D$235,D670&lt;=铜钱系统分析!$E$235),3,AND(D670&gt;铜钱系统分析!$D$236,D670&lt;=铜钱系统分析!$E$236),2)</f>
        <v>2</v>
      </c>
      <c r="G670" s="48">
        <f t="shared" ca="1" si="102"/>
        <v>86.67436691354601</v>
      </c>
      <c r="H670">
        <f ca="1">_xlfn.IFS(AND(G670&gt;铜钱系统分析!$D$233,G670&lt;=铜钱系统分析!$E$233),5,AND(G670&gt;铜钱系统分析!$D$234,G670&lt;=铜钱系统分析!$E$234),4,AND(G670&gt;铜钱系统分析!$D$235,G670&lt;=铜钱系统分析!$E$235),3,AND(G670&gt;铜钱系统分析!$D$236,G670&lt;=铜钱系统分析!$E$236),2)</f>
        <v>2</v>
      </c>
      <c r="J670" s="48">
        <f t="shared" ca="1" si="103"/>
        <v>81.051714049808837</v>
      </c>
      <c r="K670">
        <f ca="1">_xlfn.IFS(AND(J670&gt;铜钱系统分析!$D$233,J670&lt;=铜钱系统分析!$E$233),5,AND(J670&gt;铜钱系统分析!$D$234,J670&lt;=铜钱系统分析!$E$234),4,AND(J670&gt;铜钱系统分析!$D$235,J670&lt;=铜钱系统分析!$E$235),3,AND(J670&gt;铜钱系统分析!$D$236,J670&lt;=铜钱系统分析!$E$236),2)</f>
        <v>2</v>
      </c>
      <c r="M670" s="48">
        <f t="shared" ca="1" si="104"/>
        <v>2.1242554999080454</v>
      </c>
      <c r="N670">
        <f ca="1">_xlfn.IFS(AND(M670&gt;铜钱系统分析!$D$233,M670&lt;=铜钱系统分析!$E$233),5,AND(M670&gt;铜钱系统分析!$D$234,M670&lt;=铜钱系统分析!$E$234),4,AND(M670&gt;铜钱系统分析!$D$235,M670&lt;=铜钱系统分析!$E$235),3,AND(M670&gt;铜钱系统分析!$D$236,M670&lt;=铜钱系统分析!$E$236),2)</f>
        <v>4</v>
      </c>
      <c r="P670" s="48">
        <f t="shared" ca="1" si="105"/>
        <v>94.545544486704785</v>
      </c>
      <c r="Q670">
        <f ca="1">_xlfn.IFS(AND(P670&gt;铜钱系统分析!$D$233,P670&lt;=铜钱系统分析!$E$233),5,AND(P670&gt;铜钱系统分析!$D$234,P670&lt;=铜钱系统分析!$E$234),4,AND(P670&gt;铜钱系统分析!$D$235,P670&lt;=铜钱系统分析!$E$235),3,AND(P670&gt;铜钱系统分析!$D$236,P670&lt;=铜钱系统分析!$E$236),2)</f>
        <v>2</v>
      </c>
      <c r="S670" s="48">
        <f t="shared" ca="1" si="106"/>
        <v>12.945113335174963</v>
      </c>
      <c r="T670">
        <f ca="1">_xlfn.IFS(AND(S670&gt;铜钱系统分析!$D$233,S670&lt;=铜钱系统分析!$E$233),5,AND(S670&gt;铜钱系统分析!$D$234,S670&lt;=铜钱系统分析!$E$234),4,AND(S670&gt;铜钱系统分析!$D$235,S670&lt;=铜钱系统分析!$E$235),3,AND(S670&gt;铜钱系统分析!$D$236,S670&lt;=铜钱系统分析!$E$236),2)</f>
        <v>3</v>
      </c>
      <c r="V670" s="48">
        <f t="shared" ca="1" si="107"/>
        <v>37.681900161435145</v>
      </c>
      <c r="W670">
        <f ca="1">_xlfn.IFS(AND(V670&gt;铜钱系统分析!$D$233,V670&lt;=铜钱系统分析!$E$233),5,AND(V670&gt;铜钱系统分析!$D$234,V670&lt;=铜钱系统分析!$E$234),4,AND(V670&gt;铜钱系统分析!$D$235,V670&lt;=铜钱系统分析!$E$235),3,AND(V670&gt;铜钱系统分析!$D$236,V670&lt;=铜钱系统分析!$E$236),2)</f>
        <v>3</v>
      </c>
      <c r="Y670" s="48">
        <f t="shared" ca="1" si="108"/>
        <v>55.90995706759643</v>
      </c>
      <c r="Z670">
        <f ca="1">_xlfn.IFS(AND(Y670&gt;铜钱系统分析!$D$233,Y670&lt;=铜钱系统分析!$E$233),5,AND(Y670&gt;铜钱系统分析!$D$234,Y670&lt;=铜钱系统分析!$E$234),4,AND(Y670&gt;铜钱系统分析!$D$235,Y670&lt;=铜钱系统分析!$E$235),3,AND(Y670&gt;铜钱系统分析!$D$236,Y670&lt;=铜钱系统分析!$E$236),2)</f>
        <v>3</v>
      </c>
      <c r="AB670" s="48">
        <f t="shared" ca="1" si="109"/>
        <v>82.750839405430412</v>
      </c>
      <c r="AC670">
        <f ca="1">_xlfn.IFS(AND(AB670&gt;铜钱系统分析!$D$233,AB670&lt;=铜钱系统分析!$E$233),5,AND(AB670&gt;铜钱系统分析!$D$234,AB670&lt;=铜钱系统分析!$E$234),4,AND(AB670&gt;铜钱系统分析!$D$235,AB670&lt;=铜钱系统分析!$E$235),3,AND(AB670&gt;铜钱系统分析!$D$236,AB670&lt;=铜钱系统分析!$E$236),2)</f>
        <v>2</v>
      </c>
    </row>
    <row r="671" spans="1:29" x14ac:dyDescent="0.15">
      <c r="A671" s="48">
        <f t="shared" ca="1" si="100"/>
        <v>92.716157535154835</v>
      </c>
      <c r="B671">
        <f ca="1">_xlfn.IFS(AND(A671&gt;铜钱系统分析!$D$233,A671&lt;=铜钱系统分析!$E$233),5,AND(A671&gt;铜钱系统分析!$D$234,A671&lt;=铜钱系统分析!$E$234),4,AND(A671&gt;铜钱系统分析!$D$235,A671&lt;=铜钱系统分析!$E$235),3,AND(A671&gt;铜钱系统分析!$D$236,A671&lt;=铜钱系统分析!$E$236),2)</f>
        <v>2</v>
      </c>
      <c r="D671" s="48">
        <f t="shared" ca="1" si="101"/>
        <v>48.836127853113808</v>
      </c>
      <c r="E671">
        <f ca="1">_xlfn.IFS(AND(D671&gt;铜钱系统分析!$D$233,D671&lt;=铜钱系统分析!$E$233),5,AND(D671&gt;铜钱系统分析!$D$234,D671&lt;=铜钱系统分析!$E$234),4,AND(D671&gt;铜钱系统分析!$D$235,D671&lt;=铜钱系统分析!$E$235),3,AND(D671&gt;铜钱系统分析!$D$236,D671&lt;=铜钱系统分析!$E$236),2)</f>
        <v>3</v>
      </c>
      <c r="G671" s="48">
        <f t="shared" ca="1" si="102"/>
        <v>58.247340150488029</v>
      </c>
      <c r="H671">
        <f ca="1">_xlfn.IFS(AND(G671&gt;铜钱系统分析!$D$233,G671&lt;=铜钱系统分析!$E$233),5,AND(G671&gt;铜钱系统分析!$D$234,G671&lt;=铜钱系统分析!$E$234),4,AND(G671&gt;铜钱系统分析!$D$235,G671&lt;=铜钱系统分析!$E$235),3,AND(G671&gt;铜钱系统分析!$D$236,G671&lt;=铜钱系统分析!$E$236),2)</f>
        <v>3</v>
      </c>
      <c r="J671" s="48">
        <f t="shared" ca="1" si="103"/>
        <v>7.1672017143057598</v>
      </c>
      <c r="K671">
        <f ca="1">_xlfn.IFS(AND(J671&gt;铜钱系统分析!$D$233,J671&lt;=铜钱系统分析!$E$233),5,AND(J671&gt;铜钱系统分析!$D$234,J671&lt;=铜钱系统分析!$E$234),4,AND(J671&gt;铜钱系统分析!$D$235,J671&lt;=铜钱系统分析!$E$235),3,AND(J671&gt;铜钱系统分析!$D$236,J671&lt;=铜钱系统分析!$E$236),2)</f>
        <v>3</v>
      </c>
      <c r="M671" s="48">
        <f t="shared" ca="1" si="104"/>
        <v>46.996565093749986</v>
      </c>
      <c r="N671">
        <f ca="1">_xlfn.IFS(AND(M671&gt;铜钱系统分析!$D$233,M671&lt;=铜钱系统分析!$E$233),5,AND(M671&gt;铜钱系统分析!$D$234,M671&lt;=铜钱系统分析!$E$234),4,AND(M671&gt;铜钱系统分析!$D$235,M671&lt;=铜钱系统分析!$E$235),3,AND(M671&gt;铜钱系统分析!$D$236,M671&lt;=铜钱系统分析!$E$236),2)</f>
        <v>3</v>
      </c>
      <c r="P671" s="48">
        <f t="shared" ca="1" si="105"/>
        <v>41.108161330216021</v>
      </c>
      <c r="Q671">
        <f ca="1">_xlfn.IFS(AND(P671&gt;铜钱系统分析!$D$233,P671&lt;=铜钱系统分析!$E$233),5,AND(P671&gt;铜钱系统分析!$D$234,P671&lt;=铜钱系统分析!$E$234),4,AND(P671&gt;铜钱系统分析!$D$235,P671&lt;=铜钱系统分析!$E$235),3,AND(P671&gt;铜钱系统分析!$D$236,P671&lt;=铜钱系统分析!$E$236),2)</f>
        <v>3</v>
      </c>
      <c r="S671" s="48">
        <f t="shared" ca="1" si="106"/>
        <v>8.4326392766158165</v>
      </c>
      <c r="T671">
        <f ca="1">_xlfn.IFS(AND(S671&gt;铜钱系统分析!$D$233,S671&lt;=铜钱系统分析!$E$233),5,AND(S671&gt;铜钱系统分析!$D$234,S671&lt;=铜钱系统分析!$E$234),4,AND(S671&gt;铜钱系统分析!$D$235,S671&lt;=铜钱系统分析!$E$235),3,AND(S671&gt;铜钱系统分析!$D$236,S671&lt;=铜钱系统分析!$E$236),2)</f>
        <v>3</v>
      </c>
      <c r="V671" s="48">
        <f t="shared" ca="1" si="107"/>
        <v>39.974503980588025</v>
      </c>
      <c r="W671">
        <f ca="1">_xlfn.IFS(AND(V671&gt;铜钱系统分析!$D$233,V671&lt;=铜钱系统分析!$E$233),5,AND(V671&gt;铜钱系统分析!$D$234,V671&lt;=铜钱系统分析!$E$234),4,AND(V671&gt;铜钱系统分析!$D$235,V671&lt;=铜钱系统分析!$E$235),3,AND(V671&gt;铜钱系统分析!$D$236,V671&lt;=铜钱系统分析!$E$236),2)</f>
        <v>3</v>
      </c>
      <c r="Y671" s="48">
        <f t="shared" ca="1" si="108"/>
        <v>43.155554698354074</v>
      </c>
      <c r="Z671">
        <f ca="1">_xlfn.IFS(AND(Y671&gt;铜钱系统分析!$D$233,Y671&lt;=铜钱系统分析!$E$233),5,AND(Y671&gt;铜钱系统分析!$D$234,Y671&lt;=铜钱系统分析!$E$234),4,AND(Y671&gt;铜钱系统分析!$D$235,Y671&lt;=铜钱系统分析!$E$235),3,AND(Y671&gt;铜钱系统分析!$D$236,Y671&lt;=铜钱系统分析!$E$236),2)</f>
        <v>3</v>
      </c>
      <c r="AB671" s="48">
        <f t="shared" ca="1" si="109"/>
        <v>61.848306789597352</v>
      </c>
      <c r="AC671">
        <f ca="1">_xlfn.IFS(AND(AB671&gt;铜钱系统分析!$D$233,AB671&lt;=铜钱系统分析!$E$233),5,AND(AB671&gt;铜钱系统分析!$D$234,AB671&lt;=铜钱系统分析!$E$234),4,AND(AB671&gt;铜钱系统分析!$D$235,AB671&lt;=铜钱系统分析!$E$235),3,AND(AB671&gt;铜钱系统分析!$D$236,AB671&lt;=铜钱系统分析!$E$236),2)</f>
        <v>3</v>
      </c>
    </row>
    <row r="672" spans="1:29" x14ac:dyDescent="0.15">
      <c r="A672" s="48">
        <f t="shared" ca="1" si="100"/>
        <v>60.177257363284852</v>
      </c>
      <c r="B672">
        <f ca="1">_xlfn.IFS(AND(A672&gt;铜钱系统分析!$D$233,A672&lt;=铜钱系统分析!$E$233),5,AND(A672&gt;铜钱系统分析!$D$234,A672&lt;=铜钱系统分析!$E$234),4,AND(A672&gt;铜钱系统分析!$D$235,A672&lt;=铜钱系统分析!$E$235),3,AND(A672&gt;铜钱系统分析!$D$236,A672&lt;=铜钱系统分析!$E$236),2)</f>
        <v>3</v>
      </c>
      <c r="D672" s="48">
        <f t="shared" ca="1" si="101"/>
        <v>11.181543685025662</v>
      </c>
      <c r="E672">
        <f ca="1">_xlfn.IFS(AND(D672&gt;铜钱系统分析!$D$233,D672&lt;=铜钱系统分析!$E$233),5,AND(D672&gt;铜钱系统分析!$D$234,D672&lt;=铜钱系统分析!$E$234),4,AND(D672&gt;铜钱系统分析!$D$235,D672&lt;=铜钱系统分析!$E$235),3,AND(D672&gt;铜钱系统分析!$D$236,D672&lt;=铜钱系统分析!$E$236),2)</f>
        <v>3</v>
      </c>
      <c r="G672" s="48">
        <f t="shared" ca="1" si="102"/>
        <v>55.93792890391174</v>
      </c>
      <c r="H672">
        <f ca="1">_xlfn.IFS(AND(G672&gt;铜钱系统分析!$D$233,G672&lt;=铜钱系统分析!$E$233),5,AND(G672&gt;铜钱系统分析!$D$234,G672&lt;=铜钱系统分析!$E$234),4,AND(G672&gt;铜钱系统分析!$D$235,G672&lt;=铜钱系统分析!$E$235),3,AND(G672&gt;铜钱系统分析!$D$236,G672&lt;=铜钱系统分析!$E$236),2)</f>
        <v>3</v>
      </c>
      <c r="J672" s="48">
        <f t="shared" ca="1" si="103"/>
        <v>20.700205775064973</v>
      </c>
      <c r="K672">
        <f ca="1">_xlfn.IFS(AND(J672&gt;铜钱系统分析!$D$233,J672&lt;=铜钱系统分析!$E$233),5,AND(J672&gt;铜钱系统分析!$D$234,J672&lt;=铜钱系统分析!$E$234),4,AND(J672&gt;铜钱系统分析!$D$235,J672&lt;=铜钱系统分析!$E$235),3,AND(J672&gt;铜钱系统分析!$D$236,J672&lt;=铜钱系统分析!$E$236),2)</f>
        <v>3</v>
      </c>
      <c r="M672" s="48">
        <f t="shared" ca="1" si="104"/>
        <v>37.082130265263032</v>
      </c>
      <c r="N672">
        <f ca="1">_xlfn.IFS(AND(M672&gt;铜钱系统分析!$D$233,M672&lt;=铜钱系统分析!$E$233),5,AND(M672&gt;铜钱系统分析!$D$234,M672&lt;=铜钱系统分析!$E$234),4,AND(M672&gt;铜钱系统分析!$D$235,M672&lt;=铜钱系统分析!$E$235),3,AND(M672&gt;铜钱系统分析!$D$236,M672&lt;=铜钱系统分析!$E$236),2)</f>
        <v>3</v>
      </c>
      <c r="P672" s="48">
        <f t="shared" ca="1" si="105"/>
        <v>10.947374403361621</v>
      </c>
      <c r="Q672">
        <f ca="1">_xlfn.IFS(AND(P672&gt;铜钱系统分析!$D$233,P672&lt;=铜钱系统分析!$E$233),5,AND(P672&gt;铜钱系统分析!$D$234,P672&lt;=铜钱系统分析!$E$234),4,AND(P672&gt;铜钱系统分析!$D$235,P672&lt;=铜钱系统分析!$E$235),3,AND(P672&gt;铜钱系统分析!$D$236,P672&lt;=铜钱系统分析!$E$236),2)</f>
        <v>3</v>
      </c>
      <c r="S672" s="48">
        <f t="shared" ca="1" si="106"/>
        <v>88.098945898332687</v>
      </c>
      <c r="T672">
        <f ca="1">_xlfn.IFS(AND(S672&gt;铜钱系统分析!$D$233,S672&lt;=铜钱系统分析!$E$233),5,AND(S672&gt;铜钱系统分析!$D$234,S672&lt;=铜钱系统分析!$E$234),4,AND(S672&gt;铜钱系统分析!$D$235,S672&lt;=铜钱系统分析!$E$235),3,AND(S672&gt;铜钱系统分析!$D$236,S672&lt;=铜钱系统分析!$E$236),2)</f>
        <v>2</v>
      </c>
      <c r="V672" s="48">
        <f t="shared" ca="1" si="107"/>
        <v>93.34456402041306</v>
      </c>
      <c r="W672">
        <f ca="1">_xlfn.IFS(AND(V672&gt;铜钱系统分析!$D$233,V672&lt;=铜钱系统分析!$E$233),5,AND(V672&gt;铜钱系统分析!$D$234,V672&lt;=铜钱系统分析!$E$234),4,AND(V672&gt;铜钱系统分析!$D$235,V672&lt;=铜钱系统分析!$E$235),3,AND(V672&gt;铜钱系统分析!$D$236,V672&lt;=铜钱系统分析!$E$236),2)</f>
        <v>2</v>
      </c>
      <c r="Y672" s="48">
        <f t="shared" ca="1" si="108"/>
        <v>38.502234380596065</v>
      </c>
      <c r="Z672">
        <f ca="1">_xlfn.IFS(AND(Y672&gt;铜钱系统分析!$D$233,Y672&lt;=铜钱系统分析!$E$233),5,AND(Y672&gt;铜钱系统分析!$D$234,Y672&lt;=铜钱系统分析!$E$234),4,AND(Y672&gt;铜钱系统分析!$D$235,Y672&lt;=铜钱系统分析!$E$235),3,AND(Y672&gt;铜钱系统分析!$D$236,Y672&lt;=铜钱系统分析!$E$236),2)</f>
        <v>3</v>
      </c>
      <c r="AB672" s="48">
        <f t="shared" ca="1" si="109"/>
        <v>82.502402306011462</v>
      </c>
      <c r="AC672">
        <f ca="1">_xlfn.IFS(AND(AB672&gt;铜钱系统分析!$D$233,AB672&lt;=铜钱系统分析!$E$233),5,AND(AB672&gt;铜钱系统分析!$D$234,AB672&lt;=铜钱系统分析!$E$234),4,AND(AB672&gt;铜钱系统分析!$D$235,AB672&lt;=铜钱系统分析!$E$235),3,AND(AB672&gt;铜钱系统分析!$D$236,AB672&lt;=铜钱系统分析!$E$236),2)</f>
        <v>2</v>
      </c>
    </row>
    <row r="673" spans="1:29" x14ac:dyDescent="0.15">
      <c r="A673" s="48">
        <f t="shared" ca="1" si="100"/>
        <v>38.529492805091273</v>
      </c>
      <c r="B673">
        <f ca="1">_xlfn.IFS(AND(A673&gt;铜钱系统分析!$D$233,A673&lt;=铜钱系统分析!$E$233),5,AND(A673&gt;铜钱系统分析!$D$234,A673&lt;=铜钱系统分析!$E$234),4,AND(A673&gt;铜钱系统分析!$D$235,A673&lt;=铜钱系统分析!$E$235),3,AND(A673&gt;铜钱系统分析!$D$236,A673&lt;=铜钱系统分析!$E$236),2)</f>
        <v>3</v>
      </c>
      <c r="D673" s="48">
        <f t="shared" ca="1" si="101"/>
        <v>94.123813465136394</v>
      </c>
      <c r="E673">
        <f ca="1">_xlfn.IFS(AND(D673&gt;铜钱系统分析!$D$233,D673&lt;=铜钱系统分析!$E$233),5,AND(D673&gt;铜钱系统分析!$D$234,D673&lt;=铜钱系统分析!$E$234),4,AND(D673&gt;铜钱系统分析!$D$235,D673&lt;=铜钱系统分析!$E$235),3,AND(D673&gt;铜钱系统分析!$D$236,D673&lt;=铜钱系统分析!$E$236),2)</f>
        <v>2</v>
      </c>
      <c r="G673" s="48">
        <f t="shared" ca="1" si="102"/>
        <v>18.273133809321628</v>
      </c>
      <c r="H673">
        <f ca="1">_xlfn.IFS(AND(G673&gt;铜钱系统分析!$D$233,G673&lt;=铜钱系统分析!$E$233),5,AND(G673&gt;铜钱系统分析!$D$234,G673&lt;=铜钱系统分析!$E$234),4,AND(G673&gt;铜钱系统分析!$D$235,G673&lt;=铜钱系统分析!$E$235),3,AND(G673&gt;铜钱系统分析!$D$236,G673&lt;=铜钱系统分析!$E$236),2)</f>
        <v>3</v>
      </c>
      <c r="J673" s="48">
        <f t="shared" ca="1" si="103"/>
        <v>87.167301101725684</v>
      </c>
      <c r="K673">
        <f ca="1">_xlfn.IFS(AND(J673&gt;铜钱系统分析!$D$233,J673&lt;=铜钱系统分析!$E$233),5,AND(J673&gt;铜钱系统分析!$D$234,J673&lt;=铜钱系统分析!$E$234),4,AND(J673&gt;铜钱系统分析!$D$235,J673&lt;=铜钱系统分析!$E$235),3,AND(J673&gt;铜钱系统分析!$D$236,J673&lt;=铜钱系统分析!$E$236),2)</f>
        <v>2</v>
      </c>
      <c r="M673" s="48">
        <f t="shared" ca="1" si="104"/>
        <v>52.41722926168606</v>
      </c>
      <c r="N673">
        <f ca="1">_xlfn.IFS(AND(M673&gt;铜钱系统分析!$D$233,M673&lt;=铜钱系统分析!$E$233),5,AND(M673&gt;铜钱系统分析!$D$234,M673&lt;=铜钱系统分析!$E$234),4,AND(M673&gt;铜钱系统分析!$D$235,M673&lt;=铜钱系统分析!$E$235),3,AND(M673&gt;铜钱系统分析!$D$236,M673&lt;=铜钱系统分析!$E$236),2)</f>
        <v>3</v>
      </c>
      <c r="P673" s="48">
        <f t="shared" ca="1" si="105"/>
        <v>7.0831696201467125</v>
      </c>
      <c r="Q673">
        <f ca="1">_xlfn.IFS(AND(P673&gt;铜钱系统分析!$D$233,P673&lt;=铜钱系统分析!$E$233),5,AND(P673&gt;铜钱系统分析!$D$234,P673&lt;=铜钱系统分析!$E$234),4,AND(P673&gt;铜钱系统分析!$D$235,P673&lt;=铜钱系统分析!$E$235),3,AND(P673&gt;铜钱系统分析!$D$236,P673&lt;=铜钱系统分析!$E$236),2)</f>
        <v>3</v>
      </c>
      <c r="S673" s="48">
        <f t="shared" ca="1" si="106"/>
        <v>3.2981163985409956</v>
      </c>
      <c r="T673">
        <f ca="1">_xlfn.IFS(AND(S673&gt;铜钱系统分析!$D$233,S673&lt;=铜钱系统分析!$E$233),5,AND(S673&gt;铜钱系统分析!$D$234,S673&lt;=铜钱系统分析!$E$234),4,AND(S673&gt;铜钱系统分析!$D$235,S673&lt;=铜钱系统分析!$E$235),3,AND(S673&gt;铜钱系统分析!$D$236,S673&lt;=铜钱系统分析!$E$236),2)</f>
        <v>3</v>
      </c>
      <c r="V673" s="48">
        <f t="shared" ca="1" si="107"/>
        <v>78.675753846077384</v>
      </c>
      <c r="W673">
        <f ca="1">_xlfn.IFS(AND(V673&gt;铜钱系统分析!$D$233,V673&lt;=铜钱系统分析!$E$233),5,AND(V673&gt;铜钱系统分析!$D$234,V673&lt;=铜钱系统分析!$E$234),4,AND(V673&gt;铜钱系统分析!$D$235,V673&lt;=铜钱系统分析!$E$235),3,AND(V673&gt;铜钱系统分析!$D$236,V673&lt;=铜钱系统分析!$E$236),2)</f>
        <v>2</v>
      </c>
      <c r="Y673" s="48">
        <f t="shared" ca="1" si="108"/>
        <v>68.978866027761569</v>
      </c>
      <c r="Z673">
        <f ca="1">_xlfn.IFS(AND(Y673&gt;铜钱系统分析!$D$233,Y673&lt;=铜钱系统分析!$E$233),5,AND(Y673&gt;铜钱系统分析!$D$234,Y673&lt;=铜钱系统分析!$E$234),4,AND(Y673&gt;铜钱系统分析!$D$235,Y673&lt;=铜钱系统分析!$E$235),3,AND(Y673&gt;铜钱系统分析!$D$236,Y673&lt;=铜钱系统分析!$E$236),2)</f>
        <v>3</v>
      </c>
      <c r="AB673" s="48">
        <f t="shared" ca="1" si="109"/>
        <v>96.012030956502329</v>
      </c>
      <c r="AC673">
        <f ca="1">_xlfn.IFS(AND(AB673&gt;铜钱系统分析!$D$233,AB673&lt;=铜钱系统分析!$E$233),5,AND(AB673&gt;铜钱系统分析!$D$234,AB673&lt;=铜钱系统分析!$E$234),4,AND(AB673&gt;铜钱系统分析!$D$235,AB673&lt;=铜钱系统分析!$E$235),3,AND(AB673&gt;铜钱系统分析!$D$236,AB673&lt;=铜钱系统分析!$E$236),2)</f>
        <v>2</v>
      </c>
    </row>
    <row r="674" spans="1:29" x14ac:dyDescent="0.15">
      <c r="A674" s="48">
        <f t="shared" ca="1" si="100"/>
        <v>86.913662494758427</v>
      </c>
      <c r="B674">
        <f ca="1">_xlfn.IFS(AND(A674&gt;铜钱系统分析!$D$233,A674&lt;=铜钱系统分析!$E$233),5,AND(A674&gt;铜钱系统分析!$D$234,A674&lt;=铜钱系统分析!$E$234),4,AND(A674&gt;铜钱系统分析!$D$235,A674&lt;=铜钱系统分析!$E$235),3,AND(A674&gt;铜钱系统分析!$D$236,A674&lt;=铜钱系统分析!$E$236),2)</f>
        <v>2</v>
      </c>
      <c r="D674" s="48">
        <f t="shared" ca="1" si="101"/>
        <v>78.617741630472651</v>
      </c>
      <c r="E674">
        <f ca="1">_xlfn.IFS(AND(D674&gt;铜钱系统分析!$D$233,D674&lt;=铜钱系统分析!$E$233),5,AND(D674&gt;铜钱系统分析!$D$234,D674&lt;=铜钱系统分析!$E$234),4,AND(D674&gt;铜钱系统分析!$D$235,D674&lt;=铜钱系统分析!$E$235),3,AND(D674&gt;铜钱系统分析!$D$236,D674&lt;=铜钱系统分析!$E$236),2)</f>
        <v>2</v>
      </c>
      <c r="G674" s="48">
        <f t="shared" ca="1" si="102"/>
        <v>59.790131970742941</v>
      </c>
      <c r="H674">
        <f ca="1">_xlfn.IFS(AND(G674&gt;铜钱系统分析!$D$233,G674&lt;=铜钱系统分析!$E$233),5,AND(G674&gt;铜钱系统分析!$D$234,G674&lt;=铜钱系统分析!$E$234),4,AND(G674&gt;铜钱系统分析!$D$235,G674&lt;=铜钱系统分析!$E$235),3,AND(G674&gt;铜钱系统分析!$D$236,G674&lt;=铜钱系统分析!$E$236),2)</f>
        <v>3</v>
      </c>
      <c r="J674" s="48">
        <f t="shared" ca="1" si="103"/>
        <v>27.704852834337991</v>
      </c>
      <c r="K674">
        <f ca="1">_xlfn.IFS(AND(J674&gt;铜钱系统分析!$D$233,J674&lt;=铜钱系统分析!$E$233),5,AND(J674&gt;铜钱系统分析!$D$234,J674&lt;=铜钱系统分析!$E$234),4,AND(J674&gt;铜钱系统分析!$D$235,J674&lt;=铜钱系统分析!$E$235),3,AND(J674&gt;铜钱系统分析!$D$236,J674&lt;=铜钱系统分析!$E$236),2)</f>
        <v>3</v>
      </c>
      <c r="M674" s="48">
        <f t="shared" ca="1" si="104"/>
        <v>37.925668517526177</v>
      </c>
      <c r="N674">
        <f ca="1">_xlfn.IFS(AND(M674&gt;铜钱系统分析!$D$233,M674&lt;=铜钱系统分析!$E$233),5,AND(M674&gt;铜钱系统分析!$D$234,M674&lt;=铜钱系统分析!$E$234),4,AND(M674&gt;铜钱系统分析!$D$235,M674&lt;=铜钱系统分析!$E$235),3,AND(M674&gt;铜钱系统分析!$D$236,M674&lt;=铜钱系统分析!$E$236),2)</f>
        <v>3</v>
      </c>
      <c r="P674" s="48">
        <f t="shared" ca="1" si="105"/>
        <v>18.710262599225103</v>
      </c>
      <c r="Q674">
        <f ca="1">_xlfn.IFS(AND(P674&gt;铜钱系统分析!$D$233,P674&lt;=铜钱系统分析!$E$233),5,AND(P674&gt;铜钱系统分析!$D$234,P674&lt;=铜钱系统分析!$E$234),4,AND(P674&gt;铜钱系统分析!$D$235,P674&lt;=铜钱系统分析!$E$235),3,AND(P674&gt;铜钱系统分析!$D$236,P674&lt;=铜钱系统分析!$E$236),2)</f>
        <v>3</v>
      </c>
      <c r="S674" s="48">
        <f t="shared" ca="1" si="106"/>
        <v>30.549642097734509</v>
      </c>
      <c r="T674">
        <f ca="1">_xlfn.IFS(AND(S674&gt;铜钱系统分析!$D$233,S674&lt;=铜钱系统分析!$E$233),5,AND(S674&gt;铜钱系统分析!$D$234,S674&lt;=铜钱系统分析!$E$234),4,AND(S674&gt;铜钱系统分析!$D$235,S674&lt;=铜钱系统分析!$E$235),3,AND(S674&gt;铜钱系统分析!$D$236,S674&lt;=铜钱系统分析!$E$236),2)</f>
        <v>3</v>
      </c>
      <c r="V674" s="48">
        <f t="shared" ca="1" si="107"/>
        <v>41.628991075670086</v>
      </c>
      <c r="W674">
        <f ca="1">_xlfn.IFS(AND(V674&gt;铜钱系统分析!$D$233,V674&lt;=铜钱系统分析!$E$233),5,AND(V674&gt;铜钱系统分析!$D$234,V674&lt;=铜钱系统分析!$E$234),4,AND(V674&gt;铜钱系统分析!$D$235,V674&lt;=铜钱系统分析!$E$235),3,AND(V674&gt;铜钱系统分析!$D$236,V674&lt;=铜钱系统分析!$E$236),2)</f>
        <v>3</v>
      </c>
      <c r="Y674" s="48">
        <f t="shared" ca="1" si="108"/>
        <v>41.370186703290813</v>
      </c>
      <c r="Z674">
        <f ca="1">_xlfn.IFS(AND(Y674&gt;铜钱系统分析!$D$233,Y674&lt;=铜钱系统分析!$E$233),5,AND(Y674&gt;铜钱系统分析!$D$234,Y674&lt;=铜钱系统分析!$E$234),4,AND(Y674&gt;铜钱系统分析!$D$235,Y674&lt;=铜钱系统分析!$E$235),3,AND(Y674&gt;铜钱系统分析!$D$236,Y674&lt;=铜钱系统分析!$E$236),2)</f>
        <v>3</v>
      </c>
      <c r="AB674" s="48">
        <f t="shared" ca="1" si="109"/>
        <v>77.327950240719602</v>
      </c>
      <c r="AC674">
        <f ca="1">_xlfn.IFS(AND(AB674&gt;铜钱系统分析!$D$233,AB674&lt;=铜钱系统分析!$E$233),5,AND(AB674&gt;铜钱系统分析!$D$234,AB674&lt;=铜钱系统分析!$E$234),4,AND(AB674&gt;铜钱系统分析!$D$235,AB674&lt;=铜钱系统分析!$E$235),3,AND(AB674&gt;铜钱系统分析!$D$236,AB674&lt;=铜钱系统分析!$E$236),2)</f>
        <v>2</v>
      </c>
    </row>
    <row r="675" spans="1:29" x14ac:dyDescent="0.15">
      <c r="A675" s="48">
        <f t="shared" ca="1" si="100"/>
        <v>97.545633420840915</v>
      </c>
      <c r="B675">
        <f ca="1">_xlfn.IFS(AND(A675&gt;铜钱系统分析!$D$233,A675&lt;=铜钱系统分析!$E$233),5,AND(A675&gt;铜钱系统分析!$D$234,A675&lt;=铜钱系统分析!$E$234),4,AND(A675&gt;铜钱系统分析!$D$235,A675&lt;=铜钱系统分析!$E$235),3,AND(A675&gt;铜钱系统分析!$D$236,A675&lt;=铜钱系统分析!$E$236),2)</f>
        <v>2</v>
      </c>
      <c r="D675" s="48">
        <f t="shared" ca="1" si="101"/>
        <v>60.207539744626295</v>
      </c>
      <c r="E675">
        <f ca="1">_xlfn.IFS(AND(D675&gt;铜钱系统分析!$D$233,D675&lt;=铜钱系统分析!$E$233),5,AND(D675&gt;铜钱系统分析!$D$234,D675&lt;=铜钱系统分析!$E$234),4,AND(D675&gt;铜钱系统分析!$D$235,D675&lt;=铜钱系统分析!$E$235),3,AND(D675&gt;铜钱系统分析!$D$236,D675&lt;=铜钱系统分析!$E$236),2)</f>
        <v>3</v>
      </c>
      <c r="G675" s="48">
        <f t="shared" ca="1" si="102"/>
        <v>20.286246146042508</v>
      </c>
      <c r="H675">
        <f ca="1">_xlfn.IFS(AND(G675&gt;铜钱系统分析!$D$233,G675&lt;=铜钱系统分析!$E$233),5,AND(G675&gt;铜钱系统分析!$D$234,G675&lt;=铜钱系统分析!$E$234),4,AND(G675&gt;铜钱系统分析!$D$235,G675&lt;=铜钱系统分析!$E$235),3,AND(G675&gt;铜钱系统分析!$D$236,G675&lt;=铜钱系统分析!$E$236),2)</f>
        <v>3</v>
      </c>
      <c r="J675" s="48">
        <f t="shared" ca="1" si="103"/>
        <v>75.325073964577584</v>
      </c>
      <c r="K675">
        <f ca="1">_xlfn.IFS(AND(J675&gt;铜钱系统分析!$D$233,J675&lt;=铜钱系统分析!$E$233),5,AND(J675&gt;铜钱系统分析!$D$234,J675&lt;=铜钱系统分析!$E$234),4,AND(J675&gt;铜钱系统分析!$D$235,J675&lt;=铜钱系统分析!$E$235),3,AND(J675&gt;铜钱系统分析!$D$236,J675&lt;=铜钱系统分析!$E$236),2)</f>
        <v>2</v>
      </c>
      <c r="M675" s="48">
        <f t="shared" ca="1" si="104"/>
        <v>26.849615052587271</v>
      </c>
      <c r="N675">
        <f ca="1">_xlfn.IFS(AND(M675&gt;铜钱系统分析!$D$233,M675&lt;=铜钱系统分析!$E$233),5,AND(M675&gt;铜钱系统分析!$D$234,M675&lt;=铜钱系统分析!$E$234),4,AND(M675&gt;铜钱系统分析!$D$235,M675&lt;=铜钱系统分析!$E$235),3,AND(M675&gt;铜钱系统分析!$D$236,M675&lt;=铜钱系统分析!$E$236),2)</f>
        <v>3</v>
      </c>
      <c r="P675" s="48">
        <f t="shared" ca="1" si="105"/>
        <v>79.282259080525677</v>
      </c>
      <c r="Q675">
        <f ca="1">_xlfn.IFS(AND(P675&gt;铜钱系统分析!$D$233,P675&lt;=铜钱系统分析!$E$233),5,AND(P675&gt;铜钱系统分析!$D$234,P675&lt;=铜钱系统分析!$E$234),4,AND(P675&gt;铜钱系统分析!$D$235,P675&lt;=铜钱系统分析!$E$235),3,AND(P675&gt;铜钱系统分析!$D$236,P675&lt;=铜钱系统分析!$E$236),2)</f>
        <v>2</v>
      </c>
      <c r="S675" s="48">
        <f t="shared" ca="1" si="106"/>
        <v>23.781381073745699</v>
      </c>
      <c r="T675">
        <f ca="1">_xlfn.IFS(AND(S675&gt;铜钱系统分析!$D$233,S675&lt;=铜钱系统分析!$E$233),5,AND(S675&gt;铜钱系统分析!$D$234,S675&lt;=铜钱系统分析!$E$234),4,AND(S675&gt;铜钱系统分析!$D$235,S675&lt;=铜钱系统分析!$E$235),3,AND(S675&gt;铜钱系统分析!$D$236,S675&lt;=铜钱系统分析!$E$236),2)</f>
        <v>3</v>
      </c>
      <c r="V675" s="48">
        <f t="shared" ca="1" si="107"/>
        <v>21.782120166468143</v>
      </c>
      <c r="W675">
        <f ca="1">_xlfn.IFS(AND(V675&gt;铜钱系统分析!$D$233,V675&lt;=铜钱系统分析!$E$233),5,AND(V675&gt;铜钱系统分析!$D$234,V675&lt;=铜钱系统分析!$E$234),4,AND(V675&gt;铜钱系统分析!$D$235,V675&lt;=铜钱系统分析!$E$235),3,AND(V675&gt;铜钱系统分析!$D$236,V675&lt;=铜钱系统分析!$E$236),2)</f>
        <v>3</v>
      </c>
      <c r="Y675" s="48">
        <f t="shared" ca="1" si="108"/>
        <v>58.941823986081673</v>
      </c>
      <c r="Z675">
        <f ca="1">_xlfn.IFS(AND(Y675&gt;铜钱系统分析!$D$233,Y675&lt;=铜钱系统分析!$E$233),5,AND(Y675&gt;铜钱系统分析!$D$234,Y675&lt;=铜钱系统分析!$E$234),4,AND(Y675&gt;铜钱系统分析!$D$235,Y675&lt;=铜钱系统分析!$E$235),3,AND(Y675&gt;铜钱系统分析!$D$236,Y675&lt;=铜钱系统分析!$E$236),2)</f>
        <v>3</v>
      </c>
      <c r="AB675" s="48">
        <f t="shared" ca="1" si="109"/>
        <v>91.768691735598424</v>
      </c>
      <c r="AC675">
        <f ca="1">_xlfn.IFS(AND(AB675&gt;铜钱系统分析!$D$233,AB675&lt;=铜钱系统分析!$E$233),5,AND(AB675&gt;铜钱系统分析!$D$234,AB675&lt;=铜钱系统分析!$E$234),4,AND(AB675&gt;铜钱系统分析!$D$235,AB675&lt;=铜钱系统分析!$E$235),3,AND(AB675&gt;铜钱系统分析!$D$236,AB675&lt;=铜钱系统分析!$E$236),2)</f>
        <v>2</v>
      </c>
    </row>
    <row r="676" spans="1:29" x14ac:dyDescent="0.15">
      <c r="A676" s="48">
        <f t="shared" ca="1" si="100"/>
        <v>72.204071642274016</v>
      </c>
      <c r="B676">
        <f ca="1">_xlfn.IFS(AND(A676&gt;铜钱系统分析!$D$233,A676&lt;=铜钱系统分析!$E$233),5,AND(A676&gt;铜钱系统分析!$D$234,A676&lt;=铜钱系统分析!$E$234),4,AND(A676&gt;铜钱系统分析!$D$235,A676&lt;=铜钱系统分析!$E$235),3,AND(A676&gt;铜钱系统分析!$D$236,A676&lt;=铜钱系统分析!$E$236),2)</f>
        <v>3</v>
      </c>
      <c r="D676" s="48">
        <f t="shared" ca="1" si="101"/>
        <v>92.358062344755751</v>
      </c>
      <c r="E676">
        <f ca="1">_xlfn.IFS(AND(D676&gt;铜钱系统分析!$D$233,D676&lt;=铜钱系统分析!$E$233),5,AND(D676&gt;铜钱系统分析!$D$234,D676&lt;=铜钱系统分析!$E$234),4,AND(D676&gt;铜钱系统分析!$D$235,D676&lt;=铜钱系统分析!$E$235),3,AND(D676&gt;铜钱系统分析!$D$236,D676&lt;=铜钱系统分析!$E$236),2)</f>
        <v>2</v>
      </c>
      <c r="G676" s="48">
        <f t="shared" ca="1" si="102"/>
        <v>20.318534782757645</v>
      </c>
      <c r="H676">
        <f ca="1">_xlfn.IFS(AND(G676&gt;铜钱系统分析!$D$233,G676&lt;=铜钱系统分析!$E$233),5,AND(G676&gt;铜钱系统分析!$D$234,G676&lt;=铜钱系统分析!$E$234),4,AND(G676&gt;铜钱系统分析!$D$235,G676&lt;=铜钱系统分析!$E$235),3,AND(G676&gt;铜钱系统分析!$D$236,G676&lt;=铜钱系统分析!$E$236),2)</f>
        <v>3</v>
      </c>
      <c r="J676" s="48">
        <f t="shared" ca="1" si="103"/>
        <v>96.273961743116345</v>
      </c>
      <c r="K676">
        <f ca="1">_xlfn.IFS(AND(J676&gt;铜钱系统分析!$D$233,J676&lt;=铜钱系统分析!$E$233),5,AND(J676&gt;铜钱系统分析!$D$234,J676&lt;=铜钱系统分析!$E$234),4,AND(J676&gt;铜钱系统分析!$D$235,J676&lt;=铜钱系统分析!$E$235),3,AND(J676&gt;铜钱系统分析!$D$236,J676&lt;=铜钱系统分析!$E$236),2)</f>
        <v>2</v>
      </c>
      <c r="M676" s="48">
        <f t="shared" ca="1" si="104"/>
        <v>67.879696532935867</v>
      </c>
      <c r="N676">
        <f ca="1">_xlfn.IFS(AND(M676&gt;铜钱系统分析!$D$233,M676&lt;=铜钱系统分析!$E$233),5,AND(M676&gt;铜钱系统分析!$D$234,M676&lt;=铜钱系统分析!$E$234),4,AND(M676&gt;铜钱系统分析!$D$235,M676&lt;=铜钱系统分析!$E$235),3,AND(M676&gt;铜钱系统分析!$D$236,M676&lt;=铜钱系统分析!$E$236),2)</f>
        <v>3</v>
      </c>
      <c r="P676" s="48">
        <f t="shared" ca="1" si="105"/>
        <v>83.409605851559036</v>
      </c>
      <c r="Q676">
        <f ca="1">_xlfn.IFS(AND(P676&gt;铜钱系统分析!$D$233,P676&lt;=铜钱系统分析!$E$233),5,AND(P676&gt;铜钱系统分析!$D$234,P676&lt;=铜钱系统分析!$E$234),4,AND(P676&gt;铜钱系统分析!$D$235,P676&lt;=铜钱系统分析!$E$235),3,AND(P676&gt;铜钱系统分析!$D$236,P676&lt;=铜钱系统分析!$E$236),2)</f>
        <v>2</v>
      </c>
      <c r="S676" s="48">
        <f t="shared" ca="1" si="106"/>
        <v>62.713855855810998</v>
      </c>
      <c r="T676">
        <f ca="1">_xlfn.IFS(AND(S676&gt;铜钱系统分析!$D$233,S676&lt;=铜钱系统分析!$E$233),5,AND(S676&gt;铜钱系统分析!$D$234,S676&lt;=铜钱系统分析!$E$234),4,AND(S676&gt;铜钱系统分析!$D$235,S676&lt;=铜钱系统分析!$E$235),3,AND(S676&gt;铜钱系统分析!$D$236,S676&lt;=铜钱系统分析!$E$236),2)</f>
        <v>3</v>
      </c>
      <c r="V676" s="48">
        <f t="shared" ca="1" si="107"/>
        <v>94.357708340434598</v>
      </c>
      <c r="W676">
        <f ca="1">_xlfn.IFS(AND(V676&gt;铜钱系统分析!$D$233,V676&lt;=铜钱系统分析!$E$233),5,AND(V676&gt;铜钱系统分析!$D$234,V676&lt;=铜钱系统分析!$E$234),4,AND(V676&gt;铜钱系统分析!$D$235,V676&lt;=铜钱系统分析!$E$235),3,AND(V676&gt;铜钱系统分析!$D$236,V676&lt;=铜钱系统分析!$E$236),2)</f>
        <v>2</v>
      </c>
      <c r="Y676" s="48">
        <f t="shared" ca="1" si="108"/>
        <v>18.138400116393282</v>
      </c>
      <c r="Z676">
        <f ca="1">_xlfn.IFS(AND(Y676&gt;铜钱系统分析!$D$233,Y676&lt;=铜钱系统分析!$E$233),5,AND(Y676&gt;铜钱系统分析!$D$234,Y676&lt;=铜钱系统分析!$E$234),4,AND(Y676&gt;铜钱系统分析!$D$235,Y676&lt;=铜钱系统分析!$E$235),3,AND(Y676&gt;铜钱系统分析!$D$236,Y676&lt;=铜钱系统分析!$E$236),2)</f>
        <v>3</v>
      </c>
      <c r="AB676" s="48">
        <f t="shared" ca="1" si="109"/>
        <v>56.709048541819982</v>
      </c>
      <c r="AC676">
        <f ca="1">_xlfn.IFS(AND(AB676&gt;铜钱系统分析!$D$233,AB676&lt;=铜钱系统分析!$E$233),5,AND(AB676&gt;铜钱系统分析!$D$234,AB676&lt;=铜钱系统分析!$E$234),4,AND(AB676&gt;铜钱系统分析!$D$235,AB676&lt;=铜钱系统分析!$E$235),3,AND(AB676&gt;铜钱系统分析!$D$236,AB676&lt;=铜钱系统分析!$E$236),2)</f>
        <v>3</v>
      </c>
    </row>
    <row r="677" spans="1:29" x14ac:dyDescent="0.15">
      <c r="A677" s="48">
        <f t="shared" ca="1" si="100"/>
        <v>94.44349440130415</v>
      </c>
      <c r="B677">
        <f ca="1">_xlfn.IFS(AND(A677&gt;铜钱系统分析!$D$233,A677&lt;=铜钱系统分析!$E$233),5,AND(A677&gt;铜钱系统分析!$D$234,A677&lt;=铜钱系统分析!$E$234),4,AND(A677&gt;铜钱系统分析!$D$235,A677&lt;=铜钱系统分析!$E$235),3,AND(A677&gt;铜钱系统分析!$D$236,A677&lt;=铜钱系统分析!$E$236),2)</f>
        <v>2</v>
      </c>
      <c r="D677" s="48">
        <f t="shared" ca="1" si="101"/>
        <v>47.650212254722732</v>
      </c>
      <c r="E677">
        <f ca="1">_xlfn.IFS(AND(D677&gt;铜钱系统分析!$D$233,D677&lt;=铜钱系统分析!$E$233),5,AND(D677&gt;铜钱系统分析!$D$234,D677&lt;=铜钱系统分析!$E$234),4,AND(D677&gt;铜钱系统分析!$D$235,D677&lt;=铜钱系统分析!$E$235),3,AND(D677&gt;铜钱系统分析!$D$236,D677&lt;=铜钱系统分析!$E$236),2)</f>
        <v>3</v>
      </c>
      <c r="G677" s="48">
        <f t="shared" ca="1" si="102"/>
        <v>51.007949538851335</v>
      </c>
      <c r="H677">
        <f ca="1">_xlfn.IFS(AND(G677&gt;铜钱系统分析!$D$233,G677&lt;=铜钱系统分析!$E$233),5,AND(G677&gt;铜钱系统分析!$D$234,G677&lt;=铜钱系统分析!$E$234),4,AND(G677&gt;铜钱系统分析!$D$235,G677&lt;=铜钱系统分析!$E$235),3,AND(G677&gt;铜钱系统分析!$D$236,G677&lt;=铜钱系统分析!$E$236),2)</f>
        <v>3</v>
      </c>
      <c r="J677" s="48">
        <f t="shared" ca="1" si="103"/>
        <v>99.817547128659939</v>
      </c>
      <c r="K677">
        <f ca="1">_xlfn.IFS(AND(J677&gt;铜钱系统分析!$D$233,J677&lt;=铜钱系统分析!$E$233),5,AND(J677&gt;铜钱系统分析!$D$234,J677&lt;=铜钱系统分析!$E$234),4,AND(J677&gt;铜钱系统分析!$D$235,J677&lt;=铜钱系统分析!$E$235),3,AND(J677&gt;铜钱系统分析!$D$236,J677&lt;=铜钱系统分析!$E$236),2)</f>
        <v>2</v>
      </c>
      <c r="M677" s="48">
        <f t="shared" ca="1" si="104"/>
        <v>15.430807487271803</v>
      </c>
      <c r="N677">
        <f ca="1">_xlfn.IFS(AND(M677&gt;铜钱系统分析!$D$233,M677&lt;=铜钱系统分析!$E$233),5,AND(M677&gt;铜钱系统分析!$D$234,M677&lt;=铜钱系统分析!$E$234),4,AND(M677&gt;铜钱系统分析!$D$235,M677&lt;=铜钱系统分析!$E$235),3,AND(M677&gt;铜钱系统分析!$D$236,M677&lt;=铜钱系统分析!$E$236),2)</f>
        <v>3</v>
      </c>
      <c r="P677" s="48">
        <f t="shared" ca="1" si="105"/>
        <v>53.260277995436248</v>
      </c>
      <c r="Q677">
        <f ca="1">_xlfn.IFS(AND(P677&gt;铜钱系统分析!$D$233,P677&lt;=铜钱系统分析!$E$233),5,AND(P677&gt;铜钱系统分析!$D$234,P677&lt;=铜钱系统分析!$E$234),4,AND(P677&gt;铜钱系统分析!$D$235,P677&lt;=铜钱系统分析!$E$235),3,AND(P677&gt;铜钱系统分析!$D$236,P677&lt;=铜钱系统分析!$E$236),2)</f>
        <v>3</v>
      </c>
      <c r="S677" s="48">
        <f t="shared" ca="1" si="106"/>
        <v>23.125864264229957</v>
      </c>
      <c r="T677">
        <f ca="1">_xlfn.IFS(AND(S677&gt;铜钱系统分析!$D$233,S677&lt;=铜钱系统分析!$E$233),5,AND(S677&gt;铜钱系统分析!$D$234,S677&lt;=铜钱系统分析!$E$234),4,AND(S677&gt;铜钱系统分析!$D$235,S677&lt;=铜钱系统分析!$E$235),3,AND(S677&gt;铜钱系统分析!$D$236,S677&lt;=铜钱系统分析!$E$236),2)</f>
        <v>3</v>
      </c>
      <c r="V677" s="48">
        <f t="shared" ca="1" si="107"/>
        <v>22.698230574858137</v>
      </c>
      <c r="W677">
        <f ca="1">_xlfn.IFS(AND(V677&gt;铜钱系统分析!$D$233,V677&lt;=铜钱系统分析!$E$233),5,AND(V677&gt;铜钱系统分析!$D$234,V677&lt;=铜钱系统分析!$E$234),4,AND(V677&gt;铜钱系统分析!$D$235,V677&lt;=铜钱系统分析!$E$235),3,AND(V677&gt;铜钱系统分析!$D$236,V677&lt;=铜钱系统分析!$E$236),2)</f>
        <v>3</v>
      </c>
      <c r="Y677" s="48">
        <f t="shared" ca="1" si="108"/>
        <v>66.778511364392131</v>
      </c>
      <c r="Z677">
        <f ca="1">_xlfn.IFS(AND(Y677&gt;铜钱系统分析!$D$233,Y677&lt;=铜钱系统分析!$E$233),5,AND(Y677&gt;铜钱系统分析!$D$234,Y677&lt;=铜钱系统分析!$E$234),4,AND(Y677&gt;铜钱系统分析!$D$235,Y677&lt;=铜钱系统分析!$E$235),3,AND(Y677&gt;铜钱系统分析!$D$236,Y677&lt;=铜钱系统分析!$E$236),2)</f>
        <v>3</v>
      </c>
      <c r="AB677" s="48">
        <f t="shared" ca="1" si="109"/>
        <v>6.3610711119713166</v>
      </c>
      <c r="AC677">
        <f ca="1">_xlfn.IFS(AND(AB677&gt;铜钱系统分析!$D$233,AB677&lt;=铜钱系统分析!$E$233),5,AND(AB677&gt;铜钱系统分析!$D$234,AB677&lt;=铜钱系统分析!$E$234),4,AND(AB677&gt;铜钱系统分析!$D$235,AB677&lt;=铜钱系统分析!$E$235),3,AND(AB677&gt;铜钱系统分析!$D$236,AB677&lt;=铜钱系统分析!$E$236),2)</f>
        <v>3</v>
      </c>
    </row>
    <row r="678" spans="1:29" x14ac:dyDescent="0.15">
      <c r="A678" s="48">
        <f t="shared" ca="1" si="100"/>
        <v>30.424773090187397</v>
      </c>
      <c r="B678">
        <f ca="1">_xlfn.IFS(AND(A678&gt;铜钱系统分析!$D$233,A678&lt;=铜钱系统分析!$E$233),5,AND(A678&gt;铜钱系统分析!$D$234,A678&lt;=铜钱系统分析!$E$234),4,AND(A678&gt;铜钱系统分析!$D$235,A678&lt;=铜钱系统分析!$E$235),3,AND(A678&gt;铜钱系统分析!$D$236,A678&lt;=铜钱系统分析!$E$236),2)</f>
        <v>3</v>
      </c>
      <c r="D678" s="48">
        <f t="shared" ca="1" si="101"/>
        <v>5.0779778983378154</v>
      </c>
      <c r="E678">
        <f ca="1">_xlfn.IFS(AND(D678&gt;铜钱系统分析!$D$233,D678&lt;=铜钱系统分析!$E$233),5,AND(D678&gt;铜钱系统分析!$D$234,D678&lt;=铜钱系统分析!$E$234),4,AND(D678&gt;铜钱系统分析!$D$235,D678&lt;=铜钱系统分析!$E$235),3,AND(D678&gt;铜钱系统分析!$D$236,D678&lt;=铜钱系统分析!$E$236),2)</f>
        <v>3</v>
      </c>
      <c r="G678" s="48">
        <f t="shared" ca="1" si="102"/>
        <v>82.553787098550387</v>
      </c>
      <c r="H678">
        <f ca="1">_xlfn.IFS(AND(G678&gt;铜钱系统分析!$D$233,G678&lt;=铜钱系统分析!$E$233),5,AND(G678&gt;铜钱系统分析!$D$234,G678&lt;=铜钱系统分析!$E$234),4,AND(G678&gt;铜钱系统分析!$D$235,G678&lt;=铜钱系统分析!$E$235),3,AND(G678&gt;铜钱系统分析!$D$236,G678&lt;=铜钱系统分析!$E$236),2)</f>
        <v>2</v>
      </c>
      <c r="J678" s="48">
        <f t="shared" ca="1" si="103"/>
        <v>73.066744415170916</v>
      </c>
      <c r="K678">
        <f ca="1">_xlfn.IFS(AND(J678&gt;铜钱系统分析!$D$233,J678&lt;=铜钱系统分析!$E$233),5,AND(J678&gt;铜钱系统分析!$D$234,J678&lt;=铜钱系统分析!$E$234),4,AND(J678&gt;铜钱系统分析!$D$235,J678&lt;=铜钱系统分析!$E$235),3,AND(J678&gt;铜钱系统分析!$D$236,J678&lt;=铜钱系统分析!$E$236),2)</f>
        <v>2</v>
      </c>
      <c r="M678" s="48">
        <f t="shared" ca="1" si="104"/>
        <v>44.567212613552201</v>
      </c>
      <c r="N678">
        <f ca="1">_xlfn.IFS(AND(M678&gt;铜钱系统分析!$D$233,M678&lt;=铜钱系统分析!$E$233),5,AND(M678&gt;铜钱系统分析!$D$234,M678&lt;=铜钱系统分析!$E$234),4,AND(M678&gt;铜钱系统分析!$D$235,M678&lt;=铜钱系统分析!$E$235),3,AND(M678&gt;铜钱系统分析!$D$236,M678&lt;=铜钱系统分析!$E$236),2)</f>
        <v>3</v>
      </c>
      <c r="P678" s="48">
        <f t="shared" ca="1" si="105"/>
        <v>21.606116008272991</v>
      </c>
      <c r="Q678">
        <f ca="1">_xlfn.IFS(AND(P678&gt;铜钱系统分析!$D$233,P678&lt;=铜钱系统分析!$E$233),5,AND(P678&gt;铜钱系统分析!$D$234,P678&lt;=铜钱系统分析!$E$234),4,AND(P678&gt;铜钱系统分析!$D$235,P678&lt;=铜钱系统分析!$E$235),3,AND(P678&gt;铜钱系统分析!$D$236,P678&lt;=铜钱系统分析!$E$236),2)</f>
        <v>3</v>
      </c>
      <c r="S678" s="48">
        <f t="shared" ca="1" si="106"/>
        <v>14.880705589514898</v>
      </c>
      <c r="T678">
        <f ca="1">_xlfn.IFS(AND(S678&gt;铜钱系统分析!$D$233,S678&lt;=铜钱系统分析!$E$233),5,AND(S678&gt;铜钱系统分析!$D$234,S678&lt;=铜钱系统分析!$E$234),4,AND(S678&gt;铜钱系统分析!$D$235,S678&lt;=铜钱系统分析!$E$235),3,AND(S678&gt;铜钱系统分析!$D$236,S678&lt;=铜钱系统分析!$E$236),2)</f>
        <v>3</v>
      </c>
      <c r="V678" s="48">
        <f t="shared" ca="1" si="107"/>
        <v>40.800838051553434</v>
      </c>
      <c r="W678">
        <f ca="1">_xlfn.IFS(AND(V678&gt;铜钱系统分析!$D$233,V678&lt;=铜钱系统分析!$E$233),5,AND(V678&gt;铜钱系统分析!$D$234,V678&lt;=铜钱系统分析!$E$234),4,AND(V678&gt;铜钱系统分析!$D$235,V678&lt;=铜钱系统分析!$E$235),3,AND(V678&gt;铜钱系统分析!$D$236,V678&lt;=铜钱系统分析!$E$236),2)</f>
        <v>3</v>
      </c>
      <c r="Y678" s="48">
        <f t="shared" ca="1" si="108"/>
        <v>46.699559856360317</v>
      </c>
      <c r="Z678">
        <f ca="1">_xlfn.IFS(AND(Y678&gt;铜钱系统分析!$D$233,Y678&lt;=铜钱系统分析!$E$233),5,AND(Y678&gt;铜钱系统分析!$D$234,Y678&lt;=铜钱系统分析!$E$234),4,AND(Y678&gt;铜钱系统分析!$D$235,Y678&lt;=铜钱系统分析!$E$235),3,AND(Y678&gt;铜钱系统分析!$D$236,Y678&lt;=铜钱系统分析!$E$236),2)</f>
        <v>3</v>
      </c>
      <c r="AB678" s="48">
        <f t="shared" ca="1" si="109"/>
        <v>5.4501460065567997</v>
      </c>
      <c r="AC678">
        <f ca="1">_xlfn.IFS(AND(AB678&gt;铜钱系统分析!$D$233,AB678&lt;=铜钱系统分析!$E$233),5,AND(AB678&gt;铜钱系统分析!$D$234,AB678&lt;=铜钱系统分析!$E$234),4,AND(AB678&gt;铜钱系统分析!$D$235,AB678&lt;=铜钱系统分析!$E$235),3,AND(AB678&gt;铜钱系统分析!$D$236,AB678&lt;=铜钱系统分析!$E$236),2)</f>
        <v>3</v>
      </c>
    </row>
    <row r="679" spans="1:29" x14ac:dyDescent="0.15">
      <c r="A679" s="48">
        <f t="shared" ca="1" si="100"/>
        <v>57.145722581889103</v>
      </c>
      <c r="B679">
        <f ca="1">_xlfn.IFS(AND(A679&gt;铜钱系统分析!$D$233,A679&lt;=铜钱系统分析!$E$233),5,AND(A679&gt;铜钱系统分析!$D$234,A679&lt;=铜钱系统分析!$E$234),4,AND(A679&gt;铜钱系统分析!$D$235,A679&lt;=铜钱系统分析!$E$235),3,AND(A679&gt;铜钱系统分析!$D$236,A679&lt;=铜钱系统分析!$E$236),2)</f>
        <v>3</v>
      </c>
      <c r="D679" s="48">
        <f t="shared" ca="1" si="101"/>
        <v>17.362380719737747</v>
      </c>
      <c r="E679">
        <f ca="1">_xlfn.IFS(AND(D679&gt;铜钱系统分析!$D$233,D679&lt;=铜钱系统分析!$E$233),5,AND(D679&gt;铜钱系统分析!$D$234,D679&lt;=铜钱系统分析!$E$234),4,AND(D679&gt;铜钱系统分析!$D$235,D679&lt;=铜钱系统分析!$E$235),3,AND(D679&gt;铜钱系统分析!$D$236,D679&lt;=铜钱系统分析!$E$236),2)</f>
        <v>3</v>
      </c>
      <c r="G679" s="48">
        <f t="shared" ca="1" si="102"/>
        <v>53.219906519840585</v>
      </c>
      <c r="H679">
        <f ca="1">_xlfn.IFS(AND(G679&gt;铜钱系统分析!$D$233,G679&lt;=铜钱系统分析!$E$233),5,AND(G679&gt;铜钱系统分析!$D$234,G679&lt;=铜钱系统分析!$E$234),4,AND(G679&gt;铜钱系统分析!$D$235,G679&lt;=铜钱系统分析!$E$235),3,AND(G679&gt;铜钱系统分析!$D$236,G679&lt;=铜钱系统分析!$E$236),2)</f>
        <v>3</v>
      </c>
      <c r="J679" s="48">
        <f t="shared" ca="1" si="103"/>
        <v>65.490253157183858</v>
      </c>
      <c r="K679">
        <f ca="1">_xlfn.IFS(AND(J679&gt;铜钱系统分析!$D$233,J679&lt;=铜钱系统分析!$E$233),5,AND(J679&gt;铜钱系统分析!$D$234,J679&lt;=铜钱系统分析!$E$234),4,AND(J679&gt;铜钱系统分析!$D$235,J679&lt;=铜钱系统分析!$E$235),3,AND(J679&gt;铜钱系统分析!$D$236,J679&lt;=铜钱系统分析!$E$236),2)</f>
        <v>3</v>
      </c>
      <c r="M679" s="48">
        <f t="shared" ca="1" si="104"/>
        <v>21.139675891697941</v>
      </c>
      <c r="N679">
        <f ca="1">_xlfn.IFS(AND(M679&gt;铜钱系统分析!$D$233,M679&lt;=铜钱系统分析!$E$233),5,AND(M679&gt;铜钱系统分析!$D$234,M679&lt;=铜钱系统分析!$E$234),4,AND(M679&gt;铜钱系统分析!$D$235,M679&lt;=铜钱系统分析!$E$235),3,AND(M679&gt;铜钱系统分析!$D$236,M679&lt;=铜钱系统分析!$E$236),2)</f>
        <v>3</v>
      </c>
      <c r="P679" s="48">
        <f t="shared" ca="1" si="105"/>
        <v>47.232309859415253</v>
      </c>
      <c r="Q679">
        <f ca="1">_xlfn.IFS(AND(P679&gt;铜钱系统分析!$D$233,P679&lt;=铜钱系统分析!$E$233),5,AND(P679&gt;铜钱系统分析!$D$234,P679&lt;=铜钱系统分析!$E$234),4,AND(P679&gt;铜钱系统分析!$D$235,P679&lt;=铜钱系统分析!$E$235),3,AND(P679&gt;铜钱系统分析!$D$236,P679&lt;=铜钱系统分析!$E$236),2)</f>
        <v>3</v>
      </c>
      <c r="S679" s="48">
        <f t="shared" ca="1" si="106"/>
        <v>24.677168969889696</v>
      </c>
      <c r="T679">
        <f ca="1">_xlfn.IFS(AND(S679&gt;铜钱系统分析!$D$233,S679&lt;=铜钱系统分析!$E$233),5,AND(S679&gt;铜钱系统分析!$D$234,S679&lt;=铜钱系统分析!$E$234),4,AND(S679&gt;铜钱系统分析!$D$235,S679&lt;=铜钱系统分析!$E$235),3,AND(S679&gt;铜钱系统分析!$D$236,S679&lt;=铜钱系统分析!$E$236),2)</f>
        <v>3</v>
      </c>
      <c r="V679" s="48">
        <f t="shared" ca="1" si="107"/>
        <v>60.704775458269211</v>
      </c>
      <c r="W679">
        <f ca="1">_xlfn.IFS(AND(V679&gt;铜钱系统分析!$D$233,V679&lt;=铜钱系统分析!$E$233),5,AND(V679&gt;铜钱系统分析!$D$234,V679&lt;=铜钱系统分析!$E$234),4,AND(V679&gt;铜钱系统分析!$D$235,V679&lt;=铜钱系统分析!$E$235),3,AND(V679&gt;铜钱系统分析!$D$236,V679&lt;=铜钱系统分析!$E$236),2)</f>
        <v>3</v>
      </c>
      <c r="Y679" s="48">
        <f t="shared" ca="1" si="108"/>
        <v>13.57959715834447</v>
      </c>
      <c r="Z679">
        <f ca="1">_xlfn.IFS(AND(Y679&gt;铜钱系统分析!$D$233,Y679&lt;=铜钱系统分析!$E$233),5,AND(Y679&gt;铜钱系统分析!$D$234,Y679&lt;=铜钱系统分析!$E$234),4,AND(Y679&gt;铜钱系统分析!$D$235,Y679&lt;=铜钱系统分析!$E$235),3,AND(Y679&gt;铜钱系统分析!$D$236,Y679&lt;=铜钱系统分析!$E$236),2)</f>
        <v>3</v>
      </c>
      <c r="AB679" s="48">
        <f t="shared" ca="1" si="109"/>
        <v>88.532149820740102</v>
      </c>
      <c r="AC679">
        <f ca="1">_xlfn.IFS(AND(AB679&gt;铜钱系统分析!$D$233,AB679&lt;=铜钱系统分析!$E$233),5,AND(AB679&gt;铜钱系统分析!$D$234,AB679&lt;=铜钱系统分析!$E$234),4,AND(AB679&gt;铜钱系统分析!$D$235,AB679&lt;=铜钱系统分析!$E$235),3,AND(AB679&gt;铜钱系统分析!$D$236,AB679&lt;=铜钱系统分析!$E$236),2)</f>
        <v>2</v>
      </c>
    </row>
    <row r="680" spans="1:29" x14ac:dyDescent="0.15">
      <c r="A680" s="48">
        <f t="shared" ca="1" si="100"/>
        <v>37.728506757907269</v>
      </c>
      <c r="B680">
        <f ca="1">_xlfn.IFS(AND(A680&gt;铜钱系统分析!$D$233,A680&lt;=铜钱系统分析!$E$233),5,AND(A680&gt;铜钱系统分析!$D$234,A680&lt;=铜钱系统分析!$E$234),4,AND(A680&gt;铜钱系统分析!$D$235,A680&lt;=铜钱系统分析!$E$235),3,AND(A680&gt;铜钱系统分析!$D$236,A680&lt;=铜钱系统分析!$E$236),2)</f>
        <v>3</v>
      </c>
      <c r="D680" s="48">
        <f t="shared" ca="1" si="101"/>
        <v>54.294635412386505</v>
      </c>
      <c r="E680">
        <f ca="1">_xlfn.IFS(AND(D680&gt;铜钱系统分析!$D$233,D680&lt;=铜钱系统分析!$E$233),5,AND(D680&gt;铜钱系统分析!$D$234,D680&lt;=铜钱系统分析!$E$234),4,AND(D680&gt;铜钱系统分析!$D$235,D680&lt;=铜钱系统分析!$E$235),3,AND(D680&gt;铜钱系统分析!$D$236,D680&lt;=铜钱系统分析!$E$236),2)</f>
        <v>3</v>
      </c>
      <c r="G680" s="48">
        <f t="shared" ca="1" si="102"/>
        <v>16.57845603656861</v>
      </c>
      <c r="H680">
        <f ca="1">_xlfn.IFS(AND(G680&gt;铜钱系统分析!$D$233,G680&lt;=铜钱系统分析!$E$233),5,AND(G680&gt;铜钱系统分析!$D$234,G680&lt;=铜钱系统分析!$E$234),4,AND(G680&gt;铜钱系统分析!$D$235,G680&lt;=铜钱系统分析!$E$235),3,AND(G680&gt;铜钱系统分析!$D$236,G680&lt;=铜钱系统分析!$E$236),2)</f>
        <v>3</v>
      </c>
      <c r="J680" s="48">
        <f t="shared" ca="1" si="103"/>
        <v>75.875597144489731</v>
      </c>
      <c r="K680">
        <f ca="1">_xlfn.IFS(AND(J680&gt;铜钱系统分析!$D$233,J680&lt;=铜钱系统分析!$E$233),5,AND(J680&gt;铜钱系统分析!$D$234,J680&lt;=铜钱系统分析!$E$234),4,AND(J680&gt;铜钱系统分析!$D$235,J680&lt;=铜钱系统分析!$E$235),3,AND(J680&gt;铜钱系统分析!$D$236,J680&lt;=铜钱系统分析!$E$236),2)</f>
        <v>2</v>
      </c>
      <c r="M680" s="48">
        <f t="shared" ca="1" si="104"/>
        <v>15.330267477072091</v>
      </c>
      <c r="N680">
        <f ca="1">_xlfn.IFS(AND(M680&gt;铜钱系统分析!$D$233,M680&lt;=铜钱系统分析!$E$233),5,AND(M680&gt;铜钱系统分析!$D$234,M680&lt;=铜钱系统分析!$E$234),4,AND(M680&gt;铜钱系统分析!$D$235,M680&lt;=铜钱系统分析!$E$235),3,AND(M680&gt;铜钱系统分析!$D$236,M680&lt;=铜钱系统分析!$E$236),2)</f>
        <v>3</v>
      </c>
      <c r="P680" s="48">
        <f t="shared" ca="1" si="105"/>
        <v>38.321223744927835</v>
      </c>
      <c r="Q680">
        <f ca="1">_xlfn.IFS(AND(P680&gt;铜钱系统分析!$D$233,P680&lt;=铜钱系统分析!$E$233),5,AND(P680&gt;铜钱系统分析!$D$234,P680&lt;=铜钱系统分析!$E$234),4,AND(P680&gt;铜钱系统分析!$D$235,P680&lt;=铜钱系统分析!$E$235),3,AND(P680&gt;铜钱系统分析!$D$236,P680&lt;=铜钱系统分析!$E$236),2)</f>
        <v>3</v>
      </c>
      <c r="S680" s="48">
        <f t="shared" ca="1" si="106"/>
        <v>14.128815359298052</v>
      </c>
      <c r="T680">
        <f ca="1">_xlfn.IFS(AND(S680&gt;铜钱系统分析!$D$233,S680&lt;=铜钱系统分析!$E$233),5,AND(S680&gt;铜钱系统分析!$D$234,S680&lt;=铜钱系统分析!$E$234),4,AND(S680&gt;铜钱系统分析!$D$235,S680&lt;=铜钱系统分析!$E$235),3,AND(S680&gt;铜钱系统分析!$D$236,S680&lt;=铜钱系统分析!$E$236),2)</f>
        <v>3</v>
      </c>
      <c r="V680" s="48">
        <f t="shared" ca="1" si="107"/>
        <v>99.465473406385954</v>
      </c>
      <c r="W680">
        <f ca="1">_xlfn.IFS(AND(V680&gt;铜钱系统分析!$D$233,V680&lt;=铜钱系统分析!$E$233),5,AND(V680&gt;铜钱系统分析!$D$234,V680&lt;=铜钱系统分析!$E$234),4,AND(V680&gt;铜钱系统分析!$D$235,V680&lt;=铜钱系统分析!$E$235),3,AND(V680&gt;铜钱系统分析!$D$236,V680&lt;=铜钱系统分析!$E$236),2)</f>
        <v>2</v>
      </c>
      <c r="Y680" s="48">
        <f t="shared" ca="1" si="108"/>
        <v>54.910695812015966</v>
      </c>
      <c r="Z680">
        <f ca="1">_xlfn.IFS(AND(Y680&gt;铜钱系统分析!$D$233,Y680&lt;=铜钱系统分析!$E$233),5,AND(Y680&gt;铜钱系统分析!$D$234,Y680&lt;=铜钱系统分析!$E$234),4,AND(Y680&gt;铜钱系统分析!$D$235,Y680&lt;=铜钱系统分析!$E$235),3,AND(Y680&gt;铜钱系统分析!$D$236,Y680&lt;=铜钱系统分析!$E$236),2)</f>
        <v>3</v>
      </c>
      <c r="AB680" s="48">
        <f t="shared" ca="1" si="109"/>
        <v>40.756629486831308</v>
      </c>
      <c r="AC680">
        <f ca="1">_xlfn.IFS(AND(AB680&gt;铜钱系统分析!$D$233,AB680&lt;=铜钱系统分析!$E$233),5,AND(AB680&gt;铜钱系统分析!$D$234,AB680&lt;=铜钱系统分析!$E$234),4,AND(AB680&gt;铜钱系统分析!$D$235,AB680&lt;=铜钱系统分析!$E$235),3,AND(AB680&gt;铜钱系统分析!$D$236,AB680&lt;=铜钱系统分析!$E$236),2)</f>
        <v>3</v>
      </c>
    </row>
    <row r="681" spans="1:29" x14ac:dyDescent="0.15">
      <c r="A681" s="48">
        <f t="shared" ca="1" si="100"/>
        <v>10.193293241961232</v>
      </c>
      <c r="B681">
        <f ca="1">_xlfn.IFS(AND(A681&gt;铜钱系统分析!$D$233,A681&lt;=铜钱系统分析!$E$233),5,AND(A681&gt;铜钱系统分析!$D$234,A681&lt;=铜钱系统分析!$E$234),4,AND(A681&gt;铜钱系统分析!$D$235,A681&lt;=铜钱系统分析!$E$235),3,AND(A681&gt;铜钱系统分析!$D$236,A681&lt;=铜钱系统分析!$E$236),2)</f>
        <v>3</v>
      </c>
      <c r="D681" s="48">
        <f t="shared" ca="1" si="101"/>
        <v>35.283099317293008</v>
      </c>
      <c r="E681">
        <f ca="1">_xlfn.IFS(AND(D681&gt;铜钱系统分析!$D$233,D681&lt;=铜钱系统分析!$E$233),5,AND(D681&gt;铜钱系统分析!$D$234,D681&lt;=铜钱系统分析!$E$234),4,AND(D681&gt;铜钱系统分析!$D$235,D681&lt;=铜钱系统分析!$E$235),3,AND(D681&gt;铜钱系统分析!$D$236,D681&lt;=铜钱系统分析!$E$236),2)</f>
        <v>3</v>
      </c>
      <c r="G681" s="48">
        <f t="shared" ca="1" si="102"/>
        <v>34.280062602905005</v>
      </c>
      <c r="H681">
        <f ca="1">_xlfn.IFS(AND(G681&gt;铜钱系统分析!$D$233,G681&lt;=铜钱系统分析!$E$233),5,AND(G681&gt;铜钱系统分析!$D$234,G681&lt;=铜钱系统分析!$E$234),4,AND(G681&gt;铜钱系统分析!$D$235,G681&lt;=铜钱系统分析!$E$235),3,AND(G681&gt;铜钱系统分析!$D$236,G681&lt;=铜钱系统分析!$E$236),2)</f>
        <v>3</v>
      </c>
      <c r="J681" s="48">
        <f t="shared" ca="1" si="103"/>
        <v>77.665084518461612</v>
      </c>
      <c r="K681">
        <f ca="1">_xlfn.IFS(AND(J681&gt;铜钱系统分析!$D$233,J681&lt;=铜钱系统分析!$E$233),5,AND(J681&gt;铜钱系统分析!$D$234,J681&lt;=铜钱系统分析!$E$234),4,AND(J681&gt;铜钱系统分析!$D$235,J681&lt;=铜钱系统分析!$E$235),3,AND(J681&gt;铜钱系统分析!$D$236,J681&lt;=铜钱系统分析!$E$236),2)</f>
        <v>2</v>
      </c>
      <c r="M681" s="48">
        <f t="shared" ca="1" si="104"/>
        <v>99.644011335186832</v>
      </c>
      <c r="N681">
        <f ca="1">_xlfn.IFS(AND(M681&gt;铜钱系统分析!$D$233,M681&lt;=铜钱系统分析!$E$233),5,AND(M681&gt;铜钱系统分析!$D$234,M681&lt;=铜钱系统分析!$E$234),4,AND(M681&gt;铜钱系统分析!$D$235,M681&lt;=铜钱系统分析!$E$235),3,AND(M681&gt;铜钱系统分析!$D$236,M681&lt;=铜钱系统分析!$E$236),2)</f>
        <v>2</v>
      </c>
      <c r="P681" s="48">
        <f t="shared" ca="1" si="105"/>
        <v>19.961650946675359</v>
      </c>
      <c r="Q681">
        <f ca="1">_xlfn.IFS(AND(P681&gt;铜钱系统分析!$D$233,P681&lt;=铜钱系统分析!$E$233),5,AND(P681&gt;铜钱系统分析!$D$234,P681&lt;=铜钱系统分析!$E$234),4,AND(P681&gt;铜钱系统分析!$D$235,P681&lt;=铜钱系统分析!$E$235),3,AND(P681&gt;铜钱系统分析!$D$236,P681&lt;=铜钱系统分析!$E$236),2)</f>
        <v>3</v>
      </c>
      <c r="S681" s="48">
        <f t="shared" ca="1" si="106"/>
        <v>9.1819091701699218</v>
      </c>
      <c r="T681">
        <f ca="1">_xlfn.IFS(AND(S681&gt;铜钱系统分析!$D$233,S681&lt;=铜钱系统分析!$E$233),5,AND(S681&gt;铜钱系统分析!$D$234,S681&lt;=铜钱系统分析!$E$234),4,AND(S681&gt;铜钱系统分析!$D$235,S681&lt;=铜钱系统分析!$E$235),3,AND(S681&gt;铜钱系统分析!$D$236,S681&lt;=铜钱系统分析!$E$236),2)</f>
        <v>3</v>
      </c>
      <c r="V681" s="48">
        <f t="shared" ca="1" si="107"/>
        <v>49.57618380562284</v>
      </c>
      <c r="W681">
        <f ca="1">_xlfn.IFS(AND(V681&gt;铜钱系统分析!$D$233,V681&lt;=铜钱系统分析!$E$233),5,AND(V681&gt;铜钱系统分析!$D$234,V681&lt;=铜钱系统分析!$E$234),4,AND(V681&gt;铜钱系统分析!$D$235,V681&lt;=铜钱系统分析!$E$235),3,AND(V681&gt;铜钱系统分析!$D$236,V681&lt;=铜钱系统分析!$E$236),2)</f>
        <v>3</v>
      </c>
      <c r="Y681" s="48">
        <f t="shared" ca="1" si="108"/>
        <v>94.140997338603597</v>
      </c>
      <c r="Z681">
        <f ca="1">_xlfn.IFS(AND(Y681&gt;铜钱系统分析!$D$233,Y681&lt;=铜钱系统分析!$E$233),5,AND(Y681&gt;铜钱系统分析!$D$234,Y681&lt;=铜钱系统分析!$E$234),4,AND(Y681&gt;铜钱系统分析!$D$235,Y681&lt;=铜钱系统分析!$E$235),3,AND(Y681&gt;铜钱系统分析!$D$236,Y681&lt;=铜钱系统分析!$E$236),2)</f>
        <v>2</v>
      </c>
      <c r="AB681" s="48">
        <f t="shared" ca="1" si="109"/>
        <v>12.244911732670827</v>
      </c>
      <c r="AC681">
        <f ca="1">_xlfn.IFS(AND(AB681&gt;铜钱系统分析!$D$233,AB681&lt;=铜钱系统分析!$E$233),5,AND(AB681&gt;铜钱系统分析!$D$234,AB681&lt;=铜钱系统分析!$E$234),4,AND(AB681&gt;铜钱系统分析!$D$235,AB681&lt;=铜钱系统分析!$E$235),3,AND(AB681&gt;铜钱系统分析!$D$236,AB681&lt;=铜钱系统分析!$E$236),2)</f>
        <v>3</v>
      </c>
    </row>
    <row r="682" spans="1:29" x14ac:dyDescent="0.15">
      <c r="A682" s="48">
        <f t="shared" ca="1" si="100"/>
        <v>57.264553742789737</v>
      </c>
      <c r="B682">
        <f ca="1">_xlfn.IFS(AND(A682&gt;铜钱系统分析!$D$233,A682&lt;=铜钱系统分析!$E$233),5,AND(A682&gt;铜钱系统分析!$D$234,A682&lt;=铜钱系统分析!$E$234),4,AND(A682&gt;铜钱系统分析!$D$235,A682&lt;=铜钱系统分析!$E$235),3,AND(A682&gt;铜钱系统分析!$D$236,A682&lt;=铜钱系统分析!$E$236),2)</f>
        <v>3</v>
      </c>
      <c r="D682" s="48">
        <f t="shared" ca="1" si="101"/>
        <v>93.93997087554817</v>
      </c>
      <c r="E682">
        <f ca="1">_xlfn.IFS(AND(D682&gt;铜钱系统分析!$D$233,D682&lt;=铜钱系统分析!$E$233),5,AND(D682&gt;铜钱系统分析!$D$234,D682&lt;=铜钱系统分析!$E$234),4,AND(D682&gt;铜钱系统分析!$D$235,D682&lt;=铜钱系统分析!$E$235),3,AND(D682&gt;铜钱系统分析!$D$236,D682&lt;=铜钱系统分析!$E$236),2)</f>
        <v>2</v>
      </c>
      <c r="G682" s="48">
        <f t="shared" ca="1" si="102"/>
        <v>30.39118513955269</v>
      </c>
      <c r="H682">
        <f ca="1">_xlfn.IFS(AND(G682&gt;铜钱系统分析!$D$233,G682&lt;=铜钱系统分析!$E$233),5,AND(G682&gt;铜钱系统分析!$D$234,G682&lt;=铜钱系统分析!$E$234),4,AND(G682&gt;铜钱系统分析!$D$235,G682&lt;=铜钱系统分析!$E$235),3,AND(G682&gt;铜钱系统分析!$D$236,G682&lt;=铜钱系统分析!$E$236),2)</f>
        <v>3</v>
      </c>
      <c r="J682" s="48">
        <f t="shared" ca="1" si="103"/>
        <v>97.734913029343602</v>
      </c>
      <c r="K682">
        <f ca="1">_xlfn.IFS(AND(J682&gt;铜钱系统分析!$D$233,J682&lt;=铜钱系统分析!$E$233),5,AND(J682&gt;铜钱系统分析!$D$234,J682&lt;=铜钱系统分析!$E$234),4,AND(J682&gt;铜钱系统分析!$D$235,J682&lt;=铜钱系统分析!$E$235),3,AND(J682&gt;铜钱系统分析!$D$236,J682&lt;=铜钱系统分析!$E$236),2)</f>
        <v>2</v>
      </c>
      <c r="M682" s="48">
        <f t="shared" ca="1" si="104"/>
        <v>16.845222764048231</v>
      </c>
      <c r="N682">
        <f ca="1">_xlfn.IFS(AND(M682&gt;铜钱系统分析!$D$233,M682&lt;=铜钱系统分析!$E$233),5,AND(M682&gt;铜钱系统分析!$D$234,M682&lt;=铜钱系统分析!$E$234),4,AND(M682&gt;铜钱系统分析!$D$235,M682&lt;=铜钱系统分析!$E$235),3,AND(M682&gt;铜钱系统分析!$D$236,M682&lt;=铜钱系统分析!$E$236),2)</f>
        <v>3</v>
      </c>
      <c r="P682" s="48">
        <f t="shared" ca="1" si="105"/>
        <v>69.302933015796015</v>
      </c>
      <c r="Q682">
        <f ca="1">_xlfn.IFS(AND(P682&gt;铜钱系统分析!$D$233,P682&lt;=铜钱系统分析!$E$233),5,AND(P682&gt;铜钱系统分析!$D$234,P682&lt;=铜钱系统分析!$E$234),4,AND(P682&gt;铜钱系统分析!$D$235,P682&lt;=铜钱系统分析!$E$235),3,AND(P682&gt;铜钱系统分析!$D$236,P682&lt;=铜钱系统分析!$E$236),2)</f>
        <v>3</v>
      </c>
      <c r="S682" s="48">
        <f t="shared" ca="1" si="106"/>
        <v>72.884131925331403</v>
      </c>
      <c r="T682">
        <f ca="1">_xlfn.IFS(AND(S682&gt;铜钱系统分析!$D$233,S682&lt;=铜钱系统分析!$E$233),5,AND(S682&gt;铜钱系统分析!$D$234,S682&lt;=铜钱系统分析!$E$234),4,AND(S682&gt;铜钱系统分析!$D$235,S682&lt;=铜钱系统分析!$E$235),3,AND(S682&gt;铜钱系统分析!$D$236,S682&lt;=铜钱系统分析!$E$236),2)</f>
        <v>2</v>
      </c>
      <c r="V682" s="48">
        <f t="shared" ca="1" si="107"/>
        <v>6.0430730144061311</v>
      </c>
      <c r="W682">
        <f ca="1">_xlfn.IFS(AND(V682&gt;铜钱系统分析!$D$233,V682&lt;=铜钱系统分析!$E$233),5,AND(V682&gt;铜钱系统分析!$D$234,V682&lt;=铜钱系统分析!$E$234),4,AND(V682&gt;铜钱系统分析!$D$235,V682&lt;=铜钱系统分析!$E$235),3,AND(V682&gt;铜钱系统分析!$D$236,V682&lt;=铜钱系统分析!$E$236),2)</f>
        <v>3</v>
      </c>
      <c r="Y682" s="48">
        <f t="shared" ca="1" si="108"/>
        <v>75.11152697048783</v>
      </c>
      <c r="Z682">
        <f ca="1">_xlfn.IFS(AND(Y682&gt;铜钱系统分析!$D$233,Y682&lt;=铜钱系统分析!$E$233),5,AND(Y682&gt;铜钱系统分析!$D$234,Y682&lt;=铜钱系统分析!$E$234),4,AND(Y682&gt;铜钱系统分析!$D$235,Y682&lt;=铜钱系统分析!$E$235),3,AND(Y682&gt;铜钱系统分析!$D$236,Y682&lt;=铜钱系统分析!$E$236),2)</f>
        <v>2</v>
      </c>
      <c r="AB682" s="48">
        <f t="shared" ca="1" si="109"/>
        <v>57.494232327650877</v>
      </c>
      <c r="AC682">
        <f ca="1">_xlfn.IFS(AND(AB682&gt;铜钱系统分析!$D$233,AB682&lt;=铜钱系统分析!$E$233),5,AND(AB682&gt;铜钱系统分析!$D$234,AB682&lt;=铜钱系统分析!$E$234),4,AND(AB682&gt;铜钱系统分析!$D$235,AB682&lt;=铜钱系统分析!$E$235),3,AND(AB682&gt;铜钱系统分析!$D$236,AB682&lt;=铜钱系统分析!$E$236),2)</f>
        <v>3</v>
      </c>
    </row>
    <row r="683" spans="1:29" x14ac:dyDescent="0.15">
      <c r="A683" s="48">
        <f t="shared" ca="1" si="100"/>
        <v>30.980407697932133</v>
      </c>
      <c r="B683">
        <f ca="1">_xlfn.IFS(AND(A683&gt;铜钱系统分析!$D$233,A683&lt;=铜钱系统分析!$E$233),5,AND(A683&gt;铜钱系统分析!$D$234,A683&lt;=铜钱系统分析!$E$234),4,AND(A683&gt;铜钱系统分析!$D$235,A683&lt;=铜钱系统分析!$E$235),3,AND(A683&gt;铜钱系统分析!$D$236,A683&lt;=铜钱系统分析!$E$236),2)</f>
        <v>3</v>
      </c>
      <c r="D683" s="48">
        <f t="shared" ca="1" si="101"/>
        <v>47.302689504981778</v>
      </c>
      <c r="E683">
        <f ca="1">_xlfn.IFS(AND(D683&gt;铜钱系统分析!$D$233,D683&lt;=铜钱系统分析!$E$233),5,AND(D683&gt;铜钱系统分析!$D$234,D683&lt;=铜钱系统分析!$E$234),4,AND(D683&gt;铜钱系统分析!$D$235,D683&lt;=铜钱系统分析!$E$235),3,AND(D683&gt;铜钱系统分析!$D$236,D683&lt;=铜钱系统分析!$E$236),2)</f>
        <v>3</v>
      </c>
      <c r="G683" s="48">
        <f t="shared" ca="1" si="102"/>
        <v>34.740448074643162</v>
      </c>
      <c r="H683">
        <f ca="1">_xlfn.IFS(AND(G683&gt;铜钱系统分析!$D$233,G683&lt;=铜钱系统分析!$E$233),5,AND(G683&gt;铜钱系统分析!$D$234,G683&lt;=铜钱系统分析!$E$234),4,AND(G683&gt;铜钱系统分析!$D$235,G683&lt;=铜钱系统分析!$E$235),3,AND(G683&gt;铜钱系统分析!$D$236,G683&lt;=铜钱系统分析!$E$236),2)</f>
        <v>3</v>
      </c>
      <c r="J683" s="48">
        <f t="shared" ca="1" si="103"/>
        <v>34.92911310189082</v>
      </c>
      <c r="K683">
        <f ca="1">_xlfn.IFS(AND(J683&gt;铜钱系统分析!$D$233,J683&lt;=铜钱系统分析!$E$233),5,AND(J683&gt;铜钱系统分析!$D$234,J683&lt;=铜钱系统分析!$E$234),4,AND(J683&gt;铜钱系统分析!$D$235,J683&lt;=铜钱系统分析!$E$235),3,AND(J683&gt;铜钱系统分析!$D$236,J683&lt;=铜钱系统分析!$E$236),2)</f>
        <v>3</v>
      </c>
      <c r="M683" s="48">
        <f t="shared" ca="1" si="104"/>
        <v>98.634989608289786</v>
      </c>
      <c r="N683">
        <f ca="1">_xlfn.IFS(AND(M683&gt;铜钱系统分析!$D$233,M683&lt;=铜钱系统分析!$E$233),5,AND(M683&gt;铜钱系统分析!$D$234,M683&lt;=铜钱系统分析!$E$234),4,AND(M683&gt;铜钱系统分析!$D$235,M683&lt;=铜钱系统分析!$E$235),3,AND(M683&gt;铜钱系统分析!$D$236,M683&lt;=铜钱系统分析!$E$236),2)</f>
        <v>2</v>
      </c>
      <c r="P683" s="48">
        <f t="shared" ca="1" si="105"/>
        <v>13.292417374935894</v>
      </c>
      <c r="Q683">
        <f ca="1">_xlfn.IFS(AND(P683&gt;铜钱系统分析!$D$233,P683&lt;=铜钱系统分析!$E$233),5,AND(P683&gt;铜钱系统分析!$D$234,P683&lt;=铜钱系统分析!$E$234),4,AND(P683&gt;铜钱系统分析!$D$235,P683&lt;=铜钱系统分析!$E$235),3,AND(P683&gt;铜钱系统分析!$D$236,P683&lt;=铜钱系统分析!$E$236),2)</f>
        <v>3</v>
      </c>
      <c r="S683" s="48">
        <f t="shared" ca="1" si="106"/>
        <v>28.958168025022545</v>
      </c>
      <c r="T683">
        <f ca="1">_xlfn.IFS(AND(S683&gt;铜钱系统分析!$D$233,S683&lt;=铜钱系统分析!$E$233),5,AND(S683&gt;铜钱系统分析!$D$234,S683&lt;=铜钱系统分析!$E$234),4,AND(S683&gt;铜钱系统分析!$D$235,S683&lt;=铜钱系统分析!$E$235),3,AND(S683&gt;铜钱系统分析!$D$236,S683&lt;=铜钱系统分析!$E$236),2)</f>
        <v>3</v>
      </c>
      <c r="V683" s="48">
        <f t="shared" ca="1" si="107"/>
        <v>73.720465457473992</v>
      </c>
      <c r="W683">
        <f ca="1">_xlfn.IFS(AND(V683&gt;铜钱系统分析!$D$233,V683&lt;=铜钱系统分析!$E$233),5,AND(V683&gt;铜钱系统分析!$D$234,V683&lt;=铜钱系统分析!$E$234),4,AND(V683&gt;铜钱系统分析!$D$235,V683&lt;=铜钱系统分析!$E$235),3,AND(V683&gt;铜钱系统分析!$D$236,V683&lt;=铜钱系统分析!$E$236),2)</f>
        <v>2</v>
      </c>
      <c r="Y683" s="48">
        <f t="shared" ca="1" si="108"/>
        <v>87.305994581870294</v>
      </c>
      <c r="Z683">
        <f ca="1">_xlfn.IFS(AND(Y683&gt;铜钱系统分析!$D$233,Y683&lt;=铜钱系统分析!$E$233),5,AND(Y683&gt;铜钱系统分析!$D$234,Y683&lt;=铜钱系统分析!$E$234),4,AND(Y683&gt;铜钱系统分析!$D$235,Y683&lt;=铜钱系统分析!$E$235),3,AND(Y683&gt;铜钱系统分析!$D$236,Y683&lt;=铜钱系统分析!$E$236),2)</f>
        <v>2</v>
      </c>
      <c r="AB683" s="48">
        <f t="shared" ca="1" si="109"/>
        <v>49.64139829319717</v>
      </c>
      <c r="AC683">
        <f ca="1">_xlfn.IFS(AND(AB683&gt;铜钱系统分析!$D$233,AB683&lt;=铜钱系统分析!$E$233),5,AND(AB683&gt;铜钱系统分析!$D$234,AB683&lt;=铜钱系统分析!$E$234),4,AND(AB683&gt;铜钱系统分析!$D$235,AB683&lt;=铜钱系统分析!$E$235),3,AND(AB683&gt;铜钱系统分析!$D$236,AB683&lt;=铜钱系统分析!$E$236),2)</f>
        <v>3</v>
      </c>
    </row>
    <row r="684" spans="1:29" x14ac:dyDescent="0.15">
      <c r="A684" s="48">
        <f t="shared" ca="1" si="100"/>
        <v>99.484644580883341</v>
      </c>
      <c r="B684">
        <f ca="1">_xlfn.IFS(AND(A684&gt;铜钱系统分析!$D$233,A684&lt;=铜钱系统分析!$E$233),5,AND(A684&gt;铜钱系统分析!$D$234,A684&lt;=铜钱系统分析!$E$234),4,AND(A684&gt;铜钱系统分析!$D$235,A684&lt;=铜钱系统分析!$E$235),3,AND(A684&gt;铜钱系统分析!$D$236,A684&lt;=铜钱系统分析!$E$236),2)</f>
        <v>2</v>
      </c>
      <c r="D684" s="48">
        <f t="shared" ca="1" si="101"/>
        <v>44.300312497558714</v>
      </c>
      <c r="E684">
        <f ca="1">_xlfn.IFS(AND(D684&gt;铜钱系统分析!$D$233,D684&lt;=铜钱系统分析!$E$233),5,AND(D684&gt;铜钱系统分析!$D$234,D684&lt;=铜钱系统分析!$E$234),4,AND(D684&gt;铜钱系统分析!$D$235,D684&lt;=铜钱系统分析!$E$235),3,AND(D684&gt;铜钱系统分析!$D$236,D684&lt;=铜钱系统分析!$E$236),2)</f>
        <v>3</v>
      </c>
      <c r="G684" s="48">
        <f t="shared" ca="1" si="102"/>
        <v>65.565417538912769</v>
      </c>
      <c r="H684">
        <f ca="1">_xlfn.IFS(AND(G684&gt;铜钱系统分析!$D$233,G684&lt;=铜钱系统分析!$E$233),5,AND(G684&gt;铜钱系统分析!$D$234,G684&lt;=铜钱系统分析!$E$234),4,AND(G684&gt;铜钱系统分析!$D$235,G684&lt;=铜钱系统分析!$E$235),3,AND(G684&gt;铜钱系统分析!$D$236,G684&lt;=铜钱系统分析!$E$236),2)</f>
        <v>3</v>
      </c>
      <c r="J684" s="48">
        <f t="shared" ca="1" si="103"/>
        <v>58.736446689501506</v>
      </c>
      <c r="K684">
        <f ca="1">_xlfn.IFS(AND(J684&gt;铜钱系统分析!$D$233,J684&lt;=铜钱系统分析!$E$233),5,AND(J684&gt;铜钱系统分析!$D$234,J684&lt;=铜钱系统分析!$E$234),4,AND(J684&gt;铜钱系统分析!$D$235,J684&lt;=铜钱系统分析!$E$235),3,AND(J684&gt;铜钱系统分析!$D$236,J684&lt;=铜钱系统分析!$E$236),2)</f>
        <v>3</v>
      </c>
      <c r="M684" s="48">
        <f t="shared" ca="1" si="104"/>
        <v>99.086798131984096</v>
      </c>
      <c r="N684">
        <f ca="1">_xlfn.IFS(AND(M684&gt;铜钱系统分析!$D$233,M684&lt;=铜钱系统分析!$E$233),5,AND(M684&gt;铜钱系统分析!$D$234,M684&lt;=铜钱系统分析!$E$234),4,AND(M684&gt;铜钱系统分析!$D$235,M684&lt;=铜钱系统分析!$E$235),3,AND(M684&gt;铜钱系统分析!$D$236,M684&lt;=铜钱系统分析!$E$236),2)</f>
        <v>2</v>
      </c>
      <c r="P684" s="48">
        <f t="shared" ca="1" si="105"/>
        <v>60.200882597746798</v>
      </c>
      <c r="Q684">
        <f ca="1">_xlfn.IFS(AND(P684&gt;铜钱系统分析!$D$233,P684&lt;=铜钱系统分析!$E$233),5,AND(P684&gt;铜钱系统分析!$D$234,P684&lt;=铜钱系统分析!$E$234),4,AND(P684&gt;铜钱系统分析!$D$235,P684&lt;=铜钱系统分析!$E$235),3,AND(P684&gt;铜钱系统分析!$D$236,P684&lt;=铜钱系统分析!$E$236),2)</f>
        <v>3</v>
      </c>
      <c r="S684" s="48">
        <f t="shared" ca="1" si="106"/>
        <v>78.362429987362844</v>
      </c>
      <c r="T684">
        <f ca="1">_xlfn.IFS(AND(S684&gt;铜钱系统分析!$D$233,S684&lt;=铜钱系统分析!$E$233),5,AND(S684&gt;铜钱系统分析!$D$234,S684&lt;=铜钱系统分析!$E$234),4,AND(S684&gt;铜钱系统分析!$D$235,S684&lt;=铜钱系统分析!$E$235),3,AND(S684&gt;铜钱系统分析!$D$236,S684&lt;=铜钱系统分析!$E$236),2)</f>
        <v>2</v>
      </c>
      <c r="V684" s="48">
        <f t="shared" ca="1" si="107"/>
        <v>58.314998312100798</v>
      </c>
      <c r="W684">
        <f ca="1">_xlfn.IFS(AND(V684&gt;铜钱系统分析!$D$233,V684&lt;=铜钱系统分析!$E$233),5,AND(V684&gt;铜钱系统分析!$D$234,V684&lt;=铜钱系统分析!$E$234),4,AND(V684&gt;铜钱系统分析!$D$235,V684&lt;=铜钱系统分析!$E$235),3,AND(V684&gt;铜钱系统分析!$D$236,V684&lt;=铜钱系统分析!$E$236),2)</f>
        <v>3</v>
      </c>
      <c r="Y684" s="48">
        <f t="shared" ca="1" si="108"/>
        <v>77.429242776062495</v>
      </c>
      <c r="Z684">
        <f ca="1">_xlfn.IFS(AND(Y684&gt;铜钱系统分析!$D$233,Y684&lt;=铜钱系统分析!$E$233),5,AND(Y684&gt;铜钱系统分析!$D$234,Y684&lt;=铜钱系统分析!$E$234),4,AND(Y684&gt;铜钱系统分析!$D$235,Y684&lt;=铜钱系统分析!$E$235),3,AND(Y684&gt;铜钱系统分析!$D$236,Y684&lt;=铜钱系统分析!$E$236),2)</f>
        <v>2</v>
      </c>
      <c r="AB684" s="48">
        <f t="shared" ca="1" si="109"/>
        <v>89.756266296211123</v>
      </c>
      <c r="AC684">
        <f ca="1">_xlfn.IFS(AND(AB684&gt;铜钱系统分析!$D$233,AB684&lt;=铜钱系统分析!$E$233),5,AND(AB684&gt;铜钱系统分析!$D$234,AB684&lt;=铜钱系统分析!$E$234),4,AND(AB684&gt;铜钱系统分析!$D$235,AB684&lt;=铜钱系统分析!$E$235),3,AND(AB684&gt;铜钱系统分析!$D$236,AB684&lt;=铜钱系统分析!$E$236),2)</f>
        <v>2</v>
      </c>
    </row>
    <row r="685" spans="1:29" x14ac:dyDescent="0.15">
      <c r="A685" s="48">
        <f t="shared" ca="1" si="100"/>
        <v>28.140809962477153</v>
      </c>
      <c r="B685">
        <f ca="1">_xlfn.IFS(AND(A685&gt;铜钱系统分析!$D$233,A685&lt;=铜钱系统分析!$E$233),5,AND(A685&gt;铜钱系统分析!$D$234,A685&lt;=铜钱系统分析!$E$234),4,AND(A685&gt;铜钱系统分析!$D$235,A685&lt;=铜钱系统分析!$E$235),3,AND(A685&gt;铜钱系统分析!$D$236,A685&lt;=铜钱系统分析!$E$236),2)</f>
        <v>3</v>
      </c>
      <c r="D685" s="48">
        <f t="shared" ca="1" si="101"/>
        <v>64.403350268152664</v>
      </c>
      <c r="E685">
        <f ca="1">_xlfn.IFS(AND(D685&gt;铜钱系统分析!$D$233,D685&lt;=铜钱系统分析!$E$233),5,AND(D685&gt;铜钱系统分析!$D$234,D685&lt;=铜钱系统分析!$E$234),4,AND(D685&gt;铜钱系统分析!$D$235,D685&lt;=铜钱系统分析!$E$235),3,AND(D685&gt;铜钱系统分析!$D$236,D685&lt;=铜钱系统分析!$E$236),2)</f>
        <v>3</v>
      </c>
      <c r="G685" s="48">
        <f t="shared" ca="1" si="102"/>
        <v>8.7846062509377205</v>
      </c>
      <c r="H685">
        <f ca="1">_xlfn.IFS(AND(G685&gt;铜钱系统分析!$D$233,G685&lt;=铜钱系统分析!$E$233),5,AND(G685&gt;铜钱系统分析!$D$234,G685&lt;=铜钱系统分析!$E$234),4,AND(G685&gt;铜钱系统分析!$D$235,G685&lt;=铜钱系统分析!$E$235),3,AND(G685&gt;铜钱系统分析!$D$236,G685&lt;=铜钱系统分析!$E$236),2)</f>
        <v>3</v>
      </c>
      <c r="J685" s="48">
        <f t="shared" ca="1" si="103"/>
        <v>91.803006634916997</v>
      </c>
      <c r="K685">
        <f ca="1">_xlfn.IFS(AND(J685&gt;铜钱系统分析!$D$233,J685&lt;=铜钱系统分析!$E$233),5,AND(J685&gt;铜钱系统分析!$D$234,J685&lt;=铜钱系统分析!$E$234),4,AND(J685&gt;铜钱系统分析!$D$235,J685&lt;=铜钱系统分析!$E$235),3,AND(J685&gt;铜钱系统分析!$D$236,J685&lt;=铜钱系统分析!$E$236),2)</f>
        <v>2</v>
      </c>
      <c r="M685" s="48">
        <f t="shared" ca="1" si="104"/>
        <v>91.301346380959856</v>
      </c>
      <c r="N685">
        <f ca="1">_xlfn.IFS(AND(M685&gt;铜钱系统分析!$D$233,M685&lt;=铜钱系统分析!$E$233),5,AND(M685&gt;铜钱系统分析!$D$234,M685&lt;=铜钱系统分析!$E$234),4,AND(M685&gt;铜钱系统分析!$D$235,M685&lt;=铜钱系统分析!$E$235),3,AND(M685&gt;铜钱系统分析!$D$236,M685&lt;=铜钱系统分析!$E$236),2)</f>
        <v>2</v>
      </c>
      <c r="P685" s="48">
        <f t="shared" ca="1" si="105"/>
        <v>31.440015732908833</v>
      </c>
      <c r="Q685">
        <f ca="1">_xlfn.IFS(AND(P685&gt;铜钱系统分析!$D$233,P685&lt;=铜钱系统分析!$E$233),5,AND(P685&gt;铜钱系统分析!$D$234,P685&lt;=铜钱系统分析!$E$234),4,AND(P685&gt;铜钱系统分析!$D$235,P685&lt;=铜钱系统分析!$E$235),3,AND(P685&gt;铜钱系统分析!$D$236,P685&lt;=铜钱系统分析!$E$236),2)</f>
        <v>3</v>
      </c>
      <c r="S685" s="48">
        <f t="shared" ca="1" si="106"/>
        <v>47.029397296788581</v>
      </c>
      <c r="T685">
        <f ca="1">_xlfn.IFS(AND(S685&gt;铜钱系统分析!$D$233,S685&lt;=铜钱系统分析!$E$233),5,AND(S685&gt;铜钱系统分析!$D$234,S685&lt;=铜钱系统分析!$E$234),4,AND(S685&gt;铜钱系统分析!$D$235,S685&lt;=铜钱系统分析!$E$235),3,AND(S685&gt;铜钱系统分析!$D$236,S685&lt;=铜钱系统分析!$E$236),2)</f>
        <v>3</v>
      </c>
      <c r="V685" s="48">
        <f t="shared" ca="1" si="107"/>
        <v>43.826912298548763</v>
      </c>
      <c r="W685">
        <f ca="1">_xlfn.IFS(AND(V685&gt;铜钱系统分析!$D$233,V685&lt;=铜钱系统分析!$E$233),5,AND(V685&gt;铜钱系统分析!$D$234,V685&lt;=铜钱系统分析!$E$234),4,AND(V685&gt;铜钱系统分析!$D$235,V685&lt;=铜钱系统分析!$E$235),3,AND(V685&gt;铜钱系统分析!$D$236,V685&lt;=铜钱系统分析!$E$236),2)</f>
        <v>3</v>
      </c>
      <c r="Y685" s="48">
        <f t="shared" ca="1" si="108"/>
        <v>32.953761027363079</v>
      </c>
      <c r="Z685">
        <f ca="1">_xlfn.IFS(AND(Y685&gt;铜钱系统分析!$D$233,Y685&lt;=铜钱系统分析!$E$233),5,AND(Y685&gt;铜钱系统分析!$D$234,Y685&lt;=铜钱系统分析!$E$234),4,AND(Y685&gt;铜钱系统分析!$D$235,Y685&lt;=铜钱系统分析!$E$235),3,AND(Y685&gt;铜钱系统分析!$D$236,Y685&lt;=铜钱系统分析!$E$236),2)</f>
        <v>3</v>
      </c>
      <c r="AB685" s="48">
        <f t="shared" ca="1" si="109"/>
        <v>59.79798699649487</v>
      </c>
      <c r="AC685">
        <f ca="1">_xlfn.IFS(AND(AB685&gt;铜钱系统分析!$D$233,AB685&lt;=铜钱系统分析!$E$233),5,AND(AB685&gt;铜钱系统分析!$D$234,AB685&lt;=铜钱系统分析!$E$234),4,AND(AB685&gt;铜钱系统分析!$D$235,AB685&lt;=铜钱系统分析!$E$235),3,AND(AB685&gt;铜钱系统分析!$D$236,AB685&lt;=铜钱系统分析!$E$236),2)</f>
        <v>3</v>
      </c>
    </row>
    <row r="686" spans="1:29" x14ac:dyDescent="0.15">
      <c r="A686" s="48">
        <f t="shared" ca="1" si="100"/>
        <v>27.317897839041649</v>
      </c>
      <c r="B686">
        <f ca="1">_xlfn.IFS(AND(A686&gt;铜钱系统分析!$D$233,A686&lt;=铜钱系统分析!$E$233),5,AND(A686&gt;铜钱系统分析!$D$234,A686&lt;=铜钱系统分析!$E$234),4,AND(A686&gt;铜钱系统分析!$D$235,A686&lt;=铜钱系统分析!$E$235),3,AND(A686&gt;铜钱系统分析!$D$236,A686&lt;=铜钱系统分析!$E$236),2)</f>
        <v>3</v>
      </c>
      <c r="D686" s="48">
        <f t="shared" ca="1" si="101"/>
        <v>87.798557243720026</v>
      </c>
      <c r="E686">
        <f ca="1">_xlfn.IFS(AND(D686&gt;铜钱系统分析!$D$233,D686&lt;=铜钱系统分析!$E$233),5,AND(D686&gt;铜钱系统分析!$D$234,D686&lt;=铜钱系统分析!$E$234),4,AND(D686&gt;铜钱系统分析!$D$235,D686&lt;=铜钱系统分析!$E$235),3,AND(D686&gt;铜钱系统分析!$D$236,D686&lt;=铜钱系统分析!$E$236),2)</f>
        <v>2</v>
      </c>
      <c r="G686" s="48">
        <f t="shared" ca="1" si="102"/>
        <v>21.984751182761141</v>
      </c>
      <c r="H686">
        <f ca="1">_xlfn.IFS(AND(G686&gt;铜钱系统分析!$D$233,G686&lt;=铜钱系统分析!$E$233),5,AND(G686&gt;铜钱系统分析!$D$234,G686&lt;=铜钱系统分析!$E$234),4,AND(G686&gt;铜钱系统分析!$D$235,G686&lt;=铜钱系统分析!$E$235),3,AND(G686&gt;铜钱系统分析!$D$236,G686&lt;=铜钱系统分析!$E$236),2)</f>
        <v>3</v>
      </c>
      <c r="J686" s="48">
        <f t="shared" ca="1" si="103"/>
        <v>87.976861109831674</v>
      </c>
      <c r="K686">
        <f ca="1">_xlfn.IFS(AND(J686&gt;铜钱系统分析!$D$233,J686&lt;=铜钱系统分析!$E$233),5,AND(J686&gt;铜钱系统分析!$D$234,J686&lt;=铜钱系统分析!$E$234),4,AND(J686&gt;铜钱系统分析!$D$235,J686&lt;=铜钱系统分析!$E$235),3,AND(J686&gt;铜钱系统分析!$D$236,J686&lt;=铜钱系统分析!$E$236),2)</f>
        <v>2</v>
      </c>
      <c r="M686" s="48">
        <f t="shared" ca="1" si="104"/>
        <v>33.223933389669</v>
      </c>
      <c r="N686">
        <f ca="1">_xlfn.IFS(AND(M686&gt;铜钱系统分析!$D$233,M686&lt;=铜钱系统分析!$E$233),5,AND(M686&gt;铜钱系统分析!$D$234,M686&lt;=铜钱系统分析!$E$234),4,AND(M686&gt;铜钱系统分析!$D$235,M686&lt;=铜钱系统分析!$E$235),3,AND(M686&gt;铜钱系统分析!$D$236,M686&lt;=铜钱系统分析!$E$236),2)</f>
        <v>3</v>
      </c>
      <c r="P686" s="48">
        <f t="shared" ca="1" si="105"/>
        <v>28.302939155153862</v>
      </c>
      <c r="Q686">
        <f ca="1">_xlfn.IFS(AND(P686&gt;铜钱系统分析!$D$233,P686&lt;=铜钱系统分析!$E$233),5,AND(P686&gt;铜钱系统分析!$D$234,P686&lt;=铜钱系统分析!$E$234),4,AND(P686&gt;铜钱系统分析!$D$235,P686&lt;=铜钱系统分析!$E$235),3,AND(P686&gt;铜钱系统分析!$D$236,P686&lt;=铜钱系统分析!$E$236),2)</f>
        <v>3</v>
      </c>
      <c r="S686" s="48">
        <f t="shared" ca="1" si="106"/>
        <v>87.397075879633718</v>
      </c>
      <c r="T686">
        <f ca="1">_xlfn.IFS(AND(S686&gt;铜钱系统分析!$D$233,S686&lt;=铜钱系统分析!$E$233),5,AND(S686&gt;铜钱系统分析!$D$234,S686&lt;=铜钱系统分析!$E$234),4,AND(S686&gt;铜钱系统分析!$D$235,S686&lt;=铜钱系统分析!$E$235),3,AND(S686&gt;铜钱系统分析!$D$236,S686&lt;=铜钱系统分析!$E$236),2)</f>
        <v>2</v>
      </c>
      <c r="V686" s="48">
        <f t="shared" ca="1" si="107"/>
        <v>80.993025914785505</v>
      </c>
      <c r="W686">
        <f ca="1">_xlfn.IFS(AND(V686&gt;铜钱系统分析!$D$233,V686&lt;=铜钱系统分析!$E$233),5,AND(V686&gt;铜钱系统分析!$D$234,V686&lt;=铜钱系统分析!$E$234),4,AND(V686&gt;铜钱系统分析!$D$235,V686&lt;=铜钱系统分析!$E$235),3,AND(V686&gt;铜钱系统分析!$D$236,V686&lt;=铜钱系统分析!$E$236),2)</f>
        <v>2</v>
      </c>
      <c r="Y686" s="48">
        <f t="shared" ca="1" si="108"/>
        <v>8.7572841605547236</v>
      </c>
      <c r="Z686">
        <f ca="1">_xlfn.IFS(AND(Y686&gt;铜钱系统分析!$D$233,Y686&lt;=铜钱系统分析!$E$233),5,AND(Y686&gt;铜钱系统分析!$D$234,Y686&lt;=铜钱系统分析!$E$234),4,AND(Y686&gt;铜钱系统分析!$D$235,Y686&lt;=铜钱系统分析!$E$235),3,AND(Y686&gt;铜钱系统分析!$D$236,Y686&lt;=铜钱系统分析!$E$236),2)</f>
        <v>3</v>
      </c>
      <c r="AB686" s="48">
        <f t="shared" ca="1" si="109"/>
        <v>46.819140307894614</v>
      </c>
      <c r="AC686">
        <f ca="1">_xlfn.IFS(AND(AB686&gt;铜钱系统分析!$D$233,AB686&lt;=铜钱系统分析!$E$233),5,AND(AB686&gt;铜钱系统分析!$D$234,AB686&lt;=铜钱系统分析!$E$234),4,AND(AB686&gt;铜钱系统分析!$D$235,AB686&lt;=铜钱系统分析!$E$235),3,AND(AB686&gt;铜钱系统分析!$D$236,AB686&lt;=铜钱系统分析!$E$236),2)</f>
        <v>3</v>
      </c>
    </row>
    <row r="687" spans="1:29" x14ac:dyDescent="0.15">
      <c r="A687" s="48">
        <f t="shared" ca="1" si="100"/>
        <v>36.919257037502483</v>
      </c>
      <c r="B687">
        <f ca="1">_xlfn.IFS(AND(A687&gt;铜钱系统分析!$D$233,A687&lt;=铜钱系统分析!$E$233),5,AND(A687&gt;铜钱系统分析!$D$234,A687&lt;=铜钱系统分析!$E$234),4,AND(A687&gt;铜钱系统分析!$D$235,A687&lt;=铜钱系统分析!$E$235),3,AND(A687&gt;铜钱系统分析!$D$236,A687&lt;=铜钱系统分析!$E$236),2)</f>
        <v>3</v>
      </c>
      <c r="D687" s="48">
        <f t="shared" ca="1" si="101"/>
        <v>31.77703873527452</v>
      </c>
      <c r="E687">
        <f ca="1">_xlfn.IFS(AND(D687&gt;铜钱系统分析!$D$233,D687&lt;=铜钱系统分析!$E$233),5,AND(D687&gt;铜钱系统分析!$D$234,D687&lt;=铜钱系统分析!$E$234),4,AND(D687&gt;铜钱系统分析!$D$235,D687&lt;=铜钱系统分析!$E$235),3,AND(D687&gt;铜钱系统分析!$D$236,D687&lt;=铜钱系统分析!$E$236),2)</f>
        <v>3</v>
      </c>
      <c r="G687" s="48">
        <f t="shared" ca="1" si="102"/>
        <v>87.952183400420708</v>
      </c>
      <c r="H687">
        <f ca="1">_xlfn.IFS(AND(G687&gt;铜钱系统分析!$D$233,G687&lt;=铜钱系统分析!$E$233),5,AND(G687&gt;铜钱系统分析!$D$234,G687&lt;=铜钱系统分析!$E$234),4,AND(G687&gt;铜钱系统分析!$D$235,G687&lt;=铜钱系统分析!$E$235),3,AND(G687&gt;铜钱系统分析!$D$236,G687&lt;=铜钱系统分析!$E$236),2)</f>
        <v>2</v>
      </c>
      <c r="J687" s="48">
        <f t="shared" ca="1" si="103"/>
        <v>64.948417426427568</v>
      </c>
      <c r="K687">
        <f ca="1">_xlfn.IFS(AND(J687&gt;铜钱系统分析!$D$233,J687&lt;=铜钱系统分析!$E$233),5,AND(J687&gt;铜钱系统分析!$D$234,J687&lt;=铜钱系统分析!$E$234),4,AND(J687&gt;铜钱系统分析!$D$235,J687&lt;=铜钱系统分析!$E$235),3,AND(J687&gt;铜钱系统分析!$D$236,J687&lt;=铜钱系统分析!$E$236),2)</f>
        <v>3</v>
      </c>
      <c r="M687" s="48">
        <f t="shared" ca="1" si="104"/>
        <v>68.788591970630222</v>
      </c>
      <c r="N687">
        <f ca="1">_xlfn.IFS(AND(M687&gt;铜钱系统分析!$D$233,M687&lt;=铜钱系统分析!$E$233),5,AND(M687&gt;铜钱系统分析!$D$234,M687&lt;=铜钱系统分析!$E$234),4,AND(M687&gt;铜钱系统分析!$D$235,M687&lt;=铜钱系统分析!$E$235),3,AND(M687&gt;铜钱系统分析!$D$236,M687&lt;=铜钱系统分析!$E$236),2)</f>
        <v>3</v>
      </c>
      <c r="P687" s="48">
        <f t="shared" ca="1" si="105"/>
        <v>2.8574637654088852</v>
      </c>
      <c r="Q687">
        <f ca="1">_xlfn.IFS(AND(P687&gt;铜钱系统分析!$D$233,P687&lt;=铜钱系统分析!$E$233),5,AND(P687&gt;铜钱系统分析!$D$234,P687&lt;=铜钱系统分析!$E$234),4,AND(P687&gt;铜钱系统分析!$D$235,P687&lt;=铜钱系统分析!$E$235),3,AND(P687&gt;铜钱系统分析!$D$236,P687&lt;=铜钱系统分析!$E$236),2)</f>
        <v>3</v>
      </c>
      <c r="S687" s="48">
        <f t="shared" ca="1" si="106"/>
        <v>51.628968592175731</v>
      </c>
      <c r="T687">
        <f ca="1">_xlfn.IFS(AND(S687&gt;铜钱系统分析!$D$233,S687&lt;=铜钱系统分析!$E$233),5,AND(S687&gt;铜钱系统分析!$D$234,S687&lt;=铜钱系统分析!$E$234),4,AND(S687&gt;铜钱系统分析!$D$235,S687&lt;=铜钱系统分析!$E$235),3,AND(S687&gt;铜钱系统分析!$D$236,S687&lt;=铜钱系统分析!$E$236),2)</f>
        <v>3</v>
      </c>
      <c r="V687" s="48">
        <f t="shared" ca="1" si="107"/>
        <v>0.79216619410431566</v>
      </c>
      <c r="W687">
        <f ca="1">_xlfn.IFS(AND(V687&gt;铜钱系统分析!$D$233,V687&lt;=铜钱系统分析!$E$233),5,AND(V687&gt;铜钱系统分析!$D$234,V687&lt;=铜钱系统分析!$E$234),4,AND(V687&gt;铜钱系统分析!$D$235,V687&lt;=铜钱系统分析!$E$235),3,AND(V687&gt;铜钱系统分析!$D$236,V687&lt;=铜钱系统分析!$E$236),2)</f>
        <v>4</v>
      </c>
      <c r="Y687" s="48">
        <f t="shared" ca="1" si="108"/>
        <v>8.0153857626875098</v>
      </c>
      <c r="Z687">
        <f ca="1">_xlfn.IFS(AND(Y687&gt;铜钱系统分析!$D$233,Y687&lt;=铜钱系统分析!$E$233),5,AND(Y687&gt;铜钱系统分析!$D$234,Y687&lt;=铜钱系统分析!$E$234),4,AND(Y687&gt;铜钱系统分析!$D$235,Y687&lt;=铜钱系统分析!$E$235),3,AND(Y687&gt;铜钱系统分析!$D$236,Y687&lt;=铜钱系统分析!$E$236),2)</f>
        <v>3</v>
      </c>
      <c r="AB687" s="48">
        <f t="shared" ca="1" si="109"/>
        <v>98.373413754756584</v>
      </c>
      <c r="AC687">
        <f ca="1">_xlfn.IFS(AND(AB687&gt;铜钱系统分析!$D$233,AB687&lt;=铜钱系统分析!$E$233),5,AND(AB687&gt;铜钱系统分析!$D$234,AB687&lt;=铜钱系统分析!$E$234),4,AND(AB687&gt;铜钱系统分析!$D$235,AB687&lt;=铜钱系统分析!$E$235),3,AND(AB687&gt;铜钱系统分析!$D$236,AB687&lt;=铜钱系统分析!$E$236),2)</f>
        <v>2</v>
      </c>
    </row>
    <row r="688" spans="1:29" x14ac:dyDescent="0.15">
      <c r="A688" s="48">
        <f t="shared" ca="1" si="100"/>
        <v>68.062723847734603</v>
      </c>
      <c r="B688">
        <f ca="1">_xlfn.IFS(AND(A688&gt;铜钱系统分析!$D$233,A688&lt;=铜钱系统分析!$E$233),5,AND(A688&gt;铜钱系统分析!$D$234,A688&lt;=铜钱系统分析!$E$234),4,AND(A688&gt;铜钱系统分析!$D$235,A688&lt;=铜钱系统分析!$E$235),3,AND(A688&gt;铜钱系统分析!$D$236,A688&lt;=铜钱系统分析!$E$236),2)</f>
        <v>3</v>
      </c>
      <c r="D688" s="48">
        <f t="shared" ca="1" si="101"/>
        <v>86.430120156050123</v>
      </c>
      <c r="E688">
        <f ca="1">_xlfn.IFS(AND(D688&gt;铜钱系统分析!$D$233,D688&lt;=铜钱系统分析!$E$233),5,AND(D688&gt;铜钱系统分析!$D$234,D688&lt;=铜钱系统分析!$E$234),4,AND(D688&gt;铜钱系统分析!$D$235,D688&lt;=铜钱系统分析!$E$235),3,AND(D688&gt;铜钱系统分析!$D$236,D688&lt;=铜钱系统分析!$E$236),2)</f>
        <v>2</v>
      </c>
      <c r="G688" s="48">
        <f t="shared" ca="1" si="102"/>
        <v>18.200483255112921</v>
      </c>
      <c r="H688">
        <f ca="1">_xlfn.IFS(AND(G688&gt;铜钱系统分析!$D$233,G688&lt;=铜钱系统分析!$E$233),5,AND(G688&gt;铜钱系统分析!$D$234,G688&lt;=铜钱系统分析!$E$234),4,AND(G688&gt;铜钱系统分析!$D$235,G688&lt;=铜钱系统分析!$E$235),3,AND(G688&gt;铜钱系统分析!$D$236,G688&lt;=铜钱系统分析!$E$236),2)</f>
        <v>3</v>
      </c>
      <c r="J688" s="48">
        <f t="shared" ca="1" si="103"/>
        <v>69.755313642777054</v>
      </c>
      <c r="K688">
        <f ca="1">_xlfn.IFS(AND(J688&gt;铜钱系统分析!$D$233,J688&lt;=铜钱系统分析!$E$233),5,AND(J688&gt;铜钱系统分析!$D$234,J688&lt;=铜钱系统分析!$E$234),4,AND(J688&gt;铜钱系统分析!$D$235,J688&lt;=铜钱系统分析!$E$235),3,AND(J688&gt;铜钱系统分析!$D$236,J688&lt;=铜钱系统分析!$E$236),2)</f>
        <v>3</v>
      </c>
      <c r="M688" s="48">
        <f t="shared" ca="1" si="104"/>
        <v>45.60703983446426</v>
      </c>
      <c r="N688">
        <f ca="1">_xlfn.IFS(AND(M688&gt;铜钱系统分析!$D$233,M688&lt;=铜钱系统分析!$E$233),5,AND(M688&gt;铜钱系统分析!$D$234,M688&lt;=铜钱系统分析!$E$234),4,AND(M688&gt;铜钱系统分析!$D$235,M688&lt;=铜钱系统分析!$E$235),3,AND(M688&gt;铜钱系统分析!$D$236,M688&lt;=铜钱系统分析!$E$236),2)</f>
        <v>3</v>
      </c>
      <c r="P688" s="48">
        <f t="shared" ca="1" si="105"/>
        <v>77.546992726923563</v>
      </c>
      <c r="Q688">
        <f ca="1">_xlfn.IFS(AND(P688&gt;铜钱系统分析!$D$233,P688&lt;=铜钱系统分析!$E$233),5,AND(P688&gt;铜钱系统分析!$D$234,P688&lt;=铜钱系统分析!$E$234),4,AND(P688&gt;铜钱系统分析!$D$235,P688&lt;=铜钱系统分析!$E$235),3,AND(P688&gt;铜钱系统分析!$D$236,P688&lt;=铜钱系统分析!$E$236),2)</f>
        <v>2</v>
      </c>
      <c r="S688" s="48">
        <f t="shared" ca="1" si="106"/>
        <v>29.327412827785192</v>
      </c>
      <c r="T688">
        <f ca="1">_xlfn.IFS(AND(S688&gt;铜钱系统分析!$D$233,S688&lt;=铜钱系统分析!$E$233),5,AND(S688&gt;铜钱系统分析!$D$234,S688&lt;=铜钱系统分析!$E$234),4,AND(S688&gt;铜钱系统分析!$D$235,S688&lt;=铜钱系统分析!$E$235),3,AND(S688&gt;铜钱系统分析!$D$236,S688&lt;=铜钱系统分析!$E$236),2)</f>
        <v>3</v>
      </c>
      <c r="V688" s="48">
        <f t="shared" ca="1" si="107"/>
        <v>33.035068225683816</v>
      </c>
      <c r="W688">
        <f ca="1">_xlfn.IFS(AND(V688&gt;铜钱系统分析!$D$233,V688&lt;=铜钱系统分析!$E$233),5,AND(V688&gt;铜钱系统分析!$D$234,V688&lt;=铜钱系统分析!$E$234),4,AND(V688&gt;铜钱系统分析!$D$235,V688&lt;=铜钱系统分析!$E$235),3,AND(V688&gt;铜钱系统分析!$D$236,V688&lt;=铜钱系统分析!$E$236),2)</f>
        <v>3</v>
      </c>
      <c r="Y688" s="48">
        <f t="shared" ca="1" si="108"/>
        <v>57.029716000867445</v>
      </c>
      <c r="Z688">
        <f ca="1">_xlfn.IFS(AND(Y688&gt;铜钱系统分析!$D$233,Y688&lt;=铜钱系统分析!$E$233),5,AND(Y688&gt;铜钱系统分析!$D$234,Y688&lt;=铜钱系统分析!$E$234),4,AND(Y688&gt;铜钱系统分析!$D$235,Y688&lt;=铜钱系统分析!$E$235),3,AND(Y688&gt;铜钱系统分析!$D$236,Y688&lt;=铜钱系统分析!$E$236),2)</f>
        <v>3</v>
      </c>
      <c r="AB688" s="48">
        <f t="shared" ca="1" si="109"/>
        <v>37.783538372001892</v>
      </c>
      <c r="AC688">
        <f ca="1">_xlfn.IFS(AND(AB688&gt;铜钱系统分析!$D$233,AB688&lt;=铜钱系统分析!$E$233),5,AND(AB688&gt;铜钱系统分析!$D$234,AB688&lt;=铜钱系统分析!$E$234),4,AND(AB688&gt;铜钱系统分析!$D$235,AB688&lt;=铜钱系统分析!$E$235),3,AND(AB688&gt;铜钱系统分析!$D$236,AB688&lt;=铜钱系统分析!$E$236),2)</f>
        <v>3</v>
      </c>
    </row>
    <row r="689" spans="1:29" x14ac:dyDescent="0.15">
      <c r="A689" s="48">
        <f t="shared" ca="1" si="100"/>
        <v>95.896622929220896</v>
      </c>
      <c r="B689">
        <f ca="1">_xlfn.IFS(AND(A689&gt;铜钱系统分析!$D$233,A689&lt;=铜钱系统分析!$E$233),5,AND(A689&gt;铜钱系统分析!$D$234,A689&lt;=铜钱系统分析!$E$234),4,AND(A689&gt;铜钱系统分析!$D$235,A689&lt;=铜钱系统分析!$E$235),3,AND(A689&gt;铜钱系统分析!$D$236,A689&lt;=铜钱系统分析!$E$236),2)</f>
        <v>2</v>
      </c>
      <c r="D689" s="48">
        <f t="shared" ca="1" si="101"/>
        <v>65.176762461377976</v>
      </c>
      <c r="E689">
        <f ca="1">_xlfn.IFS(AND(D689&gt;铜钱系统分析!$D$233,D689&lt;=铜钱系统分析!$E$233),5,AND(D689&gt;铜钱系统分析!$D$234,D689&lt;=铜钱系统分析!$E$234),4,AND(D689&gt;铜钱系统分析!$D$235,D689&lt;=铜钱系统分析!$E$235),3,AND(D689&gt;铜钱系统分析!$D$236,D689&lt;=铜钱系统分析!$E$236),2)</f>
        <v>3</v>
      </c>
      <c r="G689" s="48">
        <f t="shared" ca="1" si="102"/>
        <v>49.611923074090349</v>
      </c>
      <c r="H689">
        <f ca="1">_xlfn.IFS(AND(G689&gt;铜钱系统分析!$D$233,G689&lt;=铜钱系统分析!$E$233),5,AND(G689&gt;铜钱系统分析!$D$234,G689&lt;=铜钱系统分析!$E$234),4,AND(G689&gt;铜钱系统分析!$D$235,G689&lt;=铜钱系统分析!$E$235),3,AND(G689&gt;铜钱系统分析!$D$236,G689&lt;=铜钱系统分析!$E$236),2)</f>
        <v>3</v>
      </c>
      <c r="J689" s="48">
        <f t="shared" ca="1" si="103"/>
        <v>53.501102735663494</v>
      </c>
      <c r="K689">
        <f ca="1">_xlfn.IFS(AND(J689&gt;铜钱系统分析!$D$233,J689&lt;=铜钱系统分析!$E$233),5,AND(J689&gt;铜钱系统分析!$D$234,J689&lt;=铜钱系统分析!$E$234),4,AND(J689&gt;铜钱系统分析!$D$235,J689&lt;=铜钱系统分析!$E$235),3,AND(J689&gt;铜钱系统分析!$D$236,J689&lt;=铜钱系统分析!$E$236),2)</f>
        <v>3</v>
      </c>
      <c r="M689" s="48">
        <f t="shared" ca="1" si="104"/>
        <v>54.955293590763375</v>
      </c>
      <c r="N689">
        <f ca="1">_xlfn.IFS(AND(M689&gt;铜钱系统分析!$D$233,M689&lt;=铜钱系统分析!$E$233),5,AND(M689&gt;铜钱系统分析!$D$234,M689&lt;=铜钱系统分析!$E$234),4,AND(M689&gt;铜钱系统分析!$D$235,M689&lt;=铜钱系统分析!$E$235),3,AND(M689&gt;铜钱系统分析!$D$236,M689&lt;=铜钱系统分析!$E$236),2)</f>
        <v>3</v>
      </c>
      <c r="P689" s="48">
        <f t="shared" ca="1" si="105"/>
        <v>97.403382115438333</v>
      </c>
      <c r="Q689">
        <f ca="1">_xlfn.IFS(AND(P689&gt;铜钱系统分析!$D$233,P689&lt;=铜钱系统分析!$E$233),5,AND(P689&gt;铜钱系统分析!$D$234,P689&lt;=铜钱系统分析!$E$234),4,AND(P689&gt;铜钱系统分析!$D$235,P689&lt;=铜钱系统分析!$E$235),3,AND(P689&gt;铜钱系统分析!$D$236,P689&lt;=铜钱系统分析!$E$236),2)</f>
        <v>2</v>
      </c>
      <c r="S689" s="48">
        <f t="shared" ca="1" si="106"/>
        <v>4.3241406551452251</v>
      </c>
      <c r="T689">
        <f ca="1">_xlfn.IFS(AND(S689&gt;铜钱系统分析!$D$233,S689&lt;=铜钱系统分析!$E$233),5,AND(S689&gt;铜钱系统分析!$D$234,S689&lt;=铜钱系统分析!$E$234),4,AND(S689&gt;铜钱系统分析!$D$235,S689&lt;=铜钱系统分析!$E$235),3,AND(S689&gt;铜钱系统分析!$D$236,S689&lt;=铜钱系统分析!$E$236),2)</f>
        <v>3</v>
      </c>
      <c r="V689" s="48">
        <f t="shared" ca="1" si="107"/>
        <v>76.572395956082346</v>
      </c>
      <c r="W689">
        <f ca="1">_xlfn.IFS(AND(V689&gt;铜钱系统分析!$D$233,V689&lt;=铜钱系统分析!$E$233),5,AND(V689&gt;铜钱系统分析!$D$234,V689&lt;=铜钱系统分析!$E$234),4,AND(V689&gt;铜钱系统分析!$D$235,V689&lt;=铜钱系统分析!$E$235),3,AND(V689&gt;铜钱系统分析!$D$236,V689&lt;=铜钱系统分析!$E$236),2)</f>
        <v>2</v>
      </c>
      <c r="Y689" s="48">
        <f t="shared" ca="1" si="108"/>
        <v>28.60578987128045</v>
      </c>
      <c r="Z689">
        <f ca="1">_xlfn.IFS(AND(Y689&gt;铜钱系统分析!$D$233,Y689&lt;=铜钱系统分析!$E$233),5,AND(Y689&gt;铜钱系统分析!$D$234,Y689&lt;=铜钱系统分析!$E$234),4,AND(Y689&gt;铜钱系统分析!$D$235,Y689&lt;=铜钱系统分析!$E$235),3,AND(Y689&gt;铜钱系统分析!$D$236,Y689&lt;=铜钱系统分析!$E$236),2)</f>
        <v>3</v>
      </c>
      <c r="AB689" s="48">
        <f t="shared" ca="1" si="109"/>
        <v>2.4812178803539031</v>
      </c>
      <c r="AC689">
        <f ca="1">_xlfn.IFS(AND(AB689&gt;铜钱系统分析!$D$233,AB689&lt;=铜钱系统分析!$E$233),5,AND(AB689&gt;铜钱系统分析!$D$234,AB689&lt;=铜钱系统分析!$E$234),4,AND(AB689&gt;铜钱系统分析!$D$235,AB689&lt;=铜钱系统分析!$E$235),3,AND(AB689&gt;铜钱系统分析!$D$236,AB689&lt;=铜钱系统分析!$E$236),2)</f>
        <v>4</v>
      </c>
    </row>
    <row r="690" spans="1:29" x14ac:dyDescent="0.15">
      <c r="A690" s="48">
        <f t="shared" ca="1" si="100"/>
        <v>99.246995851157479</v>
      </c>
      <c r="B690">
        <f ca="1">_xlfn.IFS(AND(A690&gt;铜钱系统分析!$D$233,A690&lt;=铜钱系统分析!$E$233),5,AND(A690&gt;铜钱系统分析!$D$234,A690&lt;=铜钱系统分析!$E$234),4,AND(A690&gt;铜钱系统分析!$D$235,A690&lt;=铜钱系统分析!$E$235),3,AND(A690&gt;铜钱系统分析!$D$236,A690&lt;=铜钱系统分析!$E$236),2)</f>
        <v>2</v>
      </c>
      <c r="D690" s="48">
        <f t="shared" ca="1" si="101"/>
        <v>44.282283063111294</v>
      </c>
      <c r="E690">
        <f ca="1">_xlfn.IFS(AND(D690&gt;铜钱系统分析!$D$233,D690&lt;=铜钱系统分析!$E$233),5,AND(D690&gt;铜钱系统分析!$D$234,D690&lt;=铜钱系统分析!$E$234),4,AND(D690&gt;铜钱系统分析!$D$235,D690&lt;=铜钱系统分析!$E$235),3,AND(D690&gt;铜钱系统分析!$D$236,D690&lt;=铜钱系统分析!$E$236),2)</f>
        <v>3</v>
      </c>
      <c r="G690" s="48">
        <f t="shared" ca="1" si="102"/>
        <v>79.153493633921954</v>
      </c>
      <c r="H690">
        <f ca="1">_xlfn.IFS(AND(G690&gt;铜钱系统分析!$D$233,G690&lt;=铜钱系统分析!$E$233),5,AND(G690&gt;铜钱系统分析!$D$234,G690&lt;=铜钱系统分析!$E$234),4,AND(G690&gt;铜钱系统分析!$D$235,G690&lt;=铜钱系统分析!$E$235),3,AND(G690&gt;铜钱系统分析!$D$236,G690&lt;=铜钱系统分析!$E$236),2)</f>
        <v>2</v>
      </c>
      <c r="J690" s="48">
        <f t="shared" ca="1" si="103"/>
        <v>78.541692798615486</v>
      </c>
      <c r="K690">
        <f ca="1">_xlfn.IFS(AND(J690&gt;铜钱系统分析!$D$233,J690&lt;=铜钱系统分析!$E$233),5,AND(J690&gt;铜钱系统分析!$D$234,J690&lt;=铜钱系统分析!$E$234),4,AND(J690&gt;铜钱系统分析!$D$235,J690&lt;=铜钱系统分析!$E$235),3,AND(J690&gt;铜钱系统分析!$D$236,J690&lt;=铜钱系统分析!$E$236),2)</f>
        <v>2</v>
      </c>
      <c r="M690" s="48">
        <f t="shared" ca="1" si="104"/>
        <v>66.131182068741396</v>
      </c>
      <c r="N690">
        <f ca="1">_xlfn.IFS(AND(M690&gt;铜钱系统分析!$D$233,M690&lt;=铜钱系统分析!$E$233),5,AND(M690&gt;铜钱系统分析!$D$234,M690&lt;=铜钱系统分析!$E$234),4,AND(M690&gt;铜钱系统分析!$D$235,M690&lt;=铜钱系统分析!$E$235),3,AND(M690&gt;铜钱系统分析!$D$236,M690&lt;=铜钱系统分析!$E$236),2)</f>
        <v>3</v>
      </c>
      <c r="P690" s="48">
        <f t="shared" ca="1" si="105"/>
        <v>89.325371155461568</v>
      </c>
      <c r="Q690">
        <f ca="1">_xlfn.IFS(AND(P690&gt;铜钱系统分析!$D$233,P690&lt;=铜钱系统分析!$E$233),5,AND(P690&gt;铜钱系统分析!$D$234,P690&lt;=铜钱系统分析!$E$234),4,AND(P690&gt;铜钱系统分析!$D$235,P690&lt;=铜钱系统分析!$E$235),3,AND(P690&gt;铜钱系统分析!$D$236,P690&lt;=铜钱系统分析!$E$236),2)</f>
        <v>2</v>
      </c>
      <c r="S690" s="48">
        <f t="shared" ca="1" si="106"/>
        <v>34.297500942092995</v>
      </c>
      <c r="T690">
        <f ca="1">_xlfn.IFS(AND(S690&gt;铜钱系统分析!$D$233,S690&lt;=铜钱系统分析!$E$233),5,AND(S690&gt;铜钱系统分析!$D$234,S690&lt;=铜钱系统分析!$E$234),4,AND(S690&gt;铜钱系统分析!$D$235,S690&lt;=铜钱系统分析!$E$235),3,AND(S690&gt;铜钱系统分析!$D$236,S690&lt;=铜钱系统分析!$E$236),2)</f>
        <v>3</v>
      </c>
      <c r="V690" s="48">
        <f t="shared" ca="1" si="107"/>
        <v>19.218643318909113</v>
      </c>
      <c r="W690">
        <f ca="1">_xlfn.IFS(AND(V690&gt;铜钱系统分析!$D$233,V690&lt;=铜钱系统分析!$E$233),5,AND(V690&gt;铜钱系统分析!$D$234,V690&lt;=铜钱系统分析!$E$234),4,AND(V690&gt;铜钱系统分析!$D$235,V690&lt;=铜钱系统分析!$E$235),3,AND(V690&gt;铜钱系统分析!$D$236,V690&lt;=铜钱系统分析!$E$236),2)</f>
        <v>3</v>
      </c>
      <c r="Y690" s="48">
        <f t="shared" ca="1" si="108"/>
        <v>9.6166090174642509</v>
      </c>
      <c r="Z690">
        <f ca="1">_xlfn.IFS(AND(Y690&gt;铜钱系统分析!$D$233,Y690&lt;=铜钱系统分析!$E$233),5,AND(Y690&gt;铜钱系统分析!$D$234,Y690&lt;=铜钱系统分析!$E$234),4,AND(Y690&gt;铜钱系统分析!$D$235,Y690&lt;=铜钱系统分析!$E$235),3,AND(Y690&gt;铜钱系统分析!$D$236,Y690&lt;=铜钱系统分析!$E$236),2)</f>
        <v>3</v>
      </c>
      <c r="AB690" s="48">
        <f t="shared" ca="1" si="109"/>
        <v>33.787439598874677</v>
      </c>
      <c r="AC690">
        <f ca="1">_xlfn.IFS(AND(AB690&gt;铜钱系统分析!$D$233,AB690&lt;=铜钱系统分析!$E$233),5,AND(AB690&gt;铜钱系统分析!$D$234,AB690&lt;=铜钱系统分析!$E$234),4,AND(AB690&gt;铜钱系统分析!$D$235,AB690&lt;=铜钱系统分析!$E$235),3,AND(AB690&gt;铜钱系统分析!$D$236,AB690&lt;=铜钱系统分析!$E$236),2)</f>
        <v>3</v>
      </c>
    </row>
    <row r="691" spans="1:29" x14ac:dyDescent="0.15">
      <c r="A691" s="48">
        <f t="shared" ca="1" si="100"/>
        <v>2.0432083393909006</v>
      </c>
      <c r="B691">
        <f ca="1">_xlfn.IFS(AND(A691&gt;铜钱系统分析!$D$233,A691&lt;=铜钱系统分析!$E$233),5,AND(A691&gt;铜钱系统分析!$D$234,A691&lt;=铜钱系统分析!$E$234),4,AND(A691&gt;铜钱系统分析!$D$235,A691&lt;=铜钱系统分析!$E$235),3,AND(A691&gt;铜钱系统分析!$D$236,A691&lt;=铜钱系统分析!$E$236),2)</f>
        <v>4</v>
      </c>
      <c r="D691" s="48">
        <f t="shared" ca="1" si="101"/>
        <v>41.997924840622915</v>
      </c>
      <c r="E691">
        <f ca="1">_xlfn.IFS(AND(D691&gt;铜钱系统分析!$D$233,D691&lt;=铜钱系统分析!$E$233),5,AND(D691&gt;铜钱系统分析!$D$234,D691&lt;=铜钱系统分析!$E$234),4,AND(D691&gt;铜钱系统分析!$D$235,D691&lt;=铜钱系统分析!$E$235),3,AND(D691&gt;铜钱系统分析!$D$236,D691&lt;=铜钱系统分析!$E$236),2)</f>
        <v>3</v>
      </c>
      <c r="G691" s="48">
        <f t="shared" ca="1" si="102"/>
        <v>65.050396548115671</v>
      </c>
      <c r="H691">
        <f ca="1">_xlfn.IFS(AND(G691&gt;铜钱系统分析!$D$233,G691&lt;=铜钱系统分析!$E$233),5,AND(G691&gt;铜钱系统分析!$D$234,G691&lt;=铜钱系统分析!$E$234),4,AND(G691&gt;铜钱系统分析!$D$235,G691&lt;=铜钱系统分析!$E$235),3,AND(G691&gt;铜钱系统分析!$D$236,G691&lt;=铜钱系统分析!$E$236),2)</f>
        <v>3</v>
      </c>
      <c r="J691" s="48">
        <f t="shared" ca="1" si="103"/>
        <v>20.238109997214693</v>
      </c>
      <c r="K691">
        <f ca="1">_xlfn.IFS(AND(J691&gt;铜钱系统分析!$D$233,J691&lt;=铜钱系统分析!$E$233),5,AND(J691&gt;铜钱系统分析!$D$234,J691&lt;=铜钱系统分析!$E$234),4,AND(J691&gt;铜钱系统分析!$D$235,J691&lt;=铜钱系统分析!$E$235),3,AND(J691&gt;铜钱系统分析!$D$236,J691&lt;=铜钱系统分析!$E$236),2)</f>
        <v>3</v>
      </c>
      <c r="M691" s="48">
        <f t="shared" ca="1" si="104"/>
        <v>22.545001519610363</v>
      </c>
      <c r="N691">
        <f ca="1">_xlfn.IFS(AND(M691&gt;铜钱系统分析!$D$233,M691&lt;=铜钱系统分析!$E$233),5,AND(M691&gt;铜钱系统分析!$D$234,M691&lt;=铜钱系统分析!$E$234),4,AND(M691&gt;铜钱系统分析!$D$235,M691&lt;=铜钱系统分析!$E$235),3,AND(M691&gt;铜钱系统分析!$D$236,M691&lt;=铜钱系统分析!$E$236),2)</f>
        <v>3</v>
      </c>
      <c r="P691" s="48">
        <f t="shared" ca="1" si="105"/>
        <v>74.279468244128907</v>
      </c>
      <c r="Q691">
        <f ca="1">_xlfn.IFS(AND(P691&gt;铜钱系统分析!$D$233,P691&lt;=铜钱系统分析!$E$233),5,AND(P691&gt;铜钱系统分析!$D$234,P691&lt;=铜钱系统分析!$E$234),4,AND(P691&gt;铜钱系统分析!$D$235,P691&lt;=铜钱系统分析!$E$235),3,AND(P691&gt;铜钱系统分析!$D$236,P691&lt;=铜钱系统分析!$E$236),2)</f>
        <v>2</v>
      </c>
      <c r="S691" s="48">
        <f t="shared" ca="1" si="106"/>
        <v>5.4961427684749093</v>
      </c>
      <c r="T691">
        <f ca="1">_xlfn.IFS(AND(S691&gt;铜钱系统分析!$D$233,S691&lt;=铜钱系统分析!$E$233),5,AND(S691&gt;铜钱系统分析!$D$234,S691&lt;=铜钱系统分析!$E$234),4,AND(S691&gt;铜钱系统分析!$D$235,S691&lt;=铜钱系统分析!$E$235),3,AND(S691&gt;铜钱系统分析!$D$236,S691&lt;=铜钱系统分析!$E$236),2)</f>
        <v>3</v>
      </c>
      <c r="V691" s="48">
        <f t="shared" ca="1" si="107"/>
        <v>50.668585967510893</v>
      </c>
      <c r="W691">
        <f ca="1">_xlfn.IFS(AND(V691&gt;铜钱系统分析!$D$233,V691&lt;=铜钱系统分析!$E$233),5,AND(V691&gt;铜钱系统分析!$D$234,V691&lt;=铜钱系统分析!$E$234),4,AND(V691&gt;铜钱系统分析!$D$235,V691&lt;=铜钱系统分析!$E$235),3,AND(V691&gt;铜钱系统分析!$D$236,V691&lt;=铜钱系统分析!$E$236),2)</f>
        <v>3</v>
      </c>
      <c r="Y691" s="48">
        <f t="shared" ca="1" si="108"/>
        <v>54.108758400359172</v>
      </c>
      <c r="Z691">
        <f ca="1">_xlfn.IFS(AND(Y691&gt;铜钱系统分析!$D$233,Y691&lt;=铜钱系统分析!$E$233),5,AND(Y691&gt;铜钱系统分析!$D$234,Y691&lt;=铜钱系统分析!$E$234),4,AND(Y691&gt;铜钱系统分析!$D$235,Y691&lt;=铜钱系统分析!$E$235),3,AND(Y691&gt;铜钱系统分析!$D$236,Y691&lt;=铜钱系统分析!$E$236),2)</f>
        <v>3</v>
      </c>
      <c r="AB691" s="48">
        <f t="shared" ca="1" si="109"/>
        <v>46.444099195764601</v>
      </c>
      <c r="AC691">
        <f ca="1">_xlfn.IFS(AND(AB691&gt;铜钱系统分析!$D$233,AB691&lt;=铜钱系统分析!$E$233),5,AND(AB691&gt;铜钱系统分析!$D$234,AB691&lt;=铜钱系统分析!$E$234),4,AND(AB691&gt;铜钱系统分析!$D$235,AB691&lt;=铜钱系统分析!$E$235),3,AND(AB691&gt;铜钱系统分析!$D$236,AB691&lt;=铜钱系统分析!$E$236),2)</f>
        <v>3</v>
      </c>
    </row>
    <row r="692" spans="1:29" x14ac:dyDescent="0.15">
      <c r="A692" s="48">
        <f t="shared" ca="1" si="100"/>
        <v>16.650867451901895</v>
      </c>
      <c r="B692">
        <f ca="1">_xlfn.IFS(AND(A692&gt;铜钱系统分析!$D$233,A692&lt;=铜钱系统分析!$E$233),5,AND(A692&gt;铜钱系统分析!$D$234,A692&lt;=铜钱系统分析!$E$234),4,AND(A692&gt;铜钱系统分析!$D$235,A692&lt;=铜钱系统分析!$E$235),3,AND(A692&gt;铜钱系统分析!$D$236,A692&lt;=铜钱系统分析!$E$236),2)</f>
        <v>3</v>
      </c>
      <c r="D692" s="48">
        <f t="shared" ca="1" si="101"/>
        <v>46.091646006197543</v>
      </c>
      <c r="E692">
        <f ca="1">_xlfn.IFS(AND(D692&gt;铜钱系统分析!$D$233,D692&lt;=铜钱系统分析!$E$233),5,AND(D692&gt;铜钱系统分析!$D$234,D692&lt;=铜钱系统分析!$E$234),4,AND(D692&gt;铜钱系统分析!$D$235,D692&lt;=铜钱系统分析!$E$235),3,AND(D692&gt;铜钱系统分析!$D$236,D692&lt;=铜钱系统分析!$E$236),2)</f>
        <v>3</v>
      </c>
      <c r="G692" s="48">
        <f t="shared" ca="1" si="102"/>
        <v>92.183274868376884</v>
      </c>
      <c r="H692">
        <f ca="1">_xlfn.IFS(AND(G692&gt;铜钱系统分析!$D$233,G692&lt;=铜钱系统分析!$E$233),5,AND(G692&gt;铜钱系统分析!$D$234,G692&lt;=铜钱系统分析!$E$234),4,AND(G692&gt;铜钱系统分析!$D$235,G692&lt;=铜钱系统分析!$E$235),3,AND(G692&gt;铜钱系统分析!$D$236,G692&lt;=铜钱系统分析!$E$236),2)</f>
        <v>2</v>
      </c>
      <c r="J692" s="48">
        <f t="shared" ca="1" si="103"/>
        <v>89.154043777229958</v>
      </c>
      <c r="K692">
        <f ca="1">_xlfn.IFS(AND(J692&gt;铜钱系统分析!$D$233,J692&lt;=铜钱系统分析!$E$233),5,AND(J692&gt;铜钱系统分析!$D$234,J692&lt;=铜钱系统分析!$E$234),4,AND(J692&gt;铜钱系统分析!$D$235,J692&lt;=铜钱系统分析!$E$235),3,AND(J692&gt;铜钱系统分析!$D$236,J692&lt;=铜钱系统分析!$E$236),2)</f>
        <v>2</v>
      </c>
      <c r="M692" s="48">
        <f t="shared" ca="1" si="104"/>
        <v>1.4877870043600083</v>
      </c>
      <c r="N692">
        <f ca="1">_xlfn.IFS(AND(M692&gt;铜钱系统分析!$D$233,M692&lt;=铜钱系统分析!$E$233),5,AND(M692&gt;铜钱系统分析!$D$234,M692&lt;=铜钱系统分析!$E$234),4,AND(M692&gt;铜钱系统分析!$D$235,M692&lt;=铜钱系统分析!$E$235),3,AND(M692&gt;铜钱系统分析!$D$236,M692&lt;=铜钱系统分析!$E$236),2)</f>
        <v>4</v>
      </c>
      <c r="P692" s="48">
        <f t="shared" ca="1" si="105"/>
        <v>50.699183911348776</v>
      </c>
      <c r="Q692">
        <f ca="1">_xlfn.IFS(AND(P692&gt;铜钱系统分析!$D$233,P692&lt;=铜钱系统分析!$E$233),5,AND(P692&gt;铜钱系统分析!$D$234,P692&lt;=铜钱系统分析!$E$234),4,AND(P692&gt;铜钱系统分析!$D$235,P692&lt;=铜钱系统分析!$E$235),3,AND(P692&gt;铜钱系统分析!$D$236,P692&lt;=铜钱系统分析!$E$236),2)</f>
        <v>3</v>
      </c>
      <c r="S692" s="48">
        <f t="shared" ca="1" si="106"/>
        <v>82.109073245874214</v>
      </c>
      <c r="T692">
        <f ca="1">_xlfn.IFS(AND(S692&gt;铜钱系统分析!$D$233,S692&lt;=铜钱系统分析!$E$233),5,AND(S692&gt;铜钱系统分析!$D$234,S692&lt;=铜钱系统分析!$E$234),4,AND(S692&gt;铜钱系统分析!$D$235,S692&lt;=铜钱系统分析!$E$235),3,AND(S692&gt;铜钱系统分析!$D$236,S692&lt;=铜钱系统分析!$E$236),2)</f>
        <v>2</v>
      </c>
      <c r="V692" s="48">
        <f t="shared" ca="1" si="107"/>
        <v>4.5570663457126788</v>
      </c>
      <c r="W692">
        <f ca="1">_xlfn.IFS(AND(V692&gt;铜钱系统分析!$D$233,V692&lt;=铜钱系统分析!$E$233),5,AND(V692&gt;铜钱系统分析!$D$234,V692&lt;=铜钱系统分析!$E$234),4,AND(V692&gt;铜钱系统分析!$D$235,V692&lt;=铜钱系统分析!$E$235),3,AND(V692&gt;铜钱系统分析!$D$236,V692&lt;=铜钱系统分析!$E$236),2)</f>
        <v>3</v>
      </c>
      <c r="Y692" s="48">
        <f t="shared" ca="1" si="108"/>
        <v>51.344632867886872</v>
      </c>
      <c r="Z692">
        <f ca="1">_xlfn.IFS(AND(Y692&gt;铜钱系统分析!$D$233,Y692&lt;=铜钱系统分析!$E$233),5,AND(Y692&gt;铜钱系统分析!$D$234,Y692&lt;=铜钱系统分析!$E$234),4,AND(Y692&gt;铜钱系统分析!$D$235,Y692&lt;=铜钱系统分析!$E$235),3,AND(Y692&gt;铜钱系统分析!$D$236,Y692&lt;=铜钱系统分析!$E$236),2)</f>
        <v>3</v>
      </c>
      <c r="AB692" s="48">
        <f t="shared" ca="1" si="109"/>
        <v>98.886742412271573</v>
      </c>
      <c r="AC692">
        <f ca="1">_xlfn.IFS(AND(AB692&gt;铜钱系统分析!$D$233,AB692&lt;=铜钱系统分析!$E$233),5,AND(AB692&gt;铜钱系统分析!$D$234,AB692&lt;=铜钱系统分析!$E$234),4,AND(AB692&gt;铜钱系统分析!$D$235,AB692&lt;=铜钱系统分析!$E$235),3,AND(AB692&gt;铜钱系统分析!$D$236,AB692&lt;=铜钱系统分析!$E$236),2)</f>
        <v>2</v>
      </c>
    </row>
    <row r="693" spans="1:29" x14ac:dyDescent="0.15">
      <c r="A693" s="48">
        <f t="shared" ca="1" si="100"/>
        <v>78.844176756966547</v>
      </c>
      <c r="B693">
        <f ca="1">_xlfn.IFS(AND(A693&gt;铜钱系统分析!$D$233,A693&lt;=铜钱系统分析!$E$233),5,AND(A693&gt;铜钱系统分析!$D$234,A693&lt;=铜钱系统分析!$E$234),4,AND(A693&gt;铜钱系统分析!$D$235,A693&lt;=铜钱系统分析!$E$235),3,AND(A693&gt;铜钱系统分析!$D$236,A693&lt;=铜钱系统分析!$E$236),2)</f>
        <v>2</v>
      </c>
      <c r="D693" s="48">
        <f t="shared" ca="1" si="101"/>
        <v>98.539565643468407</v>
      </c>
      <c r="E693">
        <f ca="1">_xlfn.IFS(AND(D693&gt;铜钱系统分析!$D$233,D693&lt;=铜钱系统分析!$E$233),5,AND(D693&gt;铜钱系统分析!$D$234,D693&lt;=铜钱系统分析!$E$234),4,AND(D693&gt;铜钱系统分析!$D$235,D693&lt;=铜钱系统分析!$E$235),3,AND(D693&gt;铜钱系统分析!$D$236,D693&lt;=铜钱系统分析!$E$236),2)</f>
        <v>2</v>
      </c>
      <c r="G693" s="48">
        <f t="shared" ca="1" si="102"/>
        <v>81.242927446581518</v>
      </c>
      <c r="H693">
        <f ca="1">_xlfn.IFS(AND(G693&gt;铜钱系统分析!$D$233,G693&lt;=铜钱系统分析!$E$233),5,AND(G693&gt;铜钱系统分析!$D$234,G693&lt;=铜钱系统分析!$E$234),4,AND(G693&gt;铜钱系统分析!$D$235,G693&lt;=铜钱系统分析!$E$235),3,AND(G693&gt;铜钱系统分析!$D$236,G693&lt;=铜钱系统分析!$E$236),2)</f>
        <v>2</v>
      </c>
      <c r="J693" s="48">
        <f t="shared" ca="1" si="103"/>
        <v>63.031417218623965</v>
      </c>
      <c r="K693">
        <f ca="1">_xlfn.IFS(AND(J693&gt;铜钱系统分析!$D$233,J693&lt;=铜钱系统分析!$E$233),5,AND(J693&gt;铜钱系统分析!$D$234,J693&lt;=铜钱系统分析!$E$234),4,AND(J693&gt;铜钱系统分析!$D$235,J693&lt;=铜钱系统分析!$E$235),3,AND(J693&gt;铜钱系统分析!$D$236,J693&lt;=铜钱系统分析!$E$236),2)</f>
        <v>3</v>
      </c>
      <c r="M693" s="48">
        <f t="shared" ca="1" si="104"/>
        <v>97.838779698711804</v>
      </c>
      <c r="N693">
        <f ca="1">_xlfn.IFS(AND(M693&gt;铜钱系统分析!$D$233,M693&lt;=铜钱系统分析!$E$233),5,AND(M693&gt;铜钱系统分析!$D$234,M693&lt;=铜钱系统分析!$E$234),4,AND(M693&gt;铜钱系统分析!$D$235,M693&lt;=铜钱系统分析!$E$235),3,AND(M693&gt;铜钱系统分析!$D$236,M693&lt;=铜钱系统分析!$E$236),2)</f>
        <v>2</v>
      </c>
      <c r="P693" s="48">
        <f t="shared" ca="1" si="105"/>
        <v>56.498055127532169</v>
      </c>
      <c r="Q693">
        <f ca="1">_xlfn.IFS(AND(P693&gt;铜钱系统分析!$D$233,P693&lt;=铜钱系统分析!$E$233),5,AND(P693&gt;铜钱系统分析!$D$234,P693&lt;=铜钱系统分析!$E$234),4,AND(P693&gt;铜钱系统分析!$D$235,P693&lt;=铜钱系统分析!$E$235),3,AND(P693&gt;铜钱系统分析!$D$236,P693&lt;=铜钱系统分析!$E$236),2)</f>
        <v>3</v>
      </c>
      <c r="S693" s="48">
        <f t="shared" ca="1" si="106"/>
        <v>33.108343906110839</v>
      </c>
      <c r="T693">
        <f ca="1">_xlfn.IFS(AND(S693&gt;铜钱系统分析!$D$233,S693&lt;=铜钱系统分析!$E$233),5,AND(S693&gt;铜钱系统分析!$D$234,S693&lt;=铜钱系统分析!$E$234),4,AND(S693&gt;铜钱系统分析!$D$235,S693&lt;=铜钱系统分析!$E$235),3,AND(S693&gt;铜钱系统分析!$D$236,S693&lt;=铜钱系统分析!$E$236),2)</f>
        <v>3</v>
      </c>
      <c r="V693" s="48">
        <f t="shared" ca="1" si="107"/>
        <v>25.470811765225665</v>
      </c>
      <c r="W693">
        <f ca="1">_xlfn.IFS(AND(V693&gt;铜钱系统分析!$D$233,V693&lt;=铜钱系统分析!$E$233),5,AND(V693&gt;铜钱系统分析!$D$234,V693&lt;=铜钱系统分析!$E$234),4,AND(V693&gt;铜钱系统分析!$D$235,V693&lt;=铜钱系统分析!$E$235),3,AND(V693&gt;铜钱系统分析!$D$236,V693&lt;=铜钱系统分析!$E$236),2)</f>
        <v>3</v>
      </c>
      <c r="Y693" s="48">
        <f t="shared" ca="1" si="108"/>
        <v>62.594068939311938</v>
      </c>
      <c r="Z693">
        <f ca="1">_xlfn.IFS(AND(Y693&gt;铜钱系统分析!$D$233,Y693&lt;=铜钱系统分析!$E$233),5,AND(Y693&gt;铜钱系统分析!$D$234,Y693&lt;=铜钱系统分析!$E$234),4,AND(Y693&gt;铜钱系统分析!$D$235,Y693&lt;=铜钱系统分析!$E$235),3,AND(Y693&gt;铜钱系统分析!$D$236,Y693&lt;=铜钱系统分析!$E$236),2)</f>
        <v>3</v>
      </c>
      <c r="AB693" s="48">
        <f t="shared" ca="1" si="109"/>
        <v>1.5103703552105663</v>
      </c>
      <c r="AC693">
        <f ca="1">_xlfn.IFS(AND(AB693&gt;铜钱系统分析!$D$233,AB693&lt;=铜钱系统分析!$E$233),5,AND(AB693&gt;铜钱系统分析!$D$234,AB693&lt;=铜钱系统分析!$E$234),4,AND(AB693&gt;铜钱系统分析!$D$235,AB693&lt;=铜钱系统分析!$E$235),3,AND(AB693&gt;铜钱系统分析!$D$236,AB693&lt;=铜钱系统分析!$E$236),2)</f>
        <v>4</v>
      </c>
    </row>
    <row r="694" spans="1:29" x14ac:dyDescent="0.15">
      <c r="A694" s="48">
        <f t="shared" ca="1" si="100"/>
        <v>98.878620416267452</v>
      </c>
      <c r="B694">
        <f ca="1">_xlfn.IFS(AND(A694&gt;铜钱系统分析!$D$233,A694&lt;=铜钱系统分析!$E$233),5,AND(A694&gt;铜钱系统分析!$D$234,A694&lt;=铜钱系统分析!$E$234),4,AND(A694&gt;铜钱系统分析!$D$235,A694&lt;=铜钱系统分析!$E$235),3,AND(A694&gt;铜钱系统分析!$D$236,A694&lt;=铜钱系统分析!$E$236),2)</f>
        <v>2</v>
      </c>
      <c r="D694" s="48">
        <f t="shared" ca="1" si="101"/>
        <v>2.3593307361277072</v>
      </c>
      <c r="E694">
        <f ca="1">_xlfn.IFS(AND(D694&gt;铜钱系统分析!$D$233,D694&lt;=铜钱系统分析!$E$233),5,AND(D694&gt;铜钱系统分析!$D$234,D694&lt;=铜钱系统分析!$E$234),4,AND(D694&gt;铜钱系统分析!$D$235,D694&lt;=铜钱系统分析!$E$235),3,AND(D694&gt;铜钱系统分析!$D$236,D694&lt;=铜钱系统分析!$E$236),2)</f>
        <v>4</v>
      </c>
      <c r="G694" s="48">
        <f t="shared" ca="1" si="102"/>
        <v>20.241303080273198</v>
      </c>
      <c r="H694">
        <f ca="1">_xlfn.IFS(AND(G694&gt;铜钱系统分析!$D$233,G694&lt;=铜钱系统分析!$E$233),5,AND(G694&gt;铜钱系统分析!$D$234,G694&lt;=铜钱系统分析!$E$234),4,AND(G694&gt;铜钱系统分析!$D$235,G694&lt;=铜钱系统分析!$E$235),3,AND(G694&gt;铜钱系统分析!$D$236,G694&lt;=铜钱系统分析!$E$236),2)</f>
        <v>3</v>
      </c>
      <c r="J694" s="48">
        <f t="shared" ca="1" si="103"/>
        <v>66.320600144114849</v>
      </c>
      <c r="K694">
        <f ca="1">_xlfn.IFS(AND(J694&gt;铜钱系统分析!$D$233,J694&lt;=铜钱系统分析!$E$233),5,AND(J694&gt;铜钱系统分析!$D$234,J694&lt;=铜钱系统分析!$E$234),4,AND(J694&gt;铜钱系统分析!$D$235,J694&lt;=铜钱系统分析!$E$235),3,AND(J694&gt;铜钱系统分析!$D$236,J694&lt;=铜钱系统分析!$E$236),2)</f>
        <v>3</v>
      </c>
      <c r="M694" s="48">
        <f t="shared" ca="1" si="104"/>
        <v>35.881852927865431</v>
      </c>
      <c r="N694">
        <f ca="1">_xlfn.IFS(AND(M694&gt;铜钱系统分析!$D$233,M694&lt;=铜钱系统分析!$E$233),5,AND(M694&gt;铜钱系统分析!$D$234,M694&lt;=铜钱系统分析!$E$234),4,AND(M694&gt;铜钱系统分析!$D$235,M694&lt;=铜钱系统分析!$E$235),3,AND(M694&gt;铜钱系统分析!$D$236,M694&lt;=铜钱系统分析!$E$236),2)</f>
        <v>3</v>
      </c>
      <c r="P694" s="48">
        <f t="shared" ca="1" si="105"/>
        <v>28.548173353743845</v>
      </c>
      <c r="Q694">
        <f ca="1">_xlfn.IFS(AND(P694&gt;铜钱系统分析!$D$233,P694&lt;=铜钱系统分析!$E$233),5,AND(P694&gt;铜钱系统分析!$D$234,P694&lt;=铜钱系统分析!$E$234),4,AND(P694&gt;铜钱系统分析!$D$235,P694&lt;=铜钱系统分析!$E$235),3,AND(P694&gt;铜钱系统分析!$D$236,P694&lt;=铜钱系统分析!$E$236),2)</f>
        <v>3</v>
      </c>
      <c r="S694" s="48">
        <f t="shared" ca="1" si="106"/>
        <v>61.195462849402013</v>
      </c>
      <c r="T694">
        <f ca="1">_xlfn.IFS(AND(S694&gt;铜钱系统分析!$D$233,S694&lt;=铜钱系统分析!$E$233),5,AND(S694&gt;铜钱系统分析!$D$234,S694&lt;=铜钱系统分析!$E$234),4,AND(S694&gt;铜钱系统分析!$D$235,S694&lt;=铜钱系统分析!$E$235),3,AND(S694&gt;铜钱系统分析!$D$236,S694&lt;=铜钱系统分析!$E$236),2)</f>
        <v>3</v>
      </c>
      <c r="V694" s="48">
        <f t="shared" ca="1" si="107"/>
        <v>95.834026437098231</v>
      </c>
      <c r="W694">
        <f ca="1">_xlfn.IFS(AND(V694&gt;铜钱系统分析!$D$233,V694&lt;=铜钱系统分析!$E$233),5,AND(V694&gt;铜钱系统分析!$D$234,V694&lt;=铜钱系统分析!$E$234),4,AND(V694&gt;铜钱系统分析!$D$235,V694&lt;=铜钱系统分析!$E$235),3,AND(V694&gt;铜钱系统分析!$D$236,V694&lt;=铜钱系统分析!$E$236),2)</f>
        <v>2</v>
      </c>
      <c r="Y694" s="48">
        <f t="shared" ca="1" si="108"/>
        <v>81.088101128751532</v>
      </c>
      <c r="Z694">
        <f ca="1">_xlfn.IFS(AND(Y694&gt;铜钱系统分析!$D$233,Y694&lt;=铜钱系统分析!$E$233),5,AND(Y694&gt;铜钱系统分析!$D$234,Y694&lt;=铜钱系统分析!$E$234),4,AND(Y694&gt;铜钱系统分析!$D$235,Y694&lt;=铜钱系统分析!$E$235),3,AND(Y694&gt;铜钱系统分析!$D$236,Y694&lt;=铜钱系统分析!$E$236),2)</f>
        <v>2</v>
      </c>
      <c r="AB694" s="48">
        <f t="shared" ca="1" si="109"/>
        <v>66.654998845319255</v>
      </c>
      <c r="AC694">
        <f ca="1">_xlfn.IFS(AND(AB694&gt;铜钱系统分析!$D$233,AB694&lt;=铜钱系统分析!$E$233),5,AND(AB694&gt;铜钱系统分析!$D$234,AB694&lt;=铜钱系统分析!$E$234),4,AND(AB694&gt;铜钱系统分析!$D$235,AB694&lt;=铜钱系统分析!$E$235),3,AND(AB694&gt;铜钱系统分析!$D$236,AB694&lt;=铜钱系统分析!$E$236),2)</f>
        <v>3</v>
      </c>
    </row>
    <row r="695" spans="1:29" x14ac:dyDescent="0.15">
      <c r="A695" s="48">
        <f t="shared" ca="1" si="100"/>
        <v>17.273530838162799</v>
      </c>
      <c r="B695">
        <f ca="1">_xlfn.IFS(AND(A695&gt;铜钱系统分析!$D$233,A695&lt;=铜钱系统分析!$E$233),5,AND(A695&gt;铜钱系统分析!$D$234,A695&lt;=铜钱系统分析!$E$234),4,AND(A695&gt;铜钱系统分析!$D$235,A695&lt;=铜钱系统分析!$E$235),3,AND(A695&gt;铜钱系统分析!$D$236,A695&lt;=铜钱系统分析!$E$236),2)</f>
        <v>3</v>
      </c>
      <c r="D695" s="48">
        <f t="shared" ca="1" si="101"/>
        <v>83.228161092861868</v>
      </c>
      <c r="E695">
        <f ca="1">_xlfn.IFS(AND(D695&gt;铜钱系统分析!$D$233,D695&lt;=铜钱系统分析!$E$233),5,AND(D695&gt;铜钱系统分析!$D$234,D695&lt;=铜钱系统分析!$E$234),4,AND(D695&gt;铜钱系统分析!$D$235,D695&lt;=铜钱系统分析!$E$235),3,AND(D695&gt;铜钱系统分析!$D$236,D695&lt;=铜钱系统分析!$E$236),2)</f>
        <v>2</v>
      </c>
      <c r="G695" s="48">
        <f t="shared" ca="1" si="102"/>
        <v>87.603662506675434</v>
      </c>
      <c r="H695">
        <f ca="1">_xlfn.IFS(AND(G695&gt;铜钱系统分析!$D$233,G695&lt;=铜钱系统分析!$E$233),5,AND(G695&gt;铜钱系统分析!$D$234,G695&lt;=铜钱系统分析!$E$234),4,AND(G695&gt;铜钱系统分析!$D$235,G695&lt;=铜钱系统分析!$E$235),3,AND(G695&gt;铜钱系统分析!$D$236,G695&lt;=铜钱系统分析!$E$236),2)</f>
        <v>2</v>
      </c>
      <c r="J695" s="48">
        <f t="shared" ca="1" si="103"/>
        <v>44.239259891982961</v>
      </c>
      <c r="K695">
        <f ca="1">_xlfn.IFS(AND(J695&gt;铜钱系统分析!$D$233,J695&lt;=铜钱系统分析!$E$233),5,AND(J695&gt;铜钱系统分析!$D$234,J695&lt;=铜钱系统分析!$E$234),4,AND(J695&gt;铜钱系统分析!$D$235,J695&lt;=铜钱系统分析!$E$235),3,AND(J695&gt;铜钱系统分析!$D$236,J695&lt;=铜钱系统分析!$E$236),2)</f>
        <v>3</v>
      </c>
      <c r="M695" s="48">
        <f t="shared" ca="1" si="104"/>
        <v>19.339615162107282</v>
      </c>
      <c r="N695">
        <f ca="1">_xlfn.IFS(AND(M695&gt;铜钱系统分析!$D$233,M695&lt;=铜钱系统分析!$E$233),5,AND(M695&gt;铜钱系统分析!$D$234,M695&lt;=铜钱系统分析!$E$234),4,AND(M695&gt;铜钱系统分析!$D$235,M695&lt;=铜钱系统分析!$E$235),3,AND(M695&gt;铜钱系统分析!$D$236,M695&lt;=铜钱系统分析!$E$236),2)</f>
        <v>3</v>
      </c>
      <c r="P695" s="48">
        <f t="shared" ca="1" si="105"/>
        <v>53.546183150578841</v>
      </c>
      <c r="Q695">
        <f ca="1">_xlfn.IFS(AND(P695&gt;铜钱系统分析!$D$233,P695&lt;=铜钱系统分析!$E$233),5,AND(P695&gt;铜钱系统分析!$D$234,P695&lt;=铜钱系统分析!$E$234),4,AND(P695&gt;铜钱系统分析!$D$235,P695&lt;=铜钱系统分析!$E$235),3,AND(P695&gt;铜钱系统分析!$D$236,P695&lt;=铜钱系统分析!$E$236),2)</f>
        <v>3</v>
      </c>
      <c r="S695" s="48">
        <f t="shared" ca="1" si="106"/>
        <v>96.782938779488774</v>
      </c>
      <c r="T695">
        <f ca="1">_xlfn.IFS(AND(S695&gt;铜钱系统分析!$D$233,S695&lt;=铜钱系统分析!$E$233),5,AND(S695&gt;铜钱系统分析!$D$234,S695&lt;=铜钱系统分析!$E$234),4,AND(S695&gt;铜钱系统分析!$D$235,S695&lt;=铜钱系统分析!$E$235),3,AND(S695&gt;铜钱系统分析!$D$236,S695&lt;=铜钱系统分析!$E$236),2)</f>
        <v>2</v>
      </c>
      <c r="V695" s="48">
        <f t="shared" ca="1" si="107"/>
        <v>78.585253066583078</v>
      </c>
      <c r="W695">
        <f ca="1">_xlfn.IFS(AND(V695&gt;铜钱系统分析!$D$233,V695&lt;=铜钱系统分析!$E$233),5,AND(V695&gt;铜钱系统分析!$D$234,V695&lt;=铜钱系统分析!$E$234),4,AND(V695&gt;铜钱系统分析!$D$235,V695&lt;=铜钱系统分析!$E$235),3,AND(V695&gt;铜钱系统分析!$D$236,V695&lt;=铜钱系统分析!$E$236),2)</f>
        <v>2</v>
      </c>
      <c r="Y695" s="48">
        <f t="shared" ca="1" si="108"/>
        <v>36.160610575147487</v>
      </c>
      <c r="Z695">
        <f ca="1">_xlfn.IFS(AND(Y695&gt;铜钱系统分析!$D$233,Y695&lt;=铜钱系统分析!$E$233),5,AND(Y695&gt;铜钱系统分析!$D$234,Y695&lt;=铜钱系统分析!$E$234),4,AND(Y695&gt;铜钱系统分析!$D$235,Y695&lt;=铜钱系统分析!$E$235),3,AND(Y695&gt;铜钱系统分析!$D$236,Y695&lt;=铜钱系统分析!$E$236),2)</f>
        <v>3</v>
      </c>
      <c r="AB695" s="48">
        <f t="shared" ca="1" si="109"/>
        <v>28.228592189107427</v>
      </c>
      <c r="AC695">
        <f ca="1">_xlfn.IFS(AND(AB695&gt;铜钱系统分析!$D$233,AB695&lt;=铜钱系统分析!$E$233),5,AND(AB695&gt;铜钱系统分析!$D$234,AB695&lt;=铜钱系统分析!$E$234),4,AND(AB695&gt;铜钱系统分析!$D$235,AB695&lt;=铜钱系统分析!$E$235),3,AND(AB695&gt;铜钱系统分析!$D$236,AB695&lt;=铜钱系统分析!$E$236),2)</f>
        <v>3</v>
      </c>
    </row>
    <row r="696" spans="1:29" x14ac:dyDescent="0.15">
      <c r="A696" s="48">
        <f t="shared" ca="1" si="100"/>
        <v>90.788140828357953</v>
      </c>
      <c r="B696">
        <f ca="1">_xlfn.IFS(AND(A696&gt;铜钱系统分析!$D$233,A696&lt;=铜钱系统分析!$E$233),5,AND(A696&gt;铜钱系统分析!$D$234,A696&lt;=铜钱系统分析!$E$234),4,AND(A696&gt;铜钱系统分析!$D$235,A696&lt;=铜钱系统分析!$E$235),3,AND(A696&gt;铜钱系统分析!$D$236,A696&lt;=铜钱系统分析!$E$236),2)</f>
        <v>2</v>
      </c>
      <c r="D696" s="48">
        <f t="shared" ca="1" si="101"/>
        <v>37.623170972009682</v>
      </c>
      <c r="E696">
        <f ca="1">_xlfn.IFS(AND(D696&gt;铜钱系统分析!$D$233,D696&lt;=铜钱系统分析!$E$233),5,AND(D696&gt;铜钱系统分析!$D$234,D696&lt;=铜钱系统分析!$E$234),4,AND(D696&gt;铜钱系统分析!$D$235,D696&lt;=铜钱系统分析!$E$235),3,AND(D696&gt;铜钱系统分析!$D$236,D696&lt;=铜钱系统分析!$E$236),2)</f>
        <v>3</v>
      </c>
      <c r="G696" s="48">
        <f t="shared" ca="1" si="102"/>
        <v>91.938788570316532</v>
      </c>
      <c r="H696">
        <f ca="1">_xlfn.IFS(AND(G696&gt;铜钱系统分析!$D$233,G696&lt;=铜钱系统分析!$E$233),5,AND(G696&gt;铜钱系统分析!$D$234,G696&lt;=铜钱系统分析!$E$234),4,AND(G696&gt;铜钱系统分析!$D$235,G696&lt;=铜钱系统分析!$E$235),3,AND(G696&gt;铜钱系统分析!$D$236,G696&lt;=铜钱系统分析!$E$236),2)</f>
        <v>2</v>
      </c>
      <c r="J696" s="48">
        <f t="shared" ca="1" si="103"/>
        <v>40.000189984186541</v>
      </c>
      <c r="K696">
        <f ca="1">_xlfn.IFS(AND(J696&gt;铜钱系统分析!$D$233,J696&lt;=铜钱系统分析!$E$233),5,AND(J696&gt;铜钱系统分析!$D$234,J696&lt;=铜钱系统分析!$E$234),4,AND(J696&gt;铜钱系统分析!$D$235,J696&lt;=铜钱系统分析!$E$235),3,AND(J696&gt;铜钱系统分析!$D$236,J696&lt;=铜钱系统分析!$E$236),2)</f>
        <v>3</v>
      </c>
      <c r="M696" s="48">
        <f t="shared" ca="1" si="104"/>
        <v>88.993251597225679</v>
      </c>
      <c r="N696">
        <f ca="1">_xlfn.IFS(AND(M696&gt;铜钱系统分析!$D$233,M696&lt;=铜钱系统分析!$E$233),5,AND(M696&gt;铜钱系统分析!$D$234,M696&lt;=铜钱系统分析!$E$234),4,AND(M696&gt;铜钱系统分析!$D$235,M696&lt;=铜钱系统分析!$E$235),3,AND(M696&gt;铜钱系统分析!$D$236,M696&lt;=铜钱系统分析!$E$236),2)</f>
        <v>2</v>
      </c>
      <c r="P696" s="48">
        <f t="shared" ca="1" si="105"/>
        <v>14.886045475666931</v>
      </c>
      <c r="Q696">
        <f ca="1">_xlfn.IFS(AND(P696&gt;铜钱系统分析!$D$233,P696&lt;=铜钱系统分析!$E$233),5,AND(P696&gt;铜钱系统分析!$D$234,P696&lt;=铜钱系统分析!$E$234),4,AND(P696&gt;铜钱系统分析!$D$235,P696&lt;=铜钱系统分析!$E$235),3,AND(P696&gt;铜钱系统分析!$D$236,P696&lt;=铜钱系统分析!$E$236),2)</f>
        <v>3</v>
      </c>
      <c r="S696" s="48">
        <f t="shared" ca="1" si="106"/>
        <v>71.657021072265835</v>
      </c>
      <c r="T696">
        <f ca="1">_xlfn.IFS(AND(S696&gt;铜钱系统分析!$D$233,S696&lt;=铜钱系统分析!$E$233),5,AND(S696&gt;铜钱系统分析!$D$234,S696&lt;=铜钱系统分析!$E$234),4,AND(S696&gt;铜钱系统分析!$D$235,S696&lt;=铜钱系统分析!$E$235),3,AND(S696&gt;铜钱系统分析!$D$236,S696&lt;=铜钱系统分析!$E$236),2)</f>
        <v>3</v>
      </c>
      <c r="V696" s="48">
        <f t="shared" ca="1" si="107"/>
        <v>7.9653414282951136</v>
      </c>
      <c r="W696">
        <f ca="1">_xlfn.IFS(AND(V696&gt;铜钱系统分析!$D$233,V696&lt;=铜钱系统分析!$E$233),5,AND(V696&gt;铜钱系统分析!$D$234,V696&lt;=铜钱系统分析!$E$234),4,AND(V696&gt;铜钱系统分析!$D$235,V696&lt;=铜钱系统分析!$E$235),3,AND(V696&gt;铜钱系统分析!$D$236,V696&lt;=铜钱系统分析!$E$236),2)</f>
        <v>3</v>
      </c>
      <c r="Y696" s="48">
        <f t="shared" ca="1" si="108"/>
        <v>91.290747467041982</v>
      </c>
      <c r="Z696">
        <f ca="1">_xlfn.IFS(AND(Y696&gt;铜钱系统分析!$D$233,Y696&lt;=铜钱系统分析!$E$233),5,AND(Y696&gt;铜钱系统分析!$D$234,Y696&lt;=铜钱系统分析!$E$234),4,AND(Y696&gt;铜钱系统分析!$D$235,Y696&lt;=铜钱系统分析!$E$235),3,AND(Y696&gt;铜钱系统分析!$D$236,Y696&lt;=铜钱系统分析!$E$236),2)</f>
        <v>2</v>
      </c>
      <c r="AB696" s="48">
        <f t="shared" ca="1" si="109"/>
        <v>56.610641204810165</v>
      </c>
      <c r="AC696">
        <f ca="1">_xlfn.IFS(AND(AB696&gt;铜钱系统分析!$D$233,AB696&lt;=铜钱系统分析!$E$233),5,AND(AB696&gt;铜钱系统分析!$D$234,AB696&lt;=铜钱系统分析!$E$234),4,AND(AB696&gt;铜钱系统分析!$D$235,AB696&lt;=铜钱系统分析!$E$235),3,AND(AB696&gt;铜钱系统分析!$D$236,AB696&lt;=铜钱系统分析!$E$236),2)</f>
        <v>3</v>
      </c>
    </row>
    <row r="697" spans="1:29" x14ac:dyDescent="0.15">
      <c r="A697" s="48">
        <f t="shared" ca="1" si="100"/>
        <v>12.811250568641185</v>
      </c>
      <c r="B697">
        <f ca="1">_xlfn.IFS(AND(A697&gt;铜钱系统分析!$D$233,A697&lt;=铜钱系统分析!$E$233),5,AND(A697&gt;铜钱系统分析!$D$234,A697&lt;=铜钱系统分析!$E$234),4,AND(A697&gt;铜钱系统分析!$D$235,A697&lt;=铜钱系统分析!$E$235),3,AND(A697&gt;铜钱系统分析!$D$236,A697&lt;=铜钱系统分析!$E$236),2)</f>
        <v>3</v>
      </c>
      <c r="D697" s="48">
        <f t="shared" ca="1" si="101"/>
        <v>67.697575487091825</v>
      </c>
      <c r="E697">
        <f ca="1">_xlfn.IFS(AND(D697&gt;铜钱系统分析!$D$233,D697&lt;=铜钱系统分析!$E$233),5,AND(D697&gt;铜钱系统分析!$D$234,D697&lt;=铜钱系统分析!$E$234),4,AND(D697&gt;铜钱系统分析!$D$235,D697&lt;=铜钱系统分析!$E$235),3,AND(D697&gt;铜钱系统分析!$D$236,D697&lt;=铜钱系统分析!$E$236),2)</f>
        <v>3</v>
      </c>
      <c r="G697" s="48">
        <f t="shared" ca="1" si="102"/>
        <v>82.406989921185939</v>
      </c>
      <c r="H697">
        <f ca="1">_xlfn.IFS(AND(G697&gt;铜钱系统分析!$D$233,G697&lt;=铜钱系统分析!$E$233),5,AND(G697&gt;铜钱系统分析!$D$234,G697&lt;=铜钱系统分析!$E$234),4,AND(G697&gt;铜钱系统分析!$D$235,G697&lt;=铜钱系统分析!$E$235),3,AND(G697&gt;铜钱系统分析!$D$236,G697&lt;=铜钱系统分析!$E$236),2)</f>
        <v>2</v>
      </c>
      <c r="J697" s="48">
        <f t="shared" ca="1" si="103"/>
        <v>44.34937760898724</v>
      </c>
      <c r="K697">
        <f ca="1">_xlfn.IFS(AND(J697&gt;铜钱系统分析!$D$233,J697&lt;=铜钱系统分析!$E$233),5,AND(J697&gt;铜钱系统分析!$D$234,J697&lt;=铜钱系统分析!$E$234),4,AND(J697&gt;铜钱系统分析!$D$235,J697&lt;=铜钱系统分析!$E$235),3,AND(J697&gt;铜钱系统分析!$D$236,J697&lt;=铜钱系统分析!$E$236),2)</f>
        <v>3</v>
      </c>
      <c r="M697" s="48">
        <f t="shared" ca="1" si="104"/>
        <v>55.133087150271145</v>
      </c>
      <c r="N697">
        <f ca="1">_xlfn.IFS(AND(M697&gt;铜钱系统分析!$D$233,M697&lt;=铜钱系统分析!$E$233),5,AND(M697&gt;铜钱系统分析!$D$234,M697&lt;=铜钱系统分析!$E$234),4,AND(M697&gt;铜钱系统分析!$D$235,M697&lt;=铜钱系统分析!$E$235),3,AND(M697&gt;铜钱系统分析!$D$236,M697&lt;=铜钱系统分析!$E$236),2)</f>
        <v>3</v>
      </c>
      <c r="P697" s="48">
        <f t="shared" ca="1" si="105"/>
        <v>17.250441004910734</v>
      </c>
      <c r="Q697">
        <f ca="1">_xlfn.IFS(AND(P697&gt;铜钱系统分析!$D$233,P697&lt;=铜钱系统分析!$E$233),5,AND(P697&gt;铜钱系统分析!$D$234,P697&lt;=铜钱系统分析!$E$234),4,AND(P697&gt;铜钱系统分析!$D$235,P697&lt;=铜钱系统分析!$E$235),3,AND(P697&gt;铜钱系统分析!$D$236,P697&lt;=铜钱系统分析!$E$236),2)</f>
        <v>3</v>
      </c>
      <c r="S697" s="48">
        <f t="shared" ca="1" si="106"/>
        <v>23.327601082853178</v>
      </c>
      <c r="T697">
        <f ca="1">_xlfn.IFS(AND(S697&gt;铜钱系统分析!$D$233,S697&lt;=铜钱系统分析!$E$233),5,AND(S697&gt;铜钱系统分析!$D$234,S697&lt;=铜钱系统分析!$E$234),4,AND(S697&gt;铜钱系统分析!$D$235,S697&lt;=铜钱系统分析!$E$235),3,AND(S697&gt;铜钱系统分析!$D$236,S697&lt;=铜钱系统分析!$E$236),2)</f>
        <v>3</v>
      </c>
      <c r="V697" s="48">
        <f t="shared" ca="1" si="107"/>
        <v>91.732076134074632</v>
      </c>
      <c r="W697">
        <f ca="1">_xlfn.IFS(AND(V697&gt;铜钱系统分析!$D$233,V697&lt;=铜钱系统分析!$E$233),5,AND(V697&gt;铜钱系统分析!$D$234,V697&lt;=铜钱系统分析!$E$234),4,AND(V697&gt;铜钱系统分析!$D$235,V697&lt;=铜钱系统分析!$E$235),3,AND(V697&gt;铜钱系统分析!$D$236,V697&lt;=铜钱系统分析!$E$236),2)</f>
        <v>2</v>
      </c>
      <c r="Y697" s="48">
        <f t="shared" ca="1" si="108"/>
        <v>44.95213384024489</v>
      </c>
      <c r="Z697">
        <f ca="1">_xlfn.IFS(AND(Y697&gt;铜钱系统分析!$D$233,Y697&lt;=铜钱系统分析!$E$233),5,AND(Y697&gt;铜钱系统分析!$D$234,Y697&lt;=铜钱系统分析!$E$234),4,AND(Y697&gt;铜钱系统分析!$D$235,Y697&lt;=铜钱系统分析!$E$235),3,AND(Y697&gt;铜钱系统分析!$D$236,Y697&lt;=铜钱系统分析!$E$236),2)</f>
        <v>3</v>
      </c>
      <c r="AB697" s="48">
        <f t="shared" ca="1" si="109"/>
        <v>9.7810263315178716</v>
      </c>
      <c r="AC697">
        <f ca="1">_xlfn.IFS(AND(AB697&gt;铜钱系统分析!$D$233,AB697&lt;=铜钱系统分析!$E$233),5,AND(AB697&gt;铜钱系统分析!$D$234,AB697&lt;=铜钱系统分析!$E$234),4,AND(AB697&gt;铜钱系统分析!$D$235,AB697&lt;=铜钱系统分析!$E$235),3,AND(AB697&gt;铜钱系统分析!$D$236,AB697&lt;=铜钱系统分析!$E$236),2)</f>
        <v>3</v>
      </c>
    </row>
    <row r="698" spans="1:29" x14ac:dyDescent="0.15">
      <c r="A698" s="48">
        <f t="shared" ca="1" si="100"/>
        <v>13.715840397716594</v>
      </c>
      <c r="B698">
        <f ca="1">_xlfn.IFS(AND(A698&gt;铜钱系统分析!$D$233,A698&lt;=铜钱系统分析!$E$233),5,AND(A698&gt;铜钱系统分析!$D$234,A698&lt;=铜钱系统分析!$E$234),4,AND(A698&gt;铜钱系统分析!$D$235,A698&lt;=铜钱系统分析!$E$235),3,AND(A698&gt;铜钱系统分析!$D$236,A698&lt;=铜钱系统分析!$E$236),2)</f>
        <v>3</v>
      </c>
      <c r="D698" s="48">
        <f t="shared" ca="1" si="101"/>
        <v>89.125093061413807</v>
      </c>
      <c r="E698">
        <f ca="1">_xlfn.IFS(AND(D698&gt;铜钱系统分析!$D$233,D698&lt;=铜钱系统分析!$E$233),5,AND(D698&gt;铜钱系统分析!$D$234,D698&lt;=铜钱系统分析!$E$234),4,AND(D698&gt;铜钱系统分析!$D$235,D698&lt;=铜钱系统分析!$E$235),3,AND(D698&gt;铜钱系统分析!$D$236,D698&lt;=铜钱系统分析!$E$236),2)</f>
        <v>2</v>
      </c>
      <c r="G698" s="48">
        <f t="shared" ca="1" si="102"/>
        <v>18.609284901447076</v>
      </c>
      <c r="H698">
        <f ca="1">_xlfn.IFS(AND(G698&gt;铜钱系统分析!$D$233,G698&lt;=铜钱系统分析!$E$233),5,AND(G698&gt;铜钱系统分析!$D$234,G698&lt;=铜钱系统分析!$E$234),4,AND(G698&gt;铜钱系统分析!$D$235,G698&lt;=铜钱系统分析!$E$235),3,AND(G698&gt;铜钱系统分析!$D$236,G698&lt;=铜钱系统分析!$E$236),2)</f>
        <v>3</v>
      </c>
      <c r="J698" s="48">
        <f t="shared" ca="1" si="103"/>
        <v>76.987562104993856</v>
      </c>
      <c r="K698">
        <f ca="1">_xlfn.IFS(AND(J698&gt;铜钱系统分析!$D$233,J698&lt;=铜钱系统分析!$E$233),5,AND(J698&gt;铜钱系统分析!$D$234,J698&lt;=铜钱系统分析!$E$234),4,AND(J698&gt;铜钱系统分析!$D$235,J698&lt;=铜钱系统分析!$E$235),3,AND(J698&gt;铜钱系统分析!$D$236,J698&lt;=铜钱系统分析!$E$236),2)</f>
        <v>2</v>
      </c>
      <c r="M698" s="48">
        <f t="shared" ca="1" si="104"/>
        <v>85.801841267089927</v>
      </c>
      <c r="N698">
        <f ca="1">_xlfn.IFS(AND(M698&gt;铜钱系统分析!$D$233,M698&lt;=铜钱系统分析!$E$233),5,AND(M698&gt;铜钱系统分析!$D$234,M698&lt;=铜钱系统分析!$E$234),4,AND(M698&gt;铜钱系统分析!$D$235,M698&lt;=铜钱系统分析!$E$235),3,AND(M698&gt;铜钱系统分析!$D$236,M698&lt;=铜钱系统分析!$E$236),2)</f>
        <v>2</v>
      </c>
      <c r="P698" s="48">
        <f t="shared" ca="1" si="105"/>
        <v>65.642406289101316</v>
      </c>
      <c r="Q698">
        <f ca="1">_xlfn.IFS(AND(P698&gt;铜钱系统分析!$D$233,P698&lt;=铜钱系统分析!$E$233),5,AND(P698&gt;铜钱系统分析!$D$234,P698&lt;=铜钱系统分析!$E$234),4,AND(P698&gt;铜钱系统分析!$D$235,P698&lt;=铜钱系统分析!$E$235),3,AND(P698&gt;铜钱系统分析!$D$236,P698&lt;=铜钱系统分析!$E$236),2)</f>
        <v>3</v>
      </c>
      <c r="S698" s="48">
        <f t="shared" ca="1" si="106"/>
        <v>71.763398023372687</v>
      </c>
      <c r="T698">
        <f ca="1">_xlfn.IFS(AND(S698&gt;铜钱系统分析!$D$233,S698&lt;=铜钱系统分析!$E$233),5,AND(S698&gt;铜钱系统分析!$D$234,S698&lt;=铜钱系统分析!$E$234),4,AND(S698&gt;铜钱系统分析!$D$235,S698&lt;=铜钱系统分析!$E$235),3,AND(S698&gt;铜钱系统分析!$D$236,S698&lt;=铜钱系统分析!$E$236),2)</f>
        <v>3</v>
      </c>
      <c r="V698" s="48">
        <f t="shared" ca="1" si="107"/>
        <v>8.0399667959797689</v>
      </c>
      <c r="W698">
        <f ca="1">_xlfn.IFS(AND(V698&gt;铜钱系统分析!$D$233,V698&lt;=铜钱系统分析!$E$233),5,AND(V698&gt;铜钱系统分析!$D$234,V698&lt;=铜钱系统分析!$E$234),4,AND(V698&gt;铜钱系统分析!$D$235,V698&lt;=铜钱系统分析!$E$235),3,AND(V698&gt;铜钱系统分析!$D$236,V698&lt;=铜钱系统分析!$E$236),2)</f>
        <v>3</v>
      </c>
      <c r="Y698" s="48">
        <f t="shared" ca="1" si="108"/>
        <v>97.245402955416438</v>
      </c>
      <c r="Z698">
        <f ca="1">_xlfn.IFS(AND(Y698&gt;铜钱系统分析!$D$233,Y698&lt;=铜钱系统分析!$E$233),5,AND(Y698&gt;铜钱系统分析!$D$234,Y698&lt;=铜钱系统分析!$E$234),4,AND(Y698&gt;铜钱系统分析!$D$235,Y698&lt;=铜钱系统分析!$E$235),3,AND(Y698&gt;铜钱系统分析!$D$236,Y698&lt;=铜钱系统分析!$E$236),2)</f>
        <v>2</v>
      </c>
      <c r="AB698" s="48">
        <f t="shared" ca="1" si="109"/>
        <v>62.102659545363373</v>
      </c>
      <c r="AC698">
        <f ca="1">_xlfn.IFS(AND(AB698&gt;铜钱系统分析!$D$233,AB698&lt;=铜钱系统分析!$E$233),5,AND(AB698&gt;铜钱系统分析!$D$234,AB698&lt;=铜钱系统分析!$E$234),4,AND(AB698&gt;铜钱系统分析!$D$235,AB698&lt;=铜钱系统分析!$E$235),3,AND(AB698&gt;铜钱系统分析!$D$236,AB698&lt;=铜钱系统分析!$E$236),2)</f>
        <v>3</v>
      </c>
    </row>
    <row r="699" spans="1:29" x14ac:dyDescent="0.15">
      <c r="A699" s="48">
        <f t="shared" ca="1" si="100"/>
        <v>96.517115347362108</v>
      </c>
      <c r="B699">
        <f ca="1">_xlfn.IFS(AND(A699&gt;铜钱系统分析!$D$233,A699&lt;=铜钱系统分析!$E$233),5,AND(A699&gt;铜钱系统分析!$D$234,A699&lt;=铜钱系统分析!$E$234),4,AND(A699&gt;铜钱系统分析!$D$235,A699&lt;=铜钱系统分析!$E$235),3,AND(A699&gt;铜钱系统分析!$D$236,A699&lt;=铜钱系统分析!$E$236),2)</f>
        <v>2</v>
      </c>
      <c r="D699" s="48">
        <f t="shared" ca="1" si="101"/>
        <v>46.295979709262234</v>
      </c>
      <c r="E699">
        <f ca="1">_xlfn.IFS(AND(D699&gt;铜钱系统分析!$D$233,D699&lt;=铜钱系统分析!$E$233),5,AND(D699&gt;铜钱系统分析!$D$234,D699&lt;=铜钱系统分析!$E$234),4,AND(D699&gt;铜钱系统分析!$D$235,D699&lt;=铜钱系统分析!$E$235),3,AND(D699&gt;铜钱系统分析!$D$236,D699&lt;=铜钱系统分析!$E$236),2)</f>
        <v>3</v>
      </c>
      <c r="G699" s="48">
        <f t="shared" ca="1" si="102"/>
        <v>50.571501532854683</v>
      </c>
      <c r="H699">
        <f ca="1">_xlfn.IFS(AND(G699&gt;铜钱系统分析!$D$233,G699&lt;=铜钱系统分析!$E$233),5,AND(G699&gt;铜钱系统分析!$D$234,G699&lt;=铜钱系统分析!$E$234),4,AND(G699&gt;铜钱系统分析!$D$235,G699&lt;=铜钱系统分析!$E$235),3,AND(G699&gt;铜钱系统分析!$D$236,G699&lt;=铜钱系统分析!$E$236),2)</f>
        <v>3</v>
      </c>
      <c r="J699" s="48">
        <f t="shared" ca="1" si="103"/>
        <v>48.071950486265855</v>
      </c>
      <c r="K699">
        <f ca="1">_xlfn.IFS(AND(J699&gt;铜钱系统分析!$D$233,J699&lt;=铜钱系统分析!$E$233),5,AND(J699&gt;铜钱系统分析!$D$234,J699&lt;=铜钱系统分析!$E$234),4,AND(J699&gt;铜钱系统分析!$D$235,J699&lt;=铜钱系统分析!$E$235),3,AND(J699&gt;铜钱系统分析!$D$236,J699&lt;=铜钱系统分析!$E$236),2)</f>
        <v>3</v>
      </c>
      <c r="M699" s="48">
        <f t="shared" ca="1" si="104"/>
        <v>98.780324346471971</v>
      </c>
      <c r="N699">
        <f ca="1">_xlfn.IFS(AND(M699&gt;铜钱系统分析!$D$233,M699&lt;=铜钱系统分析!$E$233),5,AND(M699&gt;铜钱系统分析!$D$234,M699&lt;=铜钱系统分析!$E$234),4,AND(M699&gt;铜钱系统分析!$D$235,M699&lt;=铜钱系统分析!$E$235),3,AND(M699&gt;铜钱系统分析!$D$236,M699&lt;=铜钱系统分析!$E$236),2)</f>
        <v>2</v>
      </c>
      <c r="P699" s="48">
        <f t="shared" ca="1" si="105"/>
        <v>5.7538942732931702</v>
      </c>
      <c r="Q699">
        <f ca="1">_xlfn.IFS(AND(P699&gt;铜钱系统分析!$D$233,P699&lt;=铜钱系统分析!$E$233),5,AND(P699&gt;铜钱系统分析!$D$234,P699&lt;=铜钱系统分析!$E$234),4,AND(P699&gt;铜钱系统分析!$D$235,P699&lt;=铜钱系统分析!$E$235),3,AND(P699&gt;铜钱系统分析!$D$236,P699&lt;=铜钱系统分析!$E$236),2)</f>
        <v>3</v>
      </c>
      <c r="S699" s="48">
        <f t="shared" ca="1" si="106"/>
        <v>42.595720881869468</v>
      </c>
      <c r="T699">
        <f ca="1">_xlfn.IFS(AND(S699&gt;铜钱系统分析!$D$233,S699&lt;=铜钱系统分析!$E$233),5,AND(S699&gt;铜钱系统分析!$D$234,S699&lt;=铜钱系统分析!$E$234),4,AND(S699&gt;铜钱系统分析!$D$235,S699&lt;=铜钱系统分析!$E$235),3,AND(S699&gt;铜钱系统分析!$D$236,S699&lt;=铜钱系统分析!$E$236),2)</f>
        <v>3</v>
      </c>
      <c r="V699" s="48">
        <f t="shared" ca="1" si="107"/>
        <v>74.54173496153777</v>
      </c>
      <c r="W699">
        <f ca="1">_xlfn.IFS(AND(V699&gt;铜钱系统分析!$D$233,V699&lt;=铜钱系统分析!$E$233),5,AND(V699&gt;铜钱系统分析!$D$234,V699&lt;=铜钱系统分析!$E$234),4,AND(V699&gt;铜钱系统分析!$D$235,V699&lt;=铜钱系统分析!$E$235),3,AND(V699&gt;铜钱系统分析!$D$236,V699&lt;=铜钱系统分析!$E$236),2)</f>
        <v>2</v>
      </c>
      <c r="Y699" s="48">
        <f t="shared" ca="1" si="108"/>
        <v>78.617415228061532</v>
      </c>
      <c r="Z699">
        <f ca="1">_xlfn.IFS(AND(Y699&gt;铜钱系统分析!$D$233,Y699&lt;=铜钱系统分析!$E$233),5,AND(Y699&gt;铜钱系统分析!$D$234,Y699&lt;=铜钱系统分析!$E$234),4,AND(Y699&gt;铜钱系统分析!$D$235,Y699&lt;=铜钱系统分析!$E$235),3,AND(Y699&gt;铜钱系统分析!$D$236,Y699&lt;=铜钱系统分析!$E$236),2)</f>
        <v>2</v>
      </c>
      <c r="AB699" s="48">
        <f t="shared" ca="1" si="109"/>
        <v>44.834645256908026</v>
      </c>
      <c r="AC699">
        <f ca="1">_xlfn.IFS(AND(AB699&gt;铜钱系统分析!$D$233,AB699&lt;=铜钱系统分析!$E$233),5,AND(AB699&gt;铜钱系统分析!$D$234,AB699&lt;=铜钱系统分析!$E$234),4,AND(AB699&gt;铜钱系统分析!$D$235,AB699&lt;=铜钱系统分析!$E$235),3,AND(AB699&gt;铜钱系统分析!$D$236,AB699&lt;=铜钱系统分析!$E$236),2)</f>
        <v>3</v>
      </c>
    </row>
    <row r="700" spans="1:29" x14ac:dyDescent="0.15">
      <c r="A700" s="48">
        <f t="shared" ca="1" si="100"/>
        <v>88.603083543260752</v>
      </c>
      <c r="B700">
        <f ca="1">_xlfn.IFS(AND(A700&gt;铜钱系统分析!$D$233,A700&lt;=铜钱系统分析!$E$233),5,AND(A700&gt;铜钱系统分析!$D$234,A700&lt;=铜钱系统分析!$E$234),4,AND(A700&gt;铜钱系统分析!$D$235,A700&lt;=铜钱系统分析!$E$235),3,AND(A700&gt;铜钱系统分析!$D$236,A700&lt;=铜钱系统分析!$E$236),2)</f>
        <v>2</v>
      </c>
      <c r="D700" s="48">
        <f t="shared" ca="1" si="101"/>
        <v>76.099706336549261</v>
      </c>
      <c r="E700">
        <f ca="1">_xlfn.IFS(AND(D700&gt;铜钱系统分析!$D$233,D700&lt;=铜钱系统分析!$E$233),5,AND(D700&gt;铜钱系统分析!$D$234,D700&lt;=铜钱系统分析!$E$234),4,AND(D700&gt;铜钱系统分析!$D$235,D700&lt;=铜钱系统分析!$E$235),3,AND(D700&gt;铜钱系统分析!$D$236,D700&lt;=铜钱系统分析!$E$236),2)</f>
        <v>2</v>
      </c>
      <c r="G700" s="48">
        <f t="shared" ca="1" si="102"/>
        <v>93.41825938901988</v>
      </c>
      <c r="H700">
        <f ca="1">_xlfn.IFS(AND(G700&gt;铜钱系统分析!$D$233,G700&lt;=铜钱系统分析!$E$233),5,AND(G700&gt;铜钱系统分析!$D$234,G700&lt;=铜钱系统分析!$E$234),4,AND(G700&gt;铜钱系统分析!$D$235,G700&lt;=铜钱系统分析!$E$235),3,AND(G700&gt;铜钱系统分析!$D$236,G700&lt;=铜钱系统分析!$E$236),2)</f>
        <v>2</v>
      </c>
      <c r="J700" s="48">
        <f t="shared" ca="1" si="103"/>
        <v>5.6589616723868419</v>
      </c>
      <c r="K700">
        <f ca="1">_xlfn.IFS(AND(J700&gt;铜钱系统分析!$D$233,J700&lt;=铜钱系统分析!$E$233),5,AND(J700&gt;铜钱系统分析!$D$234,J700&lt;=铜钱系统分析!$E$234),4,AND(J700&gt;铜钱系统分析!$D$235,J700&lt;=铜钱系统分析!$E$235),3,AND(J700&gt;铜钱系统分析!$D$236,J700&lt;=铜钱系统分析!$E$236),2)</f>
        <v>3</v>
      </c>
      <c r="M700" s="48">
        <f t="shared" ca="1" si="104"/>
        <v>99.162704278989636</v>
      </c>
      <c r="N700">
        <f ca="1">_xlfn.IFS(AND(M700&gt;铜钱系统分析!$D$233,M700&lt;=铜钱系统分析!$E$233),5,AND(M700&gt;铜钱系统分析!$D$234,M700&lt;=铜钱系统分析!$E$234),4,AND(M700&gt;铜钱系统分析!$D$235,M700&lt;=铜钱系统分析!$E$235),3,AND(M700&gt;铜钱系统分析!$D$236,M700&lt;=铜钱系统分析!$E$236),2)</f>
        <v>2</v>
      </c>
      <c r="P700" s="48">
        <f t="shared" ca="1" si="105"/>
        <v>78.466101449844871</v>
      </c>
      <c r="Q700">
        <f ca="1">_xlfn.IFS(AND(P700&gt;铜钱系统分析!$D$233,P700&lt;=铜钱系统分析!$E$233),5,AND(P700&gt;铜钱系统分析!$D$234,P700&lt;=铜钱系统分析!$E$234),4,AND(P700&gt;铜钱系统分析!$D$235,P700&lt;=铜钱系统分析!$E$235),3,AND(P700&gt;铜钱系统分析!$D$236,P700&lt;=铜钱系统分析!$E$236),2)</f>
        <v>2</v>
      </c>
      <c r="S700" s="48">
        <f t="shared" ca="1" si="106"/>
        <v>29.118936902781655</v>
      </c>
      <c r="T700">
        <f ca="1">_xlfn.IFS(AND(S700&gt;铜钱系统分析!$D$233,S700&lt;=铜钱系统分析!$E$233),5,AND(S700&gt;铜钱系统分析!$D$234,S700&lt;=铜钱系统分析!$E$234),4,AND(S700&gt;铜钱系统分析!$D$235,S700&lt;=铜钱系统分析!$E$235),3,AND(S700&gt;铜钱系统分析!$D$236,S700&lt;=铜钱系统分析!$E$236),2)</f>
        <v>3</v>
      </c>
      <c r="V700" s="48">
        <f t="shared" ca="1" si="107"/>
        <v>42.236538920783943</v>
      </c>
      <c r="W700">
        <f ca="1">_xlfn.IFS(AND(V700&gt;铜钱系统分析!$D$233,V700&lt;=铜钱系统分析!$E$233),5,AND(V700&gt;铜钱系统分析!$D$234,V700&lt;=铜钱系统分析!$E$234),4,AND(V700&gt;铜钱系统分析!$D$235,V700&lt;=铜钱系统分析!$E$235),3,AND(V700&gt;铜钱系统分析!$D$236,V700&lt;=铜钱系统分析!$E$236),2)</f>
        <v>3</v>
      </c>
      <c r="Y700" s="48">
        <f t="shared" ca="1" si="108"/>
        <v>98.4131472099224</v>
      </c>
      <c r="Z700">
        <f ca="1">_xlfn.IFS(AND(Y700&gt;铜钱系统分析!$D$233,Y700&lt;=铜钱系统分析!$E$233),5,AND(Y700&gt;铜钱系统分析!$D$234,Y700&lt;=铜钱系统分析!$E$234),4,AND(Y700&gt;铜钱系统分析!$D$235,Y700&lt;=铜钱系统分析!$E$235),3,AND(Y700&gt;铜钱系统分析!$D$236,Y700&lt;=铜钱系统分析!$E$236),2)</f>
        <v>2</v>
      </c>
      <c r="AB700" s="48">
        <f t="shared" ca="1" si="109"/>
        <v>20.407500816305401</v>
      </c>
      <c r="AC700">
        <f ca="1">_xlfn.IFS(AND(AB700&gt;铜钱系统分析!$D$233,AB700&lt;=铜钱系统分析!$E$233),5,AND(AB700&gt;铜钱系统分析!$D$234,AB700&lt;=铜钱系统分析!$E$234),4,AND(AB700&gt;铜钱系统分析!$D$235,AB700&lt;=铜钱系统分析!$E$235),3,AND(AB700&gt;铜钱系统分析!$D$236,AB700&lt;=铜钱系统分析!$E$236),2)</f>
        <v>3</v>
      </c>
    </row>
    <row r="701" spans="1:29" x14ac:dyDescent="0.15">
      <c r="A701" s="48">
        <f t="shared" ca="1" si="100"/>
        <v>14.03911766557262</v>
      </c>
      <c r="B701">
        <f ca="1">_xlfn.IFS(AND(A701&gt;铜钱系统分析!$D$233,A701&lt;=铜钱系统分析!$E$233),5,AND(A701&gt;铜钱系统分析!$D$234,A701&lt;=铜钱系统分析!$E$234),4,AND(A701&gt;铜钱系统分析!$D$235,A701&lt;=铜钱系统分析!$E$235),3,AND(A701&gt;铜钱系统分析!$D$236,A701&lt;=铜钱系统分析!$E$236),2)</f>
        <v>3</v>
      </c>
      <c r="D701" s="48">
        <f t="shared" ca="1" si="101"/>
        <v>64.792505613943533</v>
      </c>
      <c r="E701">
        <f ca="1">_xlfn.IFS(AND(D701&gt;铜钱系统分析!$D$233,D701&lt;=铜钱系统分析!$E$233),5,AND(D701&gt;铜钱系统分析!$D$234,D701&lt;=铜钱系统分析!$E$234),4,AND(D701&gt;铜钱系统分析!$D$235,D701&lt;=铜钱系统分析!$E$235),3,AND(D701&gt;铜钱系统分析!$D$236,D701&lt;=铜钱系统分析!$E$236),2)</f>
        <v>3</v>
      </c>
      <c r="G701" s="48">
        <f t="shared" ca="1" si="102"/>
        <v>44.459067713362607</v>
      </c>
      <c r="H701">
        <f ca="1">_xlfn.IFS(AND(G701&gt;铜钱系统分析!$D$233,G701&lt;=铜钱系统分析!$E$233),5,AND(G701&gt;铜钱系统分析!$D$234,G701&lt;=铜钱系统分析!$E$234),4,AND(G701&gt;铜钱系统分析!$D$235,G701&lt;=铜钱系统分析!$E$235),3,AND(G701&gt;铜钱系统分析!$D$236,G701&lt;=铜钱系统分析!$E$236),2)</f>
        <v>3</v>
      </c>
      <c r="J701" s="48">
        <f t="shared" ca="1" si="103"/>
        <v>87.135363903175744</v>
      </c>
      <c r="K701">
        <f ca="1">_xlfn.IFS(AND(J701&gt;铜钱系统分析!$D$233,J701&lt;=铜钱系统分析!$E$233),5,AND(J701&gt;铜钱系统分析!$D$234,J701&lt;=铜钱系统分析!$E$234),4,AND(J701&gt;铜钱系统分析!$D$235,J701&lt;=铜钱系统分析!$E$235),3,AND(J701&gt;铜钱系统分析!$D$236,J701&lt;=铜钱系统分析!$E$236),2)</f>
        <v>2</v>
      </c>
      <c r="M701" s="48">
        <f t="shared" ca="1" si="104"/>
        <v>88.220544024414664</v>
      </c>
      <c r="N701">
        <f ca="1">_xlfn.IFS(AND(M701&gt;铜钱系统分析!$D$233,M701&lt;=铜钱系统分析!$E$233),5,AND(M701&gt;铜钱系统分析!$D$234,M701&lt;=铜钱系统分析!$E$234),4,AND(M701&gt;铜钱系统分析!$D$235,M701&lt;=铜钱系统分析!$E$235),3,AND(M701&gt;铜钱系统分析!$D$236,M701&lt;=铜钱系统分析!$E$236),2)</f>
        <v>2</v>
      </c>
      <c r="P701" s="48">
        <f t="shared" ca="1" si="105"/>
        <v>38.740166712811018</v>
      </c>
      <c r="Q701">
        <f ca="1">_xlfn.IFS(AND(P701&gt;铜钱系统分析!$D$233,P701&lt;=铜钱系统分析!$E$233),5,AND(P701&gt;铜钱系统分析!$D$234,P701&lt;=铜钱系统分析!$E$234),4,AND(P701&gt;铜钱系统分析!$D$235,P701&lt;=铜钱系统分析!$E$235),3,AND(P701&gt;铜钱系统分析!$D$236,P701&lt;=铜钱系统分析!$E$236),2)</f>
        <v>3</v>
      </c>
      <c r="S701" s="48">
        <f t="shared" ca="1" si="106"/>
        <v>82.120136414298514</v>
      </c>
      <c r="T701">
        <f ca="1">_xlfn.IFS(AND(S701&gt;铜钱系统分析!$D$233,S701&lt;=铜钱系统分析!$E$233),5,AND(S701&gt;铜钱系统分析!$D$234,S701&lt;=铜钱系统分析!$E$234),4,AND(S701&gt;铜钱系统分析!$D$235,S701&lt;=铜钱系统分析!$E$235),3,AND(S701&gt;铜钱系统分析!$D$236,S701&lt;=铜钱系统分析!$E$236),2)</f>
        <v>2</v>
      </c>
      <c r="V701" s="48">
        <f t="shared" ca="1" si="107"/>
        <v>54.052677633034293</v>
      </c>
      <c r="W701">
        <f ca="1">_xlfn.IFS(AND(V701&gt;铜钱系统分析!$D$233,V701&lt;=铜钱系统分析!$E$233),5,AND(V701&gt;铜钱系统分析!$D$234,V701&lt;=铜钱系统分析!$E$234),4,AND(V701&gt;铜钱系统分析!$D$235,V701&lt;=铜钱系统分析!$E$235),3,AND(V701&gt;铜钱系统分析!$D$236,V701&lt;=铜钱系统分析!$E$236),2)</f>
        <v>3</v>
      </c>
      <c r="Y701" s="48">
        <f t="shared" ca="1" si="108"/>
        <v>76.441990683838242</v>
      </c>
      <c r="Z701">
        <f ca="1">_xlfn.IFS(AND(Y701&gt;铜钱系统分析!$D$233,Y701&lt;=铜钱系统分析!$E$233),5,AND(Y701&gt;铜钱系统分析!$D$234,Y701&lt;=铜钱系统分析!$E$234),4,AND(Y701&gt;铜钱系统分析!$D$235,Y701&lt;=铜钱系统分析!$E$235),3,AND(Y701&gt;铜钱系统分析!$D$236,Y701&lt;=铜钱系统分析!$E$236),2)</f>
        <v>2</v>
      </c>
      <c r="AB701" s="48">
        <f t="shared" ca="1" si="109"/>
        <v>37.711528996395231</v>
      </c>
      <c r="AC701">
        <f ca="1">_xlfn.IFS(AND(AB701&gt;铜钱系统分析!$D$233,AB701&lt;=铜钱系统分析!$E$233),5,AND(AB701&gt;铜钱系统分析!$D$234,AB701&lt;=铜钱系统分析!$E$234),4,AND(AB701&gt;铜钱系统分析!$D$235,AB701&lt;=铜钱系统分析!$E$235),3,AND(AB701&gt;铜钱系统分析!$D$236,AB701&lt;=铜钱系统分析!$E$236),2)</f>
        <v>3</v>
      </c>
    </row>
    <row r="702" spans="1:29" x14ac:dyDescent="0.15">
      <c r="A702" s="48">
        <f t="shared" ca="1" si="100"/>
        <v>56.460506268530686</v>
      </c>
      <c r="B702">
        <f ca="1">_xlfn.IFS(AND(A702&gt;铜钱系统分析!$D$233,A702&lt;=铜钱系统分析!$E$233),5,AND(A702&gt;铜钱系统分析!$D$234,A702&lt;=铜钱系统分析!$E$234),4,AND(A702&gt;铜钱系统分析!$D$235,A702&lt;=铜钱系统分析!$E$235),3,AND(A702&gt;铜钱系统分析!$D$236,A702&lt;=铜钱系统分析!$E$236),2)</f>
        <v>3</v>
      </c>
      <c r="D702" s="48">
        <f t="shared" ca="1" si="101"/>
        <v>73.30844633366128</v>
      </c>
      <c r="E702">
        <f ca="1">_xlfn.IFS(AND(D702&gt;铜钱系统分析!$D$233,D702&lt;=铜钱系统分析!$E$233),5,AND(D702&gt;铜钱系统分析!$D$234,D702&lt;=铜钱系统分析!$E$234),4,AND(D702&gt;铜钱系统分析!$D$235,D702&lt;=铜钱系统分析!$E$235),3,AND(D702&gt;铜钱系统分析!$D$236,D702&lt;=铜钱系统分析!$E$236),2)</f>
        <v>2</v>
      </c>
      <c r="G702" s="48">
        <f t="shared" ca="1" si="102"/>
        <v>20.41887406058499</v>
      </c>
      <c r="H702">
        <f ca="1">_xlfn.IFS(AND(G702&gt;铜钱系统分析!$D$233,G702&lt;=铜钱系统分析!$E$233),5,AND(G702&gt;铜钱系统分析!$D$234,G702&lt;=铜钱系统分析!$E$234),4,AND(G702&gt;铜钱系统分析!$D$235,G702&lt;=铜钱系统分析!$E$235),3,AND(G702&gt;铜钱系统分析!$D$236,G702&lt;=铜钱系统分析!$E$236),2)</f>
        <v>3</v>
      </c>
      <c r="J702" s="48">
        <f t="shared" ca="1" si="103"/>
        <v>73.417143447534173</v>
      </c>
      <c r="K702">
        <f ca="1">_xlfn.IFS(AND(J702&gt;铜钱系统分析!$D$233,J702&lt;=铜钱系统分析!$E$233),5,AND(J702&gt;铜钱系统分析!$D$234,J702&lt;=铜钱系统分析!$E$234),4,AND(J702&gt;铜钱系统分析!$D$235,J702&lt;=铜钱系统分析!$E$235),3,AND(J702&gt;铜钱系统分析!$D$236,J702&lt;=铜钱系统分析!$E$236),2)</f>
        <v>2</v>
      </c>
      <c r="M702" s="48">
        <f t="shared" ca="1" si="104"/>
        <v>9.8211579952237837</v>
      </c>
      <c r="N702">
        <f ca="1">_xlfn.IFS(AND(M702&gt;铜钱系统分析!$D$233,M702&lt;=铜钱系统分析!$E$233),5,AND(M702&gt;铜钱系统分析!$D$234,M702&lt;=铜钱系统分析!$E$234),4,AND(M702&gt;铜钱系统分析!$D$235,M702&lt;=铜钱系统分析!$E$235),3,AND(M702&gt;铜钱系统分析!$D$236,M702&lt;=铜钱系统分析!$E$236),2)</f>
        <v>3</v>
      </c>
      <c r="P702" s="48">
        <f t="shared" ca="1" si="105"/>
        <v>72.570166573863276</v>
      </c>
      <c r="Q702">
        <f ca="1">_xlfn.IFS(AND(P702&gt;铜钱系统分析!$D$233,P702&lt;=铜钱系统分析!$E$233),5,AND(P702&gt;铜钱系统分析!$D$234,P702&lt;=铜钱系统分析!$E$234),4,AND(P702&gt;铜钱系统分析!$D$235,P702&lt;=铜钱系统分析!$E$235),3,AND(P702&gt;铜钱系统分析!$D$236,P702&lt;=铜钱系统分析!$E$236),2)</f>
        <v>2</v>
      </c>
      <c r="S702" s="48">
        <f t="shared" ca="1" si="106"/>
        <v>48.196144085795702</v>
      </c>
      <c r="T702">
        <f ca="1">_xlfn.IFS(AND(S702&gt;铜钱系统分析!$D$233,S702&lt;=铜钱系统分析!$E$233),5,AND(S702&gt;铜钱系统分析!$D$234,S702&lt;=铜钱系统分析!$E$234),4,AND(S702&gt;铜钱系统分析!$D$235,S702&lt;=铜钱系统分析!$E$235),3,AND(S702&gt;铜钱系统分析!$D$236,S702&lt;=铜钱系统分析!$E$236),2)</f>
        <v>3</v>
      </c>
      <c r="V702" s="48">
        <f t="shared" ca="1" si="107"/>
        <v>31.879940115503512</v>
      </c>
      <c r="W702">
        <f ca="1">_xlfn.IFS(AND(V702&gt;铜钱系统分析!$D$233,V702&lt;=铜钱系统分析!$E$233),5,AND(V702&gt;铜钱系统分析!$D$234,V702&lt;=铜钱系统分析!$E$234),4,AND(V702&gt;铜钱系统分析!$D$235,V702&lt;=铜钱系统分析!$E$235),3,AND(V702&gt;铜钱系统分析!$D$236,V702&lt;=铜钱系统分析!$E$236),2)</f>
        <v>3</v>
      </c>
      <c r="Y702" s="48">
        <f t="shared" ca="1" si="108"/>
        <v>43.162017893582608</v>
      </c>
      <c r="Z702">
        <f ca="1">_xlfn.IFS(AND(Y702&gt;铜钱系统分析!$D$233,Y702&lt;=铜钱系统分析!$E$233),5,AND(Y702&gt;铜钱系统分析!$D$234,Y702&lt;=铜钱系统分析!$E$234),4,AND(Y702&gt;铜钱系统分析!$D$235,Y702&lt;=铜钱系统分析!$E$235),3,AND(Y702&gt;铜钱系统分析!$D$236,Y702&lt;=铜钱系统分析!$E$236),2)</f>
        <v>3</v>
      </c>
      <c r="AB702" s="48">
        <f t="shared" ca="1" si="109"/>
        <v>88.814277375187018</v>
      </c>
      <c r="AC702">
        <f ca="1">_xlfn.IFS(AND(AB702&gt;铜钱系统分析!$D$233,AB702&lt;=铜钱系统分析!$E$233),5,AND(AB702&gt;铜钱系统分析!$D$234,AB702&lt;=铜钱系统分析!$E$234),4,AND(AB702&gt;铜钱系统分析!$D$235,AB702&lt;=铜钱系统分析!$E$235),3,AND(AB702&gt;铜钱系统分析!$D$236,AB702&lt;=铜钱系统分析!$E$236),2)</f>
        <v>2</v>
      </c>
    </row>
    <row r="703" spans="1:29" x14ac:dyDescent="0.15">
      <c r="A703" s="48">
        <f t="shared" ca="1" si="100"/>
        <v>29.22922056995283</v>
      </c>
      <c r="B703">
        <f ca="1">_xlfn.IFS(AND(A703&gt;铜钱系统分析!$D$233,A703&lt;=铜钱系统分析!$E$233),5,AND(A703&gt;铜钱系统分析!$D$234,A703&lt;=铜钱系统分析!$E$234),4,AND(A703&gt;铜钱系统分析!$D$235,A703&lt;=铜钱系统分析!$E$235),3,AND(A703&gt;铜钱系统分析!$D$236,A703&lt;=铜钱系统分析!$E$236),2)</f>
        <v>3</v>
      </c>
      <c r="D703" s="48">
        <f t="shared" ca="1" si="101"/>
        <v>64.29989069991268</v>
      </c>
      <c r="E703">
        <f ca="1">_xlfn.IFS(AND(D703&gt;铜钱系统分析!$D$233,D703&lt;=铜钱系统分析!$E$233),5,AND(D703&gt;铜钱系统分析!$D$234,D703&lt;=铜钱系统分析!$E$234),4,AND(D703&gt;铜钱系统分析!$D$235,D703&lt;=铜钱系统分析!$E$235),3,AND(D703&gt;铜钱系统分析!$D$236,D703&lt;=铜钱系统分析!$E$236),2)</f>
        <v>3</v>
      </c>
      <c r="G703" s="48">
        <f t="shared" ca="1" si="102"/>
        <v>31.188274078713217</v>
      </c>
      <c r="H703">
        <f ca="1">_xlfn.IFS(AND(G703&gt;铜钱系统分析!$D$233,G703&lt;=铜钱系统分析!$E$233),5,AND(G703&gt;铜钱系统分析!$D$234,G703&lt;=铜钱系统分析!$E$234),4,AND(G703&gt;铜钱系统分析!$D$235,G703&lt;=铜钱系统分析!$E$235),3,AND(G703&gt;铜钱系统分析!$D$236,G703&lt;=铜钱系统分析!$E$236),2)</f>
        <v>3</v>
      </c>
      <c r="J703" s="48">
        <f t="shared" ca="1" si="103"/>
        <v>32.672250878394571</v>
      </c>
      <c r="K703">
        <f ca="1">_xlfn.IFS(AND(J703&gt;铜钱系统分析!$D$233,J703&lt;=铜钱系统分析!$E$233),5,AND(J703&gt;铜钱系统分析!$D$234,J703&lt;=铜钱系统分析!$E$234),4,AND(J703&gt;铜钱系统分析!$D$235,J703&lt;=铜钱系统分析!$E$235),3,AND(J703&gt;铜钱系统分析!$D$236,J703&lt;=铜钱系统分析!$E$236),2)</f>
        <v>3</v>
      </c>
      <c r="M703" s="48">
        <f t="shared" ca="1" si="104"/>
        <v>6.4057787495067515</v>
      </c>
      <c r="N703">
        <f ca="1">_xlfn.IFS(AND(M703&gt;铜钱系统分析!$D$233,M703&lt;=铜钱系统分析!$E$233),5,AND(M703&gt;铜钱系统分析!$D$234,M703&lt;=铜钱系统分析!$E$234),4,AND(M703&gt;铜钱系统分析!$D$235,M703&lt;=铜钱系统分析!$E$235),3,AND(M703&gt;铜钱系统分析!$D$236,M703&lt;=铜钱系统分析!$E$236),2)</f>
        <v>3</v>
      </c>
      <c r="P703" s="48">
        <f t="shared" ca="1" si="105"/>
        <v>75.00242960378425</v>
      </c>
      <c r="Q703">
        <f ca="1">_xlfn.IFS(AND(P703&gt;铜钱系统分析!$D$233,P703&lt;=铜钱系统分析!$E$233),5,AND(P703&gt;铜钱系统分析!$D$234,P703&lt;=铜钱系统分析!$E$234),4,AND(P703&gt;铜钱系统分析!$D$235,P703&lt;=铜钱系统分析!$E$235),3,AND(P703&gt;铜钱系统分析!$D$236,P703&lt;=铜钱系统分析!$E$236),2)</f>
        <v>2</v>
      </c>
      <c r="S703" s="48">
        <f t="shared" ca="1" si="106"/>
        <v>28.602544105972704</v>
      </c>
      <c r="T703">
        <f ca="1">_xlfn.IFS(AND(S703&gt;铜钱系统分析!$D$233,S703&lt;=铜钱系统分析!$E$233),5,AND(S703&gt;铜钱系统分析!$D$234,S703&lt;=铜钱系统分析!$E$234),4,AND(S703&gt;铜钱系统分析!$D$235,S703&lt;=铜钱系统分析!$E$235),3,AND(S703&gt;铜钱系统分析!$D$236,S703&lt;=铜钱系统分析!$E$236),2)</f>
        <v>3</v>
      </c>
      <c r="V703" s="48">
        <f t="shared" ca="1" si="107"/>
        <v>8.5104727237454547</v>
      </c>
      <c r="W703">
        <f ca="1">_xlfn.IFS(AND(V703&gt;铜钱系统分析!$D$233,V703&lt;=铜钱系统分析!$E$233),5,AND(V703&gt;铜钱系统分析!$D$234,V703&lt;=铜钱系统分析!$E$234),4,AND(V703&gt;铜钱系统分析!$D$235,V703&lt;=铜钱系统分析!$E$235),3,AND(V703&gt;铜钱系统分析!$D$236,V703&lt;=铜钱系统分析!$E$236),2)</f>
        <v>3</v>
      </c>
      <c r="Y703" s="48">
        <f t="shared" ca="1" si="108"/>
        <v>29.660631000735115</v>
      </c>
      <c r="Z703">
        <f ca="1">_xlfn.IFS(AND(Y703&gt;铜钱系统分析!$D$233,Y703&lt;=铜钱系统分析!$E$233),5,AND(Y703&gt;铜钱系统分析!$D$234,Y703&lt;=铜钱系统分析!$E$234),4,AND(Y703&gt;铜钱系统分析!$D$235,Y703&lt;=铜钱系统分析!$E$235),3,AND(Y703&gt;铜钱系统分析!$D$236,Y703&lt;=铜钱系统分析!$E$236),2)</f>
        <v>3</v>
      </c>
      <c r="AB703" s="48">
        <f t="shared" ca="1" si="109"/>
        <v>18.733010522576809</v>
      </c>
      <c r="AC703">
        <f ca="1">_xlfn.IFS(AND(AB703&gt;铜钱系统分析!$D$233,AB703&lt;=铜钱系统分析!$E$233),5,AND(AB703&gt;铜钱系统分析!$D$234,AB703&lt;=铜钱系统分析!$E$234),4,AND(AB703&gt;铜钱系统分析!$D$235,AB703&lt;=铜钱系统分析!$E$235),3,AND(AB703&gt;铜钱系统分析!$D$236,AB703&lt;=铜钱系统分析!$E$236),2)</f>
        <v>3</v>
      </c>
    </row>
    <row r="704" spans="1:29" x14ac:dyDescent="0.15">
      <c r="A704" s="48">
        <f t="shared" ca="1" si="100"/>
        <v>22.081668247740083</v>
      </c>
      <c r="B704">
        <f ca="1">_xlfn.IFS(AND(A704&gt;铜钱系统分析!$D$233,A704&lt;=铜钱系统分析!$E$233),5,AND(A704&gt;铜钱系统分析!$D$234,A704&lt;=铜钱系统分析!$E$234),4,AND(A704&gt;铜钱系统分析!$D$235,A704&lt;=铜钱系统分析!$E$235),3,AND(A704&gt;铜钱系统分析!$D$236,A704&lt;=铜钱系统分析!$E$236),2)</f>
        <v>3</v>
      </c>
      <c r="D704" s="48">
        <f t="shared" ca="1" si="101"/>
        <v>6.9282945784078347</v>
      </c>
      <c r="E704">
        <f ca="1">_xlfn.IFS(AND(D704&gt;铜钱系统分析!$D$233,D704&lt;=铜钱系统分析!$E$233),5,AND(D704&gt;铜钱系统分析!$D$234,D704&lt;=铜钱系统分析!$E$234),4,AND(D704&gt;铜钱系统分析!$D$235,D704&lt;=铜钱系统分析!$E$235),3,AND(D704&gt;铜钱系统分析!$D$236,D704&lt;=铜钱系统分析!$E$236),2)</f>
        <v>3</v>
      </c>
      <c r="G704" s="48">
        <f t="shared" ca="1" si="102"/>
        <v>93.851914440275621</v>
      </c>
      <c r="H704">
        <f ca="1">_xlfn.IFS(AND(G704&gt;铜钱系统分析!$D$233,G704&lt;=铜钱系统分析!$E$233),5,AND(G704&gt;铜钱系统分析!$D$234,G704&lt;=铜钱系统分析!$E$234),4,AND(G704&gt;铜钱系统分析!$D$235,G704&lt;=铜钱系统分析!$E$235),3,AND(G704&gt;铜钱系统分析!$D$236,G704&lt;=铜钱系统分析!$E$236),2)</f>
        <v>2</v>
      </c>
      <c r="J704" s="48">
        <f t="shared" ca="1" si="103"/>
        <v>96.503019285271023</v>
      </c>
      <c r="K704">
        <f ca="1">_xlfn.IFS(AND(J704&gt;铜钱系统分析!$D$233,J704&lt;=铜钱系统分析!$E$233),5,AND(J704&gt;铜钱系统分析!$D$234,J704&lt;=铜钱系统分析!$E$234),4,AND(J704&gt;铜钱系统分析!$D$235,J704&lt;=铜钱系统分析!$E$235),3,AND(J704&gt;铜钱系统分析!$D$236,J704&lt;=铜钱系统分析!$E$236),2)</f>
        <v>2</v>
      </c>
      <c r="M704" s="48">
        <f t="shared" ca="1" si="104"/>
        <v>56.90056028595928</v>
      </c>
      <c r="N704">
        <f ca="1">_xlfn.IFS(AND(M704&gt;铜钱系统分析!$D$233,M704&lt;=铜钱系统分析!$E$233),5,AND(M704&gt;铜钱系统分析!$D$234,M704&lt;=铜钱系统分析!$E$234),4,AND(M704&gt;铜钱系统分析!$D$235,M704&lt;=铜钱系统分析!$E$235),3,AND(M704&gt;铜钱系统分析!$D$236,M704&lt;=铜钱系统分析!$E$236),2)</f>
        <v>3</v>
      </c>
      <c r="P704" s="48">
        <f t="shared" ca="1" si="105"/>
        <v>6.5679012857763901</v>
      </c>
      <c r="Q704">
        <f ca="1">_xlfn.IFS(AND(P704&gt;铜钱系统分析!$D$233,P704&lt;=铜钱系统分析!$E$233),5,AND(P704&gt;铜钱系统分析!$D$234,P704&lt;=铜钱系统分析!$E$234),4,AND(P704&gt;铜钱系统分析!$D$235,P704&lt;=铜钱系统分析!$E$235),3,AND(P704&gt;铜钱系统分析!$D$236,P704&lt;=铜钱系统分析!$E$236),2)</f>
        <v>3</v>
      </c>
      <c r="S704" s="48">
        <f t="shared" ca="1" si="106"/>
        <v>53.830365709180498</v>
      </c>
      <c r="T704">
        <f ca="1">_xlfn.IFS(AND(S704&gt;铜钱系统分析!$D$233,S704&lt;=铜钱系统分析!$E$233),5,AND(S704&gt;铜钱系统分析!$D$234,S704&lt;=铜钱系统分析!$E$234),4,AND(S704&gt;铜钱系统分析!$D$235,S704&lt;=铜钱系统分析!$E$235),3,AND(S704&gt;铜钱系统分析!$D$236,S704&lt;=铜钱系统分析!$E$236),2)</f>
        <v>3</v>
      </c>
      <c r="V704" s="48">
        <f t="shared" ca="1" si="107"/>
        <v>80.641440352843802</v>
      </c>
      <c r="W704">
        <f ca="1">_xlfn.IFS(AND(V704&gt;铜钱系统分析!$D$233,V704&lt;=铜钱系统分析!$E$233),5,AND(V704&gt;铜钱系统分析!$D$234,V704&lt;=铜钱系统分析!$E$234),4,AND(V704&gt;铜钱系统分析!$D$235,V704&lt;=铜钱系统分析!$E$235),3,AND(V704&gt;铜钱系统分析!$D$236,V704&lt;=铜钱系统分析!$E$236),2)</f>
        <v>2</v>
      </c>
      <c r="Y704" s="48">
        <f t="shared" ca="1" si="108"/>
        <v>20.292010512260482</v>
      </c>
      <c r="Z704">
        <f ca="1">_xlfn.IFS(AND(Y704&gt;铜钱系统分析!$D$233,Y704&lt;=铜钱系统分析!$E$233),5,AND(Y704&gt;铜钱系统分析!$D$234,Y704&lt;=铜钱系统分析!$E$234),4,AND(Y704&gt;铜钱系统分析!$D$235,Y704&lt;=铜钱系统分析!$E$235),3,AND(Y704&gt;铜钱系统分析!$D$236,Y704&lt;=铜钱系统分析!$E$236),2)</f>
        <v>3</v>
      </c>
      <c r="AB704" s="48">
        <f t="shared" ca="1" si="109"/>
        <v>60.228639732331132</v>
      </c>
      <c r="AC704">
        <f ca="1">_xlfn.IFS(AND(AB704&gt;铜钱系统分析!$D$233,AB704&lt;=铜钱系统分析!$E$233),5,AND(AB704&gt;铜钱系统分析!$D$234,AB704&lt;=铜钱系统分析!$E$234),4,AND(AB704&gt;铜钱系统分析!$D$235,AB704&lt;=铜钱系统分析!$E$235),3,AND(AB704&gt;铜钱系统分析!$D$236,AB704&lt;=铜钱系统分析!$E$236),2)</f>
        <v>3</v>
      </c>
    </row>
    <row r="705" spans="1:29" x14ac:dyDescent="0.15">
      <c r="A705" s="48">
        <f t="shared" ca="1" si="100"/>
        <v>86.576778302538258</v>
      </c>
      <c r="B705">
        <f ca="1">_xlfn.IFS(AND(A705&gt;铜钱系统分析!$D$233,A705&lt;=铜钱系统分析!$E$233),5,AND(A705&gt;铜钱系统分析!$D$234,A705&lt;=铜钱系统分析!$E$234),4,AND(A705&gt;铜钱系统分析!$D$235,A705&lt;=铜钱系统分析!$E$235),3,AND(A705&gt;铜钱系统分析!$D$236,A705&lt;=铜钱系统分析!$E$236),2)</f>
        <v>2</v>
      </c>
      <c r="D705" s="48">
        <f t="shared" ca="1" si="101"/>
        <v>51.343839027553173</v>
      </c>
      <c r="E705">
        <f ca="1">_xlfn.IFS(AND(D705&gt;铜钱系统分析!$D$233,D705&lt;=铜钱系统分析!$E$233),5,AND(D705&gt;铜钱系统分析!$D$234,D705&lt;=铜钱系统分析!$E$234),4,AND(D705&gt;铜钱系统分析!$D$235,D705&lt;=铜钱系统分析!$E$235),3,AND(D705&gt;铜钱系统分析!$D$236,D705&lt;=铜钱系统分析!$E$236),2)</f>
        <v>3</v>
      </c>
      <c r="G705" s="48">
        <f t="shared" ca="1" si="102"/>
        <v>58.637223094130228</v>
      </c>
      <c r="H705">
        <f ca="1">_xlfn.IFS(AND(G705&gt;铜钱系统分析!$D$233,G705&lt;=铜钱系统分析!$E$233),5,AND(G705&gt;铜钱系统分析!$D$234,G705&lt;=铜钱系统分析!$E$234),4,AND(G705&gt;铜钱系统分析!$D$235,G705&lt;=铜钱系统分析!$E$235),3,AND(G705&gt;铜钱系统分析!$D$236,G705&lt;=铜钱系统分析!$E$236),2)</f>
        <v>3</v>
      </c>
      <c r="J705" s="48">
        <f t="shared" ca="1" si="103"/>
        <v>21.596563951401837</v>
      </c>
      <c r="K705">
        <f ca="1">_xlfn.IFS(AND(J705&gt;铜钱系统分析!$D$233,J705&lt;=铜钱系统分析!$E$233),5,AND(J705&gt;铜钱系统分析!$D$234,J705&lt;=铜钱系统分析!$E$234),4,AND(J705&gt;铜钱系统分析!$D$235,J705&lt;=铜钱系统分析!$E$235),3,AND(J705&gt;铜钱系统分析!$D$236,J705&lt;=铜钱系统分析!$E$236),2)</f>
        <v>3</v>
      </c>
      <c r="M705" s="48">
        <f t="shared" ca="1" si="104"/>
        <v>28.03716756136858</v>
      </c>
      <c r="N705">
        <f ca="1">_xlfn.IFS(AND(M705&gt;铜钱系统分析!$D$233,M705&lt;=铜钱系统分析!$E$233),5,AND(M705&gt;铜钱系统分析!$D$234,M705&lt;=铜钱系统分析!$E$234),4,AND(M705&gt;铜钱系统分析!$D$235,M705&lt;=铜钱系统分析!$E$235),3,AND(M705&gt;铜钱系统分析!$D$236,M705&lt;=铜钱系统分析!$E$236),2)</f>
        <v>3</v>
      </c>
      <c r="P705" s="48">
        <f t="shared" ca="1" si="105"/>
        <v>73.529143364131627</v>
      </c>
      <c r="Q705">
        <f ca="1">_xlfn.IFS(AND(P705&gt;铜钱系统分析!$D$233,P705&lt;=铜钱系统分析!$E$233),5,AND(P705&gt;铜钱系统分析!$D$234,P705&lt;=铜钱系统分析!$E$234),4,AND(P705&gt;铜钱系统分析!$D$235,P705&lt;=铜钱系统分析!$E$235),3,AND(P705&gt;铜钱系统分析!$D$236,P705&lt;=铜钱系统分析!$E$236),2)</f>
        <v>2</v>
      </c>
      <c r="S705" s="48">
        <f t="shared" ca="1" si="106"/>
        <v>44.574417758879562</v>
      </c>
      <c r="T705">
        <f ca="1">_xlfn.IFS(AND(S705&gt;铜钱系统分析!$D$233,S705&lt;=铜钱系统分析!$E$233),5,AND(S705&gt;铜钱系统分析!$D$234,S705&lt;=铜钱系统分析!$E$234),4,AND(S705&gt;铜钱系统分析!$D$235,S705&lt;=铜钱系统分析!$E$235),3,AND(S705&gt;铜钱系统分析!$D$236,S705&lt;=铜钱系统分析!$E$236),2)</f>
        <v>3</v>
      </c>
      <c r="V705" s="48">
        <f t="shared" ca="1" si="107"/>
        <v>31.010712282471019</v>
      </c>
      <c r="W705">
        <f ca="1">_xlfn.IFS(AND(V705&gt;铜钱系统分析!$D$233,V705&lt;=铜钱系统分析!$E$233),5,AND(V705&gt;铜钱系统分析!$D$234,V705&lt;=铜钱系统分析!$E$234),4,AND(V705&gt;铜钱系统分析!$D$235,V705&lt;=铜钱系统分析!$E$235),3,AND(V705&gt;铜钱系统分析!$D$236,V705&lt;=铜钱系统分析!$E$236),2)</f>
        <v>3</v>
      </c>
      <c r="Y705" s="48">
        <f t="shared" ca="1" si="108"/>
        <v>45.867030627813335</v>
      </c>
      <c r="Z705">
        <f ca="1">_xlfn.IFS(AND(Y705&gt;铜钱系统分析!$D$233,Y705&lt;=铜钱系统分析!$E$233),5,AND(Y705&gt;铜钱系统分析!$D$234,Y705&lt;=铜钱系统分析!$E$234),4,AND(Y705&gt;铜钱系统分析!$D$235,Y705&lt;=铜钱系统分析!$E$235),3,AND(Y705&gt;铜钱系统分析!$D$236,Y705&lt;=铜钱系统分析!$E$236),2)</f>
        <v>3</v>
      </c>
      <c r="AB705" s="48">
        <f t="shared" ca="1" si="109"/>
        <v>47.985756745356277</v>
      </c>
      <c r="AC705">
        <f ca="1">_xlfn.IFS(AND(AB705&gt;铜钱系统分析!$D$233,AB705&lt;=铜钱系统分析!$E$233),5,AND(AB705&gt;铜钱系统分析!$D$234,AB705&lt;=铜钱系统分析!$E$234),4,AND(AB705&gt;铜钱系统分析!$D$235,AB705&lt;=铜钱系统分析!$E$235),3,AND(AB705&gt;铜钱系统分析!$D$236,AB705&lt;=铜钱系统分析!$E$236),2)</f>
        <v>3</v>
      </c>
    </row>
    <row r="706" spans="1:29" x14ac:dyDescent="0.15">
      <c r="A706" s="48">
        <f t="shared" ca="1" si="100"/>
        <v>58.090071091346118</v>
      </c>
      <c r="B706">
        <f ca="1">_xlfn.IFS(AND(A706&gt;铜钱系统分析!$D$233,A706&lt;=铜钱系统分析!$E$233),5,AND(A706&gt;铜钱系统分析!$D$234,A706&lt;=铜钱系统分析!$E$234),4,AND(A706&gt;铜钱系统分析!$D$235,A706&lt;=铜钱系统分析!$E$235),3,AND(A706&gt;铜钱系统分析!$D$236,A706&lt;=铜钱系统分析!$E$236),2)</f>
        <v>3</v>
      </c>
      <c r="D706" s="48">
        <f t="shared" ca="1" si="101"/>
        <v>74.228028899862181</v>
      </c>
      <c r="E706">
        <f ca="1">_xlfn.IFS(AND(D706&gt;铜钱系统分析!$D$233,D706&lt;=铜钱系统分析!$E$233),5,AND(D706&gt;铜钱系统分析!$D$234,D706&lt;=铜钱系统分析!$E$234),4,AND(D706&gt;铜钱系统分析!$D$235,D706&lt;=铜钱系统分析!$E$235),3,AND(D706&gt;铜钱系统分析!$D$236,D706&lt;=铜钱系统分析!$E$236),2)</f>
        <v>2</v>
      </c>
      <c r="G706" s="48">
        <f t="shared" ca="1" si="102"/>
        <v>87.294403765439114</v>
      </c>
      <c r="H706">
        <f ca="1">_xlfn.IFS(AND(G706&gt;铜钱系统分析!$D$233,G706&lt;=铜钱系统分析!$E$233),5,AND(G706&gt;铜钱系统分析!$D$234,G706&lt;=铜钱系统分析!$E$234),4,AND(G706&gt;铜钱系统分析!$D$235,G706&lt;=铜钱系统分析!$E$235),3,AND(G706&gt;铜钱系统分析!$D$236,G706&lt;=铜钱系统分析!$E$236),2)</f>
        <v>2</v>
      </c>
      <c r="J706" s="48">
        <f t="shared" ca="1" si="103"/>
        <v>30.00070138027635</v>
      </c>
      <c r="K706">
        <f ca="1">_xlfn.IFS(AND(J706&gt;铜钱系统分析!$D$233,J706&lt;=铜钱系统分析!$E$233),5,AND(J706&gt;铜钱系统分析!$D$234,J706&lt;=铜钱系统分析!$E$234),4,AND(J706&gt;铜钱系统分析!$D$235,J706&lt;=铜钱系统分析!$E$235),3,AND(J706&gt;铜钱系统分析!$D$236,J706&lt;=铜钱系统分析!$E$236),2)</f>
        <v>3</v>
      </c>
      <c r="M706" s="48">
        <f t="shared" ca="1" si="104"/>
        <v>33.069453701221832</v>
      </c>
      <c r="N706">
        <f ca="1">_xlfn.IFS(AND(M706&gt;铜钱系统分析!$D$233,M706&lt;=铜钱系统分析!$E$233),5,AND(M706&gt;铜钱系统分析!$D$234,M706&lt;=铜钱系统分析!$E$234),4,AND(M706&gt;铜钱系统分析!$D$235,M706&lt;=铜钱系统分析!$E$235),3,AND(M706&gt;铜钱系统分析!$D$236,M706&lt;=铜钱系统分析!$E$236),2)</f>
        <v>3</v>
      </c>
      <c r="P706" s="48">
        <f t="shared" ca="1" si="105"/>
        <v>14.865587127401891</v>
      </c>
      <c r="Q706">
        <f ca="1">_xlfn.IFS(AND(P706&gt;铜钱系统分析!$D$233,P706&lt;=铜钱系统分析!$E$233),5,AND(P706&gt;铜钱系统分析!$D$234,P706&lt;=铜钱系统分析!$E$234),4,AND(P706&gt;铜钱系统分析!$D$235,P706&lt;=铜钱系统分析!$E$235),3,AND(P706&gt;铜钱系统分析!$D$236,P706&lt;=铜钱系统分析!$E$236),2)</f>
        <v>3</v>
      </c>
      <c r="S706" s="48">
        <f t="shared" ca="1" si="106"/>
        <v>7.2739027354516317</v>
      </c>
      <c r="T706">
        <f ca="1">_xlfn.IFS(AND(S706&gt;铜钱系统分析!$D$233,S706&lt;=铜钱系统分析!$E$233),5,AND(S706&gt;铜钱系统分析!$D$234,S706&lt;=铜钱系统分析!$E$234),4,AND(S706&gt;铜钱系统分析!$D$235,S706&lt;=铜钱系统分析!$E$235),3,AND(S706&gt;铜钱系统分析!$D$236,S706&lt;=铜钱系统分析!$E$236),2)</f>
        <v>3</v>
      </c>
      <c r="V706" s="48">
        <f t="shared" ca="1" si="107"/>
        <v>14.058679947963338</v>
      </c>
      <c r="W706">
        <f ca="1">_xlfn.IFS(AND(V706&gt;铜钱系统分析!$D$233,V706&lt;=铜钱系统分析!$E$233),5,AND(V706&gt;铜钱系统分析!$D$234,V706&lt;=铜钱系统分析!$E$234),4,AND(V706&gt;铜钱系统分析!$D$235,V706&lt;=铜钱系统分析!$E$235),3,AND(V706&gt;铜钱系统分析!$D$236,V706&lt;=铜钱系统分析!$E$236),2)</f>
        <v>3</v>
      </c>
      <c r="Y706" s="48">
        <f t="shared" ca="1" si="108"/>
        <v>28.018825428872198</v>
      </c>
      <c r="Z706">
        <f ca="1">_xlfn.IFS(AND(Y706&gt;铜钱系统分析!$D$233,Y706&lt;=铜钱系统分析!$E$233),5,AND(Y706&gt;铜钱系统分析!$D$234,Y706&lt;=铜钱系统分析!$E$234),4,AND(Y706&gt;铜钱系统分析!$D$235,Y706&lt;=铜钱系统分析!$E$235),3,AND(Y706&gt;铜钱系统分析!$D$236,Y706&lt;=铜钱系统分析!$E$236),2)</f>
        <v>3</v>
      </c>
      <c r="AB706" s="48">
        <f t="shared" ca="1" si="109"/>
        <v>53.175790220207332</v>
      </c>
      <c r="AC706">
        <f ca="1">_xlfn.IFS(AND(AB706&gt;铜钱系统分析!$D$233,AB706&lt;=铜钱系统分析!$E$233),5,AND(AB706&gt;铜钱系统分析!$D$234,AB706&lt;=铜钱系统分析!$E$234),4,AND(AB706&gt;铜钱系统分析!$D$235,AB706&lt;=铜钱系统分析!$E$235),3,AND(AB706&gt;铜钱系统分析!$D$236,AB706&lt;=铜钱系统分析!$E$236),2)</f>
        <v>3</v>
      </c>
    </row>
    <row r="707" spans="1:29" x14ac:dyDescent="0.15">
      <c r="A707" s="48">
        <f t="shared" ca="1" si="100"/>
        <v>52.296627354808265</v>
      </c>
      <c r="B707">
        <f ca="1">_xlfn.IFS(AND(A707&gt;铜钱系统分析!$D$233,A707&lt;=铜钱系统分析!$E$233),5,AND(A707&gt;铜钱系统分析!$D$234,A707&lt;=铜钱系统分析!$E$234),4,AND(A707&gt;铜钱系统分析!$D$235,A707&lt;=铜钱系统分析!$E$235),3,AND(A707&gt;铜钱系统分析!$D$236,A707&lt;=铜钱系统分析!$E$236),2)</f>
        <v>3</v>
      </c>
      <c r="D707" s="48">
        <f t="shared" ca="1" si="101"/>
        <v>44.668955832648209</v>
      </c>
      <c r="E707">
        <f ca="1">_xlfn.IFS(AND(D707&gt;铜钱系统分析!$D$233,D707&lt;=铜钱系统分析!$E$233),5,AND(D707&gt;铜钱系统分析!$D$234,D707&lt;=铜钱系统分析!$E$234),4,AND(D707&gt;铜钱系统分析!$D$235,D707&lt;=铜钱系统分析!$E$235),3,AND(D707&gt;铜钱系统分析!$D$236,D707&lt;=铜钱系统分析!$E$236),2)</f>
        <v>3</v>
      </c>
      <c r="G707" s="48">
        <f t="shared" ca="1" si="102"/>
        <v>65.787481690773234</v>
      </c>
      <c r="H707">
        <f ca="1">_xlfn.IFS(AND(G707&gt;铜钱系统分析!$D$233,G707&lt;=铜钱系统分析!$E$233),5,AND(G707&gt;铜钱系统分析!$D$234,G707&lt;=铜钱系统分析!$E$234),4,AND(G707&gt;铜钱系统分析!$D$235,G707&lt;=铜钱系统分析!$E$235),3,AND(G707&gt;铜钱系统分析!$D$236,G707&lt;=铜钱系统分析!$E$236),2)</f>
        <v>3</v>
      </c>
      <c r="J707" s="48">
        <f t="shared" ca="1" si="103"/>
        <v>58.827617966752911</v>
      </c>
      <c r="K707">
        <f ca="1">_xlfn.IFS(AND(J707&gt;铜钱系统分析!$D$233,J707&lt;=铜钱系统分析!$E$233),5,AND(J707&gt;铜钱系统分析!$D$234,J707&lt;=铜钱系统分析!$E$234),4,AND(J707&gt;铜钱系统分析!$D$235,J707&lt;=铜钱系统分析!$E$235),3,AND(J707&gt;铜钱系统分析!$D$236,J707&lt;=铜钱系统分析!$E$236),2)</f>
        <v>3</v>
      </c>
      <c r="M707" s="48">
        <f t="shared" ca="1" si="104"/>
        <v>1.4523331418879737</v>
      </c>
      <c r="N707">
        <f ca="1">_xlfn.IFS(AND(M707&gt;铜钱系统分析!$D$233,M707&lt;=铜钱系统分析!$E$233),5,AND(M707&gt;铜钱系统分析!$D$234,M707&lt;=铜钱系统分析!$E$234),4,AND(M707&gt;铜钱系统分析!$D$235,M707&lt;=铜钱系统分析!$E$235),3,AND(M707&gt;铜钱系统分析!$D$236,M707&lt;=铜钱系统分析!$E$236),2)</f>
        <v>4</v>
      </c>
      <c r="P707" s="48">
        <f t="shared" ca="1" si="105"/>
        <v>0.80404853302937784</v>
      </c>
      <c r="Q707">
        <f ca="1">_xlfn.IFS(AND(P707&gt;铜钱系统分析!$D$233,P707&lt;=铜钱系统分析!$E$233),5,AND(P707&gt;铜钱系统分析!$D$234,P707&lt;=铜钱系统分析!$E$234),4,AND(P707&gt;铜钱系统分析!$D$235,P707&lt;=铜钱系统分析!$E$235),3,AND(P707&gt;铜钱系统分析!$D$236,P707&lt;=铜钱系统分析!$E$236),2)</f>
        <v>4</v>
      </c>
      <c r="S707" s="48">
        <f t="shared" ca="1" si="106"/>
        <v>32.622085616030446</v>
      </c>
      <c r="T707">
        <f ca="1">_xlfn.IFS(AND(S707&gt;铜钱系统分析!$D$233,S707&lt;=铜钱系统分析!$E$233),5,AND(S707&gt;铜钱系统分析!$D$234,S707&lt;=铜钱系统分析!$E$234),4,AND(S707&gt;铜钱系统分析!$D$235,S707&lt;=铜钱系统分析!$E$235),3,AND(S707&gt;铜钱系统分析!$D$236,S707&lt;=铜钱系统分析!$E$236),2)</f>
        <v>3</v>
      </c>
      <c r="V707" s="48">
        <f t="shared" ca="1" si="107"/>
        <v>72.901303400347885</v>
      </c>
      <c r="W707">
        <f ca="1">_xlfn.IFS(AND(V707&gt;铜钱系统分析!$D$233,V707&lt;=铜钱系统分析!$E$233),5,AND(V707&gt;铜钱系统分析!$D$234,V707&lt;=铜钱系统分析!$E$234),4,AND(V707&gt;铜钱系统分析!$D$235,V707&lt;=铜钱系统分析!$E$235),3,AND(V707&gt;铜钱系统分析!$D$236,V707&lt;=铜钱系统分析!$E$236),2)</f>
        <v>2</v>
      </c>
      <c r="Y707" s="48">
        <f t="shared" ca="1" si="108"/>
        <v>93.222821213085282</v>
      </c>
      <c r="Z707">
        <f ca="1">_xlfn.IFS(AND(Y707&gt;铜钱系统分析!$D$233,Y707&lt;=铜钱系统分析!$E$233),5,AND(Y707&gt;铜钱系统分析!$D$234,Y707&lt;=铜钱系统分析!$E$234),4,AND(Y707&gt;铜钱系统分析!$D$235,Y707&lt;=铜钱系统分析!$E$235),3,AND(Y707&gt;铜钱系统分析!$D$236,Y707&lt;=铜钱系统分析!$E$236),2)</f>
        <v>2</v>
      </c>
      <c r="AB707" s="48">
        <f t="shared" ca="1" si="109"/>
        <v>49.308682209197599</v>
      </c>
      <c r="AC707">
        <f ca="1">_xlfn.IFS(AND(AB707&gt;铜钱系统分析!$D$233,AB707&lt;=铜钱系统分析!$E$233),5,AND(AB707&gt;铜钱系统分析!$D$234,AB707&lt;=铜钱系统分析!$E$234),4,AND(AB707&gt;铜钱系统分析!$D$235,AB707&lt;=铜钱系统分析!$E$235),3,AND(AB707&gt;铜钱系统分析!$D$236,AB707&lt;=铜钱系统分析!$E$236),2)</f>
        <v>3</v>
      </c>
    </row>
    <row r="708" spans="1:29" x14ac:dyDescent="0.15">
      <c r="A708" s="48">
        <f t="shared" ca="1" si="100"/>
        <v>1.6597511073868532</v>
      </c>
      <c r="B708">
        <f ca="1">_xlfn.IFS(AND(A708&gt;铜钱系统分析!$D$233,A708&lt;=铜钱系统分析!$E$233),5,AND(A708&gt;铜钱系统分析!$D$234,A708&lt;=铜钱系统分析!$E$234),4,AND(A708&gt;铜钱系统分析!$D$235,A708&lt;=铜钱系统分析!$E$235),3,AND(A708&gt;铜钱系统分析!$D$236,A708&lt;=铜钱系统分析!$E$236),2)</f>
        <v>4</v>
      </c>
      <c r="D708" s="48">
        <f t="shared" ca="1" si="101"/>
        <v>93.710782944094362</v>
      </c>
      <c r="E708">
        <f ca="1">_xlfn.IFS(AND(D708&gt;铜钱系统分析!$D$233,D708&lt;=铜钱系统分析!$E$233),5,AND(D708&gt;铜钱系统分析!$D$234,D708&lt;=铜钱系统分析!$E$234),4,AND(D708&gt;铜钱系统分析!$D$235,D708&lt;=铜钱系统分析!$E$235),3,AND(D708&gt;铜钱系统分析!$D$236,D708&lt;=铜钱系统分析!$E$236),2)</f>
        <v>2</v>
      </c>
      <c r="G708" s="48">
        <f t="shared" ca="1" si="102"/>
        <v>36.399141240020548</v>
      </c>
      <c r="H708">
        <f ca="1">_xlfn.IFS(AND(G708&gt;铜钱系统分析!$D$233,G708&lt;=铜钱系统分析!$E$233),5,AND(G708&gt;铜钱系统分析!$D$234,G708&lt;=铜钱系统分析!$E$234),4,AND(G708&gt;铜钱系统分析!$D$235,G708&lt;=铜钱系统分析!$E$235),3,AND(G708&gt;铜钱系统分析!$D$236,G708&lt;=铜钱系统分析!$E$236),2)</f>
        <v>3</v>
      </c>
      <c r="J708" s="48">
        <f t="shared" ca="1" si="103"/>
        <v>86.733335620982942</v>
      </c>
      <c r="K708">
        <f ca="1">_xlfn.IFS(AND(J708&gt;铜钱系统分析!$D$233,J708&lt;=铜钱系统分析!$E$233),5,AND(J708&gt;铜钱系统分析!$D$234,J708&lt;=铜钱系统分析!$E$234),4,AND(J708&gt;铜钱系统分析!$D$235,J708&lt;=铜钱系统分析!$E$235),3,AND(J708&gt;铜钱系统分析!$D$236,J708&lt;=铜钱系统分析!$E$236),2)</f>
        <v>2</v>
      </c>
      <c r="M708" s="48">
        <f t="shared" ca="1" si="104"/>
        <v>55.795081465028275</v>
      </c>
      <c r="N708">
        <f ca="1">_xlfn.IFS(AND(M708&gt;铜钱系统分析!$D$233,M708&lt;=铜钱系统分析!$E$233),5,AND(M708&gt;铜钱系统分析!$D$234,M708&lt;=铜钱系统分析!$E$234),4,AND(M708&gt;铜钱系统分析!$D$235,M708&lt;=铜钱系统分析!$E$235),3,AND(M708&gt;铜钱系统分析!$D$236,M708&lt;=铜钱系统分析!$E$236),2)</f>
        <v>3</v>
      </c>
      <c r="P708" s="48">
        <f t="shared" ca="1" si="105"/>
        <v>4.0074573201697934</v>
      </c>
      <c r="Q708">
        <f ca="1">_xlfn.IFS(AND(P708&gt;铜钱系统分析!$D$233,P708&lt;=铜钱系统分析!$E$233),5,AND(P708&gt;铜钱系统分析!$D$234,P708&lt;=铜钱系统分析!$E$234),4,AND(P708&gt;铜钱系统分析!$D$235,P708&lt;=铜钱系统分析!$E$235),3,AND(P708&gt;铜钱系统分析!$D$236,P708&lt;=铜钱系统分析!$E$236),2)</f>
        <v>3</v>
      </c>
      <c r="S708" s="48">
        <f t="shared" ca="1" si="106"/>
        <v>38.159910628750637</v>
      </c>
      <c r="T708">
        <f ca="1">_xlfn.IFS(AND(S708&gt;铜钱系统分析!$D$233,S708&lt;=铜钱系统分析!$E$233),5,AND(S708&gt;铜钱系统分析!$D$234,S708&lt;=铜钱系统分析!$E$234),4,AND(S708&gt;铜钱系统分析!$D$235,S708&lt;=铜钱系统分析!$E$235),3,AND(S708&gt;铜钱系统分析!$D$236,S708&lt;=铜钱系统分析!$E$236),2)</f>
        <v>3</v>
      </c>
      <c r="V708" s="48">
        <f t="shared" ca="1" si="107"/>
        <v>20.806592208373743</v>
      </c>
      <c r="W708">
        <f ca="1">_xlfn.IFS(AND(V708&gt;铜钱系统分析!$D$233,V708&lt;=铜钱系统分析!$E$233),5,AND(V708&gt;铜钱系统分析!$D$234,V708&lt;=铜钱系统分析!$E$234),4,AND(V708&gt;铜钱系统分析!$D$235,V708&lt;=铜钱系统分析!$E$235),3,AND(V708&gt;铜钱系统分析!$D$236,V708&lt;=铜钱系统分析!$E$236),2)</f>
        <v>3</v>
      </c>
      <c r="Y708" s="48">
        <f t="shared" ca="1" si="108"/>
        <v>72.532013501549542</v>
      </c>
      <c r="Z708">
        <f ca="1">_xlfn.IFS(AND(Y708&gt;铜钱系统分析!$D$233,Y708&lt;=铜钱系统分析!$E$233),5,AND(Y708&gt;铜钱系统分析!$D$234,Y708&lt;=铜钱系统分析!$E$234),4,AND(Y708&gt;铜钱系统分析!$D$235,Y708&lt;=铜钱系统分析!$E$235),3,AND(Y708&gt;铜钱系统分析!$D$236,Y708&lt;=铜钱系统分析!$E$236),2)</f>
        <v>2</v>
      </c>
      <c r="AB708" s="48">
        <f t="shared" ca="1" si="109"/>
        <v>83.228405180297401</v>
      </c>
      <c r="AC708">
        <f ca="1">_xlfn.IFS(AND(AB708&gt;铜钱系统分析!$D$233,AB708&lt;=铜钱系统分析!$E$233),5,AND(AB708&gt;铜钱系统分析!$D$234,AB708&lt;=铜钱系统分析!$E$234),4,AND(AB708&gt;铜钱系统分析!$D$235,AB708&lt;=铜钱系统分析!$E$235),3,AND(AB708&gt;铜钱系统分析!$D$236,AB708&lt;=铜钱系统分析!$E$236),2)</f>
        <v>2</v>
      </c>
    </row>
    <row r="709" spans="1:29" x14ac:dyDescent="0.15">
      <c r="A709" s="48">
        <f t="shared" ca="1" si="100"/>
        <v>17.942467671172434</v>
      </c>
      <c r="B709">
        <f ca="1">_xlfn.IFS(AND(A709&gt;铜钱系统分析!$D$233,A709&lt;=铜钱系统分析!$E$233),5,AND(A709&gt;铜钱系统分析!$D$234,A709&lt;=铜钱系统分析!$E$234),4,AND(A709&gt;铜钱系统分析!$D$235,A709&lt;=铜钱系统分析!$E$235),3,AND(A709&gt;铜钱系统分析!$D$236,A709&lt;=铜钱系统分析!$E$236),2)</f>
        <v>3</v>
      </c>
      <c r="D709" s="48">
        <f t="shared" ca="1" si="101"/>
        <v>85.014306092593628</v>
      </c>
      <c r="E709">
        <f ca="1">_xlfn.IFS(AND(D709&gt;铜钱系统分析!$D$233,D709&lt;=铜钱系统分析!$E$233),5,AND(D709&gt;铜钱系统分析!$D$234,D709&lt;=铜钱系统分析!$E$234),4,AND(D709&gt;铜钱系统分析!$D$235,D709&lt;=铜钱系统分析!$E$235),3,AND(D709&gt;铜钱系统分析!$D$236,D709&lt;=铜钱系统分析!$E$236),2)</f>
        <v>2</v>
      </c>
      <c r="G709" s="48">
        <f t="shared" ca="1" si="102"/>
        <v>34.450438095075739</v>
      </c>
      <c r="H709">
        <f ca="1">_xlfn.IFS(AND(G709&gt;铜钱系统分析!$D$233,G709&lt;=铜钱系统分析!$E$233),5,AND(G709&gt;铜钱系统分析!$D$234,G709&lt;=铜钱系统分析!$E$234),4,AND(G709&gt;铜钱系统分析!$D$235,G709&lt;=铜钱系统分析!$E$235),3,AND(G709&gt;铜钱系统分析!$D$236,G709&lt;=铜钱系统分析!$E$236),2)</f>
        <v>3</v>
      </c>
      <c r="J709" s="48">
        <f t="shared" ca="1" si="103"/>
        <v>6.0803068234867812</v>
      </c>
      <c r="K709">
        <f ca="1">_xlfn.IFS(AND(J709&gt;铜钱系统分析!$D$233,J709&lt;=铜钱系统分析!$E$233),5,AND(J709&gt;铜钱系统分析!$D$234,J709&lt;=铜钱系统分析!$E$234),4,AND(J709&gt;铜钱系统分析!$D$235,J709&lt;=铜钱系统分析!$E$235),3,AND(J709&gt;铜钱系统分析!$D$236,J709&lt;=铜钱系统分析!$E$236),2)</f>
        <v>3</v>
      </c>
      <c r="M709" s="48">
        <f t="shared" ca="1" si="104"/>
        <v>92.393322307841785</v>
      </c>
      <c r="N709">
        <f ca="1">_xlfn.IFS(AND(M709&gt;铜钱系统分析!$D$233,M709&lt;=铜钱系统分析!$E$233),5,AND(M709&gt;铜钱系统分析!$D$234,M709&lt;=铜钱系统分析!$E$234),4,AND(M709&gt;铜钱系统分析!$D$235,M709&lt;=铜钱系统分析!$E$235),3,AND(M709&gt;铜钱系统分析!$D$236,M709&lt;=铜钱系统分析!$E$236),2)</f>
        <v>2</v>
      </c>
      <c r="P709" s="48">
        <f t="shared" ca="1" si="105"/>
        <v>66.972609240153901</v>
      </c>
      <c r="Q709">
        <f ca="1">_xlfn.IFS(AND(P709&gt;铜钱系统分析!$D$233,P709&lt;=铜钱系统分析!$E$233),5,AND(P709&gt;铜钱系统分析!$D$234,P709&lt;=铜钱系统分析!$E$234),4,AND(P709&gt;铜钱系统分析!$D$235,P709&lt;=铜钱系统分析!$E$235),3,AND(P709&gt;铜钱系统分析!$D$236,P709&lt;=铜钱系统分析!$E$236),2)</f>
        <v>3</v>
      </c>
      <c r="S709" s="48">
        <f t="shared" ca="1" si="106"/>
        <v>51.743041666993747</v>
      </c>
      <c r="T709">
        <f ca="1">_xlfn.IFS(AND(S709&gt;铜钱系统分析!$D$233,S709&lt;=铜钱系统分析!$E$233),5,AND(S709&gt;铜钱系统分析!$D$234,S709&lt;=铜钱系统分析!$E$234),4,AND(S709&gt;铜钱系统分析!$D$235,S709&lt;=铜钱系统分析!$E$235),3,AND(S709&gt;铜钱系统分析!$D$236,S709&lt;=铜钱系统分析!$E$236),2)</f>
        <v>3</v>
      </c>
      <c r="V709" s="48">
        <f t="shared" ca="1" si="107"/>
        <v>18.620939587356446</v>
      </c>
      <c r="W709">
        <f ca="1">_xlfn.IFS(AND(V709&gt;铜钱系统分析!$D$233,V709&lt;=铜钱系统分析!$E$233),5,AND(V709&gt;铜钱系统分析!$D$234,V709&lt;=铜钱系统分析!$E$234),4,AND(V709&gt;铜钱系统分析!$D$235,V709&lt;=铜钱系统分析!$E$235),3,AND(V709&gt;铜钱系统分析!$D$236,V709&lt;=铜钱系统分析!$E$236),2)</f>
        <v>3</v>
      </c>
      <c r="Y709" s="48">
        <f t="shared" ca="1" si="108"/>
        <v>32.637750087644349</v>
      </c>
      <c r="Z709">
        <f ca="1">_xlfn.IFS(AND(Y709&gt;铜钱系统分析!$D$233,Y709&lt;=铜钱系统分析!$E$233),5,AND(Y709&gt;铜钱系统分析!$D$234,Y709&lt;=铜钱系统分析!$E$234),4,AND(Y709&gt;铜钱系统分析!$D$235,Y709&lt;=铜钱系统分析!$E$235),3,AND(Y709&gt;铜钱系统分析!$D$236,Y709&lt;=铜钱系统分析!$E$236),2)</f>
        <v>3</v>
      </c>
      <c r="AB709" s="48">
        <f t="shared" ca="1" si="109"/>
        <v>0.528864682536756</v>
      </c>
      <c r="AC709">
        <f ca="1">_xlfn.IFS(AND(AB709&gt;铜钱系统分析!$D$233,AB709&lt;=铜钱系统分析!$E$233),5,AND(AB709&gt;铜钱系统分析!$D$234,AB709&lt;=铜钱系统分析!$E$234),4,AND(AB709&gt;铜钱系统分析!$D$235,AB709&lt;=铜钱系统分析!$E$235),3,AND(AB709&gt;铜钱系统分析!$D$236,AB709&lt;=铜钱系统分析!$E$236),2)</f>
        <v>4</v>
      </c>
    </row>
    <row r="710" spans="1:29" x14ac:dyDescent="0.15">
      <c r="A710" s="48">
        <f t="shared" ca="1" si="100"/>
        <v>57.744569009216448</v>
      </c>
      <c r="B710">
        <f ca="1">_xlfn.IFS(AND(A710&gt;铜钱系统分析!$D$233,A710&lt;=铜钱系统分析!$E$233),5,AND(A710&gt;铜钱系统分析!$D$234,A710&lt;=铜钱系统分析!$E$234),4,AND(A710&gt;铜钱系统分析!$D$235,A710&lt;=铜钱系统分析!$E$235),3,AND(A710&gt;铜钱系统分析!$D$236,A710&lt;=铜钱系统分析!$E$236),2)</f>
        <v>3</v>
      </c>
      <c r="D710" s="48">
        <f t="shared" ca="1" si="101"/>
        <v>45.894697181435895</v>
      </c>
      <c r="E710">
        <f ca="1">_xlfn.IFS(AND(D710&gt;铜钱系统分析!$D$233,D710&lt;=铜钱系统分析!$E$233),5,AND(D710&gt;铜钱系统分析!$D$234,D710&lt;=铜钱系统分析!$E$234),4,AND(D710&gt;铜钱系统分析!$D$235,D710&lt;=铜钱系统分析!$E$235),3,AND(D710&gt;铜钱系统分析!$D$236,D710&lt;=铜钱系统分析!$E$236),2)</f>
        <v>3</v>
      </c>
      <c r="G710" s="48">
        <f t="shared" ca="1" si="102"/>
        <v>98.529951386902439</v>
      </c>
      <c r="H710">
        <f ca="1">_xlfn.IFS(AND(G710&gt;铜钱系统分析!$D$233,G710&lt;=铜钱系统分析!$E$233),5,AND(G710&gt;铜钱系统分析!$D$234,G710&lt;=铜钱系统分析!$E$234),4,AND(G710&gt;铜钱系统分析!$D$235,G710&lt;=铜钱系统分析!$E$235),3,AND(G710&gt;铜钱系统分析!$D$236,G710&lt;=铜钱系统分析!$E$236),2)</f>
        <v>2</v>
      </c>
      <c r="J710" s="48">
        <f t="shared" ca="1" si="103"/>
        <v>73.423365525441824</v>
      </c>
      <c r="K710">
        <f ca="1">_xlfn.IFS(AND(J710&gt;铜钱系统分析!$D$233,J710&lt;=铜钱系统分析!$E$233),5,AND(J710&gt;铜钱系统分析!$D$234,J710&lt;=铜钱系统分析!$E$234),4,AND(J710&gt;铜钱系统分析!$D$235,J710&lt;=铜钱系统分析!$E$235),3,AND(J710&gt;铜钱系统分析!$D$236,J710&lt;=铜钱系统分析!$E$236),2)</f>
        <v>2</v>
      </c>
      <c r="M710" s="48">
        <f t="shared" ca="1" si="104"/>
        <v>99.505151012644262</v>
      </c>
      <c r="N710">
        <f ca="1">_xlfn.IFS(AND(M710&gt;铜钱系统分析!$D$233,M710&lt;=铜钱系统分析!$E$233),5,AND(M710&gt;铜钱系统分析!$D$234,M710&lt;=铜钱系统分析!$E$234),4,AND(M710&gt;铜钱系统分析!$D$235,M710&lt;=铜钱系统分析!$E$235),3,AND(M710&gt;铜钱系统分析!$D$236,M710&lt;=铜钱系统分析!$E$236),2)</f>
        <v>2</v>
      </c>
      <c r="P710" s="48">
        <f t="shared" ca="1" si="105"/>
        <v>21.71726114904201</v>
      </c>
      <c r="Q710">
        <f ca="1">_xlfn.IFS(AND(P710&gt;铜钱系统分析!$D$233,P710&lt;=铜钱系统分析!$E$233),5,AND(P710&gt;铜钱系统分析!$D$234,P710&lt;=铜钱系统分析!$E$234),4,AND(P710&gt;铜钱系统分析!$D$235,P710&lt;=铜钱系统分析!$E$235),3,AND(P710&gt;铜钱系统分析!$D$236,P710&lt;=铜钱系统分析!$E$236),2)</f>
        <v>3</v>
      </c>
      <c r="S710" s="48">
        <f t="shared" ca="1" si="106"/>
        <v>2.7357928961270983</v>
      </c>
      <c r="T710">
        <f ca="1">_xlfn.IFS(AND(S710&gt;铜钱系统分析!$D$233,S710&lt;=铜钱系统分析!$E$233),5,AND(S710&gt;铜钱系统分析!$D$234,S710&lt;=铜钱系统分析!$E$234),4,AND(S710&gt;铜钱系统分析!$D$235,S710&lt;=铜钱系统分析!$E$235),3,AND(S710&gt;铜钱系统分析!$D$236,S710&lt;=铜钱系统分析!$E$236),2)</f>
        <v>3</v>
      </c>
      <c r="V710" s="48">
        <f t="shared" ca="1" si="107"/>
        <v>36.932128144380428</v>
      </c>
      <c r="W710">
        <f ca="1">_xlfn.IFS(AND(V710&gt;铜钱系统分析!$D$233,V710&lt;=铜钱系统分析!$E$233),5,AND(V710&gt;铜钱系统分析!$D$234,V710&lt;=铜钱系统分析!$E$234),4,AND(V710&gt;铜钱系统分析!$D$235,V710&lt;=铜钱系统分析!$E$235),3,AND(V710&gt;铜钱系统分析!$D$236,V710&lt;=铜钱系统分析!$E$236),2)</f>
        <v>3</v>
      </c>
      <c r="Y710" s="48">
        <f t="shared" ca="1" si="108"/>
        <v>3.1451086687287022</v>
      </c>
      <c r="Z710">
        <f ca="1">_xlfn.IFS(AND(Y710&gt;铜钱系统分析!$D$233,Y710&lt;=铜钱系统分析!$E$233),5,AND(Y710&gt;铜钱系统分析!$D$234,Y710&lt;=铜钱系统分析!$E$234),4,AND(Y710&gt;铜钱系统分析!$D$235,Y710&lt;=铜钱系统分析!$E$235),3,AND(Y710&gt;铜钱系统分析!$D$236,Y710&lt;=铜钱系统分析!$E$236),2)</f>
        <v>3</v>
      </c>
      <c r="AB710" s="48">
        <f t="shared" ca="1" si="109"/>
        <v>82.345342602206955</v>
      </c>
      <c r="AC710">
        <f ca="1">_xlfn.IFS(AND(AB710&gt;铜钱系统分析!$D$233,AB710&lt;=铜钱系统分析!$E$233),5,AND(AB710&gt;铜钱系统分析!$D$234,AB710&lt;=铜钱系统分析!$E$234),4,AND(AB710&gt;铜钱系统分析!$D$235,AB710&lt;=铜钱系统分析!$E$235),3,AND(AB710&gt;铜钱系统分析!$D$236,AB710&lt;=铜钱系统分析!$E$236),2)</f>
        <v>2</v>
      </c>
    </row>
    <row r="711" spans="1:29" x14ac:dyDescent="0.15">
      <c r="A711" s="48">
        <f t="shared" ca="1" si="100"/>
        <v>45.071126188223019</v>
      </c>
      <c r="B711">
        <f ca="1">_xlfn.IFS(AND(A711&gt;铜钱系统分析!$D$233,A711&lt;=铜钱系统分析!$E$233),5,AND(A711&gt;铜钱系统分析!$D$234,A711&lt;=铜钱系统分析!$E$234),4,AND(A711&gt;铜钱系统分析!$D$235,A711&lt;=铜钱系统分析!$E$235),3,AND(A711&gt;铜钱系统分析!$D$236,A711&lt;=铜钱系统分析!$E$236),2)</f>
        <v>3</v>
      </c>
      <c r="D711" s="48">
        <f t="shared" ca="1" si="101"/>
        <v>2.3243384239322928</v>
      </c>
      <c r="E711">
        <f ca="1">_xlfn.IFS(AND(D711&gt;铜钱系统分析!$D$233,D711&lt;=铜钱系统分析!$E$233),5,AND(D711&gt;铜钱系统分析!$D$234,D711&lt;=铜钱系统分析!$E$234),4,AND(D711&gt;铜钱系统分析!$D$235,D711&lt;=铜钱系统分析!$E$235),3,AND(D711&gt;铜钱系统分析!$D$236,D711&lt;=铜钱系统分析!$E$236),2)</f>
        <v>4</v>
      </c>
      <c r="G711" s="48">
        <f t="shared" ca="1" si="102"/>
        <v>7.543889072647481</v>
      </c>
      <c r="H711">
        <f ca="1">_xlfn.IFS(AND(G711&gt;铜钱系统分析!$D$233,G711&lt;=铜钱系统分析!$E$233),5,AND(G711&gt;铜钱系统分析!$D$234,G711&lt;=铜钱系统分析!$E$234),4,AND(G711&gt;铜钱系统分析!$D$235,G711&lt;=铜钱系统分析!$E$235),3,AND(G711&gt;铜钱系统分析!$D$236,G711&lt;=铜钱系统分析!$E$236),2)</f>
        <v>3</v>
      </c>
      <c r="J711" s="48">
        <f t="shared" ca="1" si="103"/>
        <v>16.31740721410171</v>
      </c>
      <c r="K711">
        <f ca="1">_xlfn.IFS(AND(J711&gt;铜钱系统分析!$D$233,J711&lt;=铜钱系统分析!$E$233),5,AND(J711&gt;铜钱系统分析!$D$234,J711&lt;=铜钱系统分析!$E$234),4,AND(J711&gt;铜钱系统分析!$D$235,J711&lt;=铜钱系统分析!$E$235),3,AND(J711&gt;铜钱系统分析!$D$236,J711&lt;=铜钱系统分析!$E$236),2)</f>
        <v>3</v>
      </c>
      <c r="M711" s="48">
        <f t="shared" ca="1" si="104"/>
        <v>38.369887530182702</v>
      </c>
      <c r="N711">
        <f ca="1">_xlfn.IFS(AND(M711&gt;铜钱系统分析!$D$233,M711&lt;=铜钱系统分析!$E$233),5,AND(M711&gt;铜钱系统分析!$D$234,M711&lt;=铜钱系统分析!$E$234),4,AND(M711&gt;铜钱系统分析!$D$235,M711&lt;=铜钱系统分析!$E$235),3,AND(M711&gt;铜钱系统分析!$D$236,M711&lt;=铜钱系统分析!$E$236),2)</f>
        <v>3</v>
      </c>
      <c r="P711" s="48">
        <f t="shared" ca="1" si="105"/>
        <v>12.282508119392743</v>
      </c>
      <c r="Q711">
        <f ca="1">_xlfn.IFS(AND(P711&gt;铜钱系统分析!$D$233,P711&lt;=铜钱系统分析!$E$233),5,AND(P711&gt;铜钱系统分析!$D$234,P711&lt;=铜钱系统分析!$E$234),4,AND(P711&gt;铜钱系统分析!$D$235,P711&lt;=铜钱系统分析!$E$235),3,AND(P711&gt;铜钱系统分析!$D$236,P711&lt;=铜钱系统分析!$E$236),2)</f>
        <v>3</v>
      </c>
      <c r="S711" s="48">
        <f t="shared" ca="1" si="106"/>
        <v>91.182068948540959</v>
      </c>
      <c r="T711">
        <f ca="1">_xlfn.IFS(AND(S711&gt;铜钱系统分析!$D$233,S711&lt;=铜钱系统分析!$E$233),5,AND(S711&gt;铜钱系统分析!$D$234,S711&lt;=铜钱系统分析!$E$234),4,AND(S711&gt;铜钱系统分析!$D$235,S711&lt;=铜钱系统分析!$E$235),3,AND(S711&gt;铜钱系统分析!$D$236,S711&lt;=铜钱系统分析!$E$236),2)</f>
        <v>2</v>
      </c>
      <c r="V711" s="48">
        <f t="shared" ca="1" si="107"/>
        <v>95.414344688501927</v>
      </c>
      <c r="W711">
        <f ca="1">_xlfn.IFS(AND(V711&gt;铜钱系统分析!$D$233,V711&lt;=铜钱系统分析!$E$233),5,AND(V711&gt;铜钱系统分析!$D$234,V711&lt;=铜钱系统分析!$E$234),4,AND(V711&gt;铜钱系统分析!$D$235,V711&lt;=铜钱系统分析!$E$235),3,AND(V711&gt;铜钱系统分析!$D$236,V711&lt;=铜钱系统分析!$E$236),2)</f>
        <v>2</v>
      </c>
      <c r="Y711" s="48">
        <f t="shared" ca="1" si="108"/>
        <v>36.788731149039521</v>
      </c>
      <c r="Z711">
        <f ca="1">_xlfn.IFS(AND(Y711&gt;铜钱系统分析!$D$233,Y711&lt;=铜钱系统分析!$E$233),5,AND(Y711&gt;铜钱系统分析!$D$234,Y711&lt;=铜钱系统分析!$E$234),4,AND(Y711&gt;铜钱系统分析!$D$235,Y711&lt;=铜钱系统分析!$E$235),3,AND(Y711&gt;铜钱系统分析!$D$236,Y711&lt;=铜钱系统分析!$E$236),2)</f>
        <v>3</v>
      </c>
      <c r="AB711" s="48">
        <f t="shared" ca="1" si="109"/>
        <v>58.173984325506112</v>
      </c>
      <c r="AC711">
        <f ca="1">_xlfn.IFS(AND(AB711&gt;铜钱系统分析!$D$233,AB711&lt;=铜钱系统分析!$E$233),5,AND(AB711&gt;铜钱系统分析!$D$234,AB711&lt;=铜钱系统分析!$E$234),4,AND(AB711&gt;铜钱系统分析!$D$235,AB711&lt;=铜钱系统分析!$E$235),3,AND(AB711&gt;铜钱系统分析!$D$236,AB711&lt;=铜钱系统分析!$E$236),2)</f>
        <v>3</v>
      </c>
    </row>
    <row r="712" spans="1:29" x14ac:dyDescent="0.15">
      <c r="A712" s="48">
        <f t="shared" ca="1" si="100"/>
        <v>77.060294094604487</v>
      </c>
      <c r="B712">
        <f ca="1">_xlfn.IFS(AND(A712&gt;铜钱系统分析!$D$233,A712&lt;=铜钱系统分析!$E$233),5,AND(A712&gt;铜钱系统分析!$D$234,A712&lt;=铜钱系统分析!$E$234),4,AND(A712&gt;铜钱系统分析!$D$235,A712&lt;=铜钱系统分析!$E$235),3,AND(A712&gt;铜钱系统分析!$D$236,A712&lt;=铜钱系统分析!$E$236),2)</f>
        <v>2</v>
      </c>
      <c r="D712" s="48">
        <f t="shared" ca="1" si="101"/>
        <v>57.452800097948433</v>
      </c>
      <c r="E712">
        <f ca="1">_xlfn.IFS(AND(D712&gt;铜钱系统分析!$D$233,D712&lt;=铜钱系统分析!$E$233),5,AND(D712&gt;铜钱系统分析!$D$234,D712&lt;=铜钱系统分析!$E$234),4,AND(D712&gt;铜钱系统分析!$D$235,D712&lt;=铜钱系统分析!$E$235),3,AND(D712&gt;铜钱系统分析!$D$236,D712&lt;=铜钱系统分析!$E$236),2)</f>
        <v>3</v>
      </c>
      <c r="G712" s="48">
        <f t="shared" ca="1" si="102"/>
        <v>78.431905782698351</v>
      </c>
      <c r="H712">
        <f ca="1">_xlfn.IFS(AND(G712&gt;铜钱系统分析!$D$233,G712&lt;=铜钱系统分析!$E$233),5,AND(G712&gt;铜钱系统分析!$D$234,G712&lt;=铜钱系统分析!$E$234),4,AND(G712&gt;铜钱系统分析!$D$235,G712&lt;=铜钱系统分析!$E$235),3,AND(G712&gt;铜钱系统分析!$D$236,G712&lt;=铜钱系统分析!$E$236),2)</f>
        <v>2</v>
      </c>
      <c r="J712" s="48">
        <f t="shared" ca="1" si="103"/>
        <v>64.200411637887967</v>
      </c>
      <c r="K712">
        <f ca="1">_xlfn.IFS(AND(J712&gt;铜钱系统分析!$D$233,J712&lt;=铜钱系统分析!$E$233),5,AND(J712&gt;铜钱系统分析!$D$234,J712&lt;=铜钱系统分析!$E$234),4,AND(J712&gt;铜钱系统分析!$D$235,J712&lt;=铜钱系统分析!$E$235),3,AND(J712&gt;铜钱系统分析!$D$236,J712&lt;=铜钱系统分析!$E$236),2)</f>
        <v>3</v>
      </c>
      <c r="M712" s="48">
        <f t="shared" ca="1" si="104"/>
        <v>78.380027818823351</v>
      </c>
      <c r="N712">
        <f ca="1">_xlfn.IFS(AND(M712&gt;铜钱系统分析!$D$233,M712&lt;=铜钱系统分析!$E$233),5,AND(M712&gt;铜钱系统分析!$D$234,M712&lt;=铜钱系统分析!$E$234),4,AND(M712&gt;铜钱系统分析!$D$235,M712&lt;=铜钱系统分析!$E$235),3,AND(M712&gt;铜钱系统分析!$D$236,M712&lt;=铜钱系统分析!$E$236),2)</f>
        <v>2</v>
      </c>
      <c r="P712" s="48">
        <f t="shared" ca="1" si="105"/>
        <v>57.178280048586274</v>
      </c>
      <c r="Q712">
        <f ca="1">_xlfn.IFS(AND(P712&gt;铜钱系统分析!$D$233,P712&lt;=铜钱系统分析!$E$233),5,AND(P712&gt;铜钱系统分析!$D$234,P712&lt;=铜钱系统分析!$E$234),4,AND(P712&gt;铜钱系统分析!$D$235,P712&lt;=铜钱系统分析!$E$235),3,AND(P712&gt;铜钱系统分析!$D$236,P712&lt;=铜钱系统分析!$E$236),2)</f>
        <v>3</v>
      </c>
      <c r="S712" s="48">
        <f t="shared" ca="1" si="106"/>
        <v>3.4294216143537781</v>
      </c>
      <c r="T712">
        <f ca="1">_xlfn.IFS(AND(S712&gt;铜钱系统分析!$D$233,S712&lt;=铜钱系统分析!$E$233),5,AND(S712&gt;铜钱系统分析!$D$234,S712&lt;=铜钱系统分析!$E$234),4,AND(S712&gt;铜钱系统分析!$D$235,S712&lt;=铜钱系统分析!$E$235),3,AND(S712&gt;铜钱系统分析!$D$236,S712&lt;=铜钱系统分析!$E$236),2)</f>
        <v>3</v>
      </c>
      <c r="V712" s="48">
        <f t="shared" ca="1" si="107"/>
        <v>14.520736514661515</v>
      </c>
      <c r="W712">
        <f ca="1">_xlfn.IFS(AND(V712&gt;铜钱系统分析!$D$233,V712&lt;=铜钱系统分析!$E$233),5,AND(V712&gt;铜钱系统分析!$D$234,V712&lt;=铜钱系统分析!$E$234),4,AND(V712&gt;铜钱系统分析!$D$235,V712&lt;=铜钱系统分析!$E$235),3,AND(V712&gt;铜钱系统分析!$D$236,V712&lt;=铜钱系统分析!$E$236),2)</f>
        <v>3</v>
      </c>
      <c r="Y712" s="48">
        <f t="shared" ca="1" si="108"/>
        <v>94.851502014708018</v>
      </c>
      <c r="Z712">
        <f ca="1">_xlfn.IFS(AND(Y712&gt;铜钱系统分析!$D$233,Y712&lt;=铜钱系统分析!$E$233),5,AND(Y712&gt;铜钱系统分析!$D$234,Y712&lt;=铜钱系统分析!$E$234),4,AND(Y712&gt;铜钱系统分析!$D$235,Y712&lt;=铜钱系统分析!$E$235),3,AND(Y712&gt;铜钱系统分析!$D$236,Y712&lt;=铜钱系统分析!$E$236),2)</f>
        <v>2</v>
      </c>
      <c r="AB712" s="48">
        <f t="shared" ca="1" si="109"/>
        <v>66.86466142548673</v>
      </c>
      <c r="AC712">
        <f ca="1">_xlfn.IFS(AND(AB712&gt;铜钱系统分析!$D$233,AB712&lt;=铜钱系统分析!$E$233),5,AND(AB712&gt;铜钱系统分析!$D$234,AB712&lt;=铜钱系统分析!$E$234),4,AND(AB712&gt;铜钱系统分析!$D$235,AB712&lt;=铜钱系统分析!$E$235),3,AND(AB712&gt;铜钱系统分析!$D$236,AB712&lt;=铜钱系统分析!$E$236),2)</f>
        <v>3</v>
      </c>
    </row>
    <row r="713" spans="1:29" x14ac:dyDescent="0.15">
      <c r="A713" s="48">
        <f t="shared" ca="1" si="100"/>
        <v>55.707339527773946</v>
      </c>
      <c r="B713">
        <f ca="1">_xlfn.IFS(AND(A713&gt;铜钱系统分析!$D$233,A713&lt;=铜钱系统分析!$E$233),5,AND(A713&gt;铜钱系统分析!$D$234,A713&lt;=铜钱系统分析!$E$234),4,AND(A713&gt;铜钱系统分析!$D$235,A713&lt;=铜钱系统分析!$E$235),3,AND(A713&gt;铜钱系统分析!$D$236,A713&lt;=铜钱系统分析!$E$236),2)</f>
        <v>3</v>
      </c>
      <c r="D713" s="48">
        <f t="shared" ca="1" si="101"/>
        <v>30.554917835773367</v>
      </c>
      <c r="E713">
        <f ca="1">_xlfn.IFS(AND(D713&gt;铜钱系统分析!$D$233,D713&lt;=铜钱系统分析!$E$233),5,AND(D713&gt;铜钱系统分析!$D$234,D713&lt;=铜钱系统分析!$E$234),4,AND(D713&gt;铜钱系统分析!$D$235,D713&lt;=铜钱系统分析!$E$235),3,AND(D713&gt;铜钱系统分析!$D$236,D713&lt;=铜钱系统分析!$E$236),2)</f>
        <v>3</v>
      </c>
      <c r="G713" s="48">
        <f t="shared" ca="1" si="102"/>
        <v>78.191474372574916</v>
      </c>
      <c r="H713">
        <f ca="1">_xlfn.IFS(AND(G713&gt;铜钱系统分析!$D$233,G713&lt;=铜钱系统分析!$E$233),5,AND(G713&gt;铜钱系统分析!$D$234,G713&lt;=铜钱系统分析!$E$234),4,AND(G713&gt;铜钱系统分析!$D$235,G713&lt;=铜钱系统分析!$E$235),3,AND(G713&gt;铜钱系统分析!$D$236,G713&lt;=铜钱系统分析!$E$236),2)</f>
        <v>2</v>
      </c>
      <c r="J713" s="48">
        <f t="shared" ca="1" si="103"/>
        <v>68.463807064166133</v>
      </c>
      <c r="K713">
        <f ca="1">_xlfn.IFS(AND(J713&gt;铜钱系统分析!$D$233,J713&lt;=铜钱系统分析!$E$233),5,AND(J713&gt;铜钱系统分析!$D$234,J713&lt;=铜钱系统分析!$E$234),4,AND(J713&gt;铜钱系统分析!$D$235,J713&lt;=铜钱系统分析!$E$235),3,AND(J713&gt;铜钱系统分析!$D$236,J713&lt;=铜钱系统分析!$E$236),2)</f>
        <v>3</v>
      </c>
      <c r="M713" s="48">
        <f t="shared" ca="1" si="104"/>
        <v>89.065202720626658</v>
      </c>
      <c r="N713">
        <f ca="1">_xlfn.IFS(AND(M713&gt;铜钱系统分析!$D$233,M713&lt;=铜钱系统分析!$E$233),5,AND(M713&gt;铜钱系统分析!$D$234,M713&lt;=铜钱系统分析!$E$234),4,AND(M713&gt;铜钱系统分析!$D$235,M713&lt;=铜钱系统分析!$E$235),3,AND(M713&gt;铜钱系统分析!$D$236,M713&lt;=铜钱系统分析!$E$236),2)</f>
        <v>2</v>
      </c>
      <c r="P713" s="48">
        <f t="shared" ca="1" si="105"/>
        <v>1.7816920354415067</v>
      </c>
      <c r="Q713">
        <f ca="1">_xlfn.IFS(AND(P713&gt;铜钱系统分析!$D$233,P713&lt;=铜钱系统分析!$E$233),5,AND(P713&gt;铜钱系统分析!$D$234,P713&lt;=铜钱系统分析!$E$234),4,AND(P713&gt;铜钱系统分析!$D$235,P713&lt;=铜钱系统分析!$E$235),3,AND(P713&gt;铜钱系统分析!$D$236,P713&lt;=铜钱系统分析!$E$236),2)</f>
        <v>4</v>
      </c>
      <c r="S713" s="48">
        <f t="shared" ca="1" si="106"/>
        <v>69.808991281331842</v>
      </c>
      <c r="T713">
        <f ca="1">_xlfn.IFS(AND(S713&gt;铜钱系统分析!$D$233,S713&lt;=铜钱系统分析!$E$233),5,AND(S713&gt;铜钱系统分析!$D$234,S713&lt;=铜钱系统分析!$E$234),4,AND(S713&gt;铜钱系统分析!$D$235,S713&lt;=铜钱系统分析!$E$235),3,AND(S713&gt;铜钱系统分析!$D$236,S713&lt;=铜钱系统分析!$E$236),2)</f>
        <v>3</v>
      </c>
      <c r="V713" s="48">
        <f t="shared" ca="1" si="107"/>
        <v>58.812777311320694</v>
      </c>
      <c r="W713">
        <f ca="1">_xlfn.IFS(AND(V713&gt;铜钱系统分析!$D$233,V713&lt;=铜钱系统分析!$E$233),5,AND(V713&gt;铜钱系统分析!$D$234,V713&lt;=铜钱系统分析!$E$234),4,AND(V713&gt;铜钱系统分析!$D$235,V713&lt;=铜钱系统分析!$E$235),3,AND(V713&gt;铜钱系统分析!$D$236,V713&lt;=铜钱系统分析!$E$236),2)</f>
        <v>3</v>
      </c>
      <c r="Y713" s="48">
        <f t="shared" ca="1" si="108"/>
        <v>62.29152251748441</v>
      </c>
      <c r="Z713">
        <f ca="1">_xlfn.IFS(AND(Y713&gt;铜钱系统分析!$D$233,Y713&lt;=铜钱系统分析!$E$233),5,AND(Y713&gt;铜钱系统分析!$D$234,Y713&lt;=铜钱系统分析!$E$234),4,AND(Y713&gt;铜钱系统分析!$D$235,Y713&lt;=铜钱系统分析!$E$235),3,AND(Y713&gt;铜钱系统分析!$D$236,Y713&lt;=铜钱系统分析!$E$236),2)</f>
        <v>3</v>
      </c>
      <c r="AB713" s="48">
        <f t="shared" ca="1" si="109"/>
        <v>12.1165003023868</v>
      </c>
      <c r="AC713">
        <f ca="1">_xlfn.IFS(AND(AB713&gt;铜钱系统分析!$D$233,AB713&lt;=铜钱系统分析!$E$233),5,AND(AB713&gt;铜钱系统分析!$D$234,AB713&lt;=铜钱系统分析!$E$234),4,AND(AB713&gt;铜钱系统分析!$D$235,AB713&lt;=铜钱系统分析!$E$235),3,AND(AB713&gt;铜钱系统分析!$D$236,AB713&lt;=铜钱系统分析!$E$236),2)</f>
        <v>3</v>
      </c>
    </row>
    <row r="714" spans="1:29" x14ac:dyDescent="0.15">
      <c r="A714" s="48">
        <f t="shared" ca="1" si="100"/>
        <v>69.200743053985676</v>
      </c>
      <c r="B714">
        <f ca="1">_xlfn.IFS(AND(A714&gt;铜钱系统分析!$D$233,A714&lt;=铜钱系统分析!$E$233),5,AND(A714&gt;铜钱系统分析!$D$234,A714&lt;=铜钱系统分析!$E$234),4,AND(A714&gt;铜钱系统分析!$D$235,A714&lt;=铜钱系统分析!$E$235),3,AND(A714&gt;铜钱系统分析!$D$236,A714&lt;=铜钱系统分析!$E$236),2)</f>
        <v>3</v>
      </c>
      <c r="D714" s="48">
        <f t="shared" ca="1" si="101"/>
        <v>65.848132545287157</v>
      </c>
      <c r="E714">
        <f ca="1">_xlfn.IFS(AND(D714&gt;铜钱系统分析!$D$233,D714&lt;=铜钱系统分析!$E$233),5,AND(D714&gt;铜钱系统分析!$D$234,D714&lt;=铜钱系统分析!$E$234),4,AND(D714&gt;铜钱系统分析!$D$235,D714&lt;=铜钱系统分析!$E$235),3,AND(D714&gt;铜钱系统分析!$D$236,D714&lt;=铜钱系统分析!$E$236),2)</f>
        <v>3</v>
      </c>
      <c r="G714" s="48">
        <f t="shared" ca="1" si="102"/>
        <v>26.74337791568523</v>
      </c>
      <c r="H714">
        <f ca="1">_xlfn.IFS(AND(G714&gt;铜钱系统分析!$D$233,G714&lt;=铜钱系统分析!$E$233),5,AND(G714&gt;铜钱系统分析!$D$234,G714&lt;=铜钱系统分析!$E$234),4,AND(G714&gt;铜钱系统分析!$D$235,G714&lt;=铜钱系统分析!$E$235),3,AND(G714&gt;铜钱系统分析!$D$236,G714&lt;=铜钱系统分析!$E$236),2)</f>
        <v>3</v>
      </c>
      <c r="J714" s="48">
        <f t="shared" ca="1" si="103"/>
        <v>72.756038078265263</v>
      </c>
      <c r="K714">
        <f ca="1">_xlfn.IFS(AND(J714&gt;铜钱系统分析!$D$233,J714&lt;=铜钱系统分析!$E$233),5,AND(J714&gt;铜钱系统分析!$D$234,J714&lt;=铜钱系统分析!$E$234),4,AND(J714&gt;铜钱系统分析!$D$235,J714&lt;=铜钱系统分析!$E$235),3,AND(J714&gt;铜钱系统分析!$D$236,J714&lt;=铜钱系统分析!$E$236),2)</f>
        <v>2</v>
      </c>
      <c r="M714" s="48">
        <f t="shared" ca="1" si="104"/>
        <v>32.07701195851984</v>
      </c>
      <c r="N714">
        <f ca="1">_xlfn.IFS(AND(M714&gt;铜钱系统分析!$D$233,M714&lt;=铜钱系统分析!$E$233),5,AND(M714&gt;铜钱系统分析!$D$234,M714&lt;=铜钱系统分析!$E$234),4,AND(M714&gt;铜钱系统分析!$D$235,M714&lt;=铜钱系统分析!$E$235),3,AND(M714&gt;铜钱系统分析!$D$236,M714&lt;=铜钱系统分析!$E$236),2)</f>
        <v>3</v>
      </c>
      <c r="P714" s="48">
        <f t="shared" ca="1" si="105"/>
        <v>19.341131144747003</v>
      </c>
      <c r="Q714">
        <f ca="1">_xlfn.IFS(AND(P714&gt;铜钱系统分析!$D$233,P714&lt;=铜钱系统分析!$E$233),5,AND(P714&gt;铜钱系统分析!$D$234,P714&lt;=铜钱系统分析!$E$234),4,AND(P714&gt;铜钱系统分析!$D$235,P714&lt;=铜钱系统分析!$E$235),3,AND(P714&gt;铜钱系统分析!$D$236,P714&lt;=铜钱系统分析!$E$236),2)</f>
        <v>3</v>
      </c>
      <c r="S714" s="48">
        <f t="shared" ca="1" si="106"/>
        <v>36.358813456105288</v>
      </c>
      <c r="T714">
        <f ca="1">_xlfn.IFS(AND(S714&gt;铜钱系统分析!$D$233,S714&lt;=铜钱系统分析!$E$233),5,AND(S714&gt;铜钱系统分析!$D$234,S714&lt;=铜钱系统分析!$E$234),4,AND(S714&gt;铜钱系统分析!$D$235,S714&lt;=铜钱系统分析!$E$235),3,AND(S714&gt;铜钱系统分析!$D$236,S714&lt;=铜钱系统分析!$E$236),2)</f>
        <v>3</v>
      </c>
      <c r="V714" s="48">
        <f t="shared" ca="1" si="107"/>
        <v>2.4694339698122625</v>
      </c>
      <c r="W714">
        <f ca="1">_xlfn.IFS(AND(V714&gt;铜钱系统分析!$D$233,V714&lt;=铜钱系统分析!$E$233),5,AND(V714&gt;铜钱系统分析!$D$234,V714&lt;=铜钱系统分析!$E$234),4,AND(V714&gt;铜钱系统分析!$D$235,V714&lt;=铜钱系统分析!$E$235),3,AND(V714&gt;铜钱系统分析!$D$236,V714&lt;=铜钱系统分析!$E$236),2)</f>
        <v>4</v>
      </c>
      <c r="Y714" s="48">
        <f t="shared" ca="1" si="108"/>
        <v>53.011949444648785</v>
      </c>
      <c r="Z714">
        <f ca="1">_xlfn.IFS(AND(Y714&gt;铜钱系统分析!$D$233,Y714&lt;=铜钱系统分析!$E$233),5,AND(Y714&gt;铜钱系统分析!$D$234,Y714&lt;=铜钱系统分析!$E$234),4,AND(Y714&gt;铜钱系统分析!$D$235,Y714&lt;=铜钱系统分析!$E$235),3,AND(Y714&gt;铜钱系统分析!$D$236,Y714&lt;=铜钱系统分析!$E$236),2)</f>
        <v>3</v>
      </c>
      <c r="AB714" s="48">
        <f t="shared" ca="1" si="109"/>
        <v>79.38458734205372</v>
      </c>
      <c r="AC714">
        <f ca="1">_xlfn.IFS(AND(AB714&gt;铜钱系统分析!$D$233,AB714&lt;=铜钱系统分析!$E$233),5,AND(AB714&gt;铜钱系统分析!$D$234,AB714&lt;=铜钱系统分析!$E$234),4,AND(AB714&gt;铜钱系统分析!$D$235,AB714&lt;=铜钱系统分析!$E$235),3,AND(AB714&gt;铜钱系统分析!$D$236,AB714&lt;=铜钱系统分析!$E$236),2)</f>
        <v>2</v>
      </c>
    </row>
    <row r="715" spans="1:29" x14ac:dyDescent="0.15">
      <c r="A715" s="48">
        <f t="shared" ca="1" si="100"/>
        <v>7.674169791759466</v>
      </c>
      <c r="B715">
        <f ca="1">_xlfn.IFS(AND(A715&gt;铜钱系统分析!$D$233,A715&lt;=铜钱系统分析!$E$233),5,AND(A715&gt;铜钱系统分析!$D$234,A715&lt;=铜钱系统分析!$E$234),4,AND(A715&gt;铜钱系统分析!$D$235,A715&lt;=铜钱系统分析!$E$235),3,AND(A715&gt;铜钱系统分析!$D$236,A715&lt;=铜钱系统分析!$E$236),2)</f>
        <v>3</v>
      </c>
      <c r="D715" s="48">
        <f t="shared" ca="1" si="101"/>
        <v>2.187626055208014</v>
      </c>
      <c r="E715">
        <f ca="1">_xlfn.IFS(AND(D715&gt;铜钱系统分析!$D$233,D715&lt;=铜钱系统分析!$E$233),5,AND(D715&gt;铜钱系统分析!$D$234,D715&lt;=铜钱系统分析!$E$234),4,AND(D715&gt;铜钱系统分析!$D$235,D715&lt;=铜钱系统分析!$E$235),3,AND(D715&gt;铜钱系统分析!$D$236,D715&lt;=铜钱系统分析!$E$236),2)</f>
        <v>4</v>
      </c>
      <c r="G715" s="48">
        <f t="shared" ca="1" si="102"/>
        <v>43.007849105944359</v>
      </c>
      <c r="H715">
        <f ca="1">_xlfn.IFS(AND(G715&gt;铜钱系统分析!$D$233,G715&lt;=铜钱系统分析!$E$233),5,AND(G715&gt;铜钱系统分析!$D$234,G715&lt;=铜钱系统分析!$E$234),4,AND(G715&gt;铜钱系统分析!$D$235,G715&lt;=铜钱系统分析!$E$235),3,AND(G715&gt;铜钱系统分析!$D$236,G715&lt;=铜钱系统分析!$E$236),2)</f>
        <v>3</v>
      </c>
      <c r="J715" s="48">
        <f t="shared" ca="1" si="103"/>
        <v>12.413901077143441</v>
      </c>
      <c r="K715">
        <f ca="1">_xlfn.IFS(AND(J715&gt;铜钱系统分析!$D$233,J715&lt;=铜钱系统分析!$E$233),5,AND(J715&gt;铜钱系统分析!$D$234,J715&lt;=铜钱系统分析!$E$234),4,AND(J715&gt;铜钱系统分析!$D$235,J715&lt;=铜钱系统分析!$E$235),3,AND(J715&gt;铜钱系统分析!$D$236,J715&lt;=铜钱系统分析!$E$236),2)</f>
        <v>3</v>
      </c>
      <c r="M715" s="48">
        <f t="shared" ca="1" si="104"/>
        <v>65.820959323447937</v>
      </c>
      <c r="N715">
        <f ca="1">_xlfn.IFS(AND(M715&gt;铜钱系统分析!$D$233,M715&lt;=铜钱系统分析!$E$233),5,AND(M715&gt;铜钱系统分析!$D$234,M715&lt;=铜钱系统分析!$E$234),4,AND(M715&gt;铜钱系统分析!$D$235,M715&lt;=铜钱系统分析!$E$235),3,AND(M715&gt;铜钱系统分析!$D$236,M715&lt;=铜钱系统分析!$E$236),2)</f>
        <v>3</v>
      </c>
      <c r="P715" s="48">
        <f t="shared" ca="1" si="105"/>
        <v>14.98509334664887</v>
      </c>
      <c r="Q715">
        <f ca="1">_xlfn.IFS(AND(P715&gt;铜钱系统分析!$D$233,P715&lt;=铜钱系统分析!$E$233),5,AND(P715&gt;铜钱系统分析!$D$234,P715&lt;=铜钱系统分析!$E$234),4,AND(P715&gt;铜钱系统分析!$D$235,P715&lt;=铜钱系统分析!$E$235),3,AND(P715&gt;铜钱系统分析!$D$236,P715&lt;=铜钱系统分析!$E$236),2)</f>
        <v>3</v>
      </c>
      <c r="S715" s="48">
        <f t="shared" ca="1" si="106"/>
        <v>26.249302881016977</v>
      </c>
      <c r="T715">
        <f ca="1">_xlfn.IFS(AND(S715&gt;铜钱系统分析!$D$233,S715&lt;=铜钱系统分析!$E$233),5,AND(S715&gt;铜钱系统分析!$D$234,S715&lt;=铜钱系统分析!$E$234),4,AND(S715&gt;铜钱系统分析!$D$235,S715&lt;=铜钱系统分析!$E$235),3,AND(S715&gt;铜钱系统分析!$D$236,S715&lt;=铜钱系统分析!$E$236),2)</f>
        <v>3</v>
      </c>
      <c r="V715" s="48">
        <f t="shared" ca="1" si="107"/>
        <v>23.662575716470926</v>
      </c>
      <c r="W715">
        <f ca="1">_xlfn.IFS(AND(V715&gt;铜钱系统分析!$D$233,V715&lt;=铜钱系统分析!$E$233),5,AND(V715&gt;铜钱系统分析!$D$234,V715&lt;=铜钱系统分析!$E$234),4,AND(V715&gt;铜钱系统分析!$D$235,V715&lt;=铜钱系统分析!$E$235),3,AND(V715&gt;铜钱系统分析!$D$236,V715&lt;=铜钱系统分析!$E$236),2)</f>
        <v>3</v>
      </c>
      <c r="Y715" s="48">
        <f t="shared" ca="1" si="108"/>
        <v>43.100344893408113</v>
      </c>
      <c r="Z715">
        <f ca="1">_xlfn.IFS(AND(Y715&gt;铜钱系统分析!$D$233,Y715&lt;=铜钱系统分析!$E$233),5,AND(Y715&gt;铜钱系统分析!$D$234,Y715&lt;=铜钱系统分析!$E$234),4,AND(Y715&gt;铜钱系统分析!$D$235,Y715&lt;=铜钱系统分析!$E$235),3,AND(Y715&gt;铜钱系统分析!$D$236,Y715&lt;=铜钱系统分析!$E$236),2)</f>
        <v>3</v>
      </c>
      <c r="AB715" s="48">
        <f t="shared" ca="1" si="109"/>
        <v>65.180819250068353</v>
      </c>
      <c r="AC715">
        <f ca="1">_xlfn.IFS(AND(AB715&gt;铜钱系统分析!$D$233,AB715&lt;=铜钱系统分析!$E$233),5,AND(AB715&gt;铜钱系统分析!$D$234,AB715&lt;=铜钱系统分析!$E$234),4,AND(AB715&gt;铜钱系统分析!$D$235,AB715&lt;=铜钱系统分析!$E$235),3,AND(AB715&gt;铜钱系统分析!$D$236,AB715&lt;=铜钱系统分析!$E$236),2)</f>
        <v>3</v>
      </c>
    </row>
    <row r="716" spans="1:29" x14ac:dyDescent="0.15">
      <c r="A716" s="48">
        <f t="shared" ref="A716:A779" ca="1" si="110">RAND()*100</f>
        <v>36.785101777148135</v>
      </c>
      <c r="B716">
        <f ca="1">_xlfn.IFS(AND(A716&gt;铜钱系统分析!$D$233,A716&lt;=铜钱系统分析!$E$233),5,AND(A716&gt;铜钱系统分析!$D$234,A716&lt;=铜钱系统分析!$E$234),4,AND(A716&gt;铜钱系统分析!$D$235,A716&lt;=铜钱系统分析!$E$235),3,AND(A716&gt;铜钱系统分析!$D$236,A716&lt;=铜钱系统分析!$E$236),2)</f>
        <v>3</v>
      </c>
      <c r="D716" s="48">
        <f t="shared" ref="D716:D779" ca="1" si="111">RAND()*100</f>
        <v>89.139198487297151</v>
      </c>
      <c r="E716">
        <f ca="1">_xlfn.IFS(AND(D716&gt;铜钱系统分析!$D$233,D716&lt;=铜钱系统分析!$E$233),5,AND(D716&gt;铜钱系统分析!$D$234,D716&lt;=铜钱系统分析!$E$234),4,AND(D716&gt;铜钱系统分析!$D$235,D716&lt;=铜钱系统分析!$E$235),3,AND(D716&gt;铜钱系统分析!$D$236,D716&lt;=铜钱系统分析!$E$236),2)</f>
        <v>2</v>
      </c>
      <c r="G716" s="48">
        <f t="shared" ref="G716:G779" ca="1" si="112">RAND()*100</f>
        <v>60.435891954851726</v>
      </c>
      <c r="H716">
        <f ca="1">_xlfn.IFS(AND(G716&gt;铜钱系统分析!$D$233,G716&lt;=铜钱系统分析!$E$233),5,AND(G716&gt;铜钱系统分析!$D$234,G716&lt;=铜钱系统分析!$E$234),4,AND(G716&gt;铜钱系统分析!$D$235,G716&lt;=铜钱系统分析!$E$235),3,AND(G716&gt;铜钱系统分析!$D$236,G716&lt;=铜钱系统分析!$E$236),2)</f>
        <v>3</v>
      </c>
      <c r="J716" s="48">
        <f t="shared" ref="J716:J779" ca="1" si="113">RAND()*100</f>
        <v>84.31730752497937</v>
      </c>
      <c r="K716">
        <f ca="1">_xlfn.IFS(AND(J716&gt;铜钱系统分析!$D$233,J716&lt;=铜钱系统分析!$E$233),5,AND(J716&gt;铜钱系统分析!$D$234,J716&lt;=铜钱系统分析!$E$234),4,AND(J716&gt;铜钱系统分析!$D$235,J716&lt;=铜钱系统分析!$E$235),3,AND(J716&gt;铜钱系统分析!$D$236,J716&lt;=铜钱系统分析!$E$236),2)</f>
        <v>2</v>
      </c>
      <c r="M716" s="48">
        <f t="shared" ref="M716:M779" ca="1" si="114">RAND()*100</f>
        <v>54.811955812174396</v>
      </c>
      <c r="N716">
        <f ca="1">_xlfn.IFS(AND(M716&gt;铜钱系统分析!$D$233,M716&lt;=铜钱系统分析!$E$233),5,AND(M716&gt;铜钱系统分析!$D$234,M716&lt;=铜钱系统分析!$E$234),4,AND(M716&gt;铜钱系统分析!$D$235,M716&lt;=铜钱系统分析!$E$235),3,AND(M716&gt;铜钱系统分析!$D$236,M716&lt;=铜钱系统分析!$E$236),2)</f>
        <v>3</v>
      </c>
      <c r="P716" s="48">
        <f t="shared" ref="P716:P779" ca="1" si="115">RAND()*100</f>
        <v>70.786181352869363</v>
      </c>
      <c r="Q716">
        <f ca="1">_xlfn.IFS(AND(P716&gt;铜钱系统分析!$D$233,P716&lt;=铜钱系统分析!$E$233),5,AND(P716&gt;铜钱系统分析!$D$234,P716&lt;=铜钱系统分析!$E$234),4,AND(P716&gt;铜钱系统分析!$D$235,P716&lt;=铜钱系统分析!$E$235),3,AND(P716&gt;铜钱系统分析!$D$236,P716&lt;=铜钱系统分析!$E$236),2)</f>
        <v>3</v>
      </c>
      <c r="S716" s="48">
        <f t="shared" ref="S716:S779" ca="1" si="116">RAND()*100</f>
        <v>99.4039780953172</v>
      </c>
      <c r="T716">
        <f ca="1">_xlfn.IFS(AND(S716&gt;铜钱系统分析!$D$233,S716&lt;=铜钱系统分析!$E$233),5,AND(S716&gt;铜钱系统分析!$D$234,S716&lt;=铜钱系统分析!$E$234),4,AND(S716&gt;铜钱系统分析!$D$235,S716&lt;=铜钱系统分析!$E$235),3,AND(S716&gt;铜钱系统分析!$D$236,S716&lt;=铜钱系统分析!$E$236),2)</f>
        <v>2</v>
      </c>
      <c r="V716" s="48">
        <f t="shared" ref="V716:V779" ca="1" si="117">RAND()*100</f>
        <v>5.2094443071288188</v>
      </c>
      <c r="W716">
        <f ca="1">_xlfn.IFS(AND(V716&gt;铜钱系统分析!$D$233,V716&lt;=铜钱系统分析!$E$233),5,AND(V716&gt;铜钱系统分析!$D$234,V716&lt;=铜钱系统分析!$E$234),4,AND(V716&gt;铜钱系统分析!$D$235,V716&lt;=铜钱系统分析!$E$235),3,AND(V716&gt;铜钱系统分析!$D$236,V716&lt;=铜钱系统分析!$E$236),2)</f>
        <v>3</v>
      </c>
      <c r="Y716" s="48">
        <f t="shared" ref="Y716:Y779" ca="1" si="118">RAND()*100</f>
        <v>9.2509168980412504</v>
      </c>
      <c r="Z716">
        <f ca="1">_xlfn.IFS(AND(Y716&gt;铜钱系统分析!$D$233,Y716&lt;=铜钱系统分析!$E$233),5,AND(Y716&gt;铜钱系统分析!$D$234,Y716&lt;=铜钱系统分析!$E$234),4,AND(Y716&gt;铜钱系统分析!$D$235,Y716&lt;=铜钱系统分析!$E$235),3,AND(Y716&gt;铜钱系统分析!$D$236,Y716&lt;=铜钱系统分析!$E$236),2)</f>
        <v>3</v>
      </c>
      <c r="AB716" s="48">
        <f t="shared" ref="AB716:AB779" ca="1" si="119">RAND()*100</f>
        <v>93.863706003860457</v>
      </c>
      <c r="AC716">
        <f ca="1">_xlfn.IFS(AND(AB716&gt;铜钱系统分析!$D$233,AB716&lt;=铜钱系统分析!$E$233),5,AND(AB716&gt;铜钱系统分析!$D$234,AB716&lt;=铜钱系统分析!$E$234),4,AND(AB716&gt;铜钱系统分析!$D$235,AB716&lt;=铜钱系统分析!$E$235),3,AND(AB716&gt;铜钱系统分析!$D$236,AB716&lt;=铜钱系统分析!$E$236),2)</f>
        <v>2</v>
      </c>
    </row>
    <row r="717" spans="1:29" x14ac:dyDescent="0.15">
      <c r="A717" s="48">
        <f t="shared" ca="1" si="110"/>
        <v>23.565972864805506</v>
      </c>
      <c r="B717">
        <f ca="1">_xlfn.IFS(AND(A717&gt;铜钱系统分析!$D$233,A717&lt;=铜钱系统分析!$E$233),5,AND(A717&gt;铜钱系统分析!$D$234,A717&lt;=铜钱系统分析!$E$234),4,AND(A717&gt;铜钱系统分析!$D$235,A717&lt;=铜钱系统分析!$E$235),3,AND(A717&gt;铜钱系统分析!$D$236,A717&lt;=铜钱系统分析!$E$236),2)</f>
        <v>3</v>
      </c>
      <c r="D717" s="48">
        <f t="shared" ca="1" si="111"/>
        <v>47.753865420569952</v>
      </c>
      <c r="E717">
        <f ca="1">_xlfn.IFS(AND(D717&gt;铜钱系统分析!$D$233,D717&lt;=铜钱系统分析!$E$233),5,AND(D717&gt;铜钱系统分析!$D$234,D717&lt;=铜钱系统分析!$E$234),4,AND(D717&gt;铜钱系统分析!$D$235,D717&lt;=铜钱系统分析!$E$235),3,AND(D717&gt;铜钱系统分析!$D$236,D717&lt;=铜钱系统分析!$E$236),2)</f>
        <v>3</v>
      </c>
      <c r="G717" s="48">
        <f t="shared" ca="1" si="112"/>
        <v>24.266969057677347</v>
      </c>
      <c r="H717">
        <f ca="1">_xlfn.IFS(AND(G717&gt;铜钱系统分析!$D$233,G717&lt;=铜钱系统分析!$E$233),5,AND(G717&gt;铜钱系统分析!$D$234,G717&lt;=铜钱系统分析!$E$234),4,AND(G717&gt;铜钱系统分析!$D$235,G717&lt;=铜钱系统分析!$E$235),3,AND(G717&gt;铜钱系统分析!$D$236,G717&lt;=铜钱系统分析!$E$236),2)</f>
        <v>3</v>
      </c>
      <c r="J717" s="48">
        <f t="shared" ca="1" si="113"/>
        <v>98.558245594870115</v>
      </c>
      <c r="K717">
        <f ca="1">_xlfn.IFS(AND(J717&gt;铜钱系统分析!$D$233,J717&lt;=铜钱系统分析!$E$233),5,AND(J717&gt;铜钱系统分析!$D$234,J717&lt;=铜钱系统分析!$E$234),4,AND(J717&gt;铜钱系统分析!$D$235,J717&lt;=铜钱系统分析!$E$235),3,AND(J717&gt;铜钱系统分析!$D$236,J717&lt;=铜钱系统分析!$E$236),2)</f>
        <v>2</v>
      </c>
      <c r="M717" s="48">
        <f t="shared" ca="1" si="114"/>
        <v>21.191909217280337</v>
      </c>
      <c r="N717">
        <f ca="1">_xlfn.IFS(AND(M717&gt;铜钱系统分析!$D$233,M717&lt;=铜钱系统分析!$E$233),5,AND(M717&gt;铜钱系统分析!$D$234,M717&lt;=铜钱系统分析!$E$234),4,AND(M717&gt;铜钱系统分析!$D$235,M717&lt;=铜钱系统分析!$E$235),3,AND(M717&gt;铜钱系统分析!$D$236,M717&lt;=铜钱系统分析!$E$236),2)</f>
        <v>3</v>
      </c>
      <c r="P717" s="48">
        <f t="shared" ca="1" si="115"/>
        <v>37.327409413578181</v>
      </c>
      <c r="Q717">
        <f ca="1">_xlfn.IFS(AND(P717&gt;铜钱系统分析!$D$233,P717&lt;=铜钱系统分析!$E$233),5,AND(P717&gt;铜钱系统分析!$D$234,P717&lt;=铜钱系统分析!$E$234),4,AND(P717&gt;铜钱系统分析!$D$235,P717&lt;=铜钱系统分析!$E$235),3,AND(P717&gt;铜钱系统分析!$D$236,P717&lt;=铜钱系统分析!$E$236),2)</f>
        <v>3</v>
      </c>
      <c r="S717" s="48">
        <f t="shared" ca="1" si="116"/>
        <v>90.470168679691895</v>
      </c>
      <c r="T717">
        <f ca="1">_xlfn.IFS(AND(S717&gt;铜钱系统分析!$D$233,S717&lt;=铜钱系统分析!$E$233),5,AND(S717&gt;铜钱系统分析!$D$234,S717&lt;=铜钱系统分析!$E$234),4,AND(S717&gt;铜钱系统分析!$D$235,S717&lt;=铜钱系统分析!$E$235),3,AND(S717&gt;铜钱系统分析!$D$236,S717&lt;=铜钱系统分析!$E$236),2)</f>
        <v>2</v>
      </c>
      <c r="V717" s="48">
        <f t="shared" ca="1" si="117"/>
        <v>2.3376888746670765</v>
      </c>
      <c r="W717">
        <f ca="1">_xlfn.IFS(AND(V717&gt;铜钱系统分析!$D$233,V717&lt;=铜钱系统分析!$E$233),5,AND(V717&gt;铜钱系统分析!$D$234,V717&lt;=铜钱系统分析!$E$234),4,AND(V717&gt;铜钱系统分析!$D$235,V717&lt;=铜钱系统分析!$E$235),3,AND(V717&gt;铜钱系统分析!$D$236,V717&lt;=铜钱系统分析!$E$236),2)</f>
        <v>4</v>
      </c>
      <c r="Y717" s="48">
        <f t="shared" ca="1" si="118"/>
        <v>37.139953384618252</v>
      </c>
      <c r="Z717">
        <f ca="1">_xlfn.IFS(AND(Y717&gt;铜钱系统分析!$D$233,Y717&lt;=铜钱系统分析!$E$233),5,AND(Y717&gt;铜钱系统分析!$D$234,Y717&lt;=铜钱系统分析!$E$234),4,AND(Y717&gt;铜钱系统分析!$D$235,Y717&lt;=铜钱系统分析!$E$235),3,AND(Y717&gt;铜钱系统分析!$D$236,Y717&lt;=铜钱系统分析!$E$236),2)</f>
        <v>3</v>
      </c>
      <c r="AB717" s="48">
        <f t="shared" ca="1" si="119"/>
        <v>13.535831729841419</v>
      </c>
      <c r="AC717">
        <f ca="1">_xlfn.IFS(AND(AB717&gt;铜钱系统分析!$D$233,AB717&lt;=铜钱系统分析!$E$233),5,AND(AB717&gt;铜钱系统分析!$D$234,AB717&lt;=铜钱系统分析!$E$234),4,AND(AB717&gt;铜钱系统分析!$D$235,AB717&lt;=铜钱系统分析!$E$235),3,AND(AB717&gt;铜钱系统分析!$D$236,AB717&lt;=铜钱系统分析!$E$236),2)</f>
        <v>3</v>
      </c>
    </row>
    <row r="718" spans="1:29" x14ac:dyDescent="0.15">
      <c r="A718" s="48">
        <f t="shared" ca="1" si="110"/>
        <v>91.437245437680232</v>
      </c>
      <c r="B718">
        <f ca="1">_xlfn.IFS(AND(A718&gt;铜钱系统分析!$D$233,A718&lt;=铜钱系统分析!$E$233),5,AND(A718&gt;铜钱系统分析!$D$234,A718&lt;=铜钱系统分析!$E$234),4,AND(A718&gt;铜钱系统分析!$D$235,A718&lt;=铜钱系统分析!$E$235),3,AND(A718&gt;铜钱系统分析!$D$236,A718&lt;=铜钱系统分析!$E$236),2)</f>
        <v>2</v>
      </c>
      <c r="D718" s="48">
        <f t="shared" ca="1" si="111"/>
        <v>28.546249147969693</v>
      </c>
      <c r="E718">
        <f ca="1">_xlfn.IFS(AND(D718&gt;铜钱系统分析!$D$233,D718&lt;=铜钱系统分析!$E$233),5,AND(D718&gt;铜钱系统分析!$D$234,D718&lt;=铜钱系统分析!$E$234),4,AND(D718&gt;铜钱系统分析!$D$235,D718&lt;=铜钱系统分析!$E$235),3,AND(D718&gt;铜钱系统分析!$D$236,D718&lt;=铜钱系统分析!$E$236),2)</f>
        <v>3</v>
      </c>
      <c r="G718" s="48">
        <f t="shared" ca="1" si="112"/>
        <v>18.71370027921634</v>
      </c>
      <c r="H718">
        <f ca="1">_xlfn.IFS(AND(G718&gt;铜钱系统分析!$D$233,G718&lt;=铜钱系统分析!$E$233),5,AND(G718&gt;铜钱系统分析!$D$234,G718&lt;=铜钱系统分析!$E$234),4,AND(G718&gt;铜钱系统分析!$D$235,G718&lt;=铜钱系统分析!$E$235),3,AND(G718&gt;铜钱系统分析!$D$236,G718&lt;=铜钱系统分析!$E$236),2)</f>
        <v>3</v>
      </c>
      <c r="J718" s="48">
        <f t="shared" ca="1" si="113"/>
        <v>18.213902604035127</v>
      </c>
      <c r="K718">
        <f ca="1">_xlfn.IFS(AND(J718&gt;铜钱系统分析!$D$233,J718&lt;=铜钱系统分析!$E$233),5,AND(J718&gt;铜钱系统分析!$D$234,J718&lt;=铜钱系统分析!$E$234),4,AND(J718&gt;铜钱系统分析!$D$235,J718&lt;=铜钱系统分析!$E$235),3,AND(J718&gt;铜钱系统分析!$D$236,J718&lt;=铜钱系统分析!$E$236),2)</f>
        <v>3</v>
      </c>
      <c r="M718" s="48">
        <f t="shared" ca="1" si="114"/>
        <v>67.856337187494802</v>
      </c>
      <c r="N718">
        <f ca="1">_xlfn.IFS(AND(M718&gt;铜钱系统分析!$D$233,M718&lt;=铜钱系统分析!$E$233),5,AND(M718&gt;铜钱系统分析!$D$234,M718&lt;=铜钱系统分析!$E$234),4,AND(M718&gt;铜钱系统分析!$D$235,M718&lt;=铜钱系统分析!$E$235),3,AND(M718&gt;铜钱系统分析!$D$236,M718&lt;=铜钱系统分析!$E$236),2)</f>
        <v>3</v>
      </c>
      <c r="P718" s="48">
        <f t="shared" ca="1" si="115"/>
        <v>80.924285289880288</v>
      </c>
      <c r="Q718">
        <f ca="1">_xlfn.IFS(AND(P718&gt;铜钱系统分析!$D$233,P718&lt;=铜钱系统分析!$E$233),5,AND(P718&gt;铜钱系统分析!$D$234,P718&lt;=铜钱系统分析!$E$234),4,AND(P718&gt;铜钱系统分析!$D$235,P718&lt;=铜钱系统分析!$E$235),3,AND(P718&gt;铜钱系统分析!$D$236,P718&lt;=铜钱系统分析!$E$236),2)</f>
        <v>2</v>
      </c>
      <c r="S718" s="48">
        <f t="shared" ca="1" si="116"/>
        <v>70.720366612921453</v>
      </c>
      <c r="T718">
        <f ca="1">_xlfn.IFS(AND(S718&gt;铜钱系统分析!$D$233,S718&lt;=铜钱系统分析!$E$233),5,AND(S718&gt;铜钱系统分析!$D$234,S718&lt;=铜钱系统分析!$E$234),4,AND(S718&gt;铜钱系统分析!$D$235,S718&lt;=铜钱系统分析!$E$235),3,AND(S718&gt;铜钱系统分析!$D$236,S718&lt;=铜钱系统分析!$E$236),2)</f>
        <v>3</v>
      </c>
      <c r="V718" s="48">
        <f t="shared" ca="1" si="117"/>
        <v>23.101439803236445</v>
      </c>
      <c r="W718">
        <f ca="1">_xlfn.IFS(AND(V718&gt;铜钱系统分析!$D$233,V718&lt;=铜钱系统分析!$E$233),5,AND(V718&gt;铜钱系统分析!$D$234,V718&lt;=铜钱系统分析!$E$234),4,AND(V718&gt;铜钱系统分析!$D$235,V718&lt;=铜钱系统分析!$E$235),3,AND(V718&gt;铜钱系统分析!$D$236,V718&lt;=铜钱系统分析!$E$236),2)</f>
        <v>3</v>
      </c>
      <c r="Y718" s="48">
        <f t="shared" ca="1" si="118"/>
        <v>51.922254640031859</v>
      </c>
      <c r="Z718">
        <f ca="1">_xlfn.IFS(AND(Y718&gt;铜钱系统分析!$D$233,Y718&lt;=铜钱系统分析!$E$233),5,AND(Y718&gt;铜钱系统分析!$D$234,Y718&lt;=铜钱系统分析!$E$234),4,AND(Y718&gt;铜钱系统分析!$D$235,Y718&lt;=铜钱系统分析!$E$235),3,AND(Y718&gt;铜钱系统分析!$D$236,Y718&lt;=铜钱系统分析!$E$236),2)</f>
        <v>3</v>
      </c>
      <c r="AB718" s="48">
        <f t="shared" ca="1" si="119"/>
        <v>4.611278566534649</v>
      </c>
      <c r="AC718">
        <f ca="1">_xlfn.IFS(AND(AB718&gt;铜钱系统分析!$D$233,AB718&lt;=铜钱系统分析!$E$233),5,AND(AB718&gt;铜钱系统分析!$D$234,AB718&lt;=铜钱系统分析!$E$234),4,AND(AB718&gt;铜钱系统分析!$D$235,AB718&lt;=铜钱系统分析!$E$235),3,AND(AB718&gt;铜钱系统分析!$D$236,AB718&lt;=铜钱系统分析!$E$236),2)</f>
        <v>3</v>
      </c>
    </row>
    <row r="719" spans="1:29" x14ac:dyDescent="0.15">
      <c r="A719" s="48">
        <f t="shared" ca="1" si="110"/>
        <v>43.710485794258368</v>
      </c>
      <c r="B719">
        <f ca="1">_xlfn.IFS(AND(A719&gt;铜钱系统分析!$D$233,A719&lt;=铜钱系统分析!$E$233),5,AND(A719&gt;铜钱系统分析!$D$234,A719&lt;=铜钱系统分析!$E$234),4,AND(A719&gt;铜钱系统分析!$D$235,A719&lt;=铜钱系统分析!$E$235),3,AND(A719&gt;铜钱系统分析!$D$236,A719&lt;=铜钱系统分析!$E$236),2)</f>
        <v>3</v>
      </c>
      <c r="D719" s="48">
        <f t="shared" ca="1" si="111"/>
        <v>6.9822237796123066</v>
      </c>
      <c r="E719">
        <f ca="1">_xlfn.IFS(AND(D719&gt;铜钱系统分析!$D$233,D719&lt;=铜钱系统分析!$E$233),5,AND(D719&gt;铜钱系统分析!$D$234,D719&lt;=铜钱系统分析!$E$234),4,AND(D719&gt;铜钱系统分析!$D$235,D719&lt;=铜钱系统分析!$E$235),3,AND(D719&gt;铜钱系统分析!$D$236,D719&lt;=铜钱系统分析!$E$236),2)</f>
        <v>3</v>
      </c>
      <c r="G719" s="48">
        <f t="shared" ca="1" si="112"/>
        <v>69.29952227453748</v>
      </c>
      <c r="H719">
        <f ca="1">_xlfn.IFS(AND(G719&gt;铜钱系统分析!$D$233,G719&lt;=铜钱系统分析!$E$233),5,AND(G719&gt;铜钱系统分析!$D$234,G719&lt;=铜钱系统分析!$E$234),4,AND(G719&gt;铜钱系统分析!$D$235,G719&lt;=铜钱系统分析!$E$235),3,AND(G719&gt;铜钱系统分析!$D$236,G719&lt;=铜钱系统分析!$E$236),2)</f>
        <v>3</v>
      </c>
      <c r="J719" s="48">
        <f t="shared" ca="1" si="113"/>
        <v>92.952620285157778</v>
      </c>
      <c r="K719">
        <f ca="1">_xlfn.IFS(AND(J719&gt;铜钱系统分析!$D$233,J719&lt;=铜钱系统分析!$E$233),5,AND(J719&gt;铜钱系统分析!$D$234,J719&lt;=铜钱系统分析!$E$234),4,AND(J719&gt;铜钱系统分析!$D$235,J719&lt;=铜钱系统分析!$E$235),3,AND(J719&gt;铜钱系统分析!$D$236,J719&lt;=铜钱系统分析!$E$236),2)</f>
        <v>2</v>
      </c>
      <c r="M719" s="48">
        <f t="shared" ca="1" si="114"/>
        <v>78.165841866194469</v>
      </c>
      <c r="N719">
        <f ca="1">_xlfn.IFS(AND(M719&gt;铜钱系统分析!$D$233,M719&lt;=铜钱系统分析!$E$233),5,AND(M719&gt;铜钱系统分析!$D$234,M719&lt;=铜钱系统分析!$E$234),4,AND(M719&gt;铜钱系统分析!$D$235,M719&lt;=铜钱系统分析!$E$235),3,AND(M719&gt;铜钱系统分析!$D$236,M719&lt;=铜钱系统分析!$E$236),2)</f>
        <v>2</v>
      </c>
      <c r="P719" s="48">
        <f t="shared" ca="1" si="115"/>
        <v>12.967333197772547</v>
      </c>
      <c r="Q719">
        <f ca="1">_xlfn.IFS(AND(P719&gt;铜钱系统分析!$D$233,P719&lt;=铜钱系统分析!$E$233),5,AND(P719&gt;铜钱系统分析!$D$234,P719&lt;=铜钱系统分析!$E$234),4,AND(P719&gt;铜钱系统分析!$D$235,P719&lt;=铜钱系统分析!$E$235),3,AND(P719&gt;铜钱系统分析!$D$236,P719&lt;=铜钱系统分析!$E$236),2)</f>
        <v>3</v>
      </c>
      <c r="S719" s="48">
        <f t="shared" ca="1" si="116"/>
        <v>67.834810486886738</v>
      </c>
      <c r="T719">
        <f ca="1">_xlfn.IFS(AND(S719&gt;铜钱系统分析!$D$233,S719&lt;=铜钱系统分析!$E$233),5,AND(S719&gt;铜钱系统分析!$D$234,S719&lt;=铜钱系统分析!$E$234),4,AND(S719&gt;铜钱系统分析!$D$235,S719&lt;=铜钱系统分析!$E$235),3,AND(S719&gt;铜钱系统分析!$D$236,S719&lt;=铜钱系统分析!$E$236),2)</f>
        <v>3</v>
      </c>
      <c r="V719" s="48">
        <f t="shared" ca="1" si="117"/>
        <v>13.117947457806133</v>
      </c>
      <c r="W719">
        <f ca="1">_xlfn.IFS(AND(V719&gt;铜钱系统分析!$D$233,V719&lt;=铜钱系统分析!$E$233),5,AND(V719&gt;铜钱系统分析!$D$234,V719&lt;=铜钱系统分析!$E$234),4,AND(V719&gt;铜钱系统分析!$D$235,V719&lt;=铜钱系统分析!$E$235),3,AND(V719&gt;铜钱系统分析!$D$236,V719&lt;=铜钱系统分析!$E$236),2)</f>
        <v>3</v>
      </c>
      <c r="Y719" s="48">
        <f t="shared" ca="1" si="118"/>
        <v>37.268292186140727</v>
      </c>
      <c r="Z719">
        <f ca="1">_xlfn.IFS(AND(Y719&gt;铜钱系统分析!$D$233,Y719&lt;=铜钱系统分析!$E$233),5,AND(Y719&gt;铜钱系统分析!$D$234,Y719&lt;=铜钱系统分析!$E$234),4,AND(Y719&gt;铜钱系统分析!$D$235,Y719&lt;=铜钱系统分析!$E$235),3,AND(Y719&gt;铜钱系统分析!$D$236,Y719&lt;=铜钱系统分析!$E$236),2)</f>
        <v>3</v>
      </c>
      <c r="AB719" s="48">
        <f t="shared" ca="1" si="119"/>
        <v>83.596721929404836</v>
      </c>
      <c r="AC719">
        <f ca="1">_xlfn.IFS(AND(AB719&gt;铜钱系统分析!$D$233,AB719&lt;=铜钱系统分析!$E$233),5,AND(AB719&gt;铜钱系统分析!$D$234,AB719&lt;=铜钱系统分析!$E$234),4,AND(AB719&gt;铜钱系统分析!$D$235,AB719&lt;=铜钱系统分析!$E$235),3,AND(AB719&gt;铜钱系统分析!$D$236,AB719&lt;=铜钱系统分析!$E$236),2)</f>
        <v>2</v>
      </c>
    </row>
    <row r="720" spans="1:29" x14ac:dyDescent="0.15">
      <c r="A720" s="48">
        <f t="shared" ca="1" si="110"/>
        <v>24.934032583360988</v>
      </c>
      <c r="B720">
        <f ca="1">_xlfn.IFS(AND(A720&gt;铜钱系统分析!$D$233,A720&lt;=铜钱系统分析!$E$233),5,AND(A720&gt;铜钱系统分析!$D$234,A720&lt;=铜钱系统分析!$E$234),4,AND(A720&gt;铜钱系统分析!$D$235,A720&lt;=铜钱系统分析!$E$235),3,AND(A720&gt;铜钱系统分析!$D$236,A720&lt;=铜钱系统分析!$E$236),2)</f>
        <v>3</v>
      </c>
      <c r="D720" s="48">
        <f t="shared" ca="1" si="111"/>
        <v>36.19324305681878</v>
      </c>
      <c r="E720">
        <f ca="1">_xlfn.IFS(AND(D720&gt;铜钱系统分析!$D$233,D720&lt;=铜钱系统分析!$E$233),5,AND(D720&gt;铜钱系统分析!$D$234,D720&lt;=铜钱系统分析!$E$234),4,AND(D720&gt;铜钱系统分析!$D$235,D720&lt;=铜钱系统分析!$E$235),3,AND(D720&gt;铜钱系统分析!$D$236,D720&lt;=铜钱系统分析!$E$236),2)</f>
        <v>3</v>
      </c>
      <c r="G720" s="48">
        <f t="shared" ca="1" si="112"/>
        <v>74.767388541517747</v>
      </c>
      <c r="H720">
        <f ca="1">_xlfn.IFS(AND(G720&gt;铜钱系统分析!$D$233,G720&lt;=铜钱系统分析!$E$233),5,AND(G720&gt;铜钱系统分析!$D$234,G720&lt;=铜钱系统分析!$E$234),4,AND(G720&gt;铜钱系统分析!$D$235,G720&lt;=铜钱系统分析!$E$235),3,AND(G720&gt;铜钱系统分析!$D$236,G720&lt;=铜钱系统分析!$E$236),2)</f>
        <v>2</v>
      </c>
      <c r="J720" s="48">
        <f t="shared" ca="1" si="113"/>
        <v>63.95897134596089</v>
      </c>
      <c r="K720">
        <f ca="1">_xlfn.IFS(AND(J720&gt;铜钱系统分析!$D$233,J720&lt;=铜钱系统分析!$E$233),5,AND(J720&gt;铜钱系统分析!$D$234,J720&lt;=铜钱系统分析!$E$234),4,AND(J720&gt;铜钱系统分析!$D$235,J720&lt;=铜钱系统分析!$E$235),3,AND(J720&gt;铜钱系统分析!$D$236,J720&lt;=铜钱系统分析!$E$236),2)</f>
        <v>3</v>
      </c>
      <c r="M720" s="48">
        <f t="shared" ca="1" si="114"/>
        <v>39.788502587790909</v>
      </c>
      <c r="N720">
        <f ca="1">_xlfn.IFS(AND(M720&gt;铜钱系统分析!$D$233,M720&lt;=铜钱系统分析!$E$233),5,AND(M720&gt;铜钱系统分析!$D$234,M720&lt;=铜钱系统分析!$E$234),4,AND(M720&gt;铜钱系统分析!$D$235,M720&lt;=铜钱系统分析!$E$235),3,AND(M720&gt;铜钱系统分析!$D$236,M720&lt;=铜钱系统分析!$E$236),2)</f>
        <v>3</v>
      </c>
      <c r="P720" s="48">
        <f t="shared" ca="1" si="115"/>
        <v>69.940512401925474</v>
      </c>
      <c r="Q720">
        <f ca="1">_xlfn.IFS(AND(P720&gt;铜钱系统分析!$D$233,P720&lt;=铜钱系统分析!$E$233),5,AND(P720&gt;铜钱系统分析!$D$234,P720&lt;=铜钱系统分析!$E$234),4,AND(P720&gt;铜钱系统分析!$D$235,P720&lt;=铜钱系统分析!$E$235),3,AND(P720&gt;铜钱系统分析!$D$236,P720&lt;=铜钱系统分析!$E$236),2)</f>
        <v>3</v>
      </c>
      <c r="S720" s="48">
        <f t="shared" ca="1" si="116"/>
        <v>72.166855147362767</v>
      </c>
      <c r="T720">
        <f ca="1">_xlfn.IFS(AND(S720&gt;铜钱系统分析!$D$233,S720&lt;=铜钱系统分析!$E$233),5,AND(S720&gt;铜钱系统分析!$D$234,S720&lt;=铜钱系统分析!$E$234),4,AND(S720&gt;铜钱系统分析!$D$235,S720&lt;=铜钱系统分析!$E$235),3,AND(S720&gt;铜钱系统分析!$D$236,S720&lt;=铜钱系统分析!$E$236),2)</f>
        <v>3</v>
      </c>
      <c r="V720" s="48">
        <f t="shared" ca="1" si="117"/>
        <v>89.12308299072113</v>
      </c>
      <c r="W720">
        <f ca="1">_xlfn.IFS(AND(V720&gt;铜钱系统分析!$D$233,V720&lt;=铜钱系统分析!$E$233),5,AND(V720&gt;铜钱系统分析!$D$234,V720&lt;=铜钱系统分析!$E$234),4,AND(V720&gt;铜钱系统分析!$D$235,V720&lt;=铜钱系统分析!$E$235),3,AND(V720&gt;铜钱系统分析!$D$236,V720&lt;=铜钱系统分析!$E$236),2)</f>
        <v>2</v>
      </c>
      <c r="Y720" s="48">
        <f t="shared" ca="1" si="118"/>
        <v>29.604311585422394</v>
      </c>
      <c r="Z720">
        <f ca="1">_xlfn.IFS(AND(Y720&gt;铜钱系统分析!$D$233,Y720&lt;=铜钱系统分析!$E$233),5,AND(Y720&gt;铜钱系统分析!$D$234,Y720&lt;=铜钱系统分析!$E$234),4,AND(Y720&gt;铜钱系统分析!$D$235,Y720&lt;=铜钱系统分析!$E$235),3,AND(Y720&gt;铜钱系统分析!$D$236,Y720&lt;=铜钱系统分析!$E$236),2)</f>
        <v>3</v>
      </c>
      <c r="AB720" s="48">
        <f t="shared" ca="1" si="119"/>
        <v>59.743822035512906</v>
      </c>
      <c r="AC720">
        <f ca="1">_xlfn.IFS(AND(AB720&gt;铜钱系统分析!$D$233,AB720&lt;=铜钱系统分析!$E$233),5,AND(AB720&gt;铜钱系统分析!$D$234,AB720&lt;=铜钱系统分析!$E$234),4,AND(AB720&gt;铜钱系统分析!$D$235,AB720&lt;=铜钱系统分析!$E$235),3,AND(AB720&gt;铜钱系统分析!$D$236,AB720&lt;=铜钱系统分析!$E$236),2)</f>
        <v>3</v>
      </c>
    </row>
    <row r="721" spans="1:29" x14ac:dyDescent="0.15">
      <c r="A721" s="48">
        <f t="shared" ca="1" si="110"/>
        <v>41.207327049322437</v>
      </c>
      <c r="B721">
        <f ca="1">_xlfn.IFS(AND(A721&gt;铜钱系统分析!$D$233,A721&lt;=铜钱系统分析!$E$233),5,AND(A721&gt;铜钱系统分析!$D$234,A721&lt;=铜钱系统分析!$E$234),4,AND(A721&gt;铜钱系统分析!$D$235,A721&lt;=铜钱系统分析!$E$235),3,AND(A721&gt;铜钱系统分析!$D$236,A721&lt;=铜钱系统分析!$E$236),2)</f>
        <v>3</v>
      </c>
      <c r="D721" s="48">
        <f t="shared" ca="1" si="111"/>
        <v>35.149675756143672</v>
      </c>
      <c r="E721">
        <f ca="1">_xlfn.IFS(AND(D721&gt;铜钱系统分析!$D$233,D721&lt;=铜钱系统分析!$E$233),5,AND(D721&gt;铜钱系统分析!$D$234,D721&lt;=铜钱系统分析!$E$234),4,AND(D721&gt;铜钱系统分析!$D$235,D721&lt;=铜钱系统分析!$E$235),3,AND(D721&gt;铜钱系统分析!$D$236,D721&lt;=铜钱系统分析!$E$236),2)</f>
        <v>3</v>
      </c>
      <c r="G721" s="48">
        <f t="shared" ca="1" si="112"/>
        <v>78.77344574536707</v>
      </c>
      <c r="H721">
        <f ca="1">_xlfn.IFS(AND(G721&gt;铜钱系统分析!$D$233,G721&lt;=铜钱系统分析!$E$233),5,AND(G721&gt;铜钱系统分析!$D$234,G721&lt;=铜钱系统分析!$E$234),4,AND(G721&gt;铜钱系统分析!$D$235,G721&lt;=铜钱系统分析!$E$235),3,AND(G721&gt;铜钱系统分析!$D$236,G721&lt;=铜钱系统分析!$E$236),2)</f>
        <v>2</v>
      </c>
      <c r="J721" s="48">
        <f t="shared" ca="1" si="113"/>
        <v>31.079898170854779</v>
      </c>
      <c r="K721">
        <f ca="1">_xlfn.IFS(AND(J721&gt;铜钱系统分析!$D$233,J721&lt;=铜钱系统分析!$E$233),5,AND(J721&gt;铜钱系统分析!$D$234,J721&lt;=铜钱系统分析!$E$234),4,AND(J721&gt;铜钱系统分析!$D$235,J721&lt;=铜钱系统分析!$E$235),3,AND(J721&gt;铜钱系统分析!$D$236,J721&lt;=铜钱系统分析!$E$236),2)</f>
        <v>3</v>
      </c>
      <c r="M721" s="48">
        <f t="shared" ca="1" si="114"/>
        <v>76.842232723851765</v>
      </c>
      <c r="N721">
        <f ca="1">_xlfn.IFS(AND(M721&gt;铜钱系统分析!$D$233,M721&lt;=铜钱系统分析!$E$233),5,AND(M721&gt;铜钱系统分析!$D$234,M721&lt;=铜钱系统分析!$E$234),4,AND(M721&gt;铜钱系统分析!$D$235,M721&lt;=铜钱系统分析!$E$235),3,AND(M721&gt;铜钱系统分析!$D$236,M721&lt;=铜钱系统分析!$E$236),2)</f>
        <v>2</v>
      </c>
      <c r="P721" s="48">
        <f t="shared" ca="1" si="115"/>
        <v>84.925253218829752</v>
      </c>
      <c r="Q721">
        <f ca="1">_xlfn.IFS(AND(P721&gt;铜钱系统分析!$D$233,P721&lt;=铜钱系统分析!$E$233),5,AND(P721&gt;铜钱系统分析!$D$234,P721&lt;=铜钱系统分析!$E$234),4,AND(P721&gt;铜钱系统分析!$D$235,P721&lt;=铜钱系统分析!$E$235),3,AND(P721&gt;铜钱系统分析!$D$236,P721&lt;=铜钱系统分析!$E$236),2)</f>
        <v>2</v>
      </c>
      <c r="S721" s="48">
        <f t="shared" ca="1" si="116"/>
        <v>37.166597362437145</v>
      </c>
      <c r="T721">
        <f ca="1">_xlfn.IFS(AND(S721&gt;铜钱系统分析!$D$233,S721&lt;=铜钱系统分析!$E$233),5,AND(S721&gt;铜钱系统分析!$D$234,S721&lt;=铜钱系统分析!$E$234),4,AND(S721&gt;铜钱系统分析!$D$235,S721&lt;=铜钱系统分析!$E$235),3,AND(S721&gt;铜钱系统分析!$D$236,S721&lt;=铜钱系统分析!$E$236),2)</f>
        <v>3</v>
      </c>
      <c r="V721" s="48">
        <f t="shared" ca="1" si="117"/>
        <v>53.614037265750127</v>
      </c>
      <c r="W721">
        <f ca="1">_xlfn.IFS(AND(V721&gt;铜钱系统分析!$D$233,V721&lt;=铜钱系统分析!$E$233),5,AND(V721&gt;铜钱系统分析!$D$234,V721&lt;=铜钱系统分析!$E$234),4,AND(V721&gt;铜钱系统分析!$D$235,V721&lt;=铜钱系统分析!$E$235),3,AND(V721&gt;铜钱系统分析!$D$236,V721&lt;=铜钱系统分析!$E$236),2)</f>
        <v>3</v>
      </c>
      <c r="Y721" s="48">
        <f t="shared" ca="1" si="118"/>
        <v>26.84116873343978</v>
      </c>
      <c r="Z721">
        <f ca="1">_xlfn.IFS(AND(Y721&gt;铜钱系统分析!$D$233,Y721&lt;=铜钱系统分析!$E$233),5,AND(Y721&gt;铜钱系统分析!$D$234,Y721&lt;=铜钱系统分析!$E$234),4,AND(Y721&gt;铜钱系统分析!$D$235,Y721&lt;=铜钱系统分析!$E$235),3,AND(Y721&gt;铜钱系统分析!$D$236,Y721&lt;=铜钱系统分析!$E$236),2)</f>
        <v>3</v>
      </c>
      <c r="AB721" s="48">
        <f t="shared" ca="1" si="119"/>
        <v>80.433676729007743</v>
      </c>
      <c r="AC721">
        <f ca="1">_xlfn.IFS(AND(AB721&gt;铜钱系统分析!$D$233,AB721&lt;=铜钱系统分析!$E$233),5,AND(AB721&gt;铜钱系统分析!$D$234,AB721&lt;=铜钱系统分析!$E$234),4,AND(AB721&gt;铜钱系统分析!$D$235,AB721&lt;=铜钱系统分析!$E$235),3,AND(AB721&gt;铜钱系统分析!$D$236,AB721&lt;=铜钱系统分析!$E$236),2)</f>
        <v>2</v>
      </c>
    </row>
    <row r="722" spans="1:29" x14ac:dyDescent="0.15">
      <c r="A722" s="48">
        <f t="shared" ca="1" si="110"/>
        <v>32.181419932578294</v>
      </c>
      <c r="B722">
        <f ca="1">_xlfn.IFS(AND(A722&gt;铜钱系统分析!$D$233,A722&lt;=铜钱系统分析!$E$233),5,AND(A722&gt;铜钱系统分析!$D$234,A722&lt;=铜钱系统分析!$E$234),4,AND(A722&gt;铜钱系统分析!$D$235,A722&lt;=铜钱系统分析!$E$235),3,AND(A722&gt;铜钱系统分析!$D$236,A722&lt;=铜钱系统分析!$E$236),2)</f>
        <v>3</v>
      </c>
      <c r="D722" s="48">
        <f t="shared" ca="1" si="111"/>
        <v>59.537849077135405</v>
      </c>
      <c r="E722">
        <f ca="1">_xlfn.IFS(AND(D722&gt;铜钱系统分析!$D$233,D722&lt;=铜钱系统分析!$E$233),5,AND(D722&gt;铜钱系统分析!$D$234,D722&lt;=铜钱系统分析!$E$234),4,AND(D722&gt;铜钱系统分析!$D$235,D722&lt;=铜钱系统分析!$E$235),3,AND(D722&gt;铜钱系统分析!$D$236,D722&lt;=铜钱系统分析!$E$236),2)</f>
        <v>3</v>
      </c>
      <c r="G722" s="48">
        <f t="shared" ca="1" si="112"/>
        <v>27.088204441964979</v>
      </c>
      <c r="H722">
        <f ca="1">_xlfn.IFS(AND(G722&gt;铜钱系统分析!$D$233,G722&lt;=铜钱系统分析!$E$233),5,AND(G722&gt;铜钱系统分析!$D$234,G722&lt;=铜钱系统分析!$E$234),4,AND(G722&gt;铜钱系统分析!$D$235,G722&lt;=铜钱系统分析!$E$235),3,AND(G722&gt;铜钱系统分析!$D$236,G722&lt;=铜钱系统分析!$E$236),2)</f>
        <v>3</v>
      </c>
      <c r="J722" s="48">
        <f t="shared" ca="1" si="113"/>
        <v>42.722472210524444</v>
      </c>
      <c r="K722">
        <f ca="1">_xlfn.IFS(AND(J722&gt;铜钱系统分析!$D$233,J722&lt;=铜钱系统分析!$E$233),5,AND(J722&gt;铜钱系统分析!$D$234,J722&lt;=铜钱系统分析!$E$234),4,AND(J722&gt;铜钱系统分析!$D$235,J722&lt;=铜钱系统分析!$E$235),3,AND(J722&gt;铜钱系统分析!$D$236,J722&lt;=铜钱系统分析!$E$236),2)</f>
        <v>3</v>
      </c>
      <c r="M722" s="48">
        <f t="shared" ca="1" si="114"/>
        <v>90.254706575353211</v>
      </c>
      <c r="N722">
        <f ca="1">_xlfn.IFS(AND(M722&gt;铜钱系统分析!$D$233,M722&lt;=铜钱系统分析!$E$233),5,AND(M722&gt;铜钱系统分析!$D$234,M722&lt;=铜钱系统分析!$E$234),4,AND(M722&gt;铜钱系统分析!$D$235,M722&lt;=铜钱系统分析!$E$235),3,AND(M722&gt;铜钱系统分析!$D$236,M722&lt;=铜钱系统分析!$E$236),2)</f>
        <v>2</v>
      </c>
      <c r="P722" s="48">
        <f t="shared" ca="1" si="115"/>
        <v>93.899499019866425</v>
      </c>
      <c r="Q722">
        <f ca="1">_xlfn.IFS(AND(P722&gt;铜钱系统分析!$D$233,P722&lt;=铜钱系统分析!$E$233),5,AND(P722&gt;铜钱系统分析!$D$234,P722&lt;=铜钱系统分析!$E$234),4,AND(P722&gt;铜钱系统分析!$D$235,P722&lt;=铜钱系统分析!$E$235),3,AND(P722&gt;铜钱系统分析!$D$236,P722&lt;=铜钱系统分析!$E$236),2)</f>
        <v>2</v>
      </c>
      <c r="S722" s="48">
        <f t="shared" ca="1" si="116"/>
        <v>7.6224021459966318</v>
      </c>
      <c r="T722">
        <f ca="1">_xlfn.IFS(AND(S722&gt;铜钱系统分析!$D$233,S722&lt;=铜钱系统分析!$E$233),5,AND(S722&gt;铜钱系统分析!$D$234,S722&lt;=铜钱系统分析!$E$234),4,AND(S722&gt;铜钱系统分析!$D$235,S722&lt;=铜钱系统分析!$E$235),3,AND(S722&gt;铜钱系统分析!$D$236,S722&lt;=铜钱系统分析!$E$236),2)</f>
        <v>3</v>
      </c>
      <c r="V722" s="48">
        <f t="shared" ca="1" si="117"/>
        <v>41.964763947413232</v>
      </c>
      <c r="W722">
        <f ca="1">_xlfn.IFS(AND(V722&gt;铜钱系统分析!$D$233,V722&lt;=铜钱系统分析!$E$233),5,AND(V722&gt;铜钱系统分析!$D$234,V722&lt;=铜钱系统分析!$E$234),4,AND(V722&gt;铜钱系统分析!$D$235,V722&lt;=铜钱系统分析!$E$235),3,AND(V722&gt;铜钱系统分析!$D$236,V722&lt;=铜钱系统分析!$E$236),2)</f>
        <v>3</v>
      </c>
      <c r="Y722" s="48">
        <f t="shared" ca="1" si="118"/>
        <v>8.9262241772212647</v>
      </c>
      <c r="Z722">
        <f ca="1">_xlfn.IFS(AND(Y722&gt;铜钱系统分析!$D$233,Y722&lt;=铜钱系统分析!$E$233),5,AND(Y722&gt;铜钱系统分析!$D$234,Y722&lt;=铜钱系统分析!$E$234),4,AND(Y722&gt;铜钱系统分析!$D$235,Y722&lt;=铜钱系统分析!$E$235),3,AND(Y722&gt;铜钱系统分析!$D$236,Y722&lt;=铜钱系统分析!$E$236),2)</f>
        <v>3</v>
      </c>
      <c r="AB722" s="48">
        <f t="shared" ca="1" si="119"/>
        <v>19.022516796788167</v>
      </c>
      <c r="AC722">
        <f ca="1">_xlfn.IFS(AND(AB722&gt;铜钱系统分析!$D$233,AB722&lt;=铜钱系统分析!$E$233),5,AND(AB722&gt;铜钱系统分析!$D$234,AB722&lt;=铜钱系统分析!$E$234),4,AND(AB722&gt;铜钱系统分析!$D$235,AB722&lt;=铜钱系统分析!$E$235),3,AND(AB722&gt;铜钱系统分析!$D$236,AB722&lt;=铜钱系统分析!$E$236),2)</f>
        <v>3</v>
      </c>
    </row>
    <row r="723" spans="1:29" x14ac:dyDescent="0.15">
      <c r="A723" s="48">
        <f t="shared" ca="1" si="110"/>
        <v>37.857751431623385</v>
      </c>
      <c r="B723">
        <f ca="1">_xlfn.IFS(AND(A723&gt;铜钱系统分析!$D$233,A723&lt;=铜钱系统分析!$E$233),5,AND(A723&gt;铜钱系统分析!$D$234,A723&lt;=铜钱系统分析!$E$234),4,AND(A723&gt;铜钱系统分析!$D$235,A723&lt;=铜钱系统分析!$E$235),3,AND(A723&gt;铜钱系统分析!$D$236,A723&lt;=铜钱系统分析!$E$236),2)</f>
        <v>3</v>
      </c>
      <c r="D723" s="48">
        <f t="shared" ca="1" si="111"/>
        <v>61.990469117174825</v>
      </c>
      <c r="E723">
        <f ca="1">_xlfn.IFS(AND(D723&gt;铜钱系统分析!$D$233,D723&lt;=铜钱系统分析!$E$233),5,AND(D723&gt;铜钱系统分析!$D$234,D723&lt;=铜钱系统分析!$E$234),4,AND(D723&gt;铜钱系统分析!$D$235,D723&lt;=铜钱系统分析!$E$235),3,AND(D723&gt;铜钱系统分析!$D$236,D723&lt;=铜钱系统分析!$E$236),2)</f>
        <v>3</v>
      </c>
      <c r="G723" s="48">
        <f t="shared" ca="1" si="112"/>
        <v>25.539491008626879</v>
      </c>
      <c r="H723">
        <f ca="1">_xlfn.IFS(AND(G723&gt;铜钱系统分析!$D$233,G723&lt;=铜钱系统分析!$E$233),5,AND(G723&gt;铜钱系统分析!$D$234,G723&lt;=铜钱系统分析!$E$234),4,AND(G723&gt;铜钱系统分析!$D$235,G723&lt;=铜钱系统分析!$E$235),3,AND(G723&gt;铜钱系统分析!$D$236,G723&lt;=铜钱系统分析!$E$236),2)</f>
        <v>3</v>
      </c>
      <c r="J723" s="48">
        <f t="shared" ca="1" si="113"/>
        <v>28.860879079638668</v>
      </c>
      <c r="K723">
        <f ca="1">_xlfn.IFS(AND(J723&gt;铜钱系统分析!$D$233,J723&lt;=铜钱系统分析!$E$233),5,AND(J723&gt;铜钱系统分析!$D$234,J723&lt;=铜钱系统分析!$E$234),4,AND(J723&gt;铜钱系统分析!$D$235,J723&lt;=铜钱系统分析!$E$235),3,AND(J723&gt;铜钱系统分析!$D$236,J723&lt;=铜钱系统分析!$E$236),2)</f>
        <v>3</v>
      </c>
      <c r="M723" s="48">
        <f t="shared" ca="1" si="114"/>
        <v>16.542304110166761</v>
      </c>
      <c r="N723">
        <f ca="1">_xlfn.IFS(AND(M723&gt;铜钱系统分析!$D$233,M723&lt;=铜钱系统分析!$E$233),5,AND(M723&gt;铜钱系统分析!$D$234,M723&lt;=铜钱系统分析!$E$234),4,AND(M723&gt;铜钱系统分析!$D$235,M723&lt;=铜钱系统分析!$E$235),3,AND(M723&gt;铜钱系统分析!$D$236,M723&lt;=铜钱系统分析!$E$236),2)</f>
        <v>3</v>
      </c>
      <c r="P723" s="48">
        <f t="shared" ca="1" si="115"/>
        <v>14.225235149261572</v>
      </c>
      <c r="Q723">
        <f ca="1">_xlfn.IFS(AND(P723&gt;铜钱系统分析!$D$233,P723&lt;=铜钱系统分析!$E$233),5,AND(P723&gt;铜钱系统分析!$D$234,P723&lt;=铜钱系统分析!$E$234),4,AND(P723&gt;铜钱系统分析!$D$235,P723&lt;=铜钱系统分析!$E$235),3,AND(P723&gt;铜钱系统分析!$D$236,P723&lt;=铜钱系统分析!$E$236),2)</f>
        <v>3</v>
      </c>
      <c r="S723" s="48">
        <f t="shared" ca="1" si="116"/>
        <v>0.21582464755044439</v>
      </c>
      <c r="T723">
        <f ca="1">_xlfn.IFS(AND(S723&gt;铜钱系统分析!$D$233,S723&lt;=铜钱系统分析!$E$233),5,AND(S723&gt;铜钱系统分析!$D$234,S723&lt;=铜钱系统分析!$E$234),4,AND(S723&gt;铜钱系统分析!$D$235,S723&lt;=铜钱系统分析!$E$235),3,AND(S723&gt;铜钱系统分析!$D$236,S723&lt;=铜钱系统分析!$E$236),2)</f>
        <v>5</v>
      </c>
      <c r="V723" s="48">
        <f t="shared" ca="1" si="117"/>
        <v>25.63179366206808</v>
      </c>
      <c r="W723">
        <f ca="1">_xlfn.IFS(AND(V723&gt;铜钱系统分析!$D$233,V723&lt;=铜钱系统分析!$E$233),5,AND(V723&gt;铜钱系统分析!$D$234,V723&lt;=铜钱系统分析!$E$234),4,AND(V723&gt;铜钱系统分析!$D$235,V723&lt;=铜钱系统分析!$E$235),3,AND(V723&gt;铜钱系统分析!$D$236,V723&lt;=铜钱系统分析!$E$236),2)</f>
        <v>3</v>
      </c>
      <c r="Y723" s="48">
        <f t="shared" ca="1" si="118"/>
        <v>53.344167373474839</v>
      </c>
      <c r="Z723">
        <f ca="1">_xlfn.IFS(AND(Y723&gt;铜钱系统分析!$D$233,Y723&lt;=铜钱系统分析!$E$233),5,AND(Y723&gt;铜钱系统分析!$D$234,Y723&lt;=铜钱系统分析!$E$234),4,AND(Y723&gt;铜钱系统分析!$D$235,Y723&lt;=铜钱系统分析!$E$235),3,AND(Y723&gt;铜钱系统分析!$D$236,Y723&lt;=铜钱系统分析!$E$236),2)</f>
        <v>3</v>
      </c>
      <c r="AB723" s="48">
        <f t="shared" ca="1" si="119"/>
        <v>50.297727760335107</v>
      </c>
      <c r="AC723">
        <f ca="1">_xlfn.IFS(AND(AB723&gt;铜钱系统分析!$D$233,AB723&lt;=铜钱系统分析!$E$233),5,AND(AB723&gt;铜钱系统分析!$D$234,AB723&lt;=铜钱系统分析!$E$234),4,AND(AB723&gt;铜钱系统分析!$D$235,AB723&lt;=铜钱系统分析!$E$235),3,AND(AB723&gt;铜钱系统分析!$D$236,AB723&lt;=铜钱系统分析!$E$236),2)</f>
        <v>3</v>
      </c>
    </row>
    <row r="724" spans="1:29" x14ac:dyDescent="0.15">
      <c r="A724" s="48">
        <f t="shared" ca="1" si="110"/>
        <v>58.144588933994491</v>
      </c>
      <c r="B724">
        <f ca="1">_xlfn.IFS(AND(A724&gt;铜钱系统分析!$D$233,A724&lt;=铜钱系统分析!$E$233),5,AND(A724&gt;铜钱系统分析!$D$234,A724&lt;=铜钱系统分析!$E$234),4,AND(A724&gt;铜钱系统分析!$D$235,A724&lt;=铜钱系统分析!$E$235),3,AND(A724&gt;铜钱系统分析!$D$236,A724&lt;=铜钱系统分析!$E$236),2)</f>
        <v>3</v>
      </c>
      <c r="D724" s="48">
        <f t="shared" ca="1" si="111"/>
        <v>22.124515951374203</v>
      </c>
      <c r="E724">
        <f ca="1">_xlfn.IFS(AND(D724&gt;铜钱系统分析!$D$233,D724&lt;=铜钱系统分析!$E$233),5,AND(D724&gt;铜钱系统分析!$D$234,D724&lt;=铜钱系统分析!$E$234),4,AND(D724&gt;铜钱系统分析!$D$235,D724&lt;=铜钱系统分析!$E$235),3,AND(D724&gt;铜钱系统分析!$D$236,D724&lt;=铜钱系统分析!$E$236),2)</f>
        <v>3</v>
      </c>
      <c r="G724" s="48">
        <f t="shared" ca="1" si="112"/>
        <v>9.491502293134257</v>
      </c>
      <c r="H724">
        <f ca="1">_xlfn.IFS(AND(G724&gt;铜钱系统分析!$D$233,G724&lt;=铜钱系统分析!$E$233),5,AND(G724&gt;铜钱系统分析!$D$234,G724&lt;=铜钱系统分析!$E$234),4,AND(G724&gt;铜钱系统分析!$D$235,G724&lt;=铜钱系统分析!$E$235),3,AND(G724&gt;铜钱系统分析!$D$236,G724&lt;=铜钱系统分析!$E$236),2)</f>
        <v>3</v>
      </c>
      <c r="J724" s="48">
        <f t="shared" ca="1" si="113"/>
        <v>93.920177246454514</v>
      </c>
      <c r="K724">
        <f ca="1">_xlfn.IFS(AND(J724&gt;铜钱系统分析!$D$233,J724&lt;=铜钱系统分析!$E$233),5,AND(J724&gt;铜钱系统分析!$D$234,J724&lt;=铜钱系统分析!$E$234),4,AND(J724&gt;铜钱系统分析!$D$235,J724&lt;=铜钱系统分析!$E$235),3,AND(J724&gt;铜钱系统分析!$D$236,J724&lt;=铜钱系统分析!$E$236),2)</f>
        <v>2</v>
      </c>
      <c r="M724" s="48">
        <f t="shared" ca="1" si="114"/>
        <v>97.702037774676171</v>
      </c>
      <c r="N724">
        <f ca="1">_xlfn.IFS(AND(M724&gt;铜钱系统分析!$D$233,M724&lt;=铜钱系统分析!$E$233),5,AND(M724&gt;铜钱系统分析!$D$234,M724&lt;=铜钱系统分析!$E$234),4,AND(M724&gt;铜钱系统分析!$D$235,M724&lt;=铜钱系统分析!$E$235),3,AND(M724&gt;铜钱系统分析!$D$236,M724&lt;=铜钱系统分析!$E$236),2)</f>
        <v>2</v>
      </c>
      <c r="P724" s="48">
        <f t="shared" ca="1" si="115"/>
        <v>13.347526290046986</v>
      </c>
      <c r="Q724">
        <f ca="1">_xlfn.IFS(AND(P724&gt;铜钱系统分析!$D$233,P724&lt;=铜钱系统分析!$E$233),5,AND(P724&gt;铜钱系统分析!$D$234,P724&lt;=铜钱系统分析!$E$234),4,AND(P724&gt;铜钱系统分析!$D$235,P724&lt;=铜钱系统分析!$E$235),3,AND(P724&gt;铜钱系统分析!$D$236,P724&lt;=铜钱系统分析!$E$236),2)</f>
        <v>3</v>
      </c>
      <c r="S724" s="48">
        <f t="shared" ca="1" si="116"/>
        <v>32.853775004182786</v>
      </c>
      <c r="T724">
        <f ca="1">_xlfn.IFS(AND(S724&gt;铜钱系统分析!$D$233,S724&lt;=铜钱系统分析!$E$233),5,AND(S724&gt;铜钱系统分析!$D$234,S724&lt;=铜钱系统分析!$E$234),4,AND(S724&gt;铜钱系统分析!$D$235,S724&lt;=铜钱系统分析!$E$235),3,AND(S724&gt;铜钱系统分析!$D$236,S724&lt;=铜钱系统分析!$E$236),2)</f>
        <v>3</v>
      </c>
      <c r="V724" s="48">
        <f t="shared" ca="1" si="117"/>
        <v>27.264293121446947</v>
      </c>
      <c r="W724">
        <f ca="1">_xlfn.IFS(AND(V724&gt;铜钱系统分析!$D$233,V724&lt;=铜钱系统分析!$E$233),5,AND(V724&gt;铜钱系统分析!$D$234,V724&lt;=铜钱系统分析!$E$234),4,AND(V724&gt;铜钱系统分析!$D$235,V724&lt;=铜钱系统分析!$E$235),3,AND(V724&gt;铜钱系统分析!$D$236,V724&lt;=铜钱系统分析!$E$236),2)</f>
        <v>3</v>
      </c>
      <c r="Y724" s="48">
        <f t="shared" ca="1" si="118"/>
        <v>12.16334766207482</v>
      </c>
      <c r="Z724">
        <f ca="1">_xlfn.IFS(AND(Y724&gt;铜钱系统分析!$D$233,Y724&lt;=铜钱系统分析!$E$233),5,AND(Y724&gt;铜钱系统分析!$D$234,Y724&lt;=铜钱系统分析!$E$234),4,AND(Y724&gt;铜钱系统分析!$D$235,Y724&lt;=铜钱系统分析!$E$235),3,AND(Y724&gt;铜钱系统分析!$D$236,Y724&lt;=铜钱系统分析!$E$236),2)</f>
        <v>3</v>
      </c>
      <c r="AB724" s="48">
        <f t="shared" ca="1" si="119"/>
        <v>71.062461726961715</v>
      </c>
      <c r="AC724">
        <f ca="1">_xlfn.IFS(AND(AB724&gt;铜钱系统分析!$D$233,AB724&lt;=铜钱系统分析!$E$233),5,AND(AB724&gt;铜钱系统分析!$D$234,AB724&lt;=铜钱系统分析!$E$234),4,AND(AB724&gt;铜钱系统分析!$D$235,AB724&lt;=铜钱系统分析!$E$235),3,AND(AB724&gt;铜钱系统分析!$D$236,AB724&lt;=铜钱系统分析!$E$236),2)</f>
        <v>3</v>
      </c>
    </row>
    <row r="725" spans="1:29" x14ac:dyDescent="0.15">
      <c r="A725" s="48">
        <f t="shared" ca="1" si="110"/>
        <v>91.710155302600256</v>
      </c>
      <c r="B725">
        <f ca="1">_xlfn.IFS(AND(A725&gt;铜钱系统分析!$D$233,A725&lt;=铜钱系统分析!$E$233),5,AND(A725&gt;铜钱系统分析!$D$234,A725&lt;=铜钱系统分析!$E$234),4,AND(A725&gt;铜钱系统分析!$D$235,A725&lt;=铜钱系统分析!$E$235),3,AND(A725&gt;铜钱系统分析!$D$236,A725&lt;=铜钱系统分析!$E$236),2)</f>
        <v>2</v>
      </c>
      <c r="D725" s="48">
        <f t="shared" ca="1" si="111"/>
        <v>87.982724846993847</v>
      </c>
      <c r="E725">
        <f ca="1">_xlfn.IFS(AND(D725&gt;铜钱系统分析!$D$233,D725&lt;=铜钱系统分析!$E$233),5,AND(D725&gt;铜钱系统分析!$D$234,D725&lt;=铜钱系统分析!$E$234),4,AND(D725&gt;铜钱系统分析!$D$235,D725&lt;=铜钱系统分析!$E$235),3,AND(D725&gt;铜钱系统分析!$D$236,D725&lt;=铜钱系统分析!$E$236),2)</f>
        <v>2</v>
      </c>
      <c r="G725" s="48">
        <f t="shared" ca="1" si="112"/>
        <v>32.237177049595914</v>
      </c>
      <c r="H725">
        <f ca="1">_xlfn.IFS(AND(G725&gt;铜钱系统分析!$D$233,G725&lt;=铜钱系统分析!$E$233),5,AND(G725&gt;铜钱系统分析!$D$234,G725&lt;=铜钱系统分析!$E$234),4,AND(G725&gt;铜钱系统分析!$D$235,G725&lt;=铜钱系统分析!$E$235),3,AND(G725&gt;铜钱系统分析!$D$236,G725&lt;=铜钱系统分析!$E$236),2)</f>
        <v>3</v>
      </c>
      <c r="J725" s="48">
        <f t="shared" ca="1" si="113"/>
        <v>47.595601730713</v>
      </c>
      <c r="K725">
        <f ca="1">_xlfn.IFS(AND(J725&gt;铜钱系统分析!$D$233,J725&lt;=铜钱系统分析!$E$233),5,AND(J725&gt;铜钱系统分析!$D$234,J725&lt;=铜钱系统分析!$E$234),4,AND(J725&gt;铜钱系统分析!$D$235,J725&lt;=铜钱系统分析!$E$235),3,AND(J725&gt;铜钱系统分析!$D$236,J725&lt;=铜钱系统分析!$E$236),2)</f>
        <v>3</v>
      </c>
      <c r="M725" s="48">
        <f t="shared" ca="1" si="114"/>
        <v>58.542826344219513</v>
      </c>
      <c r="N725">
        <f ca="1">_xlfn.IFS(AND(M725&gt;铜钱系统分析!$D$233,M725&lt;=铜钱系统分析!$E$233),5,AND(M725&gt;铜钱系统分析!$D$234,M725&lt;=铜钱系统分析!$E$234),4,AND(M725&gt;铜钱系统分析!$D$235,M725&lt;=铜钱系统分析!$E$235),3,AND(M725&gt;铜钱系统分析!$D$236,M725&lt;=铜钱系统分析!$E$236),2)</f>
        <v>3</v>
      </c>
      <c r="P725" s="48">
        <f t="shared" ca="1" si="115"/>
        <v>20.324458878409978</v>
      </c>
      <c r="Q725">
        <f ca="1">_xlfn.IFS(AND(P725&gt;铜钱系统分析!$D$233,P725&lt;=铜钱系统分析!$E$233),5,AND(P725&gt;铜钱系统分析!$D$234,P725&lt;=铜钱系统分析!$E$234),4,AND(P725&gt;铜钱系统分析!$D$235,P725&lt;=铜钱系统分析!$E$235),3,AND(P725&gt;铜钱系统分析!$D$236,P725&lt;=铜钱系统分析!$E$236),2)</f>
        <v>3</v>
      </c>
      <c r="S725" s="48">
        <f t="shared" ca="1" si="116"/>
        <v>75.338808799641228</v>
      </c>
      <c r="T725">
        <f ca="1">_xlfn.IFS(AND(S725&gt;铜钱系统分析!$D$233,S725&lt;=铜钱系统分析!$E$233),5,AND(S725&gt;铜钱系统分析!$D$234,S725&lt;=铜钱系统分析!$E$234),4,AND(S725&gt;铜钱系统分析!$D$235,S725&lt;=铜钱系统分析!$E$235),3,AND(S725&gt;铜钱系统分析!$D$236,S725&lt;=铜钱系统分析!$E$236),2)</f>
        <v>2</v>
      </c>
      <c r="V725" s="48">
        <f t="shared" ca="1" si="117"/>
        <v>88.761422011856268</v>
      </c>
      <c r="W725">
        <f ca="1">_xlfn.IFS(AND(V725&gt;铜钱系统分析!$D$233,V725&lt;=铜钱系统分析!$E$233),5,AND(V725&gt;铜钱系统分析!$D$234,V725&lt;=铜钱系统分析!$E$234),4,AND(V725&gt;铜钱系统分析!$D$235,V725&lt;=铜钱系统分析!$E$235),3,AND(V725&gt;铜钱系统分析!$D$236,V725&lt;=铜钱系统分析!$E$236),2)</f>
        <v>2</v>
      </c>
      <c r="Y725" s="48">
        <f t="shared" ca="1" si="118"/>
        <v>78.826577182752814</v>
      </c>
      <c r="Z725">
        <f ca="1">_xlfn.IFS(AND(Y725&gt;铜钱系统分析!$D$233,Y725&lt;=铜钱系统分析!$E$233),5,AND(Y725&gt;铜钱系统分析!$D$234,Y725&lt;=铜钱系统分析!$E$234),4,AND(Y725&gt;铜钱系统分析!$D$235,Y725&lt;=铜钱系统分析!$E$235),3,AND(Y725&gt;铜钱系统分析!$D$236,Y725&lt;=铜钱系统分析!$E$236),2)</f>
        <v>2</v>
      </c>
      <c r="AB725" s="48">
        <f t="shared" ca="1" si="119"/>
        <v>65.898499735527821</v>
      </c>
      <c r="AC725">
        <f ca="1">_xlfn.IFS(AND(AB725&gt;铜钱系统分析!$D$233,AB725&lt;=铜钱系统分析!$E$233),5,AND(AB725&gt;铜钱系统分析!$D$234,AB725&lt;=铜钱系统分析!$E$234),4,AND(AB725&gt;铜钱系统分析!$D$235,AB725&lt;=铜钱系统分析!$E$235),3,AND(AB725&gt;铜钱系统分析!$D$236,AB725&lt;=铜钱系统分析!$E$236),2)</f>
        <v>3</v>
      </c>
    </row>
    <row r="726" spans="1:29" x14ac:dyDescent="0.15">
      <c r="A726" s="48">
        <f t="shared" ca="1" si="110"/>
        <v>52.305529619832072</v>
      </c>
      <c r="B726">
        <f ca="1">_xlfn.IFS(AND(A726&gt;铜钱系统分析!$D$233,A726&lt;=铜钱系统分析!$E$233),5,AND(A726&gt;铜钱系统分析!$D$234,A726&lt;=铜钱系统分析!$E$234),4,AND(A726&gt;铜钱系统分析!$D$235,A726&lt;=铜钱系统分析!$E$235),3,AND(A726&gt;铜钱系统分析!$D$236,A726&lt;=铜钱系统分析!$E$236),2)</f>
        <v>3</v>
      </c>
      <c r="D726" s="48">
        <f t="shared" ca="1" si="111"/>
        <v>0.61834616157746547</v>
      </c>
      <c r="E726">
        <f ca="1">_xlfn.IFS(AND(D726&gt;铜钱系统分析!$D$233,D726&lt;=铜钱系统分析!$E$233),5,AND(D726&gt;铜钱系统分析!$D$234,D726&lt;=铜钱系统分析!$E$234),4,AND(D726&gt;铜钱系统分析!$D$235,D726&lt;=铜钱系统分析!$E$235),3,AND(D726&gt;铜钱系统分析!$D$236,D726&lt;=铜钱系统分析!$E$236),2)</f>
        <v>4</v>
      </c>
      <c r="G726" s="48">
        <f t="shared" ca="1" si="112"/>
        <v>71.308843914110724</v>
      </c>
      <c r="H726">
        <f ca="1">_xlfn.IFS(AND(G726&gt;铜钱系统分析!$D$233,G726&lt;=铜钱系统分析!$E$233),5,AND(G726&gt;铜钱系统分析!$D$234,G726&lt;=铜钱系统分析!$E$234),4,AND(G726&gt;铜钱系统分析!$D$235,G726&lt;=铜钱系统分析!$E$235),3,AND(G726&gt;铜钱系统分析!$D$236,G726&lt;=铜钱系统分析!$E$236),2)</f>
        <v>3</v>
      </c>
      <c r="J726" s="48">
        <f t="shared" ca="1" si="113"/>
        <v>45.956407803877873</v>
      </c>
      <c r="K726">
        <f ca="1">_xlfn.IFS(AND(J726&gt;铜钱系统分析!$D$233,J726&lt;=铜钱系统分析!$E$233),5,AND(J726&gt;铜钱系统分析!$D$234,J726&lt;=铜钱系统分析!$E$234),4,AND(J726&gt;铜钱系统分析!$D$235,J726&lt;=铜钱系统分析!$E$235),3,AND(J726&gt;铜钱系统分析!$D$236,J726&lt;=铜钱系统分析!$E$236),2)</f>
        <v>3</v>
      </c>
      <c r="M726" s="48">
        <f t="shared" ca="1" si="114"/>
        <v>14.148453030435238</v>
      </c>
      <c r="N726">
        <f ca="1">_xlfn.IFS(AND(M726&gt;铜钱系统分析!$D$233,M726&lt;=铜钱系统分析!$E$233),5,AND(M726&gt;铜钱系统分析!$D$234,M726&lt;=铜钱系统分析!$E$234),4,AND(M726&gt;铜钱系统分析!$D$235,M726&lt;=铜钱系统分析!$E$235),3,AND(M726&gt;铜钱系统分析!$D$236,M726&lt;=铜钱系统分析!$E$236),2)</f>
        <v>3</v>
      </c>
      <c r="P726" s="48">
        <f t="shared" ca="1" si="115"/>
        <v>44.588852010004572</v>
      </c>
      <c r="Q726">
        <f ca="1">_xlfn.IFS(AND(P726&gt;铜钱系统分析!$D$233,P726&lt;=铜钱系统分析!$E$233),5,AND(P726&gt;铜钱系统分析!$D$234,P726&lt;=铜钱系统分析!$E$234),4,AND(P726&gt;铜钱系统分析!$D$235,P726&lt;=铜钱系统分析!$E$235),3,AND(P726&gt;铜钱系统分析!$D$236,P726&lt;=铜钱系统分析!$E$236),2)</f>
        <v>3</v>
      </c>
      <c r="S726" s="48">
        <f t="shared" ca="1" si="116"/>
        <v>7.0235304667329634</v>
      </c>
      <c r="T726">
        <f ca="1">_xlfn.IFS(AND(S726&gt;铜钱系统分析!$D$233,S726&lt;=铜钱系统分析!$E$233),5,AND(S726&gt;铜钱系统分析!$D$234,S726&lt;=铜钱系统分析!$E$234),4,AND(S726&gt;铜钱系统分析!$D$235,S726&lt;=铜钱系统分析!$E$235),3,AND(S726&gt;铜钱系统分析!$D$236,S726&lt;=铜钱系统分析!$E$236),2)</f>
        <v>3</v>
      </c>
      <c r="V726" s="48">
        <f t="shared" ca="1" si="117"/>
        <v>44.383758971875629</v>
      </c>
      <c r="W726">
        <f ca="1">_xlfn.IFS(AND(V726&gt;铜钱系统分析!$D$233,V726&lt;=铜钱系统分析!$E$233),5,AND(V726&gt;铜钱系统分析!$D$234,V726&lt;=铜钱系统分析!$E$234),4,AND(V726&gt;铜钱系统分析!$D$235,V726&lt;=铜钱系统分析!$E$235),3,AND(V726&gt;铜钱系统分析!$D$236,V726&lt;=铜钱系统分析!$E$236),2)</f>
        <v>3</v>
      </c>
      <c r="Y726" s="48">
        <f t="shared" ca="1" si="118"/>
        <v>33.366752065736094</v>
      </c>
      <c r="Z726">
        <f ca="1">_xlfn.IFS(AND(Y726&gt;铜钱系统分析!$D$233,Y726&lt;=铜钱系统分析!$E$233),5,AND(Y726&gt;铜钱系统分析!$D$234,Y726&lt;=铜钱系统分析!$E$234),4,AND(Y726&gt;铜钱系统分析!$D$235,Y726&lt;=铜钱系统分析!$E$235),3,AND(Y726&gt;铜钱系统分析!$D$236,Y726&lt;=铜钱系统分析!$E$236),2)</f>
        <v>3</v>
      </c>
      <c r="AB726" s="48">
        <f t="shared" ca="1" si="119"/>
        <v>56.422157220424893</v>
      </c>
      <c r="AC726">
        <f ca="1">_xlfn.IFS(AND(AB726&gt;铜钱系统分析!$D$233,AB726&lt;=铜钱系统分析!$E$233),5,AND(AB726&gt;铜钱系统分析!$D$234,AB726&lt;=铜钱系统分析!$E$234),4,AND(AB726&gt;铜钱系统分析!$D$235,AB726&lt;=铜钱系统分析!$E$235),3,AND(AB726&gt;铜钱系统分析!$D$236,AB726&lt;=铜钱系统分析!$E$236),2)</f>
        <v>3</v>
      </c>
    </row>
    <row r="727" spans="1:29" x14ac:dyDescent="0.15">
      <c r="A727" s="48">
        <f t="shared" ca="1" si="110"/>
        <v>12.225430441263963</v>
      </c>
      <c r="B727">
        <f ca="1">_xlfn.IFS(AND(A727&gt;铜钱系统分析!$D$233,A727&lt;=铜钱系统分析!$E$233),5,AND(A727&gt;铜钱系统分析!$D$234,A727&lt;=铜钱系统分析!$E$234),4,AND(A727&gt;铜钱系统分析!$D$235,A727&lt;=铜钱系统分析!$E$235),3,AND(A727&gt;铜钱系统分析!$D$236,A727&lt;=铜钱系统分析!$E$236),2)</f>
        <v>3</v>
      </c>
      <c r="D727" s="48">
        <f t="shared" ca="1" si="111"/>
        <v>35.333466742785404</v>
      </c>
      <c r="E727">
        <f ca="1">_xlfn.IFS(AND(D727&gt;铜钱系统分析!$D$233,D727&lt;=铜钱系统分析!$E$233),5,AND(D727&gt;铜钱系统分析!$D$234,D727&lt;=铜钱系统分析!$E$234),4,AND(D727&gt;铜钱系统分析!$D$235,D727&lt;=铜钱系统分析!$E$235),3,AND(D727&gt;铜钱系统分析!$D$236,D727&lt;=铜钱系统分析!$E$236),2)</f>
        <v>3</v>
      </c>
      <c r="G727" s="48">
        <f t="shared" ca="1" si="112"/>
        <v>41.544637535733585</v>
      </c>
      <c r="H727">
        <f ca="1">_xlfn.IFS(AND(G727&gt;铜钱系统分析!$D$233,G727&lt;=铜钱系统分析!$E$233),5,AND(G727&gt;铜钱系统分析!$D$234,G727&lt;=铜钱系统分析!$E$234),4,AND(G727&gt;铜钱系统分析!$D$235,G727&lt;=铜钱系统分析!$E$235),3,AND(G727&gt;铜钱系统分析!$D$236,G727&lt;=铜钱系统分析!$E$236),2)</f>
        <v>3</v>
      </c>
      <c r="J727" s="48">
        <f t="shared" ca="1" si="113"/>
        <v>97.544836793485061</v>
      </c>
      <c r="K727">
        <f ca="1">_xlfn.IFS(AND(J727&gt;铜钱系统分析!$D$233,J727&lt;=铜钱系统分析!$E$233),5,AND(J727&gt;铜钱系统分析!$D$234,J727&lt;=铜钱系统分析!$E$234),4,AND(J727&gt;铜钱系统分析!$D$235,J727&lt;=铜钱系统分析!$E$235),3,AND(J727&gt;铜钱系统分析!$D$236,J727&lt;=铜钱系统分析!$E$236),2)</f>
        <v>2</v>
      </c>
      <c r="M727" s="48">
        <f t="shared" ca="1" si="114"/>
        <v>18.132647585923468</v>
      </c>
      <c r="N727">
        <f ca="1">_xlfn.IFS(AND(M727&gt;铜钱系统分析!$D$233,M727&lt;=铜钱系统分析!$E$233),5,AND(M727&gt;铜钱系统分析!$D$234,M727&lt;=铜钱系统分析!$E$234),4,AND(M727&gt;铜钱系统分析!$D$235,M727&lt;=铜钱系统分析!$E$235),3,AND(M727&gt;铜钱系统分析!$D$236,M727&lt;=铜钱系统分析!$E$236),2)</f>
        <v>3</v>
      </c>
      <c r="P727" s="48">
        <f t="shared" ca="1" si="115"/>
        <v>89.231883387620371</v>
      </c>
      <c r="Q727">
        <f ca="1">_xlfn.IFS(AND(P727&gt;铜钱系统分析!$D$233,P727&lt;=铜钱系统分析!$E$233),5,AND(P727&gt;铜钱系统分析!$D$234,P727&lt;=铜钱系统分析!$E$234),4,AND(P727&gt;铜钱系统分析!$D$235,P727&lt;=铜钱系统分析!$E$235),3,AND(P727&gt;铜钱系统分析!$D$236,P727&lt;=铜钱系统分析!$E$236),2)</f>
        <v>2</v>
      </c>
      <c r="S727" s="48">
        <f t="shared" ca="1" si="116"/>
        <v>51.800662987535894</v>
      </c>
      <c r="T727">
        <f ca="1">_xlfn.IFS(AND(S727&gt;铜钱系统分析!$D$233,S727&lt;=铜钱系统分析!$E$233),5,AND(S727&gt;铜钱系统分析!$D$234,S727&lt;=铜钱系统分析!$E$234),4,AND(S727&gt;铜钱系统分析!$D$235,S727&lt;=铜钱系统分析!$E$235),3,AND(S727&gt;铜钱系统分析!$D$236,S727&lt;=铜钱系统分析!$E$236),2)</f>
        <v>3</v>
      </c>
      <c r="V727" s="48">
        <f t="shared" ca="1" si="117"/>
        <v>67.143256197775543</v>
      </c>
      <c r="W727">
        <f ca="1">_xlfn.IFS(AND(V727&gt;铜钱系统分析!$D$233,V727&lt;=铜钱系统分析!$E$233),5,AND(V727&gt;铜钱系统分析!$D$234,V727&lt;=铜钱系统分析!$E$234),4,AND(V727&gt;铜钱系统分析!$D$235,V727&lt;=铜钱系统分析!$E$235),3,AND(V727&gt;铜钱系统分析!$D$236,V727&lt;=铜钱系统分析!$E$236),2)</f>
        <v>3</v>
      </c>
      <c r="Y727" s="48">
        <f t="shared" ca="1" si="118"/>
        <v>66.743189454940747</v>
      </c>
      <c r="Z727">
        <f ca="1">_xlfn.IFS(AND(Y727&gt;铜钱系统分析!$D$233,Y727&lt;=铜钱系统分析!$E$233),5,AND(Y727&gt;铜钱系统分析!$D$234,Y727&lt;=铜钱系统分析!$E$234),4,AND(Y727&gt;铜钱系统分析!$D$235,Y727&lt;=铜钱系统分析!$E$235),3,AND(Y727&gt;铜钱系统分析!$D$236,Y727&lt;=铜钱系统分析!$E$236),2)</f>
        <v>3</v>
      </c>
      <c r="AB727" s="48">
        <f t="shared" ca="1" si="119"/>
        <v>30.298858318649057</v>
      </c>
      <c r="AC727">
        <f ca="1">_xlfn.IFS(AND(AB727&gt;铜钱系统分析!$D$233,AB727&lt;=铜钱系统分析!$E$233),5,AND(AB727&gt;铜钱系统分析!$D$234,AB727&lt;=铜钱系统分析!$E$234),4,AND(AB727&gt;铜钱系统分析!$D$235,AB727&lt;=铜钱系统分析!$E$235),3,AND(AB727&gt;铜钱系统分析!$D$236,AB727&lt;=铜钱系统分析!$E$236),2)</f>
        <v>3</v>
      </c>
    </row>
    <row r="728" spans="1:29" x14ac:dyDescent="0.15">
      <c r="A728" s="48">
        <f t="shared" ca="1" si="110"/>
        <v>21.499594772920659</v>
      </c>
      <c r="B728">
        <f ca="1">_xlfn.IFS(AND(A728&gt;铜钱系统分析!$D$233,A728&lt;=铜钱系统分析!$E$233),5,AND(A728&gt;铜钱系统分析!$D$234,A728&lt;=铜钱系统分析!$E$234),4,AND(A728&gt;铜钱系统分析!$D$235,A728&lt;=铜钱系统分析!$E$235),3,AND(A728&gt;铜钱系统分析!$D$236,A728&lt;=铜钱系统分析!$E$236),2)</f>
        <v>3</v>
      </c>
      <c r="D728" s="48">
        <f t="shared" ca="1" si="111"/>
        <v>90.313624485534945</v>
      </c>
      <c r="E728">
        <f ca="1">_xlfn.IFS(AND(D728&gt;铜钱系统分析!$D$233,D728&lt;=铜钱系统分析!$E$233),5,AND(D728&gt;铜钱系统分析!$D$234,D728&lt;=铜钱系统分析!$E$234),4,AND(D728&gt;铜钱系统分析!$D$235,D728&lt;=铜钱系统分析!$E$235),3,AND(D728&gt;铜钱系统分析!$D$236,D728&lt;=铜钱系统分析!$E$236),2)</f>
        <v>2</v>
      </c>
      <c r="G728" s="48">
        <f t="shared" ca="1" si="112"/>
        <v>15.73591163541057</v>
      </c>
      <c r="H728">
        <f ca="1">_xlfn.IFS(AND(G728&gt;铜钱系统分析!$D$233,G728&lt;=铜钱系统分析!$E$233),5,AND(G728&gt;铜钱系统分析!$D$234,G728&lt;=铜钱系统分析!$E$234),4,AND(G728&gt;铜钱系统分析!$D$235,G728&lt;=铜钱系统分析!$E$235),3,AND(G728&gt;铜钱系统分析!$D$236,G728&lt;=铜钱系统分析!$E$236),2)</f>
        <v>3</v>
      </c>
      <c r="J728" s="48">
        <f t="shared" ca="1" si="113"/>
        <v>85.43525637818702</v>
      </c>
      <c r="K728">
        <f ca="1">_xlfn.IFS(AND(J728&gt;铜钱系统分析!$D$233,J728&lt;=铜钱系统分析!$E$233),5,AND(J728&gt;铜钱系统分析!$D$234,J728&lt;=铜钱系统分析!$E$234),4,AND(J728&gt;铜钱系统分析!$D$235,J728&lt;=铜钱系统分析!$E$235),3,AND(J728&gt;铜钱系统分析!$D$236,J728&lt;=铜钱系统分析!$E$236),2)</f>
        <v>2</v>
      </c>
      <c r="M728" s="48">
        <f t="shared" ca="1" si="114"/>
        <v>76.817352380467028</v>
      </c>
      <c r="N728">
        <f ca="1">_xlfn.IFS(AND(M728&gt;铜钱系统分析!$D$233,M728&lt;=铜钱系统分析!$E$233),5,AND(M728&gt;铜钱系统分析!$D$234,M728&lt;=铜钱系统分析!$E$234),4,AND(M728&gt;铜钱系统分析!$D$235,M728&lt;=铜钱系统分析!$E$235),3,AND(M728&gt;铜钱系统分析!$D$236,M728&lt;=铜钱系统分析!$E$236),2)</f>
        <v>2</v>
      </c>
      <c r="P728" s="48">
        <f t="shared" ca="1" si="115"/>
        <v>53.807457966035678</v>
      </c>
      <c r="Q728">
        <f ca="1">_xlfn.IFS(AND(P728&gt;铜钱系统分析!$D$233,P728&lt;=铜钱系统分析!$E$233),5,AND(P728&gt;铜钱系统分析!$D$234,P728&lt;=铜钱系统分析!$E$234),4,AND(P728&gt;铜钱系统分析!$D$235,P728&lt;=铜钱系统分析!$E$235),3,AND(P728&gt;铜钱系统分析!$D$236,P728&lt;=铜钱系统分析!$E$236),2)</f>
        <v>3</v>
      </c>
      <c r="S728" s="48">
        <f t="shared" ca="1" si="116"/>
        <v>39.093983093076233</v>
      </c>
      <c r="T728">
        <f ca="1">_xlfn.IFS(AND(S728&gt;铜钱系统分析!$D$233,S728&lt;=铜钱系统分析!$E$233),5,AND(S728&gt;铜钱系统分析!$D$234,S728&lt;=铜钱系统分析!$E$234),4,AND(S728&gt;铜钱系统分析!$D$235,S728&lt;=铜钱系统分析!$E$235),3,AND(S728&gt;铜钱系统分析!$D$236,S728&lt;=铜钱系统分析!$E$236),2)</f>
        <v>3</v>
      </c>
      <c r="V728" s="48">
        <f t="shared" ca="1" si="117"/>
        <v>17.644926691704711</v>
      </c>
      <c r="W728">
        <f ca="1">_xlfn.IFS(AND(V728&gt;铜钱系统分析!$D$233,V728&lt;=铜钱系统分析!$E$233),5,AND(V728&gt;铜钱系统分析!$D$234,V728&lt;=铜钱系统分析!$E$234),4,AND(V728&gt;铜钱系统分析!$D$235,V728&lt;=铜钱系统分析!$E$235),3,AND(V728&gt;铜钱系统分析!$D$236,V728&lt;=铜钱系统分析!$E$236),2)</f>
        <v>3</v>
      </c>
      <c r="Y728" s="48">
        <f t="shared" ca="1" si="118"/>
        <v>94.82854124802617</v>
      </c>
      <c r="Z728">
        <f ca="1">_xlfn.IFS(AND(Y728&gt;铜钱系统分析!$D$233,Y728&lt;=铜钱系统分析!$E$233),5,AND(Y728&gt;铜钱系统分析!$D$234,Y728&lt;=铜钱系统分析!$E$234),4,AND(Y728&gt;铜钱系统分析!$D$235,Y728&lt;=铜钱系统分析!$E$235),3,AND(Y728&gt;铜钱系统分析!$D$236,Y728&lt;=铜钱系统分析!$E$236),2)</f>
        <v>2</v>
      </c>
      <c r="AB728" s="48">
        <f t="shared" ca="1" si="119"/>
        <v>9.4230689345174312</v>
      </c>
      <c r="AC728">
        <f ca="1">_xlfn.IFS(AND(AB728&gt;铜钱系统分析!$D$233,AB728&lt;=铜钱系统分析!$E$233),5,AND(AB728&gt;铜钱系统分析!$D$234,AB728&lt;=铜钱系统分析!$E$234),4,AND(AB728&gt;铜钱系统分析!$D$235,AB728&lt;=铜钱系统分析!$E$235),3,AND(AB728&gt;铜钱系统分析!$D$236,AB728&lt;=铜钱系统分析!$E$236),2)</f>
        <v>3</v>
      </c>
    </row>
    <row r="729" spans="1:29" x14ac:dyDescent="0.15">
      <c r="A729" s="48">
        <f t="shared" ca="1" si="110"/>
        <v>34.472702943767949</v>
      </c>
      <c r="B729">
        <f ca="1">_xlfn.IFS(AND(A729&gt;铜钱系统分析!$D$233,A729&lt;=铜钱系统分析!$E$233),5,AND(A729&gt;铜钱系统分析!$D$234,A729&lt;=铜钱系统分析!$E$234),4,AND(A729&gt;铜钱系统分析!$D$235,A729&lt;=铜钱系统分析!$E$235),3,AND(A729&gt;铜钱系统分析!$D$236,A729&lt;=铜钱系统分析!$E$236),2)</f>
        <v>3</v>
      </c>
      <c r="D729" s="48">
        <f t="shared" ca="1" si="111"/>
        <v>64.188082340902739</v>
      </c>
      <c r="E729">
        <f ca="1">_xlfn.IFS(AND(D729&gt;铜钱系统分析!$D$233,D729&lt;=铜钱系统分析!$E$233),5,AND(D729&gt;铜钱系统分析!$D$234,D729&lt;=铜钱系统分析!$E$234),4,AND(D729&gt;铜钱系统分析!$D$235,D729&lt;=铜钱系统分析!$E$235),3,AND(D729&gt;铜钱系统分析!$D$236,D729&lt;=铜钱系统分析!$E$236),2)</f>
        <v>3</v>
      </c>
      <c r="G729" s="48">
        <f t="shared" ca="1" si="112"/>
        <v>66.360814812040374</v>
      </c>
      <c r="H729">
        <f ca="1">_xlfn.IFS(AND(G729&gt;铜钱系统分析!$D$233,G729&lt;=铜钱系统分析!$E$233),5,AND(G729&gt;铜钱系统分析!$D$234,G729&lt;=铜钱系统分析!$E$234),4,AND(G729&gt;铜钱系统分析!$D$235,G729&lt;=铜钱系统分析!$E$235),3,AND(G729&gt;铜钱系统分析!$D$236,G729&lt;=铜钱系统分析!$E$236),2)</f>
        <v>3</v>
      </c>
      <c r="J729" s="48">
        <f t="shared" ca="1" si="113"/>
        <v>78.5848142891805</v>
      </c>
      <c r="K729">
        <f ca="1">_xlfn.IFS(AND(J729&gt;铜钱系统分析!$D$233,J729&lt;=铜钱系统分析!$E$233),5,AND(J729&gt;铜钱系统分析!$D$234,J729&lt;=铜钱系统分析!$E$234),4,AND(J729&gt;铜钱系统分析!$D$235,J729&lt;=铜钱系统分析!$E$235),3,AND(J729&gt;铜钱系统分析!$D$236,J729&lt;=铜钱系统分析!$E$236),2)</f>
        <v>2</v>
      </c>
      <c r="M729" s="48">
        <f t="shared" ca="1" si="114"/>
        <v>56.765627257213616</v>
      </c>
      <c r="N729">
        <f ca="1">_xlfn.IFS(AND(M729&gt;铜钱系统分析!$D$233,M729&lt;=铜钱系统分析!$E$233),5,AND(M729&gt;铜钱系统分析!$D$234,M729&lt;=铜钱系统分析!$E$234),4,AND(M729&gt;铜钱系统分析!$D$235,M729&lt;=铜钱系统分析!$E$235),3,AND(M729&gt;铜钱系统分析!$D$236,M729&lt;=铜钱系统分析!$E$236),2)</f>
        <v>3</v>
      </c>
      <c r="P729" s="48">
        <f t="shared" ca="1" si="115"/>
        <v>69.99579982923224</v>
      </c>
      <c r="Q729">
        <f ca="1">_xlfn.IFS(AND(P729&gt;铜钱系统分析!$D$233,P729&lt;=铜钱系统分析!$E$233),5,AND(P729&gt;铜钱系统分析!$D$234,P729&lt;=铜钱系统分析!$E$234),4,AND(P729&gt;铜钱系统分析!$D$235,P729&lt;=铜钱系统分析!$E$235),3,AND(P729&gt;铜钱系统分析!$D$236,P729&lt;=铜钱系统分析!$E$236),2)</f>
        <v>3</v>
      </c>
      <c r="S729" s="48">
        <f t="shared" ca="1" si="116"/>
        <v>26.754598744615276</v>
      </c>
      <c r="T729">
        <f ca="1">_xlfn.IFS(AND(S729&gt;铜钱系统分析!$D$233,S729&lt;=铜钱系统分析!$E$233),5,AND(S729&gt;铜钱系统分析!$D$234,S729&lt;=铜钱系统分析!$E$234),4,AND(S729&gt;铜钱系统分析!$D$235,S729&lt;=铜钱系统分析!$E$235),3,AND(S729&gt;铜钱系统分析!$D$236,S729&lt;=铜钱系统分析!$E$236),2)</f>
        <v>3</v>
      </c>
      <c r="V729" s="48">
        <f t="shared" ca="1" si="117"/>
        <v>60.556886083272268</v>
      </c>
      <c r="W729">
        <f ca="1">_xlfn.IFS(AND(V729&gt;铜钱系统分析!$D$233,V729&lt;=铜钱系统分析!$E$233),5,AND(V729&gt;铜钱系统分析!$D$234,V729&lt;=铜钱系统分析!$E$234),4,AND(V729&gt;铜钱系统分析!$D$235,V729&lt;=铜钱系统分析!$E$235),3,AND(V729&gt;铜钱系统分析!$D$236,V729&lt;=铜钱系统分析!$E$236),2)</f>
        <v>3</v>
      </c>
      <c r="Y729" s="48">
        <f t="shared" ca="1" si="118"/>
        <v>20.619242569030817</v>
      </c>
      <c r="Z729">
        <f ca="1">_xlfn.IFS(AND(Y729&gt;铜钱系统分析!$D$233,Y729&lt;=铜钱系统分析!$E$233),5,AND(Y729&gt;铜钱系统分析!$D$234,Y729&lt;=铜钱系统分析!$E$234),4,AND(Y729&gt;铜钱系统分析!$D$235,Y729&lt;=铜钱系统分析!$E$235),3,AND(Y729&gt;铜钱系统分析!$D$236,Y729&lt;=铜钱系统分析!$E$236),2)</f>
        <v>3</v>
      </c>
      <c r="AB729" s="48">
        <f t="shared" ca="1" si="119"/>
        <v>21.243459191014246</v>
      </c>
      <c r="AC729">
        <f ca="1">_xlfn.IFS(AND(AB729&gt;铜钱系统分析!$D$233,AB729&lt;=铜钱系统分析!$E$233),5,AND(AB729&gt;铜钱系统分析!$D$234,AB729&lt;=铜钱系统分析!$E$234),4,AND(AB729&gt;铜钱系统分析!$D$235,AB729&lt;=铜钱系统分析!$E$235),3,AND(AB729&gt;铜钱系统分析!$D$236,AB729&lt;=铜钱系统分析!$E$236),2)</f>
        <v>3</v>
      </c>
    </row>
    <row r="730" spans="1:29" x14ac:dyDescent="0.15">
      <c r="A730" s="48">
        <f t="shared" ca="1" si="110"/>
        <v>80.708526722392406</v>
      </c>
      <c r="B730">
        <f ca="1">_xlfn.IFS(AND(A730&gt;铜钱系统分析!$D$233,A730&lt;=铜钱系统分析!$E$233),5,AND(A730&gt;铜钱系统分析!$D$234,A730&lt;=铜钱系统分析!$E$234),4,AND(A730&gt;铜钱系统分析!$D$235,A730&lt;=铜钱系统分析!$E$235),3,AND(A730&gt;铜钱系统分析!$D$236,A730&lt;=铜钱系统分析!$E$236),2)</f>
        <v>2</v>
      </c>
      <c r="D730" s="48">
        <f t="shared" ca="1" si="111"/>
        <v>77.020484132268777</v>
      </c>
      <c r="E730">
        <f ca="1">_xlfn.IFS(AND(D730&gt;铜钱系统分析!$D$233,D730&lt;=铜钱系统分析!$E$233),5,AND(D730&gt;铜钱系统分析!$D$234,D730&lt;=铜钱系统分析!$E$234),4,AND(D730&gt;铜钱系统分析!$D$235,D730&lt;=铜钱系统分析!$E$235),3,AND(D730&gt;铜钱系统分析!$D$236,D730&lt;=铜钱系统分析!$E$236),2)</f>
        <v>2</v>
      </c>
      <c r="G730" s="48">
        <f t="shared" ca="1" si="112"/>
        <v>92.570508838857677</v>
      </c>
      <c r="H730">
        <f ca="1">_xlfn.IFS(AND(G730&gt;铜钱系统分析!$D$233,G730&lt;=铜钱系统分析!$E$233),5,AND(G730&gt;铜钱系统分析!$D$234,G730&lt;=铜钱系统分析!$E$234),4,AND(G730&gt;铜钱系统分析!$D$235,G730&lt;=铜钱系统分析!$E$235),3,AND(G730&gt;铜钱系统分析!$D$236,G730&lt;=铜钱系统分析!$E$236),2)</f>
        <v>2</v>
      </c>
      <c r="J730" s="48">
        <f t="shared" ca="1" si="113"/>
        <v>92.074067634314531</v>
      </c>
      <c r="K730">
        <f ca="1">_xlfn.IFS(AND(J730&gt;铜钱系统分析!$D$233,J730&lt;=铜钱系统分析!$E$233),5,AND(J730&gt;铜钱系统分析!$D$234,J730&lt;=铜钱系统分析!$E$234),4,AND(J730&gt;铜钱系统分析!$D$235,J730&lt;=铜钱系统分析!$E$235),3,AND(J730&gt;铜钱系统分析!$D$236,J730&lt;=铜钱系统分析!$E$236),2)</f>
        <v>2</v>
      </c>
      <c r="M730" s="48">
        <f t="shared" ca="1" si="114"/>
        <v>11.476354512981047</v>
      </c>
      <c r="N730">
        <f ca="1">_xlfn.IFS(AND(M730&gt;铜钱系统分析!$D$233,M730&lt;=铜钱系统分析!$E$233),5,AND(M730&gt;铜钱系统分析!$D$234,M730&lt;=铜钱系统分析!$E$234),4,AND(M730&gt;铜钱系统分析!$D$235,M730&lt;=铜钱系统分析!$E$235),3,AND(M730&gt;铜钱系统分析!$D$236,M730&lt;=铜钱系统分析!$E$236),2)</f>
        <v>3</v>
      </c>
      <c r="P730" s="48">
        <f t="shared" ca="1" si="115"/>
        <v>88.256357218868459</v>
      </c>
      <c r="Q730">
        <f ca="1">_xlfn.IFS(AND(P730&gt;铜钱系统分析!$D$233,P730&lt;=铜钱系统分析!$E$233),5,AND(P730&gt;铜钱系统分析!$D$234,P730&lt;=铜钱系统分析!$E$234),4,AND(P730&gt;铜钱系统分析!$D$235,P730&lt;=铜钱系统分析!$E$235),3,AND(P730&gt;铜钱系统分析!$D$236,P730&lt;=铜钱系统分析!$E$236),2)</f>
        <v>2</v>
      </c>
      <c r="S730" s="48">
        <f t="shared" ca="1" si="116"/>
        <v>25.763718276798464</v>
      </c>
      <c r="T730">
        <f ca="1">_xlfn.IFS(AND(S730&gt;铜钱系统分析!$D$233,S730&lt;=铜钱系统分析!$E$233),5,AND(S730&gt;铜钱系统分析!$D$234,S730&lt;=铜钱系统分析!$E$234),4,AND(S730&gt;铜钱系统分析!$D$235,S730&lt;=铜钱系统分析!$E$235),3,AND(S730&gt;铜钱系统分析!$D$236,S730&lt;=铜钱系统分析!$E$236),2)</f>
        <v>3</v>
      </c>
      <c r="V730" s="48">
        <f t="shared" ca="1" si="117"/>
        <v>32.382977637860733</v>
      </c>
      <c r="W730">
        <f ca="1">_xlfn.IFS(AND(V730&gt;铜钱系统分析!$D$233,V730&lt;=铜钱系统分析!$E$233),5,AND(V730&gt;铜钱系统分析!$D$234,V730&lt;=铜钱系统分析!$E$234),4,AND(V730&gt;铜钱系统分析!$D$235,V730&lt;=铜钱系统分析!$E$235),3,AND(V730&gt;铜钱系统分析!$D$236,V730&lt;=铜钱系统分析!$E$236),2)</f>
        <v>3</v>
      </c>
      <c r="Y730" s="48">
        <f t="shared" ca="1" si="118"/>
        <v>30.910244396558038</v>
      </c>
      <c r="Z730">
        <f ca="1">_xlfn.IFS(AND(Y730&gt;铜钱系统分析!$D$233,Y730&lt;=铜钱系统分析!$E$233),5,AND(Y730&gt;铜钱系统分析!$D$234,Y730&lt;=铜钱系统分析!$E$234),4,AND(Y730&gt;铜钱系统分析!$D$235,Y730&lt;=铜钱系统分析!$E$235),3,AND(Y730&gt;铜钱系统分析!$D$236,Y730&lt;=铜钱系统分析!$E$236),2)</f>
        <v>3</v>
      </c>
      <c r="AB730" s="48">
        <f t="shared" ca="1" si="119"/>
        <v>4.368666760190032</v>
      </c>
      <c r="AC730">
        <f ca="1">_xlfn.IFS(AND(AB730&gt;铜钱系统分析!$D$233,AB730&lt;=铜钱系统分析!$E$233),5,AND(AB730&gt;铜钱系统分析!$D$234,AB730&lt;=铜钱系统分析!$E$234),4,AND(AB730&gt;铜钱系统分析!$D$235,AB730&lt;=铜钱系统分析!$E$235),3,AND(AB730&gt;铜钱系统分析!$D$236,AB730&lt;=铜钱系统分析!$E$236),2)</f>
        <v>3</v>
      </c>
    </row>
    <row r="731" spans="1:29" x14ac:dyDescent="0.15">
      <c r="A731" s="48">
        <f t="shared" ca="1" si="110"/>
        <v>41.173619371186454</v>
      </c>
      <c r="B731">
        <f ca="1">_xlfn.IFS(AND(A731&gt;铜钱系统分析!$D$233,A731&lt;=铜钱系统分析!$E$233),5,AND(A731&gt;铜钱系统分析!$D$234,A731&lt;=铜钱系统分析!$E$234),4,AND(A731&gt;铜钱系统分析!$D$235,A731&lt;=铜钱系统分析!$E$235),3,AND(A731&gt;铜钱系统分析!$D$236,A731&lt;=铜钱系统分析!$E$236),2)</f>
        <v>3</v>
      </c>
      <c r="D731" s="48">
        <f t="shared" ca="1" si="111"/>
        <v>11.17721089981012</v>
      </c>
      <c r="E731">
        <f ca="1">_xlfn.IFS(AND(D731&gt;铜钱系统分析!$D$233,D731&lt;=铜钱系统分析!$E$233),5,AND(D731&gt;铜钱系统分析!$D$234,D731&lt;=铜钱系统分析!$E$234),4,AND(D731&gt;铜钱系统分析!$D$235,D731&lt;=铜钱系统分析!$E$235),3,AND(D731&gt;铜钱系统分析!$D$236,D731&lt;=铜钱系统分析!$E$236),2)</f>
        <v>3</v>
      </c>
      <c r="G731" s="48">
        <f t="shared" ca="1" si="112"/>
        <v>27.601112526071113</v>
      </c>
      <c r="H731">
        <f ca="1">_xlfn.IFS(AND(G731&gt;铜钱系统分析!$D$233,G731&lt;=铜钱系统分析!$E$233),5,AND(G731&gt;铜钱系统分析!$D$234,G731&lt;=铜钱系统分析!$E$234),4,AND(G731&gt;铜钱系统分析!$D$235,G731&lt;=铜钱系统分析!$E$235),3,AND(G731&gt;铜钱系统分析!$D$236,G731&lt;=铜钱系统分析!$E$236),2)</f>
        <v>3</v>
      </c>
      <c r="J731" s="48">
        <f t="shared" ca="1" si="113"/>
        <v>56.588130817901153</v>
      </c>
      <c r="K731">
        <f ca="1">_xlfn.IFS(AND(J731&gt;铜钱系统分析!$D$233,J731&lt;=铜钱系统分析!$E$233),5,AND(J731&gt;铜钱系统分析!$D$234,J731&lt;=铜钱系统分析!$E$234),4,AND(J731&gt;铜钱系统分析!$D$235,J731&lt;=铜钱系统分析!$E$235),3,AND(J731&gt;铜钱系统分析!$D$236,J731&lt;=铜钱系统分析!$E$236),2)</f>
        <v>3</v>
      </c>
      <c r="M731" s="48">
        <f t="shared" ca="1" si="114"/>
        <v>34.888087909045709</v>
      </c>
      <c r="N731">
        <f ca="1">_xlfn.IFS(AND(M731&gt;铜钱系统分析!$D$233,M731&lt;=铜钱系统分析!$E$233),5,AND(M731&gt;铜钱系统分析!$D$234,M731&lt;=铜钱系统分析!$E$234),4,AND(M731&gt;铜钱系统分析!$D$235,M731&lt;=铜钱系统分析!$E$235),3,AND(M731&gt;铜钱系统分析!$D$236,M731&lt;=铜钱系统分析!$E$236),2)</f>
        <v>3</v>
      </c>
      <c r="P731" s="48">
        <f t="shared" ca="1" si="115"/>
        <v>35.968452823075111</v>
      </c>
      <c r="Q731">
        <f ca="1">_xlfn.IFS(AND(P731&gt;铜钱系统分析!$D$233,P731&lt;=铜钱系统分析!$E$233),5,AND(P731&gt;铜钱系统分析!$D$234,P731&lt;=铜钱系统分析!$E$234),4,AND(P731&gt;铜钱系统分析!$D$235,P731&lt;=铜钱系统分析!$E$235),3,AND(P731&gt;铜钱系统分析!$D$236,P731&lt;=铜钱系统分析!$E$236),2)</f>
        <v>3</v>
      </c>
      <c r="S731" s="48">
        <f t="shared" ca="1" si="116"/>
        <v>85.178364056146521</v>
      </c>
      <c r="T731">
        <f ca="1">_xlfn.IFS(AND(S731&gt;铜钱系统分析!$D$233,S731&lt;=铜钱系统分析!$E$233),5,AND(S731&gt;铜钱系统分析!$D$234,S731&lt;=铜钱系统分析!$E$234),4,AND(S731&gt;铜钱系统分析!$D$235,S731&lt;=铜钱系统分析!$E$235),3,AND(S731&gt;铜钱系统分析!$D$236,S731&lt;=铜钱系统分析!$E$236),2)</f>
        <v>2</v>
      </c>
      <c r="V731" s="48">
        <f t="shared" ca="1" si="117"/>
        <v>68.668611406252097</v>
      </c>
      <c r="W731">
        <f ca="1">_xlfn.IFS(AND(V731&gt;铜钱系统分析!$D$233,V731&lt;=铜钱系统分析!$E$233),5,AND(V731&gt;铜钱系统分析!$D$234,V731&lt;=铜钱系统分析!$E$234),4,AND(V731&gt;铜钱系统分析!$D$235,V731&lt;=铜钱系统分析!$E$235),3,AND(V731&gt;铜钱系统分析!$D$236,V731&lt;=铜钱系统分析!$E$236),2)</f>
        <v>3</v>
      </c>
      <c r="Y731" s="48">
        <f t="shared" ca="1" si="118"/>
        <v>43.940026942029952</v>
      </c>
      <c r="Z731">
        <f ca="1">_xlfn.IFS(AND(Y731&gt;铜钱系统分析!$D$233,Y731&lt;=铜钱系统分析!$E$233),5,AND(Y731&gt;铜钱系统分析!$D$234,Y731&lt;=铜钱系统分析!$E$234),4,AND(Y731&gt;铜钱系统分析!$D$235,Y731&lt;=铜钱系统分析!$E$235),3,AND(Y731&gt;铜钱系统分析!$D$236,Y731&lt;=铜钱系统分析!$E$236),2)</f>
        <v>3</v>
      </c>
      <c r="AB731" s="48">
        <f t="shared" ca="1" si="119"/>
        <v>55.826986210412663</v>
      </c>
      <c r="AC731">
        <f ca="1">_xlfn.IFS(AND(AB731&gt;铜钱系统分析!$D$233,AB731&lt;=铜钱系统分析!$E$233),5,AND(AB731&gt;铜钱系统分析!$D$234,AB731&lt;=铜钱系统分析!$E$234),4,AND(AB731&gt;铜钱系统分析!$D$235,AB731&lt;=铜钱系统分析!$E$235),3,AND(AB731&gt;铜钱系统分析!$D$236,AB731&lt;=铜钱系统分析!$E$236),2)</f>
        <v>3</v>
      </c>
    </row>
    <row r="732" spans="1:29" x14ac:dyDescent="0.15">
      <c r="A732" s="48">
        <f t="shared" ca="1" si="110"/>
        <v>97.161081824101117</v>
      </c>
      <c r="B732">
        <f ca="1">_xlfn.IFS(AND(A732&gt;铜钱系统分析!$D$233,A732&lt;=铜钱系统分析!$E$233),5,AND(A732&gt;铜钱系统分析!$D$234,A732&lt;=铜钱系统分析!$E$234),4,AND(A732&gt;铜钱系统分析!$D$235,A732&lt;=铜钱系统分析!$E$235),3,AND(A732&gt;铜钱系统分析!$D$236,A732&lt;=铜钱系统分析!$E$236),2)</f>
        <v>2</v>
      </c>
      <c r="D732" s="48">
        <f t="shared" ca="1" si="111"/>
        <v>8.0098507942645281</v>
      </c>
      <c r="E732">
        <f ca="1">_xlfn.IFS(AND(D732&gt;铜钱系统分析!$D$233,D732&lt;=铜钱系统分析!$E$233),5,AND(D732&gt;铜钱系统分析!$D$234,D732&lt;=铜钱系统分析!$E$234),4,AND(D732&gt;铜钱系统分析!$D$235,D732&lt;=铜钱系统分析!$E$235),3,AND(D732&gt;铜钱系统分析!$D$236,D732&lt;=铜钱系统分析!$E$236),2)</f>
        <v>3</v>
      </c>
      <c r="G732" s="48">
        <f t="shared" ca="1" si="112"/>
        <v>14.005337763066761</v>
      </c>
      <c r="H732">
        <f ca="1">_xlfn.IFS(AND(G732&gt;铜钱系统分析!$D$233,G732&lt;=铜钱系统分析!$E$233),5,AND(G732&gt;铜钱系统分析!$D$234,G732&lt;=铜钱系统分析!$E$234),4,AND(G732&gt;铜钱系统分析!$D$235,G732&lt;=铜钱系统分析!$E$235),3,AND(G732&gt;铜钱系统分析!$D$236,G732&lt;=铜钱系统分析!$E$236),2)</f>
        <v>3</v>
      </c>
      <c r="J732" s="48">
        <f t="shared" ca="1" si="113"/>
        <v>19.193112040753334</v>
      </c>
      <c r="K732">
        <f ca="1">_xlfn.IFS(AND(J732&gt;铜钱系统分析!$D$233,J732&lt;=铜钱系统分析!$E$233),5,AND(J732&gt;铜钱系统分析!$D$234,J732&lt;=铜钱系统分析!$E$234),4,AND(J732&gt;铜钱系统分析!$D$235,J732&lt;=铜钱系统分析!$E$235),3,AND(J732&gt;铜钱系统分析!$D$236,J732&lt;=铜钱系统分析!$E$236),2)</f>
        <v>3</v>
      </c>
      <c r="M732" s="48">
        <f t="shared" ca="1" si="114"/>
        <v>33.564611861550098</v>
      </c>
      <c r="N732">
        <f ca="1">_xlfn.IFS(AND(M732&gt;铜钱系统分析!$D$233,M732&lt;=铜钱系统分析!$E$233),5,AND(M732&gt;铜钱系统分析!$D$234,M732&lt;=铜钱系统分析!$E$234),4,AND(M732&gt;铜钱系统分析!$D$235,M732&lt;=铜钱系统分析!$E$235),3,AND(M732&gt;铜钱系统分析!$D$236,M732&lt;=铜钱系统分析!$E$236),2)</f>
        <v>3</v>
      </c>
      <c r="P732" s="48">
        <f t="shared" ca="1" si="115"/>
        <v>92.22228230385447</v>
      </c>
      <c r="Q732">
        <f ca="1">_xlfn.IFS(AND(P732&gt;铜钱系统分析!$D$233,P732&lt;=铜钱系统分析!$E$233),5,AND(P732&gt;铜钱系统分析!$D$234,P732&lt;=铜钱系统分析!$E$234),4,AND(P732&gt;铜钱系统分析!$D$235,P732&lt;=铜钱系统分析!$E$235),3,AND(P732&gt;铜钱系统分析!$D$236,P732&lt;=铜钱系统分析!$E$236),2)</f>
        <v>2</v>
      </c>
      <c r="S732" s="48">
        <f t="shared" ca="1" si="116"/>
        <v>41.578119908331601</v>
      </c>
      <c r="T732">
        <f ca="1">_xlfn.IFS(AND(S732&gt;铜钱系统分析!$D$233,S732&lt;=铜钱系统分析!$E$233),5,AND(S732&gt;铜钱系统分析!$D$234,S732&lt;=铜钱系统分析!$E$234),4,AND(S732&gt;铜钱系统分析!$D$235,S732&lt;=铜钱系统分析!$E$235),3,AND(S732&gt;铜钱系统分析!$D$236,S732&lt;=铜钱系统分析!$E$236),2)</f>
        <v>3</v>
      </c>
      <c r="V732" s="48">
        <f t="shared" ca="1" si="117"/>
        <v>30.635838962521376</v>
      </c>
      <c r="W732">
        <f ca="1">_xlfn.IFS(AND(V732&gt;铜钱系统分析!$D$233,V732&lt;=铜钱系统分析!$E$233),5,AND(V732&gt;铜钱系统分析!$D$234,V732&lt;=铜钱系统分析!$E$234),4,AND(V732&gt;铜钱系统分析!$D$235,V732&lt;=铜钱系统分析!$E$235),3,AND(V732&gt;铜钱系统分析!$D$236,V732&lt;=铜钱系统分析!$E$236),2)</f>
        <v>3</v>
      </c>
      <c r="Y732" s="48">
        <f t="shared" ca="1" si="118"/>
        <v>45.509278818907418</v>
      </c>
      <c r="Z732">
        <f ca="1">_xlfn.IFS(AND(Y732&gt;铜钱系统分析!$D$233,Y732&lt;=铜钱系统分析!$E$233),5,AND(Y732&gt;铜钱系统分析!$D$234,Y732&lt;=铜钱系统分析!$E$234),4,AND(Y732&gt;铜钱系统分析!$D$235,Y732&lt;=铜钱系统分析!$E$235),3,AND(Y732&gt;铜钱系统分析!$D$236,Y732&lt;=铜钱系统分析!$E$236),2)</f>
        <v>3</v>
      </c>
      <c r="AB732" s="48">
        <f t="shared" ca="1" si="119"/>
        <v>93.64572000133181</v>
      </c>
      <c r="AC732">
        <f ca="1">_xlfn.IFS(AND(AB732&gt;铜钱系统分析!$D$233,AB732&lt;=铜钱系统分析!$E$233),5,AND(AB732&gt;铜钱系统分析!$D$234,AB732&lt;=铜钱系统分析!$E$234),4,AND(AB732&gt;铜钱系统分析!$D$235,AB732&lt;=铜钱系统分析!$E$235),3,AND(AB732&gt;铜钱系统分析!$D$236,AB732&lt;=铜钱系统分析!$E$236),2)</f>
        <v>2</v>
      </c>
    </row>
    <row r="733" spans="1:29" x14ac:dyDescent="0.15">
      <c r="A733" s="48">
        <f t="shared" ca="1" si="110"/>
        <v>93.410660085651713</v>
      </c>
      <c r="B733">
        <f ca="1">_xlfn.IFS(AND(A733&gt;铜钱系统分析!$D$233,A733&lt;=铜钱系统分析!$E$233),5,AND(A733&gt;铜钱系统分析!$D$234,A733&lt;=铜钱系统分析!$E$234),4,AND(A733&gt;铜钱系统分析!$D$235,A733&lt;=铜钱系统分析!$E$235),3,AND(A733&gt;铜钱系统分析!$D$236,A733&lt;=铜钱系统分析!$E$236),2)</f>
        <v>2</v>
      </c>
      <c r="D733" s="48">
        <f t="shared" ca="1" si="111"/>
        <v>41.349975938396035</v>
      </c>
      <c r="E733">
        <f ca="1">_xlfn.IFS(AND(D733&gt;铜钱系统分析!$D$233,D733&lt;=铜钱系统分析!$E$233),5,AND(D733&gt;铜钱系统分析!$D$234,D733&lt;=铜钱系统分析!$E$234),4,AND(D733&gt;铜钱系统分析!$D$235,D733&lt;=铜钱系统分析!$E$235),3,AND(D733&gt;铜钱系统分析!$D$236,D733&lt;=铜钱系统分析!$E$236),2)</f>
        <v>3</v>
      </c>
      <c r="G733" s="48">
        <f t="shared" ca="1" si="112"/>
        <v>81.124813259162948</v>
      </c>
      <c r="H733">
        <f ca="1">_xlfn.IFS(AND(G733&gt;铜钱系统分析!$D$233,G733&lt;=铜钱系统分析!$E$233),5,AND(G733&gt;铜钱系统分析!$D$234,G733&lt;=铜钱系统分析!$E$234),4,AND(G733&gt;铜钱系统分析!$D$235,G733&lt;=铜钱系统分析!$E$235),3,AND(G733&gt;铜钱系统分析!$D$236,G733&lt;=铜钱系统分析!$E$236),2)</f>
        <v>2</v>
      </c>
      <c r="J733" s="48">
        <f t="shared" ca="1" si="113"/>
        <v>14.906877176425148</v>
      </c>
      <c r="K733">
        <f ca="1">_xlfn.IFS(AND(J733&gt;铜钱系统分析!$D$233,J733&lt;=铜钱系统分析!$E$233),5,AND(J733&gt;铜钱系统分析!$D$234,J733&lt;=铜钱系统分析!$E$234),4,AND(J733&gt;铜钱系统分析!$D$235,J733&lt;=铜钱系统分析!$E$235),3,AND(J733&gt;铜钱系统分析!$D$236,J733&lt;=铜钱系统分析!$E$236),2)</f>
        <v>3</v>
      </c>
      <c r="M733" s="48">
        <f t="shared" ca="1" si="114"/>
        <v>40.92315053296327</v>
      </c>
      <c r="N733">
        <f ca="1">_xlfn.IFS(AND(M733&gt;铜钱系统分析!$D$233,M733&lt;=铜钱系统分析!$E$233),5,AND(M733&gt;铜钱系统分析!$D$234,M733&lt;=铜钱系统分析!$E$234),4,AND(M733&gt;铜钱系统分析!$D$235,M733&lt;=铜钱系统分析!$E$235),3,AND(M733&gt;铜钱系统分析!$D$236,M733&lt;=铜钱系统分析!$E$236),2)</f>
        <v>3</v>
      </c>
      <c r="P733" s="48">
        <f t="shared" ca="1" si="115"/>
        <v>1.9535878133384643</v>
      </c>
      <c r="Q733">
        <f ca="1">_xlfn.IFS(AND(P733&gt;铜钱系统分析!$D$233,P733&lt;=铜钱系统分析!$E$233),5,AND(P733&gt;铜钱系统分析!$D$234,P733&lt;=铜钱系统分析!$E$234),4,AND(P733&gt;铜钱系统分析!$D$235,P733&lt;=铜钱系统分析!$E$235),3,AND(P733&gt;铜钱系统分析!$D$236,P733&lt;=铜钱系统分析!$E$236),2)</f>
        <v>4</v>
      </c>
      <c r="S733" s="48">
        <f t="shared" ca="1" si="116"/>
        <v>2.1929951705396356</v>
      </c>
      <c r="T733">
        <f ca="1">_xlfn.IFS(AND(S733&gt;铜钱系统分析!$D$233,S733&lt;=铜钱系统分析!$E$233),5,AND(S733&gt;铜钱系统分析!$D$234,S733&lt;=铜钱系统分析!$E$234),4,AND(S733&gt;铜钱系统分析!$D$235,S733&lt;=铜钱系统分析!$E$235),3,AND(S733&gt;铜钱系统分析!$D$236,S733&lt;=铜钱系统分析!$E$236),2)</f>
        <v>4</v>
      </c>
      <c r="V733" s="48">
        <f t="shared" ca="1" si="117"/>
        <v>47.100700774872827</v>
      </c>
      <c r="W733">
        <f ca="1">_xlfn.IFS(AND(V733&gt;铜钱系统分析!$D$233,V733&lt;=铜钱系统分析!$E$233),5,AND(V733&gt;铜钱系统分析!$D$234,V733&lt;=铜钱系统分析!$E$234),4,AND(V733&gt;铜钱系统分析!$D$235,V733&lt;=铜钱系统分析!$E$235),3,AND(V733&gt;铜钱系统分析!$D$236,V733&lt;=铜钱系统分析!$E$236),2)</f>
        <v>3</v>
      </c>
      <c r="Y733" s="48">
        <f t="shared" ca="1" si="118"/>
        <v>18.612868788502013</v>
      </c>
      <c r="Z733">
        <f ca="1">_xlfn.IFS(AND(Y733&gt;铜钱系统分析!$D$233,Y733&lt;=铜钱系统分析!$E$233),5,AND(Y733&gt;铜钱系统分析!$D$234,Y733&lt;=铜钱系统分析!$E$234),4,AND(Y733&gt;铜钱系统分析!$D$235,Y733&lt;=铜钱系统分析!$E$235),3,AND(Y733&gt;铜钱系统分析!$D$236,Y733&lt;=铜钱系统分析!$E$236),2)</f>
        <v>3</v>
      </c>
      <c r="AB733" s="48">
        <f t="shared" ca="1" si="119"/>
        <v>64.3034152160335</v>
      </c>
      <c r="AC733">
        <f ca="1">_xlfn.IFS(AND(AB733&gt;铜钱系统分析!$D$233,AB733&lt;=铜钱系统分析!$E$233),5,AND(AB733&gt;铜钱系统分析!$D$234,AB733&lt;=铜钱系统分析!$E$234),4,AND(AB733&gt;铜钱系统分析!$D$235,AB733&lt;=铜钱系统分析!$E$235),3,AND(AB733&gt;铜钱系统分析!$D$236,AB733&lt;=铜钱系统分析!$E$236),2)</f>
        <v>3</v>
      </c>
    </row>
    <row r="734" spans="1:29" x14ac:dyDescent="0.15">
      <c r="A734" s="48">
        <f t="shared" ca="1" si="110"/>
        <v>16.685945720543572</v>
      </c>
      <c r="B734">
        <f ca="1">_xlfn.IFS(AND(A734&gt;铜钱系统分析!$D$233,A734&lt;=铜钱系统分析!$E$233),5,AND(A734&gt;铜钱系统分析!$D$234,A734&lt;=铜钱系统分析!$E$234),4,AND(A734&gt;铜钱系统分析!$D$235,A734&lt;=铜钱系统分析!$E$235),3,AND(A734&gt;铜钱系统分析!$D$236,A734&lt;=铜钱系统分析!$E$236),2)</f>
        <v>3</v>
      </c>
      <c r="D734" s="48">
        <f t="shared" ca="1" si="111"/>
        <v>21.013220986973412</v>
      </c>
      <c r="E734">
        <f ca="1">_xlfn.IFS(AND(D734&gt;铜钱系统分析!$D$233,D734&lt;=铜钱系统分析!$E$233),5,AND(D734&gt;铜钱系统分析!$D$234,D734&lt;=铜钱系统分析!$E$234),4,AND(D734&gt;铜钱系统分析!$D$235,D734&lt;=铜钱系统分析!$E$235),3,AND(D734&gt;铜钱系统分析!$D$236,D734&lt;=铜钱系统分析!$E$236),2)</f>
        <v>3</v>
      </c>
      <c r="G734" s="48">
        <f t="shared" ca="1" si="112"/>
        <v>42.256923821681191</v>
      </c>
      <c r="H734">
        <f ca="1">_xlfn.IFS(AND(G734&gt;铜钱系统分析!$D$233,G734&lt;=铜钱系统分析!$E$233),5,AND(G734&gt;铜钱系统分析!$D$234,G734&lt;=铜钱系统分析!$E$234),4,AND(G734&gt;铜钱系统分析!$D$235,G734&lt;=铜钱系统分析!$E$235),3,AND(G734&gt;铜钱系统分析!$D$236,G734&lt;=铜钱系统分析!$E$236),2)</f>
        <v>3</v>
      </c>
      <c r="J734" s="48">
        <f t="shared" ca="1" si="113"/>
        <v>93.642956190951708</v>
      </c>
      <c r="K734">
        <f ca="1">_xlfn.IFS(AND(J734&gt;铜钱系统分析!$D$233,J734&lt;=铜钱系统分析!$E$233),5,AND(J734&gt;铜钱系统分析!$D$234,J734&lt;=铜钱系统分析!$E$234),4,AND(J734&gt;铜钱系统分析!$D$235,J734&lt;=铜钱系统分析!$E$235),3,AND(J734&gt;铜钱系统分析!$D$236,J734&lt;=铜钱系统分析!$E$236),2)</f>
        <v>2</v>
      </c>
      <c r="M734" s="48">
        <f t="shared" ca="1" si="114"/>
        <v>28.749498881593439</v>
      </c>
      <c r="N734">
        <f ca="1">_xlfn.IFS(AND(M734&gt;铜钱系统分析!$D$233,M734&lt;=铜钱系统分析!$E$233),5,AND(M734&gt;铜钱系统分析!$D$234,M734&lt;=铜钱系统分析!$E$234),4,AND(M734&gt;铜钱系统分析!$D$235,M734&lt;=铜钱系统分析!$E$235),3,AND(M734&gt;铜钱系统分析!$D$236,M734&lt;=铜钱系统分析!$E$236),2)</f>
        <v>3</v>
      </c>
      <c r="P734" s="48">
        <f t="shared" ca="1" si="115"/>
        <v>80.723006753166189</v>
      </c>
      <c r="Q734">
        <f ca="1">_xlfn.IFS(AND(P734&gt;铜钱系统分析!$D$233,P734&lt;=铜钱系统分析!$E$233),5,AND(P734&gt;铜钱系统分析!$D$234,P734&lt;=铜钱系统分析!$E$234),4,AND(P734&gt;铜钱系统分析!$D$235,P734&lt;=铜钱系统分析!$E$235),3,AND(P734&gt;铜钱系统分析!$D$236,P734&lt;=铜钱系统分析!$E$236),2)</f>
        <v>2</v>
      </c>
      <c r="S734" s="48">
        <f t="shared" ca="1" si="116"/>
        <v>12.247804987320199</v>
      </c>
      <c r="T734">
        <f ca="1">_xlfn.IFS(AND(S734&gt;铜钱系统分析!$D$233,S734&lt;=铜钱系统分析!$E$233),5,AND(S734&gt;铜钱系统分析!$D$234,S734&lt;=铜钱系统分析!$E$234),4,AND(S734&gt;铜钱系统分析!$D$235,S734&lt;=铜钱系统分析!$E$235),3,AND(S734&gt;铜钱系统分析!$D$236,S734&lt;=铜钱系统分析!$E$236),2)</f>
        <v>3</v>
      </c>
      <c r="V734" s="48">
        <f t="shared" ca="1" si="117"/>
        <v>30.086585844864398</v>
      </c>
      <c r="W734">
        <f ca="1">_xlfn.IFS(AND(V734&gt;铜钱系统分析!$D$233,V734&lt;=铜钱系统分析!$E$233),5,AND(V734&gt;铜钱系统分析!$D$234,V734&lt;=铜钱系统分析!$E$234),4,AND(V734&gt;铜钱系统分析!$D$235,V734&lt;=铜钱系统分析!$E$235),3,AND(V734&gt;铜钱系统分析!$D$236,V734&lt;=铜钱系统分析!$E$236),2)</f>
        <v>3</v>
      </c>
      <c r="Y734" s="48">
        <f t="shared" ca="1" si="118"/>
        <v>76.627442557324471</v>
      </c>
      <c r="Z734">
        <f ca="1">_xlfn.IFS(AND(Y734&gt;铜钱系统分析!$D$233,Y734&lt;=铜钱系统分析!$E$233),5,AND(Y734&gt;铜钱系统分析!$D$234,Y734&lt;=铜钱系统分析!$E$234),4,AND(Y734&gt;铜钱系统分析!$D$235,Y734&lt;=铜钱系统分析!$E$235),3,AND(Y734&gt;铜钱系统分析!$D$236,Y734&lt;=铜钱系统分析!$E$236),2)</f>
        <v>2</v>
      </c>
      <c r="AB734" s="48">
        <f t="shared" ca="1" si="119"/>
        <v>65.611582750778908</v>
      </c>
      <c r="AC734">
        <f ca="1">_xlfn.IFS(AND(AB734&gt;铜钱系统分析!$D$233,AB734&lt;=铜钱系统分析!$E$233),5,AND(AB734&gt;铜钱系统分析!$D$234,AB734&lt;=铜钱系统分析!$E$234),4,AND(AB734&gt;铜钱系统分析!$D$235,AB734&lt;=铜钱系统分析!$E$235),3,AND(AB734&gt;铜钱系统分析!$D$236,AB734&lt;=铜钱系统分析!$E$236),2)</f>
        <v>3</v>
      </c>
    </row>
    <row r="735" spans="1:29" x14ac:dyDescent="0.15">
      <c r="A735" s="48">
        <f t="shared" ca="1" si="110"/>
        <v>45.564588394701865</v>
      </c>
      <c r="B735">
        <f ca="1">_xlfn.IFS(AND(A735&gt;铜钱系统分析!$D$233,A735&lt;=铜钱系统分析!$E$233),5,AND(A735&gt;铜钱系统分析!$D$234,A735&lt;=铜钱系统分析!$E$234),4,AND(A735&gt;铜钱系统分析!$D$235,A735&lt;=铜钱系统分析!$E$235),3,AND(A735&gt;铜钱系统分析!$D$236,A735&lt;=铜钱系统分析!$E$236),2)</f>
        <v>3</v>
      </c>
      <c r="D735" s="48">
        <f t="shared" ca="1" si="111"/>
        <v>82.882206531698728</v>
      </c>
      <c r="E735">
        <f ca="1">_xlfn.IFS(AND(D735&gt;铜钱系统分析!$D$233,D735&lt;=铜钱系统分析!$E$233),5,AND(D735&gt;铜钱系统分析!$D$234,D735&lt;=铜钱系统分析!$E$234),4,AND(D735&gt;铜钱系统分析!$D$235,D735&lt;=铜钱系统分析!$E$235),3,AND(D735&gt;铜钱系统分析!$D$236,D735&lt;=铜钱系统分析!$E$236),2)</f>
        <v>2</v>
      </c>
      <c r="G735" s="48">
        <f t="shared" ca="1" si="112"/>
        <v>80.17585718288025</v>
      </c>
      <c r="H735">
        <f ca="1">_xlfn.IFS(AND(G735&gt;铜钱系统分析!$D$233,G735&lt;=铜钱系统分析!$E$233),5,AND(G735&gt;铜钱系统分析!$D$234,G735&lt;=铜钱系统分析!$E$234),4,AND(G735&gt;铜钱系统分析!$D$235,G735&lt;=铜钱系统分析!$E$235),3,AND(G735&gt;铜钱系统分析!$D$236,G735&lt;=铜钱系统分析!$E$236),2)</f>
        <v>2</v>
      </c>
      <c r="J735" s="48">
        <f t="shared" ca="1" si="113"/>
        <v>6.1032928474926145</v>
      </c>
      <c r="K735">
        <f ca="1">_xlfn.IFS(AND(J735&gt;铜钱系统分析!$D$233,J735&lt;=铜钱系统分析!$E$233),5,AND(J735&gt;铜钱系统分析!$D$234,J735&lt;=铜钱系统分析!$E$234),4,AND(J735&gt;铜钱系统分析!$D$235,J735&lt;=铜钱系统分析!$E$235),3,AND(J735&gt;铜钱系统分析!$D$236,J735&lt;=铜钱系统分析!$E$236),2)</f>
        <v>3</v>
      </c>
      <c r="M735" s="48">
        <f t="shared" ca="1" si="114"/>
        <v>47.632901749267653</v>
      </c>
      <c r="N735">
        <f ca="1">_xlfn.IFS(AND(M735&gt;铜钱系统分析!$D$233,M735&lt;=铜钱系统分析!$E$233),5,AND(M735&gt;铜钱系统分析!$D$234,M735&lt;=铜钱系统分析!$E$234),4,AND(M735&gt;铜钱系统分析!$D$235,M735&lt;=铜钱系统分析!$E$235),3,AND(M735&gt;铜钱系统分析!$D$236,M735&lt;=铜钱系统分析!$E$236),2)</f>
        <v>3</v>
      </c>
      <c r="P735" s="48">
        <f t="shared" ca="1" si="115"/>
        <v>13.702007761280122</v>
      </c>
      <c r="Q735">
        <f ca="1">_xlfn.IFS(AND(P735&gt;铜钱系统分析!$D$233,P735&lt;=铜钱系统分析!$E$233),5,AND(P735&gt;铜钱系统分析!$D$234,P735&lt;=铜钱系统分析!$E$234),4,AND(P735&gt;铜钱系统分析!$D$235,P735&lt;=铜钱系统分析!$E$235),3,AND(P735&gt;铜钱系统分析!$D$236,P735&lt;=铜钱系统分析!$E$236),2)</f>
        <v>3</v>
      </c>
      <c r="S735" s="48">
        <f t="shared" ca="1" si="116"/>
        <v>98.965387848400994</v>
      </c>
      <c r="T735">
        <f ca="1">_xlfn.IFS(AND(S735&gt;铜钱系统分析!$D$233,S735&lt;=铜钱系统分析!$E$233),5,AND(S735&gt;铜钱系统分析!$D$234,S735&lt;=铜钱系统分析!$E$234),4,AND(S735&gt;铜钱系统分析!$D$235,S735&lt;=铜钱系统分析!$E$235),3,AND(S735&gt;铜钱系统分析!$D$236,S735&lt;=铜钱系统分析!$E$236),2)</f>
        <v>2</v>
      </c>
      <c r="V735" s="48">
        <f t="shared" ca="1" si="117"/>
        <v>72.241286223286338</v>
      </c>
      <c r="W735">
        <f ca="1">_xlfn.IFS(AND(V735&gt;铜钱系统分析!$D$233,V735&lt;=铜钱系统分析!$E$233),5,AND(V735&gt;铜钱系统分析!$D$234,V735&lt;=铜钱系统分析!$E$234),4,AND(V735&gt;铜钱系统分析!$D$235,V735&lt;=铜钱系统分析!$E$235),3,AND(V735&gt;铜钱系统分析!$D$236,V735&lt;=铜钱系统分析!$E$236),2)</f>
        <v>3</v>
      </c>
      <c r="Y735" s="48">
        <f t="shared" ca="1" si="118"/>
        <v>45.741576932087945</v>
      </c>
      <c r="Z735">
        <f ca="1">_xlfn.IFS(AND(Y735&gt;铜钱系统分析!$D$233,Y735&lt;=铜钱系统分析!$E$233),5,AND(Y735&gt;铜钱系统分析!$D$234,Y735&lt;=铜钱系统分析!$E$234),4,AND(Y735&gt;铜钱系统分析!$D$235,Y735&lt;=铜钱系统分析!$E$235),3,AND(Y735&gt;铜钱系统分析!$D$236,Y735&lt;=铜钱系统分析!$E$236),2)</f>
        <v>3</v>
      </c>
      <c r="AB735" s="48">
        <f t="shared" ca="1" si="119"/>
        <v>90.253028958483583</v>
      </c>
      <c r="AC735">
        <f ca="1">_xlfn.IFS(AND(AB735&gt;铜钱系统分析!$D$233,AB735&lt;=铜钱系统分析!$E$233),5,AND(AB735&gt;铜钱系统分析!$D$234,AB735&lt;=铜钱系统分析!$E$234),4,AND(AB735&gt;铜钱系统分析!$D$235,AB735&lt;=铜钱系统分析!$E$235),3,AND(AB735&gt;铜钱系统分析!$D$236,AB735&lt;=铜钱系统分析!$E$236),2)</f>
        <v>2</v>
      </c>
    </row>
    <row r="736" spans="1:29" x14ac:dyDescent="0.15">
      <c r="A736" s="48">
        <f t="shared" ca="1" si="110"/>
        <v>43.481249129698526</v>
      </c>
      <c r="B736">
        <f ca="1">_xlfn.IFS(AND(A736&gt;铜钱系统分析!$D$233,A736&lt;=铜钱系统分析!$E$233),5,AND(A736&gt;铜钱系统分析!$D$234,A736&lt;=铜钱系统分析!$E$234),4,AND(A736&gt;铜钱系统分析!$D$235,A736&lt;=铜钱系统分析!$E$235),3,AND(A736&gt;铜钱系统分析!$D$236,A736&lt;=铜钱系统分析!$E$236),2)</f>
        <v>3</v>
      </c>
      <c r="D736" s="48">
        <f t="shared" ca="1" si="111"/>
        <v>38.790749727041174</v>
      </c>
      <c r="E736">
        <f ca="1">_xlfn.IFS(AND(D736&gt;铜钱系统分析!$D$233,D736&lt;=铜钱系统分析!$E$233),5,AND(D736&gt;铜钱系统分析!$D$234,D736&lt;=铜钱系统分析!$E$234),4,AND(D736&gt;铜钱系统分析!$D$235,D736&lt;=铜钱系统分析!$E$235),3,AND(D736&gt;铜钱系统分析!$D$236,D736&lt;=铜钱系统分析!$E$236),2)</f>
        <v>3</v>
      </c>
      <c r="G736" s="48">
        <f t="shared" ca="1" si="112"/>
        <v>66.164065086531892</v>
      </c>
      <c r="H736">
        <f ca="1">_xlfn.IFS(AND(G736&gt;铜钱系统分析!$D$233,G736&lt;=铜钱系统分析!$E$233),5,AND(G736&gt;铜钱系统分析!$D$234,G736&lt;=铜钱系统分析!$E$234),4,AND(G736&gt;铜钱系统分析!$D$235,G736&lt;=铜钱系统分析!$E$235),3,AND(G736&gt;铜钱系统分析!$D$236,G736&lt;=铜钱系统分析!$E$236),2)</f>
        <v>3</v>
      </c>
      <c r="J736" s="48">
        <f t="shared" ca="1" si="113"/>
        <v>94.40518757704568</v>
      </c>
      <c r="K736">
        <f ca="1">_xlfn.IFS(AND(J736&gt;铜钱系统分析!$D$233,J736&lt;=铜钱系统分析!$E$233),5,AND(J736&gt;铜钱系统分析!$D$234,J736&lt;=铜钱系统分析!$E$234),4,AND(J736&gt;铜钱系统分析!$D$235,J736&lt;=铜钱系统分析!$E$235),3,AND(J736&gt;铜钱系统分析!$D$236,J736&lt;=铜钱系统分析!$E$236),2)</f>
        <v>2</v>
      </c>
      <c r="M736" s="48">
        <f t="shared" ca="1" si="114"/>
        <v>71.136462692038876</v>
      </c>
      <c r="N736">
        <f ca="1">_xlfn.IFS(AND(M736&gt;铜钱系统分析!$D$233,M736&lt;=铜钱系统分析!$E$233),5,AND(M736&gt;铜钱系统分析!$D$234,M736&lt;=铜钱系统分析!$E$234),4,AND(M736&gt;铜钱系统分析!$D$235,M736&lt;=铜钱系统分析!$E$235),3,AND(M736&gt;铜钱系统分析!$D$236,M736&lt;=铜钱系统分析!$E$236),2)</f>
        <v>3</v>
      </c>
      <c r="P736" s="48">
        <f t="shared" ca="1" si="115"/>
        <v>65.327733927129316</v>
      </c>
      <c r="Q736">
        <f ca="1">_xlfn.IFS(AND(P736&gt;铜钱系统分析!$D$233,P736&lt;=铜钱系统分析!$E$233),5,AND(P736&gt;铜钱系统分析!$D$234,P736&lt;=铜钱系统分析!$E$234),4,AND(P736&gt;铜钱系统分析!$D$235,P736&lt;=铜钱系统分析!$E$235),3,AND(P736&gt;铜钱系统分析!$D$236,P736&lt;=铜钱系统分析!$E$236),2)</f>
        <v>3</v>
      </c>
      <c r="S736" s="48">
        <f t="shared" ca="1" si="116"/>
        <v>96.079187474759749</v>
      </c>
      <c r="T736">
        <f ca="1">_xlfn.IFS(AND(S736&gt;铜钱系统分析!$D$233,S736&lt;=铜钱系统分析!$E$233),5,AND(S736&gt;铜钱系统分析!$D$234,S736&lt;=铜钱系统分析!$E$234),4,AND(S736&gt;铜钱系统分析!$D$235,S736&lt;=铜钱系统分析!$E$235),3,AND(S736&gt;铜钱系统分析!$D$236,S736&lt;=铜钱系统分析!$E$236),2)</f>
        <v>2</v>
      </c>
      <c r="V736" s="48">
        <f t="shared" ca="1" si="117"/>
        <v>60.725879161710893</v>
      </c>
      <c r="W736">
        <f ca="1">_xlfn.IFS(AND(V736&gt;铜钱系统分析!$D$233,V736&lt;=铜钱系统分析!$E$233),5,AND(V736&gt;铜钱系统分析!$D$234,V736&lt;=铜钱系统分析!$E$234),4,AND(V736&gt;铜钱系统分析!$D$235,V736&lt;=铜钱系统分析!$E$235),3,AND(V736&gt;铜钱系统分析!$D$236,V736&lt;=铜钱系统分析!$E$236),2)</f>
        <v>3</v>
      </c>
      <c r="Y736" s="48">
        <f t="shared" ca="1" si="118"/>
        <v>46.361237241879962</v>
      </c>
      <c r="Z736">
        <f ca="1">_xlfn.IFS(AND(Y736&gt;铜钱系统分析!$D$233,Y736&lt;=铜钱系统分析!$E$233),5,AND(Y736&gt;铜钱系统分析!$D$234,Y736&lt;=铜钱系统分析!$E$234),4,AND(Y736&gt;铜钱系统分析!$D$235,Y736&lt;=铜钱系统分析!$E$235),3,AND(Y736&gt;铜钱系统分析!$D$236,Y736&lt;=铜钱系统分析!$E$236),2)</f>
        <v>3</v>
      </c>
      <c r="AB736" s="48">
        <f t="shared" ca="1" si="119"/>
        <v>3.4672369111759749</v>
      </c>
      <c r="AC736">
        <f ca="1">_xlfn.IFS(AND(AB736&gt;铜钱系统分析!$D$233,AB736&lt;=铜钱系统分析!$E$233),5,AND(AB736&gt;铜钱系统分析!$D$234,AB736&lt;=铜钱系统分析!$E$234),4,AND(AB736&gt;铜钱系统分析!$D$235,AB736&lt;=铜钱系统分析!$E$235),3,AND(AB736&gt;铜钱系统分析!$D$236,AB736&lt;=铜钱系统分析!$E$236),2)</f>
        <v>3</v>
      </c>
    </row>
    <row r="737" spans="1:29" x14ac:dyDescent="0.15">
      <c r="A737" s="48">
        <f t="shared" ca="1" si="110"/>
        <v>10.371111639819809</v>
      </c>
      <c r="B737">
        <f ca="1">_xlfn.IFS(AND(A737&gt;铜钱系统分析!$D$233,A737&lt;=铜钱系统分析!$E$233),5,AND(A737&gt;铜钱系统分析!$D$234,A737&lt;=铜钱系统分析!$E$234),4,AND(A737&gt;铜钱系统分析!$D$235,A737&lt;=铜钱系统分析!$E$235),3,AND(A737&gt;铜钱系统分析!$D$236,A737&lt;=铜钱系统分析!$E$236),2)</f>
        <v>3</v>
      </c>
      <c r="D737" s="48">
        <f t="shared" ca="1" si="111"/>
        <v>31.17496516655962</v>
      </c>
      <c r="E737">
        <f ca="1">_xlfn.IFS(AND(D737&gt;铜钱系统分析!$D$233,D737&lt;=铜钱系统分析!$E$233),5,AND(D737&gt;铜钱系统分析!$D$234,D737&lt;=铜钱系统分析!$E$234),4,AND(D737&gt;铜钱系统分析!$D$235,D737&lt;=铜钱系统分析!$E$235),3,AND(D737&gt;铜钱系统分析!$D$236,D737&lt;=铜钱系统分析!$E$236),2)</f>
        <v>3</v>
      </c>
      <c r="G737" s="48">
        <f t="shared" ca="1" si="112"/>
        <v>11.453756607267596</v>
      </c>
      <c r="H737">
        <f ca="1">_xlfn.IFS(AND(G737&gt;铜钱系统分析!$D$233,G737&lt;=铜钱系统分析!$E$233),5,AND(G737&gt;铜钱系统分析!$D$234,G737&lt;=铜钱系统分析!$E$234),4,AND(G737&gt;铜钱系统分析!$D$235,G737&lt;=铜钱系统分析!$E$235),3,AND(G737&gt;铜钱系统分析!$D$236,G737&lt;=铜钱系统分析!$E$236),2)</f>
        <v>3</v>
      </c>
      <c r="J737" s="48">
        <f t="shared" ca="1" si="113"/>
        <v>30.781945196118144</v>
      </c>
      <c r="K737">
        <f ca="1">_xlfn.IFS(AND(J737&gt;铜钱系统分析!$D$233,J737&lt;=铜钱系统分析!$E$233),5,AND(J737&gt;铜钱系统分析!$D$234,J737&lt;=铜钱系统分析!$E$234),4,AND(J737&gt;铜钱系统分析!$D$235,J737&lt;=铜钱系统分析!$E$235),3,AND(J737&gt;铜钱系统分析!$D$236,J737&lt;=铜钱系统分析!$E$236),2)</f>
        <v>3</v>
      </c>
      <c r="M737" s="48">
        <f t="shared" ca="1" si="114"/>
        <v>43.025981813541314</v>
      </c>
      <c r="N737">
        <f ca="1">_xlfn.IFS(AND(M737&gt;铜钱系统分析!$D$233,M737&lt;=铜钱系统分析!$E$233),5,AND(M737&gt;铜钱系统分析!$D$234,M737&lt;=铜钱系统分析!$E$234),4,AND(M737&gt;铜钱系统分析!$D$235,M737&lt;=铜钱系统分析!$E$235),3,AND(M737&gt;铜钱系统分析!$D$236,M737&lt;=铜钱系统分析!$E$236),2)</f>
        <v>3</v>
      </c>
      <c r="P737" s="48">
        <f t="shared" ca="1" si="115"/>
        <v>17.357403096487158</v>
      </c>
      <c r="Q737">
        <f ca="1">_xlfn.IFS(AND(P737&gt;铜钱系统分析!$D$233,P737&lt;=铜钱系统分析!$E$233),5,AND(P737&gt;铜钱系统分析!$D$234,P737&lt;=铜钱系统分析!$E$234),4,AND(P737&gt;铜钱系统分析!$D$235,P737&lt;=铜钱系统分析!$E$235),3,AND(P737&gt;铜钱系统分析!$D$236,P737&lt;=铜钱系统分析!$E$236),2)</f>
        <v>3</v>
      </c>
      <c r="S737" s="48">
        <f t="shared" ca="1" si="116"/>
        <v>46.268070136597984</v>
      </c>
      <c r="T737">
        <f ca="1">_xlfn.IFS(AND(S737&gt;铜钱系统分析!$D$233,S737&lt;=铜钱系统分析!$E$233),5,AND(S737&gt;铜钱系统分析!$D$234,S737&lt;=铜钱系统分析!$E$234),4,AND(S737&gt;铜钱系统分析!$D$235,S737&lt;=铜钱系统分析!$E$235),3,AND(S737&gt;铜钱系统分析!$D$236,S737&lt;=铜钱系统分析!$E$236),2)</f>
        <v>3</v>
      </c>
      <c r="V737" s="48">
        <f t="shared" ca="1" si="117"/>
        <v>30.49977821684471</v>
      </c>
      <c r="W737">
        <f ca="1">_xlfn.IFS(AND(V737&gt;铜钱系统分析!$D$233,V737&lt;=铜钱系统分析!$E$233),5,AND(V737&gt;铜钱系统分析!$D$234,V737&lt;=铜钱系统分析!$E$234),4,AND(V737&gt;铜钱系统分析!$D$235,V737&lt;=铜钱系统分析!$E$235),3,AND(V737&gt;铜钱系统分析!$D$236,V737&lt;=铜钱系统分析!$E$236),2)</f>
        <v>3</v>
      </c>
      <c r="Y737" s="48">
        <f t="shared" ca="1" si="118"/>
        <v>72.18147297289724</v>
      </c>
      <c r="Z737">
        <f ca="1">_xlfn.IFS(AND(Y737&gt;铜钱系统分析!$D$233,Y737&lt;=铜钱系统分析!$E$233),5,AND(Y737&gt;铜钱系统分析!$D$234,Y737&lt;=铜钱系统分析!$E$234),4,AND(Y737&gt;铜钱系统分析!$D$235,Y737&lt;=铜钱系统分析!$E$235),3,AND(Y737&gt;铜钱系统分析!$D$236,Y737&lt;=铜钱系统分析!$E$236),2)</f>
        <v>3</v>
      </c>
      <c r="AB737" s="48">
        <f t="shared" ca="1" si="119"/>
        <v>79.764471240406436</v>
      </c>
      <c r="AC737">
        <f ca="1">_xlfn.IFS(AND(AB737&gt;铜钱系统分析!$D$233,AB737&lt;=铜钱系统分析!$E$233),5,AND(AB737&gt;铜钱系统分析!$D$234,AB737&lt;=铜钱系统分析!$E$234),4,AND(AB737&gt;铜钱系统分析!$D$235,AB737&lt;=铜钱系统分析!$E$235),3,AND(AB737&gt;铜钱系统分析!$D$236,AB737&lt;=铜钱系统分析!$E$236),2)</f>
        <v>2</v>
      </c>
    </row>
    <row r="738" spans="1:29" x14ac:dyDescent="0.15">
      <c r="A738" s="48">
        <f t="shared" ca="1" si="110"/>
        <v>4.5318943615236584</v>
      </c>
      <c r="B738">
        <f ca="1">_xlfn.IFS(AND(A738&gt;铜钱系统分析!$D$233,A738&lt;=铜钱系统分析!$E$233),5,AND(A738&gt;铜钱系统分析!$D$234,A738&lt;=铜钱系统分析!$E$234),4,AND(A738&gt;铜钱系统分析!$D$235,A738&lt;=铜钱系统分析!$E$235),3,AND(A738&gt;铜钱系统分析!$D$236,A738&lt;=铜钱系统分析!$E$236),2)</f>
        <v>3</v>
      </c>
      <c r="D738" s="48">
        <f t="shared" ca="1" si="111"/>
        <v>57.009150391461503</v>
      </c>
      <c r="E738">
        <f ca="1">_xlfn.IFS(AND(D738&gt;铜钱系统分析!$D$233,D738&lt;=铜钱系统分析!$E$233),5,AND(D738&gt;铜钱系统分析!$D$234,D738&lt;=铜钱系统分析!$E$234),4,AND(D738&gt;铜钱系统分析!$D$235,D738&lt;=铜钱系统分析!$E$235),3,AND(D738&gt;铜钱系统分析!$D$236,D738&lt;=铜钱系统分析!$E$236),2)</f>
        <v>3</v>
      </c>
      <c r="G738" s="48">
        <f t="shared" ca="1" si="112"/>
        <v>61.610077844094526</v>
      </c>
      <c r="H738">
        <f ca="1">_xlfn.IFS(AND(G738&gt;铜钱系统分析!$D$233,G738&lt;=铜钱系统分析!$E$233),5,AND(G738&gt;铜钱系统分析!$D$234,G738&lt;=铜钱系统分析!$E$234),4,AND(G738&gt;铜钱系统分析!$D$235,G738&lt;=铜钱系统分析!$E$235),3,AND(G738&gt;铜钱系统分析!$D$236,G738&lt;=铜钱系统分析!$E$236),2)</f>
        <v>3</v>
      </c>
      <c r="J738" s="48">
        <f t="shared" ca="1" si="113"/>
        <v>64.64268792888835</v>
      </c>
      <c r="K738">
        <f ca="1">_xlfn.IFS(AND(J738&gt;铜钱系统分析!$D$233,J738&lt;=铜钱系统分析!$E$233),5,AND(J738&gt;铜钱系统分析!$D$234,J738&lt;=铜钱系统分析!$E$234),4,AND(J738&gt;铜钱系统分析!$D$235,J738&lt;=铜钱系统分析!$E$235),3,AND(J738&gt;铜钱系统分析!$D$236,J738&lt;=铜钱系统分析!$E$236),2)</f>
        <v>3</v>
      </c>
      <c r="M738" s="48">
        <f t="shared" ca="1" si="114"/>
        <v>70.75516482311825</v>
      </c>
      <c r="N738">
        <f ca="1">_xlfn.IFS(AND(M738&gt;铜钱系统分析!$D$233,M738&lt;=铜钱系统分析!$E$233),5,AND(M738&gt;铜钱系统分析!$D$234,M738&lt;=铜钱系统分析!$E$234),4,AND(M738&gt;铜钱系统分析!$D$235,M738&lt;=铜钱系统分析!$E$235),3,AND(M738&gt;铜钱系统分析!$D$236,M738&lt;=铜钱系统分析!$E$236),2)</f>
        <v>3</v>
      </c>
      <c r="P738" s="48">
        <f t="shared" ca="1" si="115"/>
        <v>18.304387538250488</v>
      </c>
      <c r="Q738">
        <f ca="1">_xlfn.IFS(AND(P738&gt;铜钱系统分析!$D$233,P738&lt;=铜钱系统分析!$E$233),5,AND(P738&gt;铜钱系统分析!$D$234,P738&lt;=铜钱系统分析!$E$234),4,AND(P738&gt;铜钱系统分析!$D$235,P738&lt;=铜钱系统分析!$E$235),3,AND(P738&gt;铜钱系统分析!$D$236,P738&lt;=铜钱系统分析!$E$236),2)</f>
        <v>3</v>
      </c>
      <c r="S738" s="48">
        <f t="shared" ca="1" si="116"/>
        <v>69.643364948510296</v>
      </c>
      <c r="T738">
        <f ca="1">_xlfn.IFS(AND(S738&gt;铜钱系统分析!$D$233,S738&lt;=铜钱系统分析!$E$233),5,AND(S738&gt;铜钱系统分析!$D$234,S738&lt;=铜钱系统分析!$E$234),4,AND(S738&gt;铜钱系统分析!$D$235,S738&lt;=铜钱系统分析!$E$235),3,AND(S738&gt;铜钱系统分析!$D$236,S738&lt;=铜钱系统分析!$E$236),2)</f>
        <v>3</v>
      </c>
      <c r="V738" s="48">
        <f t="shared" ca="1" si="117"/>
        <v>16.262951439820704</v>
      </c>
      <c r="W738">
        <f ca="1">_xlfn.IFS(AND(V738&gt;铜钱系统分析!$D$233,V738&lt;=铜钱系统分析!$E$233),5,AND(V738&gt;铜钱系统分析!$D$234,V738&lt;=铜钱系统分析!$E$234),4,AND(V738&gt;铜钱系统分析!$D$235,V738&lt;=铜钱系统分析!$E$235),3,AND(V738&gt;铜钱系统分析!$D$236,V738&lt;=铜钱系统分析!$E$236),2)</f>
        <v>3</v>
      </c>
      <c r="Y738" s="48">
        <f t="shared" ca="1" si="118"/>
        <v>15.935162092949396</v>
      </c>
      <c r="Z738">
        <f ca="1">_xlfn.IFS(AND(Y738&gt;铜钱系统分析!$D$233,Y738&lt;=铜钱系统分析!$E$233),5,AND(Y738&gt;铜钱系统分析!$D$234,Y738&lt;=铜钱系统分析!$E$234),4,AND(Y738&gt;铜钱系统分析!$D$235,Y738&lt;=铜钱系统分析!$E$235),3,AND(Y738&gt;铜钱系统分析!$D$236,Y738&lt;=铜钱系统分析!$E$236),2)</f>
        <v>3</v>
      </c>
      <c r="AB738" s="48">
        <f t="shared" ca="1" si="119"/>
        <v>39.353761689214565</v>
      </c>
      <c r="AC738">
        <f ca="1">_xlfn.IFS(AND(AB738&gt;铜钱系统分析!$D$233,AB738&lt;=铜钱系统分析!$E$233),5,AND(AB738&gt;铜钱系统分析!$D$234,AB738&lt;=铜钱系统分析!$E$234),4,AND(AB738&gt;铜钱系统分析!$D$235,AB738&lt;=铜钱系统分析!$E$235),3,AND(AB738&gt;铜钱系统分析!$D$236,AB738&lt;=铜钱系统分析!$E$236),2)</f>
        <v>3</v>
      </c>
    </row>
    <row r="739" spans="1:29" x14ac:dyDescent="0.15">
      <c r="A739" s="48">
        <f t="shared" ca="1" si="110"/>
        <v>24.706003999950031</v>
      </c>
      <c r="B739">
        <f ca="1">_xlfn.IFS(AND(A739&gt;铜钱系统分析!$D$233,A739&lt;=铜钱系统分析!$E$233),5,AND(A739&gt;铜钱系统分析!$D$234,A739&lt;=铜钱系统分析!$E$234),4,AND(A739&gt;铜钱系统分析!$D$235,A739&lt;=铜钱系统分析!$E$235),3,AND(A739&gt;铜钱系统分析!$D$236,A739&lt;=铜钱系统分析!$E$236),2)</f>
        <v>3</v>
      </c>
      <c r="D739" s="48">
        <f t="shared" ca="1" si="111"/>
        <v>48.002304693390364</v>
      </c>
      <c r="E739">
        <f ca="1">_xlfn.IFS(AND(D739&gt;铜钱系统分析!$D$233,D739&lt;=铜钱系统分析!$E$233),5,AND(D739&gt;铜钱系统分析!$D$234,D739&lt;=铜钱系统分析!$E$234),4,AND(D739&gt;铜钱系统分析!$D$235,D739&lt;=铜钱系统分析!$E$235),3,AND(D739&gt;铜钱系统分析!$D$236,D739&lt;=铜钱系统分析!$E$236),2)</f>
        <v>3</v>
      </c>
      <c r="G739" s="48">
        <f t="shared" ca="1" si="112"/>
        <v>38.112451569764701</v>
      </c>
      <c r="H739">
        <f ca="1">_xlfn.IFS(AND(G739&gt;铜钱系统分析!$D$233,G739&lt;=铜钱系统分析!$E$233),5,AND(G739&gt;铜钱系统分析!$D$234,G739&lt;=铜钱系统分析!$E$234),4,AND(G739&gt;铜钱系统分析!$D$235,G739&lt;=铜钱系统分析!$E$235),3,AND(G739&gt;铜钱系统分析!$D$236,G739&lt;=铜钱系统分析!$E$236),2)</f>
        <v>3</v>
      </c>
      <c r="J739" s="48">
        <f t="shared" ca="1" si="113"/>
        <v>46.326011781089527</v>
      </c>
      <c r="K739">
        <f ca="1">_xlfn.IFS(AND(J739&gt;铜钱系统分析!$D$233,J739&lt;=铜钱系统分析!$E$233),5,AND(J739&gt;铜钱系统分析!$D$234,J739&lt;=铜钱系统分析!$E$234),4,AND(J739&gt;铜钱系统分析!$D$235,J739&lt;=铜钱系统分析!$E$235),3,AND(J739&gt;铜钱系统分析!$D$236,J739&lt;=铜钱系统分析!$E$236),2)</f>
        <v>3</v>
      </c>
      <c r="M739" s="48">
        <f t="shared" ca="1" si="114"/>
        <v>70.809242753459017</v>
      </c>
      <c r="N739">
        <f ca="1">_xlfn.IFS(AND(M739&gt;铜钱系统分析!$D$233,M739&lt;=铜钱系统分析!$E$233),5,AND(M739&gt;铜钱系统分析!$D$234,M739&lt;=铜钱系统分析!$E$234),4,AND(M739&gt;铜钱系统分析!$D$235,M739&lt;=铜钱系统分析!$E$235),3,AND(M739&gt;铜钱系统分析!$D$236,M739&lt;=铜钱系统分析!$E$236),2)</f>
        <v>3</v>
      </c>
      <c r="P739" s="48">
        <f t="shared" ca="1" si="115"/>
        <v>38.315975887018382</v>
      </c>
      <c r="Q739">
        <f ca="1">_xlfn.IFS(AND(P739&gt;铜钱系统分析!$D$233,P739&lt;=铜钱系统分析!$E$233),5,AND(P739&gt;铜钱系统分析!$D$234,P739&lt;=铜钱系统分析!$E$234),4,AND(P739&gt;铜钱系统分析!$D$235,P739&lt;=铜钱系统分析!$E$235),3,AND(P739&gt;铜钱系统分析!$D$236,P739&lt;=铜钱系统分析!$E$236),2)</f>
        <v>3</v>
      </c>
      <c r="S739" s="48">
        <f t="shared" ca="1" si="116"/>
        <v>97.075224279555556</v>
      </c>
      <c r="T739">
        <f ca="1">_xlfn.IFS(AND(S739&gt;铜钱系统分析!$D$233,S739&lt;=铜钱系统分析!$E$233),5,AND(S739&gt;铜钱系统分析!$D$234,S739&lt;=铜钱系统分析!$E$234),4,AND(S739&gt;铜钱系统分析!$D$235,S739&lt;=铜钱系统分析!$E$235),3,AND(S739&gt;铜钱系统分析!$D$236,S739&lt;=铜钱系统分析!$E$236),2)</f>
        <v>2</v>
      </c>
      <c r="V739" s="48">
        <f t="shared" ca="1" si="117"/>
        <v>18.522376580879087</v>
      </c>
      <c r="W739">
        <f ca="1">_xlfn.IFS(AND(V739&gt;铜钱系统分析!$D$233,V739&lt;=铜钱系统分析!$E$233),5,AND(V739&gt;铜钱系统分析!$D$234,V739&lt;=铜钱系统分析!$E$234),4,AND(V739&gt;铜钱系统分析!$D$235,V739&lt;=铜钱系统分析!$E$235),3,AND(V739&gt;铜钱系统分析!$D$236,V739&lt;=铜钱系统分析!$E$236),2)</f>
        <v>3</v>
      </c>
      <c r="Y739" s="48">
        <f t="shared" ca="1" si="118"/>
        <v>71.259618487920491</v>
      </c>
      <c r="Z739">
        <f ca="1">_xlfn.IFS(AND(Y739&gt;铜钱系统分析!$D$233,Y739&lt;=铜钱系统分析!$E$233),5,AND(Y739&gt;铜钱系统分析!$D$234,Y739&lt;=铜钱系统分析!$E$234),4,AND(Y739&gt;铜钱系统分析!$D$235,Y739&lt;=铜钱系统分析!$E$235),3,AND(Y739&gt;铜钱系统分析!$D$236,Y739&lt;=铜钱系统分析!$E$236),2)</f>
        <v>3</v>
      </c>
      <c r="AB739" s="48">
        <f t="shared" ca="1" si="119"/>
        <v>65.779650639740822</v>
      </c>
      <c r="AC739">
        <f ca="1">_xlfn.IFS(AND(AB739&gt;铜钱系统分析!$D$233,AB739&lt;=铜钱系统分析!$E$233),5,AND(AB739&gt;铜钱系统分析!$D$234,AB739&lt;=铜钱系统分析!$E$234),4,AND(AB739&gt;铜钱系统分析!$D$235,AB739&lt;=铜钱系统分析!$E$235),3,AND(AB739&gt;铜钱系统分析!$D$236,AB739&lt;=铜钱系统分析!$E$236),2)</f>
        <v>3</v>
      </c>
    </row>
    <row r="740" spans="1:29" x14ac:dyDescent="0.15">
      <c r="A740" s="48">
        <f t="shared" ca="1" si="110"/>
        <v>32.547417351856787</v>
      </c>
      <c r="B740">
        <f ca="1">_xlfn.IFS(AND(A740&gt;铜钱系统分析!$D$233,A740&lt;=铜钱系统分析!$E$233),5,AND(A740&gt;铜钱系统分析!$D$234,A740&lt;=铜钱系统分析!$E$234),4,AND(A740&gt;铜钱系统分析!$D$235,A740&lt;=铜钱系统分析!$E$235),3,AND(A740&gt;铜钱系统分析!$D$236,A740&lt;=铜钱系统分析!$E$236),2)</f>
        <v>3</v>
      </c>
      <c r="D740" s="48">
        <f t="shared" ca="1" si="111"/>
        <v>11.956187613839987</v>
      </c>
      <c r="E740">
        <f ca="1">_xlfn.IFS(AND(D740&gt;铜钱系统分析!$D$233,D740&lt;=铜钱系统分析!$E$233),5,AND(D740&gt;铜钱系统分析!$D$234,D740&lt;=铜钱系统分析!$E$234),4,AND(D740&gt;铜钱系统分析!$D$235,D740&lt;=铜钱系统分析!$E$235),3,AND(D740&gt;铜钱系统分析!$D$236,D740&lt;=铜钱系统分析!$E$236),2)</f>
        <v>3</v>
      </c>
      <c r="G740" s="48">
        <f t="shared" ca="1" si="112"/>
        <v>81.104755585695827</v>
      </c>
      <c r="H740">
        <f ca="1">_xlfn.IFS(AND(G740&gt;铜钱系统分析!$D$233,G740&lt;=铜钱系统分析!$E$233),5,AND(G740&gt;铜钱系统分析!$D$234,G740&lt;=铜钱系统分析!$E$234),4,AND(G740&gt;铜钱系统分析!$D$235,G740&lt;=铜钱系统分析!$E$235),3,AND(G740&gt;铜钱系统分析!$D$236,G740&lt;=铜钱系统分析!$E$236),2)</f>
        <v>2</v>
      </c>
      <c r="J740" s="48">
        <f t="shared" ca="1" si="113"/>
        <v>88.638217617919935</v>
      </c>
      <c r="K740">
        <f ca="1">_xlfn.IFS(AND(J740&gt;铜钱系统分析!$D$233,J740&lt;=铜钱系统分析!$E$233),5,AND(J740&gt;铜钱系统分析!$D$234,J740&lt;=铜钱系统分析!$E$234),4,AND(J740&gt;铜钱系统分析!$D$235,J740&lt;=铜钱系统分析!$E$235),3,AND(J740&gt;铜钱系统分析!$D$236,J740&lt;=铜钱系统分析!$E$236),2)</f>
        <v>2</v>
      </c>
      <c r="M740" s="48">
        <f t="shared" ca="1" si="114"/>
        <v>35.890150229495433</v>
      </c>
      <c r="N740">
        <f ca="1">_xlfn.IFS(AND(M740&gt;铜钱系统分析!$D$233,M740&lt;=铜钱系统分析!$E$233),5,AND(M740&gt;铜钱系统分析!$D$234,M740&lt;=铜钱系统分析!$E$234),4,AND(M740&gt;铜钱系统分析!$D$235,M740&lt;=铜钱系统分析!$E$235),3,AND(M740&gt;铜钱系统分析!$D$236,M740&lt;=铜钱系统分析!$E$236),2)</f>
        <v>3</v>
      </c>
      <c r="P740" s="48">
        <f t="shared" ca="1" si="115"/>
        <v>80.482415866808935</v>
      </c>
      <c r="Q740">
        <f ca="1">_xlfn.IFS(AND(P740&gt;铜钱系统分析!$D$233,P740&lt;=铜钱系统分析!$E$233),5,AND(P740&gt;铜钱系统分析!$D$234,P740&lt;=铜钱系统分析!$E$234),4,AND(P740&gt;铜钱系统分析!$D$235,P740&lt;=铜钱系统分析!$E$235),3,AND(P740&gt;铜钱系统分析!$D$236,P740&lt;=铜钱系统分析!$E$236),2)</f>
        <v>2</v>
      </c>
      <c r="S740" s="48">
        <f t="shared" ca="1" si="116"/>
        <v>28.10837444823936</v>
      </c>
      <c r="T740">
        <f ca="1">_xlfn.IFS(AND(S740&gt;铜钱系统分析!$D$233,S740&lt;=铜钱系统分析!$E$233),5,AND(S740&gt;铜钱系统分析!$D$234,S740&lt;=铜钱系统分析!$E$234),4,AND(S740&gt;铜钱系统分析!$D$235,S740&lt;=铜钱系统分析!$E$235),3,AND(S740&gt;铜钱系统分析!$D$236,S740&lt;=铜钱系统分析!$E$236),2)</f>
        <v>3</v>
      </c>
      <c r="V740" s="48">
        <f t="shared" ca="1" si="117"/>
        <v>88.084049004703161</v>
      </c>
      <c r="W740">
        <f ca="1">_xlfn.IFS(AND(V740&gt;铜钱系统分析!$D$233,V740&lt;=铜钱系统分析!$E$233),5,AND(V740&gt;铜钱系统分析!$D$234,V740&lt;=铜钱系统分析!$E$234),4,AND(V740&gt;铜钱系统分析!$D$235,V740&lt;=铜钱系统分析!$E$235),3,AND(V740&gt;铜钱系统分析!$D$236,V740&lt;=铜钱系统分析!$E$236),2)</f>
        <v>2</v>
      </c>
      <c r="Y740" s="48">
        <f t="shared" ca="1" si="118"/>
        <v>73.575151357214637</v>
      </c>
      <c r="Z740">
        <f ca="1">_xlfn.IFS(AND(Y740&gt;铜钱系统分析!$D$233,Y740&lt;=铜钱系统分析!$E$233),5,AND(Y740&gt;铜钱系统分析!$D$234,Y740&lt;=铜钱系统分析!$E$234),4,AND(Y740&gt;铜钱系统分析!$D$235,Y740&lt;=铜钱系统分析!$E$235),3,AND(Y740&gt;铜钱系统分析!$D$236,Y740&lt;=铜钱系统分析!$E$236),2)</f>
        <v>2</v>
      </c>
      <c r="AB740" s="48">
        <f t="shared" ca="1" si="119"/>
        <v>66.803233872312973</v>
      </c>
      <c r="AC740">
        <f ca="1">_xlfn.IFS(AND(AB740&gt;铜钱系统分析!$D$233,AB740&lt;=铜钱系统分析!$E$233),5,AND(AB740&gt;铜钱系统分析!$D$234,AB740&lt;=铜钱系统分析!$E$234),4,AND(AB740&gt;铜钱系统分析!$D$235,AB740&lt;=铜钱系统分析!$E$235),3,AND(AB740&gt;铜钱系统分析!$D$236,AB740&lt;=铜钱系统分析!$E$236),2)</f>
        <v>3</v>
      </c>
    </row>
    <row r="741" spans="1:29" x14ac:dyDescent="0.15">
      <c r="A741" s="48">
        <f t="shared" ca="1" si="110"/>
        <v>19.060185116451358</v>
      </c>
      <c r="B741">
        <f ca="1">_xlfn.IFS(AND(A741&gt;铜钱系统分析!$D$233,A741&lt;=铜钱系统分析!$E$233),5,AND(A741&gt;铜钱系统分析!$D$234,A741&lt;=铜钱系统分析!$E$234),4,AND(A741&gt;铜钱系统分析!$D$235,A741&lt;=铜钱系统分析!$E$235),3,AND(A741&gt;铜钱系统分析!$D$236,A741&lt;=铜钱系统分析!$E$236),2)</f>
        <v>3</v>
      </c>
      <c r="D741" s="48">
        <f t="shared" ca="1" si="111"/>
        <v>83.743227712294711</v>
      </c>
      <c r="E741">
        <f ca="1">_xlfn.IFS(AND(D741&gt;铜钱系统分析!$D$233,D741&lt;=铜钱系统分析!$E$233),5,AND(D741&gt;铜钱系统分析!$D$234,D741&lt;=铜钱系统分析!$E$234),4,AND(D741&gt;铜钱系统分析!$D$235,D741&lt;=铜钱系统分析!$E$235),3,AND(D741&gt;铜钱系统分析!$D$236,D741&lt;=铜钱系统分析!$E$236),2)</f>
        <v>2</v>
      </c>
      <c r="G741" s="48">
        <f t="shared" ca="1" si="112"/>
        <v>18.354960277709708</v>
      </c>
      <c r="H741">
        <f ca="1">_xlfn.IFS(AND(G741&gt;铜钱系统分析!$D$233,G741&lt;=铜钱系统分析!$E$233),5,AND(G741&gt;铜钱系统分析!$D$234,G741&lt;=铜钱系统分析!$E$234),4,AND(G741&gt;铜钱系统分析!$D$235,G741&lt;=铜钱系统分析!$E$235),3,AND(G741&gt;铜钱系统分析!$D$236,G741&lt;=铜钱系统分析!$E$236),2)</f>
        <v>3</v>
      </c>
      <c r="J741" s="48">
        <f t="shared" ca="1" si="113"/>
        <v>46.87927831380857</v>
      </c>
      <c r="K741">
        <f ca="1">_xlfn.IFS(AND(J741&gt;铜钱系统分析!$D$233,J741&lt;=铜钱系统分析!$E$233),5,AND(J741&gt;铜钱系统分析!$D$234,J741&lt;=铜钱系统分析!$E$234),4,AND(J741&gt;铜钱系统分析!$D$235,J741&lt;=铜钱系统分析!$E$235),3,AND(J741&gt;铜钱系统分析!$D$236,J741&lt;=铜钱系统分析!$E$236),2)</f>
        <v>3</v>
      </c>
      <c r="M741" s="48">
        <f t="shared" ca="1" si="114"/>
        <v>84.237033193179442</v>
      </c>
      <c r="N741">
        <f ca="1">_xlfn.IFS(AND(M741&gt;铜钱系统分析!$D$233,M741&lt;=铜钱系统分析!$E$233),5,AND(M741&gt;铜钱系统分析!$D$234,M741&lt;=铜钱系统分析!$E$234),4,AND(M741&gt;铜钱系统分析!$D$235,M741&lt;=铜钱系统分析!$E$235),3,AND(M741&gt;铜钱系统分析!$D$236,M741&lt;=铜钱系统分析!$E$236),2)</f>
        <v>2</v>
      </c>
      <c r="P741" s="48">
        <f t="shared" ca="1" si="115"/>
        <v>5.9734280098862165</v>
      </c>
      <c r="Q741">
        <f ca="1">_xlfn.IFS(AND(P741&gt;铜钱系统分析!$D$233,P741&lt;=铜钱系统分析!$E$233),5,AND(P741&gt;铜钱系统分析!$D$234,P741&lt;=铜钱系统分析!$E$234),4,AND(P741&gt;铜钱系统分析!$D$235,P741&lt;=铜钱系统分析!$E$235),3,AND(P741&gt;铜钱系统分析!$D$236,P741&lt;=铜钱系统分析!$E$236),2)</f>
        <v>3</v>
      </c>
      <c r="S741" s="48">
        <f t="shared" ca="1" si="116"/>
        <v>84.21350415532163</v>
      </c>
      <c r="T741">
        <f ca="1">_xlfn.IFS(AND(S741&gt;铜钱系统分析!$D$233,S741&lt;=铜钱系统分析!$E$233),5,AND(S741&gt;铜钱系统分析!$D$234,S741&lt;=铜钱系统分析!$E$234),4,AND(S741&gt;铜钱系统分析!$D$235,S741&lt;=铜钱系统分析!$E$235),3,AND(S741&gt;铜钱系统分析!$D$236,S741&lt;=铜钱系统分析!$E$236),2)</f>
        <v>2</v>
      </c>
      <c r="V741" s="48">
        <f t="shared" ca="1" si="117"/>
        <v>20.604396711458193</v>
      </c>
      <c r="W741">
        <f ca="1">_xlfn.IFS(AND(V741&gt;铜钱系统分析!$D$233,V741&lt;=铜钱系统分析!$E$233),5,AND(V741&gt;铜钱系统分析!$D$234,V741&lt;=铜钱系统分析!$E$234),4,AND(V741&gt;铜钱系统分析!$D$235,V741&lt;=铜钱系统分析!$E$235),3,AND(V741&gt;铜钱系统分析!$D$236,V741&lt;=铜钱系统分析!$E$236),2)</f>
        <v>3</v>
      </c>
      <c r="Y741" s="48">
        <f t="shared" ca="1" si="118"/>
        <v>7.86749915065863</v>
      </c>
      <c r="Z741">
        <f ca="1">_xlfn.IFS(AND(Y741&gt;铜钱系统分析!$D$233,Y741&lt;=铜钱系统分析!$E$233),5,AND(Y741&gt;铜钱系统分析!$D$234,Y741&lt;=铜钱系统分析!$E$234),4,AND(Y741&gt;铜钱系统分析!$D$235,Y741&lt;=铜钱系统分析!$E$235),3,AND(Y741&gt;铜钱系统分析!$D$236,Y741&lt;=铜钱系统分析!$E$236),2)</f>
        <v>3</v>
      </c>
      <c r="AB741" s="48">
        <f t="shared" ca="1" si="119"/>
        <v>52.468420253727608</v>
      </c>
      <c r="AC741">
        <f ca="1">_xlfn.IFS(AND(AB741&gt;铜钱系统分析!$D$233,AB741&lt;=铜钱系统分析!$E$233),5,AND(AB741&gt;铜钱系统分析!$D$234,AB741&lt;=铜钱系统分析!$E$234),4,AND(AB741&gt;铜钱系统分析!$D$235,AB741&lt;=铜钱系统分析!$E$235),3,AND(AB741&gt;铜钱系统分析!$D$236,AB741&lt;=铜钱系统分析!$E$236),2)</f>
        <v>3</v>
      </c>
    </row>
    <row r="742" spans="1:29" x14ac:dyDescent="0.15">
      <c r="A742" s="48">
        <f t="shared" ca="1" si="110"/>
        <v>51.980868563407711</v>
      </c>
      <c r="B742">
        <f ca="1">_xlfn.IFS(AND(A742&gt;铜钱系统分析!$D$233,A742&lt;=铜钱系统分析!$E$233),5,AND(A742&gt;铜钱系统分析!$D$234,A742&lt;=铜钱系统分析!$E$234),4,AND(A742&gt;铜钱系统分析!$D$235,A742&lt;=铜钱系统分析!$E$235),3,AND(A742&gt;铜钱系统分析!$D$236,A742&lt;=铜钱系统分析!$E$236),2)</f>
        <v>3</v>
      </c>
      <c r="D742" s="48">
        <f t="shared" ca="1" si="111"/>
        <v>1.3514048095084719</v>
      </c>
      <c r="E742">
        <f ca="1">_xlfn.IFS(AND(D742&gt;铜钱系统分析!$D$233,D742&lt;=铜钱系统分析!$E$233),5,AND(D742&gt;铜钱系统分析!$D$234,D742&lt;=铜钱系统分析!$E$234),4,AND(D742&gt;铜钱系统分析!$D$235,D742&lt;=铜钱系统分析!$E$235),3,AND(D742&gt;铜钱系统分析!$D$236,D742&lt;=铜钱系统分析!$E$236),2)</f>
        <v>4</v>
      </c>
      <c r="G742" s="48">
        <f t="shared" ca="1" si="112"/>
        <v>71.461335319360543</v>
      </c>
      <c r="H742">
        <f ca="1">_xlfn.IFS(AND(G742&gt;铜钱系统分析!$D$233,G742&lt;=铜钱系统分析!$E$233),5,AND(G742&gt;铜钱系统分析!$D$234,G742&lt;=铜钱系统分析!$E$234),4,AND(G742&gt;铜钱系统分析!$D$235,G742&lt;=铜钱系统分析!$E$235),3,AND(G742&gt;铜钱系统分析!$D$236,G742&lt;=铜钱系统分析!$E$236),2)</f>
        <v>3</v>
      </c>
      <c r="J742" s="48">
        <f t="shared" ca="1" si="113"/>
        <v>39.52371414912669</v>
      </c>
      <c r="K742">
        <f ca="1">_xlfn.IFS(AND(J742&gt;铜钱系统分析!$D$233,J742&lt;=铜钱系统分析!$E$233),5,AND(J742&gt;铜钱系统分析!$D$234,J742&lt;=铜钱系统分析!$E$234),4,AND(J742&gt;铜钱系统分析!$D$235,J742&lt;=铜钱系统分析!$E$235),3,AND(J742&gt;铜钱系统分析!$D$236,J742&lt;=铜钱系统分析!$E$236),2)</f>
        <v>3</v>
      </c>
      <c r="M742" s="48">
        <f t="shared" ca="1" si="114"/>
        <v>63.969713725354858</v>
      </c>
      <c r="N742">
        <f ca="1">_xlfn.IFS(AND(M742&gt;铜钱系统分析!$D$233,M742&lt;=铜钱系统分析!$E$233),5,AND(M742&gt;铜钱系统分析!$D$234,M742&lt;=铜钱系统分析!$E$234),4,AND(M742&gt;铜钱系统分析!$D$235,M742&lt;=铜钱系统分析!$E$235),3,AND(M742&gt;铜钱系统分析!$D$236,M742&lt;=铜钱系统分析!$E$236),2)</f>
        <v>3</v>
      </c>
      <c r="P742" s="48">
        <f t="shared" ca="1" si="115"/>
        <v>96.920797792557707</v>
      </c>
      <c r="Q742">
        <f ca="1">_xlfn.IFS(AND(P742&gt;铜钱系统分析!$D$233,P742&lt;=铜钱系统分析!$E$233),5,AND(P742&gt;铜钱系统分析!$D$234,P742&lt;=铜钱系统分析!$E$234),4,AND(P742&gt;铜钱系统分析!$D$235,P742&lt;=铜钱系统分析!$E$235),3,AND(P742&gt;铜钱系统分析!$D$236,P742&lt;=铜钱系统分析!$E$236),2)</f>
        <v>2</v>
      </c>
      <c r="S742" s="48">
        <f t="shared" ca="1" si="116"/>
        <v>49.168211245211502</v>
      </c>
      <c r="T742">
        <f ca="1">_xlfn.IFS(AND(S742&gt;铜钱系统分析!$D$233,S742&lt;=铜钱系统分析!$E$233),5,AND(S742&gt;铜钱系统分析!$D$234,S742&lt;=铜钱系统分析!$E$234),4,AND(S742&gt;铜钱系统分析!$D$235,S742&lt;=铜钱系统分析!$E$235),3,AND(S742&gt;铜钱系统分析!$D$236,S742&lt;=铜钱系统分析!$E$236),2)</f>
        <v>3</v>
      </c>
      <c r="V742" s="48">
        <f t="shared" ca="1" si="117"/>
        <v>56.915155302901475</v>
      </c>
      <c r="W742">
        <f ca="1">_xlfn.IFS(AND(V742&gt;铜钱系统分析!$D$233,V742&lt;=铜钱系统分析!$E$233),5,AND(V742&gt;铜钱系统分析!$D$234,V742&lt;=铜钱系统分析!$E$234),4,AND(V742&gt;铜钱系统分析!$D$235,V742&lt;=铜钱系统分析!$E$235),3,AND(V742&gt;铜钱系统分析!$D$236,V742&lt;=铜钱系统分析!$E$236),2)</f>
        <v>3</v>
      </c>
      <c r="Y742" s="48">
        <f t="shared" ca="1" si="118"/>
        <v>11.045372397859232</v>
      </c>
      <c r="Z742">
        <f ca="1">_xlfn.IFS(AND(Y742&gt;铜钱系统分析!$D$233,Y742&lt;=铜钱系统分析!$E$233),5,AND(Y742&gt;铜钱系统分析!$D$234,Y742&lt;=铜钱系统分析!$E$234),4,AND(Y742&gt;铜钱系统分析!$D$235,Y742&lt;=铜钱系统分析!$E$235),3,AND(Y742&gt;铜钱系统分析!$D$236,Y742&lt;=铜钱系统分析!$E$236),2)</f>
        <v>3</v>
      </c>
      <c r="AB742" s="48">
        <f t="shared" ca="1" si="119"/>
        <v>40.531075255220841</v>
      </c>
      <c r="AC742">
        <f ca="1">_xlfn.IFS(AND(AB742&gt;铜钱系统分析!$D$233,AB742&lt;=铜钱系统分析!$E$233),5,AND(AB742&gt;铜钱系统分析!$D$234,AB742&lt;=铜钱系统分析!$E$234),4,AND(AB742&gt;铜钱系统分析!$D$235,AB742&lt;=铜钱系统分析!$E$235),3,AND(AB742&gt;铜钱系统分析!$D$236,AB742&lt;=铜钱系统分析!$E$236),2)</f>
        <v>3</v>
      </c>
    </row>
    <row r="743" spans="1:29" x14ac:dyDescent="0.15">
      <c r="A743" s="48">
        <f t="shared" ca="1" si="110"/>
        <v>18.009071677335196</v>
      </c>
      <c r="B743">
        <f ca="1">_xlfn.IFS(AND(A743&gt;铜钱系统分析!$D$233,A743&lt;=铜钱系统分析!$E$233),5,AND(A743&gt;铜钱系统分析!$D$234,A743&lt;=铜钱系统分析!$E$234),4,AND(A743&gt;铜钱系统分析!$D$235,A743&lt;=铜钱系统分析!$E$235),3,AND(A743&gt;铜钱系统分析!$D$236,A743&lt;=铜钱系统分析!$E$236),2)</f>
        <v>3</v>
      </c>
      <c r="D743" s="48">
        <f t="shared" ca="1" si="111"/>
        <v>43.32671549543592</v>
      </c>
      <c r="E743">
        <f ca="1">_xlfn.IFS(AND(D743&gt;铜钱系统分析!$D$233,D743&lt;=铜钱系统分析!$E$233),5,AND(D743&gt;铜钱系统分析!$D$234,D743&lt;=铜钱系统分析!$E$234),4,AND(D743&gt;铜钱系统分析!$D$235,D743&lt;=铜钱系统分析!$E$235),3,AND(D743&gt;铜钱系统分析!$D$236,D743&lt;=铜钱系统分析!$E$236),2)</f>
        <v>3</v>
      </c>
      <c r="G743" s="48">
        <f t="shared" ca="1" si="112"/>
        <v>75.567790306418729</v>
      </c>
      <c r="H743">
        <f ca="1">_xlfn.IFS(AND(G743&gt;铜钱系统分析!$D$233,G743&lt;=铜钱系统分析!$E$233),5,AND(G743&gt;铜钱系统分析!$D$234,G743&lt;=铜钱系统分析!$E$234),4,AND(G743&gt;铜钱系统分析!$D$235,G743&lt;=铜钱系统分析!$E$235),3,AND(G743&gt;铜钱系统分析!$D$236,G743&lt;=铜钱系统分析!$E$236),2)</f>
        <v>2</v>
      </c>
      <c r="J743" s="48">
        <f t="shared" ca="1" si="113"/>
        <v>91.38928790776508</v>
      </c>
      <c r="K743">
        <f ca="1">_xlfn.IFS(AND(J743&gt;铜钱系统分析!$D$233,J743&lt;=铜钱系统分析!$E$233),5,AND(J743&gt;铜钱系统分析!$D$234,J743&lt;=铜钱系统分析!$E$234),4,AND(J743&gt;铜钱系统分析!$D$235,J743&lt;=铜钱系统分析!$E$235),3,AND(J743&gt;铜钱系统分析!$D$236,J743&lt;=铜钱系统分析!$E$236),2)</f>
        <v>2</v>
      </c>
      <c r="M743" s="48">
        <f t="shared" ca="1" si="114"/>
        <v>27.045546910821862</v>
      </c>
      <c r="N743">
        <f ca="1">_xlfn.IFS(AND(M743&gt;铜钱系统分析!$D$233,M743&lt;=铜钱系统分析!$E$233),5,AND(M743&gt;铜钱系统分析!$D$234,M743&lt;=铜钱系统分析!$E$234),4,AND(M743&gt;铜钱系统分析!$D$235,M743&lt;=铜钱系统分析!$E$235),3,AND(M743&gt;铜钱系统分析!$D$236,M743&lt;=铜钱系统分析!$E$236),2)</f>
        <v>3</v>
      </c>
      <c r="P743" s="48">
        <f t="shared" ca="1" si="115"/>
        <v>12.727886860232484</v>
      </c>
      <c r="Q743">
        <f ca="1">_xlfn.IFS(AND(P743&gt;铜钱系统分析!$D$233,P743&lt;=铜钱系统分析!$E$233),5,AND(P743&gt;铜钱系统分析!$D$234,P743&lt;=铜钱系统分析!$E$234),4,AND(P743&gt;铜钱系统分析!$D$235,P743&lt;=铜钱系统分析!$E$235),3,AND(P743&gt;铜钱系统分析!$D$236,P743&lt;=铜钱系统分析!$E$236),2)</f>
        <v>3</v>
      </c>
      <c r="S743" s="48">
        <f t="shared" ca="1" si="116"/>
        <v>12.928567499660581</v>
      </c>
      <c r="T743">
        <f ca="1">_xlfn.IFS(AND(S743&gt;铜钱系统分析!$D$233,S743&lt;=铜钱系统分析!$E$233),5,AND(S743&gt;铜钱系统分析!$D$234,S743&lt;=铜钱系统分析!$E$234),4,AND(S743&gt;铜钱系统分析!$D$235,S743&lt;=铜钱系统分析!$E$235),3,AND(S743&gt;铜钱系统分析!$D$236,S743&lt;=铜钱系统分析!$E$236),2)</f>
        <v>3</v>
      </c>
      <c r="V743" s="48">
        <f t="shared" ca="1" si="117"/>
        <v>18.561931985999315</v>
      </c>
      <c r="W743">
        <f ca="1">_xlfn.IFS(AND(V743&gt;铜钱系统分析!$D$233,V743&lt;=铜钱系统分析!$E$233),5,AND(V743&gt;铜钱系统分析!$D$234,V743&lt;=铜钱系统分析!$E$234),4,AND(V743&gt;铜钱系统分析!$D$235,V743&lt;=铜钱系统分析!$E$235),3,AND(V743&gt;铜钱系统分析!$D$236,V743&lt;=铜钱系统分析!$E$236),2)</f>
        <v>3</v>
      </c>
      <c r="Y743" s="48">
        <f t="shared" ca="1" si="118"/>
        <v>14.447424877432969</v>
      </c>
      <c r="Z743">
        <f ca="1">_xlfn.IFS(AND(Y743&gt;铜钱系统分析!$D$233,Y743&lt;=铜钱系统分析!$E$233),5,AND(Y743&gt;铜钱系统分析!$D$234,Y743&lt;=铜钱系统分析!$E$234),4,AND(Y743&gt;铜钱系统分析!$D$235,Y743&lt;=铜钱系统分析!$E$235),3,AND(Y743&gt;铜钱系统分析!$D$236,Y743&lt;=铜钱系统分析!$E$236),2)</f>
        <v>3</v>
      </c>
      <c r="AB743" s="48">
        <f t="shared" ca="1" si="119"/>
        <v>71.910902181240829</v>
      </c>
      <c r="AC743">
        <f ca="1">_xlfn.IFS(AND(AB743&gt;铜钱系统分析!$D$233,AB743&lt;=铜钱系统分析!$E$233),5,AND(AB743&gt;铜钱系统分析!$D$234,AB743&lt;=铜钱系统分析!$E$234),4,AND(AB743&gt;铜钱系统分析!$D$235,AB743&lt;=铜钱系统分析!$E$235),3,AND(AB743&gt;铜钱系统分析!$D$236,AB743&lt;=铜钱系统分析!$E$236),2)</f>
        <v>3</v>
      </c>
    </row>
    <row r="744" spans="1:29" x14ac:dyDescent="0.15">
      <c r="A744" s="48">
        <f t="shared" ca="1" si="110"/>
        <v>5.2117752349228663</v>
      </c>
      <c r="B744">
        <f ca="1">_xlfn.IFS(AND(A744&gt;铜钱系统分析!$D$233,A744&lt;=铜钱系统分析!$E$233),5,AND(A744&gt;铜钱系统分析!$D$234,A744&lt;=铜钱系统分析!$E$234),4,AND(A744&gt;铜钱系统分析!$D$235,A744&lt;=铜钱系统分析!$E$235),3,AND(A744&gt;铜钱系统分析!$D$236,A744&lt;=铜钱系统分析!$E$236),2)</f>
        <v>3</v>
      </c>
      <c r="D744" s="48">
        <f t="shared" ca="1" si="111"/>
        <v>45.097885929735739</v>
      </c>
      <c r="E744">
        <f ca="1">_xlfn.IFS(AND(D744&gt;铜钱系统分析!$D$233,D744&lt;=铜钱系统分析!$E$233),5,AND(D744&gt;铜钱系统分析!$D$234,D744&lt;=铜钱系统分析!$E$234),4,AND(D744&gt;铜钱系统分析!$D$235,D744&lt;=铜钱系统分析!$E$235),3,AND(D744&gt;铜钱系统分析!$D$236,D744&lt;=铜钱系统分析!$E$236),2)</f>
        <v>3</v>
      </c>
      <c r="G744" s="48">
        <f t="shared" ca="1" si="112"/>
        <v>84.447712458769814</v>
      </c>
      <c r="H744">
        <f ca="1">_xlfn.IFS(AND(G744&gt;铜钱系统分析!$D$233,G744&lt;=铜钱系统分析!$E$233),5,AND(G744&gt;铜钱系统分析!$D$234,G744&lt;=铜钱系统分析!$E$234),4,AND(G744&gt;铜钱系统分析!$D$235,G744&lt;=铜钱系统分析!$E$235),3,AND(G744&gt;铜钱系统分析!$D$236,G744&lt;=铜钱系统分析!$E$236),2)</f>
        <v>2</v>
      </c>
      <c r="J744" s="48">
        <f t="shared" ca="1" si="113"/>
        <v>84.200185247199713</v>
      </c>
      <c r="K744">
        <f ca="1">_xlfn.IFS(AND(J744&gt;铜钱系统分析!$D$233,J744&lt;=铜钱系统分析!$E$233),5,AND(J744&gt;铜钱系统分析!$D$234,J744&lt;=铜钱系统分析!$E$234),4,AND(J744&gt;铜钱系统分析!$D$235,J744&lt;=铜钱系统分析!$E$235),3,AND(J744&gt;铜钱系统分析!$D$236,J744&lt;=铜钱系统分析!$E$236),2)</f>
        <v>2</v>
      </c>
      <c r="M744" s="48">
        <f t="shared" ca="1" si="114"/>
        <v>14.287788261565758</v>
      </c>
      <c r="N744">
        <f ca="1">_xlfn.IFS(AND(M744&gt;铜钱系统分析!$D$233,M744&lt;=铜钱系统分析!$E$233),5,AND(M744&gt;铜钱系统分析!$D$234,M744&lt;=铜钱系统分析!$E$234),4,AND(M744&gt;铜钱系统分析!$D$235,M744&lt;=铜钱系统分析!$E$235),3,AND(M744&gt;铜钱系统分析!$D$236,M744&lt;=铜钱系统分析!$E$236),2)</f>
        <v>3</v>
      </c>
      <c r="P744" s="48">
        <f t="shared" ca="1" si="115"/>
        <v>31.911225424228828</v>
      </c>
      <c r="Q744">
        <f ca="1">_xlfn.IFS(AND(P744&gt;铜钱系统分析!$D$233,P744&lt;=铜钱系统分析!$E$233),5,AND(P744&gt;铜钱系统分析!$D$234,P744&lt;=铜钱系统分析!$E$234),4,AND(P744&gt;铜钱系统分析!$D$235,P744&lt;=铜钱系统分析!$E$235),3,AND(P744&gt;铜钱系统分析!$D$236,P744&lt;=铜钱系统分析!$E$236),2)</f>
        <v>3</v>
      </c>
      <c r="S744" s="48">
        <f t="shared" ca="1" si="116"/>
        <v>74.143194802203752</v>
      </c>
      <c r="T744">
        <f ca="1">_xlfn.IFS(AND(S744&gt;铜钱系统分析!$D$233,S744&lt;=铜钱系统分析!$E$233),5,AND(S744&gt;铜钱系统分析!$D$234,S744&lt;=铜钱系统分析!$E$234),4,AND(S744&gt;铜钱系统分析!$D$235,S744&lt;=铜钱系统分析!$E$235),3,AND(S744&gt;铜钱系统分析!$D$236,S744&lt;=铜钱系统分析!$E$236),2)</f>
        <v>2</v>
      </c>
      <c r="V744" s="48">
        <f t="shared" ca="1" si="117"/>
        <v>38.786317544555452</v>
      </c>
      <c r="W744">
        <f ca="1">_xlfn.IFS(AND(V744&gt;铜钱系统分析!$D$233,V744&lt;=铜钱系统分析!$E$233),5,AND(V744&gt;铜钱系统分析!$D$234,V744&lt;=铜钱系统分析!$E$234),4,AND(V744&gt;铜钱系统分析!$D$235,V744&lt;=铜钱系统分析!$E$235),3,AND(V744&gt;铜钱系统分析!$D$236,V744&lt;=铜钱系统分析!$E$236),2)</f>
        <v>3</v>
      </c>
      <c r="Y744" s="48">
        <f t="shared" ca="1" si="118"/>
        <v>57.670873534027379</v>
      </c>
      <c r="Z744">
        <f ca="1">_xlfn.IFS(AND(Y744&gt;铜钱系统分析!$D$233,Y744&lt;=铜钱系统分析!$E$233),5,AND(Y744&gt;铜钱系统分析!$D$234,Y744&lt;=铜钱系统分析!$E$234),4,AND(Y744&gt;铜钱系统分析!$D$235,Y744&lt;=铜钱系统分析!$E$235),3,AND(Y744&gt;铜钱系统分析!$D$236,Y744&lt;=铜钱系统分析!$E$236),2)</f>
        <v>3</v>
      </c>
      <c r="AB744" s="48">
        <f t="shared" ca="1" si="119"/>
        <v>99.077264074310392</v>
      </c>
      <c r="AC744">
        <f ca="1">_xlfn.IFS(AND(AB744&gt;铜钱系统分析!$D$233,AB744&lt;=铜钱系统分析!$E$233),5,AND(AB744&gt;铜钱系统分析!$D$234,AB744&lt;=铜钱系统分析!$E$234),4,AND(AB744&gt;铜钱系统分析!$D$235,AB744&lt;=铜钱系统分析!$E$235),3,AND(AB744&gt;铜钱系统分析!$D$236,AB744&lt;=铜钱系统分析!$E$236),2)</f>
        <v>2</v>
      </c>
    </row>
    <row r="745" spans="1:29" x14ac:dyDescent="0.15">
      <c r="A745" s="48">
        <f t="shared" ca="1" si="110"/>
        <v>94.851360905179689</v>
      </c>
      <c r="B745">
        <f ca="1">_xlfn.IFS(AND(A745&gt;铜钱系统分析!$D$233,A745&lt;=铜钱系统分析!$E$233),5,AND(A745&gt;铜钱系统分析!$D$234,A745&lt;=铜钱系统分析!$E$234),4,AND(A745&gt;铜钱系统分析!$D$235,A745&lt;=铜钱系统分析!$E$235),3,AND(A745&gt;铜钱系统分析!$D$236,A745&lt;=铜钱系统分析!$E$236),2)</f>
        <v>2</v>
      </c>
      <c r="D745" s="48">
        <f t="shared" ca="1" si="111"/>
        <v>17.057964389516457</v>
      </c>
      <c r="E745">
        <f ca="1">_xlfn.IFS(AND(D745&gt;铜钱系统分析!$D$233,D745&lt;=铜钱系统分析!$E$233),5,AND(D745&gt;铜钱系统分析!$D$234,D745&lt;=铜钱系统分析!$E$234),4,AND(D745&gt;铜钱系统分析!$D$235,D745&lt;=铜钱系统分析!$E$235),3,AND(D745&gt;铜钱系统分析!$D$236,D745&lt;=铜钱系统分析!$E$236),2)</f>
        <v>3</v>
      </c>
      <c r="G745" s="48">
        <f t="shared" ca="1" si="112"/>
        <v>81.774893300491073</v>
      </c>
      <c r="H745">
        <f ca="1">_xlfn.IFS(AND(G745&gt;铜钱系统分析!$D$233,G745&lt;=铜钱系统分析!$E$233),5,AND(G745&gt;铜钱系统分析!$D$234,G745&lt;=铜钱系统分析!$E$234),4,AND(G745&gt;铜钱系统分析!$D$235,G745&lt;=铜钱系统分析!$E$235),3,AND(G745&gt;铜钱系统分析!$D$236,G745&lt;=铜钱系统分析!$E$236),2)</f>
        <v>2</v>
      </c>
      <c r="J745" s="48">
        <f t="shared" ca="1" si="113"/>
        <v>85.653664020270099</v>
      </c>
      <c r="K745">
        <f ca="1">_xlfn.IFS(AND(J745&gt;铜钱系统分析!$D$233,J745&lt;=铜钱系统分析!$E$233),5,AND(J745&gt;铜钱系统分析!$D$234,J745&lt;=铜钱系统分析!$E$234),4,AND(J745&gt;铜钱系统分析!$D$235,J745&lt;=铜钱系统分析!$E$235),3,AND(J745&gt;铜钱系统分析!$D$236,J745&lt;=铜钱系统分析!$E$236),2)</f>
        <v>2</v>
      </c>
      <c r="M745" s="48">
        <f t="shared" ca="1" si="114"/>
        <v>17.964655242737404</v>
      </c>
      <c r="N745">
        <f ca="1">_xlfn.IFS(AND(M745&gt;铜钱系统分析!$D$233,M745&lt;=铜钱系统分析!$E$233),5,AND(M745&gt;铜钱系统分析!$D$234,M745&lt;=铜钱系统分析!$E$234),4,AND(M745&gt;铜钱系统分析!$D$235,M745&lt;=铜钱系统分析!$E$235),3,AND(M745&gt;铜钱系统分析!$D$236,M745&lt;=铜钱系统分析!$E$236),2)</f>
        <v>3</v>
      </c>
      <c r="P745" s="48">
        <f t="shared" ca="1" si="115"/>
        <v>23.871943778518357</v>
      </c>
      <c r="Q745">
        <f ca="1">_xlfn.IFS(AND(P745&gt;铜钱系统分析!$D$233,P745&lt;=铜钱系统分析!$E$233),5,AND(P745&gt;铜钱系统分析!$D$234,P745&lt;=铜钱系统分析!$E$234),4,AND(P745&gt;铜钱系统分析!$D$235,P745&lt;=铜钱系统分析!$E$235),3,AND(P745&gt;铜钱系统分析!$D$236,P745&lt;=铜钱系统分析!$E$236),2)</f>
        <v>3</v>
      </c>
      <c r="S745" s="48">
        <f t="shared" ca="1" si="116"/>
        <v>96.195044515744868</v>
      </c>
      <c r="T745">
        <f ca="1">_xlfn.IFS(AND(S745&gt;铜钱系统分析!$D$233,S745&lt;=铜钱系统分析!$E$233),5,AND(S745&gt;铜钱系统分析!$D$234,S745&lt;=铜钱系统分析!$E$234),4,AND(S745&gt;铜钱系统分析!$D$235,S745&lt;=铜钱系统分析!$E$235),3,AND(S745&gt;铜钱系统分析!$D$236,S745&lt;=铜钱系统分析!$E$236),2)</f>
        <v>2</v>
      </c>
      <c r="V745" s="48">
        <f t="shared" ca="1" si="117"/>
        <v>82.845912141813088</v>
      </c>
      <c r="W745">
        <f ca="1">_xlfn.IFS(AND(V745&gt;铜钱系统分析!$D$233,V745&lt;=铜钱系统分析!$E$233),5,AND(V745&gt;铜钱系统分析!$D$234,V745&lt;=铜钱系统分析!$E$234),4,AND(V745&gt;铜钱系统分析!$D$235,V745&lt;=铜钱系统分析!$E$235),3,AND(V745&gt;铜钱系统分析!$D$236,V745&lt;=铜钱系统分析!$E$236),2)</f>
        <v>2</v>
      </c>
      <c r="Y745" s="48">
        <f t="shared" ca="1" si="118"/>
        <v>17.732111498471127</v>
      </c>
      <c r="Z745">
        <f ca="1">_xlfn.IFS(AND(Y745&gt;铜钱系统分析!$D$233,Y745&lt;=铜钱系统分析!$E$233),5,AND(Y745&gt;铜钱系统分析!$D$234,Y745&lt;=铜钱系统分析!$E$234),4,AND(Y745&gt;铜钱系统分析!$D$235,Y745&lt;=铜钱系统分析!$E$235),3,AND(Y745&gt;铜钱系统分析!$D$236,Y745&lt;=铜钱系统分析!$E$236),2)</f>
        <v>3</v>
      </c>
      <c r="AB745" s="48">
        <f t="shared" ca="1" si="119"/>
        <v>5.3479641209530975</v>
      </c>
      <c r="AC745">
        <f ca="1">_xlfn.IFS(AND(AB745&gt;铜钱系统分析!$D$233,AB745&lt;=铜钱系统分析!$E$233),5,AND(AB745&gt;铜钱系统分析!$D$234,AB745&lt;=铜钱系统分析!$E$234),4,AND(AB745&gt;铜钱系统分析!$D$235,AB745&lt;=铜钱系统分析!$E$235),3,AND(AB745&gt;铜钱系统分析!$D$236,AB745&lt;=铜钱系统分析!$E$236),2)</f>
        <v>3</v>
      </c>
    </row>
    <row r="746" spans="1:29" x14ac:dyDescent="0.15">
      <c r="A746" s="48">
        <f t="shared" ca="1" si="110"/>
        <v>86.736224828312032</v>
      </c>
      <c r="B746">
        <f ca="1">_xlfn.IFS(AND(A746&gt;铜钱系统分析!$D$233,A746&lt;=铜钱系统分析!$E$233),5,AND(A746&gt;铜钱系统分析!$D$234,A746&lt;=铜钱系统分析!$E$234),4,AND(A746&gt;铜钱系统分析!$D$235,A746&lt;=铜钱系统分析!$E$235),3,AND(A746&gt;铜钱系统分析!$D$236,A746&lt;=铜钱系统分析!$E$236),2)</f>
        <v>2</v>
      </c>
      <c r="D746" s="48">
        <f t="shared" ca="1" si="111"/>
        <v>83.606301100653738</v>
      </c>
      <c r="E746">
        <f ca="1">_xlfn.IFS(AND(D746&gt;铜钱系统分析!$D$233,D746&lt;=铜钱系统分析!$E$233),5,AND(D746&gt;铜钱系统分析!$D$234,D746&lt;=铜钱系统分析!$E$234),4,AND(D746&gt;铜钱系统分析!$D$235,D746&lt;=铜钱系统分析!$E$235),3,AND(D746&gt;铜钱系统分析!$D$236,D746&lt;=铜钱系统分析!$E$236),2)</f>
        <v>2</v>
      </c>
      <c r="G746" s="48">
        <f t="shared" ca="1" si="112"/>
        <v>71.030075264770716</v>
      </c>
      <c r="H746">
        <f ca="1">_xlfn.IFS(AND(G746&gt;铜钱系统分析!$D$233,G746&lt;=铜钱系统分析!$E$233),5,AND(G746&gt;铜钱系统分析!$D$234,G746&lt;=铜钱系统分析!$E$234),4,AND(G746&gt;铜钱系统分析!$D$235,G746&lt;=铜钱系统分析!$E$235),3,AND(G746&gt;铜钱系统分析!$D$236,G746&lt;=铜钱系统分析!$E$236),2)</f>
        <v>3</v>
      </c>
      <c r="J746" s="48">
        <f t="shared" ca="1" si="113"/>
        <v>52.947800510951822</v>
      </c>
      <c r="K746">
        <f ca="1">_xlfn.IFS(AND(J746&gt;铜钱系统分析!$D$233,J746&lt;=铜钱系统分析!$E$233),5,AND(J746&gt;铜钱系统分析!$D$234,J746&lt;=铜钱系统分析!$E$234),4,AND(J746&gt;铜钱系统分析!$D$235,J746&lt;=铜钱系统分析!$E$235),3,AND(J746&gt;铜钱系统分析!$D$236,J746&lt;=铜钱系统分析!$E$236),2)</f>
        <v>3</v>
      </c>
      <c r="M746" s="48">
        <f t="shared" ca="1" si="114"/>
        <v>81.897600825046837</v>
      </c>
      <c r="N746">
        <f ca="1">_xlfn.IFS(AND(M746&gt;铜钱系统分析!$D$233,M746&lt;=铜钱系统分析!$E$233),5,AND(M746&gt;铜钱系统分析!$D$234,M746&lt;=铜钱系统分析!$E$234),4,AND(M746&gt;铜钱系统分析!$D$235,M746&lt;=铜钱系统分析!$E$235),3,AND(M746&gt;铜钱系统分析!$D$236,M746&lt;=铜钱系统分析!$E$236),2)</f>
        <v>2</v>
      </c>
      <c r="P746" s="48">
        <f t="shared" ca="1" si="115"/>
        <v>90.877094064897761</v>
      </c>
      <c r="Q746">
        <f ca="1">_xlfn.IFS(AND(P746&gt;铜钱系统分析!$D$233,P746&lt;=铜钱系统分析!$E$233),5,AND(P746&gt;铜钱系统分析!$D$234,P746&lt;=铜钱系统分析!$E$234),4,AND(P746&gt;铜钱系统分析!$D$235,P746&lt;=铜钱系统分析!$E$235),3,AND(P746&gt;铜钱系统分析!$D$236,P746&lt;=铜钱系统分析!$E$236),2)</f>
        <v>2</v>
      </c>
      <c r="S746" s="48">
        <f t="shared" ca="1" si="116"/>
        <v>55.744810907107968</v>
      </c>
      <c r="T746">
        <f ca="1">_xlfn.IFS(AND(S746&gt;铜钱系统分析!$D$233,S746&lt;=铜钱系统分析!$E$233),5,AND(S746&gt;铜钱系统分析!$D$234,S746&lt;=铜钱系统分析!$E$234),4,AND(S746&gt;铜钱系统分析!$D$235,S746&lt;=铜钱系统分析!$E$235),3,AND(S746&gt;铜钱系统分析!$D$236,S746&lt;=铜钱系统分析!$E$236),2)</f>
        <v>3</v>
      </c>
      <c r="V746" s="48">
        <f t="shared" ca="1" si="117"/>
        <v>12.439293010535701</v>
      </c>
      <c r="W746">
        <f ca="1">_xlfn.IFS(AND(V746&gt;铜钱系统分析!$D$233,V746&lt;=铜钱系统分析!$E$233),5,AND(V746&gt;铜钱系统分析!$D$234,V746&lt;=铜钱系统分析!$E$234),4,AND(V746&gt;铜钱系统分析!$D$235,V746&lt;=铜钱系统分析!$E$235),3,AND(V746&gt;铜钱系统分析!$D$236,V746&lt;=铜钱系统分析!$E$236),2)</f>
        <v>3</v>
      </c>
      <c r="Y746" s="48">
        <f t="shared" ca="1" si="118"/>
        <v>39.211802813264818</v>
      </c>
      <c r="Z746">
        <f ca="1">_xlfn.IFS(AND(Y746&gt;铜钱系统分析!$D$233,Y746&lt;=铜钱系统分析!$E$233),5,AND(Y746&gt;铜钱系统分析!$D$234,Y746&lt;=铜钱系统分析!$E$234),4,AND(Y746&gt;铜钱系统分析!$D$235,Y746&lt;=铜钱系统分析!$E$235),3,AND(Y746&gt;铜钱系统分析!$D$236,Y746&lt;=铜钱系统分析!$E$236),2)</f>
        <v>3</v>
      </c>
      <c r="AB746" s="48">
        <f t="shared" ca="1" si="119"/>
        <v>76.029886829865518</v>
      </c>
      <c r="AC746">
        <f ca="1">_xlfn.IFS(AND(AB746&gt;铜钱系统分析!$D$233,AB746&lt;=铜钱系统分析!$E$233),5,AND(AB746&gt;铜钱系统分析!$D$234,AB746&lt;=铜钱系统分析!$E$234),4,AND(AB746&gt;铜钱系统分析!$D$235,AB746&lt;=铜钱系统分析!$E$235),3,AND(AB746&gt;铜钱系统分析!$D$236,AB746&lt;=铜钱系统分析!$E$236),2)</f>
        <v>2</v>
      </c>
    </row>
    <row r="747" spans="1:29" x14ac:dyDescent="0.15">
      <c r="A747" s="48">
        <f t="shared" ca="1" si="110"/>
        <v>62.66356325254776</v>
      </c>
      <c r="B747">
        <f ca="1">_xlfn.IFS(AND(A747&gt;铜钱系统分析!$D$233,A747&lt;=铜钱系统分析!$E$233),5,AND(A747&gt;铜钱系统分析!$D$234,A747&lt;=铜钱系统分析!$E$234),4,AND(A747&gt;铜钱系统分析!$D$235,A747&lt;=铜钱系统分析!$E$235),3,AND(A747&gt;铜钱系统分析!$D$236,A747&lt;=铜钱系统分析!$E$236),2)</f>
        <v>3</v>
      </c>
      <c r="D747" s="48">
        <f t="shared" ca="1" si="111"/>
        <v>20.687033481700055</v>
      </c>
      <c r="E747">
        <f ca="1">_xlfn.IFS(AND(D747&gt;铜钱系统分析!$D$233,D747&lt;=铜钱系统分析!$E$233),5,AND(D747&gt;铜钱系统分析!$D$234,D747&lt;=铜钱系统分析!$E$234),4,AND(D747&gt;铜钱系统分析!$D$235,D747&lt;=铜钱系统分析!$E$235),3,AND(D747&gt;铜钱系统分析!$D$236,D747&lt;=铜钱系统分析!$E$236),2)</f>
        <v>3</v>
      </c>
      <c r="G747" s="48">
        <f t="shared" ca="1" si="112"/>
        <v>86.555686763141466</v>
      </c>
      <c r="H747">
        <f ca="1">_xlfn.IFS(AND(G747&gt;铜钱系统分析!$D$233,G747&lt;=铜钱系统分析!$E$233),5,AND(G747&gt;铜钱系统分析!$D$234,G747&lt;=铜钱系统分析!$E$234),4,AND(G747&gt;铜钱系统分析!$D$235,G747&lt;=铜钱系统分析!$E$235),3,AND(G747&gt;铜钱系统分析!$D$236,G747&lt;=铜钱系统分析!$E$236),2)</f>
        <v>2</v>
      </c>
      <c r="J747" s="48">
        <f t="shared" ca="1" si="113"/>
        <v>58.850518618937862</v>
      </c>
      <c r="K747">
        <f ca="1">_xlfn.IFS(AND(J747&gt;铜钱系统分析!$D$233,J747&lt;=铜钱系统分析!$E$233),5,AND(J747&gt;铜钱系统分析!$D$234,J747&lt;=铜钱系统分析!$E$234),4,AND(J747&gt;铜钱系统分析!$D$235,J747&lt;=铜钱系统分析!$E$235),3,AND(J747&gt;铜钱系统分析!$D$236,J747&lt;=铜钱系统分析!$E$236),2)</f>
        <v>3</v>
      </c>
      <c r="M747" s="48">
        <f t="shared" ca="1" si="114"/>
        <v>38.689304648431531</v>
      </c>
      <c r="N747">
        <f ca="1">_xlfn.IFS(AND(M747&gt;铜钱系统分析!$D$233,M747&lt;=铜钱系统分析!$E$233),5,AND(M747&gt;铜钱系统分析!$D$234,M747&lt;=铜钱系统分析!$E$234),4,AND(M747&gt;铜钱系统分析!$D$235,M747&lt;=铜钱系统分析!$E$235),3,AND(M747&gt;铜钱系统分析!$D$236,M747&lt;=铜钱系统分析!$E$236),2)</f>
        <v>3</v>
      </c>
      <c r="P747" s="48">
        <f t="shared" ca="1" si="115"/>
        <v>3.3826826545053423</v>
      </c>
      <c r="Q747">
        <f ca="1">_xlfn.IFS(AND(P747&gt;铜钱系统分析!$D$233,P747&lt;=铜钱系统分析!$E$233),5,AND(P747&gt;铜钱系统分析!$D$234,P747&lt;=铜钱系统分析!$E$234),4,AND(P747&gt;铜钱系统分析!$D$235,P747&lt;=铜钱系统分析!$E$235),3,AND(P747&gt;铜钱系统分析!$D$236,P747&lt;=铜钱系统分析!$E$236),2)</f>
        <v>3</v>
      </c>
      <c r="S747" s="48">
        <f t="shared" ca="1" si="116"/>
        <v>74.70590926561556</v>
      </c>
      <c r="T747">
        <f ca="1">_xlfn.IFS(AND(S747&gt;铜钱系统分析!$D$233,S747&lt;=铜钱系统分析!$E$233),5,AND(S747&gt;铜钱系统分析!$D$234,S747&lt;=铜钱系统分析!$E$234),4,AND(S747&gt;铜钱系统分析!$D$235,S747&lt;=铜钱系统分析!$E$235),3,AND(S747&gt;铜钱系统分析!$D$236,S747&lt;=铜钱系统分析!$E$236),2)</f>
        <v>2</v>
      </c>
      <c r="V747" s="48">
        <f t="shared" ca="1" si="117"/>
        <v>40.303913040305304</v>
      </c>
      <c r="W747">
        <f ca="1">_xlfn.IFS(AND(V747&gt;铜钱系统分析!$D$233,V747&lt;=铜钱系统分析!$E$233),5,AND(V747&gt;铜钱系统分析!$D$234,V747&lt;=铜钱系统分析!$E$234),4,AND(V747&gt;铜钱系统分析!$D$235,V747&lt;=铜钱系统分析!$E$235),3,AND(V747&gt;铜钱系统分析!$D$236,V747&lt;=铜钱系统分析!$E$236),2)</f>
        <v>3</v>
      </c>
      <c r="Y747" s="48">
        <f t="shared" ca="1" si="118"/>
        <v>70.629335177288908</v>
      </c>
      <c r="Z747">
        <f ca="1">_xlfn.IFS(AND(Y747&gt;铜钱系统分析!$D$233,Y747&lt;=铜钱系统分析!$E$233),5,AND(Y747&gt;铜钱系统分析!$D$234,Y747&lt;=铜钱系统分析!$E$234),4,AND(Y747&gt;铜钱系统分析!$D$235,Y747&lt;=铜钱系统分析!$E$235),3,AND(Y747&gt;铜钱系统分析!$D$236,Y747&lt;=铜钱系统分析!$E$236),2)</f>
        <v>3</v>
      </c>
      <c r="AB747" s="48">
        <f t="shared" ca="1" si="119"/>
        <v>99.771065596912791</v>
      </c>
      <c r="AC747">
        <f ca="1">_xlfn.IFS(AND(AB747&gt;铜钱系统分析!$D$233,AB747&lt;=铜钱系统分析!$E$233),5,AND(AB747&gt;铜钱系统分析!$D$234,AB747&lt;=铜钱系统分析!$E$234),4,AND(AB747&gt;铜钱系统分析!$D$235,AB747&lt;=铜钱系统分析!$E$235),3,AND(AB747&gt;铜钱系统分析!$D$236,AB747&lt;=铜钱系统分析!$E$236),2)</f>
        <v>2</v>
      </c>
    </row>
    <row r="748" spans="1:29" x14ac:dyDescent="0.15">
      <c r="A748" s="48">
        <f t="shared" ca="1" si="110"/>
        <v>11.392490333887872</v>
      </c>
      <c r="B748">
        <f ca="1">_xlfn.IFS(AND(A748&gt;铜钱系统分析!$D$233,A748&lt;=铜钱系统分析!$E$233),5,AND(A748&gt;铜钱系统分析!$D$234,A748&lt;=铜钱系统分析!$E$234),4,AND(A748&gt;铜钱系统分析!$D$235,A748&lt;=铜钱系统分析!$E$235),3,AND(A748&gt;铜钱系统分析!$D$236,A748&lt;=铜钱系统分析!$E$236),2)</f>
        <v>3</v>
      </c>
      <c r="D748" s="48">
        <f t="shared" ca="1" si="111"/>
        <v>45.647647407597248</v>
      </c>
      <c r="E748">
        <f ca="1">_xlfn.IFS(AND(D748&gt;铜钱系统分析!$D$233,D748&lt;=铜钱系统分析!$E$233),5,AND(D748&gt;铜钱系统分析!$D$234,D748&lt;=铜钱系统分析!$E$234),4,AND(D748&gt;铜钱系统分析!$D$235,D748&lt;=铜钱系统分析!$E$235),3,AND(D748&gt;铜钱系统分析!$D$236,D748&lt;=铜钱系统分析!$E$236),2)</f>
        <v>3</v>
      </c>
      <c r="G748" s="48">
        <f t="shared" ca="1" si="112"/>
        <v>23.089588091054601</v>
      </c>
      <c r="H748">
        <f ca="1">_xlfn.IFS(AND(G748&gt;铜钱系统分析!$D$233,G748&lt;=铜钱系统分析!$E$233),5,AND(G748&gt;铜钱系统分析!$D$234,G748&lt;=铜钱系统分析!$E$234),4,AND(G748&gt;铜钱系统分析!$D$235,G748&lt;=铜钱系统分析!$E$235),3,AND(G748&gt;铜钱系统分析!$D$236,G748&lt;=铜钱系统分析!$E$236),2)</f>
        <v>3</v>
      </c>
      <c r="J748" s="48">
        <f t="shared" ca="1" si="113"/>
        <v>7.5755842625953811</v>
      </c>
      <c r="K748">
        <f ca="1">_xlfn.IFS(AND(J748&gt;铜钱系统分析!$D$233,J748&lt;=铜钱系统分析!$E$233),5,AND(J748&gt;铜钱系统分析!$D$234,J748&lt;=铜钱系统分析!$E$234),4,AND(J748&gt;铜钱系统分析!$D$235,J748&lt;=铜钱系统分析!$E$235),3,AND(J748&gt;铜钱系统分析!$D$236,J748&lt;=铜钱系统分析!$E$236),2)</f>
        <v>3</v>
      </c>
      <c r="M748" s="48">
        <f t="shared" ca="1" si="114"/>
        <v>15.741504058833067</v>
      </c>
      <c r="N748">
        <f ca="1">_xlfn.IFS(AND(M748&gt;铜钱系统分析!$D$233,M748&lt;=铜钱系统分析!$E$233),5,AND(M748&gt;铜钱系统分析!$D$234,M748&lt;=铜钱系统分析!$E$234),4,AND(M748&gt;铜钱系统分析!$D$235,M748&lt;=铜钱系统分析!$E$235),3,AND(M748&gt;铜钱系统分析!$D$236,M748&lt;=铜钱系统分析!$E$236),2)</f>
        <v>3</v>
      </c>
      <c r="P748" s="48">
        <f t="shared" ca="1" si="115"/>
        <v>52.290839556094461</v>
      </c>
      <c r="Q748">
        <f ca="1">_xlfn.IFS(AND(P748&gt;铜钱系统分析!$D$233,P748&lt;=铜钱系统分析!$E$233),5,AND(P748&gt;铜钱系统分析!$D$234,P748&lt;=铜钱系统分析!$E$234),4,AND(P748&gt;铜钱系统分析!$D$235,P748&lt;=铜钱系统分析!$E$235),3,AND(P748&gt;铜钱系统分析!$D$236,P748&lt;=铜钱系统分析!$E$236),2)</f>
        <v>3</v>
      </c>
      <c r="S748" s="48">
        <f t="shared" ca="1" si="116"/>
        <v>43.090882367713334</v>
      </c>
      <c r="T748">
        <f ca="1">_xlfn.IFS(AND(S748&gt;铜钱系统分析!$D$233,S748&lt;=铜钱系统分析!$E$233),5,AND(S748&gt;铜钱系统分析!$D$234,S748&lt;=铜钱系统分析!$E$234),4,AND(S748&gt;铜钱系统分析!$D$235,S748&lt;=铜钱系统分析!$E$235),3,AND(S748&gt;铜钱系统分析!$D$236,S748&lt;=铜钱系统分析!$E$236),2)</f>
        <v>3</v>
      </c>
      <c r="V748" s="48">
        <f t="shared" ca="1" si="117"/>
        <v>56.525631345230664</v>
      </c>
      <c r="W748">
        <f ca="1">_xlfn.IFS(AND(V748&gt;铜钱系统分析!$D$233,V748&lt;=铜钱系统分析!$E$233),5,AND(V748&gt;铜钱系统分析!$D$234,V748&lt;=铜钱系统分析!$E$234),4,AND(V748&gt;铜钱系统分析!$D$235,V748&lt;=铜钱系统分析!$E$235),3,AND(V748&gt;铜钱系统分析!$D$236,V748&lt;=铜钱系统分析!$E$236),2)</f>
        <v>3</v>
      </c>
      <c r="Y748" s="48">
        <f t="shared" ca="1" si="118"/>
        <v>77.400963991827595</v>
      </c>
      <c r="Z748">
        <f ca="1">_xlfn.IFS(AND(Y748&gt;铜钱系统分析!$D$233,Y748&lt;=铜钱系统分析!$E$233),5,AND(Y748&gt;铜钱系统分析!$D$234,Y748&lt;=铜钱系统分析!$E$234),4,AND(Y748&gt;铜钱系统分析!$D$235,Y748&lt;=铜钱系统分析!$E$235),3,AND(Y748&gt;铜钱系统分析!$D$236,Y748&lt;=铜钱系统分析!$E$236),2)</f>
        <v>2</v>
      </c>
      <c r="AB748" s="48">
        <f t="shared" ca="1" si="119"/>
        <v>28.204951066763318</v>
      </c>
      <c r="AC748">
        <f ca="1">_xlfn.IFS(AND(AB748&gt;铜钱系统分析!$D$233,AB748&lt;=铜钱系统分析!$E$233),5,AND(AB748&gt;铜钱系统分析!$D$234,AB748&lt;=铜钱系统分析!$E$234),4,AND(AB748&gt;铜钱系统分析!$D$235,AB748&lt;=铜钱系统分析!$E$235),3,AND(AB748&gt;铜钱系统分析!$D$236,AB748&lt;=铜钱系统分析!$E$236),2)</f>
        <v>3</v>
      </c>
    </row>
    <row r="749" spans="1:29" x14ac:dyDescent="0.15">
      <c r="A749" s="48">
        <f t="shared" ca="1" si="110"/>
        <v>31.352941428422042</v>
      </c>
      <c r="B749">
        <f ca="1">_xlfn.IFS(AND(A749&gt;铜钱系统分析!$D$233,A749&lt;=铜钱系统分析!$E$233),5,AND(A749&gt;铜钱系统分析!$D$234,A749&lt;=铜钱系统分析!$E$234),4,AND(A749&gt;铜钱系统分析!$D$235,A749&lt;=铜钱系统分析!$E$235),3,AND(A749&gt;铜钱系统分析!$D$236,A749&lt;=铜钱系统分析!$E$236),2)</f>
        <v>3</v>
      </c>
      <c r="D749" s="48">
        <f t="shared" ca="1" si="111"/>
        <v>66.263792609989252</v>
      </c>
      <c r="E749">
        <f ca="1">_xlfn.IFS(AND(D749&gt;铜钱系统分析!$D$233,D749&lt;=铜钱系统分析!$E$233),5,AND(D749&gt;铜钱系统分析!$D$234,D749&lt;=铜钱系统分析!$E$234),4,AND(D749&gt;铜钱系统分析!$D$235,D749&lt;=铜钱系统分析!$E$235),3,AND(D749&gt;铜钱系统分析!$D$236,D749&lt;=铜钱系统分析!$E$236),2)</f>
        <v>3</v>
      </c>
      <c r="G749" s="48">
        <f t="shared" ca="1" si="112"/>
        <v>95.31980813101795</v>
      </c>
      <c r="H749">
        <f ca="1">_xlfn.IFS(AND(G749&gt;铜钱系统分析!$D$233,G749&lt;=铜钱系统分析!$E$233),5,AND(G749&gt;铜钱系统分析!$D$234,G749&lt;=铜钱系统分析!$E$234),4,AND(G749&gt;铜钱系统分析!$D$235,G749&lt;=铜钱系统分析!$E$235),3,AND(G749&gt;铜钱系统分析!$D$236,G749&lt;=铜钱系统分析!$E$236),2)</f>
        <v>2</v>
      </c>
      <c r="J749" s="48">
        <f t="shared" ca="1" si="113"/>
        <v>16.38558035195755</v>
      </c>
      <c r="K749">
        <f ca="1">_xlfn.IFS(AND(J749&gt;铜钱系统分析!$D$233,J749&lt;=铜钱系统分析!$E$233),5,AND(J749&gt;铜钱系统分析!$D$234,J749&lt;=铜钱系统分析!$E$234),4,AND(J749&gt;铜钱系统分析!$D$235,J749&lt;=铜钱系统分析!$E$235),3,AND(J749&gt;铜钱系统分析!$D$236,J749&lt;=铜钱系统分析!$E$236),2)</f>
        <v>3</v>
      </c>
      <c r="M749" s="48">
        <f t="shared" ca="1" si="114"/>
        <v>33.557210702032428</v>
      </c>
      <c r="N749">
        <f ca="1">_xlfn.IFS(AND(M749&gt;铜钱系统分析!$D$233,M749&lt;=铜钱系统分析!$E$233),5,AND(M749&gt;铜钱系统分析!$D$234,M749&lt;=铜钱系统分析!$E$234),4,AND(M749&gt;铜钱系统分析!$D$235,M749&lt;=铜钱系统分析!$E$235),3,AND(M749&gt;铜钱系统分析!$D$236,M749&lt;=铜钱系统分析!$E$236),2)</f>
        <v>3</v>
      </c>
      <c r="P749" s="48">
        <f t="shared" ca="1" si="115"/>
        <v>18.504912057574931</v>
      </c>
      <c r="Q749">
        <f ca="1">_xlfn.IFS(AND(P749&gt;铜钱系统分析!$D$233,P749&lt;=铜钱系统分析!$E$233),5,AND(P749&gt;铜钱系统分析!$D$234,P749&lt;=铜钱系统分析!$E$234),4,AND(P749&gt;铜钱系统分析!$D$235,P749&lt;=铜钱系统分析!$E$235),3,AND(P749&gt;铜钱系统分析!$D$236,P749&lt;=铜钱系统分析!$E$236),2)</f>
        <v>3</v>
      </c>
      <c r="S749" s="48">
        <f t="shared" ca="1" si="116"/>
        <v>32.488088091521284</v>
      </c>
      <c r="T749">
        <f ca="1">_xlfn.IFS(AND(S749&gt;铜钱系统分析!$D$233,S749&lt;=铜钱系统分析!$E$233),5,AND(S749&gt;铜钱系统分析!$D$234,S749&lt;=铜钱系统分析!$E$234),4,AND(S749&gt;铜钱系统分析!$D$235,S749&lt;=铜钱系统分析!$E$235),3,AND(S749&gt;铜钱系统分析!$D$236,S749&lt;=铜钱系统分析!$E$236),2)</f>
        <v>3</v>
      </c>
      <c r="V749" s="48">
        <f t="shared" ca="1" si="117"/>
        <v>79.268763869302433</v>
      </c>
      <c r="W749">
        <f ca="1">_xlfn.IFS(AND(V749&gt;铜钱系统分析!$D$233,V749&lt;=铜钱系统分析!$E$233),5,AND(V749&gt;铜钱系统分析!$D$234,V749&lt;=铜钱系统分析!$E$234),4,AND(V749&gt;铜钱系统分析!$D$235,V749&lt;=铜钱系统分析!$E$235),3,AND(V749&gt;铜钱系统分析!$D$236,V749&lt;=铜钱系统分析!$E$236),2)</f>
        <v>2</v>
      </c>
      <c r="Y749" s="48">
        <f t="shared" ca="1" si="118"/>
        <v>97.949757423916679</v>
      </c>
      <c r="Z749">
        <f ca="1">_xlfn.IFS(AND(Y749&gt;铜钱系统分析!$D$233,Y749&lt;=铜钱系统分析!$E$233),5,AND(Y749&gt;铜钱系统分析!$D$234,Y749&lt;=铜钱系统分析!$E$234),4,AND(Y749&gt;铜钱系统分析!$D$235,Y749&lt;=铜钱系统分析!$E$235),3,AND(Y749&gt;铜钱系统分析!$D$236,Y749&lt;=铜钱系统分析!$E$236),2)</f>
        <v>2</v>
      </c>
      <c r="AB749" s="48">
        <f t="shared" ca="1" si="119"/>
        <v>95.249365101920063</v>
      </c>
      <c r="AC749">
        <f ca="1">_xlfn.IFS(AND(AB749&gt;铜钱系统分析!$D$233,AB749&lt;=铜钱系统分析!$E$233),5,AND(AB749&gt;铜钱系统分析!$D$234,AB749&lt;=铜钱系统分析!$E$234),4,AND(AB749&gt;铜钱系统分析!$D$235,AB749&lt;=铜钱系统分析!$E$235),3,AND(AB749&gt;铜钱系统分析!$D$236,AB749&lt;=铜钱系统分析!$E$236),2)</f>
        <v>2</v>
      </c>
    </row>
    <row r="750" spans="1:29" x14ac:dyDescent="0.15">
      <c r="A750" s="48">
        <f t="shared" ca="1" si="110"/>
        <v>99.503290332478173</v>
      </c>
      <c r="B750">
        <f ca="1">_xlfn.IFS(AND(A750&gt;铜钱系统分析!$D$233,A750&lt;=铜钱系统分析!$E$233),5,AND(A750&gt;铜钱系统分析!$D$234,A750&lt;=铜钱系统分析!$E$234),4,AND(A750&gt;铜钱系统分析!$D$235,A750&lt;=铜钱系统分析!$E$235),3,AND(A750&gt;铜钱系统分析!$D$236,A750&lt;=铜钱系统分析!$E$236),2)</f>
        <v>2</v>
      </c>
      <c r="D750" s="48">
        <f t="shared" ca="1" si="111"/>
        <v>75.865407235269444</v>
      </c>
      <c r="E750">
        <f ca="1">_xlfn.IFS(AND(D750&gt;铜钱系统分析!$D$233,D750&lt;=铜钱系统分析!$E$233),5,AND(D750&gt;铜钱系统分析!$D$234,D750&lt;=铜钱系统分析!$E$234),4,AND(D750&gt;铜钱系统分析!$D$235,D750&lt;=铜钱系统分析!$E$235),3,AND(D750&gt;铜钱系统分析!$D$236,D750&lt;=铜钱系统分析!$E$236),2)</f>
        <v>2</v>
      </c>
      <c r="G750" s="48">
        <f t="shared" ca="1" si="112"/>
        <v>81.049299440456451</v>
      </c>
      <c r="H750">
        <f ca="1">_xlfn.IFS(AND(G750&gt;铜钱系统分析!$D$233,G750&lt;=铜钱系统分析!$E$233),5,AND(G750&gt;铜钱系统分析!$D$234,G750&lt;=铜钱系统分析!$E$234),4,AND(G750&gt;铜钱系统分析!$D$235,G750&lt;=铜钱系统分析!$E$235),3,AND(G750&gt;铜钱系统分析!$D$236,G750&lt;=铜钱系统分析!$E$236),2)</f>
        <v>2</v>
      </c>
      <c r="J750" s="48">
        <f t="shared" ca="1" si="113"/>
        <v>86.621974107040202</v>
      </c>
      <c r="K750">
        <f ca="1">_xlfn.IFS(AND(J750&gt;铜钱系统分析!$D$233,J750&lt;=铜钱系统分析!$E$233),5,AND(J750&gt;铜钱系统分析!$D$234,J750&lt;=铜钱系统分析!$E$234),4,AND(J750&gt;铜钱系统分析!$D$235,J750&lt;=铜钱系统分析!$E$235),3,AND(J750&gt;铜钱系统分析!$D$236,J750&lt;=铜钱系统分析!$E$236),2)</f>
        <v>2</v>
      </c>
      <c r="M750" s="48">
        <f t="shared" ca="1" si="114"/>
        <v>92.059671240451905</v>
      </c>
      <c r="N750">
        <f ca="1">_xlfn.IFS(AND(M750&gt;铜钱系统分析!$D$233,M750&lt;=铜钱系统分析!$E$233),5,AND(M750&gt;铜钱系统分析!$D$234,M750&lt;=铜钱系统分析!$E$234),4,AND(M750&gt;铜钱系统分析!$D$235,M750&lt;=铜钱系统分析!$E$235),3,AND(M750&gt;铜钱系统分析!$D$236,M750&lt;=铜钱系统分析!$E$236),2)</f>
        <v>2</v>
      </c>
      <c r="P750" s="48">
        <f t="shared" ca="1" si="115"/>
        <v>36.190453544701384</v>
      </c>
      <c r="Q750">
        <f ca="1">_xlfn.IFS(AND(P750&gt;铜钱系统分析!$D$233,P750&lt;=铜钱系统分析!$E$233),5,AND(P750&gt;铜钱系统分析!$D$234,P750&lt;=铜钱系统分析!$E$234),4,AND(P750&gt;铜钱系统分析!$D$235,P750&lt;=铜钱系统分析!$E$235),3,AND(P750&gt;铜钱系统分析!$D$236,P750&lt;=铜钱系统分析!$E$236),2)</f>
        <v>3</v>
      </c>
      <c r="S750" s="48">
        <f t="shared" ca="1" si="116"/>
        <v>43.592897713887524</v>
      </c>
      <c r="T750">
        <f ca="1">_xlfn.IFS(AND(S750&gt;铜钱系统分析!$D$233,S750&lt;=铜钱系统分析!$E$233),5,AND(S750&gt;铜钱系统分析!$D$234,S750&lt;=铜钱系统分析!$E$234),4,AND(S750&gt;铜钱系统分析!$D$235,S750&lt;=铜钱系统分析!$E$235),3,AND(S750&gt;铜钱系统分析!$D$236,S750&lt;=铜钱系统分析!$E$236),2)</f>
        <v>3</v>
      </c>
      <c r="V750" s="48">
        <f t="shared" ca="1" si="117"/>
        <v>15.55319343005821</v>
      </c>
      <c r="W750">
        <f ca="1">_xlfn.IFS(AND(V750&gt;铜钱系统分析!$D$233,V750&lt;=铜钱系统分析!$E$233),5,AND(V750&gt;铜钱系统分析!$D$234,V750&lt;=铜钱系统分析!$E$234),4,AND(V750&gt;铜钱系统分析!$D$235,V750&lt;=铜钱系统分析!$E$235),3,AND(V750&gt;铜钱系统分析!$D$236,V750&lt;=铜钱系统分析!$E$236),2)</f>
        <v>3</v>
      </c>
      <c r="Y750" s="48">
        <f t="shared" ca="1" si="118"/>
        <v>78.877209411250419</v>
      </c>
      <c r="Z750">
        <f ca="1">_xlfn.IFS(AND(Y750&gt;铜钱系统分析!$D$233,Y750&lt;=铜钱系统分析!$E$233),5,AND(Y750&gt;铜钱系统分析!$D$234,Y750&lt;=铜钱系统分析!$E$234),4,AND(Y750&gt;铜钱系统分析!$D$235,Y750&lt;=铜钱系统分析!$E$235),3,AND(Y750&gt;铜钱系统分析!$D$236,Y750&lt;=铜钱系统分析!$E$236),2)</f>
        <v>2</v>
      </c>
      <c r="AB750" s="48">
        <f t="shared" ca="1" si="119"/>
        <v>8.0158443945246844</v>
      </c>
      <c r="AC750">
        <f ca="1">_xlfn.IFS(AND(AB750&gt;铜钱系统分析!$D$233,AB750&lt;=铜钱系统分析!$E$233),5,AND(AB750&gt;铜钱系统分析!$D$234,AB750&lt;=铜钱系统分析!$E$234),4,AND(AB750&gt;铜钱系统分析!$D$235,AB750&lt;=铜钱系统分析!$E$235),3,AND(AB750&gt;铜钱系统分析!$D$236,AB750&lt;=铜钱系统分析!$E$236),2)</f>
        <v>3</v>
      </c>
    </row>
    <row r="751" spans="1:29" x14ac:dyDescent="0.15">
      <c r="A751" s="48">
        <f t="shared" ca="1" si="110"/>
        <v>92.267310172539567</v>
      </c>
      <c r="B751">
        <f ca="1">_xlfn.IFS(AND(A751&gt;铜钱系统分析!$D$233,A751&lt;=铜钱系统分析!$E$233),5,AND(A751&gt;铜钱系统分析!$D$234,A751&lt;=铜钱系统分析!$E$234),4,AND(A751&gt;铜钱系统分析!$D$235,A751&lt;=铜钱系统分析!$E$235),3,AND(A751&gt;铜钱系统分析!$D$236,A751&lt;=铜钱系统分析!$E$236),2)</f>
        <v>2</v>
      </c>
      <c r="D751" s="48">
        <f t="shared" ca="1" si="111"/>
        <v>47.018573689051109</v>
      </c>
      <c r="E751">
        <f ca="1">_xlfn.IFS(AND(D751&gt;铜钱系统分析!$D$233,D751&lt;=铜钱系统分析!$E$233),5,AND(D751&gt;铜钱系统分析!$D$234,D751&lt;=铜钱系统分析!$E$234),4,AND(D751&gt;铜钱系统分析!$D$235,D751&lt;=铜钱系统分析!$E$235),3,AND(D751&gt;铜钱系统分析!$D$236,D751&lt;=铜钱系统分析!$E$236),2)</f>
        <v>3</v>
      </c>
      <c r="G751" s="48">
        <f t="shared" ca="1" si="112"/>
        <v>39.244265067755343</v>
      </c>
      <c r="H751">
        <f ca="1">_xlfn.IFS(AND(G751&gt;铜钱系统分析!$D$233,G751&lt;=铜钱系统分析!$E$233),5,AND(G751&gt;铜钱系统分析!$D$234,G751&lt;=铜钱系统分析!$E$234),4,AND(G751&gt;铜钱系统分析!$D$235,G751&lt;=铜钱系统分析!$E$235),3,AND(G751&gt;铜钱系统分析!$D$236,G751&lt;=铜钱系统分析!$E$236),2)</f>
        <v>3</v>
      </c>
      <c r="J751" s="48">
        <f t="shared" ca="1" si="113"/>
        <v>69.336435210426956</v>
      </c>
      <c r="K751">
        <f ca="1">_xlfn.IFS(AND(J751&gt;铜钱系统分析!$D$233,J751&lt;=铜钱系统分析!$E$233),5,AND(J751&gt;铜钱系统分析!$D$234,J751&lt;=铜钱系统分析!$E$234),4,AND(J751&gt;铜钱系统分析!$D$235,J751&lt;=铜钱系统分析!$E$235),3,AND(J751&gt;铜钱系统分析!$D$236,J751&lt;=铜钱系统分析!$E$236),2)</f>
        <v>3</v>
      </c>
      <c r="M751" s="48">
        <f t="shared" ca="1" si="114"/>
        <v>82.745064123013904</v>
      </c>
      <c r="N751">
        <f ca="1">_xlfn.IFS(AND(M751&gt;铜钱系统分析!$D$233,M751&lt;=铜钱系统分析!$E$233),5,AND(M751&gt;铜钱系统分析!$D$234,M751&lt;=铜钱系统分析!$E$234),4,AND(M751&gt;铜钱系统分析!$D$235,M751&lt;=铜钱系统分析!$E$235),3,AND(M751&gt;铜钱系统分析!$D$236,M751&lt;=铜钱系统分析!$E$236),2)</f>
        <v>2</v>
      </c>
      <c r="P751" s="48">
        <f t="shared" ca="1" si="115"/>
        <v>99.559172327936963</v>
      </c>
      <c r="Q751">
        <f ca="1">_xlfn.IFS(AND(P751&gt;铜钱系统分析!$D$233,P751&lt;=铜钱系统分析!$E$233),5,AND(P751&gt;铜钱系统分析!$D$234,P751&lt;=铜钱系统分析!$E$234),4,AND(P751&gt;铜钱系统分析!$D$235,P751&lt;=铜钱系统分析!$E$235),3,AND(P751&gt;铜钱系统分析!$D$236,P751&lt;=铜钱系统分析!$E$236),2)</f>
        <v>2</v>
      </c>
      <c r="S751" s="48">
        <f t="shared" ca="1" si="116"/>
        <v>61.371470479579237</v>
      </c>
      <c r="T751">
        <f ca="1">_xlfn.IFS(AND(S751&gt;铜钱系统分析!$D$233,S751&lt;=铜钱系统分析!$E$233),5,AND(S751&gt;铜钱系统分析!$D$234,S751&lt;=铜钱系统分析!$E$234),4,AND(S751&gt;铜钱系统分析!$D$235,S751&lt;=铜钱系统分析!$E$235),3,AND(S751&gt;铜钱系统分析!$D$236,S751&lt;=铜钱系统分析!$E$236),2)</f>
        <v>3</v>
      </c>
      <c r="V751" s="48">
        <f t="shared" ca="1" si="117"/>
        <v>41.749564223429068</v>
      </c>
      <c r="W751">
        <f ca="1">_xlfn.IFS(AND(V751&gt;铜钱系统分析!$D$233,V751&lt;=铜钱系统分析!$E$233),5,AND(V751&gt;铜钱系统分析!$D$234,V751&lt;=铜钱系统分析!$E$234),4,AND(V751&gt;铜钱系统分析!$D$235,V751&lt;=铜钱系统分析!$E$235),3,AND(V751&gt;铜钱系统分析!$D$236,V751&lt;=铜钱系统分析!$E$236),2)</f>
        <v>3</v>
      </c>
      <c r="Y751" s="48">
        <f t="shared" ca="1" si="118"/>
        <v>74.180657115670527</v>
      </c>
      <c r="Z751">
        <f ca="1">_xlfn.IFS(AND(Y751&gt;铜钱系统分析!$D$233,Y751&lt;=铜钱系统分析!$E$233),5,AND(Y751&gt;铜钱系统分析!$D$234,Y751&lt;=铜钱系统分析!$E$234),4,AND(Y751&gt;铜钱系统分析!$D$235,Y751&lt;=铜钱系统分析!$E$235),3,AND(Y751&gt;铜钱系统分析!$D$236,Y751&lt;=铜钱系统分析!$E$236),2)</f>
        <v>2</v>
      </c>
      <c r="AB751" s="48">
        <f t="shared" ca="1" si="119"/>
        <v>74.235517833611269</v>
      </c>
      <c r="AC751">
        <f ca="1">_xlfn.IFS(AND(AB751&gt;铜钱系统分析!$D$233,AB751&lt;=铜钱系统分析!$E$233),5,AND(AB751&gt;铜钱系统分析!$D$234,AB751&lt;=铜钱系统分析!$E$234),4,AND(AB751&gt;铜钱系统分析!$D$235,AB751&lt;=铜钱系统分析!$E$235),3,AND(AB751&gt;铜钱系统分析!$D$236,AB751&lt;=铜钱系统分析!$E$236),2)</f>
        <v>2</v>
      </c>
    </row>
    <row r="752" spans="1:29" x14ac:dyDescent="0.15">
      <c r="A752" s="48">
        <f t="shared" ca="1" si="110"/>
        <v>65.980930014435472</v>
      </c>
      <c r="B752">
        <f ca="1">_xlfn.IFS(AND(A752&gt;铜钱系统分析!$D$233,A752&lt;=铜钱系统分析!$E$233),5,AND(A752&gt;铜钱系统分析!$D$234,A752&lt;=铜钱系统分析!$E$234),4,AND(A752&gt;铜钱系统分析!$D$235,A752&lt;=铜钱系统分析!$E$235),3,AND(A752&gt;铜钱系统分析!$D$236,A752&lt;=铜钱系统分析!$E$236),2)</f>
        <v>3</v>
      </c>
      <c r="D752" s="48">
        <f t="shared" ca="1" si="111"/>
        <v>88.130088737366492</v>
      </c>
      <c r="E752">
        <f ca="1">_xlfn.IFS(AND(D752&gt;铜钱系统分析!$D$233,D752&lt;=铜钱系统分析!$E$233),5,AND(D752&gt;铜钱系统分析!$D$234,D752&lt;=铜钱系统分析!$E$234),4,AND(D752&gt;铜钱系统分析!$D$235,D752&lt;=铜钱系统分析!$E$235),3,AND(D752&gt;铜钱系统分析!$D$236,D752&lt;=铜钱系统分析!$E$236),2)</f>
        <v>2</v>
      </c>
      <c r="G752" s="48">
        <f t="shared" ca="1" si="112"/>
        <v>70.507112127657038</v>
      </c>
      <c r="H752">
        <f ca="1">_xlfn.IFS(AND(G752&gt;铜钱系统分析!$D$233,G752&lt;=铜钱系统分析!$E$233),5,AND(G752&gt;铜钱系统分析!$D$234,G752&lt;=铜钱系统分析!$E$234),4,AND(G752&gt;铜钱系统分析!$D$235,G752&lt;=铜钱系统分析!$E$235),3,AND(G752&gt;铜钱系统分析!$D$236,G752&lt;=铜钱系统分析!$E$236),2)</f>
        <v>3</v>
      </c>
      <c r="J752" s="48">
        <f t="shared" ca="1" si="113"/>
        <v>27.269720206834702</v>
      </c>
      <c r="K752">
        <f ca="1">_xlfn.IFS(AND(J752&gt;铜钱系统分析!$D$233,J752&lt;=铜钱系统分析!$E$233),5,AND(J752&gt;铜钱系统分析!$D$234,J752&lt;=铜钱系统分析!$E$234),4,AND(J752&gt;铜钱系统分析!$D$235,J752&lt;=铜钱系统分析!$E$235),3,AND(J752&gt;铜钱系统分析!$D$236,J752&lt;=铜钱系统分析!$E$236),2)</f>
        <v>3</v>
      </c>
      <c r="M752" s="48">
        <f t="shared" ca="1" si="114"/>
        <v>24.657287363537208</v>
      </c>
      <c r="N752">
        <f ca="1">_xlfn.IFS(AND(M752&gt;铜钱系统分析!$D$233,M752&lt;=铜钱系统分析!$E$233),5,AND(M752&gt;铜钱系统分析!$D$234,M752&lt;=铜钱系统分析!$E$234),4,AND(M752&gt;铜钱系统分析!$D$235,M752&lt;=铜钱系统分析!$E$235),3,AND(M752&gt;铜钱系统分析!$D$236,M752&lt;=铜钱系统分析!$E$236),2)</f>
        <v>3</v>
      </c>
      <c r="P752" s="48">
        <f t="shared" ca="1" si="115"/>
        <v>15.378724378390485</v>
      </c>
      <c r="Q752">
        <f ca="1">_xlfn.IFS(AND(P752&gt;铜钱系统分析!$D$233,P752&lt;=铜钱系统分析!$E$233),5,AND(P752&gt;铜钱系统分析!$D$234,P752&lt;=铜钱系统分析!$E$234),4,AND(P752&gt;铜钱系统分析!$D$235,P752&lt;=铜钱系统分析!$E$235),3,AND(P752&gt;铜钱系统分析!$D$236,P752&lt;=铜钱系统分析!$E$236),2)</f>
        <v>3</v>
      </c>
      <c r="S752" s="48">
        <f t="shared" ca="1" si="116"/>
        <v>97.290117609834439</v>
      </c>
      <c r="T752">
        <f ca="1">_xlfn.IFS(AND(S752&gt;铜钱系统分析!$D$233,S752&lt;=铜钱系统分析!$E$233),5,AND(S752&gt;铜钱系统分析!$D$234,S752&lt;=铜钱系统分析!$E$234),4,AND(S752&gt;铜钱系统分析!$D$235,S752&lt;=铜钱系统分析!$E$235),3,AND(S752&gt;铜钱系统分析!$D$236,S752&lt;=铜钱系统分析!$E$236),2)</f>
        <v>2</v>
      </c>
      <c r="V752" s="48">
        <f t="shared" ca="1" si="117"/>
        <v>29.839292803411009</v>
      </c>
      <c r="W752">
        <f ca="1">_xlfn.IFS(AND(V752&gt;铜钱系统分析!$D$233,V752&lt;=铜钱系统分析!$E$233),5,AND(V752&gt;铜钱系统分析!$D$234,V752&lt;=铜钱系统分析!$E$234),4,AND(V752&gt;铜钱系统分析!$D$235,V752&lt;=铜钱系统分析!$E$235),3,AND(V752&gt;铜钱系统分析!$D$236,V752&lt;=铜钱系统分析!$E$236),2)</f>
        <v>3</v>
      </c>
      <c r="Y752" s="48">
        <f t="shared" ca="1" si="118"/>
        <v>35.329833886363005</v>
      </c>
      <c r="Z752">
        <f ca="1">_xlfn.IFS(AND(Y752&gt;铜钱系统分析!$D$233,Y752&lt;=铜钱系统分析!$E$233),5,AND(Y752&gt;铜钱系统分析!$D$234,Y752&lt;=铜钱系统分析!$E$234),4,AND(Y752&gt;铜钱系统分析!$D$235,Y752&lt;=铜钱系统分析!$E$235),3,AND(Y752&gt;铜钱系统分析!$D$236,Y752&lt;=铜钱系统分析!$E$236),2)</f>
        <v>3</v>
      </c>
      <c r="AB752" s="48">
        <f t="shared" ca="1" si="119"/>
        <v>94.318080337683341</v>
      </c>
      <c r="AC752">
        <f ca="1">_xlfn.IFS(AND(AB752&gt;铜钱系统分析!$D$233,AB752&lt;=铜钱系统分析!$E$233),5,AND(AB752&gt;铜钱系统分析!$D$234,AB752&lt;=铜钱系统分析!$E$234),4,AND(AB752&gt;铜钱系统分析!$D$235,AB752&lt;=铜钱系统分析!$E$235),3,AND(AB752&gt;铜钱系统分析!$D$236,AB752&lt;=铜钱系统分析!$E$236),2)</f>
        <v>2</v>
      </c>
    </row>
    <row r="753" spans="1:29" x14ac:dyDescent="0.15">
      <c r="A753" s="48">
        <f t="shared" ca="1" si="110"/>
        <v>80.809960314897381</v>
      </c>
      <c r="B753">
        <f ca="1">_xlfn.IFS(AND(A753&gt;铜钱系统分析!$D$233,A753&lt;=铜钱系统分析!$E$233),5,AND(A753&gt;铜钱系统分析!$D$234,A753&lt;=铜钱系统分析!$E$234),4,AND(A753&gt;铜钱系统分析!$D$235,A753&lt;=铜钱系统分析!$E$235),3,AND(A753&gt;铜钱系统分析!$D$236,A753&lt;=铜钱系统分析!$E$236),2)</f>
        <v>2</v>
      </c>
      <c r="D753" s="48">
        <f t="shared" ca="1" si="111"/>
        <v>92.41282991908021</v>
      </c>
      <c r="E753">
        <f ca="1">_xlfn.IFS(AND(D753&gt;铜钱系统分析!$D$233,D753&lt;=铜钱系统分析!$E$233),5,AND(D753&gt;铜钱系统分析!$D$234,D753&lt;=铜钱系统分析!$E$234),4,AND(D753&gt;铜钱系统分析!$D$235,D753&lt;=铜钱系统分析!$E$235),3,AND(D753&gt;铜钱系统分析!$D$236,D753&lt;=铜钱系统分析!$E$236),2)</f>
        <v>2</v>
      </c>
      <c r="G753" s="48">
        <f t="shared" ca="1" si="112"/>
        <v>50.569054178189852</v>
      </c>
      <c r="H753">
        <f ca="1">_xlfn.IFS(AND(G753&gt;铜钱系统分析!$D$233,G753&lt;=铜钱系统分析!$E$233),5,AND(G753&gt;铜钱系统分析!$D$234,G753&lt;=铜钱系统分析!$E$234),4,AND(G753&gt;铜钱系统分析!$D$235,G753&lt;=铜钱系统分析!$E$235),3,AND(G753&gt;铜钱系统分析!$D$236,G753&lt;=铜钱系统分析!$E$236),2)</f>
        <v>3</v>
      </c>
      <c r="J753" s="48">
        <f t="shared" ca="1" si="113"/>
        <v>58.403268748126195</v>
      </c>
      <c r="K753">
        <f ca="1">_xlfn.IFS(AND(J753&gt;铜钱系统分析!$D$233,J753&lt;=铜钱系统分析!$E$233),5,AND(J753&gt;铜钱系统分析!$D$234,J753&lt;=铜钱系统分析!$E$234),4,AND(J753&gt;铜钱系统分析!$D$235,J753&lt;=铜钱系统分析!$E$235),3,AND(J753&gt;铜钱系统分析!$D$236,J753&lt;=铜钱系统分析!$E$236),2)</f>
        <v>3</v>
      </c>
      <c r="M753" s="48">
        <f t="shared" ca="1" si="114"/>
        <v>81.62689241065965</v>
      </c>
      <c r="N753">
        <f ca="1">_xlfn.IFS(AND(M753&gt;铜钱系统分析!$D$233,M753&lt;=铜钱系统分析!$E$233),5,AND(M753&gt;铜钱系统分析!$D$234,M753&lt;=铜钱系统分析!$E$234),4,AND(M753&gt;铜钱系统分析!$D$235,M753&lt;=铜钱系统分析!$E$235),3,AND(M753&gt;铜钱系统分析!$D$236,M753&lt;=铜钱系统分析!$E$236),2)</f>
        <v>2</v>
      </c>
      <c r="P753" s="48">
        <f t="shared" ca="1" si="115"/>
        <v>11.142137914883021</v>
      </c>
      <c r="Q753">
        <f ca="1">_xlfn.IFS(AND(P753&gt;铜钱系统分析!$D$233,P753&lt;=铜钱系统分析!$E$233),5,AND(P753&gt;铜钱系统分析!$D$234,P753&lt;=铜钱系统分析!$E$234),4,AND(P753&gt;铜钱系统分析!$D$235,P753&lt;=铜钱系统分析!$E$235),3,AND(P753&gt;铜钱系统分析!$D$236,P753&lt;=铜钱系统分析!$E$236),2)</f>
        <v>3</v>
      </c>
      <c r="S753" s="48">
        <f t="shared" ca="1" si="116"/>
        <v>69.102987731387728</v>
      </c>
      <c r="T753">
        <f ca="1">_xlfn.IFS(AND(S753&gt;铜钱系统分析!$D$233,S753&lt;=铜钱系统分析!$E$233),5,AND(S753&gt;铜钱系统分析!$D$234,S753&lt;=铜钱系统分析!$E$234),4,AND(S753&gt;铜钱系统分析!$D$235,S753&lt;=铜钱系统分析!$E$235),3,AND(S753&gt;铜钱系统分析!$D$236,S753&lt;=铜钱系统分析!$E$236),2)</f>
        <v>3</v>
      </c>
      <c r="V753" s="48">
        <f t="shared" ca="1" si="117"/>
        <v>59.195023474014349</v>
      </c>
      <c r="W753">
        <f ca="1">_xlfn.IFS(AND(V753&gt;铜钱系统分析!$D$233,V753&lt;=铜钱系统分析!$E$233),5,AND(V753&gt;铜钱系统分析!$D$234,V753&lt;=铜钱系统分析!$E$234),4,AND(V753&gt;铜钱系统分析!$D$235,V753&lt;=铜钱系统分析!$E$235),3,AND(V753&gt;铜钱系统分析!$D$236,V753&lt;=铜钱系统分析!$E$236),2)</f>
        <v>3</v>
      </c>
      <c r="Y753" s="48">
        <f t="shared" ca="1" si="118"/>
        <v>11.502850986742185</v>
      </c>
      <c r="Z753">
        <f ca="1">_xlfn.IFS(AND(Y753&gt;铜钱系统分析!$D$233,Y753&lt;=铜钱系统分析!$E$233),5,AND(Y753&gt;铜钱系统分析!$D$234,Y753&lt;=铜钱系统分析!$E$234),4,AND(Y753&gt;铜钱系统分析!$D$235,Y753&lt;=铜钱系统分析!$E$235),3,AND(Y753&gt;铜钱系统分析!$D$236,Y753&lt;=铜钱系统分析!$E$236),2)</f>
        <v>3</v>
      </c>
      <c r="AB753" s="48">
        <f t="shared" ca="1" si="119"/>
        <v>1.5224679258933338</v>
      </c>
      <c r="AC753">
        <f ca="1">_xlfn.IFS(AND(AB753&gt;铜钱系统分析!$D$233,AB753&lt;=铜钱系统分析!$E$233),5,AND(AB753&gt;铜钱系统分析!$D$234,AB753&lt;=铜钱系统分析!$E$234),4,AND(AB753&gt;铜钱系统分析!$D$235,AB753&lt;=铜钱系统分析!$E$235),3,AND(AB753&gt;铜钱系统分析!$D$236,AB753&lt;=铜钱系统分析!$E$236),2)</f>
        <v>4</v>
      </c>
    </row>
    <row r="754" spans="1:29" x14ac:dyDescent="0.15">
      <c r="A754" s="48">
        <f t="shared" ca="1" si="110"/>
        <v>72.31229547528541</v>
      </c>
      <c r="B754">
        <f ca="1">_xlfn.IFS(AND(A754&gt;铜钱系统分析!$D$233,A754&lt;=铜钱系统分析!$E$233),5,AND(A754&gt;铜钱系统分析!$D$234,A754&lt;=铜钱系统分析!$E$234),4,AND(A754&gt;铜钱系统分析!$D$235,A754&lt;=铜钱系统分析!$E$235),3,AND(A754&gt;铜钱系统分析!$D$236,A754&lt;=铜钱系统分析!$E$236),2)</f>
        <v>3</v>
      </c>
      <c r="D754" s="48">
        <f t="shared" ca="1" si="111"/>
        <v>24.98322088701125</v>
      </c>
      <c r="E754">
        <f ca="1">_xlfn.IFS(AND(D754&gt;铜钱系统分析!$D$233,D754&lt;=铜钱系统分析!$E$233),5,AND(D754&gt;铜钱系统分析!$D$234,D754&lt;=铜钱系统分析!$E$234),4,AND(D754&gt;铜钱系统分析!$D$235,D754&lt;=铜钱系统分析!$E$235),3,AND(D754&gt;铜钱系统分析!$D$236,D754&lt;=铜钱系统分析!$E$236),2)</f>
        <v>3</v>
      </c>
      <c r="G754" s="48">
        <f t="shared" ca="1" si="112"/>
        <v>14.143490969417039</v>
      </c>
      <c r="H754">
        <f ca="1">_xlfn.IFS(AND(G754&gt;铜钱系统分析!$D$233,G754&lt;=铜钱系统分析!$E$233),5,AND(G754&gt;铜钱系统分析!$D$234,G754&lt;=铜钱系统分析!$E$234),4,AND(G754&gt;铜钱系统分析!$D$235,G754&lt;=铜钱系统分析!$E$235),3,AND(G754&gt;铜钱系统分析!$D$236,G754&lt;=铜钱系统分析!$E$236),2)</f>
        <v>3</v>
      </c>
      <c r="J754" s="48">
        <f t="shared" ca="1" si="113"/>
        <v>63.321993742783469</v>
      </c>
      <c r="K754">
        <f ca="1">_xlfn.IFS(AND(J754&gt;铜钱系统分析!$D$233,J754&lt;=铜钱系统分析!$E$233),5,AND(J754&gt;铜钱系统分析!$D$234,J754&lt;=铜钱系统分析!$E$234),4,AND(J754&gt;铜钱系统分析!$D$235,J754&lt;=铜钱系统分析!$E$235),3,AND(J754&gt;铜钱系统分析!$D$236,J754&lt;=铜钱系统分析!$E$236),2)</f>
        <v>3</v>
      </c>
      <c r="M754" s="48">
        <f t="shared" ca="1" si="114"/>
        <v>25.589486131274064</v>
      </c>
      <c r="N754">
        <f ca="1">_xlfn.IFS(AND(M754&gt;铜钱系统分析!$D$233,M754&lt;=铜钱系统分析!$E$233),5,AND(M754&gt;铜钱系统分析!$D$234,M754&lt;=铜钱系统分析!$E$234),4,AND(M754&gt;铜钱系统分析!$D$235,M754&lt;=铜钱系统分析!$E$235),3,AND(M754&gt;铜钱系统分析!$D$236,M754&lt;=铜钱系统分析!$E$236),2)</f>
        <v>3</v>
      </c>
      <c r="P754" s="48">
        <f t="shared" ca="1" si="115"/>
        <v>53.571877751017041</v>
      </c>
      <c r="Q754">
        <f ca="1">_xlfn.IFS(AND(P754&gt;铜钱系统分析!$D$233,P754&lt;=铜钱系统分析!$E$233),5,AND(P754&gt;铜钱系统分析!$D$234,P754&lt;=铜钱系统分析!$E$234),4,AND(P754&gt;铜钱系统分析!$D$235,P754&lt;=铜钱系统分析!$E$235),3,AND(P754&gt;铜钱系统分析!$D$236,P754&lt;=铜钱系统分析!$E$236),2)</f>
        <v>3</v>
      </c>
      <c r="S754" s="48">
        <f t="shared" ca="1" si="116"/>
        <v>62.612953837423589</v>
      </c>
      <c r="T754">
        <f ca="1">_xlfn.IFS(AND(S754&gt;铜钱系统分析!$D$233,S754&lt;=铜钱系统分析!$E$233),5,AND(S754&gt;铜钱系统分析!$D$234,S754&lt;=铜钱系统分析!$E$234),4,AND(S754&gt;铜钱系统分析!$D$235,S754&lt;=铜钱系统分析!$E$235),3,AND(S754&gt;铜钱系统分析!$D$236,S754&lt;=铜钱系统分析!$E$236),2)</f>
        <v>3</v>
      </c>
      <c r="V754" s="48">
        <f t="shared" ca="1" si="117"/>
        <v>22.307293313266307</v>
      </c>
      <c r="W754">
        <f ca="1">_xlfn.IFS(AND(V754&gt;铜钱系统分析!$D$233,V754&lt;=铜钱系统分析!$E$233),5,AND(V754&gt;铜钱系统分析!$D$234,V754&lt;=铜钱系统分析!$E$234),4,AND(V754&gt;铜钱系统分析!$D$235,V754&lt;=铜钱系统分析!$E$235),3,AND(V754&gt;铜钱系统分析!$D$236,V754&lt;=铜钱系统分析!$E$236),2)</f>
        <v>3</v>
      </c>
      <c r="Y754" s="48">
        <f t="shared" ca="1" si="118"/>
        <v>97.999494810224533</v>
      </c>
      <c r="Z754">
        <f ca="1">_xlfn.IFS(AND(Y754&gt;铜钱系统分析!$D$233,Y754&lt;=铜钱系统分析!$E$233),5,AND(Y754&gt;铜钱系统分析!$D$234,Y754&lt;=铜钱系统分析!$E$234),4,AND(Y754&gt;铜钱系统分析!$D$235,Y754&lt;=铜钱系统分析!$E$235),3,AND(Y754&gt;铜钱系统分析!$D$236,Y754&lt;=铜钱系统分析!$E$236),2)</f>
        <v>2</v>
      </c>
      <c r="AB754" s="48">
        <f t="shared" ca="1" si="119"/>
        <v>88.209800911953607</v>
      </c>
      <c r="AC754">
        <f ca="1">_xlfn.IFS(AND(AB754&gt;铜钱系统分析!$D$233,AB754&lt;=铜钱系统分析!$E$233),5,AND(AB754&gt;铜钱系统分析!$D$234,AB754&lt;=铜钱系统分析!$E$234),4,AND(AB754&gt;铜钱系统分析!$D$235,AB754&lt;=铜钱系统分析!$E$235),3,AND(AB754&gt;铜钱系统分析!$D$236,AB754&lt;=铜钱系统分析!$E$236),2)</f>
        <v>2</v>
      </c>
    </row>
    <row r="755" spans="1:29" x14ac:dyDescent="0.15">
      <c r="A755" s="48">
        <f t="shared" ca="1" si="110"/>
        <v>33.978172099514971</v>
      </c>
      <c r="B755">
        <f ca="1">_xlfn.IFS(AND(A755&gt;铜钱系统分析!$D$233,A755&lt;=铜钱系统分析!$E$233),5,AND(A755&gt;铜钱系统分析!$D$234,A755&lt;=铜钱系统分析!$E$234),4,AND(A755&gt;铜钱系统分析!$D$235,A755&lt;=铜钱系统分析!$E$235),3,AND(A755&gt;铜钱系统分析!$D$236,A755&lt;=铜钱系统分析!$E$236),2)</f>
        <v>3</v>
      </c>
      <c r="D755" s="48">
        <f t="shared" ca="1" si="111"/>
        <v>31.540807378439162</v>
      </c>
      <c r="E755">
        <f ca="1">_xlfn.IFS(AND(D755&gt;铜钱系统分析!$D$233,D755&lt;=铜钱系统分析!$E$233),5,AND(D755&gt;铜钱系统分析!$D$234,D755&lt;=铜钱系统分析!$E$234),4,AND(D755&gt;铜钱系统分析!$D$235,D755&lt;=铜钱系统分析!$E$235),3,AND(D755&gt;铜钱系统分析!$D$236,D755&lt;=铜钱系统分析!$E$236),2)</f>
        <v>3</v>
      </c>
      <c r="G755" s="48">
        <f t="shared" ca="1" si="112"/>
        <v>36.271669263178595</v>
      </c>
      <c r="H755">
        <f ca="1">_xlfn.IFS(AND(G755&gt;铜钱系统分析!$D$233,G755&lt;=铜钱系统分析!$E$233),5,AND(G755&gt;铜钱系统分析!$D$234,G755&lt;=铜钱系统分析!$E$234),4,AND(G755&gt;铜钱系统分析!$D$235,G755&lt;=铜钱系统分析!$E$235),3,AND(G755&gt;铜钱系统分析!$D$236,G755&lt;=铜钱系统分析!$E$236),2)</f>
        <v>3</v>
      </c>
      <c r="J755" s="48">
        <f t="shared" ca="1" si="113"/>
        <v>12.655620020050407</v>
      </c>
      <c r="K755">
        <f ca="1">_xlfn.IFS(AND(J755&gt;铜钱系统分析!$D$233,J755&lt;=铜钱系统分析!$E$233),5,AND(J755&gt;铜钱系统分析!$D$234,J755&lt;=铜钱系统分析!$E$234),4,AND(J755&gt;铜钱系统分析!$D$235,J755&lt;=铜钱系统分析!$E$235),3,AND(J755&gt;铜钱系统分析!$D$236,J755&lt;=铜钱系统分析!$E$236),2)</f>
        <v>3</v>
      </c>
      <c r="M755" s="48">
        <f t="shared" ca="1" si="114"/>
        <v>43.110216394992428</v>
      </c>
      <c r="N755">
        <f ca="1">_xlfn.IFS(AND(M755&gt;铜钱系统分析!$D$233,M755&lt;=铜钱系统分析!$E$233),5,AND(M755&gt;铜钱系统分析!$D$234,M755&lt;=铜钱系统分析!$E$234),4,AND(M755&gt;铜钱系统分析!$D$235,M755&lt;=铜钱系统分析!$E$235),3,AND(M755&gt;铜钱系统分析!$D$236,M755&lt;=铜钱系统分析!$E$236),2)</f>
        <v>3</v>
      </c>
      <c r="P755" s="48">
        <f t="shared" ca="1" si="115"/>
        <v>36.301613370201224</v>
      </c>
      <c r="Q755">
        <f ca="1">_xlfn.IFS(AND(P755&gt;铜钱系统分析!$D$233,P755&lt;=铜钱系统分析!$E$233),5,AND(P755&gt;铜钱系统分析!$D$234,P755&lt;=铜钱系统分析!$E$234),4,AND(P755&gt;铜钱系统分析!$D$235,P755&lt;=铜钱系统分析!$E$235),3,AND(P755&gt;铜钱系统分析!$D$236,P755&lt;=铜钱系统分析!$E$236),2)</f>
        <v>3</v>
      </c>
      <c r="S755" s="48">
        <f t="shared" ca="1" si="116"/>
        <v>93.766996686726443</v>
      </c>
      <c r="T755">
        <f ca="1">_xlfn.IFS(AND(S755&gt;铜钱系统分析!$D$233,S755&lt;=铜钱系统分析!$E$233),5,AND(S755&gt;铜钱系统分析!$D$234,S755&lt;=铜钱系统分析!$E$234),4,AND(S755&gt;铜钱系统分析!$D$235,S755&lt;=铜钱系统分析!$E$235),3,AND(S755&gt;铜钱系统分析!$D$236,S755&lt;=铜钱系统分析!$E$236),2)</f>
        <v>2</v>
      </c>
      <c r="V755" s="48">
        <f t="shared" ca="1" si="117"/>
        <v>59.571537773205364</v>
      </c>
      <c r="W755">
        <f ca="1">_xlfn.IFS(AND(V755&gt;铜钱系统分析!$D$233,V755&lt;=铜钱系统分析!$E$233),5,AND(V755&gt;铜钱系统分析!$D$234,V755&lt;=铜钱系统分析!$E$234),4,AND(V755&gt;铜钱系统分析!$D$235,V755&lt;=铜钱系统分析!$E$235),3,AND(V755&gt;铜钱系统分析!$D$236,V755&lt;=铜钱系统分析!$E$236),2)</f>
        <v>3</v>
      </c>
      <c r="Y755" s="48">
        <f t="shared" ca="1" si="118"/>
        <v>98.734467917123268</v>
      </c>
      <c r="Z755">
        <f ca="1">_xlfn.IFS(AND(Y755&gt;铜钱系统分析!$D$233,Y755&lt;=铜钱系统分析!$E$233),5,AND(Y755&gt;铜钱系统分析!$D$234,Y755&lt;=铜钱系统分析!$E$234),4,AND(Y755&gt;铜钱系统分析!$D$235,Y755&lt;=铜钱系统分析!$E$235),3,AND(Y755&gt;铜钱系统分析!$D$236,Y755&lt;=铜钱系统分析!$E$236),2)</f>
        <v>2</v>
      </c>
      <c r="AB755" s="48">
        <f t="shared" ca="1" si="119"/>
        <v>75.474250390247846</v>
      </c>
      <c r="AC755">
        <f ca="1">_xlfn.IFS(AND(AB755&gt;铜钱系统分析!$D$233,AB755&lt;=铜钱系统分析!$E$233),5,AND(AB755&gt;铜钱系统分析!$D$234,AB755&lt;=铜钱系统分析!$E$234),4,AND(AB755&gt;铜钱系统分析!$D$235,AB755&lt;=铜钱系统分析!$E$235),3,AND(AB755&gt;铜钱系统分析!$D$236,AB755&lt;=铜钱系统分析!$E$236),2)</f>
        <v>2</v>
      </c>
    </row>
    <row r="756" spans="1:29" x14ac:dyDescent="0.15">
      <c r="A756" s="48">
        <f t="shared" ca="1" si="110"/>
        <v>8.0305217185761784</v>
      </c>
      <c r="B756">
        <f ca="1">_xlfn.IFS(AND(A756&gt;铜钱系统分析!$D$233,A756&lt;=铜钱系统分析!$E$233),5,AND(A756&gt;铜钱系统分析!$D$234,A756&lt;=铜钱系统分析!$E$234),4,AND(A756&gt;铜钱系统分析!$D$235,A756&lt;=铜钱系统分析!$E$235),3,AND(A756&gt;铜钱系统分析!$D$236,A756&lt;=铜钱系统分析!$E$236),2)</f>
        <v>3</v>
      </c>
      <c r="D756" s="48">
        <f t="shared" ca="1" si="111"/>
        <v>4.6786606045579049</v>
      </c>
      <c r="E756">
        <f ca="1">_xlfn.IFS(AND(D756&gt;铜钱系统分析!$D$233,D756&lt;=铜钱系统分析!$E$233),5,AND(D756&gt;铜钱系统分析!$D$234,D756&lt;=铜钱系统分析!$E$234),4,AND(D756&gt;铜钱系统分析!$D$235,D756&lt;=铜钱系统分析!$E$235),3,AND(D756&gt;铜钱系统分析!$D$236,D756&lt;=铜钱系统分析!$E$236),2)</f>
        <v>3</v>
      </c>
      <c r="G756" s="48">
        <f t="shared" ca="1" si="112"/>
        <v>29.868525599868434</v>
      </c>
      <c r="H756">
        <f ca="1">_xlfn.IFS(AND(G756&gt;铜钱系统分析!$D$233,G756&lt;=铜钱系统分析!$E$233),5,AND(G756&gt;铜钱系统分析!$D$234,G756&lt;=铜钱系统分析!$E$234),4,AND(G756&gt;铜钱系统分析!$D$235,G756&lt;=铜钱系统分析!$E$235),3,AND(G756&gt;铜钱系统分析!$D$236,G756&lt;=铜钱系统分析!$E$236),2)</f>
        <v>3</v>
      </c>
      <c r="J756" s="48">
        <f t="shared" ca="1" si="113"/>
        <v>26.275077999929831</v>
      </c>
      <c r="K756">
        <f ca="1">_xlfn.IFS(AND(J756&gt;铜钱系统分析!$D$233,J756&lt;=铜钱系统分析!$E$233),5,AND(J756&gt;铜钱系统分析!$D$234,J756&lt;=铜钱系统分析!$E$234),4,AND(J756&gt;铜钱系统分析!$D$235,J756&lt;=铜钱系统分析!$E$235),3,AND(J756&gt;铜钱系统分析!$D$236,J756&lt;=铜钱系统分析!$E$236),2)</f>
        <v>3</v>
      </c>
      <c r="M756" s="48">
        <f t="shared" ca="1" si="114"/>
        <v>72.402548250470062</v>
      </c>
      <c r="N756">
        <f ca="1">_xlfn.IFS(AND(M756&gt;铜钱系统分析!$D$233,M756&lt;=铜钱系统分析!$E$233),5,AND(M756&gt;铜钱系统分析!$D$234,M756&lt;=铜钱系统分析!$E$234),4,AND(M756&gt;铜钱系统分析!$D$235,M756&lt;=铜钱系统分析!$E$235),3,AND(M756&gt;铜钱系统分析!$D$236,M756&lt;=铜钱系统分析!$E$236),2)</f>
        <v>3</v>
      </c>
      <c r="P756" s="48">
        <f t="shared" ca="1" si="115"/>
        <v>41.738512715821088</v>
      </c>
      <c r="Q756">
        <f ca="1">_xlfn.IFS(AND(P756&gt;铜钱系统分析!$D$233,P756&lt;=铜钱系统分析!$E$233),5,AND(P756&gt;铜钱系统分析!$D$234,P756&lt;=铜钱系统分析!$E$234),4,AND(P756&gt;铜钱系统分析!$D$235,P756&lt;=铜钱系统分析!$E$235),3,AND(P756&gt;铜钱系统分析!$D$236,P756&lt;=铜钱系统分析!$E$236),2)</f>
        <v>3</v>
      </c>
      <c r="S756" s="48">
        <f t="shared" ca="1" si="116"/>
        <v>38.380121861246849</v>
      </c>
      <c r="T756">
        <f ca="1">_xlfn.IFS(AND(S756&gt;铜钱系统分析!$D$233,S756&lt;=铜钱系统分析!$E$233),5,AND(S756&gt;铜钱系统分析!$D$234,S756&lt;=铜钱系统分析!$E$234),4,AND(S756&gt;铜钱系统分析!$D$235,S756&lt;=铜钱系统分析!$E$235),3,AND(S756&gt;铜钱系统分析!$D$236,S756&lt;=铜钱系统分析!$E$236),2)</f>
        <v>3</v>
      </c>
      <c r="V756" s="48">
        <f t="shared" ca="1" si="117"/>
        <v>55.740965496103165</v>
      </c>
      <c r="W756">
        <f ca="1">_xlfn.IFS(AND(V756&gt;铜钱系统分析!$D$233,V756&lt;=铜钱系统分析!$E$233),5,AND(V756&gt;铜钱系统分析!$D$234,V756&lt;=铜钱系统分析!$E$234),4,AND(V756&gt;铜钱系统分析!$D$235,V756&lt;=铜钱系统分析!$E$235),3,AND(V756&gt;铜钱系统分析!$D$236,V756&lt;=铜钱系统分析!$E$236),2)</f>
        <v>3</v>
      </c>
      <c r="Y756" s="48">
        <f t="shared" ca="1" si="118"/>
        <v>26.018849983607485</v>
      </c>
      <c r="Z756">
        <f ca="1">_xlfn.IFS(AND(Y756&gt;铜钱系统分析!$D$233,Y756&lt;=铜钱系统分析!$E$233),5,AND(Y756&gt;铜钱系统分析!$D$234,Y756&lt;=铜钱系统分析!$E$234),4,AND(Y756&gt;铜钱系统分析!$D$235,Y756&lt;=铜钱系统分析!$E$235),3,AND(Y756&gt;铜钱系统分析!$D$236,Y756&lt;=铜钱系统分析!$E$236),2)</f>
        <v>3</v>
      </c>
      <c r="AB756" s="48">
        <f t="shared" ca="1" si="119"/>
        <v>16.499849272008959</v>
      </c>
      <c r="AC756">
        <f ca="1">_xlfn.IFS(AND(AB756&gt;铜钱系统分析!$D$233,AB756&lt;=铜钱系统分析!$E$233),5,AND(AB756&gt;铜钱系统分析!$D$234,AB756&lt;=铜钱系统分析!$E$234),4,AND(AB756&gt;铜钱系统分析!$D$235,AB756&lt;=铜钱系统分析!$E$235),3,AND(AB756&gt;铜钱系统分析!$D$236,AB756&lt;=铜钱系统分析!$E$236),2)</f>
        <v>3</v>
      </c>
    </row>
    <row r="757" spans="1:29" x14ac:dyDescent="0.15">
      <c r="A757" s="48">
        <f t="shared" ca="1" si="110"/>
        <v>26.887552016056826</v>
      </c>
      <c r="B757">
        <f ca="1">_xlfn.IFS(AND(A757&gt;铜钱系统分析!$D$233,A757&lt;=铜钱系统分析!$E$233),5,AND(A757&gt;铜钱系统分析!$D$234,A757&lt;=铜钱系统分析!$E$234),4,AND(A757&gt;铜钱系统分析!$D$235,A757&lt;=铜钱系统分析!$E$235),3,AND(A757&gt;铜钱系统分析!$D$236,A757&lt;=铜钱系统分析!$E$236),2)</f>
        <v>3</v>
      </c>
      <c r="D757" s="48">
        <f t="shared" ca="1" si="111"/>
        <v>44.258218635982097</v>
      </c>
      <c r="E757">
        <f ca="1">_xlfn.IFS(AND(D757&gt;铜钱系统分析!$D$233,D757&lt;=铜钱系统分析!$E$233),5,AND(D757&gt;铜钱系统分析!$D$234,D757&lt;=铜钱系统分析!$E$234),4,AND(D757&gt;铜钱系统分析!$D$235,D757&lt;=铜钱系统分析!$E$235),3,AND(D757&gt;铜钱系统分析!$D$236,D757&lt;=铜钱系统分析!$E$236),2)</f>
        <v>3</v>
      </c>
      <c r="G757" s="48">
        <f t="shared" ca="1" si="112"/>
        <v>44.854422161946495</v>
      </c>
      <c r="H757">
        <f ca="1">_xlfn.IFS(AND(G757&gt;铜钱系统分析!$D$233,G757&lt;=铜钱系统分析!$E$233),5,AND(G757&gt;铜钱系统分析!$D$234,G757&lt;=铜钱系统分析!$E$234),4,AND(G757&gt;铜钱系统分析!$D$235,G757&lt;=铜钱系统分析!$E$235),3,AND(G757&gt;铜钱系统分析!$D$236,G757&lt;=铜钱系统分析!$E$236),2)</f>
        <v>3</v>
      </c>
      <c r="J757" s="48">
        <f t="shared" ca="1" si="113"/>
        <v>92.849074627183612</v>
      </c>
      <c r="K757">
        <f ca="1">_xlfn.IFS(AND(J757&gt;铜钱系统分析!$D$233,J757&lt;=铜钱系统分析!$E$233),5,AND(J757&gt;铜钱系统分析!$D$234,J757&lt;=铜钱系统分析!$E$234),4,AND(J757&gt;铜钱系统分析!$D$235,J757&lt;=铜钱系统分析!$E$235),3,AND(J757&gt;铜钱系统分析!$D$236,J757&lt;=铜钱系统分析!$E$236),2)</f>
        <v>2</v>
      </c>
      <c r="M757" s="48">
        <f t="shared" ca="1" si="114"/>
        <v>75.764327449415902</v>
      </c>
      <c r="N757">
        <f ca="1">_xlfn.IFS(AND(M757&gt;铜钱系统分析!$D$233,M757&lt;=铜钱系统分析!$E$233),5,AND(M757&gt;铜钱系统分析!$D$234,M757&lt;=铜钱系统分析!$E$234),4,AND(M757&gt;铜钱系统分析!$D$235,M757&lt;=铜钱系统分析!$E$235),3,AND(M757&gt;铜钱系统分析!$D$236,M757&lt;=铜钱系统分析!$E$236),2)</f>
        <v>2</v>
      </c>
      <c r="P757" s="48">
        <f t="shared" ca="1" si="115"/>
        <v>97.320316743176534</v>
      </c>
      <c r="Q757">
        <f ca="1">_xlfn.IFS(AND(P757&gt;铜钱系统分析!$D$233,P757&lt;=铜钱系统分析!$E$233),5,AND(P757&gt;铜钱系统分析!$D$234,P757&lt;=铜钱系统分析!$E$234),4,AND(P757&gt;铜钱系统分析!$D$235,P757&lt;=铜钱系统分析!$E$235),3,AND(P757&gt;铜钱系统分析!$D$236,P757&lt;=铜钱系统分析!$E$236),2)</f>
        <v>2</v>
      </c>
      <c r="S757" s="48">
        <f t="shared" ca="1" si="116"/>
        <v>12.677363732830305</v>
      </c>
      <c r="T757">
        <f ca="1">_xlfn.IFS(AND(S757&gt;铜钱系统分析!$D$233,S757&lt;=铜钱系统分析!$E$233),5,AND(S757&gt;铜钱系统分析!$D$234,S757&lt;=铜钱系统分析!$E$234),4,AND(S757&gt;铜钱系统分析!$D$235,S757&lt;=铜钱系统分析!$E$235),3,AND(S757&gt;铜钱系统分析!$D$236,S757&lt;=铜钱系统分析!$E$236),2)</f>
        <v>3</v>
      </c>
      <c r="V757" s="48">
        <f t="shared" ca="1" si="117"/>
        <v>26.070177496895308</v>
      </c>
      <c r="W757">
        <f ca="1">_xlfn.IFS(AND(V757&gt;铜钱系统分析!$D$233,V757&lt;=铜钱系统分析!$E$233),5,AND(V757&gt;铜钱系统分析!$D$234,V757&lt;=铜钱系统分析!$E$234),4,AND(V757&gt;铜钱系统分析!$D$235,V757&lt;=铜钱系统分析!$E$235),3,AND(V757&gt;铜钱系统分析!$D$236,V757&lt;=铜钱系统分析!$E$236),2)</f>
        <v>3</v>
      </c>
      <c r="Y757" s="48">
        <f t="shared" ca="1" si="118"/>
        <v>49.89959249171617</v>
      </c>
      <c r="Z757">
        <f ca="1">_xlfn.IFS(AND(Y757&gt;铜钱系统分析!$D$233,Y757&lt;=铜钱系统分析!$E$233),5,AND(Y757&gt;铜钱系统分析!$D$234,Y757&lt;=铜钱系统分析!$E$234),4,AND(Y757&gt;铜钱系统分析!$D$235,Y757&lt;=铜钱系统分析!$E$235),3,AND(Y757&gt;铜钱系统分析!$D$236,Y757&lt;=铜钱系统分析!$E$236),2)</f>
        <v>3</v>
      </c>
      <c r="AB757" s="48">
        <f t="shared" ca="1" si="119"/>
        <v>59.361301936705544</v>
      </c>
      <c r="AC757">
        <f ca="1">_xlfn.IFS(AND(AB757&gt;铜钱系统分析!$D$233,AB757&lt;=铜钱系统分析!$E$233),5,AND(AB757&gt;铜钱系统分析!$D$234,AB757&lt;=铜钱系统分析!$E$234),4,AND(AB757&gt;铜钱系统分析!$D$235,AB757&lt;=铜钱系统分析!$E$235),3,AND(AB757&gt;铜钱系统分析!$D$236,AB757&lt;=铜钱系统分析!$E$236),2)</f>
        <v>3</v>
      </c>
    </row>
    <row r="758" spans="1:29" x14ac:dyDescent="0.15">
      <c r="A758" s="48">
        <f t="shared" ca="1" si="110"/>
        <v>12.749245074749682</v>
      </c>
      <c r="B758">
        <f ca="1">_xlfn.IFS(AND(A758&gt;铜钱系统分析!$D$233,A758&lt;=铜钱系统分析!$E$233),5,AND(A758&gt;铜钱系统分析!$D$234,A758&lt;=铜钱系统分析!$E$234),4,AND(A758&gt;铜钱系统分析!$D$235,A758&lt;=铜钱系统分析!$E$235),3,AND(A758&gt;铜钱系统分析!$D$236,A758&lt;=铜钱系统分析!$E$236),2)</f>
        <v>3</v>
      </c>
      <c r="D758" s="48">
        <f t="shared" ca="1" si="111"/>
        <v>4.3019694447620882</v>
      </c>
      <c r="E758">
        <f ca="1">_xlfn.IFS(AND(D758&gt;铜钱系统分析!$D$233,D758&lt;=铜钱系统分析!$E$233),5,AND(D758&gt;铜钱系统分析!$D$234,D758&lt;=铜钱系统分析!$E$234),4,AND(D758&gt;铜钱系统分析!$D$235,D758&lt;=铜钱系统分析!$E$235),3,AND(D758&gt;铜钱系统分析!$D$236,D758&lt;=铜钱系统分析!$E$236),2)</f>
        <v>3</v>
      </c>
      <c r="G758" s="48">
        <f t="shared" ca="1" si="112"/>
        <v>52.431059291002377</v>
      </c>
      <c r="H758">
        <f ca="1">_xlfn.IFS(AND(G758&gt;铜钱系统分析!$D$233,G758&lt;=铜钱系统分析!$E$233),5,AND(G758&gt;铜钱系统分析!$D$234,G758&lt;=铜钱系统分析!$E$234),4,AND(G758&gt;铜钱系统分析!$D$235,G758&lt;=铜钱系统分析!$E$235),3,AND(G758&gt;铜钱系统分析!$D$236,G758&lt;=铜钱系统分析!$E$236),2)</f>
        <v>3</v>
      </c>
      <c r="J758" s="48">
        <f t="shared" ca="1" si="113"/>
        <v>11.439670170314942</v>
      </c>
      <c r="K758">
        <f ca="1">_xlfn.IFS(AND(J758&gt;铜钱系统分析!$D$233,J758&lt;=铜钱系统分析!$E$233),5,AND(J758&gt;铜钱系统分析!$D$234,J758&lt;=铜钱系统分析!$E$234),4,AND(J758&gt;铜钱系统分析!$D$235,J758&lt;=铜钱系统分析!$E$235),3,AND(J758&gt;铜钱系统分析!$D$236,J758&lt;=铜钱系统分析!$E$236),2)</f>
        <v>3</v>
      </c>
      <c r="M758" s="48">
        <f t="shared" ca="1" si="114"/>
        <v>54.46880038418751</v>
      </c>
      <c r="N758">
        <f ca="1">_xlfn.IFS(AND(M758&gt;铜钱系统分析!$D$233,M758&lt;=铜钱系统分析!$E$233),5,AND(M758&gt;铜钱系统分析!$D$234,M758&lt;=铜钱系统分析!$E$234),4,AND(M758&gt;铜钱系统分析!$D$235,M758&lt;=铜钱系统分析!$E$235),3,AND(M758&gt;铜钱系统分析!$D$236,M758&lt;=铜钱系统分析!$E$236),2)</f>
        <v>3</v>
      </c>
      <c r="P758" s="48">
        <f t="shared" ca="1" si="115"/>
        <v>64.712912492951602</v>
      </c>
      <c r="Q758">
        <f ca="1">_xlfn.IFS(AND(P758&gt;铜钱系统分析!$D$233,P758&lt;=铜钱系统分析!$E$233),5,AND(P758&gt;铜钱系统分析!$D$234,P758&lt;=铜钱系统分析!$E$234),4,AND(P758&gt;铜钱系统分析!$D$235,P758&lt;=铜钱系统分析!$E$235),3,AND(P758&gt;铜钱系统分析!$D$236,P758&lt;=铜钱系统分析!$E$236),2)</f>
        <v>3</v>
      </c>
      <c r="S758" s="48">
        <f t="shared" ca="1" si="116"/>
        <v>76.897320126316387</v>
      </c>
      <c r="T758">
        <f ca="1">_xlfn.IFS(AND(S758&gt;铜钱系统分析!$D$233,S758&lt;=铜钱系统分析!$E$233),5,AND(S758&gt;铜钱系统分析!$D$234,S758&lt;=铜钱系统分析!$E$234),4,AND(S758&gt;铜钱系统分析!$D$235,S758&lt;=铜钱系统分析!$E$235),3,AND(S758&gt;铜钱系统分析!$D$236,S758&lt;=铜钱系统分析!$E$236),2)</f>
        <v>2</v>
      </c>
      <c r="V758" s="48">
        <f t="shared" ca="1" si="117"/>
        <v>75.715012878310461</v>
      </c>
      <c r="W758">
        <f ca="1">_xlfn.IFS(AND(V758&gt;铜钱系统分析!$D$233,V758&lt;=铜钱系统分析!$E$233),5,AND(V758&gt;铜钱系统分析!$D$234,V758&lt;=铜钱系统分析!$E$234),4,AND(V758&gt;铜钱系统分析!$D$235,V758&lt;=铜钱系统分析!$E$235),3,AND(V758&gt;铜钱系统分析!$D$236,V758&lt;=铜钱系统分析!$E$236),2)</f>
        <v>2</v>
      </c>
      <c r="Y758" s="48">
        <f t="shared" ca="1" si="118"/>
        <v>42.178901812260627</v>
      </c>
      <c r="Z758">
        <f ca="1">_xlfn.IFS(AND(Y758&gt;铜钱系统分析!$D$233,Y758&lt;=铜钱系统分析!$E$233),5,AND(Y758&gt;铜钱系统分析!$D$234,Y758&lt;=铜钱系统分析!$E$234),4,AND(Y758&gt;铜钱系统分析!$D$235,Y758&lt;=铜钱系统分析!$E$235),3,AND(Y758&gt;铜钱系统分析!$D$236,Y758&lt;=铜钱系统分析!$E$236),2)</f>
        <v>3</v>
      </c>
      <c r="AB758" s="48">
        <f t="shared" ca="1" si="119"/>
        <v>13.788356223513121</v>
      </c>
      <c r="AC758">
        <f ca="1">_xlfn.IFS(AND(AB758&gt;铜钱系统分析!$D$233,AB758&lt;=铜钱系统分析!$E$233),5,AND(AB758&gt;铜钱系统分析!$D$234,AB758&lt;=铜钱系统分析!$E$234),4,AND(AB758&gt;铜钱系统分析!$D$235,AB758&lt;=铜钱系统分析!$E$235),3,AND(AB758&gt;铜钱系统分析!$D$236,AB758&lt;=铜钱系统分析!$E$236),2)</f>
        <v>3</v>
      </c>
    </row>
    <row r="759" spans="1:29" x14ac:dyDescent="0.15">
      <c r="A759" s="48">
        <f t="shared" ca="1" si="110"/>
        <v>22.370248391635318</v>
      </c>
      <c r="B759">
        <f ca="1">_xlfn.IFS(AND(A759&gt;铜钱系统分析!$D$233,A759&lt;=铜钱系统分析!$E$233),5,AND(A759&gt;铜钱系统分析!$D$234,A759&lt;=铜钱系统分析!$E$234),4,AND(A759&gt;铜钱系统分析!$D$235,A759&lt;=铜钱系统分析!$E$235),3,AND(A759&gt;铜钱系统分析!$D$236,A759&lt;=铜钱系统分析!$E$236),2)</f>
        <v>3</v>
      </c>
      <c r="D759" s="48">
        <f t="shared" ca="1" si="111"/>
        <v>62.583550373819044</v>
      </c>
      <c r="E759">
        <f ca="1">_xlfn.IFS(AND(D759&gt;铜钱系统分析!$D$233,D759&lt;=铜钱系统分析!$E$233),5,AND(D759&gt;铜钱系统分析!$D$234,D759&lt;=铜钱系统分析!$E$234),4,AND(D759&gt;铜钱系统分析!$D$235,D759&lt;=铜钱系统分析!$E$235),3,AND(D759&gt;铜钱系统分析!$D$236,D759&lt;=铜钱系统分析!$E$236),2)</f>
        <v>3</v>
      </c>
      <c r="G759" s="48">
        <f t="shared" ca="1" si="112"/>
        <v>29.799129833043338</v>
      </c>
      <c r="H759">
        <f ca="1">_xlfn.IFS(AND(G759&gt;铜钱系统分析!$D$233,G759&lt;=铜钱系统分析!$E$233),5,AND(G759&gt;铜钱系统分析!$D$234,G759&lt;=铜钱系统分析!$E$234),4,AND(G759&gt;铜钱系统分析!$D$235,G759&lt;=铜钱系统分析!$E$235),3,AND(G759&gt;铜钱系统分析!$D$236,G759&lt;=铜钱系统分析!$E$236),2)</f>
        <v>3</v>
      </c>
      <c r="J759" s="48">
        <f t="shared" ca="1" si="113"/>
        <v>34.566857477017088</v>
      </c>
      <c r="K759">
        <f ca="1">_xlfn.IFS(AND(J759&gt;铜钱系统分析!$D$233,J759&lt;=铜钱系统分析!$E$233),5,AND(J759&gt;铜钱系统分析!$D$234,J759&lt;=铜钱系统分析!$E$234),4,AND(J759&gt;铜钱系统分析!$D$235,J759&lt;=铜钱系统分析!$E$235),3,AND(J759&gt;铜钱系统分析!$D$236,J759&lt;=铜钱系统分析!$E$236),2)</f>
        <v>3</v>
      </c>
      <c r="M759" s="48">
        <f t="shared" ca="1" si="114"/>
        <v>16.775149798977019</v>
      </c>
      <c r="N759">
        <f ca="1">_xlfn.IFS(AND(M759&gt;铜钱系统分析!$D$233,M759&lt;=铜钱系统分析!$E$233),5,AND(M759&gt;铜钱系统分析!$D$234,M759&lt;=铜钱系统分析!$E$234),4,AND(M759&gt;铜钱系统分析!$D$235,M759&lt;=铜钱系统分析!$E$235),3,AND(M759&gt;铜钱系统分析!$D$236,M759&lt;=铜钱系统分析!$E$236),2)</f>
        <v>3</v>
      </c>
      <c r="P759" s="48">
        <f t="shared" ca="1" si="115"/>
        <v>75.842737274420529</v>
      </c>
      <c r="Q759">
        <f ca="1">_xlfn.IFS(AND(P759&gt;铜钱系统分析!$D$233,P759&lt;=铜钱系统分析!$E$233),5,AND(P759&gt;铜钱系统分析!$D$234,P759&lt;=铜钱系统分析!$E$234),4,AND(P759&gt;铜钱系统分析!$D$235,P759&lt;=铜钱系统分析!$E$235),3,AND(P759&gt;铜钱系统分析!$D$236,P759&lt;=铜钱系统分析!$E$236),2)</f>
        <v>2</v>
      </c>
      <c r="S759" s="48">
        <f t="shared" ca="1" si="116"/>
        <v>44.336491308442348</v>
      </c>
      <c r="T759">
        <f ca="1">_xlfn.IFS(AND(S759&gt;铜钱系统分析!$D$233,S759&lt;=铜钱系统分析!$E$233),5,AND(S759&gt;铜钱系统分析!$D$234,S759&lt;=铜钱系统分析!$E$234),4,AND(S759&gt;铜钱系统分析!$D$235,S759&lt;=铜钱系统分析!$E$235),3,AND(S759&gt;铜钱系统分析!$D$236,S759&lt;=铜钱系统分析!$E$236),2)</f>
        <v>3</v>
      </c>
      <c r="V759" s="48">
        <f t="shared" ca="1" si="117"/>
        <v>99.88102240079273</v>
      </c>
      <c r="W759">
        <f ca="1">_xlfn.IFS(AND(V759&gt;铜钱系统分析!$D$233,V759&lt;=铜钱系统分析!$E$233),5,AND(V759&gt;铜钱系统分析!$D$234,V759&lt;=铜钱系统分析!$E$234),4,AND(V759&gt;铜钱系统分析!$D$235,V759&lt;=铜钱系统分析!$E$235),3,AND(V759&gt;铜钱系统分析!$D$236,V759&lt;=铜钱系统分析!$E$236),2)</f>
        <v>2</v>
      </c>
      <c r="Y759" s="48">
        <f t="shared" ca="1" si="118"/>
        <v>83.08835239924484</v>
      </c>
      <c r="Z759">
        <f ca="1">_xlfn.IFS(AND(Y759&gt;铜钱系统分析!$D$233,Y759&lt;=铜钱系统分析!$E$233),5,AND(Y759&gt;铜钱系统分析!$D$234,Y759&lt;=铜钱系统分析!$E$234),4,AND(Y759&gt;铜钱系统分析!$D$235,Y759&lt;=铜钱系统分析!$E$235),3,AND(Y759&gt;铜钱系统分析!$D$236,Y759&lt;=铜钱系统分析!$E$236),2)</f>
        <v>2</v>
      </c>
      <c r="AB759" s="48">
        <f t="shared" ca="1" si="119"/>
        <v>55.664536666824162</v>
      </c>
      <c r="AC759">
        <f ca="1">_xlfn.IFS(AND(AB759&gt;铜钱系统分析!$D$233,AB759&lt;=铜钱系统分析!$E$233),5,AND(AB759&gt;铜钱系统分析!$D$234,AB759&lt;=铜钱系统分析!$E$234),4,AND(AB759&gt;铜钱系统分析!$D$235,AB759&lt;=铜钱系统分析!$E$235),3,AND(AB759&gt;铜钱系统分析!$D$236,AB759&lt;=铜钱系统分析!$E$236),2)</f>
        <v>3</v>
      </c>
    </row>
    <row r="760" spans="1:29" x14ac:dyDescent="0.15">
      <c r="A760" s="48">
        <f t="shared" ca="1" si="110"/>
        <v>94.650409333975745</v>
      </c>
      <c r="B760">
        <f ca="1">_xlfn.IFS(AND(A760&gt;铜钱系统分析!$D$233,A760&lt;=铜钱系统分析!$E$233),5,AND(A760&gt;铜钱系统分析!$D$234,A760&lt;=铜钱系统分析!$E$234),4,AND(A760&gt;铜钱系统分析!$D$235,A760&lt;=铜钱系统分析!$E$235),3,AND(A760&gt;铜钱系统分析!$D$236,A760&lt;=铜钱系统分析!$E$236),2)</f>
        <v>2</v>
      </c>
      <c r="D760" s="48">
        <f t="shared" ca="1" si="111"/>
        <v>39.058010380354865</v>
      </c>
      <c r="E760">
        <f ca="1">_xlfn.IFS(AND(D760&gt;铜钱系统分析!$D$233,D760&lt;=铜钱系统分析!$E$233),5,AND(D760&gt;铜钱系统分析!$D$234,D760&lt;=铜钱系统分析!$E$234),4,AND(D760&gt;铜钱系统分析!$D$235,D760&lt;=铜钱系统分析!$E$235),3,AND(D760&gt;铜钱系统分析!$D$236,D760&lt;=铜钱系统分析!$E$236),2)</f>
        <v>3</v>
      </c>
      <c r="G760" s="48">
        <f t="shared" ca="1" si="112"/>
        <v>52.728001106722409</v>
      </c>
      <c r="H760">
        <f ca="1">_xlfn.IFS(AND(G760&gt;铜钱系统分析!$D$233,G760&lt;=铜钱系统分析!$E$233),5,AND(G760&gt;铜钱系统分析!$D$234,G760&lt;=铜钱系统分析!$E$234),4,AND(G760&gt;铜钱系统分析!$D$235,G760&lt;=铜钱系统分析!$E$235),3,AND(G760&gt;铜钱系统分析!$D$236,G760&lt;=铜钱系统分析!$E$236),2)</f>
        <v>3</v>
      </c>
      <c r="J760" s="48">
        <f t="shared" ca="1" si="113"/>
        <v>97.44874226060908</v>
      </c>
      <c r="K760">
        <f ca="1">_xlfn.IFS(AND(J760&gt;铜钱系统分析!$D$233,J760&lt;=铜钱系统分析!$E$233),5,AND(J760&gt;铜钱系统分析!$D$234,J760&lt;=铜钱系统分析!$E$234),4,AND(J760&gt;铜钱系统分析!$D$235,J760&lt;=铜钱系统分析!$E$235),3,AND(J760&gt;铜钱系统分析!$D$236,J760&lt;=铜钱系统分析!$E$236),2)</f>
        <v>2</v>
      </c>
      <c r="M760" s="48">
        <f t="shared" ca="1" si="114"/>
        <v>46.777386985207656</v>
      </c>
      <c r="N760">
        <f ca="1">_xlfn.IFS(AND(M760&gt;铜钱系统分析!$D$233,M760&lt;=铜钱系统分析!$E$233),5,AND(M760&gt;铜钱系统分析!$D$234,M760&lt;=铜钱系统分析!$E$234),4,AND(M760&gt;铜钱系统分析!$D$235,M760&lt;=铜钱系统分析!$E$235),3,AND(M760&gt;铜钱系统分析!$D$236,M760&lt;=铜钱系统分析!$E$236),2)</f>
        <v>3</v>
      </c>
      <c r="P760" s="48">
        <f t="shared" ca="1" si="115"/>
        <v>45.692658697239793</v>
      </c>
      <c r="Q760">
        <f ca="1">_xlfn.IFS(AND(P760&gt;铜钱系统分析!$D$233,P760&lt;=铜钱系统分析!$E$233),5,AND(P760&gt;铜钱系统分析!$D$234,P760&lt;=铜钱系统分析!$E$234),4,AND(P760&gt;铜钱系统分析!$D$235,P760&lt;=铜钱系统分析!$E$235),3,AND(P760&gt;铜钱系统分析!$D$236,P760&lt;=铜钱系统分析!$E$236),2)</f>
        <v>3</v>
      </c>
      <c r="S760" s="48">
        <f t="shared" ca="1" si="116"/>
        <v>25.847889045478322</v>
      </c>
      <c r="T760">
        <f ca="1">_xlfn.IFS(AND(S760&gt;铜钱系统分析!$D$233,S760&lt;=铜钱系统分析!$E$233),5,AND(S760&gt;铜钱系统分析!$D$234,S760&lt;=铜钱系统分析!$E$234),4,AND(S760&gt;铜钱系统分析!$D$235,S760&lt;=铜钱系统分析!$E$235),3,AND(S760&gt;铜钱系统分析!$D$236,S760&lt;=铜钱系统分析!$E$236),2)</f>
        <v>3</v>
      </c>
      <c r="V760" s="48">
        <f t="shared" ca="1" si="117"/>
        <v>72.513249484490757</v>
      </c>
      <c r="W760">
        <f ca="1">_xlfn.IFS(AND(V760&gt;铜钱系统分析!$D$233,V760&lt;=铜钱系统分析!$E$233),5,AND(V760&gt;铜钱系统分析!$D$234,V760&lt;=铜钱系统分析!$E$234),4,AND(V760&gt;铜钱系统分析!$D$235,V760&lt;=铜钱系统分析!$E$235),3,AND(V760&gt;铜钱系统分析!$D$236,V760&lt;=铜钱系统分析!$E$236),2)</f>
        <v>2</v>
      </c>
      <c r="Y760" s="48">
        <f t="shared" ca="1" si="118"/>
        <v>25.851236344902095</v>
      </c>
      <c r="Z760">
        <f ca="1">_xlfn.IFS(AND(Y760&gt;铜钱系统分析!$D$233,Y760&lt;=铜钱系统分析!$E$233),5,AND(Y760&gt;铜钱系统分析!$D$234,Y760&lt;=铜钱系统分析!$E$234),4,AND(Y760&gt;铜钱系统分析!$D$235,Y760&lt;=铜钱系统分析!$E$235),3,AND(Y760&gt;铜钱系统分析!$D$236,Y760&lt;=铜钱系统分析!$E$236),2)</f>
        <v>3</v>
      </c>
      <c r="AB760" s="48">
        <f t="shared" ca="1" si="119"/>
        <v>62.021809909293879</v>
      </c>
      <c r="AC760">
        <f ca="1">_xlfn.IFS(AND(AB760&gt;铜钱系统分析!$D$233,AB760&lt;=铜钱系统分析!$E$233),5,AND(AB760&gt;铜钱系统分析!$D$234,AB760&lt;=铜钱系统分析!$E$234),4,AND(AB760&gt;铜钱系统分析!$D$235,AB760&lt;=铜钱系统分析!$E$235),3,AND(AB760&gt;铜钱系统分析!$D$236,AB760&lt;=铜钱系统分析!$E$236),2)</f>
        <v>3</v>
      </c>
    </row>
    <row r="761" spans="1:29" x14ac:dyDescent="0.15">
      <c r="A761" s="48">
        <f t="shared" ca="1" si="110"/>
        <v>9.4821149610298967</v>
      </c>
      <c r="B761">
        <f ca="1">_xlfn.IFS(AND(A761&gt;铜钱系统分析!$D$233,A761&lt;=铜钱系统分析!$E$233),5,AND(A761&gt;铜钱系统分析!$D$234,A761&lt;=铜钱系统分析!$E$234),4,AND(A761&gt;铜钱系统分析!$D$235,A761&lt;=铜钱系统分析!$E$235),3,AND(A761&gt;铜钱系统分析!$D$236,A761&lt;=铜钱系统分析!$E$236),2)</f>
        <v>3</v>
      </c>
      <c r="D761" s="48">
        <f t="shared" ca="1" si="111"/>
        <v>33.000672398682205</v>
      </c>
      <c r="E761">
        <f ca="1">_xlfn.IFS(AND(D761&gt;铜钱系统分析!$D$233,D761&lt;=铜钱系统分析!$E$233),5,AND(D761&gt;铜钱系统分析!$D$234,D761&lt;=铜钱系统分析!$E$234),4,AND(D761&gt;铜钱系统分析!$D$235,D761&lt;=铜钱系统分析!$E$235),3,AND(D761&gt;铜钱系统分析!$D$236,D761&lt;=铜钱系统分析!$E$236),2)</f>
        <v>3</v>
      </c>
      <c r="G761" s="48">
        <f t="shared" ca="1" si="112"/>
        <v>29.697272827885378</v>
      </c>
      <c r="H761">
        <f ca="1">_xlfn.IFS(AND(G761&gt;铜钱系统分析!$D$233,G761&lt;=铜钱系统分析!$E$233),5,AND(G761&gt;铜钱系统分析!$D$234,G761&lt;=铜钱系统分析!$E$234),4,AND(G761&gt;铜钱系统分析!$D$235,G761&lt;=铜钱系统分析!$E$235),3,AND(G761&gt;铜钱系统分析!$D$236,G761&lt;=铜钱系统分析!$E$236),2)</f>
        <v>3</v>
      </c>
      <c r="J761" s="48">
        <f t="shared" ca="1" si="113"/>
        <v>55.992336503644665</v>
      </c>
      <c r="K761">
        <f ca="1">_xlfn.IFS(AND(J761&gt;铜钱系统分析!$D$233,J761&lt;=铜钱系统分析!$E$233),5,AND(J761&gt;铜钱系统分析!$D$234,J761&lt;=铜钱系统分析!$E$234),4,AND(J761&gt;铜钱系统分析!$D$235,J761&lt;=铜钱系统分析!$E$235),3,AND(J761&gt;铜钱系统分析!$D$236,J761&lt;=铜钱系统分析!$E$236),2)</f>
        <v>3</v>
      </c>
      <c r="M761" s="48">
        <f t="shared" ca="1" si="114"/>
        <v>59.384826312014106</v>
      </c>
      <c r="N761">
        <f ca="1">_xlfn.IFS(AND(M761&gt;铜钱系统分析!$D$233,M761&lt;=铜钱系统分析!$E$233),5,AND(M761&gt;铜钱系统分析!$D$234,M761&lt;=铜钱系统分析!$E$234),4,AND(M761&gt;铜钱系统分析!$D$235,M761&lt;=铜钱系统分析!$E$235),3,AND(M761&gt;铜钱系统分析!$D$236,M761&lt;=铜钱系统分析!$E$236),2)</f>
        <v>3</v>
      </c>
      <c r="P761" s="48">
        <f t="shared" ca="1" si="115"/>
        <v>20.176948396991236</v>
      </c>
      <c r="Q761">
        <f ca="1">_xlfn.IFS(AND(P761&gt;铜钱系统分析!$D$233,P761&lt;=铜钱系统分析!$E$233),5,AND(P761&gt;铜钱系统分析!$D$234,P761&lt;=铜钱系统分析!$E$234),4,AND(P761&gt;铜钱系统分析!$D$235,P761&lt;=铜钱系统分析!$E$235),3,AND(P761&gt;铜钱系统分析!$D$236,P761&lt;=铜钱系统分析!$E$236),2)</f>
        <v>3</v>
      </c>
      <c r="S761" s="48">
        <f t="shared" ca="1" si="116"/>
        <v>58.255513325070162</v>
      </c>
      <c r="T761">
        <f ca="1">_xlfn.IFS(AND(S761&gt;铜钱系统分析!$D$233,S761&lt;=铜钱系统分析!$E$233),5,AND(S761&gt;铜钱系统分析!$D$234,S761&lt;=铜钱系统分析!$E$234),4,AND(S761&gt;铜钱系统分析!$D$235,S761&lt;=铜钱系统分析!$E$235),3,AND(S761&gt;铜钱系统分析!$D$236,S761&lt;=铜钱系统分析!$E$236),2)</f>
        <v>3</v>
      </c>
      <c r="V761" s="48">
        <f t="shared" ca="1" si="117"/>
        <v>86.096547225366848</v>
      </c>
      <c r="W761">
        <f ca="1">_xlfn.IFS(AND(V761&gt;铜钱系统分析!$D$233,V761&lt;=铜钱系统分析!$E$233),5,AND(V761&gt;铜钱系统分析!$D$234,V761&lt;=铜钱系统分析!$E$234),4,AND(V761&gt;铜钱系统分析!$D$235,V761&lt;=铜钱系统分析!$E$235),3,AND(V761&gt;铜钱系统分析!$D$236,V761&lt;=铜钱系统分析!$E$236),2)</f>
        <v>2</v>
      </c>
      <c r="Y761" s="48">
        <f t="shared" ca="1" si="118"/>
        <v>18.713054178218023</v>
      </c>
      <c r="Z761">
        <f ca="1">_xlfn.IFS(AND(Y761&gt;铜钱系统分析!$D$233,Y761&lt;=铜钱系统分析!$E$233),5,AND(Y761&gt;铜钱系统分析!$D$234,Y761&lt;=铜钱系统分析!$E$234),4,AND(Y761&gt;铜钱系统分析!$D$235,Y761&lt;=铜钱系统分析!$E$235),3,AND(Y761&gt;铜钱系统分析!$D$236,Y761&lt;=铜钱系统分析!$E$236),2)</f>
        <v>3</v>
      </c>
      <c r="AB761" s="48">
        <f t="shared" ca="1" si="119"/>
        <v>55.723798196677677</v>
      </c>
      <c r="AC761">
        <f ca="1">_xlfn.IFS(AND(AB761&gt;铜钱系统分析!$D$233,AB761&lt;=铜钱系统分析!$E$233),5,AND(AB761&gt;铜钱系统分析!$D$234,AB761&lt;=铜钱系统分析!$E$234),4,AND(AB761&gt;铜钱系统分析!$D$235,AB761&lt;=铜钱系统分析!$E$235),3,AND(AB761&gt;铜钱系统分析!$D$236,AB761&lt;=铜钱系统分析!$E$236),2)</f>
        <v>3</v>
      </c>
    </row>
    <row r="762" spans="1:29" x14ac:dyDescent="0.15">
      <c r="A762" s="48">
        <f t="shared" ca="1" si="110"/>
        <v>64.30838563007525</v>
      </c>
      <c r="B762">
        <f ca="1">_xlfn.IFS(AND(A762&gt;铜钱系统分析!$D$233,A762&lt;=铜钱系统分析!$E$233),5,AND(A762&gt;铜钱系统分析!$D$234,A762&lt;=铜钱系统分析!$E$234),4,AND(A762&gt;铜钱系统分析!$D$235,A762&lt;=铜钱系统分析!$E$235),3,AND(A762&gt;铜钱系统分析!$D$236,A762&lt;=铜钱系统分析!$E$236),2)</f>
        <v>3</v>
      </c>
      <c r="D762" s="48">
        <f t="shared" ca="1" si="111"/>
        <v>35.267234803164285</v>
      </c>
      <c r="E762">
        <f ca="1">_xlfn.IFS(AND(D762&gt;铜钱系统分析!$D$233,D762&lt;=铜钱系统分析!$E$233),5,AND(D762&gt;铜钱系统分析!$D$234,D762&lt;=铜钱系统分析!$E$234),4,AND(D762&gt;铜钱系统分析!$D$235,D762&lt;=铜钱系统分析!$E$235),3,AND(D762&gt;铜钱系统分析!$D$236,D762&lt;=铜钱系统分析!$E$236),2)</f>
        <v>3</v>
      </c>
      <c r="G762" s="48">
        <f t="shared" ca="1" si="112"/>
        <v>85.747073710385479</v>
      </c>
      <c r="H762">
        <f ca="1">_xlfn.IFS(AND(G762&gt;铜钱系统分析!$D$233,G762&lt;=铜钱系统分析!$E$233),5,AND(G762&gt;铜钱系统分析!$D$234,G762&lt;=铜钱系统分析!$E$234),4,AND(G762&gt;铜钱系统分析!$D$235,G762&lt;=铜钱系统分析!$E$235),3,AND(G762&gt;铜钱系统分析!$D$236,G762&lt;=铜钱系统分析!$E$236),2)</f>
        <v>2</v>
      </c>
      <c r="J762" s="48">
        <f t="shared" ca="1" si="113"/>
        <v>51.515048107477057</v>
      </c>
      <c r="K762">
        <f ca="1">_xlfn.IFS(AND(J762&gt;铜钱系统分析!$D$233,J762&lt;=铜钱系统分析!$E$233),5,AND(J762&gt;铜钱系统分析!$D$234,J762&lt;=铜钱系统分析!$E$234),4,AND(J762&gt;铜钱系统分析!$D$235,J762&lt;=铜钱系统分析!$E$235),3,AND(J762&gt;铜钱系统分析!$D$236,J762&lt;=铜钱系统分析!$E$236),2)</f>
        <v>3</v>
      </c>
      <c r="M762" s="48">
        <f t="shared" ca="1" si="114"/>
        <v>93.421809122945902</v>
      </c>
      <c r="N762">
        <f ca="1">_xlfn.IFS(AND(M762&gt;铜钱系统分析!$D$233,M762&lt;=铜钱系统分析!$E$233),5,AND(M762&gt;铜钱系统分析!$D$234,M762&lt;=铜钱系统分析!$E$234),4,AND(M762&gt;铜钱系统分析!$D$235,M762&lt;=铜钱系统分析!$E$235),3,AND(M762&gt;铜钱系统分析!$D$236,M762&lt;=铜钱系统分析!$E$236),2)</f>
        <v>2</v>
      </c>
      <c r="P762" s="48">
        <f t="shared" ca="1" si="115"/>
        <v>27.068866514685695</v>
      </c>
      <c r="Q762">
        <f ca="1">_xlfn.IFS(AND(P762&gt;铜钱系统分析!$D$233,P762&lt;=铜钱系统分析!$E$233),5,AND(P762&gt;铜钱系统分析!$D$234,P762&lt;=铜钱系统分析!$E$234),4,AND(P762&gt;铜钱系统分析!$D$235,P762&lt;=铜钱系统分析!$E$235),3,AND(P762&gt;铜钱系统分析!$D$236,P762&lt;=铜钱系统分析!$E$236),2)</f>
        <v>3</v>
      </c>
      <c r="S762" s="48">
        <f t="shared" ca="1" si="116"/>
        <v>33.136147060543934</v>
      </c>
      <c r="T762">
        <f ca="1">_xlfn.IFS(AND(S762&gt;铜钱系统分析!$D$233,S762&lt;=铜钱系统分析!$E$233),5,AND(S762&gt;铜钱系统分析!$D$234,S762&lt;=铜钱系统分析!$E$234),4,AND(S762&gt;铜钱系统分析!$D$235,S762&lt;=铜钱系统分析!$E$235),3,AND(S762&gt;铜钱系统分析!$D$236,S762&lt;=铜钱系统分析!$E$236),2)</f>
        <v>3</v>
      </c>
      <c r="V762" s="48">
        <f t="shared" ca="1" si="117"/>
        <v>82.990660203274814</v>
      </c>
      <c r="W762">
        <f ca="1">_xlfn.IFS(AND(V762&gt;铜钱系统分析!$D$233,V762&lt;=铜钱系统分析!$E$233),5,AND(V762&gt;铜钱系统分析!$D$234,V762&lt;=铜钱系统分析!$E$234),4,AND(V762&gt;铜钱系统分析!$D$235,V762&lt;=铜钱系统分析!$E$235),3,AND(V762&gt;铜钱系统分析!$D$236,V762&lt;=铜钱系统分析!$E$236),2)</f>
        <v>2</v>
      </c>
      <c r="Y762" s="48">
        <f t="shared" ca="1" si="118"/>
        <v>1.86470669096096</v>
      </c>
      <c r="Z762">
        <f ca="1">_xlfn.IFS(AND(Y762&gt;铜钱系统分析!$D$233,Y762&lt;=铜钱系统分析!$E$233),5,AND(Y762&gt;铜钱系统分析!$D$234,Y762&lt;=铜钱系统分析!$E$234),4,AND(Y762&gt;铜钱系统分析!$D$235,Y762&lt;=铜钱系统分析!$E$235),3,AND(Y762&gt;铜钱系统分析!$D$236,Y762&lt;=铜钱系统分析!$E$236),2)</f>
        <v>4</v>
      </c>
      <c r="AB762" s="48">
        <f t="shared" ca="1" si="119"/>
        <v>77.633888792415419</v>
      </c>
      <c r="AC762">
        <f ca="1">_xlfn.IFS(AND(AB762&gt;铜钱系统分析!$D$233,AB762&lt;=铜钱系统分析!$E$233),5,AND(AB762&gt;铜钱系统分析!$D$234,AB762&lt;=铜钱系统分析!$E$234),4,AND(AB762&gt;铜钱系统分析!$D$235,AB762&lt;=铜钱系统分析!$E$235),3,AND(AB762&gt;铜钱系统分析!$D$236,AB762&lt;=铜钱系统分析!$E$236),2)</f>
        <v>2</v>
      </c>
    </row>
    <row r="763" spans="1:29" x14ac:dyDescent="0.15">
      <c r="A763" s="48">
        <f t="shared" ca="1" si="110"/>
        <v>51.688998276701689</v>
      </c>
      <c r="B763">
        <f ca="1">_xlfn.IFS(AND(A763&gt;铜钱系统分析!$D$233,A763&lt;=铜钱系统分析!$E$233),5,AND(A763&gt;铜钱系统分析!$D$234,A763&lt;=铜钱系统分析!$E$234),4,AND(A763&gt;铜钱系统分析!$D$235,A763&lt;=铜钱系统分析!$E$235),3,AND(A763&gt;铜钱系统分析!$D$236,A763&lt;=铜钱系统分析!$E$236),2)</f>
        <v>3</v>
      </c>
      <c r="D763" s="48">
        <f t="shared" ca="1" si="111"/>
        <v>70.212577488907101</v>
      </c>
      <c r="E763">
        <f ca="1">_xlfn.IFS(AND(D763&gt;铜钱系统分析!$D$233,D763&lt;=铜钱系统分析!$E$233),5,AND(D763&gt;铜钱系统分析!$D$234,D763&lt;=铜钱系统分析!$E$234),4,AND(D763&gt;铜钱系统分析!$D$235,D763&lt;=铜钱系统分析!$E$235),3,AND(D763&gt;铜钱系统分析!$D$236,D763&lt;=铜钱系统分析!$E$236),2)</f>
        <v>3</v>
      </c>
      <c r="G763" s="48">
        <f t="shared" ca="1" si="112"/>
        <v>91.689930662866686</v>
      </c>
      <c r="H763">
        <f ca="1">_xlfn.IFS(AND(G763&gt;铜钱系统分析!$D$233,G763&lt;=铜钱系统分析!$E$233),5,AND(G763&gt;铜钱系统分析!$D$234,G763&lt;=铜钱系统分析!$E$234),4,AND(G763&gt;铜钱系统分析!$D$235,G763&lt;=铜钱系统分析!$E$235),3,AND(G763&gt;铜钱系统分析!$D$236,G763&lt;=铜钱系统分析!$E$236),2)</f>
        <v>2</v>
      </c>
      <c r="J763" s="48">
        <f t="shared" ca="1" si="113"/>
        <v>92.232914108549195</v>
      </c>
      <c r="K763">
        <f ca="1">_xlfn.IFS(AND(J763&gt;铜钱系统分析!$D$233,J763&lt;=铜钱系统分析!$E$233),5,AND(J763&gt;铜钱系统分析!$D$234,J763&lt;=铜钱系统分析!$E$234),4,AND(J763&gt;铜钱系统分析!$D$235,J763&lt;=铜钱系统分析!$E$235),3,AND(J763&gt;铜钱系统分析!$D$236,J763&lt;=铜钱系统分析!$E$236),2)</f>
        <v>2</v>
      </c>
      <c r="M763" s="48">
        <f t="shared" ca="1" si="114"/>
        <v>81.619237500846012</v>
      </c>
      <c r="N763">
        <f ca="1">_xlfn.IFS(AND(M763&gt;铜钱系统分析!$D$233,M763&lt;=铜钱系统分析!$E$233),5,AND(M763&gt;铜钱系统分析!$D$234,M763&lt;=铜钱系统分析!$E$234),4,AND(M763&gt;铜钱系统分析!$D$235,M763&lt;=铜钱系统分析!$E$235),3,AND(M763&gt;铜钱系统分析!$D$236,M763&lt;=铜钱系统分析!$E$236),2)</f>
        <v>2</v>
      </c>
      <c r="P763" s="48">
        <f t="shared" ca="1" si="115"/>
        <v>88.280822680531173</v>
      </c>
      <c r="Q763">
        <f ca="1">_xlfn.IFS(AND(P763&gt;铜钱系统分析!$D$233,P763&lt;=铜钱系统分析!$E$233),5,AND(P763&gt;铜钱系统分析!$D$234,P763&lt;=铜钱系统分析!$E$234),4,AND(P763&gt;铜钱系统分析!$D$235,P763&lt;=铜钱系统分析!$E$235),3,AND(P763&gt;铜钱系统分析!$D$236,P763&lt;=铜钱系统分析!$E$236),2)</f>
        <v>2</v>
      </c>
      <c r="S763" s="48">
        <f t="shared" ca="1" si="116"/>
        <v>58.301673349582373</v>
      </c>
      <c r="T763">
        <f ca="1">_xlfn.IFS(AND(S763&gt;铜钱系统分析!$D$233,S763&lt;=铜钱系统分析!$E$233),5,AND(S763&gt;铜钱系统分析!$D$234,S763&lt;=铜钱系统分析!$E$234),4,AND(S763&gt;铜钱系统分析!$D$235,S763&lt;=铜钱系统分析!$E$235),3,AND(S763&gt;铜钱系统分析!$D$236,S763&lt;=铜钱系统分析!$E$236),2)</f>
        <v>3</v>
      </c>
      <c r="V763" s="48">
        <f t="shared" ca="1" si="117"/>
        <v>2.011068012197037</v>
      </c>
      <c r="W763">
        <f ca="1">_xlfn.IFS(AND(V763&gt;铜钱系统分析!$D$233,V763&lt;=铜钱系统分析!$E$233),5,AND(V763&gt;铜钱系统分析!$D$234,V763&lt;=铜钱系统分析!$E$234),4,AND(V763&gt;铜钱系统分析!$D$235,V763&lt;=铜钱系统分析!$E$235),3,AND(V763&gt;铜钱系统分析!$D$236,V763&lt;=铜钱系统分析!$E$236),2)</f>
        <v>4</v>
      </c>
      <c r="Y763" s="48">
        <f t="shared" ca="1" si="118"/>
        <v>53.791620342451331</v>
      </c>
      <c r="Z763">
        <f ca="1">_xlfn.IFS(AND(Y763&gt;铜钱系统分析!$D$233,Y763&lt;=铜钱系统分析!$E$233),5,AND(Y763&gt;铜钱系统分析!$D$234,Y763&lt;=铜钱系统分析!$E$234),4,AND(Y763&gt;铜钱系统分析!$D$235,Y763&lt;=铜钱系统分析!$E$235),3,AND(Y763&gt;铜钱系统分析!$D$236,Y763&lt;=铜钱系统分析!$E$236),2)</f>
        <v>3</v>
      </c>
      <c r="AB763" s="48">
        <f t="shared" ca="1" si="119"/>
        <v>49.644429381320833</v>
      </c>
      <c r="AC763">
        <f ca="1">_xlfn.IFS(AND(AB763&gt;铜钱系统分析!$D$233,AB763&lt;=铜钱系统分析!$E$233),5,AND(AB763&gt;铜钱系统分析!$D$234,AB763&lt;=铜钱系统分析!$E$234),4,AND(AB763&gt;铜钱系统分析!$D$235,AB763&lt;=铜钱系统分析!$E$235),3,AND(AB763&gt;铜钱系统分析!$D$236,AB763&lt;=铜钱系统分析!$E$236),2)</f>
        <v>3</v>
      </c>
    </row>
    <row r="764" spans="1:29" x14ac:dyDescent="0.15">
      <c r="A764" s="48">
        <f t="shared" ca="1" si="110"/>
        <v>71.343659344524013</v>
      </c>
      <c r="B764">
        <f ca="1">_xlfn.IFS(AND(A764&gt;铜钱系统分析!$D$233,A764&lt;=铜钱系统分析!$E$233),5,AND(A764&gt;铜钱系统分析!$D$234,A764&lt;=铜钱系统分析!$E$234),4,AND(A764&gt;铜钱系统分析!$D$235,A764&lt;=铜钱系统分析!$E$235),3,AND(A764&gt;铜钱系统分析!$D$236,A764&lt;=铜钱系统分析!$E$236),2)</f>
        <v>3</v>
      </c>
      <c r="D764" s="48">
        <f t="shared" ca="1" si="111"/>
        <v>71.732478132816595</v>
      </c>
      <c r="E764">
        <f ca="1">_xlfn.IFS(AND(D764&gt;铜钱系统分析!$D$233,D764&lt;=铜钱系统分析!$E$233),5,AND(D764&gt;铜钱系统分析!$D$234,D764&lt;=铜钱系统分析!$E$234),4,AND(D764&gt;铜钱系统分析!$D$235,D764&lt;=铜钱系统分析!$E$235),3,AND(D764&gt;铜钱系统分析!$D$236,D764&lt;=铜钱系统分析!$E$236),2)</f>
        <v>3</v>
      </c>
      <c r="G764" s="48">
        <f t="shared" ca="1" si="112"/>
        <v>28.656943108785494</v>
      </c>
      <c r="H764">
        <f ca="1">_xlfn.IFS(AND(G764&gt;铜钱系统分析!$D$233,G764&lt;=铜钱系统分析!$E$233),5,AND(G764&gt;铜钱系统分析!$D$234,G764&lt;=铜钱系统分析!$E$234),4,AND(G764&gt;铜钱系统分析!$D$235,G764&lt;=铜钱系统分析!$E$235),3,AND(G764&gt;铜钱系统分析!$D$236,G764&lt;=铜钱系统分析!$E$236),2)</f>
        <v>3</v>
      </c>
      <c r="J764" s="48">
        <f t="shared" ca="1" si="113"/>
        <v>50.077564516499585</v>
      </c>
      <c r="K764">
        <f ca="1">_xlfn.IFS(AND(J764&gt;铜钱系统分析!$D$233,J764&lt;=铜钱系统分析!$E$233),5,AND(J764&gt;铜钱系统分析!$D$234,J764&lt;=铜钱系统分析!$E$234),4,AND(J764&gt;铜钱系统分析!$D$235,J764&lt;=铜钱系统分析!$E$235),3,AND(J764&gt;铜钱系统分析!$D$236,J764&lt;=铜钱系统分析!$E$236),2)</f>
        <v>3</v>
      </c>
      <c r="M764" s="48">
        <f t="shared" ca="1" si="114"/>
        <v>59.878707764083558</v>
      </c>
      <c r="N764">
        <f ca="1">_xlfn.IFS(AND(M764&gt;铜钱系统分析!$D$233,M764&lt;=铜钱系统分析!$E$233),5,AND(M764&gt;铜钱系统分析!$D$234,M764&lt;=铜钱系统分析!$E$234),4,AND(M764&gt;铜钱系统分析!$D$235,M764&lt;=铜钱系统分析!$E$235),3,AND(M764&gt;铜钱系统分析!$D$236,M764&lt;=铜钱系统分析!$E$236),2)</f>
        <v>3</v>
      </c>
      <c r="P764" s="48">
        <f t="shared" ca="1" si="115"/>
        <v>62.148187646293415</v>
      </c>
      <c r="Q764">
        <f ca="1">_xlfn.IFS(AND(P764&gt;铜钱系统分析!$D$233,P764&lt;=铜钱系统分析!$E$233),5,AND(P764&gt;铜钱系统分析!$D$234,P764&lt;=铜钱系统分析!$E$234),4,AND(P764&gt;铜钱系统分析!$D$235,P764&lt;=铜钱系统分析!$E$235),3,AND(P764&gt;铜钱系统分析!$D$236,P764&lt;=铜钱系统分析!$E$236),2)</f>
        <v>3</v>
      </c>
      <c r="S764" s="48">
        <f t="shared" ca="1" si="116"/>
        <v>30.862339419118367</v>
      </c>
      <c r="T764">
        <f ca="1">_xlfn.IFS(AND(S764&gt;铜钱系统分析!$D$233,S764&lt;=铜钱系统分析!$E$233),5,AND(S764&gt;铜钱系统分析!$D$234,S764&lt;=铜钱系统分析!$E$234),4,AND(S764&gt;铜钱系统分析!$D$235,S764&lt;=铜钱系统分析!$E$235),3,AND(S764&gt;铜钱系统分析!$D$236,S764&lt;=铜钱系统分析!$E$236),2)</f>
        <v>3</v>
      </c>
      <c r="V764" s="48">
        <f t="shared" ca="1" si="117"/>
        <v>73.397165683815658</v>
      </c>
      <c r="W764">
        <f ca="1">_xlfn.IFS(AND(V764&gt;铜钱系统分析!$D$233,V764&lt;=铜钱系统分析!$E$233),5,AND(V764&gt;铜钱系统分析!$D$234,V764&lt;=铜钱系统分析!$E$234),4,AND(V764&gt;铜钱系统分析!$D$235,V764&lt;=铜钱系统分析!$E$235),3,AND(V764&gt;铜钱系统分析!$D$236,V764&lt;=铜钱系统分析!$E$236),2)</f>
        <v>2</v>
      </c>
      <c r="Y764" s="48">
        <f t="shared" ca="1" si="118"/>
        <v>87.761406139545826</v>
      </c>
      <c r="Z764">
        <f ca="1">_xlfn.IFS(AND(Y764&gt;铜钱系统分析!$D$233,Y764&lt;=铜钱系统分析!$E$233),5,AND(Y764&gt;铜钱系统分析!$D$234,Y764&lt;=铜钱系统分析!$E$234),4,AND(Y764&gt;铜钱系统分析!$D$235,Y764&lt;=铜钱系统分析!$E$235),3,AND(Y764&gt;铜钱系统分析!$D$236,Y764&lt;=铜钱系统分析!$E$236),2)</f>
        <v>2</v>
      </c>
      <c r="AB764" s="48">
        <f t="shared" ca="1" si="119"/>
        <v>37.865454351536968</v>
      </c>
      <c r="AC764">
        <f ca="1">_xlfn.IFS(AND(AB764&gt;铜钱系统分析!$D$233,AB764&lt;=铜钱系统分析!$E$233),5,AND(AB764&gt;铜钱系统分析!$D$234,AB764&lt;=铜钱系统分析!$E$234),4,AND(AB764&gt;铜钱系统分析!$D$235,AB764&lt;=铜钱系统分析!$E$235),3,AND(AB764&gt;铜钱系统分析!$D$236,AB764&lt;=铜钱系统分析!$E$236),2)</f>
        <v>3</v>
      </c>
    </row>
    <row r="765" spans="1:29" x14ac:dyDescent="0.15">
      <c r="A765" s="48">
        <f t="shared" ca="1" si="110"/>
        <v>26.22228290559714</v>
      </c>
      <c r="B765">
        <f ca="1">_xlfn.IFS(AND(A765&gt;铜钱系统分析!$D$233,A765&lt;=铜钱系统分析!$E$233),5,AND(A765&gt;铜钱系统分析!$D$234,A765&lt;=铜钱系统分析!$E$234),4,AND(A765&gt;铜钱系统分析!$D$235,A765&lt;=铜钱系统分析!$E$235),3,AND(A765&gt;铜钱系统分析!$D$236,A765&lt;=铜钱系统分析!$E$236),2)</f>
        <v>3</v>
      </c>
      <c r="D765" s="48">
        <f t="shared" ca="1" si="111"/>
        <v>71.207751446581071</v>
      </c>
      <c r="E765">
        <f ca="1">_xlfn.IFS(AND(D765&gt;铜钱系统分析!$D$233,D765&lt;=铜钱系统分析!$E$233),5,AND(D765&gt;铜钱系统分析!$D$234,D765&lt;=铜钱系统分析!$E$234),4,AND(D765&gt;铜钱系统分析!$D$235,D765&lt;=铜钱系统分析!$E$235),3,AND(D765&gt;铜钱系统分析!$D$236,D765&lt;=铜钱系统分析!$E$236),2)</f>
        <v>3</v>
      </c>
      <c r="G765" s="48">
        <f t="shared" ca="1" si="112"/>
        <v>10.475629882125181</v>
      </c>
      <c r="H765">
        <f ca="1">_xlfn.IFS(AND(G765&gt;铜钱系统分析!$D$233,G765&lt;=铜钱系统分析!$E$233),5,AND(G765&gt;铜钱系统分析!$D$234,G765&lt;=铜钱系统分析!$E$234),4,AND(G765&gt;铜钱系统分析!$D$235,G765&lt;=铜钱系统分析!$E$235),3,AND(G765&gt;铜钱系统分析!$D$236,G765&lt;=铜钱系统分析!$E$236),2)</f>
        <v>3</v>
      </c>
      <c r="J765" s="48">
        <f t="shared" ca="1" si="113"/>
        <v>40.864564780059517</v>
      </c>
      <c r="K765">
        <f ca="1">_xlfn.IFS(AND(J765&gt;铜钱系统分析!$D$233,J765&lt;=铜钱系统分析!$E$233),5,AND(J765&gt;铜钱系统分析!$D$234,J765&lt;=铜钱系统分析!$E$234),4,AND(J765&gt;铜钱系统分析!$D$235,J765&lt;=铜钱系统分析!$E$235),3,AND(J765&gt;铜钱系统分析!$D$236,J765&lt;=铜钱系统分析!$E$236),2)</f>
        <v>3</v>
      </c>
      <c r="M765" s="48">
        <f t="shared" ca="1" si="114"/>
        <v>75.376155648117944</v>
      </c>
      <c r="N765">
        <f ca="1">_xlfn.IFS(AND(M765&gt;铜钱系统分析!$D$233,M765&lt;=铜钱系统分析!$E$233),5,AND(M765&gt;铜钱系统分析!$D$234,M765&lt;=铜钱系统分析!$E$234),4,AND(M765&gt;铜钱系统分析!$D$235,M765&lt;=铜钱系统分析!$E$235),3,AND(M765&gt;铜钱系统分析!$D$236,M765&lt;=铜钱系统分析!$E$236),2)</f>
        <v>2</v>
      </c>
      <c r="P765" s="48">
        <f t="shared" ca="1" si="115"/>
        <v>45.917722287215234</v>
      </c>
      <c r="Q765">
        <f ca="1">_xlfn.IFS(AND(P765&gt;铜钱系统分析!$D$233,P765&lt;=铜钱系统分析!$E$233),5,AND(P765&gt;铜钱系统分析!$D$234,P765&lt;=铜钱系统分析!$E$234),4,AND(P765&gt;铜钱系统分析!$D$235,P765&lt;=铜钱系统分析!$E$235),3,AND(P765&gt;铜钱系统分析!$D$236,P765&lt;=铜钱系统分析!$E$236),2)</f>
        <v>3</v>
      </c>
      <c r="S765" s="48">
        <f t="shared" ca="1" si="116"/>
        <v>76.807840027909805</v>
      </c>
      <c r="T765">
        <f ca="1">_xlfn.IFS(AND(S765&gt;铜钱系统分析!$D$233,S765&lt;=铜钱系统分析!$E$233),5,AND(S765&gt;铜钱系统分析!$D$234,S765&lt;=铜钱系统分析!$E$234),4,AND(S765&gt;铜钱系统分析!$D$235,S765&lt;=铜钱系统分析!$E$235),3,AND(S765&gt;铜钱系统分析!$D$236,S765&lt;=铜钱系统分析!$E$236),2)</f>
        <v>2</v>
      </c>
      <c r="V765" s="48">
        <f t="shared" ca="1" si="117"/>
        <v>38.639752231803705</v>
      </c>
      <c r="W765">
        <f ca="1">_xlfn.IFS(AND(V765&gt;铜钱系统分析!$D$233,V765&lt;=铜钱系统分析!$E$233),5,AND(V765&gt;铜钱系统分析!$D$234,V765&lt;=铜钱系统分析!$E$234),4,AND(V765&gt;铜钱系统分析!$D$235,V765&lt;=铜钱系统分析!$E$235),3,AND(V765&gt;铜钱系统分析!$D$236,V765&lt;=铜钱系统分析!$E$236),2)</f>
        <v>3</v>
      </c>
      <c r="Y765" s="48">
        <f t="shared" ca="1" si="118"/>
        <v>60.387448932362055</v>
      </c>
      <c r="Z765">
        <f ca="1">_xlfn.IFS(AND(Y765&gt;铜钱系统分析!$D$233,Y765&lt;=铜钱系统分析!$E$233),5,AND(Y765&gt;铜钱系统分析!$D$234,Y765&lt;=铜钱系统分析!$E$234),4,AND(Y765&gt;铜钱系统分析!$D$235,Y765&lt;=铜钱系统分析!$E$235),3,AND(Y765&gt;铜钱系统分析!$D$236,Y765&lt;=铜钱系统分析!$E$236),2)</f>
        <v>3</v>
      </c>
      <c r="AB765" s="48">
        <f t="shared" ca="1" si="119"/>
        <v>18.88993366556463</v>
      </c>
      <c r="AC765">
        <f ca="1">_xlfn.IFS(AND(AB765&gt;铜钱系统分析!$D$233,AB765&lt;=铜钱系统分析!$E$233),5,AND(AB765&gt;铜钱系统分析!$D$234,AB765&lt;=铜钱系统分析!$E$234),4,AND(AB765&gt;铜钱系统分析!$D$235,AB765&lt;=铜钱系统分析!$E$235),3,AND(AB765&gt;铜钱系统分析!$D$236,AB765&lt;=铜钱系统分析!$E$236),2)</f>
        <v>3</v>
      </c>
    </row>
    <row r="766" spans="1:29" x14ac:dyDescent="0.15">
      <c r="A766" s="48">
        <f t="shared" ca="1" si="110"/>
        <v>47.35918552889563</v>
      </c>
      <c r="B766">
        <f ca="1">_xlfn.IFS(AND(A766&gt;铜钱系统分析!$D$233,A766&lt;=铜钱系统分析!$E$233),5,AND(A766&gt;铜钱系统分析!$D$234,A766&lt;=铜钱系统分析!$E$234),4,AND(A766&gt;铜钱系统分析!$D$235,A766&lt;=铜钱系统分析!$E$235),3,AND(A766&gt;铜钱系统分析!$D$236,A766&lt;=铜钱系统分析!$E$236),2)</f>
        <v>3</v>
      </c>
      <c r="D766" s="48">
        <f t="shared" ca="1" si="111"/>
        <v>21.218570877608389</v>
      </c>
      <c r="E766">
        <f ca="1">_xlfn.IFS(AND(D766&gt;铜钱系统分析!$D$233,D766&lt;=铜钱系统分析!$E$233),5,AND(D766&gt;铜钱系统分析!$D$234,D766&lt;=铜钱系统分析!$E$234),4,AND(D766&gt;铜钱系统分析!$D$235,D766&lt;=铜钱系统分析!$E$235),3,AND(D766&gt;铜钱系统分析!$D$236,D766&lt;=铜钱系统分析!$E$236),2)</f>
        <v>3</v>
      </c>
      <c r="G766" s="48">
        <f t="shared" ca="1" si="112"/>
        <v>16.895420315199761</v>
      </c>
      <c r="H766">
        <f ca="1">_xlfn.IFS(AND(G766&gt;铜钱系统分析!$D$233,G766&lt;=铜钱系统分析!$E$233),5,AND(G766&gt;铜钱系统分析!$D$234,G766&lt;=铜钱系统分析!$E$234),4,AND(G766&gt;铜钱系统分析!$D$235,G766&lt;=铜钱系统分析!$E$235),3,AND(G766&gt;铜钱系统分析!$D$236,G766&lt;=铜钱系统分析!$E$236),2)</f>
        <v>3</v>
      </c>
      <c r="J766" s="48">
        <f t="shared" ca="1" si="113"/>
        <v>8.5766087215825237</v>
      </c>
      <c r="K766">
        <f ca="1">_xlfn.IFS(AND(J766&gt;铜钱系统分析!$D$233,J766&lt;=铜钱系统分析!$E$233),5,AND(J766&gt;铜钱系统分析!$D$234,J766&lt;=铜钱系统分析!$E$234),4,AND(J766&gt;铜钱系统分析!$D$235,J766&lt;=铜钱系统分析!$E$235),3,AND(J766&gt;铜钱系统分析!$D$236,J766&lt;=铜钱系统分析!$E$236),2)</f>
        <v>3</v>
      </c>
      <c r="M766" s="48">
        <f t="shared" ca="1" si="114"/>
        <v>20.442634588101427</v>
      </c>
      <c r="N766">
        <f ca="1">_xlfn.IFS(AND(M766&gt;铜钱系统分析!$D$233,M766&lt;=铜钱系统分析!$E$233),5,AND(M766&gt;铜钱系统分析!$D$234,M766&lt;=铜钱系统分析!$E$234),4,AND(M766&gt;铜钱系统分析!$D$235,M766&lt;=铜钱系统分析!$E$235),3,AND(M766&gt;铜钱系统分析!$D$236,M766&lt;=铜钱系统分析!$E$236),2)</f>
        <v>3</v>
      </c>
      <c r="P766" s="48">
        <f t="shared" ca="1" si="115"/>
        <v>17.312616567548989</v>
      </c>
      <c r="Q766">
        <f ca="1">_xlfn.IFS(AND(P766&gt;铜钱系统分析!$D$233,P766&lt;=铜钱系统分析!$E$233),5,AND(P766&gt;铜钱系统分析!$D$234,P766&lt;=铜钱系统分析!$E$234),4,AND(P766&gt;铜钱系统分析!$D$235,P766&lt;=铜钱系统分析!$E$235),3,AND(P766&gt;铜钱系统分析!$D$236,P766&lt;=铜钱系统分析!$E$236),2)</f>
        <v>3</v>
      </c>
      <c r="S766" s="48">
        <f t="shared" ca="1" si="116"/>
        <v>14.051010695557897</v>
      </c>
      <c r="T766">
        <f ca="1">_xlfn.IFS(AND(S766&gt;铜钱系统分析!$D$233,S766&lt;=铜钱系统分析!$E$233),5,AND(S766&gt;铜钱系统分析!$D$234,S766&lt;=铜钱系统分析!$E$234),4,AND(S766&gt;铜钱系统分析!$D$235,S766&lt;=铜钱系统分析!$E$235),3,AND(S766&gt;铜钱系统分析!$D$236,S766&lt;=铜钱系统分析!$E$236),2)</f>
        <v>3</v>
      </c>
      <c r="V766" s="48">
        <f t="shared" ca="1" si="117"/>
        <v>14.548006421273939</v>
      </c>
      <c r="W766">
        <f ca="1">_xlfn.IFS(AND(V766&gt;铜钱系统分析!$D$233,V766&lt;=铜钱系统分析!$E$233),5,AND(V766&gt;铜钱系统分析!$D$234,V766&lt;=铜钱系统分析!$E$234),4,AND(V766&gt;铜钱系统分析!$D$235,V766&lt;=铜钱系统分析!$E$235),3,AND(V766&gt;铜钱系统分析!$D$236,V766&lt;=铜钱系统分析!$E$236),2)</f>
        <v>3</v>
      </c>
      <c r="Y766" s="48">
        <f t="shared" ca="1" si="118"/>
        <v>35.541417558745138</v>
      </c>
      <c r="Z766">
        <f ca="1">_xlfn.IFS(AND(Y766&gt;铜钱系统分析!$D$233,Y766&lt;=铜钱系统分析!$E$233),5,AND(Y766&gt;铜钱系统分析!$D$234,Y766&lt;=铜钱系统分析!$E$234),4,AND(Y766&gt;铜钱系统分析!$D$235,Y766&lt;=铜钱系统分析!$E$235),3,AND(Y766&gt;铜钱系统分析!$D$236,Y766&lt;=铜钱系统分析!$E$236),2)</f>
        <v>3</v>
      </c>
      <c r="AB766" s="48">
        <f t="shared" ca="1" si="119"/>
        <v>55.84705614893447</v>
      </c>
      <c r="AC766">
        <f ca="1">_xlfn.IFS(AND(AB766&gt;铜钱系统分析!$D$233,AB766&lt;=铜钱系统分析!$E$233),5,AND(AB766&gt;铜钱系统分析!$D$234,AB766&lt;=铜钱系统分析!$E$234),4,AND(AB766&gt;铜钱系统分析!$D$235,AB766&lt;=铜钱系统分析!$E$235),3,AND(AB766&gt;铜钱系统分析!$D$236,AB766&lt;=铜钱系统分析!$E$236),2)</f>
        <v>3</v>
      </c>
    </row>
    <row r="767" spans="1:29" x14ac:dyDescent="0.15">
      <c r="A767" s="48">
        <f t="shared" ca="1" si="110"/>
        <v>63.314453159328799</v>
      </c>
      <c r="B767">
        <f ca="1">_xlfn.IFS(AND(A767&gt;铜钱系统分析!$D$233,A767&lt;=铜钱系统分析!$E$233),5,AND(A767&gt;铜钱系统分析!$D$234,A767&lt;=铜钱系统分析!$E$234),4,AND(A767&gt;铜钱系统分析!$D$235,A767&lt;=铜钱系统分析!$E$235),3,AND(A767&gt;铜钱系统分析!$D$236,A767&lt;=铜钱系统分析!$E$236),2)</f>
        <v>3</v>
      </c>
      <c r="D767" s="48">
        <f t="shared" ca="1" si="111"/>
        <v>28.592786153988058</v>
      </c>
      <c r="E767">
        <f ca="1">_xlfn.IFS(AND(D767&gt;铜钱系统分析!$D$233,D767&lt;=铜钱系统分析!$E$233),5,AND(D767&gt;铜钱系统分析!$D$234,D767&lt;=铜钱系统分析!$E$234),4,AND(D767&gt;铜钱系统分析!$D$235,D767&lt;=铜钱系统分析!$E$235),3,AND(D767&gt;铜钱系统分析!$D$236,D767&lt;=铜钱系统分析!$E$236),2)</f>
        <v>3</v>
      </c>
      <c r="G767" s="48">
        <f t="shared" ca="1" si="112"/>
        <v>68.51810967573536</v>
      </c>
      <c r="H767">
        <f ca="1">_xlfn.IFS(AND(G767&gt;铜钱系统分析!$D$233,G767&lt;=铜钱系统分析!$E$233),5,AND(G767&gt;铜钱系统分析!$D$234,G767&lt;=铜钱系统分析!$E$234),4,AND(G767&gt;铜钱系统分析!$D$235,G767&lt;=铜钱系统分析!$E$235),3,AND(G767&gt;铜钱系统分析!$D$236,G767&lt;=铜钱系统分析!$E$236),2)</f>
        <v>3</v>
      </c>
      <c r="J767" s="48">
        <f t="shared" ca="1" si="113"/>
        <v>91.801219662638701</v>
      </c>
      <c r="K767">
        <f ca="1">_xlfn.IFS(AND(J767&gt;铜钱系统分析!$D$233,J767&lt;=铜钱系统分析!$E$233),5,AND(J767&gt;铜钱系统分析!$D$234,J767&lt;=铜钱系统分析!$E$234),4,AND(J767&gt;铜钱系统分析!$D$235,J767&lt;=铜钱系统分析!$E$235),3,AND(J767&gt;铜钱系统分析!$D$236,J767&lt;=铜钱系统分析!$E$236),2)</f>
        <v>2</v>
      </c>
      <c r="M767" s="48">
        <f t="shared" ca="1" si="114"/>
        <v>86.941233554935479</v>
      </c>
      <c r="N767">
        <f ca="1">_xlfn.IFS(AND(M767&gt;铜钱系统分析!$D$233,M767&lt;=铜钱系统分析!$E$233),5,AND(M767&gt;铜钱系统分析!$D$234,M767&lt;=铜钱系统分析!$E$234),4,AND(M767&gt;铜钱系统分析!$D$235,M767&lt;=铜钱系统分析!$E$235),3,AND(M767&gt;铜钱系统分析!$D$236,M767&lt;=铜钱系统分析!$E$236),2)</f>
        <v>2</v>
      </c>
      <c r="P767" s="48">
        <f t="shared" ca="1" si="115"/>
        <v>64.015325291486462</v>
      </c>
      <c r="Q767">
        <f ca="1">_xlfn.IFS(AND(P767&gt;铜钱系统分析!$D$233,P767&lt;=铜钱系统分析!$E$233),5,AND(P767&gt;铜钱系统分析!$D$234,P767&lt;=铜钱系统分析!$E$234),4,AND(P767&gt;铜钱系统分析!$D$235,P767&lt;=铜钱系统分析!$E$235),3,AND(P767&gt;铜钱系统分析!$D$236,P767&lt;=铜钱系统分析!$E$236),2)</f>
        <v>3</v>
      </c>
      <c r="S767" s="48">
        <f t="shared" ca="1" si="116"/>
        <v>37.145832295224444</v>
      </c>
      <c r="T767">
        <f ca="1">_xlfn.IFS(AND(S767&gt;铜钱系统分析!$D$233,S767&lt;=铜钱系统分析!$E$233),5,AND(S767&gt;铜钱系统分析!$D$234,S767&lt;=铜钱系统分析!$E$234),4,AND(S767&gt;铜钱系统分析!$D$235,S767&lt;=铜钱系统分析!$E$235),3,AND(S767&gt;铜钱系统分析!$D$236,S767&lt;=铜钱系统分析!$E$236),2)</f>
        <v>3</v>
      </c>
      <c r="V767" s="48">
        <f t="shared" ca="1" si="117"/>
        <v>51.967419585346597</v>
      </c>
      <c r="W767">
        <f ca="1">_xlfn.IFS(AND(V767&gt;铜钱系统分析!$D$233,V767&lt;=铜钱系统分析!$E$233),5,AND(V767&gt;铜钱系统分析!$D$234,V767&lt;=铜钱系统分析!$E$234),4,AND(V767&gt;铜钱系统分析!$D$235,V767&lt;=铜钱系统分析!$E$235),3,AND(V767&gt;铜钱系统分析!$D$236,V767&lt;=铜钱系统分析!$E$236),2)</f>
        <v>3</v>
      </c>
      <c r="Y767" s="48">
        <f t="shared" ca="1" si="118"/>
        <v>55.738384513400455</v>
      </c>
      <c r="Z767">
        <f ca="1">_xlfn.IFS(AND(Y767&gt;铜钱系统分析!$D$233,Y767&lt;=铜钱系统分析!$E$233),5,AND(Y767&gt;铜钱系统分析!$D$234,Y767&lt;=铜钱系统分析!$E$234),4,AND(Y767&gt;铜钱系统分析!$D$235,Y767&lt;=铜钱系统分析!$E$235),3,AND(Y767&gt;铜钱系统分析!$D$236,Y767&lt;=铜钱系统分析!$E$236),2)</f>
        <v>3</v>
      </c>
      <c r="AB767" s="48">
        <f t="shared" ca="1" si="119"/>
        <v>20.736093094110476</v>
      </c>
      <c r="AC767">
        <f ca="1">_xlfn.IFS(AND(AB767&gt;铜钱系统分析!$D$233,AB767&lt;=铜钱系统分析!$E$233),5,AND(AB767&gt;铜钱系统分析!$D$234,AB767&lt;=铜钱系统分析!$E$234),4,AND(AB767&gt;铜钱系统分析!$D$235,AB767&lt;=铜钱系统分析!$E$235),3,AND(AB767&gt;铜钱系统分析!$D$236,AB767&lt;=铜钱系统分析!$E$236),2)</f>
        <v>3</v>
      </c>
    </row>
    <row r="768" spans="1:29" x14ac:dyDescent="0.15">
      <c r="A768" s="48">
        <f t="shared" ca="1" si="110"/>
        <v>93.963562400933625</v>
      </c>
      <c r="B768">
        <f ca="1">_xlfn.IFS(AND(A768&gt;铜钱系统分析!$D$233,A768&lt;=铜钱系统分析!$E$233),5,AND(A768&gt;铜钱系统分析!$D$234,A768&lt;=铜钱系统分析!$E$234),4,AND(A768&gt;铜钱系统分析!$D$235,A768&lt;=铜钱系统分析!$E$235),3,AND(A768&gt;铜钱系统分析!$D$236,A768&lt;=铜钱系统分析!$E$236),2)</f>
        <v>2</v>
      </c>
      <c r="D768" s="48">
        <f t="shared" ca="1" si="111"/>
        <v>47.118849641981662</v>
      </c>
      <c r="E768">
        <f ca="1">_xlfn.IFS(AND(D768&gt;铜钱系统分析!$D$233,D768&lt;=铜钱系统分析!$E$233),5,AND(D768&gt;铜钱系统分析!$D$234,D768&lt;=铜钱系统分析!$E$234),4,AND(D768&gt;铜钱系统分析!$D$235,D768&lt;=铜钱系统分析!$E$235),3,AND(D768&gt;铜钱系统分析!$D$236,D768&lt;=铜钱系统分析!$E$236),2)</f>
        <v>3</v>
      </c>
      <c r="G768" s="48">
        <f t="shared" ca="1" si="112"/>
        <v>70.049861376112958</v>
      </c>
      <c r="H768">
        <f ca="1">_xlfn.IFS(AND(G768&gt;铜钱系统分析!$D$233,G768&lt;=铜钱系统分析!$E$233),5,AND(G768&gt;铜钱系统分析!$D$234,G768&lt;=铜钱系统分析!$E$234),4,AND(G768&gt;铜钱系统分析!$D$235,G768&lt;=铜钱系统分析!$E$235),3,AND(G768&gt;铜钱系统分析!$D$236,G768&lt;=铜钱系统分析!$E$236),2)</f>
        <v>3</v>
      </c>
      <c r="J768" s="48">
        <f t="shared" ca="1" si="113"/>
        <v>21.154063741598385</v>
      </c>
      <c r="K768">
        <f ca="1">_xlfn.IFS(AND(J768&gt;铜钱系统分析!$D$233,J768&lt;=铜钱系统分析!$E$233),5,AND(J768&gt;铜钱系统分析!$D$234,J768&lt;=铜钱系统分析!$E$234),4,AND(J768&gt;铜钱系统分析!$D$235,J768&lt;=铜钱系统分析!$E$235),3,AND(J768&gt;铜钱系统分析!$D$236,J768&lt;=铜钱系统分析!$E$236),2)</f>
        <v>3</v>
      </c>
      <c r="M768" s="48">
        <f t="shared" ca="1" si="114"/>
        <v>7.5154966790246247</v>
      </c>
      <c r="N768">
        <f ca="1">_xlfn.IFS(AND(M768&gt;铜钱系统分析!$D$233,M768&lt;=铜钱系统分析!$E$233),5,AND(M768&gt;铜钱系统分析!$D$234,M768&lt;=铜钱系统分析!$E$234),4,AND(M768&gt;铜钱系统分析!$D$235,M768&lt;=铜钱系统分析!$E$235),3,AND(M768&gt;铜钱系统分析!$D$236,M768&lt;=铜钱系统分析!$E$236),2)</f>
        <v>3</v>
      </c>
      <c r="P768" s="48">
        <f t="shared" ca="1" si="115"/>
        <v>47.756678158639019</v>
      </c>
      <c r="Q768">
        <f ca="1">_xlfn.IFS(AND(P768&gt;铜钱系统分析!$D$233,P768&lt;=铜钱系统分析!$E$233),5,AND(P768&gt;铜钱系统分析!$D$234,P768&lt;=铜钱系统分析!$E$234),4,AND(P768&gt;铜钱系统分析!$D$235,P768&lt;=铜钱系统分析!$E$235),3,AND(P768&gt;铜钱系统分析!$D$236,P768&lt;=铜钱系统分析!$E$236),2)</f>
        <v>3</v>
      </c>
      <c r="S768" s="48">
        <f t="shared" ca="1" si="116"/>
        <v>42.265671773390622</v>
      </c>
      <c r="T768">
        <f ca="1">_xlfn.IFS(AND(S768&gt;铜钱系统分析!$D$233,S768&lt;=铜钱系统分析!$E$233),5,AND(S768&gt;铜钱系统分析!$D$234,S768&lt;=铜钱系统分析!$E$234),4,AND(S768&gt;铜钱系统分析!$D$235,S768&lt;=铜钱系统分析!$E$235),3,AND(S768&gt;铜钱系统分析!$D$236,S768&lt;=铜钱系统分析!$E$236),2)</f>
        <v>3</v>
      </c>
      <c r="V768" s="48">
        <f t="shared" ca="1" si="117"/>
        <v>69.446950348623886</v>
      </c>
      <c r="W768">
        <f ca="1">_xlfn.IFS(AND(V768&gt;铜钱系统分析!$D$233,V768&lt;=铜钱系统分析!$E$233),5,AND(V768&gt;铜钱系统分析!$D$234,V768&lt;=铜钱系统分析!$E$234),4,AND(V768&gt;铜钱系统分析!$D$235,V768&lt;=铜钱系统分析!$E$235),3,AND(V768&gt;铜钱系统分析!$D$236,V768&lt;=铜钱系统分析!$E$236),2)</f>
        <v>3</v>
      </c>
      <c r="Y768" s="48">
        <f t="shared" ca="1" si="118"/>
        <v>51.309149885299007</v>
      </c>
      <c r="Z768">
        <f ca="1">_xlfn.IFS(AND(Y768&gt;铜钱系统分析!$D$233,Y768&lt;=铜钱系统分析!$E$233),5,AND(Y768&gt;铜钱系统分析!$D$234,Y768&lt;=铜钱系统分析!$E$234),4,AND(Y768&gt;铜钱系统分析!$D$235,Y768&lt;=铜钱系统分析!$E$235),3,AND(Y768&gt;铜钱系统分析!$D$236,Y768&lt;=铜钱系统分析!$E$236),2)</f>
        <v>3</v>
      </c>
      <c r="AB768" s="48">
        <f t="shared" ca="1" si="119"/>
        <v>51.848563539101789</v>
      </c>
      <c r="AC768">
        <f ca="1">_xlfn.IFS(AND(AB768&gt;铜钱系统分析!$D$233,AB768&lt;=铜钱系统分析!$E$233),5,AND(AB768&gt;铜钱系统分析!$D$234,AB768&lt;=铜钱系统分析!$E$234),4,AND(AB768&gt;铜钱系统分析!$D$235,AB768&lt;=铜钱系统分析!$E$235),3,AND(AB768&gt;铜钱系统分析!$D$236,AB768&lt;=铜钱系统分析!$E$236),2)</f>
        <v>3</v>
      </c>
    </row>
    <row r="769" spans="1:29" x14ac:dyDescent="0.15">
      <c r="A769" s="48">
        <f t="shared" ca="1" si="110"/>
        <v>93.471822541716151</v>
      </c>
      <c r="B769">
        <f ca="1">_xlfn.IFS(AND(A769&gt;铜钱系统分析!$D$233,A769&lt;=铜钱系统分析!$E$233),5,AND(A769&gt;铜钱系统分析!$D$234,A769&lt;=铜钱系统分析!$E$234),4,AND(A769&gt;铜钱系统分析!$D$235,A769&lt;=铜钱系统分析!$E$235),3,AND(A769&gt;铜钱系统分析!$D$236,A769&lt;=铜钱系统分析!$E$236),2)</f>
        <v>2</v>
      </c>
      <c r="D769" s="48">
        <f t="shared" ca="1" si="111"/>
        <v>87.994569847339349</v>
      </c>
      <c r="E769">
        <f ca="1">_xlfn.IFS(AND(D769&gt;铜钱系统分析!$D$233,D769&lt;=铜钱系统分析!$E$233),5,AND(D769&gt;铜钱系统分析!$D$234,D769&lt;=铜钱系统分析!$E$234),4,AND(D769&gt;铜钱系统分析!$D$235,D769&lt;=铜钱系统分析!$E$235),3,AND(D769&gt;铜钱系统分析!$D$236,D769&lt;=铜钱系统分析!$E$236),2)</f>
        <v>2</v>
      </c>
      <c r="G769" s="48">
        <f t="shared" ca="1" si="112"/>
        <v>64.637996240390621</v>
      </c>
      <c r="H769">
        <f ca="1">_xlfn.IFS(AND(G769&gt;铜钱系统分析!$D$233,G769&lt;=铜钱系统分析!$E$233),5,AND(G769&gt;铜钱系统分析!$D$234,G769&lt;=铜钱系统分析!$E$234),4,AND(G769&gt;铜钱系统分析!$D$235,G769&lt;=铜钱系统分析!$E$235),3,AND(G769&gt;铜钱系统分析!$D$236,G769&lt;=铜钱系统分析!$E$236),2)</f>
        <v>3</v>
      </c>
      <c r="J769" s="48">
        <f t="shared" ca="1" si="113"/>
        <v>32.59093500769962</v>
      </c>
      <c r="K769">
        <f ca="1">_xlfn.IFS(AND(J769&gt;铜钱系统分析!$D$233,J769&lt;=铜钱系统分析!$E$233),5,AND(J769&gt;铜钱系统分析!$D$234,J769&lt;=铜钱系统分析!$E$234),4,AND(J769&gt;铜钱系统分析!$D$235,J769&lt;=铜钱系统分析!$E$235),3,AND(J769&gt;铜钱系统分析!$D$236,J769&lt;=铜钱系统分析!$E$236),2)</f>
        <v>3</v>
      </c>
      <c r="M769" s="48">
        <f t="shared" ca="1" si="114"/>
        <v>48.918953716924143</v>
      </c>
      <c r="N769">
        <f ca="1">_xlfn.IFS(AND(M769&gt;铜钱系统分析!$D$233,M769&lt;=铜钱系统分析!$E$233),5,AND(M769&gt;铜钱系统分析!$D$234,M769&lt;=铜钱系统分析!$E$234),4,AND(M769&gt;铜钱系统分析!$D$235,M769&lt;=铜钱系统分析!$E$235),3,AND(M769&gt;铜钱系统分析!$D$236,M769&lt;=铜钱系统分析!$E$236),2)</f>
        <v>3</v>
      </c>
      <c r="P769" s="48">
        <f t="shared" ca="1" si="115"/>
        <v>54.003221968314243</v>
      </c>
      <c r="Q769">
        <f ca="1">_xlfn.IFS(AND(P769&gt;铜钱系统分析!$D$233,P769&lt;=铜钱系统分析!$E$233),5,AND(P769&gt;铜钱系统分析!$D$234,P769&lt;=铜钱系统分析!$E$234),4,AND(P769&gt;铜钱系统分析!$D$235,P769&lt;=铜钱系统分析!$E$235),3,AND(P769&gt;铜钱系统分析!$D$236,P769&lt;=铜钱系统分析!$E$236),2)</f>
        <v>3</v>
      </c>
      <c r="S769" s="48">
        <f t="shared" ca="1" si="116"/>
        <v>3.9715644927906579</v>
      </c>
      <c r="T769">
        <f ca="1">_xlfn.IFS(AND(S769&gt;铜钱系统分析!$D$233,S769&lt;=铜钱系统分析!$E$233),5,AND(S769&gt;铜钱系统分析!$D$234,S769&lt;=铜钱系统分析!$E$234),4,AND(S769&gt;铜钱系统分析!$D$235,S769&lt;=铜钱系统分析!$E$235),3,AND(S769&gt;铜钱系统分析!$D$236,S769&lt;=铜钱系统分析!$E$236),2)</f>
        <v>3</v>
      </c>
      <c r="V769" s="48">
        <f t="shared" ca="1" si="117"/>
        <v>11.714773840427483</v>
      </c>
      <c r="W769">
        <f ca="1">_xlfn.IFS(AND(V769&gt;铜钱系统分析!$D$233,V769&lt;=铜钱系统分析!$E$233),5,AND(V769&gt;铜钱系统分析!$D$234,V769&lt;=铜钱系统分析!$E$234),4,AND(V769&gt;铜钱系统分析!$D$235,V769&lt;=铜钱系统分析!$E$235),3,AND(V769&gt;铜钱系统分析!$D$236,V769&lt;=铜钱系统分析!$E$236),2)</f>
        <v>3</v>
      </c>
      <c r="Y769" s="48">
        <f t="shared" ca="1" si="118"/>
        <v>82.22594785236808</v>
      </c>
      <c r="Z769">
        <f ca="1">_xlfn.IFS(AND(Y769&gt;铜钱系统分析!$D$233,Y769&lt;=铜钱系统分析!$E$233),5,AND(Y769&gt;铜钱系统分析!$D$234,Y769&lt;=铜钱系统分析!$E$234),4,AND(Y769&gt;铜钱系统分析!$D$235,Y769&lt;=铜钱系统分析!$E$235),3,AND(Y769&gt;铜钱系统分析!$D$236,Y769&lt;=铜钱系统分析!$E$236),2)</f>
        <v>2</v>
      </c>
      <c r="AB769" s="48">
        <f t="shared" ca="1" si="119"/>
        <v>70.077339514306971</v>
      </c>
      <c r="AC769">
        <f ca="1">_xlfn.IFS(AND(AB769&gt;铜钱系统分析!$D$233,AB769&lt;=铜钱系统分析!$E$233),5,AND(AB769&gt;铜钱系统分析!$D$234,AB769&lt;=铜钱系统分析!$E$234),4,AND(AB769&gt;铜钱系统分析!$D$235,AB769&lt;=铜钱系统分析!$E$235),3,AND(AB769&gt;铜钱系统分析!$D$236,AB769&lt;=铜钱系统分析!$E$236),2)</f>
        <v>3</v>
      </c>
    </row>
    <row r="770" spans="1:29" x14ac:dyDescent="0.15">
      <c r="A770" s="48">
        <f t="shared" ca="1" si="110"/>
        <v>1.9662126164946003</v>
      </c>
      <c r="B770">
        <f ca="1">_xlfn.IFS(AND(A770&gt;铜钱系统分析!$D$233,A770&lt;=铜钱系统分析!$E$233),5,AND(A770&gt;铜钱系统分析!$D$234,A770&lt;=铜钱系统分析!$E$234),4,AND(A770&gt;铜钱系统分析!$D$235,A770&lt;=铜钱系统分析!$E$235),3,AND(A770&gt;铜钱系统分析!$D$236,A770&lt;=铜钱系统分析!$E$236),2)</f>
        <v>4</v>
      </c>
      <c r="D770" s="48">
        <f t="shared" ca="1" si="111"/>
        <v>91.174926823952234</v>
      </c>
      <c r="E770">
        <f ca="1">_xlfn.IFS(AND(D770&gt;铜钱系统分析!$D$233,D770&lt;=铜钱系统分析!$E$233),5,AND(D770&gt;铜钱系统分析!$D$234,D770&lt;=铜钱系统分析!$E$234),4,AND(D770&gt;铜钱系统分析!$D$235,D770&lt;=铜钱系统分析!$E$235),3,AND(D770&gt;铜钱系统分析!$D$236,D770&lt;=铜钱系统分析!$E$236),2)</f>
        <v>2</v>
      </c>
      <c r="G770" s="48">
        <f t="shared" ca="1" si="112"/>
        <v>88.126972736994162</v>
      </c>
      <c r="H770">
        <f ca="1">_xlfn.IFS(AND(G770&gt;铜钱系统分析!$D$233,G770&lt;=铜钱系统分析!$E$233),5,AND(G770&gt;铜钱系统分析!$D$234,G770&lt;=铜钱系统分析!$E$234),4,AND(G770&gt;铜钱系统分析!$D$235,G770&lt;=铜钱系统分析!$E$235),3,AND(G770&gt;铜钱系统分析!$D$236,G770&lt;=铜钱系统分析!$E$236),2)</f>
        <v>2</v>
      </c>
      <c r="J770" s="48">
        <f t="shared" ca="1" si="113"/>
        <v>47.984483988633372</v>
      </c>
      <c r="K770">
        <f ca="1">_xlfn.IFS(AND(J770&gt;铜钱系统分析!$D$233,J770&lt;=铜钱系统分析!$E$233),5,AND(J770&gt;铜钱系统分析!$D$234,J770&lt;=铜钱系统分析!$E$234),4,AND(J770&gt;铜钱系统分析!$D$235,J770&lt;=铜钱系统分析!$E$235),3,AND(J770&gt;铜钱系统分析!$D$236,J770&lt;=铜钱系统分析!$E$236),2)</f>
        <v>3</v>
      </c>
      <c r="M770" s="48">
        <f t="shared" ca="1" si="114"/>
        <v>46.764799798851428</v>
      </c>
      <c r="N770">
        <f ca="1">_xlfn.IFS(AND(M770&gt;铜钱系统分析!$D$233,M770&lt;=铜钱系统分析!$E$233),5,AND(M770&gt;铜钱系统分析!$D$234,M770&lt;=铜钱系统分析!$E$234),4,AND(M770&gt;铜钱系统分析!$D$235,M770&lt;=铜钱系统分析!$E$235),3,AND(M770&gt;铜钱系统分析!$D$236,M770&lt;=铜钱系统分析!$E$236),2)</f>
        <v>3</v>
      </c>
      <c r="P770" s="48">
        <f t="shared" ca="1" si="115"/>
        <v>22.904539701731441</v>
      </c>
      <c r="Q770">
        <f ca="1">_xlfn.IFS(AND(P770&gt;铜钱系统分析!$D$233,P770&lt;=铜钱系统分析!$E$233),5,AND(P770&gt;铜钱系统分析!$D$234,P770&lt;=铜钱系统分析!$E$234),4,AND(P770&gt;铜钱系统分析!$D$235,P770&lt;=铜钱系统分析!$E$235),3,AND(P770&gt;铜钱系统分析!$D$236,P770&lt;=铜钱系统分析!$E$236),2)</f>
        <v>3</v>
      </c>
      <c r="S770" s="48">
        <f t="shared" ca="1" si="116"/>
        <v>25.735215452038386</v>
      </c>
      <c r="T770">
        <f ca="1">_xlfn.IFS(AND(S770&gt;铜钱系统分析!$D$233,S770&lt;=铜钱系统分析!$E$233),5,AND(S770&gt;铜钱系统分析!$D$234,S770&lt;=铜钱系统分析!$E$234),4,AND(S770&gt;铜钱系统分析!$D$235,S770&lt;=铜钱系统分析!$E$235),3,AND(S770&gt;铜钱系统分析!$D$236,S770&lt;=铜钱系统分析!$E$236),2)</f>
        <v>3</v>
      </c>
      <c r="V770" s="48">
        <f t="shared" ca="1" si="117"/>
        <v>86.68000791689056</v>
      </c>
      <c r="W770">
        <f ca="1">_xlfn.IFS(AND(V770&gt;铜钱系统分析!$D$233,V770&lt;=铜钱系统分析!$E$233),5,AND(V770&gt;铜钱系统分析!$D$234,V770&lt;=铜钱系统分析!$E$234),4,AND(V770&gt;铜钱系统分析!$D$235,V770&lt;=铜钱系统分析!$E$235),3,AND(V770&gt;铜钱系统分析!$D$236,V770&lt;=铜钱系统分析!$E$236),2)</f>
        <v>2</v>
      </c>
      <c r="Y770" s="48">
        <f t="shared" ca="1" si="118"/>
        <v>46.478836000819193</v>
      </c>
      <c r="Z770">
        <f ca="1">_xlfn.IFS(AND(Y770&gt;铜钱系统分析!$D$233,Y770&lt;=铜钱系统分析!$E$233),5,AND(Y770&gt;铜钱系统分析!$D$234,Y770&lt;=铜钱系统分析!$E$234),4,AND(Y770&gt;铜钱系统分析!$D$235,Y770&lt;=铜钱系统分析!$E$235),3,AND(Y770&gt;铜钱系统分析!$D$236,Y770&lt;=铜钱系统分析!$E$236),2)</f>
        <v>3</v>
      </c>
      <c r="AB770" s="48">
        <f t="shared" ca="1" si="119"/>
        <v>84.444142721475174</v>
      </c>
      <c r="AC770">
        <f ca="1">_xlfn.IFS(AND(AB770&gt;铜钱系统分析!$D$233,AB770&lt;=铜钱系统分析!$E$233),5,AND(AB770&gt;铜钱系统分析!$D$234,AB770&lt;=铜钱系统分析!$E$234),4,AND(AB770&gt;铜钱系统分析!$D$235,AB770&lt;=铜钱系统分析!$E$235),3,AND(AB770&gt;铜钱系统分析!$D$236,AB770&lt;=铜钱系统分析!$E$236),2)</f>
        <v>2</v>
      </c>
    </row>
    <row r="771" spans="1:29" x14ac:dyDescent="0.15">
      <c r="A771" s="48">
        <f t="shared" ca="1" si="110"/>
        <v>15.839637646344451</v>
      </c>
      <c r="B771">
        <f ca="1">_xlfn.IFS(AND(A771&gt;铜钱系统分析!$D$233,A771&lt;=铜钱系统分析!$E$233),5,AND(A771&gt;铜钱系统分析!$D$234,A771&lt;=铜钱系统分析!$E$234),4,AND(A771&gt;铜钱系统分析!$D$235,A771&lt;=铜钱系统分析!$E$235),3,AND(A771&gt;铜钱系统分析!$D$236,A771&lt;=铜钱系统分析!$E$236),2)</f>
        <v>3</v>
      </c>
      <c r="D771" s="48">
        <f t="shared" ca="1" si="111"/>
        <v>60.049485055020021</v>
      </c>
      <c r="E771">
        <f ca="1">_xlfn.IFS(AND(D771&gt;铜钱系统分析!$D$233,D771&lt;=铜钱系统分析!$E$233),5,AND(D771&gt;铜钱系统分析!$D$234,D771&lt;=铜钱系统分析!$E$234),4,AND(D771&gt;铜钱系统分析!$D$235,D771&lt;=铜钱系统分析!$E$235),3,AND(D771&gt;铜钱系统分析!$D$236,D771&lt;=铜钱系统分析!$E$236),2)</f>
        <v>3</v>
      </c>
      <c r="G771" s="48">
        <f t="shared" ca="1" si="112"/>
        <v>22.950481997044804</v>
      </c>
      <c r="H771">
        <f ca="1">_xlfn.IFS(AND(G771&gt;铜钱系统分析!$D$233,G771&lt;=铜钱系统分析!$E$233),5,AND(G771&gt;铜钱系统分析!$D$234,G771&lt;=铜钱系统分析!$E$234),4,AND(G771&gt;铜钱系统分析!$D$235,G771&lt;=铜钱系统分析!$E$235),3,AND(G771&gt;铜钱系统分析!$D$236,G771&lt;=铜钱系统分析!$E$236),2)</f>
        <v>3</v>
      </c>
      <c r="J771" s="48">
        <f t="shared" ca="1" si="113"/>
        <v>22.228187443780602</v>
      </c>
      <c r="K771">
        <f ca="1">_xlfn.IFS(AND(J771&gt;铜钱系统分析!$D$233,J771&lt;=铜钱系统分析!$E$233),5,AND(J771&gt;铜钱系统分析!$D$234,J771&lt;=铜钱系统分析!$E$234),4,AND(J771&gt;铜钱系统分析!$D$235,J771&lt;=铜钱系统分析!$E$235),3,AND(J771&gt;铜钱系统分析!$D$236,J771&lt;=铜钱系统分析!$E$236),2)</f>
        <v>3</v>
      </c>
      <c r="M771" s="48">
        <f t="shared" ca="1" si="114"/>
        <v>35.049919359582063</v>
      </c>
      <c r="N771">
        <f ca="1">_xlfn.IFS(AND(M771&gt;铜钱系统分析!$D$233,M771&lt;=铜钱系统分析!$E$233),5,AND(M771&gt;铜钱系统分析!$D$234,M771&lt;=铜钱系统分析!$E$234),4,AND(M771&gt;铜钱系统分析!$D$235,M771&lt;=铜钱系统分析!$E$235),3,AND(M771&gt;铜钱系统分析!$D$236,M771&lt;=铜钱系统分析!$E$236),2)</f>
        <v>3</v>
      </c>
      <c r="P771" s="48">
        <f t="shared" ca="1" si="115"/>
        <v>90.956538239357954</v>
      </c>
      <c r="Q771">
        <f ca="1">_xlfn.IFS(AND(P771&gt;铜钱系统分析!$D$233,P771&lt;=铜钱系统分析!$E$233),5,AND(P771&gt;铜钱系统分析!$D$234,P771&lt;=铜钱系统分析!$E$234),4,AND(P771&gt;铜钱系统分析!$D$235,P771&lt;=铜钱系统分析!$E$235),3,AND(P771&gt;铜钱系统分析!$D$236,P771&lt;=铜钱系统分析!$E$236),2)</f>
        <v>2</v>
      </c>
      <c r="S771" s="48">
        <f t="shared" ca="1" si="116"/>
        <v>11.851048354052395</v>
      </c>
      <c r="T771">
        <f ca="1">_xlfn.IFS(AND(S771&gt;铜钱系统分析!$D$233,S771&lt;=铜钱系统分析!$E$233),5,AND(S771&gt;铜钱系统分析!$D$234,S771&lt;=铜钱系统分析!$E$234),4,AND(S771&gt;铜钱系统分析!$D$235,S771&lt;=铜钱系统分析!$E$235),3,AND(S771&gt;铜钱系统分析!$D$236,S771&lt;=铜钱系统分析!$E$236),2)</f>
        <v>3</v>
      </c>
      <c r="V771" s="48">
        <f t="shared" ca="1" si="117"/>
        <v>57.689882286068759</v>
      </c>
      <c r="W771">
        <f ca="1">_xlfn.IFS(AND(V771&gt;铜钱系统分析!$D$233,V771&lt;=铜钱系统分析!$E$233),5,AND(V771&gt;铜钱系统分析!$D$234,V771&lt;=铜钱系统分析!$E$234),4,AND(V771&gt;铜钱系统分析!$D$235,V771&lt;=铜钱系统分析!$E$235),3,AND(V771&gt;铜钱系统分析!$D$236,V771&lt;=铜钱系统分析!$E$236),2)</f>
        <v>3</v>
      </c>
      <c r="Y771" s="48">
        <f t="shared" ca="1" si="118"/>
        <v>34.3159593174286</v>
      </c>
      <c r="Z771">
        <f ca="1">_xlfn.IFS(AND(Y771&gt;铜钱系统分析!$D$233,Y771&lt;=铜钱系统分析!$E$233),5,AND(Y771&gt;铜钱系统分析!$D$234,Y771&lt;=铜钱系统分析!$E$234),4,AND(Y771&gt;铜钱系统分析!$D$235,Y771&lt;=铜钱系统分析!$E$235),3,AND(Y771&gt;铜钱系统分析!$D$236,Y771&lt;=铜钱系统分析!$E$236),2)</f>
        <v>3</v>
      </c>
      <c r="AB771" s="48">
        <f t="shared" ca="1" si="119"/>
        <v>14.068576272301536</v>
      </c>
      <c r="AC771">
        <f ca="1">_xlfn.IFS(AND(AB771&gt;铜钱系统分析!$D$233,AB771&lt;=铜钱系统分析!$E$233),5,AND(AB771&gt;铜钱系统分析!$D$234,AB771&lt;=铜钱系统分析!$E$234),4,AND(AB771&gt;铜钱系统分析!$D$235,AB771&lt;=铜钱系统分析!$E$235),3,AND(AB771&gt;铜钱系统分析!$D$236,AB771&lt;=铜钱系统分析!$E$236),2)</f>
        <v>3</v>
      </c>
    </row>
    <row r="772" spans="1:29" x14ac:dyDescent="0.15">
      <c r="A772" s="48">
        <f t="shared" ca="1" si="110"/>
        <v>63.93807703522706</v>
      </c>
      <c r="B772">
        <f ca="1">_xlfn.IFS(AND(A772&gt;铜钱系统分析!$D$233,A772&lt;=铜钱系统分析!$E$233),5,AND(A772&gt;铜钱系统分析!$D$234,A772&lt;=铜钱系统分析!$E$234),4,AND(A772&gt;铜钱系统分析!$D$235,A772&lt;=铜钱系统分析!$E$235),3,AND(A772&gt;铜钱系统分析!$D$236,A772&lt;=铜钱系统分析!$E$236),2)</f>
        <v>3</v>
      </c>
      <c r="D772" s="48">
        <f t="shared" ca="1" si="111"/>
        <v>69.095277928662057</v>
      </c>
      <c r="E772">
        <f ca="1">_xlfn.IFS(AND(D772&gt;铜钱系统分析!$D$233,D772&lt;=铜钱系统分析!$E$233),5,AND(D772&gt;铜钱系统分析!$D$234,D772&lt;=铜钱系统分析!$E$234),4,AND(D772&gt;铜钱系统分析!$D$235,D772&lt;=铜钱系统分析!$E$235),3,AND(D772&gt;铜钱系统分析!$D$236,D772&lt;=铜钱系统分析!$E$236),2)</f>
        <v>3</v>
      </c>
      <c r="G772" s="48">
        <f t="shared" ca="1" si="112"/>
        <v>88.36101641641298</v>
      </c>
      <c r="H772">
        <f ca="1">_xlfn.IFS(AND(G772&gt;铜钱系统分析!$D$233,G772&lt;=铜钱系统分析!$E$233),5,AND(G772&gt;铜钱系统分析!$D$234,G772&lt;=铜钱系统分析!$E$234),4,AND(G772&gt;铜钱系统分析!$D$235,G772&lt;=铜钱系统分析!$E$235),3,AND(G772&gt;铜钱系统分析!$D$236,G772&lt;=铜钱系统分析!$E$236),2)</f>
        <v>2</v>
      </c>
      <c r="J772" s="48">
        <f t="shared" ca="1" si="113"/>
        <v>97.685722113354856</v>
      </c>
      <c r="K772">
        <f ca="1">_xlfn.IFS(AND(J772&gt;铜钱系统分析!$D$233,J772&lt;=铜钱系统分析!$E$233),5,AND(J772&gt;铜钱系统分析!$D$234,J772&lt;=铜钱系统分析!$E$234),4,AND(J772&gt;铜钱系统分析!$D$235,J772&lt;=铜钱系统分析!$E$235),3,AND(J772&gt;铜钱系统分析!$D$236,J772&lt;=铜钱系统分析!$E$236),2)</f>
        <v>2</v>
      </c>
      <c r="M772" s="48">
        <f t="shared" ca="1" si="114"/>
        <v>42.973179911067419</v>
      </c>
      <c r="N772">
        <f ca="1">_xlfn.IFS(AND(M772&gt;铜钱系统分析!$D$233,M772&lt;=铜钱系统分析!$E$233),5,AND(M772&gt;铜钱系统分析!$D$234,M772&lt;=铜钱系统分析!$E$234),4,AND(M772&gt;铜钱系统分析!$D$235,M772&lt;=铜钱系统分析!$E$235),3,AND(M772&gt;铜钱系统分析!$D$236,M772&lt;=铜钱系统分析!$E$236),2)</f>
        <v>3</v>
      </c>
      <c r="P772" s="48">
        <f t="shared" ca="1" si="115"/>
        <v>71.125250211529618</v>
      </c>
      <c r="Q772">
        <f ca="1">_xlfn.IFS(AND(P772&gt;铜钱系统分析!$D$233,P772&lt;=铜钱系统分析!$E$233),5,AND(P772&gt;铜钱系统分析!$D$234,P772&lt;=铜钱系统分析!$E$234),4,AND(P772&gt;铜钱系统分析!$D$235,P772&lt;=铜钱系统分析!$E$235),3,AND(P772&gt;铜钱系统分析!$D$236,P772&lt;=铜钱系统分析!$E$236),2)</f>
        <v>3</v>
      </c>
      <c r="S772" s="48">
        <f t="shared" ca="1" si="116"/>
        <v>54.856199647721127</v>
      </c>
      <c r="T772">
        <f ca="1">_xlfn.IFS(AND(S772&gt;铜钱系统分析!$D$233,S772&lt;=铜钱系统分析!$E$233),5,AND(S772&gt;铜钱系统分析!$D$234,S772&lt;=铜钱系统分析!$E$234),4,AND(S772&gt;铜钱系统分析!$D$235,S772&lt;=铜钱系统分析!$E$235),3,AND(S772&gt;铜钱系统分析!$D$236,S772&lt;=铜钱系统分析!$E$236),2)</f>
        <v>3</v>
      </c>
      <c r="V772" s="48">
        <f t="shared" ca="1" si="117"/>
        <v>31.476932808586323</v>
      </c>
      <c r="W772">
        <f ca="1">_xlfn.IFS(AND(V772&gt;铜钱系统分析!$D$233,V772&lt;=铜钱系统分析!$E$233),5,AND(V772&gt;铜钱系统分析!$D$234,V772&lt;=铜钱系统分析!$E$234),4,AND(V772&gt;铜钱系统分析!$D$235,V772&lt;=铜钱系统分析!$E$235),3,AND(V772&gt;铜钱系统分析!$D$236,V772&lt;=铜钱系统分析!$E$236),2)</f>
        <v>3</v>
      </c>
      <c r="Y772" s="48">
        <f t="shared" ca="1" si="118"/>
        <v>42.96881666420694</v>
      </c>
      <c r="Z772">
        <f ca="1">_xlfn.IFS(AND(Y772&gt;铜钱系统分析!$D$233,Y772&lt;=铜钱系统分析!$E$233),5,AND(Y772&gt;铜钱系统分析!$D$234,Y772&lt;=铜钱系统分析!$E$234),4,AND(Y772&gt;铜钱系统分析!$D$235,Y772&lt;=铜钱系统分析!$E$235),3,AND(Y772&gt;铜钱系统分析!$D$236,Y772&lt;=铜钱系统分析!$E$236),2)</f>
        <v>3</v>
      </c>
      <c r="AB772" s="48">
        <f t="shared" ca="1" si="119"/>
        <v>5.9825469751363265</v>
      </c>
      <c r="AC772">
        <f ca="1">_xlfn.IFS(AND(AB772&gt;铜钱系统分析!$D$233,AB772&lt;=铜钱系统分析!$E$233),5,AND(AB772&gt;铜钱系统分析!$D$234,AB772&lt;=铜钱系统分析!$E$234),4,AND(AB772&gt;铜钱系统分析!$D$235,AB772&lt;=铜钱系统分析!$E$235),3,AND(AB772&gt;铜钱系统分析!$D$236,AB772&lt;=铜钱系统分析!$E$236),2)</f>
        <v>3</v>
      </c>
    </row>
    <row r="773" spans="1:29" x14ac:dyDescent="0.15">
      <c r="A773" s="48">
        <f t="shared" ca="1" si="110"/>
        <v>14.453378264909366</v>
      </c>
      <c r="B773">
        <f ca="1">_xlfn.IFS(AND(A773&gt;铜钱系统分析!$D$233,A773&lt;=铜钱系统分析!$E$233),5,AND(A773&gt;铜钱系统分析!$D$234,A773&lt;=铜钱系统分析!$E$234),4,AND(A773&gt;铜钱系统分析!$D$235,A773&lt;=铜钱系统分析!$E$235),3,AND(A773&gt;铜钱系统分析!$D$236,A773&lt;=铜钱系统分析!$E$236),2)</f>
        <v>3</v>
      </c>
      <c r="D773" s="48">
        <f t="shared" ca="1" si="111"/>
        <v>11.268371975343893</v>
      </c>
      <c r="E773">
        <f ca="1">_xlfn.IFS(AND(D773&gt;铜钱系统分析!$D$233,D773&lt;=铜钱系统分析!$E$233),5,AND(D773&gt;铜钱系统分析!$D$234,D773&lt;=铜钱系统分析!$E$234),4,AND(D773&gt;铜钱系统分析!$D$235,D773&lt;=铜钱系统分析!$E$235),3,AND(D773&gt;铜钱系统分析!$D$236,D773&lt;=铜钱系统分析!$E$236),2)</f>
        <v>3</v>
      </c>
      <c r="G773" s="48">
        <f t="shared" ca="1" si="112"/>
        <v>3.3728231682254362</v>
      </c>
      <c r="H773">
        <f ca="1">_xlfn.IFS(AND(G773&gt;铜钱系统分析!$D$233,G773&lt;=铜钱系统分析!$E$233),5,AND(G773&gt;铜钱系统分析!$D$234,G773&lt;=铜钱系统分析!$E$234),4,AND(G773&gt;铜钱系统分析!$D$235,G773&lt;=铜钱系统分析!$E$235),3,AND(G773&gt;铜钱系统分析!$D$236,G773&lt;=铜钱系统分析!$E$236),2)</f>
        <v>3</v>
      </c>
      <c r="J773" s="48">
        <f t="shared" ca="1" si="113"/>
        <v>97.321739003116335</v>
      </c>
      <c r="K773">
        <f ca="1">_xlfn.IFS(AND(J773&gt;铜钱系统分析!$D$233,J773&lt;=铜钱系统分析!$E$233),5,AND(J773&gt;铜钱系统分析!$D$234,J773&lt;=铜钱系统分析!$E$234),4,AND(J773&gt;铜钱系统分析!$D$235,J773&lt;=铜钱系统分析!$E$235),3,AND(J773&gt;铜钱系统分析!$D$236,J773&lt;=铜钱系统分析!$E$236),2)</f>
        <v>2</v>
      </c>
      <c r="M773" s="48">
        <f t="shared" ca="1" si="114"/>
        <v>18.102838090219009</v>
      </c>
      <c r="N773">
        <f ca="1">_xlfn.IFS(AND(M773&gt;铜钱系统分析!$D$233,M773&lt;=铜钱系统分析!$E$233),5,AND(M773&gt;铜钱系统分析!$D$234,M773&lt;=铜钱系统分析!$E$234),4,AND(M773&gt;铜钱系统分析!$D$235,M773&lt;=铜钱系统分析!$E$235),3,AND(M773&gt;铜钱系统分析!$D$236,M773&lt;=铜钱系统分析!$E$236),2)</f>
        <v>3</v>
      </c>
      <c r="P773" s="48">
        <f t="shared" ca="1" si="115"/>
        <v>8.8440589117896984</v>
      </c>
      <c r="Q773">
        <f ca="1">_xlfn.IFS(AND(P773&gt;铜钱系统分析!$D$233,P773&lt;=铜钱系统分析!$E$233),5,AND(P773&gt;铜钱系统分析!$D$234,P773&lt;=铜钱系统分析!$E$234),4,AND(P773&gt;铜钱系统分析!$D$235,P773&lt;=铜钱系统分析!$E$235),3,AND(P773&gt;铜钱系统分析!$D$236,P773&lt;=铜钱系统分析!$E$236),2)</f>
        <v>3</v>
      </c>
      <c r="S773" s="48">
        <f t="shared" ca="1" si="116"/>
        <v>22.483747504503416</v>
      </c>
      <c r="T773">
        <f ca="1">_xlfn.IFS(AND(S773&gt;铜钱系统分析!$D$233,S773&lt;=铜钱系统分析!$E$233),5,AND(S773&gt;铜钱系统分析!$D$234,S773&lt;=铜钱系统分析!$E$234),4,AND(S773&gt;铜钱系统分析!$D$235,S773&lt;=铜钱系统分析!$E$235),3,AND(S773&gt;铜钱系统分析!$D$236,S773&lt;=铜钱系统分析!$E$236),2)</f>
        <v>3</v>
      </c>
      <c r="V773" s="48">
        <f t="shared" ca="1" si="117"/>
        <v>86.880036563570982</v>
      </c>
      <c r="W773">
        <f ca="1">_xlfn.IFS(AND(V773&gt;铜钱系统分析!$D$233,V773&lt;=铜钱系统分析!$E$233),5,AND(V773&gt;铜钱系统分析!$D$234,V773&lt;=铜钱系统分析!$E$234),4,AND(V773&gt;铜钱系统分析!$D$235,V773&lt;=铜钱系统分析!$E$235),3,AND(V773&gt;铜钱系统分析!$D$236,V773&lt;=铜钱系统分析!$E$236),2)</f>
        <v>2</v>
      </c>
      <c r="Y773" s="48">
        <f t="shared" ca="1" si="118"/>
        <v>44.746181453755071</v>
      </c>
      <c r="Z773">
        <f ca="1">_xlfn.IFS(AND(Y773&gt;铜钱系统分析!$D$233,Y773&lt;=铜钱系统分析!$E$233),5,AND(Y773&gt;铜钱系统分析!$D$234,Y773&lt;=铜钱系统分析!$E$234),4,AND(Y773&gt;铜钱系统分析!$D$235,Y773&lt;=铜钱系统分析!$E$235),3,AND(Y773&gt;铜钱系统分析!$D$236,Y773&lt;=铜钱系统分析!$E$236),2)</f>
        <v>3</v>
      </c>
      <c r="AB773" s="48">
        <f t="shared" ca="1" si="119"/>
        <v>57.952818512142422</v>
      </c>
      <c r="AC773">
        <f ca="1">_xlfn.IFS(AND(AB773&gt;铜钱系统分析!$D$233,AB773&lt;=铜钱系统分析!$E$233),5,AND(AB773&gt;铜钱系统分析!$D$234,AB773&lt;=铜钱系统分析!$E$234),4,AND(AB773&gt;铜钱系统分析!$D$235,AB773&lt;=铜钱系统分析!$E$235),3,AND(AB773&gt;铜钱系统分析!$D$236,AB773&lt;=铜钱系统分析!$E$236),2)</f>
        <v>3</v>
      </c>
    </row>
    <row r="774" spans="1:29" x14ac:dyDescent="0.15">
      <c r="A774" s="48">
        <f t="shared" ca="1" si="110"/>
        <v>34.967333742548782</v>
      </c>
      <c r="B774">
        <f ca="1">_xlfn.IFS(AND(A774&gt;铜钱系统分析!$D$233,A774&lt;=铜钱系统分析!$E$233),5,AND(A774&gt;铜钱系统分析!$D$234,A774&lt;=铜钱系统分析!$E$234),4,AND(A774&gt;铜钱系统分析!$D$235,A774&lt;=铜钱系统分析!$E$235),3,AND(A774&gt;铜钱系统分析!$D$236,A774&lt;=铜钱系统分析!$E$236),2)</f>
        <v>3</v>
      </c>
      <c r="D774" s="48">
        <f t="shared" ca="1" si="111"/>
        <v>9.4955994431380368</v>
      </c>
      <c r="E774">
        <f ca="1">_xlfn.IFS(AND(D774&gt;铜钱系统分析!$D$233,D774&lt;=铜钱系统分析!$E$233),5,AND(D774&gt;铜钱系统分析!$D$234,D774&lt;=铜钱系统分析!$E$234),4,AND(D774&gt;铜钱系统分析!$D$235,D774&lt;=铜钱系统分析!$E$235),3,AND(D774&gt;铜钱系统分析!$D$236,D774&lt;=铜钱系统分析!$E$236),2)</f>
        <v>3</v>
      </c>
      <c r="G774" s="48">
        <f t="shared" ca="1" si="112"/>
        <v>27.970714809889184</v>
      </c>
      <c r="H774">
        <f ca="1">_xlfn.IFS(AND(G774&gt;铜钱系统分析!$D$233,G774&lt;=铜钱系统分析!$E$233),5,AND(G774&gt;铜钱系统分析!$D$234,G774&lt;=铜钱系统分析!$E$234),4,AND(G774&gt;铜钱系统分析!$D$235,G774&lt;=铜钱系统分析!$E$235),3,AND(G774&gt;铜钱系统分析!$D$236,G774&lt;=铜钱系统分析!$E$236),2)</f>
        <v>3</v>
      </c>
      <c r="J774" s="48">
        <f t="shared" ca="1" si="113"/>
        <v>27.446389616888066</v>
      </c>
      <c r="K774">
        <f ca="1">_xlfn.IFS(AND(J774&gt;铜钱系统分析!$D$233,J774&lt;=铜钱系统分析!$E$233),5,AND(J774&gt;铜钱系统分析!$D$234,J774&lt;=铜钱系统分析!$E$234),4,AND(J774&gt;铜钱系统分析!$D$235,J774&lt;=铜钱系统分析!$E$235),3,AND(J774&gt;铜钱系统分析!$D$236,J774&lt;=铜钱系统分析!$E$236),2)</f>
        <v>3</v>
      </c>
      <c r="M774" s="48">
        <f t="shared" ca="1" si="114"/>
        <v>33.049810243909391</v>
      </c>
      <c r="N774">
        <f ca="1">_xlfn.IFS(AND(M774&gt;铜钱系统分析!$D$233,M774&lt;=铜钱系统分析!$E$233),5,AND(M774&gt;铜钱系统分析!$D$234,M774&lt;=铜钱系统分析!$E$234),4,AND(M774&gt;铜钱系统分析!$D$235,M774&lt;=铜钱系统分析!$E$235),3,AND(M774&gt;铜钱系统分析!$D$236,M774&lt;=铜钱系统分析!$E$236),2)</f>
        <v>3</v>
      </c>
      <c r="P774" s="48">
        <f t="shared" ca="1" si="115"/>
        <v>25.830073000529698</v>
      </c>
      <c r="Q774">
        <f ca="1">_xlfn.IFS(AND(P774&gt;铜钱系统分析!$D$233,P774&lt;=铜钱系统分析!$E$233),5,AND(P774&gt;铜钱系统分析!$D$234,P774&lt;=铜钱系统分析!$E$234),4,AND(P774&gt;铜钱系统分析!$D$235,P774&lt;=铜钱系统分析!$E$235),3,AND(P774&gt;铜钱系统分析!$D$236,P774&lt;=铜钱系统分析!$E$236),2)</f>
        <v>3</v>
      </c>
      <c r="S774" s="48">
        <f t="shared" ca="1" si="116"/>
        <v>2.5266961740256666</v>
      </c>
      <c r="T774">
        <f ca="1">_xlfn.IFS(AND(S774&gt;铜钱系统分析!$D$233,S774&lt;=铜钱系统分析!$E$233),5,AND(S774&gt;铜钱系统分析!$D$234,S774&lt;=铜钱系统分析!$E$234),4,AND(S774&gt;铜钱系统分析!$D$235,S774&lt;=铜钱系统分析!$E$235),3,AND(S774&gt;铜钱系统分析!$D$236,S774&lt;=铜钱系统分析!$E$236),2)</f>
        <v>3</v>
      </c>
      <c r="V774" s="48">
        <f t="shared" ca="1" si="117"/>
        <v>51.317558327818702</v>
      </c>
      <c r="W774">
        <f ca="1">_xlfn.IFS(AND(V774&gt;铜钱系统分析!$D$233,V774&lt;=铜钱系统分析!$E$233),5,AND(V774&gt;铜钱系统分析!$D$234,V774&lt;=铜钱系统分析!$E$234),4,AND(V774&gt;铜钱系统分析!$D$235,V774&lt;=铜钱系统分析!$E$235),3,AND(V774&gt;铜钱系统分析!$D$236,V774&lt;=铜钱系统分析!$E$236),2)</f>
        <v>3</v>
      </c>
      <c r="Y774" s="48">
        <f t="shared" ca="1" si="118"/>
        <v>96.60347072161322</v>
      </c>
      <c r="Z774">
        <f ca="1">_xlfn.IFS(AND(Y774&gt;铜钱系统分析!$D$233,Y774&lt;=铜钱系统分析!$E$233),5,AND(Y774&gt;铜钱系统分析!$D$234,Y774&lt;=铜钱系统分析!$E$234),4,AND(Y774&gt;铜钱系统分析!$D$235,Y774&lt;=铜钱系统分析!$E$235),3,AND(Y774&gt;铜钱系统分析!$D$236,Y774&lt;=铜钱系统分析!$E$236),2)</f>
        <v>2</v>
      </c>
      <c r="AB774" s="48">
        <f t="shared" ca="1" si="119"/>
        <v>36.918840071748384</v>
      </c>
      <c r="AC774">
        <f ca="1">_xlfn.IFS(AND(AB774&gt;铜钱系统分析!$D$233,AB774&lt;=铜钱系统分析!$E$233),5,AND(AB774&gt;铜钱系统分析!$D$234,AB774&lt;=铜钱系统分析!$E$234),4,AND(AB774&gt;铜钱系统分析!$D$235,AB774&lt;=铜钱系统分析!$E$235),3,AND(AB774&gt;铜钱系统分析!$D$236,AB774&lt;=铜钱系统分析!$E$236),2)</f>
        <v>3</v>
      </c>
    </row>
    <row r="775" spans="1:29" x14ac:dyDescent="0.15">
      <c r="A775" s="48">
        <f t="shared" ca="1" si="110"/>
        <v>84.761936288348465</v>
      </c>
      <c r="B775">
        <f ca="1">_xlfn.IFS(AND(A775&gt;铜钱系统分析!$D$233,A775&lt;=铜钱系统分析!$E$233),5,AND(A775&gt;铜钱系统分析!$D$234,A775&lt;=铜钱系统分析!$E$234),4,AND(A775&gt;铜钱系统分析!$D$235,A775&lt;=铜钱系统分析!$E$235),3,AND(A775&gt;铜钱系统分析!$D$236,A775&lt;=铜钱系统分析!$E$236),2)</f>
        <v>2</v>
      </c>
      <c r="D775" s="48">
        <f t="shared" ca="1" si="111"/>
        <v>84.134343955003359</v>
      </c>
      <c r="E775">
        <f ca="1">_xlfn.IFS(AND(D775&gt;铜钱系统分析!$D$233,D775&lt;=铜钱系统分析!$E$233),5,AND(D775&gt;铜钱系统分析!$D$234,D775&lt;=铜钱系统分析!$E$234),4,AND(D775&gt;铜钱系统分析!$D$235,D775&lt;=铜钱系统分析!$E$235),3,AND(D775&gt;铜钱系统分析!$D$236,D775&lt;=铜钱系统分析!$E$236),2)</f>
        <v>2</v>
      </c>
      <c r="G775" s="48">
        <f t="shared" ca="1" si="112"/>
        <v>81.063717613892095</v>
      </c>
      <c r="H775">
        <f ca="1">_xlfn.IFS(AND(G775&gt;铜钱系统分析!$D$233,G775&lt;=铜钱系统分析!$E$233),5,AND(G775&gt;铜钱系统分析!$D$234,G775&lt;=铜钱系统分析!$E$234),4,AND(G775&gt;铜钱系统分析!$D$235,G775&lt;=铜钱系统分析!$E$235),3,AND(G775&gt;铜钱系统分析!$D$236,G775&lt;=铜钱系统分析!$E$236),2)</f>
        <v>2</v>
      </c>
      <c r="J775" s="48">
        <f t="shared" ca="1" si="113"/>
        <v>75.098363754719742</v>
      </c>
      <c r="K775">
        <f ca="1">_xlfn.IFS(AND(J775&gt;铜钱系统分析!$D$233,J775&lt;=铜钱系统分析!$E$233),5,AND(J775&gt;铜钱系统分析!$D$234,J775&lt;=铜钱系统分析!$E$234),4,AND(J775&gt;铜钱系统分析!$D$235,J775&lt;=铜钱系统分析!$E$235),3,AND(J775&gt;铜钱系统分析!$D$236,J775&lt;=铜钱系统分析!$E$236),2)</f>
        <v>2</v>
      </c>
      <c r="M775" s="48">
        <f t="shared" ca="1" si="114"/>
        <v>51.539520163814565</v>
      </c>
      <c r="N775">
        <f ca="1">_xlfn.IFS(AND(M775&gt;铜钱系统分析!$D$233,M775&lt;=铜钱系统分析!$E$233),5,AND(M775&gt;铜钱系统分析!$D$234,M775&lt;=铜钱系统分析!$E$234),4,AND(M775&gt;铜钱系统分析!$D$235,M775&lt;=铜钱系统分析!$E$235),3,AND(M775&gt;铜钱系统分析!$D$236,M775&lt;=铜钱系统分析!$E$236),2)</f>
        <v>3</v>
      </c>
      <c r="P775" s="48">
        <f t="shared" ca="1" si="115"/>
        <v>63.214614807456407</v>
      </c>
      <c r="Q775">
        <f ca="1">_xlfn.IFS(AND(P775&gt;铜钱系统分析!$D$233,P775&lt;=铜钱系统分析!$E$233),5,AND(P775&gt;铜钱系统分析!$D$234,P775&lt;=铜钱系统分析!$E$234),4,AND(P775&gt;铜钱系统分析!$D$235,P775&lt;=铜钱系统分析!$E$235),3,AND(P775&gt;铜钱系统分析!$D$236,P775&lt;=铜钱系统分析!$E$236),2)</f>
        <v>3</v>
      </c>
      <c r="S775" s="48">
        <f t="shared" ca="1" si="116"/>
        <v>9.4149009997121169</v>
      </c>
      <c r="T775">
        <f ca="1">_xlfn.IFS(AND(S775&gt;铜钱系统分析!$D$233,S775&lt;=铜钱系统分析!$E$233),5,AND(S775&gt;铜钱系统分析!$D$234,S775&lt;=铜钱系统分析!$E$234),4,AND(S775&gt;铜钱系统分析!$D$235,S775&lt;=铜钱系统分析!$E$235),3,AND(S775&gt;铜钱系统分析!$D$236,S775&lt;=铜钱系统分析!$E$236),2)</f>
        <v>3</v>
      </c>
      <c r="V775" s="48">
        <f t="shared" ca="1" si="117"/>
        <v>22.381595811018705</v>
      </c>
      <c r="W775">
        <f ca="1">_xlfn.IFS(AND(V775&gt;铜钱系统分析!$D$233,V775&lt;=铜钱系统分析!$E$233),5,AND(V775&gt;铜钱系统分析!$D$234,V775&lt;=铜钱系统分析!$E$234),4,AND(V775&gt;铜钱系统分析!$D$235,V775&lt;=铜钱系统分析!$E$235),3,AND(V775&gt;铜钱系统分析!$D$236,V775&lt;=铜钱系统分析!$E$236),2)</f>
        <v>3</v>
      </c>
      <c r="Y775" s="48">
        <f t="shared" ca="1" si="118"/>
        <v>0.75417119620849737</v>
      </c>
      <c r="Z775">
        <f ca="1">_xlfn.IFS(AND(Y775&gt;铜钱系统分析!$D$233,Y775&lt;=铜钱系统分析!$E$233),5,AND(Y775&gt;铜钱系统分析!$D$234,Y775&lt;=铜钱系统分析!$E$234),4,AND(Y775&gt;铜钱系统分析!$D$235,Y775&lt;=铜钱系统分析!$E$235),3,AND(Y775&gt;铜钱系统分析!$D$236,Y775&lt;=铜钱系统分析!$E$236),2)</f>
        <v>4</v>
      </c>
      <c r="AB775" s="48">
        <f t="shared" ca="1" si="119"/>
        <v>36.288464438061752</v>
      </c>
      <c r="AC775">
        <f ca="1">_xlfn.IFS(AND(AB775&gt;铜钱系统分析!$D$233,AB775&lt;=铜钱系统分析!$E$233),5,AND(AB775&gt;铜钱系统分析!$D$234,AB775&lt;=铜钱系统分析!$E$234),4,AND(AB775&gt;铜钱系统分析!$D$235,AB775&lt;=铜钱系统分析!$E$235),3,AND(AB775&gt;铜钱系统分析!$D$236,AB775&lt;=铜钱系统分析!$E$236),2)</f>
        <v>3</v>
      </c>
    </row>
    <row r="776" spans="1:29" x14ac:dyDescent="0.15">
      <c r="A776" s="48">
        <f t="shared" ca="1" si="110"/>
        <v>45.494280752723981</v>
      </c>
      <c r="B776">
        <f ca="1">_xlfn.IFS(AND(A776&gt;铜钱系统分析!$D$233,A776&lt;=铜钱系统分析!$E$233),5,AND(A776&gt;铜钱系统分析!$D$234,A776&lt;=铜钱系统分析!$E$234),4,AND(A776&gt;铜钱系统分析!$D$235,A776&lt;=铜钱系统分析!$E$235),3,AND(A776&gt;铜钱系统分析!$D$236,A776&lt;=铜钱系统分析!$E$236),2)</f>
        <v>3</v>
      </c>
      <c r="D776" s="48">
        <f t="shared" ca="1" si="111"/>
        <v>95.349835854955046</v>
      </c>
      <c r="E776">
        <f ca="1">_xlfn.IFS(AND(D776&gt;铜钱系统分析!$D$233,D776&lt;=铜钱系统分析!$E$233),5,AND(D776&gt;铜钱系统分析!$D$234,D776&lt;=铜钱系统分析!$E$234),4,AND(D776&gt;铜钱系统分析!$D$235,D776&lt;=铜钱系统分析!$E$235),3,AND(D776&gt;铜钱系统分析!$D$236,D776&lt;=铜钱系统分析!$E$236),2)</f>
        <v>2</v>
      </c>
      <c r="G776" s="48">
        <f t="shared" ca="1" si="112"/>
        <v>17.639861826038651</v>
      </c>
      <c r="H776">
        <f ca="1">_xlfn.IFS(AND(G776&gt;铜钱系统分析!$D$233,G776&lt;=铜钱系统分析!$E$233),5,AND(G776&gt;铜钱系统分析!$D$234,G776&lt;=铜钱系统分析!$E$234),4,AND(G776&gt;铜钱系统分析!$D$235,G776&lt;=铜钱系统分析!$E$235),3,AND(G776&gt;铜钱系统分析!$D$236,G776&lt;=铜钱系统分析!$E$236),2)</f>
        <v>3</v>
      </c>
      <c r="J776" s="48">
        <f t="shared" ca="1" si="113"/>
        <v>99.627619789058073</v>
      </c>
      <c r="K776">
        <f ca="1">_xlfn.IFS(AND(J776&gt;铜钱系统分析!$D$233,J776&lt;=铜钱系统分析!$E$233),5,AND(J776&gt;铜钱系统分析!$D$234,J776&lt;=铜钱系统分析!$E$234),4,AND(J776&gt;铜钱系统分析!$D$235,J776&lt;=铜钱系统分析!$E$235),3,AND(J776&gt;铜钱系统分析!$D$236,J776&lt;=铜钱系统分析!$E$236),2)</f>
        <v>2</v>
      </c>
      <c r="M776" s="48">
        <f t="shared" ca="1" si="114"/>
        <v>96.54718051587119</v>
      </c>
      <c r="N776">
        <f ca="1">_xlfn.IFS(AND(M776&gt;铜钱系统分析!$D$233,M776&lt;=铜钱系统分析!$E$233),5,AND(M776&gt;铜钱系统分析!$D$234,M776&lt;=铜钱系统分析!$E$234),4,AND(M776&gt;铜钱系统分析!$D$235,M776&lt;=铜钱系统分析!$E$235),3,AND(M776&gt;铜钱系统分析!$D$236,M776&lt;=铜钱系统分析!$E$236),2)</f>
        <v>2</v>
      </c>
      <c r="P776" s="48">
        <f t="shared" ca="1" si="115"/>
        <v>2.7393667192406324</v>
      </c>
      <c r="Q776">
        <f ca="1">_xlfn.IFS(AND(P776&gt;铜钱系统分析!$D$233,P776&lt;=铜钱系统分析!$E$233),5,AND(P776&gt;铜钱系统分析!$D$234,P776&lt;=铜钱系统分析!$E$234),4,AND(P776&gt;铜钱系统分析!$D$235,P776&lt;=铜钱系统分析!$E$235),3,AND(P776&gt;铜钱系统分析!$D$236,P776&lt;=铜钱系统分析!$E$236),2)</f>
        <v>3</v>
      </c>
      <c r="S776" s="48">
        <f t="shared" ca="1" si="116"/>
        <v>68.610734968247684</v>
      </c>
      <c r="T776">
        <f ca="1">_xlfn.IFS(AND(S776&gt;铜钱系统分析!$D$233,S776&lt;=铜钱系统分析!$E$233),5,AND(S776&gt;铜钱系统分析!$D$234,S776&lt;=铜钱系统分析!$E$234),4,AND(S776&gt;铜钱系统分析!$D$235,S776&lt;=铜钱系统分析!$E$235),3,AND(S776&gt;铜钱系统分析!$D$236,S776&lt;=铜钱系统分析!$E$236),2)</f>
        <v>3</v>
      </c>
      <c r="V776" s="48">
        <f t="shared" ca="1" si="117"/>
        <v>88.51095872256785</v>
      </c>
      <c r="W776">
        <f ca="1">_xlfn.IFS(AND(V776&gt;铜钱系统分析!$D$233,V776&lt;=铜钱系统分析!$E$233),5,AND(V776&gt;铜钱系统分析!$D$234,V776&lt;=铜钱系统分析!$E$234),4,AND(V776&gt;铜钱系统分析!$D$235,V776&lt;=铜钱系统分析!$E$235),3,AND(V776&gt;铜钱系统分析!$D$236,V776&lt;=铜钱系统分析!$E$236),2)</f>
        <v>2</v>
      </c>
      <c r="Y776" s="48">
        <f t="shared" ca="1" si="118"/>
        <v>43.199085307629872</v>
      </c>
      <c r="Z776">
        <f ca="1">_xlfn.IFS(AND(Y776&gt;铜钱系统分析!$D$233,Y776&lt;=铜钱系统分析!$E$233),5,AND(Y776&gt;铜钱系统分析!$D$234,Y776&lt;=铜钱系统分析!$E$234),4,AND(Y776&gt;铜钱系统分析!$D$235,Y776&lt;=铜钱系统分析!$E$235),3,AND(Y776&gt;铜钱系统分析!$D$236,Y776&lt;=铜钱系统分析!$E$236),2)</f>
        <v>3</v>
      </c>
      <c r="AB776" s="48">
        <f t="shared" ca="1" si="119"/>
        <v>11.944713609301161</v>
      </c>
      <c r="AC776">
        <f ca="1">_xlfn.IFS(AND(AB776&gt;铜钱系统分析!$D$233,AB776&lt;=铜钱系统分析!$E$233),5,AND(AB776&gt;铜钱系统分析!$D$234,AB776&lt;=铜钱系统分析!$E$234),4,AND(AB776&gt;铜钱系统分析!$D$235,AB776&lt;=铜钱系统分析!$E$235),3,AND(AB776&gt;铜钱系统分析!$D$236,AB776&lt;=铜钱系统分析!$E$236),2)</f>
        <v>3</v>
      </c>
    </row>
    <row r="777" spans="1:29" x14ac:dyDescent="0.15">
      <c r="A777" s="48">
        <f t="shared" ca="1" si="110"/>
        <v>67.581665875128095</v>
      </c>
      <c r="B777">
        <f ca="1">_xlfn.IFS(AND(A777&gt;铜钱系统分析!$D$233,A777&lt;=铜钱系统分析!$E$233),5,AND(A777&gt;铜钱系统分析!$D$234,A777&lt;=铜钱系统分析!$E$234),4,AND(A777&gt;铜钱系统分析!$D$235,A777&lt;=铜钱系统分析!$E$235),3,AND(A777&gt;铜钱系统分析!$D$236,A777&lt;=铜钱系统分析!$E$236),2)</f>
        <v>3</v>
      </c>
      <c r="D777" s="48">
        <f t="shared" ca="1" si="111"/>
        <v>49.097022200673557</v>
      </c>
      <c r="E777">
        <f ca="1">_xlfn.IFS(AND(D777&gt;铜钱系统分析!$D$233,D777&lt;=铜钱系统分析!$E$233),5,AND(D777&gt;铜钱系统分析!$D$234,D777&lt;=铜钱系统分析!$E$234),4,AND(D777&gt;铜钱系统分析!$D$235,D777&lt;=铜钱系统分析!$E$235),3,AND(D777&gt;铜钱系统分析!$D$236,D777&lt;=铜钱系统分析!$E$236),2)</f>
        <v>3</v>
      </c>
      <c r="G777" s="48">
        <f t="shared" ca="1" si="112"/>
        <v>41.769385959110913</v>
      </c>
      <c r="H777">
        <f ca="1">_xlfn.IFS(AND(G777&gt;铜钱系统分析!$D$233,G777&lt;=铜钱系统分析!$E$233),5,AND(G777&gt;铜钱系统分析!$D$234,G777&lt;=铜钱系统分析!$E$234),4,AND(G777&gt;铜钱系统分析!$D$235,G777&lt;=铜钱系统分析!$E$235),3,AND(G777&gt;铜钱系统分析!$D$236,G777&lt;=铜钱系统分析!$E$236),2)</f>
        <v>3</v>
      </c>
      <c r="J777" s="48">
        <f t="shared" ca="1" si="113"/>
        <v>0.83175845186805875</v>
      </c>
      <c r="K777">
        <f ca="1">_xlfn.IFS(AND(J777&gt;铜钱系统分析!$D$233,J777&lt;=铜钱系统分析!$E$233),5,AND(J777&gt;铜钱系统分析!$D$234,J777&lt;=铜钱系统分析!$E$234),4,AND(J777&gt;铜钱系统分析!$D$235,J777&lt;=铜钱系统分析!$E$235),3,AND(J777&gt;铜钱系统分析!$D$236,J777&lt;=铜钱系统分析!$E$236),2)</f>
        <v>4</v>
      </c>
      <c r="M777" s="48">
        <f t="shared" ca="1" si="114"/>
        <v>8.8051686915576184</v>
      </c>
      <c r="N777">
        <f ca="1">_xlfn.IFS(AND(M777&gt;铜钱系统分析!$D$233,M777&lt;=铜钱系统分析!$E$233),5,AND(M777&gt;铜钱系统分析!$D$234,M777&lt;=铜钱系统分析!$E$234),4,AND(M777&gt;铜钱系统分析!$D$235,M777&lt;=铜钱系统分析!$E$235),3,AND(M777&gt;铜钱系统分析!$D$236,M777&lt;=铜钱系统分析!$E$236),2)</f>
        <v>3</v>
      </c>
      <c r="P777" s="48">
        <f t="shared" ca="1" si="115"/>
        <v>80.497530488292696</v>
      </c>
      <c r="Q777">
        <f ca="1">_xlfn.IFS(AND(P777&gt;铜钱系统分析!$D$233,P777&lt;=铜钱系统分析!$E$233),5,AND(P777&gt;铜钱系统分析!$D$234,P777&lt;=铜钱系统分析!$E$234),4,AND(P777&gt;铜钱系统分析!$D$235,P777&lt;=铜钱系统分析!$E$235),3,AND(P777&gt;铜钱系统分析!$D$236,P777&lt;=铜钱系统分析!$E$236),2)</f>
        <v>2</v>
      </c>
      <c r="S777" s="48">
        <f t="shared" ca="1" si="116"/>
        <v>19.306164911090086</v>
      </c>
      <c r="T777">
        <f ca="1">_xlfn.IFS(AND(S777&gt;铜钱系统分析!$D$233,S777&lt;=铜钱系统分析!$E$233),5,AND(S777&gt;铜钱系统分析!$D$234,S777&lt;=铜钱系统分析!$E$234),4,AND(S777&gt;铜钱系统分析!$D$235,S777&lt;=铜钱系统分析!$E$235),3,AND(S777&gt;铜钱系统分析!$D$236,S777&lt;=铜钱系统分析!$E$236),2)</f>
        <v>3</v>
      </c>
      <c r="V777" s="48">
        <f t="shared" ca="1" si="117"/>
        <v>48.519531804549011</v>
      </c>
      <c r="W777">
        <f ca="1">_xlfn.IFS(AND(V777&gt;铜钱系统分析!$D$233,V777&lt;=铜钱系统分析!$E$233),5,AND(V777&gt;铜钱系统分析!$D$234,V777&lt;=铜钱系统分析!$E$234),4,AND(V777&gt;铜钱系统分析!$D$235,V777&lt;=铜钱系统分析!$E$235),3,AND(V777&gt;铜钱系统分析!$D$236,V777&lt;=铜钱系统分析!$E$236),2)</f>
        <v>3</v>
      </c>
      <c r="Y777" s="48">
        <f t="shared" ca="1" si="118"/>
        <v>95.668632182638731</v>
      </c>
      <c r="Z777">
        <f ca="1">_xlfn.IFS(AND(Y777&gt;铜钱系统分析!$D$233,Y777&lt;=铜钱系统分析!$E$233),5,AND(Y777&gt;铜钱系统分析!$D$234,Y777&lt;=铜钱系统分析!$E$234),4,AND(Y777&gt;铜钱系统分析!$D$235,Y777&lt;=铜钱系统分析!$E$235),3,AND(Y777&gt;铜钱系统分析!$D$236,Y777&lt;=铜钱系统分析!$E$236),2)</f>
        <v>2</v>
      </c>
      <c r="AB777" s="48">
        <f t="shared" ca="1" si="119"/>
        <v>29.581875845538175</v>
      </c>
      <c r="AC777">
        <f ca="1">_xlfn.IFS(AND(AB777&gt;铜钱系统分析!$D$233,AB777&lt;=铜钱系统分析!$E$233),5,AND(AB777&gt;铜钱系统分析!$D$234,AB777&lt;=铜钱系统分析!$E$234),4,AND(AB777&gt;铜钱系统分析!$D$235,AB777&lt;=铜钱系统分析!$E$235),3,AND(AB777&gt;铜钱系统分析!$D$236,AB777&lt;=铜钱系统分析!$E$236),2)</f>
        <v>3</v>
      </c>
    </row>
    <row r="778" spans="1:29" x14ac:dyDescent="0.15">
      <c r="A778" s="48">
        <f t="shared" ca="1" si="110"/>
        <v>19.246337697041849</v>
      </c>
      <c r="B778">
        <f ca="1">_xlfn.IFS(AND(A778&gt;铜钱系统分析!$D$233,A778&lt;=铜钱系统分析!$E$233),5,AND(A778&gt;铜钱系统分析!$D$234,A778&lt;=铜钱系统分析!$E$234),4,AND(A778&gt;铜钱系统分析!$D$235,A778&lt;=铜钱系统分析!$E$235),3,AND(A778&gt;铜钱系统分析!$D$236,A778&lt;=铜钱系统分析!$E$236),2)</f>
        <v>3</v>
      </c>
      <c r="D778" s="48">
        <f t="shared" ca="1" si="111"/>
        <v>20.860755144990119</v>
      </c>
      <c r="E778">
        <f ca="1">_xlfn.IFS(AND(D778&gt;铜钱系统分析!$D$233,D778&lt;=铜钱系统分析!$E$233),5,AND(D778&gt;铜钱系统分析!$D$234,D778&lt;=铜钱系统分析!$E$234),4,AND(D778&gt;铜钱系统分析!$D$235,D778&lt;=铜钱系统分析!$E$235),3,AND(D778&gt;铜钱系统分析!$D$236,D778&lt;=铜钱系统分析!$E$236),2)</f>
        <v>3</v>
      </c>
      <c r="G778" s="48">
        <f t="shared" ca="1" si="112"/>
        <v>35.416061340520955</v>
      </c>
      <c r="H778">
        <f ca="1">_xlfn.IFS(AND(G778&gt;铜钱系统分析!$D$233,G778&lt;=铜钱系统分析!$E$233),5,AND(G778&gt;铜钱系统分析!$D$234,G778&lt;=铜钱系统分析!$E$234),4,AND(G778&gt;铜钱系统分析!$D$235,G778&lt;=铜钱系统分析!$E$235),3,AND(G778&gt;铜钱系统分析!$D$236,G778&lt;=铜钱系统分析!$E$236),2)</f>
        <v>3</v>
      </c>
      <c r="J778" s="48">
        <f t="shared" ca="1" si="113"/>
        <v>14.955296776332961</v>
      </c>
      <c r="K778">
        <f ca="1">_xlfn.IFS(AND(J778&gt;铜钱系统分析!$D$233,J778&lt;=铜钱系统分析!$E$233),5,AND(J778&gt;铜钱系统分析!$D$234,J778&lt;=铜钱系统分析!$E$234),4,AND(J778&gt;铜钱系统分析!$D$235,J778&lt;=铜钱系统分析!$E$235),3,AND(J778&gt;铜钱系统分析!$D$236,J778&lt;=铜钱系统分析!$E$236),2)</f>
        <v>3</v>
      </c>
      <c r="M778" s="48">
        <f t="shared" ca="1" si="114"/>
        <v>96.761698904675413</v>
      </c>
      <c r="N778">
        <f ca="1">_xlfn.IFS(AND(M778&gt;铜钱系统分析!$D$233,M778&lt;=铜钱系统分析!$E$233),5,AND(M778&gt;铜钱系统分析!$D$234,M778&lt;=铜钱系统分析!$E$234),4,AND(M778&gt;铜钱系统分析!$D$235,M778&lt;=铜钱系统分析!$E$235),3,AND(M778&gt;铜钱系统分析!$D$236,M778&lt;=铜钱系统分析!$E$236),2)</f>
        <v>2</v>
      </c>
      <c r="P778" s="48">
        <f t="shared" ca="1" si="115"/>
        <v>58.289931888978742</v>
      </c>
      <c r="Q778">
        <f ca="1">_xlfn.IFS(AND(P778&gt;铜钱系统分析!$D$233,P778&lt;=铜钱系统分析!$E$233),5,AND(P778&gt;铜钱系统分析!$D$234,P778&lt;=铜钱系统分析!$E$234),4,AND(P778&gt;铜钱系统分析!$D$235,P778&lt;=铜钱系统分析!$E$235),3,AND(P778&gt;铜钱系统分析!$D$236,P778&lt;=铜钱系统分析!$E$236),2)</f>
        <v>3</v>
      </c>
      <c r="S778" s="48">
        <f t="shared" ca="1" si="116"/>
        <v>83.450663060962768</v>
      </c>
      <c r="T778">
        <f ca="1">_xlfn.IFS(AND(S778&gt;铜钱系统分析!$D$233,S778&lt;=铜钱系统分析!$E$233),5,AND(S778&gt;铜钱系统分析!$D$234,S778&lt;=铜钱系统分析!$E$234),4,AND(S778&gt;铜钱系统分析!$D$235,S778&lt;=铜钱系统分析!$E$235),3,AND(S778&gt;铜钱系统分析!$D$236,S778&lt;=铜钱系统分析!$E$236),2)</f>
        <v>2</v>
      </c>
      <c r="V778" s="48">
        <f t="shared" ca="1" si="117"/>
        <v>24.237652011221634</v>
      </c>
      <c r="W778">
        <f ca="1">_xlfn.IFS(AND(V778&gt;铜钱系统分析!$D$233,V778&lt;=铜钱系统分析!$E$233),5,AND(V778&gt;铜钱系统分析!$D$234,V778&lt;=铜钱系统分析!$E$234),4,AND(V778&gt;铜钱系统分析!$D$235,V778&lt;=铜钱系统分析!$E$235),3,AND(V778&gt;铜钱系统分析!$D$236,V778&lt;=铜钱系统分析!$E$236),2)</f>
        <v>3</v>
      </c>
      <c r="Y778" s="48">
        <f t="shared" ca="1" si="118"/>
        <v>29.972378111529451</v>
      </c>
      <c r="Z778">
        <f ca="1">_xlfn.IFS(AND(Y778&gt;铜钱系统分析!$D$233,Y778&lt;=铜钱系统分析!$E$233),5,AND(Y778&gt;铜钱系统分析!$D$234,Y778&lt;=铜钱系统分析!$E$234),4,AND(Y778&gt;铜钱系统分析!$D$235,Y778&lt;=铜钱系统分析!$E$235),3,AND(Y778&gt;铜钱系统分析!$D$236,Y778&lt;=铜钱系统分析!$E$236),2)</f>
        <v>3</v>
      </c>
      <c r="AB778" s="48">
        <f t="shared" ca="1" si="119"/>
        <v>76.336167629302665</v>
      </c>
      <c r="AC778">
        <f ca="1">_xlfn.IFS(AND(AB778&gt;铜钱系统分析!$D$233,AB778&lt;=铜钱系统分析!$E$233),5,AND(AB778&gt;铜钱系统分析!$D$234,AB778&lt;=铜钱系统分析!$E$234),4,AND(AB778&gt;铜钱系统分析!$D$235,AB778&lt;=铜钱系统分析!$E$235),3,AND(AB778&gt;铜钱系统分析!$D$236,AB778&lt;=铜钱系统分析!$E$236),2)</f>
        <v>2</v>
      </c>
    </row>
    <row r="779" spans="1:29" x14ac:dyDescent="0.15">
      <c r="A779" s="48">
        <f t="shared" ca="1" si="110"/>
        <v>60.769765857920341</v>
      </c>
      <c r="B779">
        <f ca="1">_xlfn.IFS(AND(A779&gt;铜钱系统分析!$D$233,A779&lt;=铜钱系统分析!$E$233),5,AND(A779&gt;铜钱系统分析!$D$234,A779&lt;=铜钱系统分析!$E$234),4,AND(A779&gt;铜钱系统分析!$D$235,A779&lt;=铜钱系统分析!$E$235),3,AND(A779&gt;铜钱系统分析!$D$236,A779&lt;=铜钱系统分析!$E$236),2)</f>
        <v>3</v>
      </c>
      <c r="D779" s="48">
        <f t="shared" ca="1" si="111"/>
        <v>81.915203965415998</v>
      </c>
      <c r="E779">
        <f ca="1">_xlfn.IFS(AND(D779&gt;铜钱系统分析!$D$233,D779&lt;=铜钱系统分析!$E$233),5,AND(D779&gt;铜钱系统分析!$D$234,D779&lt;=铜钱系统分析!$E$234),4,AND(D779&gt;铜钱系统分析!$D$235,D779&lt;=铜钱系统分析!$E$235),3,AND(D779&gt;铜钱系统分析!$D$236,D779&lt;=铜钱系统分析!$E$236),2)</f>
        <v>2</v>
      </c>
      <c r="G779" s="48">
        <f t="shared" ca="1" si="112"/>
        <v>90.873088420953152</v>
      </c>
      <c r="H779">
        <f ca="1">_xlfn.IFS(AND(G779&gt;铜钱系统分析!$D$233,G779&lt;=铜钱系统分析!$E$233),5,AND(G779&gt;铜钱系统分析!$D$234,G779&lt;=铜钱系统分析!$E$234),4,AND(G779&gt;铜钱系统分析!$D$235,G779&lt;=铜钱系统分析!$E$235),3,AND(G779&gt;铜钱系统分析!$D$236,G779&lt;=铜钱系统分析!$E$236),2)</f>
        <v>2</v>
      </c>
      <c r="J779" s="48">
        <f t="shared" ca="1" si="113"/>
        <v>16.77413323925191</v>
      </c>
      <c r="K779">
        <f ca="1">_xlfn.IFS(AND(J779&gt;铜钱系统分析!$D$233,J779&lt;=铜钱系统分析!$E$233),5,AND(J779&gt;铜钱系统分析!$D$234,J779&lt;=铜钱系统分析!$E$234),4,AND(J779&gt;铜钱系统分析!$D$235,J779&lt;=铜钱系统分析!$E$235),3,AND(J779&gt;铜钱系统分析!$D$236,J779&lt;=铜钱系统分析!$E$236),2)</f>
        <v>3</v>
      </c>
      <c r="M779" s="48">
        <f t="shared" ca="1" si="114"/>
        <v>50.69919285572746</v>
      </c>
      <c r="N779">
        <f ca="1">_xlfn.IFS(AND(M779&gt;铜钱系统分析!$D$233,M779&lt;=铜钱系统分析!$E$233),5,AND(M779&gt;铜钱系统分析!$D$234,M779&lt;=铜钱系统分析!$E$234),4,AND(M779&gt;铜钱系统分析!$D$235,M779&lt;=铜钱系统分析!$E$235),3,AND(M779&gt;铜钱系统分析!$D$236,M779&lt;=铜钱系统分析!$E$236),2)</f>
        <v>3</v>
      </c>
      <c r="P779" s="48">
        <f t="shared" ca="1" si="115"/>
        <v>50.185109838509213</v>
      </c>
      <c r="Q779">
        <f ca="1">_xlfn.IFS(AND(P779&gt;铜钱系统分析!$D$233,P779&lt;=铜钱系统分析!$E$233),5,AND(P779&gt;铜钱系统分析!$D$234,P779&lt;=铜钱系统分析!$E$234),4,AND(P779&gt;铜钱系统分析!$D$235,P779&lt;=铜钱系统分析!$E$235),3,AND(P779&gt;铜钱系统分析!$D$236,P779&lt;=铜钱系统分析!$E$236),2)</f>
        <v>3</v>
      </c>
      <c r="S779" s="48">
        <f t="shared" ca="1" si="116"/>
        <v>82.493256483161431</v>
      </c>
      <c r="T779">
        <f ca="1">_xlfn.IFS(AND(S779&gt;铜钱系统分析!$D$233,S779&lt;=铜钱系统分析!$E$233),5,AND(S779&gt;铜钱系统分析!$D$234,S779&lt;=铜钱系统分析!$E$234),4,AND(S779&gt;铜钱系统分析!$D$235,S779&lt;=铜钱系统分析!$E$235),3,AND(S779&gt;铜钱系统分析!$D$236,S779&lt;=铜钱系统分析!$E$236),2)</f>
        <v>2</v>
      </c>
      <c r="V779" s="48">
        <f t="shared" ca="1" si="117"/>
        <v>17.149119293260085</v>
      </c>
      <c r="W779">
        <f ca="1">_xlfn.IFS(AND(V779&gt;铜钱系统分析!$D$233,V779&lt;=铜钱系统分析!$E$233),5,AND(V779&gt;铜钱系统分析!$D$234,V779&lt;=铜钱系统分析!$E$234),4,AND(V779&gt;铜钱系统分析!$D$235,V779&lt;=铜钱系统分析!$E$235),3,AND(V779&gt;铜钱系统分析!$D$236,V779&lt;=铜钱系统分析!$E$236),2)</f>
        <v>3</v>
      </c>
      <c r="Y779" s="48">
        <f t="shared" ca="1" si="118"/>
        <v>77.590216468680779</v>
      </c>
      <c r="Z779">
        <f ca="1">_xlfn.IFS(AND(Y779&gt;铜钱系统分析!$D$233,Y779&lt;=铜钱系统分析!$E$233),5,AND(Y779&gt;铜钱系统分析!$D$234,Y779&lt;=铜钱系统分析!$E$234),4,AND(Y779&gt;铜钱系统分析!$D$235,Y779&lt;=铜钱系统分析!$E$235),3,AND(Y779&gt;铜钱系统分析!$D$236,Y779&lt;=铜钱系统分析!$E$236),2)</f>
        <v>2</v>
      </c>
      <c r="AB779" s="48">
        <f t="shared" ca="1" si="119"/>
        <v>90.84603434845026</v>
      </c>
      <c r="AC779">
        <f ca="1">_xlfn.IFS(AND(AB779&gt;铜钱系统分析!$D$233,AB779&lt;=铜钱系统分析!$E$233),5,AND(AB779&gt;铜钱系统分析!$D$234,AB779&lt;=铜钱系统分析!$E$234),4,AND(AB779&gt;铜钱系统分析!$D$235,AB779&lt;=铜钱系统分析!$E$235),3,AND(AB779&gt;铜钱系统分析!$D$236,AB779&lt;=铜钱系统分析!$E$236),2)</f>
        <v>2</v>
      </c>
    </row>
    <row r="780" spans="1:29" x14ac:dyDescent="0.15">
      <c r="A780" s="48">
        <f t="shared" ref="A780:A843" ca="1" si="120">RAND()*100</f>
        <v>93.300830504224365</v>
      </c>
      <c r="B780">
        <f ca="1">_xlfn.IFS(AND(A780&gt;铜钱系统分析!$D$233,A780&lt;=铜钱系统分析!$E$233),5,AND(A780&gt;铜钱系统分析!$D$234,A780&lt;=铜钱系统分析!$E$234),4,AND(A780&gt;铜钱系统分析!$D$235,A780&lt;=铜钱系统分析!$E$235),3,AND(A780&gt;铜钱系统分析!$D$236,A780&lt;=铜钱系统分析!$E$236),2)</f>
        <v>2</v>
      </c>
      <c r="D780" s="48">
        <f t="shared" ref="D780:D843" ca="1" si="121">RAND()*100</f>
        <v>87.457120663530858</v>
      </c>
      <c r="E780">
        <f ca="1">_xlfn.IFS(AND(D780&gt;铜钱系统分析!$D$233,D780&lt;=铜钱系统分析!$E$233),5,AND(D780&gt;铜钱系统分析!$D$234,D780&lt;=铜钱系统分析!$E$234),4,AND(D780&gt;铜钱系统分析!$D$235,D780&lt;=铜钱系统分析!$E$235),3,AND(D780&gt;铜钱系统分析!$D$236,D780&lt;=铜钱系统分析!$E$236),2)</f>
        <v>2</v>
      </c>
      <c r="G780" s="48">
        <f t="shared" ref="G780:G843" ca="1" si="122">RAND()*100</f>
        <v>38.232248132610401</v>
      </c>
      <c r="H780">
        <f ca="1">_xlfn.IFS(AND(G780&gt;铜钱系统分析!$D$233,G780&lt;=铜钱系统分析!$E$233),5,AND(G780&gt;铜钱系统分析!$D$234,G780&lt;=铜钱系统分析!$E$234),4,AND(G780&gt;铜钱系统分析!$D$235,G780&lt;=铜钱系统分析!$E$235),3,AND(G780&gt;铜钱系统分析!$D$236,G780&lt;=铜钱系统分析!$E$236),2)</f>
        <v>3</v>
      </c>
      <c r="J780" s="48">
        <f t="shared" ref="J780:J843" ca="1" si="123">RAND()*100</f>
        <v>49.449909300086489</v>
      </c>
      <c r="K780">
        <f ca="1">_xlfn.IFS(AND(J780&gt;铜钱系统分析!$D$233,J780&lt;=铜钱系统分析!$E$233),5,AND(J780&gt;铜钱系统分析!$D$234,J780&lt;=铜钱系统分析!$E$234),4,AND(J780&gt;铜钱系统分析!$D$235,J780&lt;=铜钱系统分析!$E$235),3,AND(J780&gt;铜钱系统分析!$D$236,J780&lt;=铜钱系统分析!$E$236),2)</f>
        <v>3</v>
      </c>
      <c r="M780" s="48">
        <f t="shared" ref="M780:M843" ca="1" si="124">RAND()*100</f>
        <v>35.898744719753971</v>
      </c>
      <c r="N780">
        <f ca="1">_xlfn.IFS(AND(M780&gt;铜钱系统分析!$D$233,M780&lt;=铜钱系统分析!$E$233),5,AND(M780&gt;铜钱系统分析!$D$234,M780&lt;=铜钱系统分析!$E$234),4,AND(M780&gt;铜钱系统分析!$D$235,M780&lt;=铜钱系统分析!$E$235),3,AND(M780&gt;铜钱系统分析!$D$236,M780&lt;=铜钱系统分析!$E$236),2)</f>
        <v>3</v>
      </c>
      <c r="P780" s="48">
        <f t="shared" ref="P780:P843" ca="1" si="125">RAND()*100</f>
        <v>38.449824387612438</v>
      </c>
      <c r="Q780">
        <f ca="1">_xlfn.IFS(AND(P780&gt;铜钱系统分析!$D$233,P780&lt;=铜钱系统分析!$E$233),5,AND(P780&gt;铜钱系统分析!$D$234,P780&lt;=铜钱系统分析!$E$234),4,AND(P780&gt;铜钱系统分析!$D$235,P780&lt;=铜钱系统分析!$E$235),3,AND(P780&gt;铜钱系统分析!$D$236,P780&lt;=铜钱系统分析!$E$236),2)</f>
        <v>3</v>
      </c>
      <c r="S780" s="48">
        <f t="shared" ref="S780:S843" ca="1" si="126">RAND()*100</f>
        <v>38.119880056220047</v>
      </c>
      <c r="T780">
        <f ca="1">_xlfn.IFS(AND(S780&gt;铜钱系统分析!$D$233,S780&lt;=铜钱系统分析!$E$233),5,AND(S780&gt;铜钱系统分析!$D$234,S780&lt;=铜钱系统分析!$E$234),4,AND(S780&gt;铜钱系统分析!$D$235,S780&lt;=铜钱系统分析!$E$235),3,AND(S780&gt;铜钱系统分析!$D$236,S780&lt;=铜钱系统分析!$E$236),2)</f>
        <v>3</v>
      </c>
      <c r="V780" s="48">
        <f t="shared" ref="V780:V843" ca="1" si="127">RAND()*100</f>
        <v>45.231372845339223</v>
      </c>
      <c r="W780">
        <f ca="1">_xlfn.IFS(AND(V780&gt;铜钱系统分析!$D$233,V780&lt;=铜钱系统分析!$E$233),5,AND(V780&gt;铜钱系统分析!$D$234,V780&lt;=铜钱系统分析!$E$234),4,AND(V780&gt;铜钱系统分析!$D$235,V780&lt;=铜钱系统分析!$E$235),3,AND(V780&gt;铜钱系统分析!$D$236,V780&lt;=铜钱系统分析!$E$236),2)</f>
        <v>3</v>
      </c>
      <c r="Y780" s="48">
        <f t="shared" ref="Y780:Y843" ca="1" si="128">RAND()*100</f>
        <v>98.30308042115017</v>
      </c>
      <c r="Z780">
        <f ca="1">_xlfn.IFS(AND(Y780&gt;铜钱系统分析!$D$233,Y780&lt;=铜钱系统分析!$E$233),5,AND(Y780&gt;铜钱系统分析!$D$234,Y780&lt;=铜钱系统分析!$E$234),4,AND(Y780&gt;铜钱系统分析!$D$235,Y780&lt;=铜钱系统分析!$E$235),3,AND(Y780&gt;铜钱系统分析!$D$236,Y780&lt;=铜钱系统分析!$E$236),2)</f>
        <v>2</v>
      </c>
      <c r="AB780" s="48">
        <f t="shared" ref="AB780:AB843" ca="1" si="129">RAND()*100</f>
        <v>33.310197514213833</v>
      </c>
      <c r="AC780">
        <f ca="1">_xlfn.IFS(AND(AB780&gt;铜钱系统分析!$D$233,AB780&lt;=铜钱系统分析!$E$233),5,AND(AB780&gt;铜钱系统分析!$D$234,AB780&lt;=铜钱系统分析!$E$234),4,AND(AB780&gt;铜钱系统分析!$D$235,AB780&lt;=铜钱系统分析!$E$235),3,AND(AB780&gt;铜钱系统分析!$D$236,AB780&lt;=铜钱系统分析!$E$236),2)</f>
        <v>3</v>
      </c>
    </row>
    <row r="781" spans="1:29" x14ac:dyDescent="0.15">
      <c r="A781" s="48">
        <f t="shared" ca="1" si="120"/>
        <v>17.725071071063127</v>
      </c>
      <c r="B781">
        <f ca="1">_xlfn.IFS(AND(A781&gt;铜钱系统分析!$D$233,A781&lt;=铜钱系统分析!$E$233),5,AND(A781&gt;铜钱系统分析!$D$234,A781&lt;=铜钱系统分析!$E$234),4,AND(A781&gt;铜钱系统分析!$D$235,A781&lt;=铜钱系统分析!$E$235),3,AND(A781&gt;铜钱系统分析!$D$236,A781&lt;=铜钱系统分析!$E$236),2)</f>
        <v>3</v>
      </c>
      <c r="D781" s="48">
        <f t="shared" ca="1" si="121"/>
        <v>0.66969242968077936</v>
      </c>
      <c r="E781">
        <f ca="1">_xlfn.IFS(AND(D781&gt;铜钱系统分析!$D$233,D781&lt;=铜钱系统分析!$E$233),5,AND(D781&gt;铜钱系统分析!$D$234,D781&lt;=铜钱系统分析!$E$234),4,AND(D781&gt;铜钱系统分析!$D$235,D781&lt;=铜钱系统分析!$E$235),3,AND(D781&gt;铜钱系统分析!$D$236,D781&lt;=铜钱系统分析!$E$236),2)</f>
        <v>4</v>
      </c>
      <c r="G781" s="48">
        <f t="shared" ca="1" si="122"/>
        <v>87.94049086463987</v>
      </c>
      <c r="H781">
        <f ca="1">_xlfn.IFS(AND(G781&gt;铜钱系统分析!$D$233,G781&lt;=铜钱系统分析!$E$233),5,AND(G781&gt;铜钱系统分析!$D$234,G781&lt;=铜钱系统分析!$E$234),4,AND(G781&gt;铜钱系统分析!$D$235,G781&lt;=铜钱系统分析!$E$235),3,AND(G781&gt;铜钱系统分析!$D$236,G781&lt;=铜钱系统分析!$E$236),2)</f>
        <v>2</v>
      </c>
      <c r="J781" s="48">
        <f t="shared" ca="1" si="123"/>
        <v>35.761860029908455</v>
      </c>
      <c r="K781">
        <f ca="1">_xlfn.IFS(AND(J781&gt;铜钱系统分析!$D$233,J781&lt;=铜钱系统分析!$E$233),5,AND(J781&gt;铜钱系统分析!$D$234,J781&lt;=铜钱系统分析!$E$234),4,AND(J781&gt;铜钱系统分析!$D$235,J781&lt;=铜钱系统分析!$E$235),3,AND(J781&gt;铜钱系统分析!$D$236,J781&lt;=铜钱系统分析!$E$236),2)</f>
        <v>3</v>
      </c>
      <c r="M781" s="48">
        <f t="shared" ca="1" si="124"/>
        <v>69.023724237538488</v>
      </c>
      <c r="N781">
        <f ca="1">_xlfn.IFS(AND(M781&gt;铜钱系统分析!$D$233,M781&lt;=铜钱系统分析!$E$233),5,AND(M781&gt;铜钱系统分析!$D$234,M781&lt;=铜钱系统分析!$E$234),4,AND(M781&gt;铜钱系统分析!$D$235,M781&lt;=铜钱系统分析!$E$235),3,AND(M781&gt;铜钱系统分析!$D$236,M781&lt;=铜钱系统分析!$E$236),2)</f>
        <v>3</v>
      </c>
      <c r="P781" s="48">
        <f t="shared" ca="1" si="125"/>
        <v>1.2346620878732728</v>
      </c>
      <c r="Q781">
        <f ca="1">_xlfn.IFS(AND(P781&gt;铜钱系统分析!$D$233,P781&lt;=铜钱系统分析!$E$233),5,AND(P781&gt;铜钱系统分析!$D$234,P781&lt;=铜钱系统分析!$E$234),4,AND(P781&gt;铜钱系统分析!$D$235,P781&lt;=铜钱系统分析!$E$235),3,AND(P781&gt;铜钱系统分析!$D$236,P781&lt;=铜钱系统分析!$E$236),2)</f>
        <v>4</v>
      </c>
      <c r="S781" s="48">
        <f t="shared" ca="1" si="126"/>
        <v>67.040379284235101</v>
      </c>
      <c r="T781">
        <f ca="1">_xlfn.IFS(AND(S781&gt;铜钱系统分析!$D$233,S781&lt;=铜钱系统分析!$E$233),5,AND(S781&gt;铜钱系统分析!$D$234,S781&lt;=铜钱系统分析!$E$234),4,AND(S781&gt;铜钱系统分析!$D$235,S781&lt;=铜钱系统分析!$E$235),3,AND(S781&gt;铜钱系统分析!$D$236,S781&lt;=铜钱系统分析!$E$236),2)</f>
        <v>3</v>
      </c>
      <c r="V781" s="48">
        <f t="shared" ca="1" si="127"/>
        <v>23.838183527785684</v>
      </c>
      <c r="W781">
        <f ca="1">_xlfn.IFS(AND(V781&gt;铜钱系统分析!$D$233,V781&lt;=铜钱系统分析!$E$233),5,AND(V781&gt;铜钱系统分析!$D$234,V781&lt;=铜钱系统分析!$E$234),4,AND(V781&gt;铜钱系统分析!$D$235,V781&lt;=铜钱系统分析!$E$235),3,AND(V781&gt;铜钱系统分析!$D$236,V781&lt;=铜钱系统分析!$E$236),2)</f>
        <v>3</v>
      </c>
      <c r="Y781" s="48">
        <f t="shared" ca="1" si="128"/>
        <v>85.484329458070135</v>
      </c>
      <c r="Z781">
        <f ca="1">_xlfn.IFS(AND(Y781&gt;铜钱系统分析!$D$233,Y781&lt;=铜钱系统分析!$E$233),5,AND(Y781&gt;铜钱系统分析!$D$234,Y781&lt;=铜钱系统分析!$E$234),4,AND(Y781&gt;铜钱系统分析!$D$235,Y781&lt;=铜钱系统分析!$E$235),3,AND(Y781&gt;铜钱系统分析!$D$236,Y781&lt;=铜钱系统分析!$E$236),2)</f>
        <v>2</v>
      </c>
      <c r="AB781" s="48">
        <f t="shared" ca="1" si="129"/>
        <v>54.664838275560911</v>
      </c>
      <c r="AC781">
        <f ca="1">_xlfn.IFS(AND(AB781&gt;铜钱系统分析!$D$233,AB781&lt;=铜钱系统分析!$E$233),5,AND(AB781&gt;铜钱系统分析!$D$234,AB781&lt;=铜钱系统分析!$E$234),4,AND(AB781&gt;铜钱系统分析!$D$235,AB781&lt;=铜钱系统分析!$E$235),3,AND(AB781&gt;铜钱系统分析!$D$236,AB781&lt;=铜钱系统分析!$E$236),2)</f>
        <v>3</v>
      </c>
    </row>
    <row r="782" spans="1:29" x14ac:dyDescent="0.15">
      <c r="A782" s="48">
        <f t="shared" ca="1" si="120"/>
        <v>29.466660178682048</v>
      </c>
      <c r="B782">
        <f ca="1">_xlfn.IFS(AND(A782&gt;铜钱系统分析!$D$233,A782&lt;=铜钱系统分析!$E$233),5,AND(A782&gt;铜钱系统分析!$D$234,A782&lt;=铜钱系统分析!$E$234),4,AND(A782&gt;铜钱系统分析!$D$235,A782&lt;=铜钱系统分析!$E$235),3,AND(A782&gt;铜钱系统分析!$D$236,A782&lt;=铜钱系统分析!$E$236),2)</f>
        <v>3</v>
      </c>
      <c r="D782" s="48">
        <f t="shared" ca="1" si="121"/>
        <v>56.421355781012515</v>
      </c>
      <c r="E782">
        <f ca="1">_xlfn.IFS(AND(D782&gt;铜钱系统分析!$D$233,D782&lt;=铜钱系统分析!$E$233),5,AND(D782&gt;铜钱系统分析!$D$234,D782&lt;=铜钱系统分析!$E$234),4,AND(D782&gt;铜钱系统分析!$D$235,D782&lt;=铜钱系统分析!$E$235),3,AND(D782&gt;铜钱系统分析!$D$236,D782&lt;=铜钱系统分析!$E$236),2)</f>
        <v>3</v>
      </c>
      <c r="G782" s="48">
        <f t="shared" ca="1" si="122"/>
        <v>69.158538749936611</v>
      </c>
      <c r="H782">
        <f ca="1">_xlfn.IFS(AND(G782&gt;铜钱系统分析!$D$233,G782&lt;=铜钱系统分析!$E$233),5,AND(G782&gt;铜钱系统分析!$D$234,G782&lt;=铜钱系统分析!$E$234),4,AND(G782&gt;铜钱系统分析!$D$235,G782&lt;=铜钱系统分析!$E$235),3,AND(G782&gt;铜钱系统分析!$D$236,G782&lt;=铜钱系统分析!$E$236),2)</f>
        <v>3</v>
      </c>
      <c r="J782" s="48">
        <f t="shared" ca="1" si="123"/>
        <v>13.959292941931212</v>
      </c>
      <c r="K782">
        <f ca="1">_xlfn.IFS(AND(J782&gt;铜钱系统分析!$D$233,J782&lt;=铜钱系统分析!$E$233),5,AND(J782&gt;铜钱系统分析!$D$234,J782&lt;=铜钱系统分析!$E$234),4,AND(J782&gt;铜钱系统分析!$D$235,J782&lt;=铜钱系统分析!$E$235),3,AND(J782&gt;铜钱系统分析!$D$236,J782&lt;=铜钱系统分析!$E$236),2)</f>
        <v>3</v>
      </c>
      <c r="M782" s="48">
        <f t="shared" ca="1" si="124"/>
        <v>47.667221366816989</v>
      </c>
      <c r="N782">
        <f ca="1">_xlfn.IFS(AND(M782&gt;铜钱系统分析!$D$233,M782&lt;=铜钱系统分析!$E$233),5,AND(M782&gt;铜钱系统分析!$D$234,M782&lt;=铜钱系统分析!$E$234),4,AND(M782&gt;铜钱系统分析!$D$235,M782&lt;=铜钱系统分析!$E$235),3,AND(M782&gt;铜钱系统分析!$D$236,M782&lt;=铜钱系统分析!$E$236),2)</f>
        <v>3</v>
      </c>
      <c r="P782" s="48">
        <f t="shared" ca="1" si="125"/>
        <v>94.877682939540676</v>
      </c>
      <c r="Q782">
        <f ca="1">_xlfn.IFS(AND(P782&gt;铜钱系统分析!$D$233,P782&lt;=铜钱系统分析!$E$233),5,AND(P782&gt;铜钱系统分析!$D$234,P782&lt;=铜钱系统分析!$E$234),4,AND(P782&gt;铜钱系统分析!$D$235,P782&lt;=铜钱系统分析!$E$235),3,AND(P782&gt;铜钱系统分析!$D$236,P782&lt;=铜钱系统分析!$E$236),2)</f>
        <v>2</v>
      </c>
      <c r="S782" s="48">
        <f t="shared" ca="1" si="126"/>
        <v>60.287430841009979</v>
      </c>
      <c r="T782">
        <f ca="1">_xlfn.IFS(AND(S782&gt;铜钱系统分析!$D$233,S782&lt;=铜钱系统分析!$E$233),5,AND(S782&gt;铜钱系统分析!$D$234,S782&lt;=铜钱系统分析!$E$234),4,AND(S782&gt;铜钱系统分析!$D$235,S782&lt;=铜钱系统分析!$E$235),3,AND(S782&gt;铜钱系统分析!$D$236,S782&lt;=铜钱系统分析!$E$236),2)</f>
        <v>3</v>
      </c>
      <c r="V782" s="48">
        <f t="shared" ca="1" si="127"/>
        <v>29.840173771673062</v>
      </c>
      <c r="W782">
        <f ca="1">_xlfn.IFS(AND(V782&gt;铜钱系统分析!$D$233,V782&lt;=铜钱系统分析!$E$233),5,AND(V782&gt;铜钱系统分析!$D$234,V782&lt;=铜钱系统分析!$E$234),4,AND(V782&gt;铜钱系统分析!$D$235,V782&lt;=铜钱系统分析!$E$235),3,AND(V782&gt;铜钱系统分析!$D$236,V782&lt;=铜钱系统分析!$E$236),2)</f>
        <v>3</v>
      </c>
      <c r="Y782" s="48">
        <f t="shared" ca="1" si="128"/>
        <v>82.857099599559106</v>
      </c>
      <c r="Z782">
        <f ca="1">_xlfn.IFS(AND(Y782&gt;铜钱系统分析!$D$233,Y782&lt;=铜钱系统分析!$E$233),5,AND(Y782&gt;铜钱系统分析!$D$234,Y782&lt;=铜钱系统分析!$E$234),4,AND(Y782&gt;铜钱系统分析!$D$235,Y782&lt;=铜钱系统分析!$E$235),3,AND(Y782&gt;铜钱系统分析!$D$236,Y782&lt;=铜钱系统分析!$E$236),2)</f>
        <v>2</v>
      </c>
      <c r="AB782" s="48">
        <f t="shared" ca="1" si="129"/>
        <v>47.214197781140712</v>
      </c>
      <c r="AC782">
        <f ca="1">_xlfn.IFS(AND(AB782&gt;铜钱系统分析!$D$233,AB782&lt;=铜钱系统分析!$E$233),5,AND(AB782&gt;铜钱系统分析!$D$234,AB782&lt;=铜钱系统分析!$E$234),4,AND(AB782&gt;铜钱系统分析!$D$235,AB782&lt;=铜钱系统分析!$E$235),3,AND(AB782&gt;铜钱系统分析!$D$236,AB782&lt;=铜钱系统分析!$E$236),2)</f>
        <v>3</v>
      </c>
    </row>
    <row r="783" spans="1:29" x14ac:dyDescent="0.15">
      <c r="A783" s="48">
        <f t="shared" ca="1" si="120"/>
        <v>53.277410501202048</v>
      </c>
      <c r="B783">
        <f ca="1">_xlfn.IFS(AND(A783&gt;铜钱系统分析!$D$233,A783&lt;=铜钱系统分析!$E$233),5,AND(A783&gt;铜钱系统分析!$D$234,A783&lt;=铜钱系统分析!$E$234),4,AND(A783&gt;铜钱系统分析!$D$235,A783&lt;=铜钱系统分析!$E$235),3,AND(A783&gt;铜钱系统分析!$D$236,A783&lt;=铜钱系统分析!$E$236),2)</f>
        <v>3</v>
      </c>
      <c r="D783" s="48">
        <f t="shared" ca="1" si="121"/>
        <v>52.412984940176521</v>
      </c>
      <c r="E783">
        <f ca="1">_xlfn.IFS(AND(D783&gt;铜钱系统分析!$D$233,D783&lt;=铜钱系统分析!$E$233),5,AND(D783&gt;铜钱系统分析!$D$234,D783&lt;=铜钱系统分析!$E$234),4,AND(D783&gt;铜钱系统分析!$D$235,D783&lt;=铜钱系统分析!$E$235),3,AND(D783&gt;铜钱系统分析!$D$236,D783&lt;=铜钱系统分析!$E$236),2)</f>
        <v>3</v>
      </c>
      <c r="G783" s="48">
        <f t="shared" ca="1" si="122"/>
        <v>74.177410676006446</v>
      </c>
      <c r="H783">
        <f ca="1">_xlfn.IFS(AND(G783&gt;铜钱系统分析!$D$233,G783&lt;=铜钱系统分析!$E$233),5,AND(G783&gt;铜钱系统分析!$D$234,G783&lt;=铜钱系统分析!$E$234),4,AND(G783&gt;铜钱系统分析!$D$235,G783&lt;=铜钱系统分析!$E$235),3,AND(G783&gt;铜钱系统分析!$D$236,G783&lt;=铜钱系统分析!$E$236),2)</f>
        <v>2</v>
      </c>
      <c r="J783" s="48">
        <f t="shared" ca="1" si="123"/>
        <v>55.530279102987478</v>
      </c>
      <c r="K783">
        <f ca="1">_xlfn.IFS(AND(J783&gt;铜钱系统分析!$D$233,J783&lt;=铜钱系统分析!$E$233),5,AND(J783&gt;铜钱系统分析!$D$234,J783&lt;=铜钱系统分析!$E$234),4,AND(J783&gt;铜钱系统分析!$D$235,J783&lt;=铜钱系统分析!$E$235),3,AND(J783&gt;铜钱系统分析!$D$236,J783&lt;=铜钱系统分析!$E$236),2)</f>
        <v>3</v>
      </c>
      <c r="M783" s="48">
        <f t="shared" ca="1" si="124"/>
        <v>47.532231150547723</v>
      </c>
      <c r="N783">
        <f ca="1">_xlfn.IFS(AND(M783&gt;铜钱系统分析!$D$233,M783&lt;=铜钱系统分析!$E$233),5,AND(M783&gt;铜钱系统分析!$D$234,M783&lt;=铜钱系统分析!$E$234),4,AND(M783&gt;铜钱系统分析!$D$235,M783&lt;=铜钱系统分析!$E$235),3,AND(M783&gt;铜钱系统分析!$D$236,M783&lt;=铜钱系统分析!$E$236),2)</f>
        <v>3</v>
      </c>
      <c r="P783" s="48">
        <f t="shared" ca="1" si="125"/>
        <v>52.677343725531422</v>
      </c>
      <c r="Q783">
        <f ca="1">_xlfn.IFS(AND(P783&gt;铜钱系统分析!$D$233,P783&lt;=铜钱系统分析!$E$233),5,AND(P783&gt;铜钱系统分析!$D$234,P783&lt;=铜钱系统分析!$E$234),4,AND(P783&gt;铜钱系统分析!$D$235,P783&lt;=铜钱系统分析!$E$235),3,AND(P783&gt;铜钱系统分析!$D$236,P783&lt;=铜钱系统分析!$E$236),2)</f>
        <v>3</v>
      </c>
      <c r="S783" s="48">
        <f t="shared" ca="1" si="126"/>
        <v>19.284650461533058</v>
      </c>
      <c r="T783">
        <f ca="1">_xlfn.IFS(AND(S783&gt;铜钱系统分析!$D$233,S783&lt;=铜钱系统分析!$E$233),5,AND(S783&gt;铜钱系统分析!$D$234,S783&lt;=铜钱系统分析!$E$234),4,AND(S783&gt;铜钱系统分析!$D$235,S783&lt;=铜钱系统分析!$E$235),3,AND(S783&gt;铜钱系统分析!$D$236,S783&lt;=铜钱系统分析!$E$236),2)</f>
        <v>3</v>
      </c>
      <c r="V783" s="48">
        <f t="shared" ca="1" si="127"/>
        <v>7.091796679977902</v>
      </c>
      <c r="W783">
        <f ca="1">_xlfn.IFS(AND(V783&gt;铜钱系统分析!$D$233,V783&lt;=铜钱系统分析!$E$233),5,AND(V783&gt;铜钱系统分析!$D$234,V783&lt;=铜钱系统分析!$E$234),4,AND(V783&gt;铜钱系统分析!$D$235,V783&lt;=铜钱系统分析!$E$235),3,AND(V783&gt;铜钱系统分析!$D$236,V783&lt;=铜钱系统分析!$E$236),2)</f>
        <v>3</v>
      </c>
      <c r="Y783" s="48">
        <f t="shared" ca="1" si="128"/>
        <v>33.419178938140078</v>
      </c>
      <c r="Z783">
        <f ca="1">_xlfn.IFS(AND(Y783&gt;铜钱系统分析!$D$233,Y783&lt;=铜钱系统分析!$E$233),5,AND(Y783&gt;铜钱系统分析!$D$234,Y783&lt;=铜钱系统分析!$E$234),4,AND(Y783&gt;铜钱系统分析!$D$235,Y783&lt;=铜钱系统分析!$E$235),3,AND(Y783&gt;铜钱系统分析!$D$236,Y783&lt;=铜钱系统分析!$E$236),2)</f>
        <v>3</v>
      </c>
      <c r="AB783" s="48">
        <f t="shared" ca="1" si="129"/>
        <v>56.663367097866498</v>
      </c>
      <c r="AC783">
        <f ca="1">_xlfn.IFS(AND(AB783&gt;铜钱系统分析!$D$233,AB783&lt;=铜钱系统分析!$E$233),5,AND(AB783&gt;铜钱系统分析!$D$234,AB783&lt;=铜钱系统分析!$E$234),4,AND(AB783&gt;铜钱系统分析!$D$235,AB783&lt;=铜钱系统分析!$E$235),3,AND(AB783&gt;铜钱系统分析!$D$236,AB783&lt;=铜钱系统分析!$E$236),2)</f>
        <v>3</v>
      </c>
    </row>
    <row r="784" spans="1:29" x14ac:dyDescent="0.15">
      <c r="A784" s="48">
        <f t="shared" ca="1" si="120"/>
        <v>98.941535029136503</v>
      </c>
      <c r="B784">
        <f ca="1">_xlfn.IFS(AND(A784&gt;铜钱系统分析!$D$233,A784&lt;=铜钱系统分析!$E$233),5,AND(A784&gt;铜钱系统分析!$D$234,A784&lt;=铜钱系统分析!$E$234),4,AND(A784&gt;铜钱系统分析!$D$235,A784&lt;=铜钱系统分析!$E$235),3,AND(A784&gt;铜钱系统分析!$D$236,A784&lt;=铜钱系统分析!$E$236),2)</f>
        <v>2</v>
      </c>
      <c r="D784" s="48">
        <f t="shared" ca="1" si="121"/>
        <v>13.73425601048346</v>
      </c>
      <c r="E784">
        <f ca="1">_xlfn.IFS(AND(D784&gt;铜钱系统分析!$D$233,D784&lt;=铜钱系统分析!$E$233),5,AND(D784&gt;铜钱系统分析!$D$234,D784&lt;=铜钱系统分析!$E$234),4,AND(D784&gt;铜钱系统分析!$D$235,D784&lt;=铜钱系统分析!$E$235),3,AND(D784&gt;铜钱系统分析!$D$236,D784&lt;=铜钱系统分析!$E$236),2)</f>
        <v>3</v>
      </c>
      <c r="G784" s="48">
        <f t="shared" ca="1" si="122"/>
        <v>21.952711061935126</v>
      </c>
      <c r="H784">
        <f ca="1">_xlfn.IFS(AND(G784&gt;铜钱系统分析!$D$233,G784&lt;=铜钱系统分析!$E$233),5,AND(G784&gt;铜钱系统分析!$D$234,G784&lt;=铜钱系统分析!$E$234),4,AND(G784&gt;铜钱系统分析!$D$235,G784&lt;=铜钱系统分析!$E$235),3,AND(G784&gt;铜钱系统分析!$D$236,G784&lt;=铜钱系统分析!$E$236),2)</f>
        <v>3</v>
      </c>
      <c r="J784" s="48">
        <f t="shared" ca="1" si="123"/>
        <v>64.186350999992072</v>
      </c>
      <c r="K784">
        <f ca="1">_xlfn.IFS(AND(J784&gt;铜钱系统分析!$D$233,J784&lt;=铜钱系统分析!$E$233),5,AND(J784&gt;铜钱系统分析!$D$234,J784&lt;=铜钱系统分析!$E$234),4,AND(J784&gt;铜钱系统分析!$D$235,J784&lt;=铜钱系统分析!$E$235),3,AND(J784&gt;铜钱系统分析!$D$236,J784&lt;=铜钱系统分析!$E$236),2)</f>
        <v>3</v>
      </c>
      <c r="M784" s="48">
        <f t="shared" ca="1" si="124"/>
        <v>39.824568570760555</v>
      </c>
      <c r="N784">
        <f ca="1">_xlfn.IFS(AND(M784&gt;铜钱系统分析!$D$233,M784&lt;=铜钱系统分析!$E$233),5,AND(M784&gt;铜钱系统分析!$D$234,M784&lt;=铜钱系统分析!$E$234),4,AND(M784&gt;铜钱系统分析!$D$235,M784&lt;=铜钱系统分析!$E$235),3,AND(M784&gt;铜钱系统分析!$D$236,M784&lt;=铜钱系统分析!$E$236),2)</f>
        <v>3</v>
      </c>
      <c r="P784" s="48">
        <f t="shared" ca="1" si="125"/>
        <v>71.416900383286432</v>
      </c>
      <c r="Q784">
        <f ca="1">_xlfn.IFS(AND(P784&gt;铜钱系统分析!$D$233,P784&lt;=铜钱系统分析!$E$233),5,AND(P784&gt;铜钱系统分析!$D$234,P784&lt;=铜钱系统分析!$E$234),4,AND(P784&gt;铜钱系统分析!$D$235,P784&lt;=铜钱系统分析!$E$235),3,AND(P784&gt;铜钱系统分析!$D$236,P784&lt;=铜钱系统分析!$E$236),2)</f>
        <v>3</v>
      </c>
      <c r="S784" s="48">
        <f t="shared" ca="1" si="126"/>
        <v>32.719746213314814</v>
      </c>
      <c r="T784">
        <f ca="1">_xlfn.IFS(AND(S784&gt;铜钱系统分析!$D$233,S784&lt;=铜钱系统分析!$E$233),5,AND(S784&gt;铜钱系统分析!$D$234,S784&lt;=铜钱系统分析!$E$234),4,AND(S784&gt;铜钱系统分析!$D$235,S784&lt;=铜钱系统分析!$E$235),3,AND(S784&gt;铜钱系统分析!$D$236,S784&lt;=铜钱系统分析!$E$236),2)</f>
        <v>3</v>
      </c>
      <c r="V784" s="48">
        <f t="shared" ca="1" si="127"/>
        <v>66.788409810032377</v>
      </c>
      <c r="W784">
        <f ca="1">_xlfn.IFS(AND(V784&gt;铜钱系统分析!$D$233,V784&lt;=铜钱系统分析!$E$233),5,AND(V784&gt;铜钱系统分析!$D$234,V784&lt;=铜钱系统分析!$E$234),4,AND(V784&gt;铜钱系统分析!$D$235,V784&lt;=铜钱系统分析!$E$235),3,AND(V784&gt;铜钱系统分析!$D$236,V784&lt;=铜钱系统分析!$E$236),2)</f>
        <v>3</v>
      </c>
      <c r="Y784" s="48">
        <f t="shared" ca="1" si="128"/>
        <v>83.090827142029895</v>
      </c>
      <c r="Z784">
        <f ca="1">_xlfn.IFS(AND(Y784&gt;铜钱系统分析!$D$233,Y784&lt;=铜钱系统分析!$E$233),5,AND(Y784&gt;铜钱系统分析!$D$234,Y784&lt;=铜钱系统分析!$E$234),4,AND(Y784&gt;铜钱系统分析!$D$235,Y784&lt;=铜钱系统分析!$E$235),3,AND(Y784&gt;铜钱系统分析!$D$236,Y784&lt;=铜钱系统分析!$E$236),2)</f>
        <v>2</v>
      </c>
      <c r="AB784" s="48">
        <f t="shared" ca="1" si="129"/>
        <v>83.393440859237458</v>
      </c>
      <c r="AC784">
        <f ca="1">_xlfn.IFS(AND(AB784&gt;铜钱系统分析!$D$233,AB784&lt;=铜钱系统分析!$E$233),5,AND(AB784&gt;铜钱系统分析!$D$234,AB784&lt;=铜钱系统分析!$E$234),4,AND(AB784&gt;铜钱系统分析!$D$235,AB784&lt;=铜钱系统分析!$E$235),3,AND(AB784&gt;铜钱系统分析!$D$236,AB784&lt;=铜钱系统分析!$E$236),2)</f>
        <v>2</v>
      </c>
    </row>
    <row r="785" spans="1:29" x14ac:dyDescent="0.15">
      <c r="A785" s="48">
        <f t="shared" ca="1" si="120"/>
        <v>91.132829245451191</v>
      </c>
      <c r="B785">
        <f ca="1">_xlfn.IFS(AND(A785&gt;铜钱系统分析!$D$233,A785&lt;=铜钱系统分析!$E$233),5,AND(A785&gt;铜钱系统分析!$D$234,A785&lt;=铜钱系统分析!$E$234),4,AND(A785&gt;铜钱系统分析!$D$235,A785&lt;=铜钱系统分析!$E$235),3,AND(A785&gt;铜钱系统分析!$D$236,A785&lt;=铜钱系统分析!$E$236),2)</f>
        <v>2</v>
      </c>
      <c r="D785" s="48">
        <f t="shared" ca="1" si="121"/>
        <v>20.824284878433307</v>
      </c>
      <c r="E785">
        <f ca="1">_xlfn.IFS(AND(D785&gt;铜钱系统分析!$D$233,D785&lt;=铜钱系统分析!$E$233),5,AND(D785&gt;铜钱系统分析!$D$234,D785&lt;=铜钱系统分析!$E$234),4,AND(D785&gt;铜钱系统分析!$D$235,D785&lt;=铜钱系统分析!$E$235),3,AND(D785&gt;铜钱系统分析!$D$236,D785&lt;=铜钱系统分析!$E$236),2)</f>
        <v>3</v>
      </c>
      <c r="G785" s="48">
        <f t="shared" ca="1" si="122"/>
        <v>41.176945289901077</v>
      </c>
      <c r="H785">
        <f ca="1">_xlfn.IFS(AND(G785&gt;铜钱系统分析!$D$233,G785&lt;=铜钱系统分析!$E$233),5,AND(G785&gt;铜钱系统分析!$D$234,G785&lt;=铜钱系统分析!$E$234),4,AND(G785&gt;铜钱系统分析!$D$235,G785&lt;=铜钱系统分析!$E$235),3,AND(G785&gt;铜钱系统分析!$D$236,G785&lt;=铜钱系统分析!$E$236),2)</f>
        <v>3</v>
      </c>
      <c r="J785" s="48">
        <f t="shared" ca="1" si="123"/>
        <v>18.936806241194549</v>
      </c>
      <c r="K785">
        <f ca="1">_xlfn.IFS(AND(J785&gt;铜钱系统分析!$D$233,J785&lt;=铜钱系统分析!$E$233),5,AND(J785&gt;铜钱系统分析!$D$234,J785&lt;=铜钱系统分析!$E$234),4,AND(J785&gt;铜钱系统分析!$D$235,J785&lt;=铜钱系统分析!$E$235),3,AND(J785&gt;铜钱系统分析!$D$236,J785&lt;=铜钱系统分析!$E$236),2)</f>
        <v>3</v>
      </c>
      <c r="M785" s="48">
        <f t="shared" ca="1" si="124"/>
        <v>91.767959517976422</v>
      </c>
      <c r="N785">
        <f ca="1">_xlfn.IFS(AND(M785&gt;铜钱系统分析!$D$233,M785&lt;=铜钱系统分析!$E$233),5,AND(M785&gt;铜钱系统分析!$D$234,M785&lt;=铜钱系统分析!$E$234),4,AND(M785&gt;铜钱系统分析!$D$235,M785&lt;=铜钱系统分析!$E$235),3,AND(M785&gt;铜钱系统分析!$D$236,M785&lt;=铜钱系统分析!$E$236),2)</f>
        <v>2</v>
      </c>
      <c r="P785" s="48">
        <f t="shared" ca="1" si="125"/>
        <v>10.02884803214763</v>
      </c>
      <c r="Q785">
        <f ca="1">_xlfn.IFS(AND(P785&gt;铜钱系统分析!$D$233,P785&lt;=铜钱系统分析!$E$233),5,AND(P785&gt;铜钱系统分析!$D$234,P785&lt;=铜钱系统分析!$E$234),4,AND(P785&gt;铜钱系统分析!$D$235,P785&lt;=铜钱系统分析!$E$235),3,AND(P785&gt;铜钱系统分析!$D$236,P785&lt;=铜钱系统分析!$E$236),2)</f>
        <v>3</v>
      </c>
      <c r="S785" s="48">
        <f t="shared" ca="1" si="126"/>
        <v>77.69773808622746</v>
      </c>
      <c r="T785">
        <f ca="1">_xlfn.IFS(AND(S785&gt;铜钱系统分析!$D$233,S785&lt;=铜钱系统分析!$E$233),5,AND(S785&gt;铜钱系统分析!$D$234,S785&lt;=铜钱系统分析!$E$234),4,AND(S785&gt;铜钱系统分析!$D$235,S785&lt;=铜钱系统分析!$E$235),3,AND(S785&gt;铜钱系统分析!$D$236,S785&lt;=铜钱系统分析!$E$236),2)</f>
        <v>2</v>
      </c>
      <c r="V785" s="48">
        <f t="shared" ca="1" si="127"/>
        <v>70.492377933820393</v>
      </c>
      <c r="W785">
        <f ca="1">_xlfn.IFS(AND(V785&gt;铜钱系统分析!$D$233,V785&lt;=铜钱系统分析!$E$233),5,AND(V785&gt;铜钱系统分析!$D$234,V785&lt;=铜钱系统分析!$E$234),4,AND(V785&gt;铜钱系统分析!$D$235,V785&lt;=铜钱系统分析!$E$235),3,AND(V785&gt;铜钱系统分析!$D$236,V785&lt;=铜钱系统分析!$E$236),2)</f>
        <v>3</v>
      </c>
      <c r="Y785" s="48">
        <f t="shared" ca="1" si="128"/>
        <v>1.4534206494000945</v>
      </c>
      <c r="Z785">
        <f ca="1">_xlfn.IFS(AND(Y785&gt;铜钱系统分析!$D$233,Y785&lt;=铜钱系统分析!$E$233),5,AND(Y785&gt;铜钱系统分析!$D$234,Y785&lt;=铜钱系统分析!$E$234),4,AND(Y785&gt;铜钱系统分析!$D$235,Y785&lt;=铜钱系统分析!$E$235),3,AND(Y785&gt;铜钱系统分析!$D$236,Y785&lt;=铜钱系统分析!$E$236),2)</f>
        <v>4</v>
      </c>
      <c r="AB785" s="48">
        <f t="shared" ca="1" si="129"/>
        <v>72.933027640333236</v>
      </c>
      <c r="AC785">
        <f ca="1">_xlfn.IFS(AND(AB785&gt;铜钱系统分析!$D$233,AB785&lt;=铜钱系统分析!$E$233),5,AND(AB785&gt;铜钱系统分析!$D$234,AB785&lt;=铜钱系统分析!$E$234),4,AND(AB785&gt;铜钱系统分析!$D$235,AB785&lt;=铜钱系统分析!$E$235),3,AND(AB785&gt;铜钱系统分析!$D$236,AB785&lt;=铜钱系统分析!$E$236),2)</f>
        <v>2</v>
      </c>
    </row>
    <row r="786" spans="1:29" x14ac:dyDescent="0.15">
      <c r="A786" s="48">
        <f t="shared" ca="1" si="120"/>
        <v>11.007139385508413</v>
      </c>
      <c r="B786">
        <f ca="1">_xlfn.IFS(AND(A786&gt;铜钱系统分析!$D$233,A786&lt;=铜钱系统分析!$E$233),5,AND(A786&gt;铜钱系统分析!$D$234,A786&lt;=铜钱系统分析!$E$234),4,AND(A786&gt;铜钱系统分析!$D$235,A786&lt;=铜钱系统分析!$E$235),3,AND(A786&gt;铜钱系统分析!$D$236,A786&lt;=铜钱系统分析!$E$236),2)</f>
        <v>3</v>
      </c>
      <c r="D786" s="48">
        <f t="shared" ca="1" si="121"/>
        <v>65.212510946427727</v>
      </c>
      <c r="E786">
        <f ca="1">_xlfn.IFS(AND(D786&gt;铜钱系统分析!$D$233,D786&lt;=铜钱系统分析!$E$233),5,AND(D786&gt;铜钱系统分析!$D$234,D786&lt;=铜钱系统分析!$E$234),4,AND(D786&gt;铜钱系统分析!$D$235,D786&lt;=铜钱系统分析!$E$235),3,AND(D786&gt;铜钱系统分析!$D$236,D786&lt;=铜钱系统分析!$E$236),2)</f>
        <v>3</v>
      </c>
      <c r="G786" s="48">
        <f t="shared" ca="1" si="122"/>
        <v>19.742115115043212</v>
      </c>
      <c r="H786">
        <f ca="1">_xlfn.IFS(AND(G786&gt;铜钱系统分析!$D$233,G786&lt;=铜钱系统分析!$E$233),5,AND(G786&gt;铜钱系统分析!$D$234,G786&lt;=铜钱系统分析!$E$234),4,AND(G786&gt;铜钱系统分析!$D$235,G786&lt;=铜钱系统分析!$E$235),3,AND(G786&gt;铜钱系统分析!$D$236,G786&lt;=铜钱系统分析!$E$236),2)</f>
        <v>3</v>
      </c>
      <c r="J786" s="48">
        <f t="shared" ca="1" si="123"/>
        <v>92.594757222685672</v>
      </c>
      <c r="K786">
        <f ca="1">_xlfn.IFS(AND(J786&gt;铜钱系统分析!$D$233,J786&lt;=铜钱系统分析!$E$233),5,AND(J786&gt;铜钱系统分析!$D$234,J786&lt;=铜钱系统分析!$E$234),4,AND(J786&gt;铜钱系统分析!$D$235,J786&lt;=铜钱系统分析!$E$235),3,AND(J786&gt;铜钱系统分析!$D$236,J786&lt;=铜钱系统分析!$E$236),2)</f>
        <v>2</v>
      </c>
      <c r="M786" s="48">
        <f t="shared" ca="1" si="124"/>
        <v>40.039905711981959</v>
      </c>
      <c r="N786">
        <f ca="1">_xlfn.IFS(AND(M786&gt;铜钱系统分析!$D$233,M786&lt;=铜钱系统分析!$E$233),5,AND(M786&gt;铜钱系统分析!$D$234,M786&lt;=铜钱系统分析!$E$234),4,AND(M786&gt;铜钱系统分析!$D$235,M786&lt;=铜钱系统分析!$E$235),3,AND(M786&gt;铜钱系统分析!$D$236,M786&lt;=铜钱系统分析!$E$236),2)</f>
        <v>3</v>
      </c>
      <c r="P786" s="48">
        <f t="shared" ca="1" si="125"/>
        <v>90.534391302164025</v>
      </c>
      <c r="Q786">
        <f ca="1">_xlfn.IFS(AND(P786&gt;铜钱系统分析!$D$233,P786&lt;=铜钱系统分析!$E$233),5,AND(P786&gt;铜钱系统分析!$D$234,P786&lt;=铜钱系统分析!$E$234),4,AND(P786&gt;铜钱系统分析!$D$235,P786&lt;=铜钱系统分析!$E$235),3,AND(P786&gt;铜钱系统分析!$D$236,P786&lt;=铜钱系统分析!$E$236),2)</f>
        <v>2</v>
      </c>
      <c r="S786" s="48">
        <f t="shared" ca="1" si="126"/>
        <v>95.728511693793038</v>
      </c>
      <c r="T786">
        <f ca="1">_xlfn.IFS(AND(S786&gt;铜钱系统分析!$D$233,S786&lt;=铜钱系统分析!$E$233),5,AND(S786&gt;铜钱系统分析!$D$234,S786&lt;=铜钱系统分析!$E$234),4,AND(S786&gt;铜钱系统分析!$D$235,S786&lt;=铜钱系统分析!$E$235),3,AND(S786&gt;铜钱系统分析!$D$236,S786&lt;=铜钱系统分析!$E$236),2)</f>
        <v>2</v>
      </c>
      <c r="V786" s="48">
        <f t="shared" ca="1" si="127"/>
        <v>61.300354973248453</v>
      </c>
      <c r="W786">
        <f ca="1">_xlfn.IFS(AND(V786&gt;铜钱系统分析!$D$233,V786&lt;=铜钱系统分析!$E$233),5,AND(V786&gt;铜钱系统分析!$D$234,V786&lt;=铜钱系统分析!$E$234),4,AND(V786&gt;铜钱系统分析!$D$235,V786&lt;=铜钱系统分析!$E$235),3,AND(V786&gt;铜钱系统分析!$D$236,V786&lt;=铜钱系统分析!$E$236),2)</f>
        <v>3</v>
      </c>
      <c r="Y786" s="48">
        <f t="shared" ca="1" si="128"/>
        <v>13.737470186230826</v>
      </c>
      <c r="Z786">
        <f ca="1">_xlfn.IFS(AND(Y786&gt;铜钱系统分析!$D$233,Y786&lt;=铜钱系统分析!$E$233),5,AND(Y786&gt;铜钱系统分析!$D$234,Y786&lt;=铜钱系统分析!$E$234),4,AND(Y786&gt;铜钱系统分析!$D$235,Y786&lt;=铜钱系统分析!$E$235),3,AND(Y786&gt;铜钱系统分析!$D$236,Y786&lt;=铜钱系统分析!$E$236),2)</f>
        <v>3</v>
      </c>
      <c r="AB786" s="48">
        <f t="shared" ca="1" si="129"/>
        <v>56.865793018081568</v>
      </c>
      <c r="AC786">
        <f ca="1">_xlfn.IFS(AND(AB786&gt;铜钱系统分析!$D$233,AB786&lt;=铜钱系统分析!$E$233),5,AND(AB786&gt;铜钱系统分析!$D$234,AB786&lt;=铜钱系统分析!$E$234),4,AND(AB786&gt;铜钱系统分析!$D$235,AB786&lt;=铜钱系统分析!$E$235),3,AND(AB786&gt;铜钱系统分析!$D$236,AB786&lt;=铜钱系统分析!$E$236),2)</f>
        <v>3</v>
      </c>
    </row>
    <row r="787" spans="1:29" x14ac:dyDescent="0.15">
      <c r="A787" s="48">
        <f t="shared" ca="1" si="120"/>
        <v>0.93738230390437716</v>
      </c>
      <c r="B787">
        <f ca="1">_xlfn.IFS(AND(A787&gt;铜钱系统分析!$D$233,A787&lt;=铜钱系统分析!$E$233),5,AND(A787&gt;铜钱系统分析!$D$234,A787&lt;=铜钱系统分析!$E$234),4,AND(A787&gt;铜钱系统分析!$D$235,A787&lt;=铜钱系统分析!$E$235),3,AND(A787&gt;铜钱系统分析!$D$236,A787&lt;=铜钱系统分析!$E$236),2)</f>
        <v>4</v>
      </c>
      <c r="D787" s="48">
        <f t="shared" ca="1" si="121"/>
        <v>7.5065542234466376</v>
      </c>
      <c r="E787">
        <f ca="1">_xlfn.IFS(AND(D787&gt;铜钱系统分析!$D$233,D787&lt;=铜钱系统分析!$E$233),5,AND(D787&gt;铜钱系统分析!$D$234,D787&lt;=铜钱系统分析!$E$234),4,AND(D787&gt;铜钱系统分析!$D$235,D787&lt;=铜钱系统分析!$E$235),3,AND(D787&gt;铜钱系统分析!$D$236,D787&lt;=铜钱系统分析!$E$236),2)</f>
        <v>3</v>
      </c>
      <c r="G787" s="48">
        <f t="shared" ca="1" si="122"/>
        <v>48.986642874908256</v>
      </c>
      <c r="H787">
        <f ca="1">_xlfn.IFS(AND(G787&gt;铜钱系统分析!$D$233,G787&lt;=铜钱系统分析!$E$233),5,AND(G787&gt;铜钱系统分析!$D$234,G787&lt;=铜钱系统分析!$E$234),4,AND(G787&gt;铜钱系统分析!$D$235,G787&lt;=铜钱系统分析!$E$235),3,AND(G787&gt;铜钱系统分析!$D$236,G787&lt;=铜钱系统分析!$E$236),2)</f>
        <v>3</v>
      </c>
      <c r="J787" s="48">
        <f t="shared" ca="1" si="123"/>
        <v>28.017450863226401</v>
      </c>
      <c r="K787">
        <f ca="1">_xlfn.IFS(AND(J787&gt;铜钱系统分析!$D$233,J787&lt;=铜钱系统分析!$E$233),5,AND(J787&gt;铜钱系统分析!$D$234,J787&lt;=铜钱系统分析!$E$234),4,AND(J787&gt;铜钱系统分析!$D$235,J787&lt;=铜钱系统分析!$E$235),3,AND(J787&gt;铜钱系统分析!$D$236,J787&lt;=铜钱系统分析!$E$236),2)</f>
        <v>3</v>
      </c>
      <c r="M787" s="48">
        <f t="shared" ca="1" si="124"/>
        <v>36.371821298134044</v>
      </c>
      <c r="N787">
        <f ca="1">_xlfn.IFS(AND(M787&gt;铜钱系统分析!$D$233,M787&lt;=铜钱系统分析!$E$233),5,AND(M787&gt;铜钱系统分析!$D$234,M787&lt;=铜钱系统分析!$E$234),4,AND(M787&gt;铜钱系统分析!$D$235,M787&lt;=铜钱系统分析!$E$235),3,AND(M787&gt;铜钱系统分析!$D$236,M787&lt;=铜钱系统分析!$E$236),2)</f>
        <v>3</v>
      </c>
      <c r="P787" s="48">
        <f t="shared" ca="1" si="125"/>
        <v>27.218519616554417</v>
      </c>
      <c r="Q787">
        <f ca="1">_xlfn.IFS(AND(P787&gt;铜钱系统分析!$D$233,P787&lt;=铜钱系统分析!$E$233),5,AND(P787&gt;铜钱系统分析!$D$234,P787&lt;=铜钱系统分析!$E$234),4,AND(P787&gt;铜钱系统分析!$D$235,P787&lt;=铜钱系统分析!$E$235),3,AND(P787&gt;铜钱系统分析!$D$236,P787&lt;=铜钱系统分析!$E$236),2)</f>
        <v>3</v>
      </c>
      <c r="S787" s="48">
        <f t="shared" ca="1" si="126"/>
        <v>84.712130335159557</v>
      </c>
      <c r="T787">
        <f ca="1">_xlfn.IFS(AND(S787&gt;铜钱系统分析!$D$233,S787&lt;=铜钱系统分析!$E$233),5,AND(S787&gt;铜钱系统分析!$D$234,S787&lt;=铜钱系统分析!$E$234),4,AND(S787&gt;铜钱系统分析!$D$235,S787&lt;=铜钱系统分析!$E$235),3,AND(S787&gt;铜钱系统分析!$D$236,S787&lt;=铜钱系统分析!$E$236),2)</f>
        <v>2</v>
      </c>
      <c r="V787" s="48">
        <f t="shared" ca="1" si="127"/>
        <v>78.704049353396513</v>
      </c>
      <c r="W787">
        <f ca="1">_xlfn.IFS(AND(V787&gt;铜钱系统分析!$D$233,V787&lt;=铜钱系统分析!$E$233),5,AND(V787&gt;铜钱系统分析!$D$234,V787&lt;=铜钱系统分析!$E$234),4,AND(V787&gt;铜钱系统分析!$D$235,V787&lt;=铜钱系统分析!$E$235),3,AND(V787&gt;铜钱系统分析!$D$236,V787&lt;=铜钱系统分析!$E$236),2)</f>
        <v>2</v>
      </c>
      <c r="Y787" s="48">
        <f t="shared" ca="1" si="128"/>
        <v>57.959017434295809</v>
      </c>
      <c r="Z787">
        <f ca="1">_xlfn.IFS(AND(Y787&gt;铜钱系统分析!$D$233,Y787&lt;=铜钱系统分析!$E$233),5,AND(Y787&gt;铜钱系统分析!$D$234,Y787&lt;=铜钱系统分析!$E$234),4,AND(Y787&gt;铜钱系统分析!$D$235,Y787&lt;=铜钱系统分析!$E$235),3,AND(Y787&gt;铜钱系统分析!$D$236,Y787&lt;=铜钱系统分析!$E$236),2)</f>
        <v>3</v>
      </c>
      <c r="AB787" s="48">
        <f t="shared" ca="1" si="129"/>
        <v>36.735544887043389</v>
      </c>
      <c r="AC787">
        <f ca="1">_xlfn.IFS(AND(AB787&gt;铜钱系统分析!$D$233,AB787&lt;=铜钱系统分析!$E$233),5,AND(AB787&gt;铜钱系统分析!$D$234,AB787&lt;=铜钱系统分析!$E$234),4,AND(AB787&gt;铜钱系统分析!$D$235,AB787&lt;=铜钱系统分析!$E$235),3,AND(AB787&gt;铜钱系统分析!$D$236,AB787&lt;=铜钱系统分析!$E$236),2)</f>
        <v>3</v>
      </c>
    </row>
    <row r="788" spans="1:29" x14ac:dyDescent="0.15">
      <c r="A788" s="48">
        <f t="shared" ca="1" si="120"/>
        <v>73.090449764355014</v>
      </c>
      <c r="B788">
        <f ca="1">_xlfn.IFS(AND(A788&gt;铜钱系统分析!$D$233,A788&lt;=铜钱系统分析!$E$233),5,AND(A788&gt;铜钱系统分析!$D$234,A788&lt;=铜钱系统分析!$E$234),4,AND(A788&gt;铜钱系统分析!$D$235,A788&lt;=铜钱系统分析!$E$235),3,AND(A788&gt;铜钱系统分析!$D$236,A788&lt;=铜钱系统分析!$E$236),2)</f>
        <v>2</v>
      </c>
      <c r="D788" s="48">
        <f t="shared" ca="1" si="121"/>
        <v>43.156686726472813</v>
      </c>
      <c r="E788">
        <f ca="1">_xlfn.IFS(AND(D788&gt;铜钱系统分析!$D$233,D788&lt;=铜钱系统分析!$E$233),5,AND(D788&gt;铜钱系统分析!$D$234,D788&lt;=铜钱系统分析!$E$234),4,AND(D788&gt;铜钱系统分析!$D$235,D788&lt;=铜钱系统分析!$E$235),3,AND(D788&gt;铜钱系统分析!$D$236,D788&lt;=铜钱系统分析!$E$236),2)</f>
        <v>3</v>
      </c>
      <c r="G788" s="48">
        <f t="shared" ca="1" si="122"/>
        <v>40.556593730960344</v>
      </c>
      <c r="H788">
        <f ca="1">_xlfn.IFS(AND(G788&gt;铜钱系统分析!$D$233,G788&lt;=铜钱系统分析!$E$233),5,AND(G788&gt;铜钱系统分析!$D$234,G788&lt;=铜钱系统分析!$E$234),4,AND(G788&gt;铜钱系统分析!$D$235,G788&lt;=铜钱系统分析!$E$235),3,AND(G788&gt;铜钱系统分析!$D$236,G788&lt;=铜钱系统分析!$E$236),2)</f>
        <v>3</v>
      </c>
      <c r="J788" s="48">
        <f t="shared" ca="1" si="123"/>
        <v>16.724982959444834</v>
      </c>
      <c r="K788">
        <f ca="1">_xlfn.IFS(AND(J788&gt;铜钱系统分析!$D$233,J788&lt;=铜钱系统分析!$E$233),5,AND(J788&gt;铜钱系统分析!$D$234,J788&lt;=铜钱系统分析!$E$234),4,AND(J788&gt;铜钱系统分析!$D$235,J788&lt;=铜钱系统分析!$E$235),3,AND(J788&gt;铜钱系统分析!$D$236,J788&lt;=铜钱系统分析!$E$236),2)</f>
        <v>3</v>
      </c>
      <c r="M788" s="48">
        <f t="shared" ca="1" si="124"/>
        <v>71.564799265324936</v>
      </c>
      <c r="N788">
        <f ca="1">_xlfn.IFS(AND(M788&gt;铜钱系统分析!$D$233,M788&lt;=铜钱系统分析!$E$233),5,AND(M788&gt;铜钱系统分析!$D$234,M788&lt;=铜钱系统分析!$E$234),4,AND(M788&gt;铜钱系统分析!$D$235,M788&lt;=铜钱系统分析!$E$235),3,AND(M788&gt;铜钱系统分析!$D$236,M788&lt;=铜钱系统分析!$E$236),2)</f>
        <v>3</v>
      </c>
      <c r="P788" s="48">
        <f t="shared" ca="1" si="125"/>
        <v>10.202004241700857</v>
      </c>
      <c r="Q788">
        <f ca="1">_xlfn.IFS(AND(P788&gt;铜钱系统分析!$D$233,P788&lt;=铜钱系统分析!$E$233),5,AND(P788&gt;铜钱系统分析!$D$234,P788&lt;=铜钱系统分析!$E$234),4,AND(P788&gt;铜钱系统分析!$D$235,P788&lt;=铜钱系统分析!$E$235),3,AND(P788&gt;铜钱系统分析!$D$236,P788&lt;=铜钱系统分析!$E$236),2)</f>
        <v>3</v>
      </c>
      <c r="S788" s="48">
        <f t="shared" ca="1" si="126"/>
        <v>43.166495165053007</v>
      </c>
      <c r="T788">
        <f ca="1">_xlfn.IFS(AND(S788&gt;铜钱系统分析!$D$233,S788&lt;=铜钱系统分析!$E$233),5,AND(S788&gt;铜钱系统分析!$D$234,S788&lt;=铜钱系统分析!$E$234),4,AND(S788&gt;铜钱系统分析!$D$235,S788&lt;=铜钱系统分析!$E$235),3,AND(S788&gt;铜钱系统分析!$D$236,S788&lt;=铜钱系统分析!$E$236),2)</f>
        <v>3</v>
      </c>
      <c r="V788" s="48">
        <f t="shared" ca="1" si="127"/>
        <v>91.556757405862683</v>
      </c>
      <c r="W788">
        <f ca="1">_xlfn.IFS(AND(V788&gt;铜钱系统分析!$D$233,V788&lt;=铜钱系统分析!$E$233),5,AND(V788&gt;铜钱系统分析!$D$234,V788&lt;=铜钱系统分析!$E$234),4,AND(V788&gt;铜钱系统分析!$D$235,V788&lt;=铜钱系统分析!$E$235),3,AND(V788&gt;铜钱系统分析!$D$236,V788&lt;=铜钱系统分析!$E$236),2)</f>
        <v>2</v>
      </c>
      <c r="Y788" s="48">
        <f t="shared" ca="1" si="128"/>
        <v>21.34136196516415</v>
      </c>
      <c r="Z788">
        <f ca="1">_xlfn.IFS(AND(Y788&gt;铜钱系统分析!$D$233,Y788&lt;=铜钱系统分析!$E$233),5,AND(Y788&gt;铜钱系统分析!$D$234,Y788&lt;=铜钱系统分析!$E$234),4,AND(Y788&gt;铜钱系统分析!$D$235,Y788&lt;=铜钱系统分析!$E$235),3,AND(Y788&gt;铜钱系统分析!$D$236,Y788&lt;=铜钱系统分析!$E$236),2)</f>
        <v>3</v>
      </c>
      <c r="AB788" s="48">
        <f t="shared" ca="1" si="129"/>
        <v>67.726219176717336</v>
      </c>
      <c r="AC788">
        <f ca="1">_xlfn.IFS(AND(AB788&gt;铜钱系统分析!$D$233,AB788&lt;=铜钱系统分析!$E$233),5,AND(AB788&gt;铜钱系统分析!$D$234,AB788&lt;=铜钱系统分析!$E$234),4,AND(AB788&gt;铜钱系统分析!$D$235,AB788&lt;=铜钱系统分析!$E$235),3,AND(AB788&gt;铜钱系统分析!$D$236,AB788&lt;=铜钱系统分析!$E$236),2)</f>
        <v>3</v>
      </c>
    </row>
    <row r="789" spans="1:29" x14ac:dyDescent="0.15">
      <c r="A789" s="48">
        <f t="shared" ca="1" si="120"/>
        <v>66.509909226459172</v>
      </c>
      <c r="B789">
        <f ca="1">_xlfn.IFS(AND(A789&gt;铜钱系统分析!$D$233,A789&lt;=铜钱系统分析!$E$233),5,AND(A789&gt;铜钱系统分析!$D$234,A789&lt;=铜钱系统分析!$E$234),4,AND(A789&gt;铜钱系统分析!$D$235,A789&lt;=铜钱系统分析!$E$235),3,AND(A789&gt;铜钱系统分析!$D$236,A789&lt;=铜钱系统分析!$E$236),2)</f>
        <v>3</v>
      </c>
      <c r="D789" s="48">
        <f t="shared" ca="1" si="121"/>
        <v>38.251266590153641</v>
      </c>
      <c r="E789">
        <f ca="1">_xlfn.IFS(AND(D789&gt;铜钱系统分析!$D$233,D789&lt;=铜钱系统分析!$E$233),5,AND(D789&gt;铜钱系统分析!$D$234,D789&lt;=铜钱系统分析!$E$234),4,AND(D789&gt;铜钱系统分析!$D$235,D789&lt;=铜钱系统分析!$E$235),3,AND(D789&gt;铜钱系统分析!$D$236,D789&lt;=铜钱系统分析!$E$236),2)</f>
        <v>3</v>
      </c>
      <c r="G789" s="48">
        <f t="shared" ca="1" si="122"/>
        <v>79.934851317356376</v>
      </c>
      <c r="H789">
        <f ca="1">_xlfn.IFS(AND(G789&gt;铜钱系统分析!$D$233,G789&lt;=铜钱系统分析!$E$233),5,AND(G789&gt;铜钱系统分析!$D$234,G789&lt;=铜钱系统分析!$E$234),4,AND(G789&gt;铜钱系统分析!$D$235,G789&lt;=铜钱系统分析!$E$235),3,AND(G789&gt;铜钱系统分析!$D$236,G789&lt;=铜钱系统分析!$E$236),2)</f>
        <v>2</v>
      </c>
      <c r="J789" s="48">
        <f t="shared" ca="1" si="123"/>
        <v>36.314222828690554</v>
      </c>
      <c r="K789">
        <f ca="1">_xlfn.IFS(AND(J789&gt;铜钱系统分析!$D$233,J789&lt;=铜钱系统分析!$E$233),5,AND(J789&gt;铜钱系统分析!$D$234,J789&lt;=铜钱系统分析!$E$234),4,AND(J789&gt;铜钱系统分析!$D$235,J789&lt;=铜钱系统分析!$E$235),3,AND(J789&gt;铜钱系统分析!$D$236,J789&lt;=铜钱系统分析!$E$236),2)</f>
        <v>3</v>
      </c>
      <c r="M789" s="48">
        <f t="shared" ca="1" si="124"/>
        <v>46.387531707216098</v>
      </c>
      <c r="N789">
        <f ca="1">_xlfn.IFS(AND(M789&gt;铜钱系统分析!$D$233,M789&lt;=铜钱系统分析!$E$233),5,AND(M789&gt;铜钱系统分析!$D$234,M789&lt;=铜钱系统分析!$E$234),4,AND(M789&gt;铜钱系统分析!$D$235,M789&lt;=铜钱系统分析!$E$235),3,AND(M789&gt;铜钱系统分析!$D$236,M789&lt;=铜钱系统分析!$E$236),2)</f>
        <v>3</v>
      </c>
      <c r="P789" s="48">
        <f t="shared" ca="1" si="125"/>
        <v>90.262190668063568</v>
      </c>
      <c r="Q789">
        <f ca="1">_xlfn.IFS(AND(P789&gt;铜钱系统分析!$D$233,P789&lt;=铜钱系统分析!$E$233),5,AND(P789&gt;铜钱系统分析!$D$234,P789&lt;=铜钱系统分析!$E$234),4,AND(P789&gt;铜钱系统分析!$D$235,P789&lt;=铜钱系统分析!$E$235),3,AND(P789&gt;铜钱系统分析!$D$236,P789&lt;=铜钱系统分析!$E$236),2)</f>
        <v>2</v>
      </c>
      <c r="S789" s="48">
        <f t="shared" ca="1" si="126"/>
        <v>57.666203456977073</v>
      </c>
      <c r="T789">
        <f ca="1">_xlfn.IFS(AND(S789&gt;铜钱系统分析!$D$233,S789&lt;=铜钱系统分析!$E$233),5,AND(S789&gt;铜钱系统分析!$D$234,S789&lt;=铜钱系统分析!$E$234),4,AND(S789&gt;铜钱系统分析!$D$235,S789&lt;=铜钱系统分析!$E$235),3,AND(S789&gt;铜钱系统分析!$D$236,S789&lt;=铜钱系统分析!$E$236),2)</f>
        <v>3</v>
      </c>
      <c r="V789" s="48">
        <f t="shared" ca="1" si="127"/>
        <v>69.12739484677688</v>
      </c>
      <c r="W789">
        <f ca="1">_xlfn.IFS(AND(V789&gt;铜钱系统分析!$D$233,V789&lt;=铜钱系统分析!$E$233),5,AND(V789&gt;铜钱系统分析!$D$234,V789&lt;=铜钱系统分析!$E$234),4,AND(V789&gt;铜钱系统分析!$D$235,V789&lt;=铜钱系统分析!$E$235),3,AND(V789&gt;铜钱系统分析!$D$236,V789&lt;=铜钱系统分析!$E$236),2)</f>
        <v>3</v>
      </c>
      <c r="Y789" s="48">
        <f t="shared" ca="1" si="128"/>
        <v>61.128889207357197</v>
      </c>
      <c r="Z789">
        <f ca="1">_xlfn.IFS(AND(Y789&gt;铜钱系统分析!$D$233,Y789&lt;=铜钱系统分析!$E$233),5,AND(Y789&gt;铜钱系统分析!$D$234,Y789&lt;=铜钱系统分析!$E$234),4,AND(Y789&gt;铜钱系统分析!$D$235,Y789&lt;=铜钱系统分析!$E$235),3,AND(Y789&gt;铜钱系统分析!$D$236,Y789&lt;=铜钱系统分析!$E$236),2)</f>
        <v>3</v>
      </c>
      <c r="AB789" s="48">
        <f t="shared" ca="1" si="129"/>
        <v>26.561494802885832</v>
      </c>
      <c r="AC789">
        <f ca="1">_xlfn.IFS(AND(AB789&gt;铜钱系统分析!$D$233,AB789&lt;=铜钱系统分析!$E$233),5,AND(AB789&gt;铜钱系统分析!$D$234,AB789&lt;=铜钱系统分析!$E$234),4,AND(AB789&gt;铜钱系统分析!$D$235,AB789&lt;=铜钱系统分析!$E$235),3,AND(AB789&gt;铜钱系统分析!$D$236,AB789&lt;=铜钱系统分析!$E$236),2)</f>
        <v>3</v>
      </c>
    </row>
    <row r="790" spans="1:29" x14ac:dyDescent="0.15">
      <c r="A790" s="48">
        <f t="shared" ca="1" si="120"/>
        <v>97.559458123414259</v>
      </c>
      <c r="B790">
        <f ca="1">_xlfn.IFS(AND(A790&gt;铜钱系统分析!$D$233,A790&lt;=铜钱系统分析!$E$233),5,AND(A790&gt;铜钱系统分析!$D$234,A790&lt;=铜钱系统分析!$E$234),4,AND(A790&gt;铜钱系统分析!$D$235,A790&lt;=铜钱系统分析!$E$235),3,AND(A790&gt;铜钱系统分析!$D$236,A790&lt;=铜钱系统分析!$E$236),2)</f>
        <v>2</v>
      </c>
      <c r="D790" s="48">
        <f t="shared" ca="1" si="121"/>
        <v>43.15282684852648</v>
      </c>
      <c r="E790">
        <f ca="1">_xlfn.IFS(AND(D790&gt;铜钱系统分析!$D$233,D790&lt;=铜钱系统分析!$E$233),5,AND(D790&gt;铜钱系统分析!$D$234,D790&lt;=铜钱系统分析!$E$234),4,AND(D790&gt;铜钱系统分析!$D$235,D790&lt;=铜钱系统分析!$E$235),3,AND(D790&gt;铜钱系统分析!$D$236,D790&lt;=铜钱系统分析!$E$236),2)</f>
        <v>3</v>
      </c>
      <c r="G790" s="48">
        <f t="shared" ca="1" si="122"/>
        <v>49.471226816442702</v>
      </c>
      <c r="H790">
        <f ca="1">_xlfn.IFS(AND(G790&gt;铜钱系统分析!$D$233,G790&lt;=铜钱系统分析!$E$233),5,AND(G790&gt;铜钱系统分析!$D$234,G790&lt;=铜钱系统分析!$E$234),4,AND(G790&gt;铜钱系统分析!$D$235,G790&lt;=铜钱系统分析!$E$235),3,AND(G790&gt;铜钱系统分析!$D$236,G790&lt;=铜钱系统分析!$E$236),2)</f>
        <v>3</v>
      </c>
      <c r="J790" s="48">
        <f t="shared" ca="1" si="123"/>
        <v>4.5976695963869219</v>
      </c>
      <c r="K790">
        <f ca="1">_xlfn.IFS(AND(J790&gt;铜钱系统分析!$D$233,J790&lt;=铜钱系统分析!$E$233),5,AND(J790&gt;铜钱系统分析!$D$234,J790&lt;=铜钱系统分析!$E$234),4,AND(J790&gt;铜钱系统分析!$D$235,J790&lt;=铜钱系统分析!$E$235),3,AND(J790&gt;铜钱系统分析!$D$236,J790&lt;=铜钱系统分析!$E$236),2)</f>
        <v>3</v>
      </c>
      <c r="M790" s="48">
        <f t="shared" ca="1" si="124"/>
        <v>64.677330520038907</v>
      </c>
      <c r="N790">
        <f ca="1">_xlfn.IFS(AND(M790&gt;铜钱系统分析!$D$233,M790&lt;=铜钱系统分析!$E$233),5,AND(M790&gt;铜钱系统分析!$D$234,M790&lt;=铜钱系统分析!$E$234),4,AND(M790&gt;铜钱系统分析!$D$235,M790&lt;=铜钱系统分析!$E$235),3,AND(M790&gt;铜钱系统分析!$D$236,M790&lt;=铜钱系统分析!$E$236),2)</f>
        <v>3</v>
      </c>
      <c r="P790" s="48">
        <f t="shared" ca="1" si="125"/>
        <v>58.131390950930395</v>
      </c>
      <c r="Q790">
        <f ca="1">_xlfn.IFS(AND(P790&gt;铜钱系统分析!$D$233,P790&lt;=铜钱系统分析!$E$233),5,AND(P790&gt;铜钱系统分析!$D$234,P790&lt;=铜钱系统分析!$E$234),4,AND(P790&gt;铜钱系统分析!$D$235,P790&lt;=铜钱系统分析!$E$235),3,AND(P790&gt;铜钱系统分析!$D$236,P790&lt;=铜钱系统分析!$E$236),2)</f>
        <v>3</v>
      </c>
      <c r="S790" s="48">
        <f t="shared" ca="1" si="126"/>
        <v>82.254437203580764</v>
      </c>
      <c r="T790">
        <f ca="1">_xlfn.IFS(AND(S790&gt;铜钱系统分析!$D$233,S790&lt;=铜钱系统分析!$E$233),5,AND(S790&gt;铜钱系统分析!$D$234,S790&lt;=铜钱系统分析!$E$234),4,AND(S790&gt;铜钱系统分析!$D$235,S790&lt;=铜钱系统分析!$E$235),3,AND(S790&gt;铜钱系统分析!$D$236,S790&lt;=铜钱系统分析!$E$236),2)</f>
        <v>2</v>
      </c>
      <c r="V790" s="48">
        <f t="shared" ca="1" si="127"/>
        <v>10.658832243249661</v>
      </c>
      <c r="W790">
        <f ca="1">_xlfn.IFS(AND(V790&gt;铜钱系统分析!$D$233,V790&lt;=铜钱系统分析!$E$233),5,AND(V790&gt;铜钱系统分析!$D$234,V790&lt;=铜钱系统分析!$E$234),4,AND(V790&gt;铜钱系统分析!$D$235,V790&lt;=铜钱系统分析!$E$235),3,AND(V790&gt;铜钱系统分析!$D$236,V790&lt;=铜钱系统分析!$E$236),2)</f>
        <v>3</v>
      </c>
      <c r="Y790" s="48">
        <f t="shared" ca="1" si="128"/>
        <v>73.195051729369482</v>
      </c>
      <c r="Z790">
        <f ca="1">_xlfn.IFS(AND(Y790&gt;铜钱系统分析!$D$233,Y790&lt;=铜钱系统分析!$E$233),5,AND(Y790&gt;铜钱系统分析!$D$234,Y790&lt;=铜钱系统分析!$E$234),4,AND(Y790&gt;铜钱系统分析!$D$235,Y790&lt;=铜钱系统分析!$E$235),3,AND(Y790&gt;铜钱系统分析!$D$236,Y790&lt;=铜钱系统分析!$E$236),2)</f>
        <v>2</v>
      </c>
      <c r="AB790" s="48">
        <f t="shared" ca="1" si="129"/>
        <v>84.122945081965582</v>
      </c>
      <c r="AC790">
        <f ca="1">_xlfn.IFS(AND(AB790&gt;铜钱系统分析!$D$233,AB790&lt;=铜钱系统分析!$E$233),5,AND(AB790&gt;铜钱系统分析!$D$234,AB790&lt;=铜钱系统分析!$E$234),4,AND(AB790&gt;铜钱系统分析!$D$235,AB790&lt;=铜钱系统分析!$E$235),3,AND(AB790&gt;铜钱系统分析!$D$236,AB790&lt;=铜钱系统分析!$E$236),2)</f>
        <v>2</v>
      </c>
    </row>
    <row r="791" spans="1:29" x14ac:dyDescent="0.15">
      <c r="A791" s="48">
        <f t="shared" ca="1" si="120"/>
        <v>35.789551377118379</v>
      </c>
      <c r="B791">
        <f ca="1">_xlfn.IFS(AND(A791&gt;铜钱系统分析!$D$233,A791&lt;=铜钱系统分析!$E$233),5,AND(A791&gt;铜钱系统分析!$D$234,A791&lt;=铜钱系统分析!$E$234),4,AND(A791&gt;铜钱系统分析!$D$235,A791&lt;=铜钱系统分析!$E$235),3,AND(A791&gt;铜钱系统分析!$D$236,A791&lt;=铜钱系统分析!$E$236),2)</f>
        <v>3</v>
      </c>
      <c r="D791" s="48">
        <f t="shared" ca="1" si="121"/>
        <v>8.9021083418558966</v>
      </c>
      <c r="E791">
        <f ca="1">_xlfn.IFS(AND(D791&gt;铜钱系统分析!$D$233,D791&lt;=铜钱系统分析!$E$233),5,AND(D791&gt;铜钱系统分析!$D$234,D791&lt;=铜钱系统分析!$E$234),4,AND(D791&gt;铜钱系统分析!$D$235,D791&lt;=铜钱系统分析!$E$235),3,AND(D791&gt;铜钱系统分析!$D$236,D791&lt;=铜钱系统分析!$E$236),2)</f>
        <v>3</v>
      </c>
      <c r="G791" s="48">
        <f t="shared" ca="1" si="122"/>
        <v>90.716683086550887</v>
      </c>
      <c r="H791">
        <f ca="1">_xlfn.IFS(AND(G791&gt;铜钱系统分析!$D$233,G791&lt;=铜钱系统分析!$E$233),5,AND(G791&gt;铜钱系统分析!$D$234,G791&lt;=铜钱系统分析!$E$234),4,AND(G791&gt;铜钱系统分析!$D$235,G791&lt;=铜钱系统分析!$E$235),3,AND(G791&gt;铜钱系统分析!$D$236,G791&lt;=铜钱系统分析!$E$236),2)</f>
        <v>2</v>
      </c>
      <c r="J791" s="48">
        <f t="shared" ca="1" si="123"/>
        <v>67.158397924354247</v>
      </c>
      <c r="K791">
        <f ca="1">_xlfn.IFS(AND(J791&gt;铜钱系统分析!$D$233,J791&lt;=铜钱系统分析!$E$233),5,AND(J791&gt;铜钱系统分析!$D$234,J791&lt;=铜钱系统分析!$E$234),4,AND(J791&gt;铜钱系统分析!$D$235,J791&lt;=铜钱系统分析!$E$235),3,AND(J791&gt;铜钱系统分析!$D$236,J791&lt;=铜钱系统分析!$E$236),2)</f>
        <v>3</v>
      </c>
      <c r="M791" s="48">
        <f t="shared" ca="1" si="124"/>
        <v>16.614721304957747</v>
      </c>
      <c r="N791">
        <f ca="1">_xlfn.IFS(AND(M791&gt;铜钱系统分析!$D$233,M791&lt;=铜钱系统分析!$E$233),5,AND(M791&gt;铜钱系统分析!$D$234,M791&lt;=铜钱系统分析!$E$234),4,AND(M791&gt;铜钱系统分析!$D$235,M791&lt;=铜钱系统分析!$E$235),3,AND(M791&gt;铜钱系统分析!$D$236,M791&lt;=铜钱系统分析!$E$236),2)</f>
        <v>3</v>
      </c>
      <c r="P791" s="48">
        <f t="shared" ca="1" si="125"/>
        <v>67.24107157692309</v>
      </c>
      <c r="Q791">
        <f ca="1">_xlfn.IFS(AND(P791&gt;铜钱系统分析!$D$233,P791&lt;=铜钱系统分析!$E$233),5,AND(P791&gt;铜钱系统分析!$D$234,P791&lt;=铜钱系统分析!$E$234),4,AND(P791&gt;铜钱系统分析!$D$235,P791&lt;=铜钱系统分析!$E$235),3,AND(P791&gt;铜钱系统分析!$D$236,P791&lt;=铜钱系统分析!$E$236),2)</f>
        <v>3</v>
      </c>
      <c r="S791" s="48">
        <f t="shared" ca="1" si="126"/>
        <v>3.9740113036722868</v>
      </c>
      <c r="T791">
        <f ca="1">_xlfn.IFS(AND(S791&gt;铜钱系统分析!$D$233,S791&lt;=铜钱系统分析!$E$233),5,AND(S791&gt;铜钱系统分析!$D$234,S791&lt;=铜钱系统分析!$E$234),4,AND(S791&gt;铜钱系统分析!$D$235,S791&lt;=铜钱系统分析!$E$235),3,AND(S791&gt;铜钱系统分析!$D$236,S791&lt;=铜钱系统分析!$E$236),2)</f>
        <v>3</v>
      </c>
      <c r="V791" s="48">
        <f t="shared" ca="1" si="127"/>
        <v>52.869402450541173</v>
      </c>
      <c r="W791">
        <f ca="1">_xlfn.IFS(AND(V791&gt;铜钱系统分析!$D$233,V791&lt;=铜钱系统分析!$E$233),5,AND(V791&gt;铜钱系统分析!$D$234,V791&lt;=铜钱系统分析!$E$234),4,AND(V791&gt;铜钱系统分析!$D$235,V791&lt;=铜钱系统分析!$E$235),3,AND(V791&gt;铜钱系统分析!$D$236,V791&lt;=铜钱系统分析!$E$236),2)</f>
        <v>3</v>
      </c>
      <c r="Y791" s="48">
        <f t="shared" ca="1" si="128"/>
        <v>2.6872316311508104</v>
      </c>
      <c r="Z791">
        <f ca="1">_xlfn.IFS(AND(Y791&gt;铜钱系统分析!$D$233,Y791&lt;=铜钱系统分析!$E$233),5,AND(Y791&gt;铜钱系统分析!$D$234,Y791&lt;=铜钱系统分析!$E$234),4,AND(Y791&gt;铜钱系统分析!$D$235,Y791&lt;=铜钱系统分析!$E$235),3,AND(Y791&gt;铜钱系统分析!$D$236,Y791&lt;=铜钱系统分析!$E$236),2)</f>
        <v>3</v>
      </c>
      <c r="AB791" s="48">
        <f t="shared" ca="1" si="129"/>
        <v>6.0302234170346525</v>
      </c>
      <c r="AC791">
        <f ca="1">_xlfn.IFS(AND(AB791&gt;铜钱系统分析!$D$233,AB791&lt;=铜钱系统分析!$E$233),5,AND(AB791&gt;铜钱系统分析!$D$234,AB791&lt;=铜钱系统分析!$E$234),4,AND(AB791&gt;铜钱系统分析!$D$235,AB791&lt;=铜钱系统分析!$E$235),3,AND(AB791&gt;铜钱系统分析!$D$236,AB791&lt;=铜钱系统分析!$E$236),2)</f>
        <v>3</v>
      </c>
    </row>
    <row r="792" spans="1:29" x14ac:dyDescent="0.15">
      <c r="A792" s="48">
        <f t="shared" ca="1" si="120"/>
        <v>5.1905663391856542</v>
      </c>
      <c r="B792">
        <f ca="1">_xlfn.IFS(AND(A792&gt;铜钱系统分析!$D$233,A792&lt;=铜钱系统分析!$E$233),5,AND(A792&gt;铜钱系统分析!$D$234,A792&lt;=铜钱系统分析!$E$234),4,AND(A792&gt;铜钱系统分析!$D$235,A792&lt;=铜钱系统分析!$E$235),3,AND(A792&gt;铜钱系统分析!$D$236,A792&lt;=铜钱系统分析!$E$236),2)</f>
        <v>3</v>
      </c>
      <c r="D792" s="48">
        <f t="shared" ca="1" si="121"/>
        <v>74.699083932879176</v>
      </c>
      <c r="E792">
        <f ca="1">_xlfn.IFS(AND(D792&gt;铜钱系统分析!$D$233,D792&lt;=铜钱系统分析!$E$233),5,AND(D792&gt;铜钱系统分析!$D$234,D792&lt;=铜钱系统分析!$E$234),4,AND(D792&gt;铜钱系统分析!$D$235,D792&lt;=铜钱系统分析!$E$235),3,AND(D792&gt;铜钱系统分析!$D$236,D792&lt;=铜钱系统分析!$E$236),2)</f>
        <v>2</v>
      </c>
      <c r="G792" s="48">
        <f t="shared" ca="1" si="122"/>
        <v>76.858571704514162</v>
      </c>
      <c r="H792">
        <f ca="1">_xlfn.IFS(AND(G792&gt;铜钱系统分析!$D$233,G792&lt;=铜钱系统分析!$E$233),5,AND(G792&gt;铜钱系统分析!$D$234,G792&lt;=铜钱系统分析!$E$234),4,AND(G792&gt;铜钱系统分析!$D$235,G792&lt;=铜钱系统分析!$E$235),3,AND(G792&gt;铜钱系统分析!$D$236,G792&lt;=铜钱系统分析!$E$236),2)</f>
        <v>2</v>
      </c>
      <c r="J792" s="48">
        <f t="shared" ca="1" si="123"/>
        <v>16.796453564126303</v>
      </c>
      <c r="K792">
        <f ca="1">_xlfn.IFS(AND(J792&gt;铜钱系统分析!$D$233,J792&lt;=铜钱系统分析!$E$233),5,AND(J792&gt;铜钱系统分析!$D$234,J792&lt;=铜钱系统分析!$E$234),4,AND(J792&gt;铜钱系统分析!$D$235,J792&lt;=铜钱系统分析!$E$235),3,AND(J792&gt;铜钱系统分析!$D$236,J792&lt;=铜钱系统分析!$E$236),2)</f>
        <v>3</v>
      </c>
      <c r="M792" s="48">
        <f t="shared" ca="1" si="124"/>
        <v>96.225348084527667</v>
      </c>
      <c r="N792">
        <f ca="1">_xlfn.IFS(AND(M792&gt;铜钱系统分析!$D$233,M792&lt;=铜钱系统分析!$E$233),5,AND(M792&gt;铜钱系统分析!$D$234,M792&lt;=铜钱系统分析!$E$234),4,AND(M792&gt;铜钱系统分析!$D$235,M792&lt;=铜钱系统分析!$E$235),3,AND(M792&gt;铜钱系统分析!$D$236,M792&lt;=铜钱系统分析!$E$236),2)</f>
        <v>2</v>
      </c>
      <c r="P792" s="48">
        <f t="shared" ca="1" si="125"/>
        <v>31.342160894515423</v>
      </c>
      <c r="Q792">
        <f ca="1">_xlfn.IFS(AND(P792&gt;铜钱系统分析!$D$233,P792&lt;=铜钱系统分析!$E$233),5,AND(P792&gt;铜钱系统分析!$D$234,P792&lt;=铜钱系统分析!$E$234),4,AND(P792&gt;铜钱系统分析!$D$235,P792&lt;=铜钱系统分析!$E$235),3,AND(P792&gt;铜钱系统分析!$D$236,P792&lt;=铜钱系统分析!$E$236),2)</f>
        <v>3</v>
      </c>
      <c r="S792" s="48">
        <f t="shared" ca="1" si="126"/>
        <v>28.382957573656963</v>
      </c>
      <c r="T792">
        <f ca="1">_xlfn.IFS(AND(S792&gt;铜钱系统分析!$D$233,S792&lt;=铜钱系统分析!$E$233),5,AND(S792&gt;铜钱系统分析!$D$234,S792&lt;=铜钱系统分析!$E$234),4,AND(S792&gt;铜钱系统分析!$D$235,S792&lt;=铜钱系统分析!$E$235),3,AND(S792&gt;铜钱系统分析!$D$236,S792&lt;=铜钱系统分析!$E$236),2)</f>
        <v>3</v>
      </c>
      <c r="V792" s="48">
        <f t="shared" ca="1" si="127"/>
        <v>94.904441350987</v>
      </c>
      <c r="W792">
        <f ca="1">_xlfn.IFS(AND(V792&gt;铜钱系统分析!$D$233,V792&lt;=铜钱系统分析!$E$233),5,AND(V792&gt;铜钱系统分析!$D$234,V792&lt;=铜钱系统分析!$E$234),4,AND(V792&gt;铜钱系统分析!$D$235,V792&lt;=铜钱系统分析!$E$235),3,AND(V792&gt;铜钱系统分析!$D$236,V792&lt;=铜钱系统分析!$E$236),2)</f>
        <v>2</v>
      </c>
      <c r="Y792" s="48">
        <f t="shared" ca="1" si="128"/>
        <v>49.914018146820972</v>
      </c>
      <c r="Z792">
        <f ca="1">_xlfn.IFS(AND(Y792&gt;铜钱系统分析!$D$233,Y792&lt;=铜钱系统分析!$E$233),5,AND(Y792&gt;铜钱系统分析!$D$234,Y792&lt;=铜钱系统分析!$E$234),4,AND(Y792&gt;铜钱系统分析!$D$235,Y792&lt;=铜钱系统分析!$E$235),3,AND(Y792&gt;铜钱系统分析!$D$236,Y792&lt;=铜钱系统分析!$E$236),2)</f>
        <v>3</v>
      </c>
      <c r="AB792" s="48">
        <f t="shared" ca="1" si="129"/>
        <v>13.611132278879111</v>
      </c>
      <c r="AC792">
        <f ca="1">_xlfn.IFS(AND(AB792&gt;铜钱系统分析!$D$233,AB792&lt;=铜钱系统分析!$E$233),5,AND(AB792&gt;铜钱系统分析!$D$234,AB792&lt;=铜钱系统分析!$E$234),4,AND(AB792&gt;铜钱系统分析!$D$235,AB792&lt;=铜钱系统分析!$E$235),3,AND(AB792&gt;铜钱系统分析!$D$236,AB792&lt;=铜钱系统分析!$E$236),2)</f>
        <v>3</v>
      </c>
    </row>
    <row r="793" spans="1:29" x14ac:dyDescent="0.15">
      <c r="A793" s="48">
        <f t="shared" ca="1" si="120"/>
        <v>93.232522863439556</v>
      </c>
      <c r="B793">
        <f ca="1">_xlfn.IFS(AND(A793&gt;铜钱系统分析!$D$233,A793&lt;=铜钱系统分析!$E$233),5,AND(A793&gt;铜钱系统分析!$D$234,A793&lt;=铜钱系统分析!$E$234),4,AND(A793&gt;铜钱系统分析!$D$235,A793&lt;=铜钱系统分析!$E$235),3,AND(A793&gt;铜钱系统分析!$D$236,A793&lt;=铜钱系统分析!$E$236),2)</f>
        <v>2</v>
      </c>
      <c r="D793" s="48">
        <f t="shared" ca="1" si="121"/>
        <v>23.113136769624209</v>
      </c>
      <c r="E793">
        <f ca="1">_xlfn.IFS(AND(D793&gt;铜钱系统分析!$D$233,D793&lt;=铜钱系统分析!$E$233),5,AND(D793&gt;铜钱系统分析!$D$234,D793&lt;=铜钱系统分析!$E$234),4,AND(D793&gt;铜钱系统分析!$D$235,D793&lt;=铜钱系统分析!$E$235),3,AND(D793&gt;铜钱系统分析!$D$236,D793&lt;=铜钱系统分析!$E$236),2)</f>
        <v>3</v>
      </c>
      <c r="G793" s="48">
        <f t="shared" ca="1" si="122"/>
        <v>7.3025535964173045</v>
      </c>
      <c r="H793">
        <f ca="1">_xlfn.IFS(AND(G793&gt;铜钱系统分析!$D$233,G793&lt;=铜钱系统分析!$E$233),5,AND(G793&gt;铜钱系统分析!$D$234,G793&lt;=铜钱系统分析!$E$234),4,AND(G793&gt;铜钱系统分析!$D$235,G793&lt;=铜钱系统分析!$E$235),3,AND(G793&gt;铜钱系统分析!$D$236,G793&lt;=铜钱系统分析!$E$236),2)</f>
        <v>3</v>
      </c>
      <c r="J793" s="48">
        <f t="shared" ca="1" si="123"/>
        <v>79.393980691585242</v>
      </c>
      <c r="K793">
        <f ca="1">_xlfn.IFS(AND(J793&gt;铜钱系统分析!$D$233,J793&lt;=铜钱系统分析!$E$233),5,AND(J793&gt;铜钱系统分析!$D$234,J793&lt;=铜钱系统分析!$E$234),4,AND(J793&gt;铜钱系统分析!$D$235,J793&lt;=铜钱系统分析!$E$235),3,AND(J793&gt;铜钱系统分析!$D$236,J793&lt;=铜钱系统分析!$E$236),2)</f>
        <v>2</v>
      </c>
      <c r="M793" s="48">
        <f t="shared" ca="1" si="124"/>
        <v>25.413979039197031</v>
      </c>
      <c r="N793">
        <f ca="1">_xlfn.IFS(AND(M793&gt;铜钱系统分析!$D$233,M793&lt;=铜钱系统分析!$E$233),5,AND(M793&gt;铜钱系统分析!$D$234,M793&lt;=铜钱系统分析!$E$234),4,AND(M793&gt;铜钱系统分析!$D$235,M793&lt;=铜钱系统分析!$E$235),3,AND(M793&gt;铜钱系统分析!$D$236,M793&lt;=铜钱系统分析!$E$236),2)</f>
        <v>3</v>
      </c>
      <c r="P793" s="48">
        <f t="shared" ca="1" si="125"/>
        <v>91.20299857465551</v>
      </c>
      <c r="Q793">
        <f ca="1">_xlfn.IFS(AND(P793&gt;铜钱系统分析!$D$233,P793&lt;=铜钱系统分析!$E$233),5,AND(P793&gt;铜钱系统分析!$D$234,P793&lt;=铜钱系统分析!$E$234),4,AND(P793&gt;铜钱系统分析!$D$235,P793&lt;=铜钱系统分析!$E$235),3,AND(P793&gt;铜钱系统分析!$D$236,P793&lt;=铜钱系统分析!$E$236),2)</f>
        <v>2</v>
      </c>
      <c r="S793" s="48">
        <f t="shared" ca="1" si="126"/>
        <v>13.511700511070368</v>
      </c>
      <c r="T793">
        <f ca="1">_xlfn.IFS(AND(S793&gt;铜钱系统分析!$D$233,S793&lt;=铜钱系统分析!$E$233),5,AND(S793&gt;铜钱系统分析!$D$234,S793&lt;=铜钱系统分析!$E$234),4,AND(S793&gt;铜钱系统分析!$D$235,S793&lt;=铜钱系统分析!$E$235),3,AND(S793&gt;铜钱系统分析!$D$236,S793&lt;=铜钱系统分析!$E$236),2)</f>
        <v>3</v>
      </c>
      <c r="V793" s="48">
        <f t="shared" ca="1" si="127"/>
        <v>35.925373047157969</v>
      </c>
      <c r="W793">
        <f ca="1">_xlfn.IFS(AND(V793&gt;铜钱系统分析!$D$233,V793&lt;=铜钱系统分析!$E$233),5,AND(V793&gt;铜钱系统分析!$D$234,V793&lt;=铜钱系统分析!$E$234),4,AND(V793&gt;铜钱系统分析!$D$235,V793&lt;=铜钱系统分析!$E$235),3,AND(V793&gt;铜钱系统分析!$D$236,V793&lt;=铜钱系统分析!$E$236),2)</f>
        <v>3</v>
      </c>
      <c r="Y793" s="48">
        <f t="shared" ca="1" si="128"/>
        <v>55.980833802084007</v>
      </c>
      <c r="Z793">
        <f ca="1">_xlfn.IFS(AND(Y793&gt;铜钱系统分析!$D$233,Y793&lt;=铜钱系统分析!$E$233),5,AND(Y793&gt;铜钱系统分析!$D$234,Y793&lt;=铜钱系统分析!$E$234),4,AND(Y793&gt;铜钱系统分析!$D$235,Y793&lt;=铜钱系统分析!$E$235),3,AND(Y793&gt;铜钱系统分析!$D$236,Y793&lt;=铜钱系统分析!$E$236),2)</f>
        <v>3</v>
      </c>
      <c r="AB793" s="48">
        <f t="shared" ca="1" si="129"/>
        <v>19.463955596442737</v>
      </c>
      <c r="AC793">
        <f ca="1">_xlfn.IFS(AND(AB793&gt;铜钱系统分析!$D$233,AB793&lt;=铜钱系统分析!$E$233),5,AND(AB793&gt;铜钱系统分析!$D$234,AB793&lt;=铜钱系统分析!$E$234),4,AND(AB793&gt;铜钱系统分析!$D$235,AB793&lt;=铜钱系统分析!$E$235),3,AND(AB793&gt;铜钱系统分析!$D$236,AB793&lt;=铜钱系统分析!$E$236),2)</f>
        <v>3</v>
      </c>
    </row>
    <row r="794" spans="1:29" x14ac:dyDescent="0.15">
      <c r="A794" s="48">
        <f t="shared" ca="1" si="120"/>
        <v>19.331944869711769</v>
      </c>
      <c r="B794">
        <f ca="1">_xlfn.IFS(AND(A794&gt;铜钱系统分析!$D$233,A794&lt;=铜钱系统分析!$E$233),5,AND(A794&gt;铜钱系统分析!$D$234,A794&lt;=铜钱系统分析!$E$234),4,AND(A794&gt;铜钱系统分析!$D$235,A794&lt;=铜钱系统分析!$E$235),3,AND(A794&gt;铜钱系统分析!$D$236,A794&lt;=铜钱系统分析!$E$236),2)</f>
        <v>3</v>
      </c>
      <c r="D794" s="48">
        <f t="shared" ca="1" si="121"/>
        <v>92.076196241786533</v>
      </c>
      <c r="E794">
        <f ca="1">_xlfn.IFS(AND(D794&gt;铜钱系统分析!$D$233,D794&lt;=铜钱系统分析!$E$233),5,AND(D794&gt;铜钱系统分析!$D$234,D794&lt;=铜钱系统分析!$E$234),4,AND(D794&gt;铜钱系统分析!$D$235,D794&lt;=铜钱系统分析!$E$235),3,AND(D794&gt;铜钱系统分析!$D$236,D794&lt;=铜钱系统分析!$E$236),2)</f>
        <v>2</v>
      </c>
      <c r="G794" s="48">
        <f t="shared" ca="1" si="122"/>
        <v>99.644908014914691</v>
      </c>
      <c r="H794">
        <f ca="1">_xlfn.IFS(AND(G794&gt;铜钱系统分析!$D$233,G794&lt;=铜钱系统分析!$E$233),5,AND(G794&gt;铜钱系统分析!$D$234,G794&lt;=铜钱系统分析!$E$234),4,AND(G794&gt;铜钱系统分析!$D$235,G794&lt;=铜钱系统分析!$E$235),3,AND(G794&gt;铜钱系统分析!$D$236,G794&lt;=铜钱系统分析!$E$236),2)</f>
        <v>2</v>
      </c>
      <c r="J794" s="48">
        <f t="shared" ca="1" si="123"/>
        <v>56.796035056868831</v>
      </c>
      <c r="K794">
        <f ca="1">_xlfn.IFS(AND(J794&gt;铜钱系统分析!$D$233,J794&lt;=铜钱系统分析!$E$233),5,AND(J794&gt;铜钱系统分析!$D$234,J794&lt;=铜钱系统分析!$E$234),4,AND(J794&gt;铜钱系统分析!$D$235,J794&lt;=铜钱系统分析!$E$235),3,AND(J794&gt;铜钱系统分析!$D$236,J794&lt;=铜钱系统分析!$E$236),2)</f>
        <v>3</v>
      </c>
      <c r="M794" s="48">
        <f t="shared" ca="1" si="124"/>
        <v>22.327365748445004</v>
      </c>
      <c r="N794">
        <f ca="1">_xlfn.IFS(AND(M794&gt;铜钱系统分析!$D$233,M794&lt;=铜钱系统分析!$E$233),5,AND(M794&gt;铜钱系统分析!$D$234,M794&lt;=铜钱系统分析!$E$234),4,AND(M794&gt;铜钱系统分析!$D$235,M794&lt;=铜钱系统分析!$E$235),3,AND(M794&gt;铜钱系统分析!$D$236,M794&lt;=铜钱系统分析!$E$236),2)</f>
        <v>3</v>
      </c>
      <c r="P794" s="48">
        <f t="shared" ca="1" si="125"/>
        <v>38.664618096715728</v>
      </c>
      <c r="Q794">
        <f ca="1">_xlfn.IFS(AND(P794&gt;铜钱系统分析!$D$233,P794&lt;=铜钱系统分析!$E$233),5,AND(P794&gt;铜钱系统分析!$D$234,P794&lt;=铜钱系统分析!$E$234),4,AND(P794&gt;铜钱系统分析!$D$235,P794&lt;=铜钱系统分析!$E$235),3,AND(P794&gt;铜钱系统分析!$D$236,P794&lt;=铜钱系统分析!$E$236),2)</f>
        <v>3</v>
      </c>
      <c r="S794" s="48">
        <f t="shared" ca="1" si="126"/>
        <v>37.750121185250585</v>
      </c>
      <c r="T794">
        <f ca="1">_xlfn.IFS(AND(S794&gt;铜钱系统分析!$D$233,S794&lt;=铜钱系统分析!$E$233),5,AND(S794&gt;铜钱系统分析!$D$234,S794&lt;=铜钱系统分析!$E$234),4,AND(S794&gt;铜钱系统分析!$D$235,S794&lt;=铜钱系统分析!$E$235),3,AND(S794&gt;铜钱系统分析!$D$236,S794&lt;=铜钱系统分析!$E$236),2)</f>
        <v>3</v>
      </c>
      <c r="V794" s="48">
        <f t="shared" ca="1" si="127"/>
        <v>31.509705576699954</v>
      </c>
      <c r="W794">
        <f ca="1">_xlfn.IFS(AND(V794&gt;铜钱系统分析!$D$233,V794&lt;=铜钱系统分析!$E$233),5,AND(V794&gt;铜钱系统分析!$D$234,V794&lt;=铜钱系统分析!$E$234),4,AND(V794&gt;铜钱系统分析!$D$235,V794&lt;=铜钱系统分析!$E$235),3,AND(V794&gt;铜钱系统分析!$D$236,V794&lt;=铜钱系统分析!$E$236),2)</f>
        <v>3</v>
      </c>
      <c r="Y794" s="48">
        <f t="shared" ca="1" si="128"/>
        <v>50.64885646932489</v>
      </c>
      <c r="Z794">
        <f ca="1">_xlfn.IFS(AND(Y794&gt;铜钱系统分析!$D$233,Y794&lt;=铜钱系统分析!$E$233),5,AND(Y794&gt;铜钱系统分析!$D$234,Y794&lt;=铜钱系统分析!$E$234),4,AND(Y794&gt;铜钱系统分析!$D$235,Y794&lt;=铜钱系统分析!$E$235),3,AND(Y794&gt;铜钱系统分析!$D$236,Y794&lt;=铜钱系统分析!$E$236),2)</f>
        <v>3</v>
      </c>
      <c r="AB794" s="48">
        <f t="shared" ca="1" si="129"/>
        <v>66.16112598289952</v>
      </c>
      <c r="AC794">
        <f ca="1">_xlfn.IFS(AND(AB794&gt;铜钱系统分析!$D$233,AB794&lt;=铜钱系统分析!$E$233),5,AND(AB794&gt;铜钱系统分析!$D$234,AB794&lt;=铜钱系统分析!$E$234),4,AND(AB794&gt;铜钱系统分析!$D$235,AB794&lt;=铜钱系统分析!$E$235),3,AND(AB794&gt;铜钱系统分析!$D$236,AB794&lt;=铜钱系统分析!$E$236),2)</f>
        <v>3</v>
      </c>
    </row>
    <row r="795" spans="1:29" x14ac:dyDescent="0.15">
      <c r="A795" s="48">
        <f t="shared" ca="1" si="120"/>
        <v>56.777067786944443</v>
      </c>
      <c r="B795">
        <f ca="1">_xlfn.IFS(AND(A795&gt;铜钱系统分析!$D$233,A795&lt;=铜钱系统分析!$E$233),5,AND(A795&gt;铜钱系统分析!$D$234,A795&lt;=铜钱系统分析!$E$234),4,AND(A795&gt;铜钱系统分析!$D$235,A795&lt;=铜钱系统分析!$E$235),3,AND(A795&gt;铜钱系统分析!$D$236,A795&lt;=铜钱系统分析!$E$236),2)</f>
        <v>3</v>
      </c>
      <c r="D795" s="48">
        <f t="shared" ca="1" si="121"/>
        <v>39.433598560645002</v>
      </c>
      <c r="E795">
        <f ca="1">_xlfn.IFS(AND(D795&gt;铜钱系统分析!$D$233,D795&lt;=铜钱系统分析!$E$233),5,AND(D795&gt;铜钱系统分析!$D$234,D795&lt;=铜钱系统分析!$E$234),4,AND(D795&gt;铜钱系统分析!$D$235,D795&lt;=铜钱系统分析!$E$235),3,AND(D795&gt;铜钱系统分析!$D$236,D795&lt;=铜钱系统分析!$E$236),2)</f>
        <v>3</v>
      </c>
      <c r="G795" s="48">
        <f t="shared" ca="1" si="122"/>
        <v>7.4781877906828997</v>
      </c>
      <c r="H795">
        <f ca="1">_xlfn.IFS(AND(G795&gt;铜钱系统分析!$D$233,G795&lt;=铜钱系统分析!$E$233),5,AND(G795&gt;铜钱系统分析!$D$234,G795&lt;=铜钱系统分析!$E$234),4,AND(G795&gt;铜钱系统分析!$D$235,G795&lt;=铜钱系统分析!$E$235),3,AND(G795&gt;铜钱系统分析!$D$236,G795&lt;=铜钱系统分析!$E$236),2)</f>
        <v>3</v>
      </c>
      <c r="J795" s="48">
        <f t="shared" ca="1" si="123"/>
        <v>19.26027196259864</v>
      </c>
      <c r="K795">
        <f ca="1">_xlfn.IFS(AND(J795&gt;铜钱系统分析!$D$233,J795&lt;=铜钱系统分析!$E$233),5,AND(J795&gt;铜钱系统分析!$D$234,J795&lt;=铜钱系统分析!$E$234),4,AND(J795&gt;铜钱系统分析!$D$235,J795&lt;=铜钱系统分析!$E$235),3,AND(J795&gt;铜钱系统分析!$D$236,J795&lt;=铜钱系统分析!$E$236),2)</f>
        <v>3</v>
      </c>
      <c r="M795" s="48">
        <f t="shared" ca="1" si="124"/>
        <v>66.222674818681398</v>
      </c>
      <c r="N795">
        <f ca="1">_xlfn.IFS(AND(M795&gt;铜钱系统分析!$D$233,M795&lt;=铜钱系统分析!$E$233),5,AND(M795&gt;铜钱系统分析!$D$234,M795&lt;=铜钱系统分析!$E$234),4,AND(M795&gt;铜钱系统分析!$D$235,M795&lt;=铜钱系统分析!$E$235),3,AND(M795&gt;铜钱系统分析!$D$236,M795&lt;=铜钱系统分析!$E$236),2)</f>
        <v>3</v>
      </c>
      <c r="P795" s="48">
        <f t="shared" ca="1" si="125"/>
        <v>10.205615834715898</v>
      </c>
      <c r="Q795">
        <f ca="1">_xlfn.IFS(AND(P795&gt;铜钱系统分析!$D$233,P795&lt;=铜钱系统分析!$E$233),5,AND(P795&gt;铜钱系统分析!$D$234,P795&lt;=铜钱系统分析!$E$234),4,AND(P795&gt;铜钱系统分析!$D$235,P795&lt;=铜钱系统分析!$E$235),3,AND(P795&gt;铜钱系统分析!$D$236,P795&lt;=铜钱系统分析!$E$236),2)</f>
        <v>3</v>
      </c>
      <c r="S795" s="48">
        <f t="shared" ca="1" si="126"/>
        <v>56.264762059434403</v>
      </c>
      <c r="T795">
        <f ca="1">_xlfn.IFS(AND(S795&gt;铜钱系统分析!$D$233,S795&lt;=铜钱系统分析!$E$233),5,AND(S795&gt;铜钱系统分析!$D$234,S795&lt;=铜钱系统分析!$E$234),4,AND(S795&gt;铜钱系统分析!$D$235,S795&lt;=铜钱系统分析!$E$235),3,AND(S795&gt;铜钱系统分析!$D$236,S795&lt;=铜钱系统分析!$E$236),2)</f>
        <v>3</v>
      </c>
      <c r="V795" s="48">
        <f t="shared" ca="1" si="127"/>
        <v>20.126720527080842</v>
      </c>
      <c r="W795">
        <f ca="1">_xlfn.IFS(AND(V795&gt;铜钱系统分析!$D$233,V795&lt;=铜钱系统分析!$E$233),5,AND(V795&gt;铜钱系统分析!$D$234,V795&lt;=铜钱系统分析!$E$234),4,AND(V795&gt;铜钱系统分析!$D$235,V795&lt;=铜钱系统分析!$E$235),3,AND(V795&gt;铜钱系统分析!$D$236,V795&lt;=铜钱系统分析!$E$236),2)</f>
        <v>3</v>
      </c>
      <c r="Y795" s="48">
        <f t="shared" ca="1" si="128"/>
        <v>54.912962367731986</v>
      </c>
      <c r="Z795">
        <f ca="1">_xlfn.IFS(AND(Y795&gt;铜钱系统分析!$D$233,Y795&lt;=铜钱系统分析!$E$233),5,AND(Y795&gt;铜钱系统分析!$D$234,Y795&lt;=铜钱系统分析!$E$234),4,AND(Y795&gt;铜钱系统分析!$D$235,Y795&lt;=铜钱系统分析!$E$235),3,AND(Y795&gt;铜钱系统分析!$D$236,Y795&lt;=铜钱系统分析!$E$236),2)</f>
        <v>3</v>
      </c>
      <c r="AB795" s="48">
        <f t="shared" ca="1" si="129"/>
        <v>33.368685276678519</v>
      </c>
      <c r="AC795">
        <f ca="1">_xlfn.IFS(AND(AB795&gt;铜钱系统分析!$D$233,AB795&lt;=铜钱系统分析!$E$233),5,AND(AB795&gt;铜钱系统分析!$D$234,AB795&lt;=铜钱系统分析!$E$234),4,AND(AB795&gt;铜钱系统分析!$D$235,AB795&lt;=铜钱系统分析!$E$235),3,AND(AB795&gt;铜钱系统分析!$D$236,AB795&lt;=铜钱系统分析!$E$236),2)</f>
        <v>3</v>
      </c>
    </row>
    <row r="796" spans="1:29" x14ac:dyDescent="0.15">
      <c r="A796" s="48">
        <f t="shared" ca="1" si="120"/>
        <v>50.678677399064561</v>
      </c>
      <c r="B796">
        <f ca="1">_xlfn.IFS(AND(A796&gt;铜钱系统分析!$D$233,A796&lt;=铜钱系统分析!$E$233),5,AND(A796&gt;铜钱系统分析!$D$234,A796&lt;=铜钱系统分析!$E$234),4,AND(A796&gt;铜钱系统分析!$D$235,A796&lt;=铜钱系统分析!$E$235),3,AND(A796&gt;铜钱系统分析!$D$236,A796&lt;=铜钱系统分析!$E$236),2)</f>
        <v>3</v>
      </c>
      <c r="D796" s="48">
        <f t="shared" ca="1" si="121"/>
        <v>51.79230852815985</v>
      </c>
      <c r="E796">
        <f ca="1">_xlfn.IFS(AND(D796&gt;铜钱系统分析!$D$233,D796&lt;=铜钱系统分析!$E$233),5,AND(D796&gt;铜钱系统分析!$D$234,D796&lt;=铜钱系统分析!$E$234),4,AND(D796&gt;铜钱系统分析!$D$235,D796&lt;=铜钱系统分析!$E$235),3,AND(D796&gt;铜钱系统分析!$D$236,D796&lt;=铜钱系统分析!$E$236),2)</f>
        <v>3</v>
      </c>
      <c r="G796" s="48">
        <f t="shared" ca="1" si="122"/>
        <v>28.125422679197321</v>
      </c>
      <c r="H796">
        <f ca="1">_xlfn.IFS(AND(G796&gt;铜钱系统分析!$D$233,G796&lt;=铜钱系统分析!$E$233),5,AND(G796&gt;铜钱系统分析!$D$234,G796&lt;=铜钱系统分析!$E$234),4,AND(G796&gt;铜钱系统分析!$D$235,G796&lt;=铜钱系统分析!$E$235),3,AND(G796&gt;铜钱系统分析!$D$236,G796&lt;=铜钱系统分析!$E$236),2)</f>
        <v>3</v>
      </c>
      <c r="J796" s="48">
        <f t="shared" ca="1" si="123"/>
        <v>71.237153516697433</v>
      </c>
      <c r="K796">
        <f ca="1">_xlfn.IFS(AND(J796&gt;铜钱系统分析!$D$233,J796&lt;=铜钱系统分析!$E$233),5,AND(J796&gt;铜钱系统分析!$D$234,J796&lt;=铜钱系统分析!$E$234),4,AND(J796&gt;铜钱系统分析!$D$235,J796&lt;=铜钱系统分析!$E$235),3,AND(J796&gt;铜钱系统分析!$D$236,J796&lt;=铜钱系统分析!$E$236),2)</f>
        <v>3</v>
      </c>
      <c r="M796" s="48">
        <f t="shared" ca="1" si="124"/>
        <v>77.664393038452843</v>
      </c>
      <c r="N796">
        <f ca="1">_xlfn.IFS(AND(M796&gt;铜钱系统分析!$D$233,M796&lt;=铜钱系统分析!$E$233),5,AND(M796&gt;铜钱系统分析!$D$234,M796&lt;=铜钱系统分析!$E$234),4,AND(M796&gt;铜钱系统分析!$D$235,M796&lt;=铜钱系统分析!$E$235),3,AND(M796&gt;铜钱系统分析!$D$236,M796&lt;=铜钱系统分析!$E$236),2)</f>
        <v>2</v>
      </c>
      <c r="P796" s="48">
        <f t="shared" ca="1" si="125"/>
        <v>76.238511287209406</v>
      </c>
      <c r="Q796">
        <f ca="1">_xlfn.IFS(AND(P796&gt;铜钱系统分析!$D$233,P796&lt;=铜钱系统分析!$E$233),5,AND(P796&gt;铜钱系统分析!$D$234,P796&lt;=铜钱系统分析!$E$234),4,AND(P796&gt;铜钱系统分析!$D$235,P796&lt;=铜钱系统分析!$E$235),3,AND(P796&gt;铜钱系统分析!$D$236,P796&lt;=铜钱系统分析!$E$236),2)</f>
        <v>2</v>
      </c>
      <c r="S796" s="48">
        <f t="shared" ca="1" si="126"/>
        <v>81.367423293521682</v>
      </c>
      <c r="T796">
        <f ca="1">_xlfn.IFS(AND(S796&gt;铜钱系统分析!$D$233,S796&lt;=铜钱系统分析!$E$233),5,AND(S796&gt;铜钱系统分析!$D$234,S796&lt;=铜钱系统分析!$E$234),4,AND(S796&gt;铜钱系统分析!$D$235,S796&lt;=铜钱系统分析!$E$235),3,AND(S796&gt;铜钱系统分析!$D$236,S796&lt;=铜钱系统分析!$E$236),2)</f>
        <v>2</v>
      </c>
      <c r="V796" s="48">
        <f t="shared" ca="1" si="127"/>
        <v>7.1916656478629992</v>
      </c>
      <c r="W796">
        <f ca="1">_xlfn.IFS(AND(V796&gt;铜钱系统分析!$D$233,V796&lt;=铜钱系统分析!$E$233),5,AND(V796&gt;铜钱系统分析!$D$234,V796&lt;=铜钱系统分析!$E$234),4,AND(V796&gt;铜钱系统分析!$D$235,V796&lt;=铜钱系统分析!$E$235),3,AND(V796&gt;铜钱系统分析!$D$236,V796&lt;=铜钱系统分析!$E$236),2)</f>
        <v>3</v>
      </c>
      <c r="Y796" s="48">
        <f t="shared" ca="1" si="128"/>
        <v>50.008792514023305</v>
      </c>
      <c r="Z796">
        <f ca="1">_xlfn.IFS(AND(Y796&gt;铜钱系统分析!$D$233,Y796&lt;=铜钱系统分析!$E$233),5,AND(Y796&gt;铜钱系统分析!$D$234,Y796&lt;=铜钱系统分析!$E$234),4,AND(Y796&gt;铜钱系统分析!$D$235,Y796&lt;=铜钱系统分析!$E$235),3,AND(Y796&gt;铜钱系统分析!$D$236,Y796&lt;=铜钱系统分析!$E$236),2)</f>
        <v>3</v>
      </c>
      <c r="AB796" s="48">
        <f t="shared" ca="1" si="129"/>
        <v>70.322076860534722</v>
      </c>
      <c r="AC796">
        <f ca="1">_xlfn.IFS(AND(AB796&gt;铜钱系统分析!$D$233,AB796&lt;=铜钱系统分析!$E$233),5,AND(AB796&gt;铜钱系统分析!$D$234,AB796&lt;=铜钱系统分析!$E$234),4,AND(AB796&gt;铜钱系统分析!$D$235,AB796&lt;=铜钱系统分析!$E$235),3,AND(AB796&gt;铜钱系统分析!$D$236,AB796&lt;=铜钱系统分析!$E$236),2)</f>
        <v>3</v>
      </c>
    </row>
    <row r="797" spans="1:29" x14ac:dyDescent="0.15">
      <c r="A797" s="48">
        <f t="shared" ca="1" si="120"/>
        <v>25.386918589058073</v>
      </c>
      <c r="B797">
        <f ca="1">_xlfn.IFS(AND(A797&gt;铜钱系统分析!$D$233,A797&lt;=铜钱系统分析!$E$233),5,AND(A797&gt;铜钱系统分析!$D$234,A797&lt;=铜钱系统分析!$E$234),4,AND(A797&gt;铜钱系统分析!$D$235,A797&lt;=铜钱系统分析!$E$235),3,AND(A797&gt;铜钱系统分析!$D$236,A797&lt;=铜钱系统分析!$E$236),2)</f>
        <v>3</v>
      </c>
      <c r="D797" s="48">
        <f t="shared" ca="1" si="121"/>
        <v>90.518028477916701</v>
      </c>
      <c r="E797">
        <f ca="1">_xlfn.IFS(AND(D797&gt;铜钱系统分析!$D$233,D797&lt;=铜钱系统分析!$E$233),5,AND(D797&gt;铜钱系统分析!$D$234,D797&lt;=铜钱系统分析!$E$234),4,AND(D797&gt;铜钱系统分析!$D$235,D797&lt;=铜钱系统分析!$E$235),3,AND(D797&gt;铜钱系统分析!$D$236,D797&lt;=铜钱系统分析!$E$236),2)</f>
        <v>2</v>
      </c>
      <c r="G797" s="48">
        <f t="shared" ca="1" si="122"/>
        <v>65.83661791810907</v>
      </c>
      <c r="H797">
        <f ca="1">_xlfn.IFS(AND(G797&gt;铜钱系统分析!$D$233,G797&lt;=铜钱系统分析!$E$233),5,AND(G797&gt;铜钱系统分析!$D$234,G797&lt;=铜钱系统分析!$E$234),4,AND(G797&gt;铜钱系统分析!$D$235,G797&lt;=铜钱系统分析!$E$235),3,AND(G797&gt;铜钱系统分析!$D$236,G797&lt;=铜钱系统分析!$E$236),2)</f>
        <v>3</v>
      </c>
      <c r="J797" s="48">
        <f t="shared" ca="1" si="123"/>
        <v>8.9105951459599986</v>
      </c>
      <c r="K797">
        <f ca="1">_xlfn.IFS(AND(J797&gt;铜钱系统分析!$D$233,J797&lt;=铜钱系统分析!$E$233),5,AND(J797&gt;铜钱系统分析!$D$234,J797&lt;=铜钱系统分析!$E$234),4,AND(J797&gt;铜钱系统分析!$D$235,J797&lt;=铜钱系统分析!$E$235),3,AND(J797&gt;铜钱系统分析!$D$236,J797&lt;=铜钱系统分析!$E$236),2)</f>
        <v>3</v>
      </c>
      <c r="M797" s="48">
        <f t="shared" ca="1" si="124"/>
        <v>50.835053603665905</v>
      </c>
      <c r="N797">
        <f ca="1">_xlfn.IFS(AND(M797&gt;铜钱系统分析!$D$233,M797&lt;=铜钱系统分析!$E$233),5,AND(M797&gt;铜钱系统分析!$D$234,M797&lt;=铜钱系统分析!$E$234),4,AND(M797&gt;铜钱系统分析!$D$235,M797&lt;=铜钱系统分析!$E$235),3,AND(M797&gt;铜钱系统分析!$D$236,M797&lt;=铜钱系统分析!$E$236),2)</f>
        <v>3</v>
      </c>
      <c r="P797" s="48">
        <f t="shared" ca="1" si="125"/>
        <v>6.5267397057009013</v>
      </c>
      <c r="Q797">
        <f ca="1">_xlfn.IFS(AND(P797&gt;铜钱系统分析!$D$233,P797&lt;=铜钱系统分析!$E$233),5,AND(P797&gt;铜钱系统分析!$D$234,P797&lt;=铜钱系统分析!$E$234),4,AND(P797&gt;铜钱系统分析!$D$235,P797&lt;=铜钱系统分析!$E$235),3,AND(P797&gt;铜钱系统分析!$D$236,P797&lt;=铜钱系统分析!$E$236),2)</f>
        <v>3</v>
      </c>
      <c r="S797" s="48">
        <f t="shared" ca="1" si="126"/>
        <v>7.1695538691598282</v>
      </c>
      <c r="T797">
        <f ca="1">_xlfn.IFS(AND(S797&gt;铜钱系统分析!$D$233,S797&lt;=铜钱系统分析!$E$233),5,AND(S797&gt;铜钱系统分析!$D$234,S797&lt;=铜钱系统分析!$E$234),4,AND(S797&gt;铜钱系统分析!$D$235,S797&lt;=铜钱系统分析!$E$235),3,AND(S797&gt;铜钱系统分析!$D$236,S797&lt;=铜钱系统分析!$E$236),2)</f>
        <v>3</v>
      </c>
      <c r="V797" s="48">
        <f t="shared" ca="1" si="127"/>
        <v>33.525461658649014</v>
      </c>
      <c r="W797">
        <f ca="1">_xlfn.IFS(AND(V797&gt;铜钱系统分析!$D$233,V797&lt;=铜钱系统分析!$E$233),5,AND(V797&gt;铜钱系统分析!$D$234,V797&lt;=铜钱系统分析!$E$234),4,AND(V797&gt;铜钱系统分析!$D$235,V797&lt;=铜钱系统分析!$E$235),3,AND(V797&gt;铜钱系统分析!$D$236,V797&lt;=铜钱系统分析!$E$236),2)</f>
        <v>3</v>
      </c>
      <c r="Y797" s="48">
        <f t="shared" ca="1" si="128"/>
        <v>13.660027812686415</v>
      </c>
      <c r="Z797">
        <f ca="1">_xlfn.IFS(AND(Y797&gt;铜钱系统分析!$D$233,Y797&lt;=铜钱系统分析!$E$233),5,AND(Y797&gt;铜钱系统分析!$D$234,Y797&lt;=铜钱系统分析!$E$234),4,AND(Y797&gt;铜钱系统分析!$D$235,Y797&lt;=铜钱系统分析!$E$235),3,AND(Y797&gt;铜钱系统分析!$D$236,Y797&lt;=铜钱系统分析!$E$236),2)</f>
        <v>3</v>
      </c>
      <c r="AB797" s="48">
        <f t="shared" ca="1" si="129"/>
        <v>64.383489005140973</v>
      </c>
      <c r="AC797">
        <f ca="1">_xlfn.IFS(AND(AB797&gt;铜钱系统分析!$D$233,AB797&lt;=铜钱系统分析!$E$233),5,AND(AB797&gt;铜钱系统分析!$D$234,AB797&lt;=铜钱系统分析!$E$234),4,AND(AB797&gt;铜钱系统分析!$D$235,AB797&lt;=铜钱系统分析!$E$235),3,AND(AB797&gt;铜钱系统分析!$D$236,AB797&lt;=铜钱系统分析!$E$236),2)</f>
        <v>3</v>
      </c>
    </row>
    <row r="798" spans="1:29" x14ac:dyDescent="0.15">
      <c r="A798" s="48">
        <f t="shared" ca="1" si="120"/>
        <v>37.557800668449438</v>
      </c>
      <c r="B798">
        <f ca="1">_xlfn.IFS(AND(A798&gt;铜钱系统分析!$D$233,A798&lt;=铜钱系统分析!$E$233),5,AND(A798&gt;铜钱系统分析!$D$234,A798&lt;=铜钱系统分析!$E$234),4,AND(A798&gt;铜钱系统分析!$D$235,A798&lt;=铜钱系统分析!$E$235),3,AND(A798&gt;铜钱系统分析!$D$236,A798&lt;=铜钱系统分析!$E$236),2)</f>
        <v>3</v>
      </c>
      <c r="D798" s="48">
        <f t="shared" ca="1" si="121"/>
        <v>16.339890155786875</v>
      </c>
      <c r="E798">
        <f ca="1">_xlfn.IFS(AND(D798&gt;铜钱系统分析!$D$233,D798&lt;=铜钱系统分析!$E$233),5,AND(D798&gt;铜钱系统分析!$D$234,D798&lt;=铜钱系统分析!$E$234),4,AND(D798&gt;铜钱系统分析!$D$235,D798&lt;=铜钱系统分析!$E$235),3,AND(D798&gt;铜钱系统分析!$D$236,D798&lt;=铜钱系统分析!$E$236),2)</f>
        <v>3</v>
      </c>
      <c r="G798" s="48">
        <f t="shared" ca="1" si="122"/>
        <v>10.00467770378174</v>
      </c>
      <c r="H798">
        <f ca="1">_xlfn.IFS(AND(G798&gt;铜钱系统分析!$D$233,G798&lt;=铜钱系统分析!$E$233),5,AND(G798&gt;铜钱系统分析!$D$234,G798&lt;=铜钱系统分析!$E$234),4,AND(G798&gt;铜钱系统分析!$D$235,G798&lt;=铜钱系统分析!$E$235),3,AND(G798&gt;铜钱系统分析!$D$236,G798&lt;=铜钱系统分析!$E$236),2)</f>
        <v>3</v>
      </c>
      <c r="J798" s="48">
        <f t="shared" ca="1" si="123"/>
        <v>98.723692644572793</v>
      </c>
      <c r="K798">
        <f ca="1">_xlfn.IFS(AND(J798&gt;铜钱系统分析!$D$233,J798&lt;=铜钱系统分析!$E$233),5,AND(J798&gt;铜钱系统分析!$D$234,J798&lt;=铜钱系统分析!$E$234),4,AND(J798&gt;铜钱系统分析!$D$235,J798&lt;=铜钱系统分析!$E$235),3,AND(J798&gt;铜钱系统分析!$D$236,J798&lt;=铜钱系统分析!$E$236),2)</f>
        <v>2</v>
      </c>
      <c r="M798" s="48">
        <f t="shared" ca="1" si="124"/>
        <v>77.789942918835663</v>
      </c>
      <c r="N798">
        <f ca="1">_xlfn.IFS(AND(M798&gt;铜钱系统分析!$D$233,M798&lt;=铜钱系统分析!$E$233),5,AND(M798&gt;铜钱系统分析!$D$234,M798&lt;=铜钱系统分析!$E$234),4,AND(M798&gt;铜钱系统分析!$D$235,M798&lt;=铜钱系统分析!$E$235),3,AND(M798&gt;铜钱系统分析!$D$236,M798&lt;=铜钱系统分析!$E$236),2)</f>
        <v>2</v>
      </c>
      <c r="P798" s="48">
        <f t="shared" ca="1" si="125"/>
        <v>83.888188062281515</v>
      </c>
      <c r="Q798">
        <f ca="1">_xlfn.IFS(AND(P798&gt;铜钱系统分析!$D$233,P798&lt;=铜钱系统分析!$E$233),5,AND(P798&gt;铜钱系统分析!$D$234,P798&lt;=铜钱系统分析!$E$234),4,AND(P798&gt;铜钱系统分析!$D$235,P798&lt;=铜钱系统分析!$E$235),3,AND(P798&gt;铜钱系统分析!$D$236,P798&lt;=铜钱系统分析!$E$236),2)</f>
        <v>2</v>
      </c>
      <c r="S798" s="48">
        <f t="shared" ca="1" si="126"/>
        <v>72.029784770529361</v>
      </c>
      <c r="T798">
        <f ca="1">_xlfn.IFS(AND(S798&gt;铜钱系统分析!$D$233,S798&lt;=铜钱系统分析!$E$233),5,AND(S798&gt;铜钱系统分析!$D$234,S798&lt;=铜钱系统分析!$E$234),4,AND(S798&gt;铜钱系统分析!$D$235,S798&lt;=铜钱系统分析!$E$235),3,AND(S798&gt;铜钱系统分析!$D$236,S798&lt;=铜钱系统分析!$E$236),2)</f>
        <v>3</v>
      </c>
      <c r="V798" s="48">
        <f t="shared" ca="1" si="127"/>
        <v>80.290734817465207</v>
      </c>
      <c r="W798">
        <f ca="1">_xlfn.IFS(AND(V798&gt;铜钱系统分析!$D$233,V798&lt;=铜钱系统分析!$E$233),5,AND(V798&gt;铜钱系统分析!$D$234,V798&lt;=铜钱系统分析!$E$234),4,AND(V798&gt;铜钱系统分析!$D$235,V798&lt;=铜钱系统分析!$E$235),3,AND(V798&gt;铜钱系统分析!$D$236,V798&lt;=铜钱系统分析!$E$236),2)</f>
        <v>2</v>
      </c>
      <c r="Y798" s="48">
        <f t="shared" ca="1" si="128"/>
        <v>93.575628716024056</v>
      </c>
      <c r="Z798">
        <f ca="1">_xlfn.IFS(AND(Y798&gt;铜钱系统分析!$D$233,Y798&lt;=铜钱系统分析!$E$233),5,AND(Y798&gt;铜钱系统分析!$D$234,Y798&lt;=铜钱系统分析!$E$234),4,AND(Y798&gt;铜钱系统分析!$D$235,Y798&lt;=铜钱系统分析!$E$235),3,AND(Y798&gt;铜钱系统分析!$D$236,Y798&lt;=铜钱系统分析!$E$236),2)</f>
        <v>2</v>
      </c>
      <c r="AB798" s="48">
        <f t="shared" ca="1" si="129"/>
        <v>87.872836937112879</v>
      </c>
      <c r="AC798">
        <f ca="1">_xlfn.IFS(AND(AB798&gt;铜钱系统分析!$D$233,AB798&lt;=铜钱系统分析!$E$233),5,AND(AB798&gt;铜钱系统分析!$D$234,AB798&lt;=铜钱系统分析!$E$234),4,AND(AB798&gt;铜钱系统分析!$D$235,AB798&lt;=铜钱系统分析!$E$235),3,AND(AB798&gt;铜钱系统分析!$D$236,AB798&lt;=铜钱系统分析!$E$236),2)</f>
        <v>2</v>
      </c>
    </row>
    <row r="799" spans="1:29" x14ac:dyDescent="0.15">
      <c r="A799" s="48">
        <f t="shared" ca="1" si="120"/>
        <v>85.166171257124461</v>
      </c>
      <c r="B799">
        <f ca="1">_xlfn.IFS(AND(A799&gt;铜钱系统分析!$D$233,A799&lt;=铜钱系统分析!$E$233),5,AND(A799&gt;铜钱系统分析!$D$234,A799&lt;=铜钱系统分析!$E$234),4,AND(A799&gt;铜钱系统分析!$D$235,A799&lt;=铜钱系统分析!$E$235),3,AND(A799&gt;铜钱系统分析!$D$236,A799&lt;=铜钱系统分析!$E$236),2)</f>
        <v>2</v>
      </c>
      <c r="D799" s="48">
        <f t="shared" ca="1" si="121"/>
        <v>77.8166965450921</v>
      </c>
      <c r="E799">
        <f ca="1">_xlfn.IFS(AND(D799&gt;铜钱系统分析!$D$233,D799&lt;=铜钱系统分析!$E$233),5,AND(D799&gt;铜钱系统分析!$D$234,D799&lt;=铜钱系统分析!$E$234),4,AND(D799&gt;铜钱系统分析!$D$235,D799&lt;=铜钱系统分析!$E$235),3,AND(D799&gt;铜钱系统分析!$D$236,D799&lt;=铜钱系统分析!$E$236),2)</f>
        <v>2</v>
      </c>
      <c r="G799" s="48">
        <f t="shared" ca="1" si="122"/>
        <v>82.923377970584738</v>
      </c>
      <c r="H799">
        <f ca="1">_xlfn.IFS(AND(G799&gt;铜钱系统分析!$D$233,G799&lt;=铜钱系统分析!$E$233),5,AND(G799&gt;铜钱系统分析!$D$234,G799&lt;=铜钱系统分析!$E$234),4,AND(G799&gt;铜钱系统分析!$D$235,G799&lt;=铜钱系统分析!$E$235),3,AND(G799&gt;铜钱系统分析!$D$236,G799&lt;=铜钱系统分析!$E$236),2)</f>
        <v>2</v>
      </c>
      <c r="J799" s="48">
        <f t="shared" ca="1" si="123"/>
        <v>3.7950869342208038</v>
      </c>
      <c r="K799">
        <f ca="1">_xlfn.IFS(AND(J799&gt;铜钱系统分析!$D$233,J799&lt;=铜钱系统分析!$E$233),5,AND(J799&gt;铜钱系统分析!$D$234,J799&lt;=铜钱系统分析!$E$234),4,AND(J799&gt;铜钱系统分析!$D$235,J799&lt;=铜钱系统分析!$E$235),3,AND(J799&gt;铜钱系统分析!$D$236,J799&lt;=铜钱系统分析!$E$236),2)</f>
        <v>3</v>
      </c>
      <c r="M799" s="48">
        <f t="shared" ca="1" si="124"/>
        <v>35.913663600232425</v>
      </c>
      <c r="N799">
        <f ca="1">_xlfn.IFS(AND(M799&gt;铜钱系统分析!$D$233,M799&lt;=铜钱系统分析!$E$233),5,AND(M799&gt;铜钱系统分析!$D$234,M799&lt;=铜钱系统分析!$E$234),4,AND(M799&gt;铜钱系统分析!$D$235,M799&lt;=铜钱系统分析!$E$235),3,AND(M799&gt;铜钱系统分析!$D$236,M799&lt;=铜钱系统分析!$E$236),2)</f>
        <v>3</v>
      </c>
      <c r="P799" s="48">
        <f t="shared" ca="1" si="125"/>
        <v>40.663515035664929</v>
      </c>
      <c r="Q799">
        <f ca="1">_xlfn.IFS(AND(P799&gt;铜钱系统分析!$D$233,P799&lt;=铜钱系统分析!$E$233),5,AND(P799&gt;铜钱系统分析!$D$234,P799&lt;=铜钱系统分析!$E$234),4,AND(P799&gt;铜钱系统分析!$D$235,P799&lt;=铜钱系统分析!$E$235),3,AND(P799&gt;铜钱系统分析!$D$236,P799&lt;=铜钱系统分析!$E$236),2)</f>
        <v>3</v>
      </c>
      <c r="S799" s="48">
        <f t="shared" ca="1" si="126"/>
        <v>53.064519488260466</v>
      </c>
      <c r="T799">
        <f ca="1">_xlfn.IFS(AND(S799&gt;铜钱系统分析!$D$233,S799&lt;=铜钱系统分析!$E$233),5,AND(S799&gt;铜钱系统分析!$D$234,S799&lt;=铜钱系统分析!$E$234),4,AND(S799&gt;铜钱系统分析!$D$235,S799&lt;=铜钱系统分析!$E$235),3,AND(S799&gt;铜钱系统分析!$D$236,S799&lt;=铜钱系统分析!$E$236),2)</f>
        <v>3</v>
      </c>
      <c r="V799" s="48">
        <f t="shared" ca="1" si="127"/>
        <v>2.9414001495486564</v>
      </c>
      <c r="W799">
        <f ca="1">_xlfn.IFS(AND(V799&gt;铜钱系统分析!$D$233,V799&lt;=铜钱系统分析!$E$233),5,AND(V799&gt;铜钱系统分析!$D$234,V799&lt;=铜钱系统分析!$E$234),4,AND(V799&gt;铜钱系统分析!$D$235,V799&lt;=铜钱系统分析!$E$235),3,AND(V799&gt;铜钱系统分析!$D$236,V799&lt;=铜钱系统分析!$E$236),2)</f>
        <v>3</v>
      </c>
      <c r="Y799" s="48">
        <f t="shared" ca="1" si="128"/>
        <v>71.76620755422087</v>
      </c>
      <c r="Z799">
        <f ca="1">_xlfn.IFS(AND(Y799&gt;铜钱系统分析!$D$233,Y799&lt;=铜钱系统分析!$E$233),5,AND(Y799&gt;铜钱系统分析!$D$234,Y799&lt;=铜钱系统分析!$E$234),4,AND(Y799&gt;铜钱系统分析!$D$235,Y799&lt;=铜钱系统分析!$E$235),3,AND(Y799&gt;铜钱系统分析!$D$236,Y799&lt;=铜钱系统分析!$E$236),2)</f>
        <v>3</v>
      </c>
      <c r="AB799" s="48">
        <f t="shared" ca="1" si="129"/>
        <v>90.588780126735742</v>
      </c>
      <c r="AC799">
        <f ca="1">_xlfn.IFS(AND(AB799&gt;铜钱系统分析!$D$233,AB799&lt;=铜钱系统分析!$E$233),5,AND(AB799&gt;铜钱系统分析!$D$234,AB799&lt;=铜钱系统分析!$E$234),4,AND(AB799&gt;铜钱系统分析!$D$235,AB799&lt;=铜钱系统分析!$E$235),3,AND(AB799&gt;铜钱系统分析!$D$236,AB799&lt;=铜钱系统分析!$E$236),2)</f>
        <v>2</v>
      </c>
    </row>
    <row r="800" spans="1:29" x14ac:dyDescent="0.15">
      <c r="A800" s="48">
        <f t="shared" ca="1" si="120"/>
        <v>26.757100182374426</v>
      </c>
      <c r="B800">
        <f ca="1">_xlfn.IFS(AND(A800&gt;铜钱系统分析!$D$233,A800&lt;=铜钱系统分析!$E$233),5,AND(A800&gt;铜钱系统分析!$D$234,A800&lt;=铜钱系统分析!$E$234),4,AND(A800&gt;铜钱系统分析!$D$235,A800&lt;=铜钱系统分析!$E$235),3,AND(A800&gt;铜钱系统分析!$D$236,A800&lt;=铜钱系统分析!$E$236),2)</f>
        <v>3</v>
      </c>
      <c r="D800" s="48">
        <f t="shared" ca="1" si="121"/>
        <v>72.201619885567894</v>
      </c>
      <c r="E800">
        <f ca="1">_xlfn.IFS(AND(D800&gt;铜钱系统分析!$D$233,D800&lt;=铜钱系统分析!$E$233),5,AND(D800&gt;铜钱系统分析!$D$234,D800&lt;=铜钱系统分析!$E$234),4,AND(D800&gt;铜钱系统分析!$D$235,D800&lt;=铜钱系统分析!$E$235),3,AND(D800&gt;铜钱系统分析!$D$236,D800&lt;=铜钱系统分析!$E$236),2)</f>
        <v>3</v>
      </c>
      <c r="G800" s="48">
        <f t="shared" ca="1" si="122"/>
        <v>29.619219890179295</v>
      </c>
      <c r="H800">
        <f ca="1">_xlfn.IFS(AND(G800&gt;铜钱系统分析!$D$233,G800&lt;=铜钱系统分析!$E$233),5,AND(G800&gt;铜钱系统分析!$D$234,G800&lt;=铜钱系统分析!$E$234),4,AND(G800&gt;铜钱系统分析!$D$235,G800&lt;=铜钱系统分析!$E$235),3,AND(G800&gt;铜钱系统分析!$D$236,G800&lt;=铜钱系统分析!$E$236),2)</f>
        <v>3</v>
      </c>
      <c r="J800" s="48">
        <f t="shared" ca="1" si="123"/>
        <v>51.156100078389578</v>
      </c>
      <c r="K800">
        <f ca="1">_xlfn.IFS(AND(J800&gt;铜钱系统分析!$D$233,J800&lt;=铜钱系统分析!$E$233),5,AND(J800&gt;铜钱系统分析!$D$234,J800&lt;=铜钱系统分析!$E$234),4,AND(J800&gt;铜钱系统分析!$D$235,J800&lt;=铜钱系统分析!$E$235),3,AND(J800&gt;铜钱系统分析!$D$236,J800&lt;=铜钱系统分析!$E$236),2)</f>
        <v>3</v>
      </c>
      <c r="M800" s="48">
        <f t="shared" ca="1" si="124"/>
        <v>17.954969718649949</v>
      </c>
      <c r="N800">
        <f ca="1">_xlfn.IFS(AND(M800&gt;铜钱系统分析!$D$233,M800&lt;=铜钱系统分析!$E$233),5,AND(M800&gt;铜钱系统分析!$D$234,M800&lt;=铜钱系统分析!$E$234),4,AND(M800&gt;铜钱系统分析!$D$235,M800&lt;=铜钱系统分析!$E$235),3,AND(M800&gt;铜钱系统分析!$D$236,M800&lt;=铜钱系统分析!$E$236),2)</f>
        <v>3</v>
      </c>
      <c r="P800" s="48">
        <f t="shared" ca="1" si="125"/>
        <v>92.270706077173642</v>
      </c>
      <c r="Q800">
        <f ca="1">_xlfn.IFS(AND(P800&gt;铜钱系统分析!$D$233,P800&lt;=铜钱系统分析!$E$233),5,AND(P800&gt;铜钱系统分析!$D$234,P800&lt;=铜钱系统分析!$E$234),4,AND(P800&gt;铜钱系统分析!$D$235,P800&lt;=铜钱系统分析!$E$235),3,AND(P800&gt;铜钱系统分析!$D$236,P800&lt;=铜钱系统分析!$E$236),2)</f>
        <v>2</v>
      </c>
      <c r="S800" s="48">
        <f t="shared" ca="1" si="126"/>
        <v>57.336492082036763</v>
      </c>
      <c r="T800">
        <f ca="1">_xlfn.IFS(AND(S800&gt;铜钱系统分析!$D$233,S800&lt;=铜钱系统分析!$E$233),5,AND(S800&gt;铜钱系统分析!$D$234,S800&lt;=铜钱系统分析!$E$234),4,AND(S800&gt;铜钱系统分析!$D$235,S800&lt;=铜钱系统分析!$E$235),3,AND(S800&gt;铜钱系统分析!$D$236,S800&lt;=铜钱系统分析!$E$236),2)</f>
        <v>3</v>
      </c>
      <c r="V800" s="48">
        <f t="shared" ca="1" si="127"/>
        <v>67.340287734242665</v>
      </c>
      <c r="W800">
        <f ca="1">_xlfn.IFS(AND(V800&gt;铜钱系统分析!$D$233,V800&lt;=铜钱系统分析!$E$233),5,AND(V800&gt;铜钱系统分析!$D$234,V800&lt;=铜钱系统分析!$E$234),4,AND(V800&gt;铜钱系统分析!$D$235,V800&lt;=铜钱系统分析!$E$235),3,AND(V800&gt;铜钱系统分析!$D$236,V800&lt;=铜钱系统分析!$E$236),2)</f>
        <v>3</v>
      </c>
      <c r="Y800" s="48">
        <f t="shared" ca="1" si="128"/>
        <v>42.679311620876781</v>
      </c>
      <c r="Z800">
        <f ca="1">_xlfn.IFS(AND(Y800&gt;铜钱系统分析!$D$233,Y800&lt;=铜钱系统分析!$E$233),5,AND(Y800&gt;铜钱系统分析!$D$234,Y800&lt;=铜钱系统分析!$E$234),4,AND(Y800&gt;铜钱系统分析!$D$235,Y800&lt;=铜钱系统分析!$E$235),3,AND(Y800&gt;铜钱系统分析!$D$236,Y800&lt;=铜钱系统分析!$E$236),2)</f>
        <v>3</v>
      </c>
      <c r="AB800" s="48">
        <f t="shared" ca="1" si="129"/>
        <v>83.434187271992968</v>
      </c>
      <c r="AC800">
        <f ca="1">_xlfn.IFS(AND(AB800&gt;铜钱系统分析!$D$233,AB800&lt;=铜钱系统分析!$E$233),5,AND(AB800&gt;铜钱系统分析!$D$234,AB800&lt;=铜钱系统分析!$E$234),4,AND(AB800&gt;铜钱系统分析!$D$235,AB800&lt;=铜钱系统分析!$E$235),3,AND(AB800&gt;铜钱系统分析!$D$236,AB800&lt;=铜钱系统分析!$E$236),2)</f>
        <v>2</v>
      </c>
    </row>
    <row r="801" spans="1:29" x14ac:dyDescent="0.15">
      <c r="A801" s="48">
        <f t="shared" ca="1" si="120"/>
        <v>67.098331310651304</v>
      </c>
      <c r="B801">
        <f ca="1">_xlfn.IFS(AND(A801&gt;铜钱系统分析!$D$233,A801&lt;=铜钱系统分析!$E$233),5,AND(A801&gt;铜钱系统分析!$D$234,A801&lt;=铜钱系统分析!$E$234),4,AND(A801&gt;铜钱系统分析!$D$235,A801&lt;=铜钱系统分析!$E$235),3,AND(A801&gt;铜钱系统分析!$D$236,A801&lt;=铜钱系统分析!$E$236),2)</f>
        <v>3</v>
      </c>
      <c r="D801" s="48">
        <f t="shared" ca="1" si="121"/>
        <v>2.2556966404623457</v>
      </c>
      <c r="E801">
        <f ca="1">_xlfn.IFS(AND(D801&gt;铜钱系统分析!$D$233,D801&lt;=铜钱系统分析!$E$233),5,AND(D801&gt;铜钱系统分析!$D$234,D801&lt;=铜钱系统分析!$E$234),4,AND(D801&gt;铜钱系统分析!$D$235,D801&lt;=铜钱系统分析!$E$235),3,AND(D801&gt;铜钱系统分析!$D$236,D801&lt;=铜钱系统分析!$E$236),2)</f>
        <v>4</v>
      </c>
      <c r="G801" s="48">
        <f t="shared" ca="1" si="122"/>
        <v>54.126459747903596</v>
      </c>
      <c r="H801">
        <f ca="1">_xlfn.IFS(AND(G801&gt;铜钱系统分析!$D$233,G801&lt;=铜钱系统分析!$E$233),5,AND(G801&gt;铜钱系统分析!$D$234,G801&lt;=铜钱系统分析!$E$234),4,AND(G801&gt;铜钱系统分析!$D$235,G801&lt;=铜钱系统分析!$E$235),3,AND(G801&gt;铜钱系统分析!$D$236,G801&lt;=铜钱系统分析!$E$236),2)</f>
        <v>3</v>
      </c>
      <c r="J801" s="48">
        <f t="shared" ca="1" si="123"/>
        <v>85.777162547681868</v>
      </c>
      <c r="K801">
        <f ca="1">_xlfn.IFS(AND(J801&gt;铜钱系统分析!$D$233,J801&lt;=铜钱系统分析!$E$233),5,AND(J801&gt;铜钱系统分析!$D$234,J801&lt;=铜钱系统分析!$E$234),4,AND(J801&gt;铜钱系统分析!$D$235,J801&lt;=铜钱系统分析!$E$235),3,AND(J801&gt;铜钱系统分析!$D$236,J801&lt;=铜钱系统分析!$E$236),2)</f>
        <v>2</v>
      </c>
      <c r="M801" s="48">
        <f t="shared" ca="1" si="124"/>
        <v>74.452901466768466</v>
      </c>
      <c r="N801">
        <f ca="1">_xlfn.IFS(AND(M801&gt;铜钱系统分析!$D$233,M801&lt;=铜钱系统分析!$E$233),5,AND(M801&gt;铜钱系统分析!$D$234,M801&lt;=铜钱系统分析!$E$234),4,AND(M801&gt;铜钱系统分析!$D$235,M801&lt;=铜钱系统分析!$E$235),3,AND(M801&gt;铜钱系统分析!$D$236,M801&lt;=铜钱系统分析!$E$236),2)</f>
        <v>2</v>
      </c>
      <c r="P801" s="48">
        <f t="shared" ca="1" si="125"/>
        <v>58.023490708028106</v>
      </c>
      <c r="Q801">
        <f ca="1">_xlfn.IFS(AND(P801&gt;铜钱系统分析!$D$233,P801&lt;=铜钱系统分析!$E$233),5,AND(P801&gt;铜钱系统分析!$D$234,P801&lt;=铜钱系统分析!$E$234),4,AND(P801&gt;铜钱系统分析!$D$235,P801&lt;=铜钱系统分析!$E$235),3,AND(P801&gt;铜钱系统分析!$D$236,P801&lt;=铜钱系统分析!$E$236),2)</f>
        <v>3</v>
      </c>
      <c r="S801" s="48">
        <f t="shared" ca="1" si="126"/>
        <v>54.961134427438161</v>
      </c>
      <c r="T801">
        <f ca="1">_xlfn.IFS(AND(S801&gt;铜钱系统分析!$D$233,S801&lt;=铜钱系统分析!$E$233),5,AND(S801&gt;铜钱系统分析!$D$234,S801&lt;=铜钱系统分析!$E$234),4,AND(S801&gt;铜钱系统分析!$D$235,S801&lt;=铜钱系统分析!$E$235),3,AND(S801&gt;铜钱系统分析!$D$236,S801&lt;=铜钱系统分析!$E$236),2)</f>
        <v>3</v>
      </c>
      <c r="V801" s="48">
        <f t="shared" ca="1" si="127"/>
        <v>0.10370073948395842</v>
      </c>
      <c r="W801">
        <f ca="1">_xlfn.IFS(AND(V801&gt;铜钱系统分析!$D$233,V801&lt;=铜钱系统分析!$E$233),5,AND(V801&gt;铜钱系统分析!$D$234,V801&lt;=铜钱系统分析!$E$234),4,AND(V801&gt;铜钱系统分析!$D$235,V801&lt;=铜钱系统分析!$E$235),3,AND(V801&gt;铜钱系统分析!$D$236,V801&lt;=铜钱系统分析!$E$236),2)</f>
        <v>5</v>
      </c>
      <c r="Y801" s="48">
        <f t="shared" ca="1" si="128"/>
        <v>46.271065700617783</v>
      </c>
      <c r="Z801">
        <f ca="1">_xlfn.IFS(AND(Y801&gt;铜钱系统分析!$D$233,Y801&lt;=铜钱系统分析!$E$233),5,AND(Y801&gt;铜钱系统分析!$D$234,Y801&lt;=铜钱系统分析!$E$234),4,AND(Y801&gt;铜钱系统分析!$D$235,Y801&lt;=铜钱系统分析!$E$235),3,AND(Y801&gt;铜钱系统分析!$D$236,Y801&lt;=铜钱系统分析!$E$236),2)</f>
        <v>3</v>
      </c>
      <c r="AB801" s="48">
        <f t="shared" ca="1" si="129"/>
        <v>96.062018145415934</v>
      </c>
      <c r="AC801">
        <f ca="1">_xlfn.IFS(AND(AB801&gt;铜钱系统分析!$D$233,AB801&lt;=铜钱系统分析!$E$233),5,AND(AB801&gt;铜钱系统分析!$D$234,AB801&lt;=铜钱系统分析!$E$234),4,AND(AB801&gt;铜钱系统分析!$D$235,AB801&lt;=铜钱系统分析!$E$235),3,AND(AB801&gt;铜钱系统分析!$D$236,AB801&lt;=铜钱系统分析!$E$236),2)</f>
        <v>2</v>
      </c>
    </row>
    <row r="802" spans="1:29" x14ac:dyDescent="0.15">
      <c r="A802" s="48">
        <f t="shared" ca="1" si="120"/>
        <v>14.842416983066077</v>
      </c>
      <c r="B802">
        <f ca="1">_xlfn.IFS(AND(A802&gt;铜钱系统分析!$D$233,A802&lt;=铜钱系统分析!$E$233),5,AND(A802&gt;铜钱系统分析!$D$234,A802&lt;=铜钱系统分析!$E$234),4,AND(A802&gt;铜钱系统分析!$D$235,A802&lt;=铜钱系统分析!$E$235),3,AND(A802&gt;铜钱系统分析!$D$236,A802&lt;=铜钱系统分析!$E$236),2)</f>
        <v>3</v>
      </c>
      <c r="D802" s="48">
        <f t="shared" ca="1" si="121"/>
        <v>30.519056248323839</v>
      </c>
      <c r="E802">
        <f ca="1">_xlfn.IFS(AND(D802&gt;铜钱系统分析!$D$233,D802&lt;=铜钱系统分析!$E$233),5,AND(D802&gt;铜钱系统分析!$D$234,D802&lt;=铜钱系统分析!$E$234),4,AND(D802&gt;铜钱系统分析!$D$235,D802&lt;=铜钱系统分析!$E$235),3,AND(D802&gt;铜钱系统分析!$D$236,D802&lt;=铜钱系统分析!$E$236),2)</f>
        <v>3</v>
      </c>
      <c r="G802" s="48">
        <f t="shared" ca="1" si="122"/>
        <v>99.657139385634338</v>
      </c>
      <c r="H802">
        <f ca="1">_xlfn.IFS(AND(G802&gt;铜钱系统分析!$D$233,G802&lt;=铜钱系统分析!$E$233),5,AND(G802&gt;铜钱系统分析!$D$234,G802&lt;=铜钱系统分析!$E$234),4,AND(G802&gt;铜钱系统分析!$D$235,G802&lt;=铜钱系统分析!$E$235),3,AND(G802&gt;铜钱系统分析!$D$236,G802&lt;=铜钱系统分析!$E$236),2)</f>
        <v>2</v>
      </c>
      <c r="J802" s="48">
        <f t="shared" ca="1" si="123"/>
        <v>69.902509178276915</v>
      </c>
      <c r="K802">
        <f ca="1">_xlfn.IFS(AND(J802&gt;铜钱系统分析!$D$233,J802&lt;=铜钱系统分析!$E$233),5,AND(J802&gt;铜钱系统分析!$D$234,J802&lt;=铜钱系统分析!$E$234),4,AND(J802&gt;铜钱系统分析!$D$235,J802&lt;=铜钱系统分析!$E$235),3,AND(J802&gt;铜钱系统分析!$D$236,J802&lt;=铜钱系统分析!$E$236),2)</f>
        <v>3</v>
      </c>
      <c r="M802" s="48">
        <f t="shared" ca="1" si="124"/>
        <v>12.645440645097938</v>
      </c>
      <c r="N802">
        <f ca="1">_xlfn.IFS(AND(M802&gt;铜钱系统分析!$D$233,M802&lt;=铜钱系统分析!$E$233),5,AND(M802&gt;铜钱系统分析!$D$234,M802&lt;=铜钱系统分析!$E$234),4,AND(M802&gt;铜钱系统分析!$D$235,M802&lt;=铜钱系统分析!$E$235),3,AND(M802&gt;铜钱系统分析!$D$236,M802&lt;=铜钱系统分析!$E$236),2)</f>
        <v>3</v>
      </c>
      <c r="P802" s="48">
        <f t="shared" ca="1" si="125"/>
        <v>57.010387864010134</v>
      </c>
      <c r="Q802">
        <f ca="1">_xlfn.IFS(AND(P802&gt;铜钱系统分析!$D$233,P802&lt;=铜钱系统分析!$E$233),5,AND(P802&gt;铜钱系统分析!$D$234,P802&lt;=铜钱系统分析!$E$234),4,AND(P802&gt;铜钱系统分析!$D$235,P802&lt;=铜钱系统分析!$E$235),3,AND(P802&gt;铜钱系统分析!$D$236,P802&lt;=铜钱系统分析!$E$236),2)</f>
        <v>3</v>
      </c>
      <c r="S802" s="48">
        <f t="shared" ca="1" si="126"/>
        <v>33.985045875874576</v>
      </c>
      <c r="T802">
        <f ca="1">_xlfn.IFS(AND(S802&gt;铜钱系统分析!$D$233,S802&lt;=铜钱系统分析!$E$233),5,AND(S802&gt;铜钱系统分析!$D$234,S802&lt;=铜钱系统分析!$E$234),4,AND(S802&gt;铜钱系统分析!$D$235,S802&lt;=铜钱系统分析!$E$235),3,AND(S802&gt;铜钱系统分析!$D$236,S802&lt;=铜钱系统分析!$E$236),2)</f>
        <v>3</v>
      </c>
      <c r="V802" s="48">
        <f t="shared" ca="1" si="127"/>
        <v>28.574755814456289</v>
      </c>
      <c r="W802">
        <f ca="1">_xlfn.IFS(AND(V802&gt;铜钱系统分析!$D$233,V802&lt;=铜钱系统分析!$E$233),5,AND(V802&gt;铜钱系统分析!$D$234,V802&lt;=铜钱系统分析!$E$234),4,AND(V802&gt;铜钱系统分析!$D$235,V802&lt;=铜钱系统分析!$E$235),3,AND(V802&gt;铜钱系统分析!$D$236,V802&lt;=铜钱系统分析!$E$236),2)</f>
        <v>3</v>
      </c>
      <c r="Y802" s="48">
        <f t="shared" ca="1" si="128"/>
        <v>28.607071767030046</v>
      </c>
      <c r="Z802">
        <f ca="1">_xlfn.IFS(AND(Y802&gt;铜钱系统分析!$D$233,Y802&lt;=铜钱系统分析!$E$233),5,AND(Y802&gt;铜钱系统分析!$D$234,Y802&lt;=铜钱系统分析!$E$234),4,AND(Y802&gt;铜钱系统分析!$D$235,Y802&lt;=铜钱系统分析!$E$235),3,AND(Y802&gt;铜钱系统分析!$D$236,Y802&lt;=铜钱系统分析!$E$236),2)</f>
        <v>3</v>
      </c>
      <c r="AB802" s="48">
        <f t="shared" ca="1" si="129"/>
        <v>62.084827935650708</v>
      </c>
      <c r="AC802">
        <f ca="1">_xlfn.IFS(AND(AB802&gt;铜钱系统分析!$D$233,AB802&lt;=铜钱系统分析!$E$233),5,AND(AB802&gt;铜钱系统分析!$D$234,AB802&lt;=铜钱系统分析!$E$234),4,AND(AB802&gt;铜钱系统分析!$D$235,AB802&lt;=铜钱系统分析!$E$235),3,AND(AB802&gt;铜钱系统分析!$D$236,AB802&lt;=铜钱系统分析!$E$236),2)</f>
        <v>3</v>
      </c>
    </row>
    <row r="803" spans="1:29" x14ac:dyDescent="0.15">
      <c r="A803" s="48">
        <f t="shared" ca="1" si="120"/>
        <v>16.57616123276151</v>
      </c>
      <c r="B803">
        <f ca="1">_xlfn.IFS(AND(A803&gt;铜钱系统分析!$D$233,A803&lt;=铜钱系统分析!$E$233),5,AND(A803&gt;铜钱系统分析!$D$234,A803&lt;=铜钱系统分析!$E$234),4,AND(A803&gt;铜钱系统分析!$D$235,A803&lt;=铜钱系统分析!$E$235),3,AND(A803&gt;铜钱系统分析!$D$236,A803&lt;=铜钱系统分析!$E$236),2)</f>
        <v>3</v>
      </c>
      <c r="D803" s="48">
        <f t="shared" ca="1" si="121"/>
        <v>89.936920416680906</v>
      </c>
      <c r="E803">
        <f ca="1">_xlfn.IFS(AND(D803&gt;铜钱系统分析!$D$233,D803&lt;=铜钱系统分析!$E$233),5,AND(D803&gt;铜钱系统分析!$D$234,D803&lt;=铜钱系统分析!$E$234),4,AND(D803&gt;铜钱系统分析!$D$235,D803&lt;=铜钱系统分析!$E$235),3,AND(D803&gt;铜钱系统分析!$D$236,D803&lt;=铜钱系统分析!$E$236),2)</f>
        <v>2</v>
      </c>
      <c r="G803" s="48">
        <f t="shared" ca="1" si="122"/>
        <v>44.397371412997813</v>
      </c>
      <c r="H803">
        <f ca="1">_xlfn.IFS(AND(G803&gt;铜钱系统分析!$D$233,G803&lt;=铜钱系统分析!$E$233),5,AND(G803&gt;铜钱系统分析!$D$234,G803&lt;=铜钱系统分析!$E$234),4,AND(G803&gt;铜钱系统分析!$D$235,G803&lt;=铜钱系统分析!$E$235),3,AND(G803&gt;铜钱系统分析!$D$236,G803&lt;=铜钱系统分析!$E$236),2)</f>
        <v>3</v>
      </c>
      <c r="J803" s="48">
        <f t="shared" ca="1" si="123"/>
        <v>53.416381355833828</v>
      </c>
      <c r="K803">
        <f ca="1">_xlfn.IFS(AND(J803&gt;铜钱系统分析!$D$233,J803&lt;=铜钱系统分析!$E$233),5,AND(J803&gt;铜钱系统分析!$D$234,J803&lt;=铜钱系统分析!$E$234),4,AND(J803&gt;铜钱系统分析!$D$235,J803&lt;=铜钱系统分析!$E$235),3,AND(J803&gt;铜钱系统分析!$D$236,J803&lt;=铜钱系统分析!$E$236),2)</f>
        <v>3</v>
      </c>
      <c r="M803" s="48">
        <f t="shared" ca="1" si="124"/>
        <v>31.620184350038617</v>
      </c>
      <c r="N803">
        <f ca="1">_xlfn.IFS(AND(M803&gt;铜钱系统分析!$D$233,M803&lt;=铜钱系统分析!$E$233),5,AND(M803&gt;铜钱系统分析!$D$234,M803&lt;=铜钱系统分析!$E$234),4,AND(M803&gt;铜钱系统分析!$D$235,M803&lt;=铜钱系统分析!$E$235),3,AND(M803&gt;铜钱系统分析!$D$236,M803&lt;=铜钱系统分析!$E$236),2)</f>
        <v>3</v>
      </c>
      <c r="P803" s="48">
        <f t="shared" ca="1" si="125"/>
        <v>71.337018297771891</v>
      </c>
      <c r="Q803">
        <f ca="1">_xlfn.IFS(AND(P803&gt;铜钱系统分析!$D$233,P803&lt;=铜钱系统分析!$E$233),5,AND(P803&gt;铜钱系统分析!$D$234,P803&lt;=铜钱系统分析!$E$234),4,AND(P803&gt;铜钱系统分析!$D$235,P803&lt;=铜钱系统分析!$E$235),3,AND(P803&gt;铜钱系统分析!$D$236,P803&lt;=铜钱系统分析!$E$236),2)</f>
        <v>3</v>
      </c>
      <c r="S803" s="48">
        <f t="shared" ca="1" si="126"/>
        <v>97.004981185984349</v>
      </c>
      <c r="T803">
        <f ca="1">_xlfn.IFS(AND(S803&gt;铜钱系统分析!$D$233,S803&lt;=铜钱系统分析!$E$233),5,AND(S803&gt;铜钱系统分析!$D$234,S803&lt;=铜钱系统分析!$E$234),4,AND(S803&gt;铜钱系统分析!$D$235,S803&lt;=铜钱系统分析!$E$235),3,AND(S803&gt;铜钱系统分析!$D$236,S803&lt;=铜钱系统分析!$E$236),2)</f>
        <v>2</v>
      </c>
      <c r="V803" s="48">
        <f t="shared" ca="1" si="127"/>
        <v>51.086921749152673</v>
      </c>
      <c r="W803">
        <f ca="1">_xlfn.IFS(AND(V803&gt;铜钱系统分析!$D$233,V803&lt;=铜钱系统分析!$E$233),5,AND(V803&gt;铜钱系统分析!$D$234,V803&lt;=铜钱系统分析!$E$234),4,AND(V803&gt;铜钱系统分析!$D$235,V803&lt;=铜钱系统分析!$E$235),3,AND(V803&gt;铜钱系统分析!$D$236,V803&lt;=铜钱系统分析!$E$236),2)</f>
        <v>3</v>
      </c>
      <c r="Y803" s="48">
        <f t="shared" ca="1" si="128"/>
        <v>63.81036778223087</v>
      </c>
      <c r="Z803">
        <f ca="1">_xlfn.IFS(AND(Y803&gt;铜钱系统分析!$D$233,Y803&lt;=铜钱系统分析!$E$233),5,AND(Y803&gt;铜钱系统分析!$D$234,Y803&lt;=铜钱系统分析!$E$234),4,AND(Y803&gt;铜钱系统分析!$D$235,Y803&lt;=铜钱系统分析!$E$235),3,AND(Y803&gt;铜钱系统分析!$D$236,Y803&lt;=铜钱系统分析!$E$236),2)</f>
        <v>3</v>
      </c>
      <c r="AB803" s="48">
        <f t="shared" ca="1" si="129"/>
        <v>40.566169579460421</v>
      </c>
      <c r="AC803">
        <f ca="1">_xlfn.IFS(AND(AB803&gt;铜钱系统分析!$D$233,AB803&lt;=铜钱系统分析!$E$233),5,AND(AB803&gt;铜钱系统分析!$D$234,AB803&lt;=铜钱系统分析!$E$234),4,AND(AB803&gt;铜钱系统分析!$D$235,AB803&lt;=铜钱系统分析!$E$235),3,AND(AB803&gt;铜钱系统分析!$D$236,AB803&lt;=铜钱系统分析!$E$236),2)</f>
        <v>3</v>
      </c>
    </row>
    <row r="804" spans="1:29" x14ac:dyDescent="0.15">
      <c r="A804" s="48">
        <f t="shared" ca="1" si="120"/>
        <v>95.733783416590356</v>
      </c>
      <c r="B804">
        <f ca="1">_xlfn.IFS(AND(A804&gt;铜钱系统分析!$D$233,A804&lt;=铜钱系统分析!$E$233),5,AND(A804&gt;铜钱系统分析!$D$234,A804&lt;=铜钱系统分析!$E$234),4,AND(A804&gt;铜钱系统分析!$D$235,A804&lt;=铜钱系统分析!$E$235),3,AND(A804&gt;铜钱系统分析!$D$236,A804&lt;=铜钱系统分析!$E$236),2)</f>
        <v>2</v>
      </c>
      <c r="D804" s="48">
        <f t="shared" ca="1" si="121"/>
        <v>94.999740713991685</v>
      </c>
      <c r="E804">
        <f ca="1">_xlfn.IFS(AND(D804&gt;铜钱系统分析!$D$233,D804&lt;=铜钱系统分析!$E$233),5,AND(D804&gt;铜钱系统分析!$D$234,D804&lt;=铜钱系统分析!$E$234),4,AND(D804&gt;铜钱系统分析!$D$235,D804&lt;=铜钱系统分析!$E$235),3,AND(D804&gt;铜钱系统分析!$D$236,D804&lt;=铜钱系统分析!$E$236),2)</f>
        <v>2</v>
      </c>
      <c r="G804" s="48">
        <f t="shared" ca="1" si="122"/>
        <v>18.880162007727531</v>
      </c>
      <c r="H804">
        <f ca="1">_xlfn.IFS(AND(G804&gt;铜钱系统分析!$D$233,G804&lt;=铜钱系统分析!$E$233),5,AND(G804&gt;铜钱系统分析!$D$234,G804&lt;=铜钱系统分析!$E$234),4,AND(G804&gt;铜钱系统分析!$D$235,G804&lt;=铜钱系统分析!$E$235),3,AND(G804&gt;铜钱系统分析!$D$236,G804&lt;=铜钱系统分析!$E$236),2)</f>
        <v>3</v>
      </c>
      <c r="J804" s="48">
        <f t="shared" ca="1" si="123"/>
        <v>54.010763571786136</v>
      </c>
      <c r="K804">
        <f ca="1">_xlfn.IFS(AND(J804&gt;铜钱系统分析!$D$233,J804&lt;=铜钱系统分析!$E$233),5,AND(J804&gt;铜钱系统分析!$D$234,J804&lt;=铜钱系统分析!$E$234),4,AND(J804&gt;铜钱系统分析!$D$235,J804&lt;=铜钱系统分析!$E$235),3,AND(J804&gt;铜钱系统分析!$D$236,J804&lt;=铜钱系统分析!$E$236),2)</f>
        <v>3</v>
      </c>
      <c r="M804" s="48">
        <f t="shared" ca="1" si="124"/>
        <v>62.800516589757784</v>
      </c>
      <c r="N804">
        <f ca="1">_xlfn.IFS(AND(M804&gt;铜钱系统分析!$D$233,M804&lt;=铜钱系统分析!$E$233),5,AND(M804&gt;铜钱系统分析!$D$234,M804&lt;=铜钱系统分析!$E$234),4,AND(M804&gt;铜钱系统分析!$D$235,M804&lt;=铜钱系统分析!$E$235),3,AND(M804&gt;铜钱系统分析!$D$236,M804&lt;=铜钱系统分析!$E$236),2)</f>
        <v>3</v>
      </c>
      <c r="P804" s="48">
        <f t="shared" ca="1" si="125"/>
        <v>48.324019300360888</v>
      </c>
      <c r="Q804">
        <f ca="1">_xlfn.IFS(AND(P804&gt;铜钱系统分析!$D$233,P804&lt;=铜钱系统分析!$E$233),5,AND(P804&gt;铜钱系统分析!$D$234,P804&lt;=铜钱系统分析!$E$234),4,AND(P804&gt;铜钱系统分析!$D$235,P804&lt;=铜钱系统分析!$E$235),3,AND(P804&gt;铜钱系统分析!$D$236,P804&lt;=铜钱系统分析!$E$236),2)</f>
        <v>3</v>
      </c>
      <c r="S804" s="48">
        <f t="shared" ca="1" si="126"/>
        <v>23.461187198652834</v>
      </c>
      <c r="T804">
        <f ca="1">_xlfn.IFS(AND(S804&gt;铜钱系统分析!$D$233,S804&lt;=铜钱系统分析!$E$233),5,AND(S804&gt;铜钱系统分析!$D$234,S804&lt;=铜钱系统分析!$E$234),4,AND(S804&gt;铜钱系统分析!$D$235,S804&lt;=铜钱系统分析!$E$235),3,AND(S804&gt;铜钱系统分析!$D$236,S804&lt;=铜钱系统分析!$E$236),2)</f>
        <v>3</v>
      </c>
      <c r="V804" s="48">
        <f t="shared" ca="1" si="127"/>
        <v>9.8187116884354548</v>
      </c>
      <c r="W804">
        <f ca="1">_xlfn.IFS(AND(V804&gt;铜钱系统分析!$D$233,V804&lt;=铜钱系统分析!$E$233),5,AND(V804&gt;铜钱系统分析!$D$234,V804&lt;=铜钱系统分析!$E$234),4,AND(V804&gt;铜钱系统分析!$D$235,V804&lt;=铜钱系统分析!$E$235),3,AND(V804&gt;铜钱系统分析!$D$236,V804&lt;=铜钱系统分析!$E$236),2)</f>
        <v>3</v>
      </c>
      <c r="Y804" s="48">
        <f t="shared" ca="1" si="128"/>
        <v>83.626531554946908</v>
      </c>
      <c r="Z804">
        <f ca="1">_xlfn.IFS(AND(Y804&gt;铜钱系统分析!$D$233,Y804&lt;=铜钱系统分析!$E$233),5,AND(Y804&gt;铜钱系统分析!$D$234,Y804&lt;=铜钱系统分析!$E$234),4,AND(Y804&gt;铜钱系统分析!$D$235,Y804&lt;=铜钱系统分析!$E$235),3,AND(Y804&gt;铜钱系统分析!$D$236,Y804&lt;=铜钱系统分析!$E$236),2)</f>
        <v>2</v>
      </c>
      <c r="AB804" s="48">
        <f t="shared" ca="1" si="129"/>
        <v>15.527884011805515</v>
      </c>
      <c r="AC804">
        <f ca="1">_xlfn.IFS(AND(AB804&gt;铜钱系统分析!$D$233,AB804&lt;=铜钱系统分析!$E$233),5,AND(AB804&gt;铜钱系统分析!$D$234,AB804&lt;=铜钱系统分析!$E$234),4,AND(AB804&gt;铜钱系统分析!$D$235,AB804&lt;=铜钱系统分析!$E$235),3,AND(AB804&gt;铜钱系统分析!$D$236,AB804&lt;=铜钱系统分析!$E$236),2)</f>
        <v>3</v>
      </c>
    </row>
    <row r="805" spans="1:29" x14ac:dyDescent="0.15">
      <c r="A805" s="48">
        <f t="shared" ca="1" si="120"/>
        <v>83.725216289265518</v>
      </c>
      <c r="B805">
        <f ca="1">_xlfn.IFS(AND(A805&gt;铜钱系统分析!$D$233,A805&lt;=铜钱系统分析!$E$233),5,AND(A805&gt;铜钱系统分析!$D$234,A805&lt;=铜钱系统分析!$E$234),4,AND(A805&gt;铜钱系统分析!$D$235,A805&lt;=铜钱系统分析!$E$235),3,AND(A805&gt;铜钱系统分析!$D$236,A805&lt;=铜钱系统分析!$E$236),2)</f>
        <v>2</v>
      </c>
      <c r="D805" s="48">
        <f t="shared" ca="1" si="121"/>
        <v>8.7546634447258747</v>
      </c>
      <c r="E805">
        <f ca="1">_xlfn.IFS(AND(D805&gt;铜钱系统分析!$D$233,D805&lt;=铜钱系统分析!$E$233),5,AND(D805&gt;铜钱系统分析!$D$234,D805&lt;=铜钱系统分析!$E$234),4,AND(D805&gt;铜钱系统分析!$D$235,D805&lt;=铜钱系统分析!$E$235),3,AND(D805&gt;铜钱系统分析!$D$236,D805&lt;=铜钱系统分析!$E$236),2)</f>
        <v>3</v>
      </c>
      <c r="G805" s="48">
        <f t="shared" ca="1" si="122"/>
        <v>96.438817167123943</v>
      </c>
      <c r="H805">
        <f ca="1">_xlfn.IFS(AND(G805&gt;铜钱系统分析!$D$233,G805&lt;=铜钱系统分析!$E$233),5,AND(G805&gt;铜钱系统分析!$D$234,G805&lt;=铜钱系统分析!$E$234),4,AND(G805&gt;铜钱系统分析!$D$235,G805&lt;=铜钱系统分析!$E$235),3,AND(G805&gt;铜钱系统分析!$D$236,G805&lt;=铜钱系统分析!$E$236),2)</f>
        <v>2</v>
      </c>
      <c r="J805" s="48">
        <f t="shared" ca="1" si="123"/>
        <v>41.902860584106392</v>
      </c>
      <c r="K805">
        <f ca="1">_xlfn.IFS(AND(J805&gt;铜钱系统分析!$D$233,J805&lt;=铜钱系统分析!$E$233),5,AND(J805&gt;铜钱系统分析!$D$234,J805&lt;=铜钱系统分析!$E$234),4,AND(J805&gt;铜钱系统分析!$D$235,J805&lt;=铜钱系统分析!$E$235),3,AND(J805&gt;铜钱系统分析!$D$236,J805&lt;=铜钱系统分析!$E$236),2)</f>
        <v>3</v>
      </c>
      <c r="M805" s="48">
        <f t="shared" ca="1" si="124"/>
        <v>79.304151251411298</v>
      </c>
      <c r="N805">
        <f ca="1">_xlfn.IFS(AND(M805&gt;铜钱系统分析!$D$233,M805&lt;=铜钱系统分析!$E$233),5,AND(M805&gt;铜钱系统分析!$D$234,M805&lt;=铜钱系统分析!$E$234),4,AND(M805&gt;铜钱系统分析!$D$235,M805&lt;=铜钱系统分析!$E$235),3,AND(M805&gt;铜钱系统分析!$D$236,M805&lt;=铜钱系统分析!$E$236),2)</f>
        <v>2</v>
      </c>
      <c r="P805" s="48">
        <f t="shared" ca="1" si="125"/>
        <v>58.793886271179495</v>
      </c>
      <c r="Q805">
        <f ca="1">_xlfn.IFS(AND(P805&gt;铜钱系统分析!$D$233,P805&lt;=铜钱系统分析!$E$233),5,AND(P805&gt;铜钱系统分析!$D$234,P805&lt;=铜钱系统分析!$E$234),4,AND(P805&gt;铜钱系统分析!$D$235,P805&lt;=铜钱系统分析!$E$235),3,AND(P805&gt;铜钱系统分析!$D$236,P805&lt;=铜钱系统分析!$E$236),2)</f>
        <v>3</v>
      </c>
      <c r="S805" s="48">
        <f t="shared" ca="1" si="126"/>
        <v>55.554670058530405</v>
      </c>
      <c r="T805">
        <f ca="1">_xlfn.IFS(AND(S805&gt;铜钱系统分析!$D$233,S805&lt;=铜钱系统分析!$E$233),5,AND(S805&gt;铜钱系统分析!$D$234,S805&lt;=铜钱系统分析!$E$234),4,AND(S805&gt;铜钱系统分析!$D$235,S805&lt;=铜钱系统分析!$E$235),3,AND(S805&gt;铜钱系统分析!$D$236,S805&lt;=铜钱系统分析!$E$236),2)</f>
        <v>3</v>
      </c>
      <c r="V805" s="48">
        <f t="shared" ca="1" si="127"/>
        <v>95.40239734396782</v>
      </c>
      <c r="W805">
        <f ca="1">_xlfn.IFS(AND(V805&gt;铜钱系统分析!$D$233,V805&lt;=铜钱系统分析!$E$233),5,AND(V805&gt;铜钱系统分析!$D$234,V805&lt;=铜钱系统分析!$E$234),4,AND(V805&gt;铜钱系统分析!$D$235,V805&lt;=铜钱系统分析!$E$235),3,AND(V805&gt;铜钱系统分析!$D$236,V805&lt;=铜钱系统分析!$E$236),2)</f>
        <v>2</v>
      </c>
      <c r="Y805" s="48">
        <f t="shared" ca="1" si="128"/>
        <v>37.434686356628092</v>
      </c>
      <c r="Z805">
        <f ca="1">_xlfn.IFS(AND(Y805&gt;铜钱系统分析!$D$233,Y805&lt;=铜钱系统分析!$E$233),5,AND(Y805&gt;铜钱系统分析!$D$234,Y805&lt;=铜钱系统分析!$E$234),4,AND(Y805&gt;铜钱系统分析!$D$235,Y805&lt;=铜钱系统分析!$E$235),3,AND(Y805&gt;铜钱系统分析!$D$236,Y805&lt;=铜钱系统分析!$E$236),2)</f>
        <v>3</v>
      </c>
      <c r="AB805" s="48">
        <f t="shared" ca="1" si="129"/>
        <v>83.715699024749426</v>
      </c>
      <c r="AC805">
        <f ca="1">_xlfn.IFS(AND(AB805&gt;铜钱系统分析!$D$233,AB805&lt;=铜钱系统分析!$E$233),5,AND(AB805&gt;铜钱系统分析!$D$234,AB805&lt;=铜钱系统分析!$E$234),4,AND(AB805&gt;铜钱系统分析!$D$235,AB805&lt;=铜钱系统分析!$E$235),3,AND(AB805&gt;铜钱系统分析!$D$236,AB805&lt;=铜钱系统分析!$E$236),2)</f>
        <v>2</v>
      </c>
    </row>
    <row r="806" spans="1:29" x14ac:dyDescent="0.15">
      <c r="A806" s="48">
        <f t="shared" ca="1" si="120"/>
        <v>76.311145995704408</v>
      </c>
      <c r="B806">
        <f ca="1">_xlfn.IFS(AND(A806&gt;铜钱系统分析!$D$233,A806&lt;=铜钱系统分析!$E$233),5,AND(A806&gt;铜钱系统分析!$D$234,A806&lt;=铜钱系统分析!$E$234),4,AND(A806&gt;铜钱系统分析!$D$235,A806&lt;=铜钱系统分析!$E$235),3,AND(A806&gt;铜钱系统分析!$D$236,A806&lt;=铜钱系统分析!$E$236),2)</f>
        <v>2</v>
      </c>
      <c r="D806" s="48">
        <f t="shared" ca="1" si="121"/>
        <v>62.726437408947042</v>
      </c>
      <c r="E806">
        <f ca="1">_xlfn.IFS(AND(D806&gt;铜钱系统分析!$D$233,D806&lt;=铜钱系统分析!$E$233),5,AND(D806&gt;铜钱系统分析!$D$234,D806&lt;=铜钱系统分析!$E$234),4,AND(D806&gt;铜钱系统分析!$D$235,D806&lt;=铜钱系统分析!$E$235),3,AND(D806&gt;铜钱系统分析!$D$236,D806&lt;=铜钱系统分析!$E$236),2)</f>
        <v>3</v>
      </c>
      <c r="G806" s="48">
        <f t="shared" ca="1" si="122"/>
        <v>88.064552390146261</v>
      </c>
      <c r="H806">
        <f ca="1">_xlfn.IFS(AND(G806&gt;铜钱系统分析!$D$233,G806&lt;=铜钱系统分析!$E$233),5,AND(G806&gt;铜钱系统分析!$D$234,G806&lt;=铜钱系统分析!$E$234),4,AND(G806&gt;铜钱系统分析!$D$235,G806&lt;=铜钱系统分析!$E$235),3,AND(G806&gt;铜钱系统分析!$D$236,G806&lt;=铜钱系统分析!$E$236),2)</f>
        <v>2</v>
      </c>
      <c r="J806" s="48">
        <f t="shared" ca="1" si="123"/>
        <v>87.356250069331693</v>
      </c>
      <c r="K806">
        <f ca="1">_xlfn.IFS(AND(J806&gt;铜钱系统分析!$D$233,J806&lt;=铜钱系统分析!$E$233),5,AND(J806&gt;铜钱系统分析!$D$234,J806&lt;=铜钱系统分析!$E$234),4,AND(J806&gt;铜钱系统分析!$D$235,J806&lt;=铜钱系统分析!$E$235),3,AND(J806&gt;铜钱系统分析!$D$236,J806&lt;=铜钱系统分析!$E$236),2)</f>
        <v>2</v>
      </c>
      <c r="M806" s="48">
        <f t="shared" ca="1" si="124"/>
        <v>43.224602282961087</v>
      </c>
      <c r="N806">
        <f ca="1">_xlfn.IFS(AND(M806&gt;铜钱系统分析!$D$233,M806&lt;=铜钱系统分析!$E$233),5,AND(M806&gt;铜钱系统分析!$D$234,M806&lt;=铜钱系统分析!$E$234),4,AND(M806&gt;铜钱系统分析!$D$235,M806&lt;=铜钱系统分析!$E$235),3,AND(M806&gt;铜钱系统分析!$D$236,M806&lt;=铜钱系统分析!$E$236),2)</f>
        <v>3</v>
      </c>
      <c r="P806" s="48">
        <f t="shared" ca="1" si="125"/>
        <v>56.402821003089088</v>
      </c>
      <c r="Q806">
        <f ca="1">_xlfn.IFS(AND(P806&gt;铜钱系统分析!$D$233,P806&lt;=铜钱系统分析!$E$233),5,AND(P806&gt;铜钱系统分析!$D$234,P806&lt;=铜钱系统分析!$E$234),4,AND(P806&gt;铜钱系统分析!$D$235,P806&lt;=铜钱系统分析!$E$235),3,AND(P806&gt;铜钱系统分析!$D$236,P806&lt;=铜钱系统分析!$E$236),2)</f>
        <v>3</v>
      </c>
      <c r="S806" s="48">
        <f t="shared" ca="1" si="126"/>
        <v>98.220298683977887</v>
      </c>
      <c r="T806">
        <f ca="1">_xlfn.IFS(AND(S806&gt;铜钱系统分析!$D$233,S806&lt;=铜钱系统分析!$E$233),5,AND(S806&gt;铜钱系统分析!$D$234,S806&lt;=铜钱系统分析!$E$234),4,AND(S806&gt;铜钱系统分析!$D$235,S806&lt;=铜钱系统分析!$E$235),3,AND(S806&gt;铜钱系统分析!$D$236,S806&lt;=铜钱系统分析!$E$236),2)</f>
        <v>2</v>
      </c>
      <c r="V806" s="48">
        <f t="shared" ca="1" si="127"/>
        <v>78.303469716053968</v>
      </c>
      <c r="W806">
        <f ca="1">_xlfn.IFS(AND(V806&gt;铜钱系统分析!$D$233,V806&lt;=铜钱系统分析!$E$233),5,AND(V806&gt;铜钱系统分析!$D$234,V806&lt;=铜钱系统分析!$E$234),4,AND(V806&gt;铜钱系统分析!$D$235,V806&lt;=铜钱系统分析!$E$235),3,AND(V806&gt;铜钱系统分析!$D$236,V806&lt;=铜钱系统分析!$E$236),2)</f>
        <v>2</v>
      </c>
      <c r="Y806" s="48">
        <f t="shared" ca="1" si="128"/>
        <v>45.964789564458322</v>
      </c>
      <c r="Z806">
        <f ca="1">_xlfn.IFS(AND(Y806&gt;铜钱系统分析!$D$233,Y806&lt;=铜钱系统分析!$E$233),5,AND(Y806&gt;铜钱系统分析!$D$234,Y806&lt;=铜钱系统分析!$E$234),4,AND(Y806&gt;铜钱系统分析!$D$235,Y806&lt;=铜钱系统分析!$E$235),3,AND(Y806&gt;铜钱系统分析!$D$236,Y806&lt;=铜钱系统分析!$E$236),2)</f>
        <v>3</v>
      </c>
      <c r="AB806" s="48">
        <f t="shared" ca="1" si="129"/>
        <v>26.885863168542514</v>
      </c>
      <c r="AC806">
        <f ca="1">_xlfn.IFS(AND(AB806&gt;铜钱系统分析!$D$233,AB806&lt;=铜钱系统分析!$E$233),5,AND(AB806&gt;铜钱系统分析!$D$234,AB806&lt;=铜钱系统分析!$E$234),4,AND(AB806&gt;铜钱系统分析!$D$235,AB806&lt;=铜钱系统分析!$E$235),3,AND(AB806&gt;铜钱系统分析!$D$236,AB806&lt;=铜钱系统分析!$E$236),2)</f>
        <v>3</v>
      </c>
    </row>
    <row r="807" spans="1:29" x14ac:dyDescent="0.15">
      <c r="A807" s="48">
        <f t="shared" ca="1" si="120"/>
        <v>24.082651666585363</v>
      </c>
      <c r="B807">
        <f ca="1">_xlfn.IFS(AND(A807&gt;铜钱系统分析!$D$233,A807&lt;=铜钱系统分析!$E$233),5,AND(A807&gt;铜钱系统分析!$D$234,A807&lt;=铜钱系统分析!$E$234),4,AND(A807&gt;铜钱系统分析!$D$235,A807&lt;=铜钱系统分析!$E$235),3,AND(A807&gt;铜钱系统分析!$D$236,A807&lt;=铜钱系统分析!$E$236),2)</f>
        <v>3</v>
      </c>
      <c r="D807" s="48">
        <f t="shared" ca="1" si="121"/>
        <v>38.20381481305305</v>
      </c>
      <c r="E807">
        <f ca="1">_xlfn.IFS(AND(D807&gt;铜钱系统分析!$D$233,D807&lt;=铜钱系统分析!$E$233),5,AND(D807&gt;铜钱系统分析!$D$234,D807&lt;=铜钱系统分析!$E$234),4,AND(D807&gt;铜钱系统分析!$D$235,D807&lt;=铜钱系统分析!$E$235),3,AND(D807&gt;铜钱系统分析!$D$236,D807&lt;=铜钱系统分析!$E$236),2)</f>
        <v>3</v>
      </c>
      <c r="G807" s="48">
        <f t="shared" ca="1" si="122"/>
        <v>37.131373167111683</v>
      </c>
      <c r="H807">
        <f ca="1">_xlfn.IFS(AND(G807&gt;铜钱系统分析!$D$233,G807&lt;=铜钱系统分析!$E$233),5,AND(G807&gt;铜钱系统分析!$D$234,G807&lt;=铜钱系统分析!$E$234),4,AND(G807&gt;铜钱系统分析!$D$235,G807&lt;=铜钱系统分析!$E$235),3,AND(G807&gt;铜钱系统分析!$D$236,G807&lt;=铜钱系统分析!$E$236),2)</f>
        <v>3</v>
      </c>
      <c r="J807" s="48">
        <f t="shared" ca="1" si="123"/>
        <v>90.047404459350872</v>
      </c>
      <c r="K807">
        <f ca="1">_xlfn.IFS(AND(J807&gt;铜钱系统分析!$D$233,J807&lt;=铜钱系统分析!$E$233),5,AND(J807&gt;铜钱系统分析!$D$234,J807&lt;=铜钱系统分析!$E$234),4,AND(J807&gt;铜钱系统分析!$D$235,J807&lt;=铜钱系统分析!$E$235),3,AND(J807&gt;铜钱系统分析!$D$236,J807&lt;=铜钱系统分析!$E$236),2)</f>
        <v>2</v>
      </c>
      <c r="M807" s="48">
        <f t="shared" ca="1" si="124"/>
        <v>92.101544399746601</v>
      </c>
      <c r="N807">
        <f ca="1">_xlfn.IFS(AND(M807&gt;铜钱系统分析!$D$233,M807&lt;=铜钱系统分析!$E$233),5,AND(M807&gt;铜钱系统分析!$D$234,M807&lt;=铜钱系统分析!$E$234),4,AND(M807&gt;铜钱系统分析!$D$235,M807&lt;=铜钱系统分析!$E$235),3,AND(M807&gt;铜钱系统分析!$D$236,M807&lt;=铜钱系统分析!$E$236),2)</f>
        <v>2</v>
      </c>
      <c r="P807" s="48">
        <f t="shared" ca="1" si="125"/>
        <v>68.237735146901429</v>
      </c>
      <c r="Q807">
        <f ca="1">_xlfn.IFS(AND(P807&gt;铜钱系统分析!$D$233,P807&lt;=铜钱系统分析!$E$233),5,AND(P807&gt;铜钱系统分析!$D$234,P807&lt;=铜钱系统分析!$E$234),4,AND(P807&gt;铜钱系统分析!$D$235,P807&lt;=铜钱系统分析!$E$235),3,AND(P807&gt;铜钱系统分析!$D$236,P807&lt;=铜钱系统分析!$E$236),2)</f>
        <v>3</v>
      </c>
      <c r="S807" s="48">
        <f t="shared" ca="1" si="126"/>
        <v>21.448812893134704</v>
      </c>
      <c r="T807">
        <f ca="1">_xlfn.IFS(AND(S807&gt;铜钱系统分析!$D$233,S807&lt;=铜钱系统分析!$E$233),5,AND(S807&gt;铜钱系统分析!$D$234,S807&lt;=铜钱系统分析!$E$234),4,AND(S807&gt;铜钱系统分析!$D$235,S807&lt;=铜钱系统分析!$E$235),3,AND(S807&gt;铜钱系统分析!$D$236,S807&lt;=铜钱系统分析!$E$236),2)</f>
        <v>3</v>
      </c>
      <c r="V807" s="48">
        <f t="shared" ca="1" si="127"/>
        <v>12.470570283488481</v>
      </c>
      <c r="W807">
        <f ca="1">_xlfn.IFS(AND(V807&gt;铜钱系统分析!$D$233,V807&lt;=铜钱系统分析!$E$233),5,AND(V807&gt;铜钱系统分析!$D$234,V807&lt;=铜钱系统分析!$E$234),4,AND(V807&gt;铜钱系统分析!$D$235,V807&lt;=铜钱系统分析!$E$235),3,AND(V807&gt;铜钱系统分析!$D$236,V807&lt;=铜钱系统分析!$E$236),2)</f>
        <v>3</v>
      </c>
      <c r="Y807" s="48">
        <f t="shared" ca="1" si="128"/>
        <v>75.514753855265923</v>
      </c>
      <c r="Z807">
        <f ca="1">_xlfn.IFS(AND(Y807&gt;铜钱系统分析!$D$233,Y807&lt;=铜钱系统分析!$E$233),5,AND(Y807&gt;铜钱系统分析!$D$234,Y807&lt;=铜钱系统分析!$E$234),4,AND(Y807&gt;铜钱系统分析!$D$235,Y807&lt;=铜钱系统分析!$E$235),3,AND(Y807&gt;铜钱系统分析!$D$236,Y807&lt;=铜钱系统分析!$E$236),2)</f>
        <v>2</v>
      </c>
      <c r="AB807" s="48">
        <f t="shared" ca="1" si="129"/>
        <v>26.182406534026224</v>
      </c>
      <c r="AC807">
        <f ca="1">_xlfn.IFS(AND(AB807&gt;铜钱系统分析!$D$233,AB807&lt;=铜钱系统分析!$E$233),5,AND(AB807&gt;铜钱系统分析!$D$234,AB807&lt;=铜钱系统分析!$E$234),4,AND(AB807&gt;铜钱系统分析!$D$235,AB807&lt;=铜钱系统分析!$E$235),3,AND(AB807&gt;铜钱系统分析!$D$236,AB807&lt;=铜钱系统分析!$E$236),2)</f>
        <v>3</v>
      </c>
    </row>
    <row r="808" spans="1:29" x14ac:dyDescent="0.15">
      <c r="A808" s="48">
        <f t="shared" ca="1" si="120"/>
        <v>23.432039893394684</v>
      </c>
      <c r="B808">
        <f ca="1">_xlfn.IFS(AND(A808&gt;铜钱系统分析!$D$233,A808&lt;=铜钱系统分析!$E$233),5,AND(A808&gt;铜钱系统分析!$D$234,A808&lt;=铜钱系统分析!$E$234),4,AND(A808&gt;铜钱系统分析!$D$235,A808&lt;=铜钱系统分析!$E$235),3,AND(A808&gt;铜钱系统分析!$D$236,A808&lt;=铜钱系统分析!$E$236),2)</f>
        <v>3</v>
      </c>
      <c r="D808" s="48">
        <f t="shared" ca="1" si="121"/>
        <v>9.3371357683311835</v>
      </c>
      <c r="E808">
        <f ca="1">_xlfn.IFS(AND(D808&gt;铜钱系统分析!$D$233,D808&lt;=铜钱系统分析!$E$233),5,AND(D808&gt;铜钱系统分析!$D$234,D808&lt;=铜钱系统分析!$E$234),4,AND(D808&gt;铜钱系统分析!$D$235,D808&lt;=铜钱系统分析!$E$235),3,AND(D808&gt;铜钱系统分析!$D$236,D808&lt;=铜钱系统分析!$E$236),2)</f>
        <v>3</v>
      </c>
      <c r="G808" s="48">
        <f t="shared" ca="1" si="122"/>
        <v>61.324445448961981</v>
      </c>
      <c r="H808">
        <f ca="1">_xlfn.IFS(AND(G808&gt;铜钱系统分析!$D$233,G808&lt;=铜钱系统分析!$E$233),5,AND(G808&gt;铜钱系统分析!$D$234,G808&lt;=铜钱系统分析!$E$234),4,AND(G808&gt;铜钱系统分析!$D$235,G808&lt;=铜钱系统分析!$E$235),3,AND(G808&gt;铜钱系统分析!$D$236,G808&lt;=铜钱系统分析!$E$236),2)</f>
        <v>3</v>
      </c>
      <c r="J808" s="48">
        <f t="shared" ca="1" si="123"/>
        <v>63.62630083011139</v>
      </c>
      <c r="K808">
        <f ca="1">_xlfn.IFS(AND(J808&gt;铜钱系统分析!$D$233,J808&lt;=铜钱系统分析!$E$233),5,AND(J808&gt;铜钱系统分析!$D$234,J808&lt;=铜钱系统分析!$E$234),4,AND(J808&gt;铜钱系统分析!$D$235,J808&lt;=铜钱系统分析!$E$235),3,AND(J808&gt;铜钱系统分析!$D$236,J808&lt;=铜钱系统分析!$E$236),2)</f>
        <v>3</v>
      </c>
      <c r="M808" s="48">
        <f t="shared" ca="1" si="124"/>
        <v>4.0859589794132294</v>
      </c>
      <c r="N808">
        <f ca="1">_xlfn.IFS(AND(M808&gt;铜钱系统分析!$D$233,M808&lt;=铜钱系统分析!$E$233),5,AND(M808&gt;铜钱系统分析!$D$234,M808&lt;=铜钱系统分析!$E$234),4,AND(M808&gt;铜钱系统分析!$D$235,M808&lt;=铜钱系统分析!$E$235),3,AND(M808&gt;铜钱系统分析!$D$236,M808&lt;=铜钱系统分析!$E$236),2)</f>
        <v>3</v>
      </c>
      <c r="P808" s="48">
        <f t="shared" ca="1" si="125"/>
        <v>31.845326350912917</v>
      </c>
      <c r="Q808">
        <f ca="1">_xlfn.IFS(AND(P808&gt;铜钱系统分析!$D$233,P808&lt;=铜钱系统分析!$E$233),5,AND(P808&gt;铜钱系统分析!$D$234,P808&lt;=铜钱系统分析!$E$234),4,AND(P808&gt;铜钱系统分析!$D$235,P808&lt;=铜钱系统分析!$E$235),3,AND(P808&gt;铜钱系统分析!$D$236,P808&lt;=铜钱系统分析!$E$236),2)</f>
        <v>3</v>
      </c>
      <c r="S808" s="48">
        <f t="shared" ca="1" si="126"/>
        <v>31.220249164302562</v>
      </c>
      <c r="T808">
        <f ca="1">_xlfn.IFS(AND(S808&gt;铜钱系统分析!$D$233,S808&lt;=铜钱系统分析!$E$233),5,AND(S808&gt;铜钱系统分析!$D$234,S808&lt;=铜钱系统分析!$E$234),4,AND(S808&gt;铜钱系统分析!$D$235,S808&lt;=铜钱系统分析!$E$235),3,AND(S808&gt;铜钱系统分析!$D$236,S808&lt;=铜钱系统分析!$E$236),2)</f>
        <v>3</v>
      </c>
      <c r="V808" s="48">
        <f t="shared" ca="1" si="127"/>
        <v>85.363665145865312</v>
      </c>
      <c r="W808">
        <f ca="1">_xlfn.IFS(AND(V808&gt;铜钱系统分析!$D$233,V808&lt;=铜钱系统分析!$E$233),5,AND(V808&gt;铜钱系统分析!$D$234,V808&lt;=铜钱系统分析!$E$234),4,AND(V808&gt;铜钱系统分析!$D$235,V808&lt;=铜钱系统分析!$E$235),3,AND(V808&gt;铜钱系统分析!$D$236,V808&lt;=铜钱系统分析!$E$236),2)</f>
        <v>2</v>
      </c>
      <c r="Y808" s="48">
        <f t="shared" ca="1" si="128"/>
        <v>30.779617801055338</v>
      </c>
      <c r="Z808">
        <f ca="1">_xlfn.IFS(AND(Y808&gt;铜钱系统分析!$D$233,Y808&lt;=铜钱系统分析!$E$233),5,AND(Y808&gt;铜钱系统分析!$D$234,Y808&lt;=铜钱系统分析!$E$234),4,AND(Y808&gt;铜钱系统分析!$D$235,Y808&lt;=铜钱系统分析!$E$235),3,AND(Y808&gt;铜钱系统分析!$D$236,Y808&lt;=铜钱系统分析!$E$236),2)</f>
        <v>3</v>
      </c>
      <c r="AB808" s="48">
        <f t="shared" ca="1" si="129"/>
        <v>50.971558754081173</v>
      </c>
      <c r="AC808">
        <f ca="1">_xlfn.IFS(AND(AB808&gt;铜钱系统分析!$D$233,AB808&lt;=铜钱系统分析!$E$233),5,AND(AB808&gt;铜钱系统分析!$D$234,AB808&lt;=铜钱系统分析!$E$234),4,AND(AB808&gt;铜钱系统分析!$D$235,AB808&lt;=铜钱系统分析!$E$235),3,AND(AB808&gt;铜钱系统分析!$D$236,AB808&lt;=铜钱系统分析!$E$236),2)</f>
        <v>3</v>
      </c>
    </row>
    <row r="809" spans="1:29" x14ac:dyDescent="0.15">
      <c r="A809" s="48">
        <f t="shared" ca="1" si="120"/>
        <v>68.183778194862796</v>
      </c>
      <c r="B809">
        <f ca="1">_xlfn.IFS(AND(A809&gt;铜钱系统分析!$D$233,A809&lt;=铜钱系统分析!$E$233),5,AND(A809&gt;铜钱系统分析!$D$234,A809&lt;=铜钱系统分析!$E$234),4,AND(A809&gt;铜钱系统分析!$D$235,A809&lt;=铜钱系统分析!$E$235),3,AND(A809&gt;铜钱系统分析!$D$236,A809&lt;=铜钱系统分析!$E$236),2)</f>
        <v>3</v>
      </c>
      <c r="D809" s="48">
        <f t="shared" ca="1" si="121"/>
        <v>27.025827124903191</v>
      </c>
      <c r="E809">
        <f ca="1">_xlfn.IFS(AND(D809&gt;铜钱系统分析!$D$233,D809&lt;=铜钱系统分析!$E$233),5,AND(D809&gt;铜钱系统分析!$D$234,D809&lt;=铜钱系统分析!$E$234),4,AND(D809&gt;铜钱系统分析!$D$235,D809&lt;=铜钱系统分析!$E$235),3,AND(D809&gt;铜钱系统分析!$D$236,D809&lt;=铜钱系统分析!$E$236),2)</f>
        <v>3</v>
      </c>
      <c r="G809" s="48">
        <f t="shared" ca="1" si="122"/>
        <v>76.32543509597312</v>
      </c>
      <c r="H809">
        <f ca="1">_xlfn.IFS(AND(G809&gt;铜钱系统分析!$D$233,G809&lt;=铜钱系统分析!$E$233),5,AND(G809&gt;铜钱系统分析!$D$234,G809&lt;=铜钱系统分析!$E$234),4,AND(G809&gt;铜钱系统分析!$D$235,G809&lt;=铜钱系统分析!$E$235),3,AND(G809&gt;铜钱系统分析!$D$236,G809&lt;=铜钱系统分析!$E$236),2)</f>
        <v>2</v>
      </c>
      <c r="J809" s="48">
        <f t="shared" ca="1" si="123"/>
        <v>14.190616132306689</v>
      </c>
      <c r="K809">
        <f ca="1">_xlfn.IFS(AND(J809&gt;铜钱系统分析!$D$233,J809&lt;=铜钱系统分析!$E$233),5,AND(J809&gt;铜钱系统分析!$D$234,J809&lt;=铜钱系统分析!$E$234),4,AND(J809&gt;铜钱系统分析!$D$235,J809&lt;=铜钱系统分析!$E$235),3,AND(J809&gt;铜钱系统分析!$D$236,J809&lt;=铜钱系统分析!$E$236),2)</f>
        <v>3</v>
      </c>
      <c r="M809" s="48">
        <f t="shared" ca="1" si="124"/>
        <v>86.078704394497592</v>
      </c>
      <c r="N809">
        <f ca="1">_xlfn.IFS(AND(M809&gt;铜钱系统分析!$D$233,M809&lt;=铜钱系统分析!$E$233),5,AND(M809&gt;铜钱系统分析!$D$234,M809&lt;=铜钱系统分析!$E$234),4,AND(M809&gt;铜钱系统分析!$D$235,M809&lt;=铜钱系统分析!$E$235),3,AND(M809&gt;铜钱系统分析!$D$236,M809&lt;=铜钱系统分析!$E$236),2)</f>
        <v>2</v>
      </c>
      <c r="P809" s="48">
        <f t="shared" ca="1" si="125"/>
        <v>52.739009889291353</v>
      </c>
      <c r="Q809">
        <f ca="1">_xlfn.IFS(AND(P809&gt;铜钱系统分析!$D$233,P809&lt;=铜钱系统分析!$E$233),5,AND(P809&gt;铜钱系统分析!$D$234,P809&lt;=铜钱系统分析!$E$234),4,AND(P809&gt;铜钱系统分析!$D$235,P809&lt;=铜钱系统分析!$E$235),3,AND(P809&gt;铜钱系统分析!$D$236,P809&lt;=铜钱系统分析!$E$236),2)</f>
        <v>3</v>
      </c>
      <c r="S809" s="48">
        <f t="shared" ca="1" si="126"/>
        <v>24.36748710446215</v>
      </c>
      <c r="T809">
        <f ca="1">_xlfn.IFS(AND(S809&gt;铜钱系统分析!$D$233,S809&lt;=铜钱系统分析!$E$233),5,AND(S809&gt;铜钱系统分析!$D$234,S809&lt;=铜钱系统分析!$E$234),4,AND(S809&gt;铜钱系统分析!$D$235,S809&lt;=铜钱系统分析!$E$235),3,AND(S809&gt;铜钱系统分析!$D$236,S809&lt;=铜钱系统分析!$E$236),2)</f>
        <v>3</v>
      </c>
      <c r="V809" s="48">
        <f t="shared" ca="1" si="127"/>
        <v>13.464100742103247</v>
      </c>
      <c r="W809">
        <f ca="1">_xlfn.IFS(AND(V809&gt;铜钱系统分析!$D$233,V809&lt;=铜钱系统分析!$E$233),5,AND(V809&gt;铜钱系统分析!$D$234,V809&lt;=铜钱系统分析!$E$234),4,AND(V809&gt;铜钱系统分析!$D$235,V809&lt;=铜钱系统分析!$E$235),3,AND(V809&gt;铜钱系统分析!$D$236,V809&lt;=铜钱系统分析!$E$236),2)</f>
        <v>3</v>
      </c>
      <c r="Y809" s="48">
        <f t="shared" ca="1" si="128"/>
        <v>67.2101108350587</v>
      </c>
      <c r="Z809">
        <f ca="1">_xlfn.IFS(AND(Y809&gt;铜钱系统分析!$D$233,Y809&lt;=铜钱系统分析!$E$233),5,AND(Y809&gt;铜钱系统分析!$D$234,Y809&lt;=铜钱系统分析!$E$234),4,AND(Y809&gt;铜钱系统分析!$D$235,Y809&lt;=铜钱系统分析!$E$235),3,AND(Y809&gt;铜钱系统分析!$D$236,Y809&lt;=铜钱系统分析!$E$236),2)</f>
        <v>3</v>
      </c>
      <c r="AB809" s="48">
        <f t="shared" ca="1" si="129"/>
        <v>92.907163329076823</v>
      </c>
      <c r="AC809">
        <f ca="1">_xlfn.IFS(AND(AB809&gt;铜钱系统分析!$D$233,AB809&lt;=铜钱系统分析!$E$233),5,AND(AB809&gt;铜钱系统分析!$D$234,AB809&lt;=铜钱系统分析!$E$234),4,AND(AB809&gt;铜钱系统分析!$D$235,AB809&lt;=铜钱系统分析!$E$235),3,AND(AB809&gt;铜钱系统分析!$D$236,AB809&lt;=铜钱系统分析!$E$236),2)</f>
        <v>2</v>
      </c>
    </row>
    <row r="810" spans="1:29" x14ac:dyDescent="0.15">
      <c r="A810" s="48">
        <f t="shared" ca="1" si="120"/>
        <v>20.884014846200561</v>
      </c>
      <c r="B810">
        <f ca="1">_xlfn.IFS(AND(A810&gt;铜钱系统分析!$D$233,A810&lt;=铜钱系统分析!$E$233),5,AND(A810&gt;铜钱系统分析!$D$234,A810&lt;=铜钱系统分析!$E$234),4,AND(A810&gt;铜钱系统分析!$D$235,A810&lt;=铜钱系统分析!$E$235),3,AND(A810&gt;铜钱系统分析!$D$236,A810&lt;=铜钱系统分析!$E$236),2)</f>
        <v>3</v>
      </c>
      <c r="D810" s="48">
        <f t="shared" ca="1" si="121"/>
        <v>41.703912523971219</v>
      </c>
      <c r="E810">
        <f ca="1">_xlfn.IFS(AND(D810&gt;铜钱系统分析!$D$233,D810&lt;=铜钱系统分析!$E$233),5,AND(D810&gt;铜钱系统分析!$D$234,D810&lt;=铜钱系统分析!$E$234),4,AND(D810&gt;铜钱系统分析!$D$235,D810&lt;=铜钱系统分析!$E$235),3,AND(D810&gt;铜钱系统分析!$D$236,D810&lt;=铜钱系统分析!$E$236),2)</f>
        <v>3</v>
      </c>
      <c r="G810" s="48">
        <f t="shared" ca="1" si="122"/>
        <v>72.141074321167707</v>
      </c>
      <c r="H810">
        <f ca="1">_xlfn.IFS(AND(G810&gt;铜钱系统分析!$D$233,G810&lt;=铜钱系统分析!$E$233),5,AND(G810&gt;铜钱系统分析!$D$234,G810&lt;=铜钱系统分析!$E$234),4,AND(G810&gt;铜钱系统分析!$D$235,G810&lt;=铜钱系统分析!$E$235),3,AND(G810&gt;铜钱系统分析!$D$236,G810&lt;=铜钱系统分析!$E$236),2)</f>
        <v>3</v>
      </c>
      <c r="J810" s="48">
        <f t="shared" ca="1" si="123"/>
        <v>39.223292255298034</v>
      </c>
      <c r="K810">
        <f ca="1">_xlfn.IFS(AND(J810&gt;铜钱系统分析!$D$233,J810&lt;=铜钱系统分析!$E$233),5,AND(J810&gt;铜钱系统分析!$D$234,J810&lt;=铜钱系统分析!$E$234),4,AND(J810&gt;铜钱系统分析!$D$235,J810&lt;=铜钱系统分析!$E$235),3,AND(J810&gt;铜钱系统分析!$D$236,J810&lt;=铜钱系统分析!$E$236),2)</f>
        <v>3</v>
      </c>
      <c r="M810" s="48">
        <f t="shared" ca="1" si="124"/>
        <v>34.540725260855652</v>
      </c>
      <c r="N810">
        <f ca="1">_xlfn.IFS(AND(M810&gt;铜钱系统分析!$D$233,M810&lt;=铜钱系统分析!$E$233),5,AND(M810&gt;铜钱系统分析!$D$234,M810&lt;=铜钱系统分析!$E$234),4,AND(M810&gt;铜钱系统分析!$D$235,M810&lt;=铜钱系统分析!$E$235),3,AND(M810&gt;铜钱系统分析!$D$236,M810&lt;=铜钱系统分析!$E$236),2)</f>
        <v>3</v>
      </c>
      <c r="P810" s="48">
        <f t="shared" ca="1" si="125"/>
        <v>20.036069607970408</v>
      </c>
      <c r="Q810">
        <f ca="1">_xlfn.IFS(AND(P810&gt;铜钱系统分析!$D$233,P810&lt;=铜钱系统分析!$E$233),5,AND(P810&gt;铜钱系统分析!$D$234,P810&lt;=铜钱系统分析!$E$234),4,AND(P810&gt;铜钱系统分析!$D$235,P810&lt;=铜钱系统分析!$E$235),3,AND(P810&gt;铜钱系统分析!$D$236,P810&lt;=铜钱系统分析!$E$236),2)</f>
        <v>3</v>
      </c>
      <c r="S810" s="48">
        <f t="shared" ca="1" si="126"/>
        <v>37.198455041494427</v>
      </c>
      <c r="T810">
        <f ca="1">_xlfn.IFS(AND(S810&gt;铜钱系统分析!$D$233,S810&lt;=铜钱系统分析!$E$233),5,AND(S810&gt;铜钱系统分析!$D$234,S810&lt;=铜钱系统分析!$E$234),4,AND(S810&gt;铜钱系统分析!$D$235,S810&lt;=铜钱系统分析!$E$235),3,AND(S810&gt;铜钱系统分析!$D$236,S810&lt;=铜钱系统分析!$E$236),2)</f>
        <v>3</v>
      </c>
      <c r="V810" s="48">
        <f t="shared" ca="1" si="127"/>
        <v>95.744281039504813</v>
      </c>
      <c r="W810">
        <f ca="1">_xlfn.IFS(AND(V810&gt;铜钱系统分析!$D$233,V810&lt;=铜钱系统分析!$E$233),5,AND(V810&gt;铜钱系统分析!$D$234,V810&lt;=铜钱系统分析!$E$234),4,AND(V810&gt;铜钱系统分析!$D$235,V810&lt;=铜钱系统分析!$E$235),3,AND(V810&gt;铜钱系统分析!$D$236,V810&lt;=铜钱系统分析!$E$236),2)</f>
        <v>2</v>
      </c>
      <c r="Y810" s="48">
        <f t="shared" ca="1" si="128"/>
        <v>60.054020403390474</v>
      </c>
      <c r="Z810">
        <f ca="1">_xlfn.IFS(AND(Y810&gt;铜钱系统分析!$D$233,Y810&lt;=铜钱系统分析!$E$233),5,AND(Y810&gt;铜钱系统分析!$D$234,Y810&lt;=铜钱系统分析!$E$234),4,AND(Y810&gt;铜钱系统分析!$D$235,Y810&lt;=铜钱系统分析!$E$235),3,AND(Y810&gt;铜钱系统分析!$D$236,Y810&lt;=铜钱系统分析!$E$236),2)</f>
        <v>3</v>
      </c>
      <c r="AB810" s="48">
        <f t="shared" ca="1" si="129"/>
        <v>6.6276622697156506</v>
      </c>
      <c r="AC810">
        <f ca="1">_xlfn.IFS(AND(AB810&gt;铜钱系统分析!$D$233,AB810&lt;=铜钱系统分析!$E$233),5,AND(AB810&gt;铜钱系统分析!$D$234,AB810&lt;=铜钱系统分析!$E$234),4,AND(AB810&gt;铜钱系统分析!$D$235,AB810&lt;=铜钱系统分析!$E$235),3,AND(AB810&gt;铜钱系统分析!$D$236,AB810&lt;=铜钱系统分析!$E$236),2)</f>
        <v>3</v>
      </c>
    </row>
    <row r="811" spans="1:29" x14ac:dyDescent="0.15">
      <c r="A811" s="48">
        <f t="shared" ca="1" si="120"/>
        <v>88.244797439850558</v>
      </c>
      <c r="B811">
        <f ca="1">_xlfn.IFS(AND(A811&gt;铜钱系统分析!$D$233,A811&lt;=铜钱系统分析!$E$233),5,AND(A811&gt;铜钱系统分析!$D$234,A811&lt;=铜钱系统分析!$E$234),4,AND(A811&gt;铜钱系统分析!$D$235,A811&lt;=铜钱系统分析!$E$235),3,AND(A811&gt;铜钱系统分析!$D$236,A811&lt;=铜钱系统分析!$E$236),2)</f>
        <v>2</v>
      </c>
      <c r="D811" s="48">
        <f t="shared" ca="1" si="121"/>
        <v>84.606892194651167</v>
      </c>
      <c r="E811">
        <f ca="1">_xlfn.IFS(AND(D811&gt;铜钱系统分析!$D$233,D811&lt;=铜钱系统分析!$E$233),5,AND(D811&gt;铜钱系统分析!$D$234,D811&lt;=铜钱系统分析!$E$234),4,AND(D811&gt;铜钱系统分析!$D$235,D811&lt;=铜钱系统分析!$E$235),3,AND(D811&gt;铜钱系统分析!$D$236,D811&lt;=铜钱系统分析!$E$236),2)</f>
        <v>2</v>
      </c>
      <c r="G811" s="48">
        <f t="shared" ca="1" si="122"/>
        <v>30.840844757458452</v>
      </c>
      <c r="H811">
        <f ca="1">_xlfn.IFS(AND(G811&gt;铜钱系统分析!$D$233,G811&lt;=铜钱系统分析!$E$233),5,AND(G811&gt;铜钱系统分析!$D$234,G811&lt;=铜钱系统分析!$E$234),4,AND(G811&gt;铜钱系统分析!$D$235,G811&lt;=铜钱系统分析!$E$235),3,AND(G811&gt;铜钱系统分析!$D$236,G811&lt;=铜钱系统分析!$E$236),2)</f>
        <v>3</v>
      </c>
      <c r="J811" s="48">
        <f t="shared" ca="1" si="123"/>
        <v>12.111387379469996</v>
      </c>
      <c r="K811">
        <f ca="1">_xlfn.IFS(AND(J811&gt;铜钱系统分析!$D$233,J811&lt;=铜钱系统分析!$E$233),5,AND(J811&gt;铜钱系统分析!$D$234,J811&lt;=铜钱系统分析!$E$234),4,AND(J811&gt;铜钱系统分析!$D$235,J811&lt;=铜钱系统分析!$E$235),3,AND(J811&gt;铜钱系统分析!$D$236,J811&lt;=铜钱系统分析!$E$236),2)</f>
        <v>3</v>
      </c>
      <c r="M811" s="48">
        <f t="shared" ca="1" si="124"/>
        <v>25.962260313977325</v>
      </c>
      <c r="N811">
        <f ca="1">_xlfn.IFS(AND(M811&gt;铜钱系统分析!$D$233,M811&lt;=铜钱系统分析!$E$233),5,AND(M811&gt;铜钱系统分析!$D$234,M811&lt;=铜钱系统分析!$E$234),4,AND(M811&gt;铜钱系统分析!$D$235,M811&lt;=铜钱系统分析!$E$235),3,AND(M811&gt;铜钱系统分析!$D$236,M811&lt;=铜钱系统分析!$E$236),2)</f>
        <v>3</v>
      </c>
      <c r="P811" s="48">
        <f t="shared" ca="1" si="125"/>
        <v>50.833040390133313</v>
      </c>
      <c r="Q811">
        <f ca="1">_xlfn.IFS(AND(P811&gt;铜钱系统分析!$D$233,P811&lt;=铜钱系统分析!$E$233),5,AND(P811&gt;铜钱系统分析!$D$234,P811&lt;=铜钱系统分析!$E$234),4,AND(P811&gt;铜钱系统分析!$D$235,P811&lt;=铜钱系统分析!$E$235),3,AND(P811&gt;铜钱系统分析!$D$236,P811&lt;=铜钱系统分析!$E$236),2)</f>
        <v>3</v>
      </c>
      <c r="S811" s="48">
        <f t="shared" ca="1" si="126"/>
        <v>6.2843691608514662</v>
      </c>
      <c r="T811">
        <f ca="1">_xlfn.IFS(AND(S811&gt;铜钱系统分析!$D$233,S811&lt;=铜钱系统分析!$E$233),5,AND(S811&gt;铜钱系统分析!$D$234,S811&lt;=铜钱系统分析!$E$234),4,AND(S811&gt;铜钱系统分析!$D$235,S811&lt;=铜钱系统分析!$E$235),3,AND(S811&gt;铜钱系统分析!$D$236,S811&lt;=铜钱系统分析!$E$236),2)</f>
        <v>3</v>
      </c>
      <c r="V811" s="48">
        <f t="shared" ca="1" si="127"/>
        <v>66.238344834394752</v>
      </c>
      <c r="W811">
        <f ca="1">_xlfn.IFS(AND(V811&gt;铜钱系统分析!$D$233,V811&lt;=铜钱系统分析!$E$233),5,AND(V811&gt;铜钱系统分析!$D$234,V811&lt;=铜钱系统分析!$E$234),4,AND(V811&gt;铜钱系统分析!$D$235,V811&lt;=铜钱系统分析!$E$235),3,AND(V811&gt;铜钱系统分析!$D$236,V811&lt;=铜钱系统分析!$E$236),2)</f>
        <v>3</v>
      </c>
      <c r="Y811" s="48">
        <f t="shared" ca="1" si="128"/>
        <v>17.657617302645356</v>
      </c>
      <c r="Z811">
        <f ca="1">_xlfn.IFS(AND(Y811&gt;铜钱系统分析!$D$233,Y811&lt;=铜钱系统分析!$E$233),5,AND(Y811&gt;铜钱系统分析!$D$234,Y811&lt;=铜钱系统分析!$E$234),4,AND(Y811&gt;铜钱系统分析!$D$235,Y811&lt;=铜钱系统分析!$E$235),3,AND(Y811&gt;铜钱系统分析!$D$236,Y811&lt;=铜钱系统分析!$E$236),2)</f>
        <v>3</v>
      </c>
      <c r="AB811" s="48">
        <f t="shared" ca="1" si="129"/>
        <v>12.697768192007409</v>
      </c>
      <c r="AC811">
        <f ca="1">_xlfn.IFS(AND(AB811&gt;铜钱系统分析!$D$233,AB811&lt;=铜钱系统分析!$E$233),5,AND(AB811&gt;铜钱系统分析!$D$234,AB811&lt;=铜钱系统分析!$E$234),4,AND(AB811&gt;铜钱系统分析!$D$235,AB811&lt;=铜钱系统分析!$E$235),3,AND(AB811&gt;铜钱系统分析!$D$236,AB811&lt;=铜钱系统分析!$E$236),2)</f>
        <v>3</v>
      </c>
    </row>
    <row r="812" spans="1:29" x14ac:dyDescent="0.15">
      <c r="A812" s="48">
        <f t="shared" ca="1" si="120"/>
        <v>85.113427139642724</v>
      </c>
      <c r="B812">
        <f ca="1">_xlfn.IFS(AND(A812&gt;铜钱系统分析!$D$233,A812&lt;=铜钱系统分析!$E$233),5,AND(A812&gt;铜钱系统分析!$D$234,A812&lt;=铜钱系统分析!$E$234),4,AND(A812&gt;铜钱系统分析!$D$235,A812&lt;=铜钱系统分析!$E$235),3,AND(A812&gt;铜钱系统分析!$D$236,A812&lt;=铜钱系统分析!$E$236),2)</f>
        <v>2</v>
      </c>
      <c r="D812" s="48">
        <f t="shared" ca="1" si="121"/>
        <v>8.1219704253113427</v>
      </c>
      <c r="E812">
        <f ca="1">_xlfn.IFS(AND(D812&gt;铜钱系统分析!$D$233,D812&lt;=铜钱系统分析!$E$233),5,AND(D812&gt;铜钱系统分析!$D$234,D812&lt;=铜钱系统分析!$E$234),4,AND(D812&gt;铜钱系统分析!$D$235,D812&lt;=铜钱系统分析!$E$235),3,AND(D812&gt;铜钱系统分析!$D$236,D812&lt;=铜钱系统分析!$E$236),2)</f>
        <v>3</v>
      </c>
      <c r="G812" s="48">
        <f t="shared" ca="1" si="122"/>
        <v>19.199090795607876</v>
      </c>
      <c r="H812">
        <f ca="1">_xlfn.IFS(AND(G812&gt;铜钱系统分析!$D$233,G812&lt;=铜钱系统分析!$E$233),5,AND(G812&gt;铜钱系统分析!$D$234,G812&lt;=铜钱系统分析!$E$234),4,AND(G812&gt;铜钱系统分析!$D$235,G812&lt;=铜钱系统分析!$E$235),3,AND(G812&gt;铜钱系统分析!$D$236,G812&lt;=铜钱系统分析!$E$236),2)</f>
        <v>3</v>
      </c>
      <c r="J812" s="48">
        <f t="shared" ca="1" si="123"/>
        <v>22.156701334991237</v>
      </c>
      <c r="K812">
        <f ca="1">_xlfn.IFS(AND(J812&gt;铜钱系统分析!$D$233,J812&lt;=铜钱系统分析!$E$233),5,AND(J812&gt;铜钱系统分析!$D$234,J812&lt;=铜钱系统分析!$E$234),4,AND(J812&gt;铜钱系统分析!$D$235,J812&lt;=铜钱系统分析!$E$235),3,AND(J812&gt;铜钱系统分析!$D$236,J812&lt;=铜钱系统分析!$E$236),2)</f>
        <v>3</v>
      </c>
      <c r="M812" s="48">
        <f t="shared" ca="1" si="124"/>
        <v>5.3845714342809821</v>
      </c>
      <c r="N812">
        <f ca="1">_xlfn.IFS(AND(M812&gt;铜钱系统分析!$D$233,M812&lt;=铜钱系统分析!$E$233),5,AND(M812&gt;铜钱系统分析!$D$234,M812&lt;=铜钱系统分析!$E$234),4,AND(M812&gt;铜钱系统分析!$D$235,M812&lt;=铜钱系统分析!$E$235),3,AND(M812&gt;铜钱系统分析!$D$236,M812&lt;=铜钱系统分析!$E$236),2)</f>
        <v>3</v>
      </c>
      <c r="P812" s="48">
        <f t="shared" ca="1" si="125"/>
        <v>74.418460897297962</v>
      </c>
      <c r="Q812">
        <f ca="1">_xlfn.IFS(AND(P812&gt;铜钱系统分析!$D$233,P812&lt;=铜钱系统分析!$E$233),5,AND(P812&gt;铜钱系统分析!$D$234,P812&lt;=铜钱系统分析!$E$234),4,AND(P812&gt;铜钱系统分析!$D$235,P812&lt;=铜钱系统分析!$E$235),3,AND(P812&gt;铜钱系统分析!$D$236,P812&lt;=铜钱系统分析!$E$236),2)</f>
        <v>2</v>
      </c>
      <c r="S812" s="48">
        <f t="shared" ca="1" si="126"/>
        <v>68.376878134061528</v>
      </c>
      <c r="T812">
        <f ca="1">_xlfn.IFS(AND(S812&gt;铜钱系统分析!$D$233,S812&lt;=铜钱系统分析!$E$233),5,AND(S812&gt;铜钱系统分析!$D$234,S812&lt;=铜钱系统分析!$E$234),4,AND(S812&gt;铜钱系统分析!$D$235,S812&lt;=铜钱系统分析!$E$235),3,AND(S812&gt;铜钱系统分析!$D$236,S812&lt;=铜钱系统分析!$E$236),2)</f>
        <v>3</v>
      </c>
      <c r="V812" s="48">
        <f t="shared" ca="1" si="127"/>
        <v>21.488165031620831</v>
      </c>
      <c r="W812">
        <f ca="1">_xlfn.IFS(AND(V812&gt;铜钱系统分析!$D$233,V812&lt;=铜钱系统分析!$E$233),5,AND(V812&gt;铜钱系统分析!$D$234,V812&lt;=铜钱系统分析!$E$234),4,AND(V812&gt;铜钱系统分析!$D$235,V812&lt;=铜钱系统分析!$E$235),3,AND(V812&gt;铜钱系统分析!$D$236,V812&lt;=铜钱系统分析!$E$236),2)</f>
        <v>3</v>
      </c>
      <c r="Y812" s="48">
        <f t="shared" ca="1" si="128"/>
        <v>9.7751300714915565</v>
      </c>
      <c r="Z812">
        <f ca="1">_xlfn.IFS(AND(Y812&gt;铜钱系统分析!$D$233,Y812&lt;=铜钱系统分析!$E$233),5,AND(Y812&gt;铜钱系统分析!$D$234,Y812&lt;=铜钱系统分析!$E$234),4,AND(Y812&gt;铜钱系统分析!$D$235,Y812&lt;=铜钱系统分析!$E$235),3,AND(Y812&gt;铜钱系统分析!$D$236,Y812&lt;=铜钱系统分析!$E$236),2)</f>
        <v>3</v>
      </c>
      <c r="AB812" s="48">
        <f t="shared" ca="1" si="129"/>
        <v>37.145642510311674</v>
      </c>
      <c r="AC812">
        <f ca="1">_xlfn.IFS(AND(AB812&gt;铜钱系统分析!$D$233,AB812&lt;=铜钱系统分析!$E$233),5,AND(AB812&gt;铜钱系统分析!$D$234,AB812&lt;=铜钱系统分析!$E$234),4,AND(AB812&gt;铜钱系统分析!$D$235,AB812&lt;=铜钱系统分析!$E$235),3,AND(AB812&gt;铜钱系统分析!$D$236,AB812&lt;=铜钱系统分析!$E$236),2)</f>
        <v>3</v>
      </c>
    </row>
    <row r="813" spans="1:29" x14ac:dyDescent="0.15">
      <c r="A813" s="48">
        <f t="shared" ca="1" si="120"/>
        <v>10.78861215806538</v>
      </c>
      <c r="B813">
        <f ca="1">_xlfn.IFS(AND(A813&gt;铜钱系统分析!$D$233,A813&lt;=铜钱系统分析!$E$233),5,AND(A813&gt;铜钱系统分析!$D$234,A813&lt;=铜钱系统分析!$E$234),4,AND(A813&gt;铜钱系统分析!$D$235,A813&lt;=铜钱系统分析!$E$235),3,AND(A813&gt;铜钱系统分析!$D$236,A813&lt;=铜钱系统分析!$E$236),2)</f>
        <v>3</v>
      </c>
      <c r="D813" s="48">
        <f t="shared" ca="1" si="121"/>
        <v>83.565616481545817</v>
      </c>
      <c r="E813">
        <f ca="1">_xlfn.IFS(AND(D813&gt;铜钱系统分析!$D$233,D813&lt;=铜钱系统分析!$E$233),5,AND(D813&gt;铜钱系统分析!$D$234,D813&lt;=铜钱系统分析!$E$234),4,AND(D813&gt;铜钱系统分析!$D$235,D813&lt;=铜钱系统分析!$E$235),3,AND(D813&gt;铜钱系统分析!$D$236,D813&lt;=铜钱系统分析!$E$236),2)</f>
        <v>2</v>
      </c>
      <c r="G813" s="48">
        <f t="shared" ca="1" si="122"/>
        <v>63.492619090625858</v>
      </c>
      <c r="H813">
        <f ca="1">_xlfn.IFS(AND(G813&gt;铜钱系统分析!$D$233,G813&lt;=铜钱系统分析!$E$233),5,AND(G813&gt;铜钱系统分析!$D$234,G813&lt;=铜钱系统分析!$E$234),4,AND(G813&gt;铜钱系统分析!$D$235,G813&lt;=铜钱系统分析!$E$235),3,AND(G813&gt;铜钱系统分析!$D$236,G813&lt;=铜钱系统分析!$E$236),2)</f>
        <v>3</v>
      </c>
      <c r="J813" s="48">
        <f t="shared" ca="1" si="123"/>
        <v>0.50869391930544738</v>
      </c>
      <c r="K813">
        <f ca="1">_xlfn.IFS(AND(J813&gt;铜钱系统分析!$D$233,J813&lt;=铜钱系统分析!$E$233),5,AND(J813&gt;铜钱系统分析!$D$234,J813&lt;=铜钱系统分析!$E$234),4,AND(J813&gt;铜钱系统分析!$D$235,J813&lt;=铜钱系统分析!$E$235),3,AND(J813&gt;铜钱系统分析!$D$236,J813&lt;=铜钱系统分析!$E$236),2)</f>
        <v>4</v>
      </c>
      <c r="M813" s="48">
        <f t="shared" ca="1" si="124"/>
        <v>49.355107695851373</v>
      </c>
      <c r="N813">
        <f ca="1">_xlfn.IFS(AND(M813&gt;铜钱系统分析!$D$233,M813&lt;=铜钱系统分析!$E$233),5,AND(M813&gt;铜钱系统分析!$D$234,M813&lt;=铜钱系统分析!$E$234),4,AND(M813&gt;铜钱系统分析!$D$235,M813&lt;=铜钱系统分析!$E$235),3,AND(M813&gt;铜钱系统分析!$D$236,M813&lt;=铜钱系统分析!$E$236),2)</f>
        <v>3</v>
      </c>
      <c r="P813" s="48">
        <f t="shared" ca="1" si="125"/>
        <v>12.842678310647294</v>
      </c>
      <c r="Q813">
        <f ca="1">_xlfn.IFS(AND(P813&gt;铜钱系统分析!$D$233,P813&lt;=铜钱系统分析!$E$233),5,AND(P813&gt;铜钱系统分析!$D$234,P813&lt;=铜钱系统分析!$E$234),4,AND(P813&gt;铜钱系统分析!$D$235,P813&lt;=铜钱系统分析!$E$235),3,AND(P813&gt;铜钱系统分析!$D$236,P813&lt;=铜钱系统分析!$E$236),2)</f>
        <v>3</v>
      </c>
      <c r="S813" s="48">
        <f t="shared" ca="1" si="126"/>
        <v>22.213821602826201</v>
      </c>
      <c r="T813">
        <f ca="1">_xlfn.IFS(AND(S813&gt;铜钱系统分析!$D$233,S813&lt;=铜钱系统分析!$E$233),5,AND(S813&gt;铜钱系统分析!$D$234,S813&lt;=铜钱系统分析!$E$234),4,AND(S813&gt;铜钱系统分析!$D$235,S813&lt;=铜钱系统分析!$E$235),3,AND(S813&gt;铜钱系统分析!$D$236,S813&lt;=铜钱系统分析!$E$236),2)</f>
        <v>3</v>
      </c>
      <c r="V813" s="48">
        <f t="shared" ca="1" si="127"/>
        <v>25.43220317854701</v>
      </c>
      <c r="W813">
        <f ca="1">_xlfn.IFS(AND(V813&gt;铜钱系统分析!$D$233,V813&lt;=铜钱系统分析!$E$233),5,AND(V813&gt;铜钱系统分析!$D$234,V813&lt;=铜钱系统分析!$E$234),4,AND(V813&gt;铜钱系统分析!$D$235,V813&lt;=铜钱系统分析!$E$235),3,AND(V813&gt;铜钱系统分析!$D$236,V813&lt;=铜钱系统分析!$E$236),2)</f>
        <v>3</v>
      </c>
      <c r="Y813" s="48">
        <f t="shared" ca="1" si="128"/>
        <v>43.024200179734052</v>
      </c>
      <c r="Z813">
        <f ca="1">_xlfn.IFS(AND(Y813&gt;铜钱系统分析!$D$233,Y813&lt;=铜钱系统分析!$E$233),5,AND(Y813&gt;铜钱系统分析!$D$234,Y813&lt;=铜钱系统分析!$E$234),4,AND(Y813&gt;铜钱系统分析!$D$235,Y813&lt;=铜钱系统分析!$E$235),3,AND(Y813&gt;铜钱系统分析!$D$236,Y813&lt;=铜钱系统分析!$E$236),2)</f>
        <v>3</v>
      </c>
      <c r="AB813" s="48">
        <f t="shared" ca="1" si="129"/>
        <v>1.7898699581312072</v>
      </c>
      <c r="AC813">
        <f ca="1">_xlfn.IFS(AND(AB813&gt;铜钱系统分析!$D$233,AB813&lt;=铜钱系统分析!$E$233),5,AND(AB813&gt;铜钱系统分析!$D$234,AB813&lt;=铜钱系统分析!$E$234),4,AND(AB813&gt;铜钱系统分析!$D$235,AB813&lt;=铜钱系统分析!$E$235),3,AND(AB813&gt;铜钱系统分析!$D$236,AB813&lt;=铜钱系统分析!$E$236),2)</f>
        <v>4</v>
      </c>
    </row>
    <row r="814" spans="1:29" x14ac:dyDescent="0.15">
      <c r="A814" s="48">
        <f t="shared" ca="1" si="120"/>
        <v>98.227252585045647</v>
      </c>
      <c r="B814">
        <f ca="1">_xlfn.IFS(AND(A814&gt;铜钱系统分析!$D$233,A814&lt;=铜钱系统分析!$E$233),5,AND(A814&gt;铜钱系统分析!$D$234,A814&lt;=铜钱系统分析!$E$234),4,AND(A814&gt;铜钱系统分析!$D$235,A814&lt;=铜钱系统分析!$E$235),3,AND(A814&gt;铜钱系统分析!$D$236,A814&lt;=铜钱系统分析!$E$236),2)</f>
        <v>2</v>
      </c>
      <c r="D814" s="48">
        <f t="shared" ca="1" si="121"/>
        <v>3.2104752864029362</v>
      </c>
      <c r="E814">
        <f ca="1">_xlfn.IFS(AND(D814&gt;铜钱系统分析!$D$233,D814&lt;=铜钱系统分析!$E$233),5,AND(D814&gt;铜钱系统分析!$D$234,D814&lt;=铜钱系统分析!$E$234),4,AND(D814&gt;铜钱系统分析!$D$235,D814&lt;=铜钱系统分析!$E$235),3,AND(D814&gt;铜钱系统分析!$D$236,D814&lt;=铜钱系统分析!$E$236),2)</f>
        <v>3</v>
      </c>
      <c r="G814" s="48">
        <f t="shared" ca="1" si="122"/>
        <v>48.982083105705208</v>
      </c>
      <c r="H814">
        <f ca="1">_xlfn.IFS(AND(G814&gt;铜钱系统分析!$D$233,G814&lt;=铜钱系统分析!$E$233),5,AND(G814&gt;铜钱系统分析!$D$234,G814&lt;=铜钱系统分析!$E$234),4,AND(G814&gt;铜钱系统分析!$D$235,G814&lt;=铜钱系统分析!$E$235),3,AND(G814&gt;铜钱系统分析!$D$236,G814&lt;=铜钱系统分析!$E$236),2)</f>
        <v>3</v>
      </c>
      <c r="J814" s="48">
        <f t="shared" ca="1" si="123"/>
        <v>68.50405683722532</v>
      </c>
      <c r="K814">
        <f ca="1">_xlfn.IFS(AND(J814&gt;铜钱系统分析!$D$233,J814&lt;=铜钱系统分析!$E$233),5,AND(J814&gt;铜钱系统分析!$D$234,J814&lt;=铜钱系统分析!$E$234),4,AND(J814&gt;铜钱系统分析!$D$235,J814&lt;=铜钱系统分析!$E$235),3,AND(J814&gt;铜钱系统分析!$D$236,J814&lt;=铜钱系统分析!$E$236),2)</f>
        <v>3</v>
      </c>
      <c r="M814" s="48">
        <f t="shared" ca="1" si="124"/>
        <v>9.6449828483022859</v>
      </c>
      <c r="N814">
        <f ca="1">_xlfn.IFS(AND(M814&gt;铜钱系统分析!$D$233,M814&lt;=铜钱系统分析!$E$233),5,AND(M814&gt;铜钱系统分析!$D$234,M814&lt;=铜钱系统分析!$E$234),4,AND(M814&gt;铜钱系统分析!$D$235,M814&lt;=铜钱系统分析!$E$235),3,AND(M814&gt;铜钱系统分析!$D$236,M814&lt;=铜钱系统分析!$E$236),2)</f>
        <v>3</v>
      </c>
      <c r="P814" s="48">
        <f t="shared" ca="1" si="125"/>
        <v>58.587732105144596</v>
      </c>
      <c r="Q814">
        <f ca="1">_xlfn.IFS(AND(P814&gt;铜钱系统分析!$D$233,P814&lt;=铜钱系统分析!$E$233),5,AND(P814&gt;铜钱系统分析!$D$234,P814&lt;=铜钱系统分析!$E$234),4,AND(P814&gt;铜钱系统分析!$D$235,P814&lt;=铜钱系统分析!$E$235),3,AND(P814&gt;铜钱系统分析!$D$236,P814&lt;=铜钱系统分析!$E$236),2)</f>
        <v>3</v>
      </c>
      <c r="S814" s="48">
        <f t="shared" ca="1" si="126"/>
        <v>56.017308475503391</v>
      </c>
      <c r="T814">
        <f ca="1">_xlfn.IFS(AND(S814&gt;铜钱系统分析!$D$233,S814&lt;=铜钱系统分析!$E$233),5,AND(S814&gt;铜钱系统分析!$D$234,S814&lt;=铜钱系统分析!$E$234),4,AND(S814&gt;铜钱系统分析!$D$235,S814&lt;=铜钱系统分析!$E$235),3,AND(S814&gt;铜钱系统分析!$D$236,S814&lt;=铜钱系统分析!$E$236),2)</f>
        <v>3</v>
      </c>
      <c r="V814" s="48">
        <f t="shared" ca="1" si="127"/>
        <v>48.320907910433377</v>
      </c>
      <c r="W814">
        <f ca="1">_xlfn.IFS(AND(V814&gt;铜钱系统分析!$D$233,V814&lt;=铜钱系统分析!$E$233),5,AND(V814&gt;铜钱系统分析!$D$234,V814&lt;=铜钱系统分析!$E$234),4,AND(V814&gt;铜钱系统分析!$D$235,V814&lt;=铜钱系统分析!$E$235),3,AND(V814&gt;铜钱系统分析!$D$236,V814&lt;=铜钱系统分析!$E$236),2)</f>
        <v>3</v>
      </c>
      <c r="Y814" s="48">
        <f t="shared" ca="1" si="128"/>
        <v>0.51882353153414051</v>
      </c>
      <c r="Z814">
        <f ca="1">_xlfn.IFS(AND(Y814&gt;铜钱系统分析!$D$233,Y814&lt;=铜钱系统分析!$E$233),5,AND(Y814&gt;铜钱系统分析!$D$234,Y814&lt;=铜钱系统分析!$E$234),4,AND(Y814&gt;铜钱系统分析!$D$235,Y814&lt;=铜钱系统分析!$E$235),3,AND(Y814&gt;铜钱系统分析!$D$236,Y814&lt;=铜钱系统分析!$E$236),2)</f>
        <v>4</v>
      </c>
      <c r="AB814" s="48">
        <f t="shared" ca="1" si="129"/>
        <v>98.385022883326144</v>
      </c>
      <c r="AC814">
        <f ca="1">_xlfn.IFS(AND(AB814&gt;铜钱系统分析!$D$233,AB814&lt;=铜钱系统分析!$E$233),5,AND(AB814&gt;铜钱系统分析!$D$234,AB814&lt;=铜钱系统分析!$E$234),4,AND(AB814&gt;铜钱系统分析!$D$235,AB814&lt;=铜钱系统分析!$E$235),3,AND(AB814&gt;铜钱系统分析!$D$236,AB814&lt;=铜钱系统分析!$E$236),2)</f>
        <v>2</v>
      </c>
    </row>
    <row r="815" spans="1:29" x14ac:dyDescent="0.15">
      <c r="A815" s="48">
        <f t="shared" ca="1" si="120"/>
        <v>11.526613147689114</v>
      </c>
      <c r="B815">
        <f ca="1">_xlfn.IFS(AND(A815&gt;铜钱系统分析!$D$233,A815&lt;=铜钱系统分析!$E$233),5,AND(A815&gt;铜钱系统分析!$D$234,A815&lt;=铜钱系统分析!$E$234),4,AND(A815&gt;铜钱系统分析!$D$235,A815&lt;=铜钱系统分析!$E$235),3,AND(A815&gt;铜钱系统分析!$D$236,A815&lt;=铜钱系统分析!$E$236),2)</f>
        <v>3</v>
      </c>
      <c r="D815" s="48">
        <f t="shared" ca="1" si="121"/>
        <v>44.473902061491174</v>
      </c>
      <c r="E815">
        <f ca="1">_xlfn.IFS(AND(D815&gt;铜钱系统分析!$D$233,D815&lt;=铜钱系统分析!$E$233),5,AND(D815&gt;铜钱系统分析!$D$234,D815&lt;=铜钱系统分析!$E$234),4,AND(D815&gt;铜钱系统分析!$D$235,D815&lt;=铜钱系统分析!$E$235),3,AND(D815&gt;铜钱系统分析!$D$236,D815&lt;=铜钱系统分析!$E$236),2)</f>
        <v>3</v>
      </c>
      <c r="G815" s="48">
        <f t="shared" ca="1" si="122"/>
        <v>77.835564415380958</v>
      </c>
      <c r="H815">
        <f ca="1">_xlfn.IFS(AND(G815&gt;铜钱系统分析!$D$233,G815&lt;=铜钱系统分析!$E$233),5,AND(G815&gt;铜钱系统分析!$D$234,G815&lt;=铜钱系统分析!$E$234),4,AND(G815&gt;铜钱系统分析!$D$235,G815&lt;=铜钱系统分析!$E$235),3,AND(G815&gt;铜钱系统分析!$D$236,G815&lt;=铜钱系统分析!$E$236),2)</f>
        <v>2</v>
      </c>
      <c r="J815" s="48">
        <f t="shared" ca="1" si="123"/>
        <v>30.213209400272056</v>
      </c>
      <c r="K815">
        <f ca="1">_xlfn.IFS(AND(J815&gt;铜钱系统分析!$D$233,J815&lt;=铜钱系统分析!$E$233),5,AND(J815&gt;铜钱系统分析!$D$234,J815&lt;=铜钱系统分析!$E$234),4,AND(J815&gt;铜钱系统分析!$D$235,J815&lt;=铜钱系统分析!$E$235),3,AND(J815&gt;铜钱系统分析!$D$236,J815&lt;=铜钱系统分析!$E$236),2)</f>
        <v>3</v>
      </c>
      <c r="M815" s="48">
        <f t="shared" ca="1" si="124"/>
        <v>16.386738640647526</v>
      </c>
      <c r="N815">
        <f ca="1">_xlfn.IFS(AND(M815&gt;铜钱系统分析!$D$233,M815&lt;=铜钱系统分析!$E$233),5,AND(M815&gt;铜钱系统分析!$D$234,M815&lt;=铜钱系统分析!$E$234),4,AND(M815&gt;铜钱系统分析!$D$235,M815&lt;=铜钱系统分析!$E$235),3,AND(M815&gt;铜钱系统分析!$D$236,M815&lt;=铜钱系统分析!$E$236),2)</f>
        <v>3</v>
      </c>
      <c r="P815" s="48">
        <f t="shared" ca="1" si="125"/>
        <v>99.00794224118691</v>
      </c>
      <c r="Q815">
        <f ca="1">_xlfn.IFS(AND(P815&gt;铜钱系统分析!$D$233,P815&lt;=铜钱系统分析!$E$233),5,AND(P815&gt;铜钱系统分析!$D$234,P815&lt;=铜钱系统分析!$E$234),4,AND(P815&gt;铜钱系统分析!$D$235,P815&lt;=铜钱系统分析!$E$235),3,AND(P815&gt;铜钱系统分析!$D$236,P815&lt;=铜钱系统分析!$E$236),2)</f>
        <v>2</v>
      </c>
      <c r="S815" s="48">
        <f t="shared" ca="1" si="126"/>
        <v>6.2432870191954981</v>
      </c>
      <c r="T815">
        <f ca="1">_xlfn.IFS(AND(S815&gt;铜钱系统分析!$D$233,S815&lt;=铜钱系统分析!$E$233),5,AND(S815&gt;铜钱系统分析!$D$234,S815&lt;=铜钱系统分析!$E$234),4,AND(S815&gt;铜钱系统分析!$D$235,S815&lt;=铜钱系统分析!$E$235),3,AND(S815&gt;铜钱系统分析!$D$236,S815&lt;=铜钱系统分析!$E$236),2)</f>
        <v>3</v>
      </c>
      <c r="V815" s="48">
        <f t="shared" ca="1" si="127"/>
        <v>63.863935216460732</v>
      </c>
      <c r="W815">
        <f ca="1">_xlfn.IFS(AND(V815&gt;铜钱系统分析!$D$233,V815&lt;=铜钱系统分析!$E$233),5,AND(V815&gt;铜钱系统分析!$D$234,V815&lt;=铜钱系统分析!$E$234),4,AND(V815&gt;铜钱系统分析!$D$235,V815&lt;=铜钱系统分析!$E$235),3,AND(V815&gt;铜钱系统分析!$D$236,V815&lt;=铜钱系统分析!$E$236),2)</f>
        <v>3</v>
      </c>
      <c r="Y815" s="48">
        <f t="shared" ca="1" si="128"/>
        <v>87.761275614434709</v>
      </c>
      <c r="Z815">
        <f ca="1">_xlfn.IFS(AND(Y815&gt;铜钱系统分析!$D$233,Y815&lt;=铜钱系统分析!$E$233),5,AND(Y815&gt;铜钱系统分析!$D$234,Y815&lt;=铜钱系统分析!$E$234),4,AND(Y815&gt;铜钱系统分析!$D$235,Y815&lt;=铜钱系统分析!$E$235),3,AND(Y815&gt;铜钱系统分析!$D$236,Y815&lt;=铜钱系统分析!$E$236),2)</f>
        <v>2</v>
      </c>
      <c r="AB815" s="48">
        <f t="shared" ca="1" si="129"/>
        <v>1.899657536986854</v>
      </c>
      <c r="AC815">
        <f ca="1">_xlfn.IFS(AND(AB815&gt;铜钱系统分析!$D$233,AB815&lt;=铜钱系统分析!$E$233),5,AND(AB815&gt;铜钱系统分析!$D$234,AB815&lt;=铜钱系统分析!$E$234),4,AND(AB815&gt;铜钱系统分析!$D$235,AB815&lt;=铜钱系统分析!$E$235),3,AND(AB815&gt;铜钱系统分析!$D$236,AB815&lt;=铜钱系统分析!$E$236),2)</f>
        <v>4</v>
      </c>
    </row>
    <row r="816" spans="1:29" x14ac:dyDescent="0.15">
      <c r="A816" s="48">
        <f t="shared" ca="1" si="120"/>
        <v>38.993988302635344</v>
      </c>
      <c r="B816">
        <f ca="1">_xlfn.IFS(AND(A816&gt;铜钱系统分析!$D$233,A816&lt;=铜钱系统分析!$E$233),5,AND(A816&gt;铜钱系统分析!$D$234,A816&lt;=铜钱系统分析!$E$234),4,AND(A816&gt;铜钱系统分析!$D$235,A816&lt;=铜钱系统分析!$E$235),3,AND(A816&gt;铜钱系统分析!$D$236,A816&lt;=铜钱系统分析!$E$236),2)</f>
        <v>3</v>
      </c>
      <c r="D816" s="48">
        <f t="shared" ca="1" si="121"/>
        <v>0.19439624211637918</v>
      </c>
      <c r="E816">
        <f ca="1">_xlfn.IFS(AND(D816&gt;铜钱系统分析!$D$233,D816&lt;=铜钱系统分析!$E$233),5,AND(D816&gt;铜钱系统分析!$D$234,D816&lt;=铜钱系统分析!$E$234),4,AND(D816&gt;铜钱系统分析!$D$235,D816&lt;=铜钱系统分析!$E$235),3,AND(D816&gt;铜钱系统分析!$D$236,D816&lt;=铜钱系统分析!$E$236),2)</f>
        <v>5</v>
      </c>
      <c r="G816" s="48">
        <f t="shared" ca="1" si="122"/>
        <v>96.816339097788813</v>
      </c>
      <c r="H816">
        <f ca="1">_xlfn.IFS(AND(G816&gt;铜钱系统分析!$D$233,G816&lt;=铜钱系统分析!$E$233),5,AND(G816&gt;铜钱系统分析!$D$234,G816&lt;=铜钱系统分析!$E$234),4,AND(G816&gt;铜钱系统分析!$D$235,G816&lt;=铜钱系统分析!$E$235),3,AND(G816&gt;铜钱系统分析!$D$236,G816&lt;=铜钱系统分析!$E$236),2)</f>
        <v>2</v>
      </c>
      <c r="J816" s="48">
        <f t="shared" ca="1" si="123"/>
        <v>30.874560310084153</v>
      </c>
      <c r="K816">
        <f ca="1">_xlfn.IFS(AND(J816&gt;铜钱系统分析!$D$233,J816&lt;=铜钱系统分析!$E$233),5,AND(J816&gt;铜钱系统分析!$D$234,J816&lt;=铜钱系统分析!$E$234),4,AND(J816&gt;铜钱系统分析!$D$235,J816&lt;=铜钱系统分析!$E$235),3,AND(J816&gt;铜钱系统分析!$D$236,J816&lt;=铜钱系统分析!$E$236),2)</f>
        <v>3</v>
      </c>
      <c r="M816" s="48">
        <f t="shared" ca="1" si="124"/>
        <v>72.60563095756973</v>
      </c>
      <c r="N816">
        <f ca="1">_xlfn.IFS(AND(M816&gt;铜钱系统分析!$D$233,M816&lt;=铜钱系统分析!$E$233),5,AND(M816&gt;铜钱系统分析!$D$234,M816&lt;=铜钱系统分析!$E$234),4,AND(M816&gt;铜钱系统分析!$D$235,M816&lt;=铜钱系统分析!$E$235),3,AND(M816&gt;铜钱系统分析!$D$236,M816&lt;=铜钱系统分析!$E$236),2)</f>
        <v>2</v>
      </c>
      <c r="P816" s="48">
        <f t="shared" ca="1" si="125"/>
        <v>41.232292559936255</v>
      </c>
      <c r="Q816">
        <f ca="1">_xlfn.IFS(AND(P816&gt;铜钱系统分析!$D$233,P816&lt;=铜钱系统分析!$E$233),5,AND(P816&gt;铜钱系统分析!$D$234,P816&lt;=铜钱系统分析!$E$234),4,AND(P816&gt;铜钱系统分析!$D$235,P816&lt;=铜钱系统分析!$E$235),3,AND(P816&gt;铜钱系统分析!$D$236,P816&lt;=铜钱系统分析!$E$236),2)</f>
        <v>3</v>
      </c>
      <c r="S816" s="48">
        <f t="shared" ca="1" si="126"/>
        <v>80.317262171909377</v>
      </c>
      <c r="T816">
        <f ca="1">_xlfn.IFS(AND(S816&gt;铜钱系统分析!$D$233,S816&lt;=铜钱系统分析!$E$233),5,AND(S816&gt;铜钱系统分析!$D$234,S816&lt;=铜钱系统分析!$E$234),4,AND(S816&gt;铜钱系统分析!$D$235,S816&lt;=铜钱系统分析!$E$235),3,AND(S816&gt;铜钱系统分析!$D$236,S816&lt;=铜钱系统分析!$E$236),2)</f>
        <v>2</v>
      </c>
      <c r="V816" s="48">
        <f t="shared" ca="1" si="127"/>
        <v>24.955337054917582</v>
      </c>
      <c r="W816">
        <f ca="1">_xlfn.IFS(AND(V816&gt;铜钱系统分析!$D$233,V816&lt;=铜钱系统分析!$E$233),5,AND(V816&gt;铜钱系统分析!$D$234,V816&lt;=铜钱系统分析!$E$234),4,AND(V816&gt;铜钱系统分析!$D$235,V816&lt;=铜钱系统分析!$E$235),3,AND(V816&gt;铜钱系统分析!$D$236,V816&lt;=铜钱系统分析!$E$236),2)</f>
        <v>3</v>
      </c>
      <c r="Y816" s="48">
        <f t="shared" ca="1" si="128"/>
        <v>35.521412997248646</v>
      </c>
      <c r="Z816">
        <f ca="1">_xlfn.IFS(AND(Y816&gt;铜钱系统分析!$D$233,Y816&lt;=铜钱系统分析!$E$233),5,AND(Y816&gt;铜钱系统分析!$D$234,Y816&lt;=铜钱系统分析!$E$234),4,AND(Y816&gt;铜钱系统分析!$D$235,Y816&lt;=铜钱系统分析!$E$235),3,AND(Y816&gt;铜钱系统分析!$D$236,Y816&lt;=铜钱系统分析!$E$236),2)</f>
        <v>3</v>
      </c>
      <c r="AB816" s="48">
        <f t="shared" ca="1" si="129"/>
        <v>65.162859705974554</v>
      </c>
      <c r="AC816">
        <f ca="1">_xlfn.IFS(AND(AB816&gt;铜钱系统分析!$D$233,AB816&lt;=铜钱系统分析!$E$233),5,AND(AB816&gt;铜钱系统分析!$D$234,AB816&lt;=铜钱系统分析!$E$234),4,AND(AB816&gt;铜钱系统分析!$D$235,AB816&lt;=铜钱系统分析!$E$235),3,AND(AB816&gt;铜钱系统分析!$D$236,AB816&lt;=铜钱系统分析!$E$236),2)</f>
        <v>3</v>
      </c>
    </row>
    <row r="817" spans="1:29" x14ac:dyDescent="0.15">
      <c r="A817" s="48">
        <f t="shared" ca="1" si="120"/>
        <v>96.911950388038619</v>
      </c>
      <c r="B817">
        <f ca="1">_xlfn.IFS(AND(A817&gt;铜钱系统分析!$D$233,A817&lt;=铜钱系统分析!$E$233),5,AND(A817&gt;铜钱系统分析!$D$234,A817&lt;=铜钱系统分析!$E$234),4,AND(A817&gt;铜钱系统分析!$D$235,A817&lt;=铜钱系统分析!$E$235),3,AND(A817&gt;铜钱系统分析!$D$236,A817&lt;=铜钱系统分析!$E$236),2)</f>
        <v>2</v>
      </c>
      <c r="D817" s="48">
        <f t="shared" ca="1" si="121"/>
        <v>55.531190337769509</v>
      </c>
      <c r="E817">
        <f ca="1">_xlfn.IFS(AND(D817&gt;铜钱系统分析!$D$233,D817&lt;=铜钱系统分析!$E$233),5,AND(D817&gt;铜钱系统分析!$D$234,D817&lt;=铜钱系统分析!$E$234),4,AND(D817&gt;铜钱系统分析!$D$235,D817&lt;=铜钱系统分析!$E$235),3,AND(D817&gt;铜钱系统分析!$D$236,D817&lt;=铜钱系统分析!$E$236),2)</f>
        <v>3</v>
      </c>
      <c r="G817" s="48">
        <f t="shared" ca="1" si="122"/>
        <v>69.001940668919076</v>
      </c>
      <c r="H817">
        <f ca="1">_xlfn.IFS(AND(G817&gt;铜钱系统分析!$D$233,G817&lt;=铜钱系统分析!$E$233),5,AND(G817&gt;铜钱系统分析!$D$234,G817&lt;=铜钱系统分析!$E$234),4,AND(G817&gt;铜钱系统分析!$D$235,G817&lt;=铜钱系统分析!$E$235),3,AND(G817&gt;铜钱系统分析!$D$236,G817&lt;=铜钱系统分析!$E$236),2)</f>
        <v>3</v>
      </c>
      <c r="J817" s="48">
        <f t="shared" ca="1" si="123"/>
        <v>72.384877220116735</v>
      </c>
      <c r="K817">
        <f ca="1">_xlfn.IFS(AND(J817&gt;铜钱系统分析!$D$233,J817&lt;=铜钱系统分析!$E$233),5,AND(J817&gt;铜钱系统分析!$D$234,J817&lt;=铜钱系统分析!$E$234),4,AND(J817&gt;铜钱系统分析!$D$235,J817&lt;=铜钱系统分析!$E$235),3,AND(J817&gt;铜钱系统分析!$D$236,J817&lt;=铜钱系统分析!$E$236),2)</f>
        <v>3</v>
      </c>
      <c r="M817" s="48">
        <f t="shared" ca="1" si="124"/>
        <v>9.0333720557200454</v>
      </c>
      <c r="N817">
        <f ca="1">_xlfn.IFS(AND(M817&gt;铜钱系统分析!$D$233,M817&lt;=铜钱系统分析!$E$233),5,AND(M817&gt;铜钱系统分析!$D$234,M817&lt;=铜钱系统分析!$E$234),4,AND(M817&gt;铜钱系统分析!$D$235,M817&lt;=铜钱系统分析!$E$235),3,AND(M817&gt;铜钱系统分析!$D$236,M817&lt;=铜钱系统分析!$E$236),2)</f>
        <v>3</v>
      </c>
      <c r="P817" s="48">
        <f t="shared" ca="1" si="125"/>
        <v>87.165267923240663</v>
      </c>
      <c r="Q817">
        <f ca="1">_xlfn.IFS(AND(P817&gt;铜钱系统分析!$D$233,P817&lt;=铜钱系统分析!$E$233),5,AND(P817&gt;铜钱系统分析!$D$234,P817&lt;=铜钱系统分析!$E$234),4,AND(P817&gt;铜钱系统分析!$D$235,P817&lt;=铜钱系统分析!$E$235),3,AND(P817&gt;铜钱系统分析!$D$236,P817&lt;=铜钱系统分析!$E$236),2)</f>
        <v>2</v>
      </c>
      <c r="S817" s="48">
        <f t="shared" ca="1" si="126"/>
        <v>39.695620240048527</v>
      </c>
      <c r="T817">
        <f ca="1">_xlfn.IFS(AND(S817&gt;铜钱系统分析!$D$233,S817&lt;=铜钱系统分析!$E$233),5,AND(S817&gt;铜钱系统分析!$D$234,S817&lt;=铜钱系统分析!$E$234),4,AND(S817&gt;铜钱系统分析!$D$235,S817&lt;=铜钱系统分析!$E$235),3,AND(S817&gt;铜钱系统分析!$D$236,S817&lt;=铜钱系统分析!$E$236),2)</f>
        <v>3</v>
      </c>
      <c r="V817" s="48">
        <f t="shared" ca="1" si="127"/>
        <v>2.2624847443747598</v>
      </c>
      <c r="W817">
        <f ca="1">_xlfn.IFS(AND(V817&gt;铜钱系统分析!$D$233,V817&lt;=铜钱系统分析!$E$233),5,AND(V817&gt;铜钱系统分析!$D$234,V817&lt;=铜钱系统分析!$E$234),4,AND(V817&gt;铜钱系统分析!$D$235,V817&lt;=铜钱系统分析!$E$235),3,AND(V817&gt;铜钱系统分析!$D$236,V817&lt;=铜钱系统分析!$E$236),2)</f>
        <v>4</v>
      </c>
      <c r="Y817" s="48">
        <f t="shared" ca="1" si="128"/>
        <v>53.78592214542428</v>
      </c>
      <c r="Z817">
        <f ca="1">_xlfn.IFS(AND(Y817&gt;铜钱系统分析!$D$233,Y817&lt;=铜钱系统分析!$E$233),5,AND(Y817&gt;铜钱系统分析!$D$234,Y817&lt;=铜钱系统分析!$E$234),4,AND(Y817&gt;铜钱系统分析!$D$235,Y817&lt;=铜钱系统分析!$E$235),3,AND(Y817&gt;铜钱系统分析!$D$236,Y817&lt;=铜钱系统分析!$E$236),2)</f>
        <v>3</v>
      </c>
      <c r="AB817" s="48">
        <f t="shared" ca="1" si="129"/>
        <v>19.676082526027283</v>
      </c>
      <c r="AC817">
        <f ca="1">_xlfn.IFS(AND(AB817&gt;铜钱系统分析!$D$233,AB817&lt;=铜钱系统分析!$E$233),5,AND(AB817&gt;铜钱系统分析!$D$234,AB817&lt;=铜钱系统分析!$E$234),4,AND(AB817&gt;铜钱系统分析!$D$235,AB817&lt;=铜钱系统分析!$E$235),3,AND(AB817&gt;铜钱系统分析!$D$236,AB817&lt;=铜钱系统分析!$E$236),2)</f>
        <v>3</v>
      </c>
    </row>
    <row r="818" spans="1:29" x14ac:dyDescent="0.15">
      <c r="A818" s="48">
        <f t="shared" ca="1" si="120"/>
        <v>94.951726604538109</v>
      </c>
      <c r="B818">
        <f ca="1">_xlfn.IFS(AND(A818&gt;铜钱系统分析!$D$233,A818&lt;=铜钱系统分析!$E$233),5,AND(A818&gt;铜钱系统分析!$D$234,A818&lt;=铜钱系统分析!$E$234),4,AND(A818&gt;铜钱系统分析!$D$235,A818&lt;=铜钱系统分析!$E$235),3,AND(A818&gt;铜钱系统分析!$D$236,A818&lt;=铜钱系统分析!$E$236),2)</f>
        <v>2</v>
      </c>
      <c r="D818" s="48">
        <f t="shared" ca="1" si="121"/>
        <v>72.787662198376594</v>
      </c>
      <c r="E818">
        <f ca="1">_xlfn.IFS(AND(D818&gt;铜钱系统分析!$D$233,D818&lt;=铜钱系统分析!$E$233),5,AND(D818&gt;铜钱系统分析!$D$234,D818&lt;=铜钱系统分析!$E$234),4,AND(D818&gt;铜钱系统分析!$D$235,D818&lt;=铜钱系统分析!$E$235),3,AND(D818&gt;铜钱系统分析!$D$236,D818&lt;=铜钱系统分析!$E$236),2)</f>
        <v>2</v>
      </c>
      <c r="G818" s="48">
        <f t="shared" ca="1" si="122"/>
        <v>0.32968965758247704</v>
      </c>
      <c r="H818">
        <f ca="1">_xlfn.IFS(AND(G818&gt;铜钱系统分析!$D$233,G818&lt;=铜钱系统分析!$E$233),5,AND(G818&gt;铜钱系统分析!$D$234,G818&lt;=铜钱系统分析!$E$234),4,AND(G818&gt;铜钱系统分析!$D$235,G818&lt;=铜钱系统分析!$E$235),3,AND(G818&gt;铜钱系统分析!$D$236,G818&lt;=铜钱系统分析!$E$236),2)</f>
        <v>5</v>
      </c>
      <c r="J818" s="48">
        <f t="shared" ca="1" si="123"/>
        <v>30.650856746464918</v>
      </c>
      <c r="K818">
        <f ca="1">_xlfn.IFS(AND(J818&gt;铜钱系统分析!$D$233,J818&lt;=铜钱系统分析!$E$233),5,AND(J818&gt;铜钱系统分析!$D$234,J818&lt;=铜钱系统分析!$E$234),4,AND(J818&gt;铜钱系统分析!$D$235,J818&lt;=铜钱系统分析!$E$235),3,AND(J818&gt;铜钱系统分析!$D$236,J818&lt;=铜钱系统分析!$E$236),2)</f>
        <v>3</v>
      </c>
      <c r="M818" s="48">
        <f t="shared" ca="1" si="124"/>
        <v>93.902443358295997</v>
      </c>
      <c r="N818">
        <f ca="1">_xlfn.IFS(AND(M818&gt;铜钱系统分析!$D$233,M818&lt;=铜钱系统分析!$E$233),5,AND(M818&gt;铜钱系统分析!$D$234,M818&lt;=铜钱系统分析!$E$234),4,AND(M818&gt;铜钱系统分析!$D$235,M818&lt;=铜钱系统分析!$E$235),3,AND(M818&gt;铜钱系统分析!$D$236,M818&lt;=铜钱系统分析!$E$236),2)</f>
        <v>2</v>
      </c>
      <c r="P818" s="48">
        <f t="shared" ca="1" si="125"/>
        <v>75.074473689284346</v>
      </c>
      <c r="Q818">
        <f ca="1">_xlfn.IFS(AND(P818&gt;铜钱系统分析!$D$233,P818&lt;=铜钱系统分析!$E$233),5,AND(P818&gt;铜钱系统分析!$D$234,P818&lt;=铜钱系统分析!$E$234),4,AND(P818&gt;铜钱系统分析!$D$235,P818&lt;=铜钱系统分析!$E$235),3,AND(P818&gt;铜钱系统分析!$D$236,P818&lt;=铜钱系统分析!$E$236),2)</f>
        <v>2</v>
      </c>
      <c r="S818" s="48">
        <f t="shared" ca="1" si="126"/>
        <v>64.060464337779791</v>
      </c>
      <c r="T818">
        <f ca="1">_xlfn.IFS(AND(S818&gt;铜钱系统分析!$D$233,S818&lt;=铜钱系统分析!$E$233),5,AND(S818&gt;铜钱系统分析!$D$234,S818&lt;=铜钱系统分析!$E$234),4,AND(S818&gt;铜钱系统分析!$D$235,S818&lt;=铜钱系统分析!$E$235),3,AND(S818&gt;铜钱系统分析!$D$236,S818&lt;=铜钱系统分析!$E$236),2)</f>
        <v>3</v>
      </c>
      <c r="V818" s="48">
        <f t="shared" ca="1" si="127"/>
        <v>77.667141660700437</v>
      </c>
      <c r="W818">
        <f ca="1">_xlfn.IFS(AND(V818&gt;铜钱系统分析!$D$233,V818&lt;=铜钱系统分析!$E$233),5,AND(V818&gt;铜钱系统分析!$D$234,V818&lt;=铜钱系统分析!$E$234),4,AND(V818&gt;铜钱系统分析!$D$235,V818&lt;=铜钱系统分析!$E$235),3,AND(V818&gt;铜钱系统分析!$D$236,V818&lt;=铜钱系统分析!$E$236),2)</f>
        <v>2</v>
      </c>
      <c r="Y818" s="48">
        <f t="shared" ca="1" si="128"/>
        <v>47.228407724042555</v>
      </c>
      <c r="Z818">
        <f ca="1">_xlfn.IFS(AND(Y818&gt;铜钱系统分析!$D$233,Y818&lt;=铜钱系统分析!$E$233),5,AND(Y818&gt;铜钱系统分析!$D$234,Y818&lt;=铜钱系统分析!$E$234),4,AND(Y818&gt;铜钱系统分析!$D$235,Y818&lt;=铜钱系统分析!$E$235),3,AND(Y818&gt;铜钱系统分析!$D$236,Y818&lt;=铜钱系统分析!$E$236),2)</f>
        <v>3</v>
      </c>
      <c r="AB818" s="48">
        <f t="shared" ca="1" si="129"/>
        <v>86.657699730518161</v>
      </c>
      <c r="AC818">
        <f ca="1">_xlfn.IFS(AND(AB818&gt;铜钱系统分析!$D$233,AB818&lt;=铜钱系统分析!$E$233),5,AND(AB818&gt;铜钱系统分析!$D$234,AB818&lt;=铜钱系统分析!$E$234),4,AND(AB818&gt;铜钱系统分析!$D$235,AB818&lt;=铜钱系统分析!$E$235),3,AND(AB818&gt;铜钱系统分析!$D$236,AB818&lt;=铜钱系统分析!$E$236),2)</f>
        <v>2</v>
      </c>
    </row>
    <row r="819" spans="1:29" x14ac:dyDescent="0.15">
      <c r="A819" s="48">
        <f t="shared" ca="1" si="120"/>
        <v>42.251437644837495</v>
      </c>
      <c r="B819">
        <f ca="1">_xlfn.IFS(AND(A819&gt;铜钱系统分析!$D$233,A819&lt;=铜钱系统分析!$E$233),5,AND(A819&gt;铜钱系统分析!$D$234,A819&lt;=铜钱系统分析!$E$234),4,AND(A819&gt;铜钱系统分析!$D$235,A819&lt;=铜钱系统分析!$E$235),3,AND(A819&gt;铜钱系统分析!$D$236,A819&lt;=铜钱系统分析!$E$236),2)</f>
        <v>3</v>
      </c>
      <c r="D819" s="48">
        <f t="shared" ca="1" si="121"/>
        <v>43.67856712322736</v>
      </c>
      <c r="E819">
        <f ca="1">_xlfn.IFS(AND(D819&gt;铜钱系统分析!$D$233,D819&lt;=铜钱系统分析!$E$233),5,AND(D819&gt;铜钱系统分析!$D$234,D819&lt;=铜钱系统分析!$E$234),4,AND(D819&gt;铜钱系统分析!$D$235,D819&lt;=铜钱系统分析!$E$235),3,AND(D819&gt;铜钱系统分析!$D$236,D819&lt;=铜钱系统分析!$E$236),2)</f>
        <v>3</v>
      </c>
      <c r="G819" s="48">
        <f t="shared" ca="1" si="122"/>
        <v>86.69309907901112</v>
      </c>
      <c r="H819">
        <f ca="1">_xlfn.IFS(AND(G819&gt;铜钱系统分析!$D$233,G819&lt;=铜钱系统分析!$E$233),5,AND(G819&gt;铜钱系统分析!$D$234,G819&lt;=铜钱系统分析!$E$234),4,AND(G819&gt;铜钱系统分析!$D$235,G819&lt;=铜钱系统分析!$E$235),3,AND(G819&gt;铜钱系统分析!$D$236,G819&lt;=铜钱系统分析!$E$236),2)</f>
        <v>2</v>
      </c>
      <c r="J819" s="48">
        <f t="shared" ca="1" si="123"/>
        <v>62.385987685904432</v>
      </c>
      <c r="K819">
        <f ca="1">_xlfn.IFS(AND(J819&gt;铜钱系统分析!$D$233,J819&lt;=铜钱系统分析!$E$233),5,AND(J819&gt;铜钱系统分析!$D$234,J819&lt;=铜钱系统分析!$E$234),4,AND(J819&gt;铜钱系统分析!$D$235,J819&lt;=铜钱系统分析!$E$235),3,AND(J819&gt;铜钱系统分析!$D$236,J819&lt;=铜钱系统分析!$E$236),2)</f>
        <v>3</v>
      </c>
      <c r="M819" s="48">
        <f t="shared" ca="1" si="124"/>
        <v>11.510817245507155</v>
      </c>
      <c r="N819">
        <f ca="1">_xlfn.IFS(AND(M819&gt;铜钱系统分析!$D$233,M819&lt;=铜钱系统分析!$E$233),5,AND(M819&gt;铜钱系统分析!$D$234,M819&lt;=铜钱系统分析!$E$234),4,AND(M819&gt;铜钱系统分析!$D$235,M819&lt;=铜钱系统分析!$E$235),3,AND(M819&gt;铜钱系统分析!$D$236,M819&lt;=铜钱系统分析!$E$236),2)</f>
        <v>3</v>
      </c>
      <c r="P819" s="48">
        <f t="shared" ca="1" si="125"/>
        <v>98.491547384298187</v>
      </c>
      <c r="Q819">
        <f ca="1">_xlfn.IFS(AND(P819&gt;铜钱系统分析!$D$233,P819&lt;=铜钱系统分析!$E$233),5,AND(P819&gt;铜钱系统分析!$D$234,P819&lt;=铜钱系统分析!$E$234),4,AND(P819&gt;铜钱系统分析!$D$235,P819&lt;=铜钱系统分析!$E$235),3,AND(P819&gt;铜钱系统分析!$D$236,P819&lt;=铜钱系统分析!$E$236),2)</f>
        <v>2</v>
      </c>
      <c r="S819" s="48">
        <f t="shared" ca="1" si="126"/>
        <v>30.45940346175583</v>
      </c>
      <c r="T819">
        <f ca="1">_xlfn.IFS(AND(S819&gt;铜钱系统分析!$D$233,S819&lt;=铜钱系统分析!$E$233),5,AND(S819&gt;铜钱系统分析!$D$234,S819&lt;=铜钱系统分析!$E$234),4,AND(S819&gt;铜钱系统分析!$D$235,S819&lt;=铜钱系统分析!$E$235),3,AND(S819&gt;铜钱系统分析!$D$236,S819&lt;=铜钱系统分析!$E$236),2)</f>
        <v>3</v>
      </c>
      <c r="V819" s="48">
        <f t="shared" ca="1" si="127"/>
        <v>90.648040964842437</v>
      </c>
      <c r="W819">
        <f ca="1">_xlfn.IFS(AND(V819&gt;铜钱系统分析!$D$233,V819&lt;=铜钱系统分析!$E$233),5,AND(V819&gt;铜钱系统分析!$D$234,V819&lt;=铜钱系统分析!$E$234),4,AND(V819&gt;铜钱系统分析!$D$235,V819&lt;=铜钱系统分析!$E$235),3,AND(V819&gt;铜钱系统分析!$D$236,V819&lt;=铜钱系统分析!$E$236),2)</f>
        <v>2</v>
      </c>
      <c r="Y819" s="48">
        <f t="shared" ca="1" si="128"/>
        <v>39.21271094835479</v>
      </c>
      <c r="Z819">
        <f ca="1">_xlfn.IFS(AND(Y819&gt;铜钱系统分析!$D$233,Y819&lt;=铜钱系统分析!$E$233),5,AND(Y819&gt;铜钱系统分析!$D$234,Y819&lt;=铜钱系统分析!$E$234),4,AND(Y819&gt;铜钱系统分析!$D$235,Y819&lt;=铜钱系统分析!$E$235),3,AND(Y819&gt;铜钱系统分析!$D$236,Y819&lt;=铜钱系统分析!$E$236),2)</f>
        <v>3</v>
      </c>
      <c r="AB819" s="48">
        <f t="shared" ca="1" si="129"/>
        <v>74.587428536808105</v>
      </c>
      <c r="AC819">
        <f ca="1">_xlfn.IFS(AND(AB819&gt;铜钱系统分析!$D$233,AB819&lt;=铜钱系统分析!$E$233),5,AND(AB819&gt;铜钱系统分析!$D$234,AB819&lt;=铜钱系统分析!$E$234),4,AND(AB819&gt;铜钱系统分析!$D$235,AB819&lt;=铜钱系统分析!$E$235),3,AND(AB819&gt;铜钱系统分析!$D$236,AB819&lt;=铜钱系统分析!$E$236),2)</f>
        <v>2</v>
      </c>
    </row>
    <row r="820" spans="1:29" x14ac:dyDescent="0.15">
      <c r="A820" s="48">
        <f t="shared" ca="1" si="120"/>
        <v>4.9183410831039609</v>
      </c>
      <c r="B820">
        <f ca="1">_xlfn.IFS(AND(A820&gt;铜钱系统分析!$D$233,A820&lt;=铜钱系统分析!$E$233),5,AND(A820&gt;铜钱系统分析!$D$234,A820&lt;=铜钱系统分析!$E$234),4,AND(A820&gt;铜钱系统分析!$D$235,A820&lt;=铜钱系统分析!$E$235),3,AND(A820&gt;铜钱系统分析!$D$236,A820&lt;=铜钱系统分析!$E$236),2)</f>
        <v>3</v>
      </c>
      <c r="D820" s="48">
        <f t="shared" ca="1" si="121"/>
        <v>35.608864350928307</v>
      </c>
      <c r="E820">
        <f ca="1">_xlfn.IFS(AND(D820&gt;铜钱系统分析!$D$233,D820&lt;=铜钱系统分析!$E$233),5,AND(D820&gt;铜钱系统分析!$D$234,D820&lt;=铜钱系统分析!$E$234),4,AND(D820&gt;铜钱系统分析!$D$235,D820&lt;=铜钱系统分析!$E$235),3,AND(D820&gt;铜钱系统分析!$D$236,D820&lt;=铜钱系统分析!$E$236),2)</f>
        <v>3</v>
      </c>
      <c r="G820" s="48">
        <f t="shared" ca="1" si="122"/>
        <v>75.930041602301998</v>
      </c>
      <c r="H820">
        <f ca="1">_xlfn.IFS(AND(G820&gt;铜钱系统分析!$D$233,G820&lt;=铜钱系统分析!$E$233),5,AND(G820&gt;铜钱系统分析!$D$234,G820&lt;=铜钱系统分析!$E$234),4,AND(G820&gt;铜钱系统分析!$D$235,G820&lt;=铜钱系统分析!$E$235),3,AND(G820&gt;铜钱系统分析!$D$236,G820&lt;=铜钱系统分析!$E$236),2)</f>
        <v>2</v>
      </c>
      <c r="J820" s="48">
        <f t="shared" ca="1" si="123"/>
        <v>61.867103934208558</v>
      </c>
      <c r="K820">
        <f ca="1">_xlfn.IFS(AND(J820&gt;铜钱系统分析!$D$233,J820&lt;=铜钱系统分析!$E$233),5,AND(J820&gt;铜钱系统分析!$D$234,J820&lt;=铜钱系统分析!$E$234),4,AND(J820&gt;铜钱系统分析!$D$235,J820&lt;=铜钱系统分析!$E$235),3,AND(J820&gt;铜钱系统分析!$D$236,J820&lt;=铜钱系统分析!$E$236),2)</f>
        <v>3</v>
      </c>
      <c r="M820" s="48">
        <f t="shared" ca="1" si="124"/>
        <v>43.078585870812184</v>
      </c>
      <c r="N820">
        <f ca="1">_xlfn.IFS(AND(M820&gt;铜钱系统分析!$D$233,M820&lt;=铜钱系统分析!$E$233),5,AND(M820&gt;铜钱系统分析!$D$234,M820&lt;=铜钱系统分析!$E$234),4,AND(M820&gt;铜钱系统分析!$D$235,M820&lt;=铜钱系统分析!$E$235),3,AND(M820&gt;铜钱系统分析!$D$236,M820&lt;=铜钱系统分析!$E$236),2)</f>
        <v>3</v>
      </c>
      <c r="P820" s="48">
        <f t="shared" ca="1" si="125"/>
        <v>95.412529462658043</v>
      </c>
      <c r="Q820">
        <f ca="1">_xlfn.IFS(AND(P820&gt;铜钱系统分析!$D$233,P820&lt;=铜钱系统分析!$E$233),5,AND(P820&gt;铜钱系统分析!$D$234,P820&lt;=铜钱系统分析!$E$234),4,AND(P820&gt;铜钱系统分析!$D$235,P820&lt;=铜钱系统分析!$E$235),3,AND(P820&gt;铜钱系统分析!$D$236,P820&lt;=铜钱系统分析!$E$236),2)</f>
        <v>2</v>
      </c>
      <c r="S820" s="48">
        <f t="shared" ca="1" si="126"/>
        <v>24.780844778915146</v>
      </c>
      <c r="T820">
        <f ca="1">_xlfn.IFS(AND(S820&gt;铜钱系统分析!$D$233,S820&lt;=铜钱系统分析!$E$233),5,AND(S820&gt;铜钱系统分析!$D$234,S820&lt;=铜钱系统分析!$E$234),4,AND(S820&gt;铜钱系统分析!$D$235,S820&lt;=铜钱系统分析!$E$235),3,AND(S820&gt;铜钱系统分析!$D$236,S820&lt;=铜钱系统分析!$E$236),2)</f>
        <v>3</v>
      </c>
      <c r="V820" s="48">
        <f t="shared" ca="1" si="127"/>
        <v>88.87574972528131</v>
      </c>
      <c r="W820">
        <f ca="1">_xlfn.IFS(AND(V820&gt;铜钱系统分析!$D$233,V820&lt;=铜钱系统分析!$E$233),5,AND(V820&gt;铜钱系统分析!$D$234,V820&lt;=铜钱系统分析!$E$234),4,AND(V820&gt;铜钱系统分析!$D$235,V820&lt;=铜钱系统分析!$E$235),3,AND(V820&gt;铜钱系统分析!$D$236,V820&lt;=铜钱系统分析!$E$236),2)</f>
        <v>2</v>
      </c>
      <c r="Y820" s="48">
        <f t="shared" ca="1" si="128"/>
        <v>66.83209437613489</v>
      </c>
      <c r="Z820">
        <f ca="1">_xlfn.IFS(AND(Y820&gt;铜钱系统分析!$D$233,Y820&lt;=铜钱系统分析!$E$233),5,AND(Y820&gt;铜钱系统分析!$D$234,Y820&lt;=铜钱系统分析!$E$234),4,AND(Y820&gt;铜钱系统分析!$D$235,Y820&lt;=铜钱系统分析!$E$235),3,AND(Y820&gt;铜钱系统分析!$D$236,Y820&lt;=铜钱系统分析!$E$236),2)</f>
        <v>3</v>
      </c>
      <c r="AB820" s="48">
        <f t="shared" ca="1" si="129"/>
        <v>69.400879176773572</v>
      </c>
      <c r="AC820">
        <f ca="1">_xlfn.IFS(AND(AB820&gt;铜钱系统分析!$D$233,AB820&lt;=铜钱系统分析!$E$233),5,AND(AB820&gt;铜钱系统分析!$D$234,AB820&lt;=铜钱系统分析!$E$234),4,AND(AB820&gt;铜钱系统分析!$D$235,AB820&lt;=铜钱系统分析!$E$235),3,AND(AB820&gt;铜钱系统分析!$D$236,AB820&lt;=铜钱系统分析!$E$236),2)</f>
        <v>3</v>
      </c>
    </row>
    <row r="821" spans="1:29" x14ac:dyDescent="0.15">
      <c r="A821" s="48">
        <f t="shared" ca="1" si="120"/>
        <v>54.898118797033057</v>
      </c>
      <c r="B821">
        <f ca="1">_xlfn.IFS(AND(A821&gt;铜钱系统分析!$D$233,A821&lt;=铜钱系统分析!$E$233),5,AND(A821&gt;铜钱系统分析!$D$234,A821&lt;=铜钱系统分析!$E$234),4,AND(A821&gt;铜钱系统分析!$D$235,A821&lt;=铜钱系统分析!$E$235),3,AND(A821&gt;铜钱系统分析!$D$236,A821&lt;=铜钱系统分析!$E$236),2)</f>
        <v>3</v>
      </c>
      <c r="D821" s="48">
        <f t="shared" ca="1" si="121"/>
        <v>9.4870817533353247</v>
      </c>
      <c r="E821">
        <f ca="1">_xlfn.IFS(AND(D821&gt;铜钱系统分析!$D$233,D821&lt;=铜钱系统分析!$E$233),5,AND(D821&gt;铜钱系统分析!$D$234,D821&lt;=铜钱系统分析!$E$234),4,AND(D821&gt;铜钱系统分析!$D$235,D821&lt;=铜钱系统分析!$E$235),3,AND(D821&gt;铜钱系统分析!$D$236,D821&lt;=铜钱系统分析!$E$236),2)</f>
        <v>3</v>
      </c>
      <c r="G821" s="48">
        <f t="shared" ca="1" si="122"/>
        <v>88.440362610788142</v>
      </c>
      <c r="H821">
        <f ca="1">_xlfn.IFS(AND(G821&gt;铜钱系统分析!$D$233,G821&lt;=铜钱系统分析!$E$233),5,AND(G821&gt;铜钱系统分析!$D$234,G821&lt;=铜钱系统分析!$E$234),4,AND(G821&gt;铜钱系统分析!$D$235,G821&lt;=铜钱系统分析!$E$235),3,AND(G821&gt;铜钱系统分析!$D$236,G821&lt;=铜钱系统分析!$E$236),2)</f>
        <v>2</v>
      </c>
      <c r="J821" s="48">
        <f t="shared" ca="1" si="123"/>
        <v>10.973947144063178</v>
      </c>
      <c r="K821">
        <f ca="1">_xlfn.IFS(AND(J821&gt;铜钱系统分析!$D$233,J821&lt;=铜钱系统分析!$E$233),5,AND(J821&gt;铜钱系统分析!$D$234,J821&lt;=铜钱系统分析!$E$234),4,AND(J821&gt;铜钱系统分析!$D$235,J821&lt;=铜钱系统分析!$E$235),3,AND(J821&gt;铜钱系统分析!$D$236,J821&lt;=铜钱系统分析!$E$236),2)</f>
        <v>3</v>
      </c>
      <c r="M821" s="48">
        <f t="shared" ca="1" si="124"/>
        <v>53.734873592270304</v>
      </c>
      <c r="N821">
        <f ca="1">_xlfn.IFS(AND(M821&gt;铜钱系统分析!$D$233,M821&lt;=铜钱系统分析!$E$233),5,AND(M821&gt;铜钱系统分析!$D$234,M821&lt;=铜钱系统分析!$E$234),4,AND(M821&gt;铜钱系统分析!$D$235,M821&lt;=铜钱系统分析!$E$235),3,AND(M821&gt;铜钱系统分析!$D$236,M821&lt;=铜钱系统分析!$E$236),2)</f>
        <v>3</v>
      </c>
      <c r="P821" s="48">
        <f t="shared" ca="1" si="125"/>
        <v>96.671316158407933</v>
      </c>
      <c r="Q821">
        <f ca="1">_xlfn.IFS(AND(P821&gt;铜钱系统分析!$D$233,P821&lt;=铜钱系统分析!$E$233),5,AND(P821&gt;铜钱系统分析!$D$234,P821&lt;=铜钱系统分析!$E$234),4,AND(P821&gt;铜钱系统分析!$D$235,P821&lt;=铜钱系统分析!$E$235),3,AND(P821&gt;铜钱系统分析!$D$236,P821&lt;=铜钱系统分析!$E$236),2)</f>
        <v>2</v>
      </c>
      <c r="S821" s="48">
        <f t="shared" ca="1" si="126"/>
        <v>46.82064014471522</v>
      </c>
      <c r="T821">
        <f ca="1">_xlfn.IFS(AND(S821&gt;铜钱系统分析!$D$233,S821&lt;=铜钱系统分析!$E$233),5,AND(S821&gt;铜钱系统分析!$D$234,S821&lt;=铜钱系统分析!$E$234),4,AND(S821&gt;铜钱系统分析!$D$235,S821&lt;=铜钱系统分析!$E$235),3,AND(S821&gt;铜钱系统分析!$D$236,S821&lt;=铜钱系统分析!$E$236),2)</f>
        <v>3</v>
      </c>
      <c r="V821" s="48">
        <f t="shared" ca="1" si="127"/>
        <v>8.3127744098266731</v>
      </c>
      <c r="W821">
        <f ca="1">_xlfn.IFS(AND(V821&gt;铜钱系统分析!$D$233,V821&lt;=铜钱系统分析!$E$233),5,AND(V821&gt;铜钱系统分析!$D$234,V821&lt;=铜钱系统分析!$E$234),4,AND(V821&gt;铜钱系统分析!$D$235,V821&lt;=铜钱系统分析!$E$235),3,AND(V821&gt;铜钱系统分析!$D$236,V821&lt;=铜钱系统分析!$E$236),2)</f>
        <v>3</v>
      </c>
      <c r="Y821" s="48">
        <f t="shared" ca="1" si="128"/>
        <v>13.49227587680083</v>
      </c>
      <c r="Z821">
        <f ca="1">_xlfn.IFS(AND(Y821&gt;铜钱系统分析!$D$233,Y821&lt;=铜钱系统分析!$E$233),5,AND(Y821&gt;铜钱系统分析!$D$234,Y821&lt;=铜钱系统分析!$E$234),4,AND(Y821&gt;铜钱系统分析!$D$235,Y821&lt;=铜钱系统分析!$E$235),3,AND(Y821&gt;铜钱系统分析!$D$236,Y821&lt;=铜钱系统分析!$E$236),2)</f>
        <v>3</v>
      </c>
      <c r="AB821" s="48">
        <f t="shared" ca="1" si="129"/>
        <v>75.872907812874573</v>
      </c>
      <c r="AC821">
        <f ca="1">_xlfn.IFS(AND(AB821&gt;铜钱系统分析!$D$233,AB821&lt;=铜钱系统分析!$E$233),5,AND(AB821&gt;铜钱系统分析!$D$234,AB821&lt;=铜钱系统分析!$E$234),4,AND(AB821&gt;铜钱系统分析!$D$235,AB821&lt;=铜钱系统分析!$E$235),3,AND(AB821&gt;铜钱系统分析!$D$236,AB821&lt;=铜钱系统分析!$E$236),2)</f>
        <v>2</v>
      </c>
    </row>
    <row r="822" spans="1:29" x14ac:dyDescent="0.15">
      <c r="A822" s="48">
        <f t="shared" ca="1" si="120"/>
        <v>69.765262917574333</v>
      </c>
      <c r="B822">
        <f ca="1">_xlfn.IFS(AND(A822&gt;铜钱系统分析!$D$233,A822&lt;=铜钱系统分析!$E$233),5,AND(A822&gt;铜钱系统分析!$D$234,A822&lt;=铜钱系统分析!$E$234),4,AND(A822&gt;铜钱系统分析!$D$235,A822&lt;=铜钱系统分析!$E$235),3,AND(A822&gt;铜钱系统分析!$D$236,A822&lt;=铜钱系统分析!$E$236),2)</f>
        <v>3</v>
      </c>
      <c r="D822" s="48">
        <f t="shared" ca="1" si="121"/>
        <v>21.346357313238752</v>
      </c>
      <c r="E822">
        <f ca="1">_xlfn.IFS(AND(D822&gt;铜钱系统分析!$D$233,D822&lt;=铜钱系统分析!$E$233),5,AND(D822&gt;铜钱系统分析!$D$234,D822&lt;=铜钱系统分析!$E$234),4,AND(D822&gt;铜钱系统分析!$D$235,D822&lt;=铜钱系统分析!$E$235),3,AND(D822&gt;铜钱系统分析!$D$236,D822&lt;=铜钱系统分析!$E$236),2)</f>
        <v>3</v>
      </c>
      <c r="G822" s="48">
        <f t="shared" ca="1" si="122"/>
        <v>23.032177412869437</v>
      </c>
      <c r="H822">
        <f ca="1">_xlfn.IFS(AND(G822&gt;铜钱系统分析!$D$233,G822&lt;=铜钱系统分析!$E$233),5,AND(G822&gt;铜钱系统分析!$D$234,G822&lt;=铜钱系统分析!$E$234),4,AND(G822&gt;铜钱系统分析!$D$235,G822&lt;=铜钱系统分析!$E$235),3,AND(G822&gt;铜钱系统分析!$D$236,G822&lt;=铜钱系统分析!$E$236),2)</f>
        <v>3</v>
      </c>
      <c r="J822" s="48">
        <f t="shared" ca="1" si="123"/>
        <v>4.6029426483117248</v>
      </c>
      <c r="K822">
        <f ca="1">_xlfn.IFS(AND(J822&gt;铜钱系统分析!$D$233,J822&lt;=铜钱系统分析!$E$233),5,AND(J822&gt;铜钱系统分析!$D$234,J822&lt;=铜钱系统分析!$E$234),4,AND(J822&gt;铜钱系统分析!$D$235,J822&lt;=铜钱系统分析!$E$235),3,AND(J822&gt;铜钱系统分析!$D$236,J822&lt;=铜钱系统分析!$E$236),2)</f>
        <v>3</v>
      </c>
      <c r="M822" s="48">
        <f t="shared" ca="1" si="124"/>
        <v>4.4614348837393454</v>
      </c>
      <c r="N822">
        <f ca="1">_xlfn.IFS(AND(M822&gt;铜钱系统分析!$D$233,M822&lt;=铜钱系统分析!$E$233),5,AND(M822&gt;铜钱系统分析!$D$234,M822&lt;=铜钱系统分析!$E$234),4,AND(M822&gt;铜钱系统分析!$D$235,M822&lt;=铜钱系统分析!$E$235),3,AND(M822&gt;铜钱系统分析!$D$236,M822&lt;=铜钱系统分析!$E$236),2)</f>
        <v>3</v>
      </c>
      <c r="P822" s="48">
        <f t="shared" ca="1" si="125"/>
        <v>25.213659725086469</v>
      </c>
      <c r="Q822">
        <f ca="1">_xlfn.IFS(AND(P822&gt;铜钱系统分析!$D$233,P822&lt;=铜钱系统分析!$E$233),5,AND(P822&gt;铜钱系统分析!$D$234,P822&lt;=铜钱系统分析!$E$234),4,AND(P822&gt;铜钱系统分析!$D$235,P822&lt;=铜钱系统分析!$E$235),3,AND(P822&gt;铜钱系统分析!$D$236,P822&lt;=铜钱系统分析!$E$236),2)</f>
        <v>3</v>
      </c>
      <c r="S822" s="48">
        <f t="shared" ca="1" si="126"/>
        <v>5.9276976882504329</v>
      </c>
      <c r="T822">
        <f ca="1">_xlfn.IFS(AND(S822&gt;铜钱系统分析!$D$233,S822&lt;=铜钱系统分析!$E$233),5,AND(S822&gt;铜钱系统分析!$D$234,S822&lt;=铜钱系统分析!$E$234),4,AND(S822&gt;铜钱系统分析!$D$235,S822&lt;=铜钱系统分析!$E$235),3,AND(S822&gt;铜钱系统分析!$D$236,S822&lt;=铜钱系统分析!$E$236),2)</f>
        <v>3</v>
      </c>
      <c r="V822" s="48">
        <f t="shared" ca="1" si="127"/>
        <v>0.79231563926076554</v>
      </c>
      <c r="W822">
        <f ca="1">_xlfn.IFS(AND(V822&gt;铜钱系统分析!$D$233,V822&lt;=铜钱系统分析!$E$233),5,AND(V822&gt;铜钱系统分析!$D$234,V822&lt;=铜钱系统分析!$E$234),4,AND(V822&gt;铜钱系统分析!$D$235,V822&lt;=铜钱系统分析!$E$235),3,AND(V822&gt;铜钱系统分析!$D$236,V822&lt;=铜钱系统分析!$E$236),2)</f>
        <v>4</v>
      </c>
      <c r="Y822" s="48">
        <f t="shared" ca="1" si="128"/>
        <v>74.25732029974597</v>
      </c>
      <c r="Z822">
        <f ca="1">_xlfn.IFS(AND(Y822&gt;铜钱系统分析!$D$233,Y822&lt;=铜钱系统分析!$E$233),5,AND(Y822&gt;铜钱系统分析!$D$234,Y822&lt;=铜钱系统分析!$E$234),4,AND(Y822&gt;铜钱系统分析!$D$235,Y822&lt;=铜钱系统分析!$E$235),3,AND(Y822&gt;铜钱系统分析!$D$236,Y822&lt;=铜钱系统分析!$E$236),2)</f>
        <v>2</v>
      </c>
      <c r="AB822" s="48">
        <f t="shared" ca="1" si="129"/>
        <v>20.558220525118355</v>
      </c>
      <c r="AC822">
        <f ca="1">_xlfn.IFS(AND(AB822&gt;铜钱系统分析!$D$233,AB822&lt;=铜钱系统分析!$E$233),5,AND(AB822&gt;铜钱系统分析!$D$234,AB822&lt;=铜钱系统分析!$E$234),4,AND(AB822&gt;铜钱系统分析!$D$235,AB822&lt;=铜钱系统分析!$E$235),3,AND(AB822&gt;铜钱系统分析!$D$236,AB822&lt;=铜钱系统分析!$E$236),2)</f>
        <v>3</v>
      </c>
    </row>
    <row r="823" spans="1:29" x14ac:dyDescent="0.15">
      <c r="A823" s="48">
        <f t="shared" ca="1" si="120"/>
        <v>49.581333051752765</v>
      </c>
      <c r="B823">
        <f ca="1">_xlfn.IFS(AND(A823&gt;铜钱系统分析!$D$233,A823&lt;=铜钱系统分析!$E$233),5,AND(A823&gt;铜钱系统分析!$D$234,A823&lt;=铜钱系统分析!$E$234),4,AND(A823&gt;铜钱系统分析!$D$235,A823&lt;=铜钱系统分析!$E$235),3,AND(A823&gt;铜钱系统分析!$D$236,A823&lt;=铜钱系统分析!$E$236),2)</f>
        <v>3</v>
      </c>
      <c r="D823" s="48">
        <f t="shared" ca="1" si="121"/>
        <v>58.690046206686574</v>
      </c>
      <c r="E823">
        <f ca="1">_xlfn.IFS(AND(D823&gt;铜钱系统分析!$D$233,D823&lt;=铜钱系统分析!$E$233),5,AND(D823&gt;铜钱系统分析!$D$234,D823&lt;=铜钱系统分析!$E$234),4,AND(D823&gt;铜钱系统分析!$D$235,D823&lt;=铜钱系统分析!$E$235),3,AND(D823&gt;铜钱系统分析!$D$236,D823&lt;=铜钱系统分析!$E$236),2)</f>
        <v>3</v>
      </c>
      <c r="G823" s="48">
        <f t="shared" ca="1" si="122"/>
        <v>5.3994293825577744</v>
      </c>
      <c r="H823">
        <f ca="1">_xlfn.IFS(AND(G823&gt;铜钱系统分析!$D$233,G823&lt;=铜钱系统分析!$E$233),5,AND(G823&gt;铜钱系统分析!$D$234,G823&lt;=铜钱系统分析!$E$234),4,AND(G823&gt;铜钱系统分析!$D$235,G823&lt;=铜钱系统分析!$E$235),3,AND(G823&gt;铜钱系统分析!$D$236,G823&lt;=铜钱系统分析!$E$236),2)</f>
        <v>3</v>
      </c>
      <c r="J823" s="48">
        <f t="shared" ca="1" si="123"/>
        <v>21.414029897272901</v>
      </c>
      <c r="K823">
        <f ca="1">_xlfn.IFS(AND(J823&gt;铜钱系统分析!$D$233,J823&lt;=铜钱系统分析!$E$233),5,AND(J823&gt;铜钱系统分析!$D$234,J823&lt;=铜钱系统分析!$E$234),4,AND(J823&gt;铜钱系统分析!$D$235,J823&lt;=铜钱系统分析!$E$235),3,AND(J823&gt;铜钱系统分析!$D$236,J823&lt;=铜钱系统分析!$E$236),2)</f>
        <v>3</v>
      </c>
      <c r="M823" s="48">
        <f t="shared" ca="1" si="124"/>
        <v>93.487161060721064</v>
      </c>
      <c r="N823">
        <f ca="1">_xlfn.IFS(AND(M823&gt;铜钱系统分析!$D$233,M823&lt;=铜钱系统分析!$E$233),5,AND(M823&gt;铜钱系统分析!$D$234,M823&lt;=铜钱系统分析!$E$234),4,AND(M823&gt;铜钱系统分析!$D$235,M823&lt;=铜钱系统分析!$E$235),3,AND(M823&gt;铜钱系统分析!$D$236,M823&lt;=铜钱系统分析!$E$236),2)</f>
        <v>2</v>
      </c>
      <c r="P823" s="48">
        <f t="shared" ca="1" si="125"/>
        <v>68.953654074686852</v>
      </c>
      <c r="Q823">
        <f ca="1">_xlfn.IFS(AND(P823&gt;铜钱系统分析!$D$233,P823&lt;=铜钱系统分析!$E$233),5,AND(P823&gt;铜钱系统分析!$D$234,P823&lt;=铜钱系统分析!$E$234),4,AND(P823&gt;铜钱系统分析!$D$235,P823&lt;=铜钱系统分析!$E$235),3,AND(P823&gt;铜钱系统分析!$D$236,P823&lt;=铜钱系统分析!$E$236),2)</f>
        <v>3</v>
      </c>
      <c r="S823" s="48">
        <f t="shared" ca="1" si="126"/>
        <v>51.647531016192048</v>
      </c>
      <c r="T823">
        <f ca="1">_xlfn.IFS(AND(S823&gt;铜钱系统分析!$D$233,S823&lt;=铜钱系统分析!$E$233),5,AND(S823&gt;铜钱系统分析!$D$234,S823&lt;=铜钱系统分析!$E$234),4,AND(S823&gt;铜钱系统分析!$D$235,S823&lt;=铜钱系统分析!$E$235),3,AND(S823&gt;铜钱系统分析!$D$236,S823&lt;=铜钱系统分析!$E$236),2)</f>
        <v>3</v>
      </c>
      <c r="V823" s="48">
        <f t="shared" ca="1" si="127"/>
        <v>83.211004547564855</v>
      </c>
      <c r="W823">
        <f ca="1">_xlfn.IFS(AND(V823&gt;铜钱系统分析!$D$233,V823&lt;=铜钱系统分析!$E$233),5,AND(V823&gt;铜钱系统分析!$D$234,V823&lt;=铜钱系统分析!$E$234),4,AND(V823&gt;铜钱系统分析!$D$235,V823&lt;=铜钱系统分析!$E$235),3,AND(V823&gt;铜钱系统分析!$D$236,V823&lt;=铜钱系统分析!$E$236),2)</f>
        <v>2</v>
      </c>
      <c r="Y823" s="48">
        <f t="shared" ca="1" si="128"/>
        <v>21.171918770095253</v>
      </c>
      <c r="Z823">
        <f ca="1">_xlfn.IFS(AND(Y823&gt;铜钱系统分析!$D$233,Y823&lt;=铜钱系统分析!$E$233),5,AND(Y823&gt;铜钱系统分析!$D$234,Y823&lt;=铜钱系统分析!$E$234),4,AND(Y823&gt;铜钱系统分析!$D$235,Y823&lt;=铜钱系统分析!$E$235),3,AND(Y823&gt;铜钱系统分析!$D$236,Y823&lt;=铜钱系统分析!$E$236),2)</f>
        <v>3</v>
      </c>
      <c r="AB823" s="48">
        <f t="shared" ca="1" si="129"/>
        <v>20.119167398603299</v>
      </c>
      <c r="AC823">
        <f ca="1">_xlfn.IFS(AND(AB823&gt;铜钱系统分析!$D$233,AB823&lt;=铜钱系统分析!$E$233),5,AND(AB823&gt;铜钱系统分析!$D$234,AB823&lt;=铜钱系统分析!$E$234),4,AND(AB823&gt;铜钱系统分析!$D$235,AB823&lt;=铜钱系统分析!$E$235),3,AND(AB823&gt;铜钱系统分析!$D$236,AB823&lt;=铜钱系统分析!$E$236),2)</f>
        <v>3</v>
      </c>
    </row>
    <row r="824" spans="1:29" x14ac:dyDescent="0.15">
      <c r="A824" s="48">
        <f t="shared" ca="1" si="120"/>
        <v>80.328704977630409</v>
      </c>
      <c r="B824">
        <f ca="1">_xlfn.IFS(AND(A824&gt;铜钱系统分析!$D$233,A824&lt;=铜钱系统分析!$E$233),5,AND(A824&gt;铜钱系统分析!$D$234,A824&lt;=铜钱系统分析!$E$234),4,AND(A824&gt;铜钱系统分析!$D$235,A824&lt;=铜钱系统分析!$E$235),3,AND(A824&gt;铜钱系统分析!$D$236,A824&lt;=铜钱系统分析!$E$236),2)</f>
        <v>2</v>
      </c>
      <c r="D824" s="48">
        <f t="shared" ca="1" si="121"/>
        <v>44.301549887478018</v>
      </c>
      <c r="E824">
        <f ca="1">_xlfn.IFS(AND(D824&gt;铜钱系统分析!$D$233,D824&lt;=铜钱系统分析!$E$233),5,AND(D824&gt;铜钱系统分析!$D$234,D824&lt;=铜钱系统分析!$E$234),4,AND(D824&gt;铜钱系统分析!$D$235,D824&lt;=铜钱系统分析!$E$235),3,AND(D824&gt;铜钱系统分析!$D$236,D824&lt;=铜钱系统分析!$E$236),2)</f>
        <v>3</v>
      </c>
      <c r="G824" s="48">
        <f t="shared" ca="1" si="122"/>
        <v>55.207459335013297</v>
      </c>
      <c r="H824">
        <f ca="1">_xlfn.IFS(AND(G824&gt;铜钱系统分析!$D$233,G824&lt;=铜钱系统分析!$E$233),5,AND(G824&gt;铜钱系统分析!$D$234,G824&lt;=铜钱系统分析!$E$234),4,AND(G824&gt;铜钱系统分析!$D$235,G824&lt;=铜钱系统分析!$E$235),3,AND(G824&gt;铜钱系统分析!$D$236,G824&lt;=铜钱系统分析!$E$236),2)</f>
        <v>3</v>
      </c>
      <c r="J824" s="48">
        <f t="shared" ca="1" si="123"/>
        <v>57.872993901503897</v>
      </c>
      <c r="K824">
        <f ca="1">_xlfn.IFS(AND(J824&gt;铜钱系统分析!$D$233,J824&lt;=铜钱系统分析!$E$233),5,AND(J824&gt;铜钱系统分析!$D$234,J824&lt;=铜钱系统分析!$E$234),4,AND(J824&gt;铜钱系统分析!$D$235,J824&lt;=铜钱系统分析!$E$235),3,AND(J824&gt;铜钱系统分析!$D$236,J824&lt;=铜钱系统分析!$E$236),2)</f>
        <v>3</v>
      </c>
      <c r="M824" s="48">
        <f t="shared" ca="1" si="124"/>
        <v>8.6128586360245674E-2</v>
      </c>
      <c r="N824">
        <f ca="1">_xlfn.IFS(AND(M824&gt;铜钱系统分析!$D$233,M824&lt;=铜钱系统分析!$E$233),5,AND(M824&gt;铜钱系统分析!$D$234,M824&lt;=铜钱系统分析!$E$234),4,AND(M824&gt;铜钱系统分析!$D$235,M824&lt;=铜钱系统分析!$E$235),3,AND(M824&gt;铜钱系统分析!$D$236,M824&lt;=铜钱系统分析!$E$236),2)</f>
        <v>5</v>
      </c>
      <c r="P824" s="48">
        <f t="shared" ca="1" si="125"/>
        <v>59.238279612789434</v>
      </c>
      <c r="Q824">
        <f ca="1">_xlfn.IFS(AND(P824&gt;铜钱系统分析!$D$233,P824&lt;=铜钱系统分析!$E$233),5,AND(P824&gt;铜钱系统分析!$D$234,P824&lt;=铜钱系统分析!$E$234),4,AND(P824&gt;铜钱系统分析!$D$235,P824&lt;=铜钱系统分析!$E$235),3,AND(P824&gt;铜钱系统分析!$D$236,P824&lt;=铜钱系统分析!$E$236),2)</f>
        <v>3</v>
      </c>
      <c r="S824" s="48">
        <f t="shared" ca="1" si="126"/>
        <v>57.185440078477491</v>
      </c>
      <c r="T824">
        <f ca="1">_xlfn.IFS(AND(S824&gt;铜钱系统分析!$D$233,S824&lt;=铜钱系统分析!$E$233),5,AND(S824&gt;铜钱系统分析!$D$234,S824&lt;=铜钱系统分析!$E$234),4,AND(S824&gt;铜钱系统分析!$D$235,S824&lt;=铜钱系统分析!$E$235),3,AND(S824&gt;铜钱系统分析!$D$236,S824&lt;=铜钱系统分析!$E$236),2)</f>
        <v>3</v>
      </c>
      <c r="V824" s="48">
        <f t="shared" ca="1" si="127"/>
        <v>92.714759737823954</v>
      </c>
      <c r="W824">
        <f ca="1">_xlfn.IFS(AND(V824&gt;铜钱系统分析!$D$233,V824&lt;=铜钱系统分析!$E$233),5,AND(V824&gt;铜钱系统分析!$D$234,V824&lt;=铜钱系统分析!$E$234),4,AND(V824&gt;铜钱系统分析!$D$235,V824&lt;=铜钱系统分析!$E$235),3,AND(V824&gt;铜钱系统分析!$D$236,V824&lt;=铜钱系统分析!$E$236),2)</f>
        <v>2</v>
      </c>
      <c r="Y824" s="48">
        <f t="shared" ca="1" si="128"/>
        <v>93.102163771359798</v>
      </c>
      <c r="Z824">
        <f ca="1">_xlfn.IFS(AND(Y824&gt;铜钱系统分析!$D$233,Y824&lt;=铜钱系统分析!$E$233),5,AND(Y824&gt;铜钱系统分析!$D$234,Y824&lt;=铜钱系统分析!$E$234),4,AND(Y824&gt;铜钱系统分析!$D$235,Y824&lt;=铜钱系统分析!$E$235),3,AND(Y824&gt;铜钱系统分析!$D$236,Y824&lt;=铜钱系统分析!$E$236),2)</f>
        <v>2</v>
      </c>
      <c r="AB824" s="48">
        <f t="shared" ca="1" si="129"/>
        <v>34.048470262391675</v>
      </c>
      <c r="AC824">
        <f ca="1">_xlfn.IFS(AND(AB824&gt;铜钱系统分析!$D$233,AB824&lt;=铜钱系统分析!$E$233),5,AND(AB824&gt;铜钱系统分析!$D$234,AB824&lt;=铜钱系统分析!$E$234),4,AND(AB824&gt;铜钱系统分析!$D$235,AB824&lt;=铜钱系统分析!$E$235),3,AND(AB824&gt;铜钱系统分析!$D$236,AB824&lt;=铜钱系统分析!$E$236),2)</f>
        <v>3</v>
      </c>
    </row>
    <row r="825" spans="1:29" x14ac:dyDescent="0.15">
      <c r="A825" s="48">
        <f t="shared" ca="1" si="120"/>
        <v>84.943647328562804</v>
      </c>
      <c r="B825">
        <f ca="1">_xlfn.IFS(AND(A825&gt;铜钱系统分析!$D$233,A825&lt;=铜钱系统分析!$E$233),5,AND(A825&gt;铜钱系统分析!$D$234,A825&lt;=铜钱系统分析!$E$234),4,AND(A825&gt;铜钱系统分析!$D$235,A825&lt;=铜钱系统分析!$E$235),3,AND(A825&gt;铜钱系统分析!$D$236,A825&lt;=铜钱系统分析!$E$236),2)</f>
        <v>2</v>
      </c>
      <c r="D825" s="48">
        <f t="shared" ca="1" si="121"/>
        <v>65.367686945543028</v>
      </c>
      <c r="E825">
        <f ca="1">_xlfn.IFS(AND(D825&gt;铜钱系统分析!$D$233,D825&lt;=铜钱系统分析!$E$233),5,AND(D825&gt;铜钱系统分析!$D$234,D825&lt;=铜钱系统分析!$E$234),4,AND(D825&gt;铜钱系统分析!$D$235,D825&lt;=铜钱系统分析!$E$235),3,AND(D825&gt;铜钱系统分析!$D$236,D825&lt;=铜钱系统分析!$E$236),2)</f>
        <v>3</v>
      </c>
      <c r="G825" s="48">
        <f t="shared" ca="1" si="122"/>
        <v>49.222159273690316</v>
      </c>
      <c r="H825">
        <f ca="1">_xlfn.IFS(AND(G825&gt;铜钱系统分析!$D$233,G825&lt;=铜钱系统分析!$E$233),5,AND(G825&gt;铜钱系统分析!$D$234,G825&lt;=铜钱系统分析!$E$234),4,AND(G825&gt;铜钱系统分析!$D$235,G825&lt;=铜钱系统分析!$E$235),3,AND(G825&gt;铜钱系统分析!$D$236,G825&lt;=铜钱系统分析!$E$236),2)</f>
        <v>3</v>
      </c>
      <c r="J825" s="48">
        <f t="shared" ca="1" si="123"/>
        <v>32.715177514651636</v>
      </c>
      <c r="K825">
        <f ca="1">_xlfn.IFS(AND(J825&gt;铜钱系统分析!$D$233,J825&lt;=铜钱系统分析!$E$233),5,AND(J825&gt;铜钱系统分析!$D$234,J825&lt;=铜钱系统分析!$E$234),4,AND(J825&gt;铜钱系统分析!$D$235,J825&lt;=铜钱系统分析!$E$235),3,AND(J825&gt;铜钱系统分析!$D$236,J825&lt;=铜钱系统分析!$E$236),2)</f>
        <v>3</v>
      </c>
      <c r="M825" s="48">
        <f t="shared" ca="1" si="124"/>
        <v>21.238236871779993</v>
      </c>
      <c r="N825">
        <f ca="1">_xlfn.IFS(AND(M825&gt;铜钱系统分析!$D$233,M825&lt;=铜钱系统分析!$E$233),5,AND(M825&gt;铜钱系统分析!$D$234,M825&lt;=铜钱系统分析!$E$234),4,AND(M825&gt;铜钱系统分析!$D$235,M825&lt;=铜钱系统分析!$E$235),3,AND(M825&gt;铜钱系统分析!$D$236,M825&lt;=铜钱系统分析!$E$236),2)</f>
        <v>3</v>
      </c>
      <c r="P825" s="48">
        <f t="shared" ca="1" si="125"/>
        <v>7.4604064192076773</v>
      </c>
      <c r="Q825">
        <f ca="1">_xlfn.IFS(AND(P825&gt;铜钱系统分析!$D$233,P825&lt;=铜钱系统分析!$E$233),5,AND(P825&gt;铜钱系统分析!$D$234,P825&lt;=铜钱系统分析!$E$234),4,AND(P825&gt;铜钱系统分析!$D$235,P825&lt;=铜钱系统分析!$E$235),3,AND(P825&gt;铜钱系统分析!$D$236,P825&lt;=铜钱系统分析!$E$236),2)</f>
        <v>3</v>
      </c>
      <c r="S825" s="48">
        <f t="shared" ca="1" si="126"/>
        <v>37.889764358476164</v>
      </c>
      <c r="T825">
        <f ca="1">_xlfn.IFS(AND(S825&gt;铜钱系统分析!$D$233,S825&lt;=铜钱系统分析!$E$233),5,AND(S825&gt;铜钱系统分析!$D$234,S825&lt;=铜钱系统分析!$E$234),4,AND(S825&gt;铜钱系统分析!$D$235,S825&lt;=铜钱系统分析!$E$235),3,AND(S825&gt;铜钱系统分析!$D$236,S825&lt;=铜钱系统分析!$E$236),2)</f>
        <v>3</v>
      </c>
      <c r="V825" s="48">
        <f t="shared" ca="1" si="127"/>
        <v>82.580912110831008</v>
      </c>
      <c r="W825">
        <f ca="1">_xlfn.IFS(AND(V825&gt;铜钱系统分析!$D$233,V825&lt;=铜钱系统分析!$E$233),5,AND(V825&gt;铜钱系统分析!$D$234,V825&lt;=铜钱系统分析!$E$234),4,AND(V825&gt;铜钱系统分析!$D$235,V825&lt;=铜钱系统分析!$E$235),3,AND(V825&gt;铜钱系统分析!$D$236,V825&lt;=铜钱系统分析!$E$236),2)</f>
        <v>2</v>
      </c>
      <c r="Y825" s="48">
        <f t="shared" ca="1" si="128"/>
        <v>59.43341872547763</v>
      </c>
      <c r="Z825">
        <f ca="1">_xlfn.IFS(AND(Y825&gt;铜钱系统分析!$D$233,Y825&lt;=铜钱系统分析!$E$233),5,AND(Y825&gt;铜钱系统分析!$D$234,Y825&lt;=铜钱系统分析!$E$234),4,AND(Y825&gt;铜钱系统分析!$D$235,Y825&lt;=铜钱系统分析!$E$235),3,AND(Y825&gt;铜钱系统分析!$D$236,Y825&lt;=铜钱系统分析!$E$236),2)</f>
        <v>3</v>
      </c>
      <c r="AB825" s="48">
        <f t="shared" ca="1" si="129"/>
        <v>56.268231107125033</v>
      </c>
      <c r="AC825">
        <f ca="1">_xlfn.IFS(AND(AB825&gt;铜钱系统分析!$D$233,AB825&lt;=铜钱系统分析!$E$233),5,AND(AB825&gt;铜钱系统分析!$D$234,AB825&lt;=铜钱系统分析!$E$234),4,AND(AB825&gt;铜钱系统分析!$D$235,AB825&lt;=铜钱系统分析!$E$235),3,AND(AB825&gt;铜钱系统分析!$D$236,AB825&lt;=铜钱系统分析!$E$236),2)</f>
        <v>3</v>
      </c>
    </row>
    <row r="826" spans="1:29" x14ac:dyDescent="0.15">
      <c r="A826" s="48">
        <f t="shared" ca="1" si="120"/>
        <v>28.015777534099872</v>
      </c>
      <c r="B826">
        <f ca="1">_xlfn.IFS(AND(A826&gt;铜钱系统分析!$D$233,A826&lt;=铜钱系统分析!$E$233),5,AND(A826&gt;铜钱系统分析!$D$234,A826&lt;=铜钱系统分析!$E$234),4,AND(A826&gt;铜钱系统分析!$D$235,A826&lt;=铜钱系统分析!$E$235),3,AND(A826&gt;铜钱系统分析!$D$236,A826&lt;=铜钱系统分析!$E$236),2)</f>
        <v>3</v>
      </c>
      <c r="D826" s="48">
        <f t="shared" ca="1" si="121"/>
        <v>66.505249195943378</v>
      </c>
      <c r="E826">
        <f ca="1">_xlfn.IFS(AND(D826&gt;铜钱系统分析!$D$233,D826&lt;=铜钱系统分析!$E$233),5,AND(D826&gt;铜钱系统分析!$D$234,D826&lt;=铜钱系统分析!$E$234),4,AND(D826&gt;铜钱系统分析!$D$235,D826&lt;=铜钱系统分析!$E$235),3,AND(D826&gt;铜钱系统分析!$D$236,D826&lt;=铜钱系统分析!$E$236),2)</f>
        <v>3</v>
      </c>
      <c r="G826" s="48">
        <f t="shared" ca="1" si="122"/>
        <v>67.842140700761377</v>
      </c>
      <c r="H826">
        <f ca="1">_xlfn.IFS(AND(G826&gt;铜钱系统分析!$D$233,G826&lt;=铜钱系统分析!$E$233),5,AND(G826&gt;铜钱系统分析!$D$234,G826&lt;=铜钱系统分析!$E$234),4,AND(G826&gt;铜钱系统分析!$D$235,G826&lt;=铜钱系统分析!$E$235),3,AND(G826&gt;铜钱系统分析!$D$236,G826&lt;=铜钱系统分析!$E$236),2)</f>
        <v>3</v>
      </c>
      <c r="J826" s="48">
        <f t="shared" ca="1" si="123"/>
        <v>95.009356458450071</v>
      </c>
      <c r="K826">
        <f ca="1">_xlfn.IFS(AND(J826&gt;铜钱系统分析!$D$233,J826&lt;=铜钱系统分析!$E$233),5,AND(J826&gt;铜钱系统分析!$D$234,J826&lt;=铜钱系统分析!$E$234),4,AND(J826&gt;铜钱系统分析!$D$235,J826&lt;=铜钱系统分析!$E$235),3,AND(J826&gt;铜钱系统分析!$D$236,J826&lt;=铜钱系统分析!$E$236),2)</f>
        <v>2</v>
      </c>
      <c r="M826" s="48">
        <f t="shared" ca="1" si="124"/>
        <v>55.684993859674833</v>
      </c>
      <c r="N826">
        <f ca="1">_xlfn.IFS(AND(M826&gt;铜钱系统分析!$D$233,M826&lt;=铜钱系统分析!$E$233),5,AND(M826&gt;铜钱系统分析!$D$234,M826&lt;=铜钱系统分析!$E$234),4,AND(M826&gt;铜钱系统分析!$D$235,M826&lt;=铜钱系统分析!$E$235),3,AND(M826&gt;铜钱系统分析!$D$236,M826&lt;=铜钱系统分析!$E$236),2)</f>
        <v>3</v>
      </c>
      <c r="P826" s="48">
        <f t="shared" ca="1" si="125"/>
        <v>31.893384968774953</v>
      </c>
      <c r="Q826">
        <f ca="1">_xlfn.IFS(AND(P826&gt;铜钱系统分析!$D$233,P826&lt;=铜钱系统分析!$E$233),5,AND(P826&gt;铜钱系统分析!$D$234,P826&lt;=铜钱系统分析!$E$234),4,AND(P826&gt;铜钱系统分析!$D$235,P826&lt;=铜钱系统分析!$E$235),3,AND(P826&gt;铜钱系统分析!$D$236,P826&lt;=铜钱系统分析!$E$236),2)</f>
        <v>3</v>
      </c>
      <c r="S826" s="48">
        <f t="shared" ca="1" si="126"/>
        <v>71.938613503793064</v>
      </c>
      <c r="T826">
        <f ca="1">_xlfn.IFS(AND(S826&gt;铜钱系统分析!$D$233,S826&lt;=铜钱系统分析!$E$233),5,AND(S826&gt;铜钱系统分析!$D$234,S826&lt;=铜钱系统分析!$E$234),4,AND(S826&gt;铜钱系统分析!$D$235,S826&lt;=铜钱系统分析!$E$235),3,AND(S826&gt;铜钱系统分析!$D$236,S826&lt;=铜钱系统分析!$E$236),2)</f>
        <v>3</v>
      </c>
      <c r="V826" s="48">
        <f t="shared" ca="1" si="127"/>
        <v>22.573130079083491</v>
      </c>
      <c r="W826">
        <f ca="1">_xlfn.IFS(AND(V826&gt;铜钱系统分析!$D$233,V826&lt;=铜钱系统分析!$E$233),5,AND(V826&gt;铜钱系统分析!$D$234,V826&lt;=铜钱系统分析!$E$234),4,AND(V826&gt;铜钱系统分析!$D$235,V826&lt;=铜钱系统分析!$E$235),3,AND(V826&gt;铜钱系统分析!$D$236,V826&lt;=铜钱系统分析!$E$236),2)</f>
        <v>3</v>
      </c>
      <c r="Y826" s="48">
        <f t="shared" ca="1" si="128"/>
        <v>53.763294187947572</v>
      </c>
      <c r="Z826">
        <f ca="1">_xlfn.IFS(AND(Y826&gt;铜钱系统分析!$D$233,Y826&lt;=铜钱系统分析!$E$233),5,AND(Y826&gt;铜钱系统分析!$D$234,Y826&lt;=铜钱系统分析!$E$234),4,AND(Y826&gt;铜钱系统分析!$D$235,Y826&lt;=铜钱系统分析!$E$235),3,AND(Y826&gt;铜钱系统分析!$D$236,Y826&lt;=铜钱系统分析!$E$236),2)</f>
        <v>3</v>
      </c>
      <c r="AB826" s="48">
        <f t="shared" ca="1" si="129"/>
        <v>82.862439188505832</v>
      </c>
      <c r="AC826">
        <f ca="1">_xlfn.IFS(AND(AB826&gt;铜钱系统分析!$D$233,AB826&lt;=铜钱系统分析!$E$233),5,AND(AB826&gt;铜钱系统分析!$D$234,AB826&lt;=铜钱系统分析!$E$234),4,AND(AB826&gt;铜钱系统分析!$D$235,AB826&lt;=铜钱系统分析!$E$235),3,AND(AB826&gt;铜钱系统分析!$D$236,AB826&lt;=铜钱系统分析!$E$236),2)</f>
        <v>2</v>
      </c>
    </row>
    <row r="827" spans="1:29" x14ac:dyDescent="0.15">
      <c r="A827" s="48">
        <f t="shared" ca="1" si="120"/>
        <v>96.50449980606335</v>
      </c>
      <c r="B827">
        <f ca="1">_xlfn.IFS(AND(A827&gt;铜钱系统分析!$D$233,A827&lt;=铜钱系统分析!$E$233),5,AND(A827&gt;铜钱系统分析!$D$234,A827&lt;=铜钱系统分析!$E$234),4,AND(A827&gt;铜钱系统分析!$D$235,A827&lt;=铜钱系统分析!$E$235),3,AND(A827&gt;铜钱系统分析!$D$236,A827&lt;=铜钱系统分析!$E$236),2)</f>
        <v>2</v>
      </c>
      <c r="D827" s="48">
        <f t="shared" ca="1" si="121"/>
        <v>73.225420918095125</v>
      </c>
      <c r="E827">
        <f ca="1">_xlfn.IFS(AND(D827&gt;铜钱系统分析!$D$233,D827&lt;=铜钱系统分析!$E$233),5,AND(D827&gt;铜钱系统分析!$D$234,D827&lt;=铜钱系统分析!$E$234),4,AND(D827&gt;铜钱系统分析!$D$235,D827&lt;=铜钱系统分析!$E$235),3,AND(D827&gt;铜钱系统分析!$D$236,D827&lt;=铜钱系统分析!$E$236),2)</f>
        <v>2</v>
      </c>
      <c r="G827" s="48">
        <f t="shared" ca="1" si="122"/>
        <v>52.87123676777211</v>
      </c>
      <c r="H827">
        <f ca="1">_xlfn.IFS(AND(G827&gt;铜钱系统分析!$D$233,G827&lt;=铜钱系统分析!$E$233),5,AND(G827&gt;铜钱系统分析!$D$234,G827&lt;=铜钱系统分析!$E$234),4,AND(G827&gt;铜钱系统分析!$D$235,G827&lt;=铜钱系统分析!$E$235),3,AND(G827&gt;铜钱系统分析!$D$236,G827&lt;=铜钱系统分析!$E$236),2)</f>
        <v>3</v>
      </c>
      <c r="J827" s="48">
        <f t="shared" ca="1" si="123"/>
        <v>71.725230356969035</v>
      </c>
      <c r="K827">
        <f ca="1">_xlfn.IFS(AND(J827&gt;铜钱系统分析!$D$233,J827&lt;=铜钱系统分析!$E$233),5,AND(J827&gt;铜钱系统分析!$D$234,J827&lt;=铜钱系统分析!$E$234),4,AND(J827&gt;铜钱系统分析!$D$235,J827&lt;=铜钱系统分析!$E$235),3,AND(J827&gt;铜钱系统分析!$D$236,J827&lt;=铜钱系统分析!$E$236),2)</f>
        <v>3</v>
      </c>
      <c r="M827" s="48">
        <f t="shared" ca="1" si="124"/>
        <v>83.809651456436058</v>
      </c>
      <c r="N827">
        <f ca="1">_xlfn.IFS(AND(M827&gt;铜钱系统分析!$D$233,M827&lt;=铜钱系统分析!$E$233),5,AND(M827&gt;铜钱系统分析!$D$234,M827&lt;=铜钱系统分析!$E$234),4,AND(M827&gt;铜钱系统分析!$D$235,M827&lt;=铜钱系统分析!$E$235),3,AND(M827&gt;铜钱系统分析!$D$236,M827&lt;=铜钱系统分析!$E$236),2)</f>
        <v>2</v>
      </c>
      <c r="P827" s="48">
        <f t="shared" ca="1" si="125"/>
        <v>52.079916246072308</v>
      </c>
      <c r="Q827">
        <f ca="1">_xlfn.IFS(AND(P827&gt;铜钱系统分析!$D$233,P827&lt;=铜钱系统分析!$E$233),5,AND(P827&gt;铜钱系统分析!$D$234,P827&lt;=铜钱系统分析!$E$234),4,AND(P827&gt;铜钱系统分析!$D$235,P827&lt;=铜钱系统分析!$E$235),3,AND(P827&gt;铜钱系统分析!$D$236,P827&lt;=铜钱系统分析!$E$236),2)</f>
        <v>3</v>
      </c>
      <c r="S827" s="48">
        <f t="shared" ca="1" si="126"/>
        <v>4.418569063505684E-2</v>
      </c>
      <c r="T827">
        <f ca="1">_xlfn.IFS(AND(S827&gt;铜钱系统分析!$D$233,S827&lt;=铜钱系统分析!$E$233),5,AND(S827&gt;铜钱系统分析!$D$234,S827&lt;=铜钱系统分析!$E$234),4,AND(S827&gt;铜钱系统分析!$D$235,S827&lt;=铜钱系统分析!$E$235),3,AND(S827&gt;铜钱系统分析!$D$236,S827&lt;=铜钱系统分析!$E$236),2)</f>
        <v>5</v>
      </c>
      <c r="V827" s="48">
        <f t="shared" ca="1" si="127"/>
        <v>43.479024704255878</v>
      </c>
      <c r="W827">
        <f ca="1">_xlfn.IFS(AND(V827&gt;铜钱系统分析!$D$233,V827&lt;=铜钱系统分析!$E$233),5,AND(V827&gt;铜钱系统分析!$D$234,V827&lt;=铜钱系统分析!$E$234),4,AND(V827&gt;铜钱系统分析!$D$235,V827&lt;=铜钱系统分析!$E$235),3,AND(V827&gt;铜钱系统分析!$D$236,V827&lt;=铜钱系统分析!$E$236),2)</f>
        <v>3</v>
      </c>
      <c r="Y827" s="48">
        <f t="shared" ca="1" si="128"/>
        <v>96.587468640713453</v>
      </c>
      <c r="Z827">
        <f ca="1">_xlfn.IFS(AND(Y827&gt;铜钱系统分析!$D$233,Y827&lt;=铜钱系统分析!$E$233),5,AND(Y827&gt;铜钱系统分析!$D$234,Y827&lt;=铜钱系统分析!$E$234),4,AND(Y827&gt;铜钱系统分析!$D$235,Y827&lt;=铜钱系统分析!$E$235),3,AND(Y827&gt;铜钱系统分析!$D$236,Y827&lt;=铜钱系统分析!$E$236),2)</f>
        <v>2</v>
      </c>
      <c r="AB827" s="48">
        <f t="shared" ca="1" si="129"/>
        <v>30.749286706356859</v>
      </c>
      <c r="AC827">
        <f ca="1">_xlfn.IFS(AND(AB827&gt;铜钱系统分析!$D$233,AB827&lt;=铜钱系统分析!$E$233),5,AND(AB827&gt;铜钱系统分析!$D$234,AB827&lt;=铜钱系统分析!$E$234),4,AND(AB827&gt;铜钱系统分析!$D$235,AB827&lt;=铜钱系统分析!$E$235),3,AND(AB827&gt;铜钱系统分析!$D$236,AB827&lt;=铜钱系统分析!$E$236),2)</f>
        <v>3</v>
      </c>
    </row>
    <row r="828" spans="1:29" x14ac:dyDescent="0.15">
      <c r="A828" s="48">
        <f t="shared" ca="1" si="120"/>
        <v>10.907975380587088</v>
      </c>
      <c r="B828">
        <f ca="1">_xlfn.IFS(AND(A828&gt;铜钱系统分析!$D$233,A828&lt;=铜钱系统分析!$E$233),5,AND(A828&gt;铜钱系统分析!$D$234,A828&lt;=铜钱系统分析!$E$234),4,AND(A828&gt;铜钱系统分析!$D$235,A828&lt;=铜钱系统分析!$E$235),3,AND(A828&gt;铜钱系统分析!$D$236,A828&lt;=铜钱系统分析!$E$236),2)</f>
        <v>3</v>
      </c>
      <c r="D828" s="48">
        <f t="shared" ca="1" si="121"/>
        <v>22.521010547775987</v>
      </c>
      <c r="E828">
        <f ca="1">_xlfn.IFS(AND(D828&gt;铜钱系统分析!$D$233,D828&lt;=铜钱系统分析!$E$233),5,AND(D828&gt;铜钱系统分析!$D$234,D828&lt;=铜钱系统分析!$E$234),4,AND(D828&gt;铜钱系统分析!$D$235,D828&lt;=铜钱系统分析!$E$235),3,AND(D828&gt;铜钱系统分析!$D$236,D828&lt;=铜钱系统分析!$E$236),2)</f>
        <v>3</v>
      </c>
      <c r="G828" s="48">
        <f t="shared" ca="1" si="122"/>
        <v>52.635279822233606</v>
      </c>
      <c r="H828">
        <f ca="1">_xlfn.IFS(AND(G828&gt;铜钱系统分析!$D$233,G828&lt;=铜钱系统分析!$E$233),5,AND(G828&gt;铜钱系统分析!$D$234,G828&lt;=铜钱系统分析!$E$234),4,AND(G828&gt;铜钱系统分析!$D$235,G828&lt;=铜钱系统分析!$E$235),3,AND(G828&gt;铜钱系统分析!$D$236,G828&lt;=铜钱系统分析!$E$236),2)</f>
        <v>3</v>
      </c>
      <c r="J828" s="48">
        <f t="shared" ca="1" si="123"/>
        <v>12.959852141665095</v>
      </c>
      <c r="K828">
        <f ca="1">_xlfn.IFS(AND(J828&gt;铜钱系统分析!$D$233,J828&lt;=铜钱系统分析!$E$233),5,AND(J828&gt;铜钱系统分析!$D$234,J828&lt;=铜钱系统分析!$E$234),4,AND(J828&gt;铜钱系统分析!$D$235,J828&lt;=铜钱系统分析!$E$235),3,AND(J828&gt;铜钱系统分析!$D$236,J828&lt;=铜钱系统分析!$E$236),2)</f>
        <v>3</v>
      </c>
      <c r="M828" s="48">
        <f t="shared" ca="1" si="124"/>
        <v>60.496281478767223</v>
      </c>
      <c r="N828">
        <f ca="1">_xlfn.IFS(AND(M828&gt;铜钱系统分析!$D$233,M828&lt;=铜钱系统分析!$E$233),5,AND(M828&gt;铜钱系统分析!$D$234,M828&lt;=铜钱系统分析!$E$234),4,AND(M828&gt;铜钱系统分析!$D$235,M828&lt;=铜钱系统分析!$E$235),3,AND(M828&gt;铜钱系统分析!$D$236,M828&lt;=铜钱系统分析!$E$236),2)</f>
        <v>3</v>
      </c>
      <c r="P828" s="48">
        <f t="shared" ca="1" si="125"/>
        <v>77.292296585370394</v>
      </c>
      <c r="Q828">
        <f ca="1">_xlfn.IFS(AND(P828&gt;铜钱系统分析!$D$233,P828&lt;=铜钱系统分析!$E$233),5,AND(P828&gt;铜钱系统分析!$D$234,P828&lt;=铜钱系统分析!$E$234),4,AND(P828&gt;铜钱系统分析!$D$235,P828&lt;=铜钱系统分析!$E$235),3,AND(P828&gt;铜钱系统分析!$D$236,P828&lt;=铜钱系统分析!$E$236),2)</f>
        <v>2</v>
      </c>
      <c r="S828" s="48">
        <f t="shared" ca="1" si="126"/>
        <v>45.03657164420175</v>
      </c>
      <c r="T828">
        <f ca="1">_xlfn.IFS(AND(S828&gt;铜钱系统分析!$D$233,S828&lt;=铜钱系统分析!$E$233),5,AND(S828&gt;铜钱系统分析!$D$234,S828&lt;=铜钱系统分析!$E$234),4,AND(S828&gt;铜钱系统分析!$D$235,S828&lt;=铜钱系统分析!$E$235),3,AND(S828&gt;铜钱系统分析!$D$236,S828&lt;=铜钱系统分析!$E$236),2)</f>
        <v>3</v>
      </c>
      <c r="V828" s="48">
        <f t="shared" ca="1" si="127"/>
        <v>12.977715601344485</v>
      </c>
      <c r="W828">
        <f ca="1">_xlfn.IFS(AND(V828&gt;铜钱系统分析!$D$233,V828&lt;=铜钱系统分析!$E$233),5,AND(V828&gt;铜钱系统分析!$D$234,V828&lt;=铜钱系统分析!$E$234),4,AND(V828&gt;铜钱系统分析!$D$235,V828&lt;=铜钱系统分析!$E$235),3,AND(V828&gt;铜钱系统分析!$D$236,V828&lt;=铜钱系统分析!$E$236),2)</f>
        <v>3</v>
      </c>
      <c r="Y828" s="48">
        <f t="shared" ca="1" si="128"/>
        <v>45.197139678132622</v>
      </c>
      <c r="Z828">
        <f ca="1">_xlfn.IFS(AND(Y828&gt;铜钱系统分析!$D$233,Y828&lt;=铜钱系统分析!$E$233),5,AND(Y828&gt;铜钱系统分析!$D$234,Y828&lt;=铜钱系统分析!$E$234),4,AND(Y828&gt;铜钱系统分析!$D$235,Y828&lt;=铜钱系统分析!$E$235),3,AND(Y828&gt;铜钱系统分析!$D$236,Y828&lt;=铜钱系统分析!$E$236),2)</f>
        <v>3</v>
      </c>
      <c r="AB828" s="48">
        <f t="shared" ca="1" si="129"/>
        <v>38.766595065187239</v>
      </c>
      <c r="AC828">
        <f ca="1">_xlfn.IFS(AND(AB828&gt;铜钱系统分析!$D$233,AB828&lt;=铜钱系统分析!$E$233),5,AND(AB828&gt;铜钱系统分析!$D$234,AB828&lt;=铜钱系统分析!$E$234),4,AND(AB828&gt;铜钱系统分析!$D$235,AB828&lt;=铜钱系统分析!$E$235),3,AND(AB828&gt;铜钱系统分析!$D$236,AB828&lt;=铜钱系统分析!$E$236),2)</f>
        <v>3</v>
      </c>
    </row>
    <row r="829" spans="1:29" x14ac:dyDescent="0.15">
      <c r="A829" s="48">
        <f t="shared" ca="1" si="120"/>
        <v>94.069575095674722</v>
      </c>
      <c r="B829">
        <f ca="1">_xlfn.IFS(AND(A829&gt;铜钱系统分析!$D$233,A829&lt;=铜钱系统分析!$E$233),5,AND(A829&gt;铜钱系统分析!$D$234,A829&lt;=铜钱系统分析!$E$234),4,AND(A829&gt;铜钱系统分析!$D$235,A829&lt;=铜钱系统分析!$E$235),3,AND(A829&gt;铜钱系统分析!$D$236,A829&lt;=铜钱系统分析!$E$236),2)</f>
        <v>2</v>
      </c>
      <c r="D829" s="48">
        <f t="shared" ca="1" si="121"/>
        <v>23.402337049442913</v>
      </c>
      <c r="E829">
        <f ca="1">_xlfn.IFS(AND(D829&gt;铜钱系统分析!$D$233,D829&lt;=铜钱系统分析!$E$233),5,AND(D829&gt;铜钱系统分析!$D$234,D829&lt;=铜钱系统分析!$E$234),4,AND(D829&gt;铜钱系统分析!$D$235,D829&lt;=铜钱系统分析!$E$235),3,AND(D829&gt;铜钱系统分析!$D$236,D829&lt;=铜钱系统分析!$E$236),2)</f>
        <v>3</v>
      </c>
      <c r="G829" s="48">
        <f t="shared" ca="1" si="122"/>
        <v>13.856946852563912</v>
      </c>
      <c r="H829">
        <f ca="1">_xlfn.IFS(AND(G829&gt;铜钱系统分析!$D$233,G829&lt;=铜钱系统分析!$E$233),5,AND(G829&gt;铜钱系统分析!$D$234,G829&lt;=铜钱系统分析!$E$234),4,AND(G829&gt;铜钱系统分析!$D$235,G829&lt;=铜钱系统分析!$E$235),3,AND(G829&gt;铜钱系统分析!$D$236,G829&lt;=铜钱系统分析!$E$236),2)</f>
        <v>3</v>
      </c>
      <c r="J829" s="48">
        <f t="shared" ca="1" si="123"/>
        <v>4.4385874275155057</v>
      </c>
      <c r="K829">
        <f ca="1">_xlfn.IFS(AND(J829&gt;铜钱系统分析!$D$233,J829&lt;=铜钱系统分析!$E$233),5,AND(J829&gt;铜钱系统分析!$D$234,J829&lt;=铜钱系统分析!$E$234),4,AND(J829&gt;铜钱系统分析!$D$235,J829&lt;=铜钱系统分析!$E$235),3,AND(J829&gt;铜钱系统分析!$D$236,J829&lt;=铜钱系统分析!$E$236),2)</f>
        <v>3</v>
      </c>
      <c r="M829" s="48">
        <f t="shared" ca="1" si="124"/>
        <v>44.547313312490687</v>
      </c>
      <c r="N829">
        <f ca="1">_xlfn.IFS(AND(M829&gt;铜钱系统分析!$D$233,M829&lt;=铜钱系统分析!$E$233),5,AND(M829&gt;铜钱系统分析!$D$234,M829&lt;=铜钱系统分析!$E$234),4,AND(M829&gt;铜钱系统分析!$D$235,M829&lt;=铜钱系统分析!$E$235),3,AND(M829&gt;铜钱系统分析!$D$236,M829&lt;=铜钱系统分析!$E$236),2)</f>
        <v>3</v>
      </c>
      <c r="P829" s="48">
        <f t="shared" ca="1" si="125"/>
        <v>72.914618150735862</v>
      </c>
      <c r="Q829">
        <f ca="1">_xlfn.IFS(AND(P829&gt;铜钱系统分析!$D$233,P829&lt;=铜钱系统分析!$E$233),5,AND(P829&gt;铜钱系统分析!$D$234,P829&lt;=铜钱系统分析!$E$234),4,AND(P829&gt;铜钱系统分析!$D$235,P829&lt;=铜钱系统分析!$E$235),3,AND(P829&gt;铜钱系统分析!$D$236,P829&lt;=铜钱系统分析!$E$236),2)</f>
        <v>2</v>
      </c>
      <c r="S829" s="48">
        <f t="shared" ca="1" si="126"/>
        <v>18.502272536094676</v>
      </c>
      <c r="T829">
        <f ca="1">_xlfn.IFS(AND(S829&gt;铜钱系统分析!$D$233,S829&lt;=铜钱系统分析!$E$233),5,AND(S829&gt;铜钱系统分析!$D$234,S829&lt;=铜钱系统分析!$E$234),4,AND(S829&gt;铜钱系统分析!$D$235,S829&lt;=铜钱系统分析!$E$235),3,AND(S829&gt;铜钱系统分析!$D$236,S829&lt;=铜钱系统分析!$E$236),2)</f>
        <v>3</v>
      </c>
      <c r="V829" s="48">
        <f t="shared" ca="1" si="127"/>
        <v>63.952228218785564</v>
      </c>
      <c r="W829">
        <f ca="1">_xlfn.IFS(AND(V829&gt;铜钱系统分析!$D$233,V829&lt;=铜钱系统分析!$E$233),5,AND(V829&gt;铜钱系统分析!$D$234,V829&lt;=铜钱系统分析!$E$234),4,AND(V829&gt;铜钱系统分析!$D$235,V829&lt;=铜钱系统分析!$E$235),3,AND(V829&gt;铜钱系统分析!$D$236,V829&lt;=铜钱系统分析!$E$236),2)</f>
        <v>3</v>
      </c>
      <c r="Y829" s="48">
        <f t="shared" ca="1" si="128"/>
        <v>97.390696991386037</v>
      </c>
      <c r="Z829">
        <f ca="1">_xlfn.IFS(AND(Y829&gt;铜钱系统分析!$D$233,Y829&lt;=铜钱系统分析!$E$233),5,AND(Y829&gt;铜钱系统分析!$D$234,Y829&lt;=铜钱系统分析!$E$234),4,AND(Y829&gt;铜钱系统分析!$D$235,Y829&lt;=铜钱系统分析!$E$235),3,AND(Y829&gt;铜钱系统分析!$D$236,Y829&lt;=铜钱系统分析!$E$236),2)</f>
        <v>2</v>
      </c>
      <c r="AB829" s="48">
        <f t="shared" ca="1" si="129"/>
        <v>34.966501028108866</v>
      </c>
      <c r="AC829">
        <f ca="1">_xlfn.IFS(AND(AB829&gt;铜钱系统分析!$D$233,AB829&lt;=铜钱系统分析!$E$233),5,AND(AB829&gt;铜钱系统分析!$D$234,AB829&lt;=铜钱系统分析!$E$234),4,AND(AB829&gt;铜钱系统分析!$D$235,AB829&lt;=铜钱系统分析!$E$235),3,AND(AB829&gt;铜钱系统分析!$D$236,AB829&lt;=铜钱系统分析!$E$236),2)</f>
        <v>3</v>
      </c>
    </row>
    <row r="830" spans="1:29" x14ac:dyDescent="0.15">
      <c r="A830" s="48">
        <f t="shared" ca="1" si="120"/>
        <v>72.926119136007557</v>
      </c>
      <c r="B830">
        <f ca="1">_xlfn.IFS(AND(A830&gt;铜钱系统分析!$D$233,A830&lt;=铜钱系统分析!$E$233),5,AND(A830&gt;铜钱系统分析!$D$234,A830&lt;=铜钱系统分析!$E$234),4,AND(A830&gt;铜钱系统分析!$D$235,A830&lt;=铜钱系统分析!$E$235),3,AND(A830&gt;铜钱系统分析!$D$236,A830&lt;=铜钱系统分析!$E$236),2)</f>
        <v>2</v>
      </c>
      <c r="D830" s="48">
        <f t="shared" ca="1" si="121"/>
        <v>51.418827748334493</v>
      </c>
      <c r="E830">
        <f ca="1">_xlfn.IFS(AND(D830&gt;铜钱系统分析!$D$233,D830&lt;=铜钱系统分析!$E$233),5,AND(D830&gt;铜钱系统分析!$D$234,D830&lt;=铜钱系统分析!$E$234),4,AND(D830&gt;铜钱系统分析!$D$235,D830&lt;=铜钱系统分析!$E$235),3,AND(D830&gt;铜钱系统分析!$D$236,D830&lt;=铜钱系统分析!$E$236),2)</f>
        <v>3</v>
      </c>
      <c r="G830" s="48">
        <f t="shared" ca="1" si="122"/>
        <v>28.268771678711314</v>
      </c>
      <c r="H830">
        <f ca="1">_xlfn.IFS(AND(G830&gt;铜钱系统分析!$D$233,G830&lt;=铜钱系统分析!$E$233),5,AND(G830&gt;铜钱系统分析!$D$234,G830&lt;=铜钱系统分析!$E$234),4,AND(G830&gt;铜钱系统分析!$D$235,G830&lt;=铜钱系统分析!$E$235),3,AND(G830&gt;铜钱系统分析!$D$236,G830&lt;=铜钱系统分析!$E$236),2)</f>
        <v>3</v>
      </c>
      <c r="J830" s="48">
        <f t="shared" ca="1" si="123"/>
        <v>28.298096671265338</v>
      </c>
      <c r="K830">
        <f ca="1">_xlfn.IFS(AND(J830&gt;铜钱系统分析!$D$233,J830&lt;=铜钱系统分析!$E$233),5,AND(J830&gt;铜钱系统分析!$D$234,J830&lt;=铜钱系统分析!$E$234),4,AND(J830&gt;铜钱系统分析!$D$235,J830&lt;=铜钱系统分析!$E$235),3,AND(J830&gt;铜钱系统分析!$D$236,J830&lt;=铜钱系统分析!$E$236),2)</f>
        <v>3</v>
      </c>
      <c r="M830" s="48">
        <f t="shared" ca="1" si="124"/>
        <v>97.313445432844915</v>
      </c>
      <c r="N830">
        <f ca="1">_xlfn.IFS(AND(M830&gt;铜钱系统分析!$D$233,M830&lt;=铜钱系统分析!$E$233),5,AND(M830&gt;铜钱系统分析!$D$234,M830&lt;=铜钱系统分析!$E$234),4,AND(M830&gt;铜钱系统分析!$D$235,M830&lt;=铜钱系统分析!$E$235),3,AND(M830&gt;铜钱系统分析!$D$236,M830&lt;=铜钱系统分析!$E$236),2)</f>
        <v>2</v>
      </c>
      <c r="P830" s="48">
        <f t="shared" ca="1" si="125"/>
        <v>5.7087776139407298</v>
      </c>
      <c r="Q830">
        <f ca="1">_xlfn.IFS(AND(P830&gt;铜钱系统分析!$D$233,P830&lt;=铜钱系统分析!$E$233),5,AND(P830&gt;铜钱系统分析!$D$234,P830&lt;=铜钱系统分析!$E$234),4,AND(P830&gt;铜钱系统分析!$D$235,P830&lt;=铜钱系统分析!$E$235),3,AND(P830&gt;铜钱系统分析!$D$236,P830&lt;=铜钱系统分析!$E$236),2)</f>
        <v>3</v>
      </c>
      <c r="S830" s="48">
        <f t="shared" ca="1" si="126"/>
        <v>78.270495067771193</v>
      </c>
      <c r="T830">
        <f ca="1">_xlfn.IFS(AND(S830&gt;铜钱系统分析!$D$233,S830&lt;=铜钱系统分析!$E$233),5,AND(S830&gt;铜钱系统分析!$D$234,S830&lt;=铜钱系统分析!$E$234),4,AND(S830&gt;铜钱系统分析!$D$235,S830&lt;=铜钱系统分析!$E$235),3,AND(S830&gt;铜钱系统分析!$D$236,S830&lt;=铜钱系统分析!$E$236),2)</f>
        <v>2</v>
      </c>
      <c r="V830" s="48">
        <f t="shared" ca="1" si="127"/>
        <v>35.78919675146031</v>
      </c>
      <c r="W830">
        <f ca="1">_xlfn.IFS(AND(V830&gt;铜钱系统分析!$D$233,V830&lt;=铜钱系统分析!$E$233),5,AND(V830&gt;铜钱系统分析!$D$234,V830&lt;=铜钱系统分析!$E$234),4,AND(V830&gt;铜钱系统分析!$D$235,V830&lt;=铜钱系统分析!$E$235),3,AND(V830&gt;铜钱系统分析!$D$236,V830&lt;=铜钱系统分析!$E$236),2)</f>
        <v>3</v>
      </c>
      <c r="Y830" s="48">
        <f t="shared" ca="1" si="128"/>
        <v>75.042367229837609</v>
      </c>
      <c r="Z830">
        <f ca="1">_xlfn.IFS(AND(Y830&gt;铜钱系统分析!$D$233,Y830&lt;=铜钱系统分析!$E$233),5,AND(Y830&gt;铜钱系统分析!$D$234,Y830&lt;=铜钱系统分析!$E$234),4,AND(Y830&gt;铜钱系统分析!$D$235,Y830&lt;=铜钱系统分析!$E$235),3,AND(Y830&gt;铜钱系统分析!$D$236,Y830&lt;=铜钱系统分析!$E$236),2)</f>
        <v>2</v>
      </c>
      <c r="AB830" s="48">
        <f t="shared" ca="1" si="129"/>
        <v>49.348156867950458</v>
      </c>
      <c r="AC830">
        <f ca="1">_xlfn.IFS(AND(AB830&gt;铜钱系统分析!$D$233,AB830&lt;=铜钱系统分析!$E$233),5,AND(AB830&gt;铜钱系统分析!$D$234,AB830&lt;=铜钱系统分析!$E$234),4,AND(AB830&gt;铜钱系统分析!$D$235,AB830&lt;=铜钱系统分析!$E$235),3,AND(AB830&gt;铜钱系统分析!$D$236,AB830&lt;=铜钱系统分析!$E$236),2)</f>
        <v>3</v>
      </c>
    </row>
    <row r="831" spans="1:29" x14ac:dyDescent="0.15">
      <c r="A831" s="48">
        <f t="shared" ca="1" si="120"/>
        <v>68.01116142960754</v>
      </c>
      <c r="B831">
        <f ca="1">_xlfn.IFS(AND(A831&gt;铜钱系统分析!$D$233,A831&lt;=铜钱系统分析!$E$233),5,AND(A831&gt;铜钱系统分析!$D$234,A831&lt;=铜钱系统分析!$E$234),4,AND(A831&gt;铜钱系统分析!$D$235,A831&lt;=铜钱系统分析!$E$235),3,AND(A831&gt;铜钱系统分析!$D$236,A831&lt;=铜钱系统分析!$E$236),2)</f>
        <v>3</v>
      </c>
      <c r="D831" s="48">
        <f t="shared" ca="1" si="121"/>
        <v>77.687264712380838</v>
      </c>
      <c r="E831">
        <f ca="1">_xlfn.IFS(AND(D831&gt;铜钱系统分析!$D$233,D831&lt;=铜钱系统分析!$E$233),5,AND(D831&gt;铜钱系统分析!$D$234,D831&lt;=铜钱系统分析!$E$234),4,AND(D831&gt;铜钱系统分析!$D$235,D831&lt;=铜钱系统分析!$E$235),3,AND(D831&gt;铜钱系统分析!$D$236,D831&lt;=铜钱系统分析!$E$236),2)</f>
        <v>2</v>
      </c>
      <c r="G831" s="48">
        <f t="shared" ca="1" si="122"/>
        <v>46.417000459343186</v>
      </c>
      <c r="H831">
        <f ca="1">_xlfn.IFS(AND(G831&gt;铜钱系统分析!$D$233,G831&lt;=铜钱系统分析!$E$233),5,AND(G831&gt;铜钱系统分析!$D$234,G831&lt;=铜钱系统分析!$E$234),4,AND(G831&gt;铜钱系统分析!$D$235,G831&lt;=铜钱系统分析!$E$235),3,AND(G831&gt;铜钱系统分析!$D$236,G831&lt;=铜钱系统分析!$E$236),2)</f>
        <v>3</v>
      </c>
      <c r="J831" s="48">
        <f t="shared" ca="1" si="123"/>
        <v>59.350350580564758</v>
      </c>
      <c r="K831">
        <f ca="1">_xlfn.IFS(AND(J831&gt;铜钱系统分析!$D$233,J831&lt;=铜钱系统分析!$E$233),5,AND(J831&gt;铜钱系统分析!$D$234,J831&lt;=铜钱系统分析!$E$234),4,AND(J831&gt;铜钱系统分析!$D$235,J831&lt;=铜钱系统分析!$E$235),3,AND(J831&gt;铜钱系统分析!$D$236,J831&lt;=铜钱系统分析!$E$236),2)</f>
        <v>3</v>
      </c>
      <c r="M831" s="48">
        <f t="shared" ca="1" si="124"/>
        <v>46.676185165535443</v>
      </c>
      <c r="N831">
        <f ca="1">_xlfn.IFS(AND(M831&gt;铜钱系统分析!$D$233,M831&lt;=铜钱系统分析!$E$233),5,AND(M831&gt;铜钱系统分析!$D$234,M831&lt;=铜钱系统分析!$E$234),4,AND(M831&gt;铜钱系统分析!$D$235,M831&lt;=铜钱系统分析!$E$235),3,AND(M831&gt;铜钱系统分析!$D$236,M831&lt;=铜钱系统分析!$E$236),2)</f>
        <v>3</v>
      </c>
      <c r="P831" s="48">
        <f t="shared" ca="1" si="125"/>
        <v>40.262021431809735</v>
      </c>
      <c r="Q831">
        <f ca="1">_xlfn.IFS(AND(P831&gt;铜钱系统分析!$D$233,P831&lt;=铜钱系统分析!$E$233),5,AND(P831&gt;铜钱系统分析!$D$234,P831&lt;=铜钱系统分析!$E$234),4,AND(P831&gt;铜钱系统分析!$D$235,P831&lt;=铜钱系统分析!$E$235),3,AND(P831&gt;铜钱系统分析!$D$236,P831&lt;=铜钱系统分析!$E$236),2)</f>
        <v>3</v>
      </c>
      <c r="S831" s="48">
        <f t="shared" ca="1" si="126"/>
        <v>23.039439715455689</v>
      </c>
      <c r="T831">
        <f ca="1">_xlfn.IFS(AND(S831&gt;铜钱系统分析!$D$233,S831&lt;=铜钱系统分析!$E$233),5,AND(S831&gt;铜钱系统分析!$D$234,S831&lt;=铜钱系统分析!$E$234),4,AND(S831&gt;铜钱系统分析!$D$235,S831&lt;=铜钱系统分析!$E$235),3,AND(S831&gt;铜钱系统分析!$D$236,S831&lt;=铜钱系统分析!$E$236),2)</f>
        <v>3</v>
      </c>
      <c r="V831" s="48">
        <f t="shared" ca="1" si="127"/>
        <v>31.325384454785443</v>
      </c>
      <c r="W831">
        <f ca="1">_xlfn.IFS(AND(V831&gt;铜钱系统分析!$D$233,V831&lt;=铜钱系统分析!$E$233),5,AND(V831&gt;铜钱系统分析!$D$234,V831&lt;=铜钱系统分析!$E$234),4,AND(V831&gt;铜钱系统分析!$D$235,V831&lt;=铜钱系统分析!$E$235),3,AND(V831&gt;铜钱系统分析!$D$236,V831&lt;=铜钱系统分析!$E$236),2)</f>
        <v>3</v>
      </c>
      <c r="Y831" s="48">
        <f t="shared" ca="1" si="128"/>
        <v>14.465700764953338</v>
      </c>
      <c r="Z831">
        <f ca="1">_xlfn.IFS(AND(Y831&gt;铜钱系统分析!$D$233,Y831&lt;=铜钱系统分析!$E$233),5,AND(Y831&gt;铜钱系统分析!$D$234,Y831&lt;=铜钱系统分析!$E$234),4,AND(Y831&gt;铜钱系统分析!$D$235,Y831&lt;=铜钱系统分析!$E$235),3,AND(Y831&gt;铜钱系统分析!$D$236,Y831&lt;=铜钱系统分析!$E$236),2)</f>
        <v>3</v>
      </c>
      <c r="AB831" s="48">
        <f t="shared" ca="1" si="129"/>
        <v>98.149761258633788</v>
      </c>
      <c r="AC831">
        <f ca="1">_xlfn.IFS(AND(AB831&gt;铜钱系统分析!$D$233,AB831&lt;=铜钱系统分析!$E$233),5,AND(AB831&gt;铜钱系统分析!$D$234,AB831&lt;=铜钱系统分析!$E$234),4,AND(AB831&gt;铜钱系统分析!$D$235,AB831&lt;=铜钱系统分析!$E$235),3,AND(AB831&gt;铜钱系统分析!$D$236,AB831&lt;=铜钱系统分析!$E$236),2)</f>
        <v>2</v>
      </c>
    </row>
    <row r="832" spans="1:29" x14ac:dyDescent="0.15">
      <c r="A832" s="48">
        <f t="shared" ca="1" si="120"/>
        <v>34.061342549327534</v>
      </c>
      <c r="B832">
        <f ca="1">_xlfn.IFS(AND(A832&gt;铜钱系统分析!$D$233,A832&lt;=铜钱系统分析!$E$233),5,AND(A832&gt;铜钱系统分析!$D$234,A832&lt;=铜钱系统分析!$E$234),4,AND(A832&gt;铜钱系统分析!$D$235,A832&lt;=铜钱系统分析!$E$235),3,AND(A832&gt;铜钱系统分析!$D$236,A832&lt;=铜钱系统分析!$E$236),2)</f>
        <v>3</v>
      </c>
      <c r="D832" s="48">
        <f t="shared" ca="1" si="121"/>
        <v>63.319809185977917</v>
      </c>
      <c r="E832">
        <f ca="1">_xlfn.IFS(AND(D832&gt;铜钱系统分析!$D$233,D832&lt;=铜钱系统分析!$E$233),5,AND(D832&gt;铜钱系统分析!$D$234,D832&lt;=铜钱系统分析!$E$234),4,AND(D832&gt;铜钱系统分析!$D$235,D832&lt;=铜钱系统分析!$E$235),3,AND(D832&gt;铜钱系统分析!$D$236,D832&lt;=铜钱系统分析!$E$236),2)</f>
        <v>3</v>
      </c>
      <c r="G832" s="48">
        <f t="shared" ca="1" si="122"/>
        <v>91.766451026058505</v>
      </c>
      <c r="H832">
        <f ca="1">_xlfn.IFS(AND(G832&gt;铜钱系统分析!$D$233,G832&lt;=铜钱系统分析!$E$233),5,AND(G832&gt;铜钱系统分析!$D$234,G832&lt;=铜钱系统分析!$E$234),4,AND(G832&gt;铜钱系统分析!$D$235,G832&lt;=铜钱系统分析!$E$235),3,AND(G832&gt;铜钱系统分析!$D$236,G832&lt;=铜钱系统分析!$E$236),2)</f>
        <v>2</v>
      </c>
      <c r="J832" s="48">
        <f t="shared" ca="1" si="123"/>
        <v>33.259604338331236</v>
      </c>
      <c r="K832">
        <f ca="1">_xlfn.IFS(AND(J832&gt;铜钱系统分析!$D$233,J832&lt;=铜钱系统分析!$E$233),5,AND(J832&gt;铜钱系统分析!$D$234,J832&lt;=铜钱系统分析!$E$234),4,AND(J832&gt;铜钱系统分析!$D$235,J832&lt;=铜钱系统分析!$E$235),3,AND(J832&gt;铜钱系统分析!$D$236,J832&lt;=铜钱系统分析!$E$236),2)</f>
        <v>3</v>
      </c>
      <c r="M832" s="48">
        <f t="shared" ca="1" si="124"/>
        <v>0.12341076916370097</v>
      </c>
      <c r="N832">
        <f ca="1">_xlfn.IFS(AND(M832&gt;铜钱系统分析!$D$233,M832&lt;=铜钱系统分析!$E$233),5,AND(M832&gt;铜钱系统分析!$D$234,M832&lt;=铜钱系统分析!$E$234),4,AND(M832&gt;铜钱系统分析!$D$235,M832&lt;=铜钱系统分析!$E$235),3,AND(M832&gt;铜钱系统分析!$D$236,M832&lt;=铜钱系统分析!$E$236),2)</f>
        <v>5</v>
      </c>
      <c r="P832" s="48">
        <f t="shared" ca="1" si="125"/>
        <v>95.171115789262899</v>
      </c>
      <c r="Q832">
        <f ca="1">_xlfn.IFS(AND(P832&gt;铜钱系统分析!$D$233,P832&lt;=铜钱系统分析!$E$233),5,AND(P832&gt;铜钱系统分析!$D$234,P832&lt;=铜钱系统分析!$E$234),4,AND(P832&gt;铜钱系统分析!$D$235,P832&lt;=铜钱系统分析!$E$235),3,AND(P832&gt;铜钱系统分析!$D$236,P832&lt;=铜钱系统分析!$E$236),2)</f>
        <v>2</v>
      </c>
      <c r="S832" s="48">
        <f t="shared" ca="1" si="126"/>
        <v>51.7321740358055</v>
      </c>
      <c r="T832">
        <f ca="1">_xlfn.IFS(AND(S832&gt;铜钱系统分析!$D$233,S832&lt;=铜钱系统分析!$E$233),5,AND(S832&gt;铜钱系统分析!$D$234,S832&lt;=铜钱系统分析!$E$234),4,AND(S832&gt;铜钱系统分析!$D$235,S832&lt;=铜钱系统分析!$E$235),3,AND(S832&gt;铜钱系统分析!$D$236,S832&lt;=铜钱系统分析!$E$236),2)</f>
        <v>3</v>
      </c>
      <c r="V832" s="48">
        <f t="shared" ca="1" si="127"/>
        <v>32.570712830499446</v>
      </c>
      <c r="W832">
        <f ca="1">_xlfn.IFS(AND(V832&gt;铜钱系统分析!$D$233,V832&lt;=铜钱系统分析!$E$233),5,AND(V832&gt;铜钱系统分析!$D$234,V832&lt;=铜钱系统分析!$E$234),4,AND(V832&gt;铜钱系统分析!$D$235,V832&lt;=铜钱系统分析!$E$235),3,AND(V832&gt;铜钱系统分析!$D$236,V832&lt;=铜钱系统分析!$E$236),2)</f>
        <v>3</v>
      </c>
      <c r="Y832" s="48">
        <f t="shared" ca="1" si="128"/>
        <v>50.665795116295143</v>
      </c>
      <c r="Z832">
        <f ca="1">_xlfn.IFS(AND(Y832&gt;铜钱系统分析!$D$233,Y832&lt;=铜钱系统分析!$E$233),5,AND(Y832&gt;铜钱系统分析!$D$234,Y832&lt;=铜钱系统分析!$E$234),4,AND(Y832&gt;铜钱系统分析!$D$235,Y832&lt;=铜钱系统分析!$E$235),3,AND(Y832&gt;铜钱系统分析!$D$236,Y832&lt;=铜钱系统分析!$E$236),2)</f>
        <v>3</v>
      </c>
      <c r="AB832" s="48">
        <f t="shared" ca="1" si="129"/>
        <v>87.879079348597728</v>
      </c>
      <c r="AC832">
        <f ca="1">_xlfn.IFS(AND(AB832&gt;铜钱系统分析!$D$233,AB832&lt;=铜钱系统分析!$E$233),5,AND(AB832&gt;铜钱系统分析!$D$234,AB832&lt;=铜钱系统分析!$E$234),4,AND(AB832&gt;铜钱系统分析!$D$235,AB832&lt;=铜钱系统分析!$E$235),3,AND(AB832&gt;铜钱系统分析!$D$236,AB832&lt;=铜钱系统分析!$E$236),2)</f>
        <v>2</v>
      </c>
    </row>
    <row r="833" spans="1:29" x14ac:dyDescent="0.15">
      <c r="A833" s="48">
        <f t="shared" ca="1" si="120"/>
        <v>6.5082229687078552</v>
      </c>
      <c r="B833">
        <f ca="1">_xlfn.IFS(AND(A833&gt;铜钱系统分析!$D$233,A833&lt;=铜钱系统分析!$E$233),5,AND(A833&gt;铜钱系统分析!$D$234,A833&lt;=铜钱系统分析!$E$234),4,AND(A833&gt;铜钱系统分析!$D$235,A833&lt;=铜钱系统分析!$E$235),3,AND(A833&gt;铜钱系统分析!$D$236,A833&lt;=铜钱系统分析!$E$236),2)</f>
        <v>3</v>
      </c>
      <c r="D833" s="48">
        <f t="shared" ca="1" si="121"/>
        <v>68.84713750625599</v>
      </c>
      <c r="E833">
        <f ca="1">_xlfn.IFS(AND(D833&gt;铜钱系统分析!$D$233,D833&lt;=铜钱系统分析!$E$233),5,AND(D833&gt;铜钱系统分析!$D$234,D833&lt;=铜钱系统分析!$E$234),4,AND(D833&gt;铜钱系统分析!$D$235,D833&lt;=铜钱系统分析!$E$235),3,AND(D833&gt;铜钱系统分析!$D$236,D833&lt;=铜钱系统分析!$E$236),2)</f>
        <v>3</v>
      </c>
      <c r="G833" s="48">
        <f t="shared" ca="1" si="122"/>
        <v>61.582150973789098</v>
      </c>
      <c r="H833">
        <f ca="1">_xlfn.IFS(AND(G833&gt;铜钱系统分析!$D$233,G833&lt;=铜钱系统分析!$E$233),5,AND(G833&gt;铜钱系统分析!$D$234,G833&lt;=铜钱系统分析!$E$234),4,AND(G833&gt;铜钱系统分析!$D$235,G833&lt;=铜钱系统分析!$E$235),3,AND(G833&gt;铜钱系统分析!$D$236,G833&lt;=铜钱系统分析!$E$236),2)</f>
        <v>3</v>
      </c>
      <c r="J833" s="48">
        <f t="shared" ca="1" si="123"/>
        <v>7.2708264928990962</v>
      </c>
      <c r="K833">
        <f ca="1">_xlfn.IFS(AND(J833&gt;铜钱系统分析!$D$233,J833&lt;=铜钱系统分析!$E$233),5,AND(J833&gt;铜钱系统分析!$D$234,J833&lt;=铜钱系统分析!$E$234),4,AND(J833&gt;铜钱系统分析!$D$235,J833&lt;=铜钱系统分析!$E$235),3,AND(J833&gt;铜钱系统分析!$D$236,J833&lt;=铜钱系统分析!$E$236),2)</f>
        <v>3</v>
      </c>
      <c r="M833" s="48">
        <f t="shared" ca="1" si="124"/>
        <v>81.215601024215161</v>
      </c>
      <c r="N833">
        <f ca="1">_xlfn.IFS(AND(M833&gt;铜钱系统分析!$D$233,M833&lt;=铜钱系统分析!$E$233),5,AND(M833&gt;铜钱系统分析!$D$234,M833&lt;=铜钱系统分析!$E$234),4,AND(M833&gt;铜钱系统分析!$D$235,M833&lt;=铜钱系统分析!$E$235),3,AND(M833&gt;铜钱系统分析!$D$236,M833&lt;=铜钱系统分析!$E$236),2)</f>
        <v>2</v>
      </c>
      <c r="P833" s="48">
        <f t="shared" ca="1" si="125"/>
        <v>63.565091456659239</v>
      </c>
      <c r="Q833">
        <f ca="1">_xlfn.IFS(AND(P833&gt;铜钱系统分析!$D$233,P833&lt;=铜钱系统分析!$E$233),5,AND(P833&gt;铜钱系统分析!$D$234,P833&lt;=铜钱系统分析!$E$234),4,AND(P833&gt;铜钱系统分析!$D$235,P833&lt;=铜钱系统分析!$E$235),3,AND(P833&gt;铜钱系统分析!$D$236,P833&lt;=铜钱系统分析!$E$236),2)</f>
        <v>3</v>
      </c>
      <c r="S833" s="48">
        <f t="shared" ca="1" si="126"/>
        <v>60.029378500117836</v>
      </c>
      <c r="T833">
        <f ca="1">_xlfn.IFS(AND(S833&gt;铜钱系统分析!$D$233,S833&lt;=铜钱系统分析!$E$233),5,AND(S833&gt;铜钱系统分析!$D$234,S833&lt;=铜钱系统分析!$E$234),4,AND(S833&gt;铜钱系统分析!$D$235,S833&lt;=铜钱系统分析!$E$235),3,AND(S833&gt;铜钱系统分析!$D$236,S833&lt;=铜钱系统分析!$E$236),2)</f>
        <v>3</v>
      </c>
      <c r="V833" s="48">
        <f t="shared" ca="1" si="127"/>
        <v>32.776477814694957</v>
      </c>
      <c r="W833">
        <f ca="1">_xlfn.IFS(AND(V833&gt;铜钱系统分析!$D$233,V833&lt;=铜钱系统分析!$E$233),5,AND(V833&gt;铜钱系统分析!$D$234,V833&lt;=铜钱系统分析!$E$234),4,AND(V833&gt;铜钱系统分析!$D$235,V833&lt;=铜钱系统分析!$E$235),3,AND(V833&gt;铜钱系统分析!$D$236,V833&lt;=铜钱系统分析!$E$236),2)</f>
        <v>3</v>
      </c>
      <c r="Y833" s="48">
        <f t="shared" ca="1" si="128"/>
        <v>4.1750764587494382</v>
      </c>
      <c r="Z833">
        <f ca="1">_xlfn.IFS(AND(Y833&gt;铜钱系统分析!$D$233,Y833&lt;=铜钱系统分析!$E$233),5,AND(Y833&gt;铜钱系统分析!$D$234,Y833&lt;=铜钱系统分析!$E$234),4,AND(Y833&gt;铜钱系统分析!$D$235,Y833&lt;=铜钱系统分析!$E$235),3,AND(Y833&gt;铜钱系统分析!$D$236,Y833&lt;=铜钱系统分析!$E$236),2)</f>
        <v>3</v>
      </c>
      <c r="AB833" s="48">
        <f t="shared" ca="1" si="129"/>
        <v>11.680779566975353</v>
      </c>
      <c r="AC833">
        <f ca="1">_xlfn.IFS(AND(AB833&gt;铜钱系统分析!$D$233,AB833&lt;=铜钱系统分析!$E$233),5,AND(AB833&gt;铜钱系统分析!$D$234,AB833&lt;=铜钱系统分析!$E$234),4,AND(AB833&gt;铜钱系统分析!$D$235,AB833&lt;=铜钱系统分析!$E$235),3,AND(AB833&gt;铜钱系统分析!$D$236,AB833&lt;=铜钱系统分析!$E$236),2)</f>
        <v>3</v>
      </c>
    </row>
    <row r="834" spans="1:29" x14ac:dyDescent="0.15">
      <c r="A834" s="48">
        <f t="shared" ca="1" si="120"/>
        <v>87.949749861755521</v>
      </c>
      <c r="B834">
        <f ca="1">_xlfn.IFS(AND(A834&gt;铜钱系统分析!$D$233,A834&lt;=铜钱系统分析!$E$233),5,AND(A834&gt;铜钱系统分析!$D$234,A834&lt;=铜钱系统分析!$E$234),4,AND(A834&gt;铜钱系统分析!$D$235,A834&lt;=铜钱系统分析!$E$235),3,AND(A834&gt;铜钱系统分析!$D$236,A834&lt;=铜钱系统分析!$E$236),2)</f>
        <v>2</v>
      </c>
      <c r="D834" s="48">
        <f t="shared" ca="1" si="121"/>
        <v>78.252605929882975</v>
      </c>
      <c r="E834">
        <f ca="1">_xlfn.IFS(AND(D834&gt;铜钱系统分析!$D$233,D834&lt;=铜钱系统分析!$E$233),5,AND(D834&gt;铜钱系统分析!$D$234,D834&lt;=铜钱系统分析!$E$234),4,AND(D834&gt;铜钱系统分析!$D$235,D834&lt;=铜钱系统分析!$E$235),3,AND(D834&gt;铜钱系统分析!$D$236,D834&lt;=铜钱系统分析!$E$236),2)</f>
        <v>2</v>
      </c>
      <c r="G834" s="48">
        <f t="shared" ca="1" si="122"/>
        <v>85.125359712965945</v>
      </c>
      <c r="H834">
        <f ca="1">_xlfn.IFS(AND(G834&gt;铜钱系统分析!$D$233,G834&lt;=铜钱系统分析!$E$233),5,AND(G834&gt;铜钱系统分析!$D$234,G834&lt;=铜钱系统分析!$E$234),4,AND(G834&gt;铜钱系统分析!$D$235,G834&lt;=铜钱系统分析!$E$235),3,AND(G834&gt;铜钱系统分析!$D$236,G834&lt;=铜钱系统分析!$E$236),2)</f>
        <v>2</v>
      </c>
      <c r="J834" s="48">
        <f t="shared" ca="1" si="123"/>
        <v>63.138281419985709</v>
      </c>
      <c r="K834">
        <f ca="1">_xlfn.IFS(AND(J834&gt;铜钱系统分析!$D$233,J834&lt;=铜钱系统分析!$E$233),5,AND(J834&gt;铜钱系统分析!$D$234,J834&lt;=铜钱系统分析!$E$234),4,AND(J834&gt;铜钱系统分析!$D$235,J834&lt;=铜钱系统分析!$E$235),3,AND(J834&gt;铜钱系统分析!$D$236,J834&lt;=铜钱系统分析!$E$236),2)</f>
        <v>3</v>
      </c>
      <c r="M834" s="48">
        <f t="shared" ca="1" si="124"/>
        <v>60.853365286085271</v>
      </c>
      <c r="N834">
        <f ca="1">_xlfn.IFS(AND(M834&gt;铜钱系统分析!$D$233,M834&lt;=铜钱系统分析!$E$233),5,AND(M834&gt;铜钱系统分析!$D$234,M834&lt;=铜钱系统分析!$E$234),4,AND(M834&gt;铜钱系统分析!$D$235,M834&lt;=铜钱系统分析!$E$235),3,AND(M834&gt;铜钱系统分析!$D$236,M834&lt;=铜钱系统分析!$E$236),2)</f>
        <v>3</v>
      </c>
      <c r="P834" s="48">
        <f t="shared" ca="1" si="125"/>
        <v>62.268407247776423</v>
      </c>
      <c r="Q834">
        <f ca="1">_xlfn.IFS(AND(P834&gt;铜钱系统分析!$D$233,P834&lt;=铜钱系统分析!$E$233),5,AND(P834&gt;铜钱系统分析!$D$234,P834&lt;=铜钱系统分析!$E$234),4,AND(P834&gt;铜钱系统分析!$D$235,P834&lt;=铜钱系统分析!$E$235),3,AND(P834&gt;铜钱系统分析!$D$236,P834&lt;=铜钱系统分析!$E$236),2)</f>
        <v>3</v>
      </c>
      <c r="S834" s="48">
        <f t="shared" ca="1" si="126"/>
        <v>6.0334464527506686</v>
      </c>
      <c r="T834">
        <f ca="1">_xlfn.IFS(AND(S834&gt;铜钱系统分析!$D$233,S834&lt;=铜钱系统分析!$E$233),5,AND(S834&gt;铜钱系统分析!$D$234,S834&lt;=铜钱系统分析!$E$234),4,AND(S834&gt;铜钱系统分析!$D$235,S834&lt;=铜钱系统分析!$E$235),3,AND(S834&gt;铜钱系统分析!$D$236,S834&lt;=铜钱系统分析!$E$236),2)</f>
        <v>3</v>
      </c>
      <c r="V834" s="48">
        <f t="shared" ca="1" si="127"/>
        <v>52.463436539056232</v>
      </c>
      <c r="W834">
        <f ca="1">_xlfn.IFS(AND(V834&gt;铜钱系统分析!$D$233,V834&lt;=铜钱系统分析!$E$233),5,AND(V834&gt;铜钱系统分析!$D$234,V834&lt;=铜钱系统分析!$E$234),4,AND(V834&gt;铜钱系统分析!$D$235,V834&lt;=铜钱系统分析!$E$235),3,AND(V834&gt;铜钱系统分析!$D$236,V834&lt;=铜钱系统分析!$E$236),2)</f>
        <v>3</v>
      </c>
      <c r="Y834" s="48">
        <f t="shared" ca="1" si="128"/>
        <v>15.4899319443766</v>
      </c>
      <c r="Z834">
        <f ca="1">_xlfn.IFS(AND(Y834&gt;铜钱系统分析!$D$233,Y834&lt;=铜钱系统分析!$E$233),5,AND(Y834&gt;铜钱系统分析!$D$234,Y834&lt;=铜钱系统分析!$E$234),4,AND(Y834&gt;铜钱系统分析!$D$235,Y834&lt;=铜钱系统分析!$E$235),3,AND(Y834&gt;铜钱系统分析!$D$236,Y834&lt;=铜钱系统分析!$E$236),2)</f>
        <v>3</v>
      </c>
      <c r="AB834" s="48">
        <f t="shared" ca="1" si="129"/>
        <v>81.051007960809201</v>
      </c>
      <c r="AC834">
        <f ca="1">_xlfn.IFS(AND(AB834&gt;铜钱系统分析!$D$233,AB834&lt;=铜钱系统分析!$E$233),5,AND(AB834&gt;铜钱系统分析!$D$234,AB834&lt;=铜钱系统分析!$E$234),4,AND(AB834&gt;铜钱系统分析!$D$235,AB834&lt;=铜钱系统分析!$E$235),3,AND(AB834&gt;铜钱系统分析!$D$236,AB834&lt;=铜钱系统分析!$E$236),2)</f>
        <v>2</v>
      </c>
    </row>
    <row r="835" spans="1:29" x14ac:dyDescent="0.15">
      <c r="A835" s="48">
        <f t="shared" ca="1" si="120"/>
        <v>60.709994414179988</v>
      </c>
      <c r="B835">
        <f ca="1">_xlfn.IFS(AND(A835&gt;铜钱系统分析!$D$233,A835&lt;=铜钱系统分析!$E$233),5,AND(A835&gt;铜钱系统分析!$D$234,A835&lt;=铜钱系统分析!$E$234),4,AND(A835&gt;铜钱系统分析!$D$235,A835&lt;=铜钱系统分析!$E$235),3,AND(A835&gt;铜钱系统分析!$D$236,A835&lt;=铜钱系统分析!$E$236),2)</f>
        <v>3</v>
      </c>
      <c r="D835" s="48">
        <f t="shared" ca="1" si="121"/>
        <v>8.2206033319389924</v>
      </c>
      <c r="E835">
        <f ca="1">_xlfn.IFS(AND(D835&gt;铜钱系统分析!$D$233,D835&lt;=铜钱系统分析!$E$233),5,AND(D835&gt;铜钱系统分析!$D$234,D835&lt;=铜钱系统分析!$E$234),4,AND(D835&gt;铜钱系统分析!$D$235,D835&lt;=铜钱系统分析!$E$235),3,AND(D835&gt;铜钱系统分析!$D$236,D835&lt;=铜钱系统分析!$E$236),2)</f>
        <v>3</v>
      </c>
      <c r="G835" s="48">
        <f t="shared" ca="1" si="122"/>
        <v>60.636659678834739</v>
      </c>
      <c r="H835">
        <f ca="1">_xlfn.IFS(AND(G835&gt;铜钱系统分析!$D$233,G835&lt;=铜钱系统分析!$E$233),5,AND(G835&gt;铜钱系统分析!$D$234,G835&lt;=铜钱系统分析!$E$234),4,AND(G835&gt;铜钱系统分析!$D$235,G835&lt;=铜钱系统分析!$E$235),3,AND(G835&gt;铜钱系统分析!$D$236,G835&lt;=铜钱系统分析!$E$236),2)</f>
        <v>3</v>
      </c>
      <c r="J835" s="48">
        <f t="shared" ca="1" si="123"/>
        <v>42.410800891256514</v>
      </c>
      <c r="K835">
        <f ca="1">_xlfn.IFS(AND(J835&gt;铜钱系统分析!$D$233,J835&lt;=铜钱系统分析!$E$233),5,AND(J835&gt;铜钱系统分析!$D$234,J835&lt;=铜钱系统分析!$E$234),4,AND(J835&gt;铜钱系统分析!$D$235,J835&lt;=铜钱系统分析!$E$235),3,AND(J835&gt;铜钱系统分析!$D$236,J835&lt;=铜钱系统分析!$E$236),2)</f>
        <v>3</v>
      </c>
      <c r="M835" s="48">
        <f t="shared" ca="1" si="124"/>
        <v>24.834219463640316</v>
      </c>
      <c r="N835">
        <f ca="1">_xlfn.IFS(AND(M835&gt;铜钱系统分析!$D$233,M835&lt;=铜钱系统分析!$E$233),5,AND(M835&gt;铜钱系统分析!$D$234,M835&lt;=铜钱系统分析!$E$234),4,AND(M835&gt;铜钱系统分析!$D$235,M835&lt;=铜钱系统分析!$E$235),3,AND(M835&gt;铜钱系统分析!$D$236,M835&lt;=铜钱系统分析!$E$236),2)</f>
        <v>3</v>
      </c>
      <c r="P835" s="48">
        <f t="shared" ca="1" si="125"/>
        <v>71.524722112754432</v>
      </c>
      <c r="Q835">
        <f ca="1">_xlfn.IFS(AND(P835&gt;铜钱系统分析!$D$233,P835&lt;=铜钱系统分析!$E$233),5,AND(P835&gt;铜钱系统分析!$D$234,P835&lt;=铜钱系统分析!$E$234),4,AND(P835&gt;铜钱系统分析!$D$235,P835&lt;=铜钱系统分析!$E$235),3,AND(P835&gt;铜钱系统分析!$D$236,P835&lt;=铜钱系统分析!$E$236),2)</f>
        <v>3</v>
      </c>
      <c r="S835" s="48">
        <f t="shared" ca="1" si="126"/>
        <v>25.44699645905899</v>
      </c>
      <c r="T835">
        <f ca="1">_xlfn.IFS(AND(S835&gt;铜钱系统分析!$D$233,S835&lt;=铜钱系统分析!$E$233),5,AND(S835&gt;铜钱系统分析!$D$234,S835&lt;=铜钱系统分析!$E$234),4,AND(S835&gt;铜钱系统分析!$D$235,S835&lt;=铜钱系统分析!$E$235),3,AND(S835&gt;铜钱系统分析!$D$236,S835&lt;=铜钱系统分析!$E$236),2)</f>
        <v>3</v>
      </c>
      <c r="V835" s="48">
        <f t="shared" ca="1" si="127"/>
        <v>59.970094060543907</v>
      </c>
      <c r="W835">
        <f ca="1">_xlfn.IFS(AND(V835&gt;铜钱系统分析!$D$233,V835&lt;=铜钱系统分析!$E$233),5,AND(V835&gt;铜钱系统分析!$D$234,V835&lt;=铜钱系统分析!$E$234),4,AND(V835&gt;铜钱系统分析!$D$235,V835&lt;=铜钱系统分析!$E$235),3,AND(V835&gt;铜钱系统分析!$D$236,V835&lt;=铜钱系统分析!$E$236),2)</f>
        <v>3</v>
      </c>
      <c r="Y835" s="48">
        <f t="shared" ca="1" si="128"/>
        <v>79.209218076099404</v>
      </c>
      <c r="Z835">
        <f ca="1">_xlfn.IFS(AND(Y835&gt;铜钱系统分析!$D$233,Y835&lt;=铜钱系统分析!$E$233),5,AND(Y835&gt;铜钱系统分析!$D$234,Y835&lt;=铜钱系统分析!$E$234),4,AND(Y835&gt;铜钱系统分析!$D$235,Y835&lt;=铜钱系统分析!$E$235),3,AND(Y835&gt;铜钱系统分析!$D$236,Y835&lt;=铜钱系统分析!$E$236),2)</f>
        <v>2</v>
      </c>
      <c r="AB835" s="48">
        <f t="shared" ca="1" si="129"/>
        <v>41.309978583334548</v>
      </c>
      <c r="AC835">
        <f ca="1">_xlfn.IFS(AND(AB835&gt;铜钱系统分析!$D$233,AB835&lt;=铜钱系统分析!$E$233),5,AND(AB835&gt;铜钱系统分析!$D$234,AB835&lt;=铜钱系统分析!$E$234),4,AND(AB835&gt;铜钱系统分析!$D$235,AB835&lt;=铜钱系统分析!$E$235),3,AND(AB835&gt;铜钱系统分析!$D$236,AB835&lt;=铜钱系统分析!$E$236),2)</f>
        <v>3</v>
      </c>
    </row>
    <row r="836" spans="1:29" x14ac:dyDescent="0.15">
      <c r="A836" s="48">
        <f t="shared" ca="1" si="120"/>
        <v>1.9711924792254809</v>
      </c>
      <c r="B836">
        <f ca="1">_xlfn.IFS(AND(A836&gt;铜钱系统分析!$D$233,A836&lt;=铜钱系统分析!$E$233),5,AND(A836&gt;铜钱系统分析!$D$234,A836&lt;=铜钱系统分析!$E$234),4,AND(A836&gt;铜钱系统分析!$D$235,A836&lt;=铜钱系统分析!$E$235),3,AND(A836&gt;铜钱系统分析!$D$236,A836&lt;=铜钱系统分析!$E$236),2)</f>
        <v>4</v>
      </c>
      <c r="D836" s="48">
        <f t="shared" ca="1" si="121"/>
        <v>29.912484989288458</v>
      </c>
      <c r="E836">
        <f ca="1">_xlfn.IFS(AND(D836&gt;铜钱系统分析!$D$233,D836&lt;=铜钱系统分析!$E$233),5,AND(D836&gt;铜钱系统分析!$D$234,D836&lt;=铜钱系统分析!$E$234),4,AND(D836&gt;铜钱系统分析!$D$235,D836&lt;=铜钱系统分析!$E$235),3,AND(D836&gt;铜钱系统分析!$D$236,D836&lt;=铜钱系统分析!$E$236),2)</f>
        <v>3</v>
      </c>
      <c r="G836" s="48">
        <f t="shared" ca="1" si="122"/>
        <v>47.723042512725399</v>
      </c>
      <c r="H836">
        <f ca="1">_xlfn.IFS(AND(G836&gt;铜钱系统分析!$D$233,G836&lt;=铜钱系统分析!$E$233),5,AND(G836&gt;铜钱系统分析!$D$234,G836&lt;=铜钱系统分析!$E$234),4,AND(G836&gt;铜钱系统分析!$D$235,G836&lt;=铜钱系统分析!$E$235),3,AND(G836&gt;铜钱系统分析!$D$236,G836&lt;=铜钱系统分析!$E$236),2)</f>
        <v>3</v>
      </c>
      <c r="J836" s="48">
        <f t="shared" ca="1" si="123"/>
        <v>89.64024910827176</v>
      </c>
      <c r="K836">
        <f ca="1">_xlfn.IFS(AND(J836&gt;铜钱系统分析!$D$233,J836&lt;=铜钱系统分析!$E$233),5,AND(J836&gt;铜钱系统分析!$D$234,J836&lt;=铜钱系统分析!$E$234),4,AND(J836&gt;铜钱系统分析!$D$235,J836&lt;=铜钱系统分析!$E$235),3,AND(J836&gt;铜钱系统分析!$D$236,J836&lt;=铜钱系统分析!$E$236),2)</f>
        <v>2</v>
      </c>
      <c r="M836" s="48">
        <f t="shared" ca="1" si="124"/>
        <v>95.301613581620742</v>
      </c>
      <c r="N836">
        <f ca="1">_xlfn.IFS(AND(M836&gt;铜钱系统分析!$D$233,M836&lt;=铜钱系统分析!$E$233),5,AND(M836&gt;铜钱系统分析!$D$234,M836&lt;=铜钱系统分析!$E$234),4,AND(M836&gt;铜钱系统分析!$D$235,M836&lt;=铜钱系统分析!$E$235),3,AND(M836&gt;铜钱系统分析!$D$236,M836&lt;=铜钱系统分析!$E$236),2)</f>
        <v>2</v>
      </c>
      <c r="P836" s="48">
        <f t="shared" ca="1" si="125"/>
        <v>59.138445762668454</v>
      </c>
      <c r="Q836">
        <f ca="1">_xlfn.IFS(AND(P836&gt;铜钱系统分析!$D$233,P836&lt;=铜钱系统分析!$E$233),5,AND(P836&gt;铜钱系统分析!$D$234,P836&lt;=铜钱系统分析!$E$234),4,AND(P836&gt;铜钱系统分析!$D$235,P836&lt;=铜钱系统分析!$E$235),3,AND(P836&gt;铜钱系统分析!$D$236,P836&lt;=铜钱系统分析!$E$236),2)</f>
        <v>3</v>
      </c>
      <c r="S836" s="48">
        <f t="shared" ca="1" si="126"/>
        <v>75.700607111856669</v>
      </c>
      <c r="T836">
        <f ca="1">_xlfn.IFS(AND(S836&gt;铜钱系统分析!$D$233,S836&lt;=铜钱系统分析!$E$233),5,AND(S836&gt;铜钱系统分析!$D$234,S836&lt;=铜钱系统分析!$E$234),4,AND(S836&gt;铜钱系统分析!$D$235,S836&lt;=铜钱系统分析!$E$235),3,AND(S836&gt;铜钱系统分析!$D$236,S836&lt;=铜钱系统分析!$E$236),2)</f>
        <v>2</v>
      </c>
      <c r="V836" s="48">
        <f t="shared" ca="1" si="127"/>
        <v>75.321779949220172</v>
      </c>
      <c r="W836">
        <f ca="1">_xlfn.IFS(AND(V836&gt;铜钱系统分析!$D$233,V836&lt;=铜钱系统分析!$E$233),5,AND(V836&gt;铜钱系统分析!$D$234,V836&lt;=铜钱系统分析!$E$234),4,AND(V836&gt;铜钱系统分析!$D$235,V836&lt;=铜钱系统分析!$E$235),3,AND(V836&gt;铜钱系统分析!$D$236,V836&lt;=铜钱系统分析!$E$236),2)</f>
        <v>2</v>
      </c>
      <c r="Y836" s="48">
        <f t="shared" ca="1" si="128"/>
        <v>23.808500302045765</v>
      </c>
      <c r="Z836">
        <f ca="1">_xlfn.IFS(AND(Y836&gt;铜钱系统分析!$D$233,Y836&lt;=铜钱系统分析!$E$233),5,AND(Y836&gt;铜钱系统分析!$D$234,Y836&lt;=铜钱系统分析!$E$234),4,AND(Y836&gt;铜钱系统分析!$D$235,Y836&lt;=铜钱系统分析!$E$235),3,AND(Y836&gt;铜钱系统分析!$D$236,Y836&lt;=铜钱系统分析!$E$236),2)</f>
        <v>3</v>
      </c>
      <c r="AB836" s="48">
        <f t="shared" ca="1" si="129"/>
        <v>91.847609939436353</v>
      </c>
      <c r="AC836">
        <f ca="1">_xlfn.IFS(AND(AB836&gt;铜钱系统分析!$D$233,AB836&lt;=铜钱系统分析!$E$233),5,AND(AB836&gt;铜钱系统分析!$D$234,AB836&lt;=铜钱系统分析!$E$234),4,AND(AB836&gt;铜钱系统分析!$D$235,AB836&lt;=铜钱系统分析!$E$235),3,AND(AB836&gt;铜钱系统分析!$D$236,AB836&lt;=铜钱系统分析!$E$236),2)</f>
        <v>2</v>
      </c>
    </row>
    <row r="837" spans="1:29" x14ac:dyDescent="0.15">
      <c r="A837" s="48">
        <f t="shared" ca="1" si="120"/>
        <v>77.75907527190455</v>
      </c>
      <c r="B837">
        <f ca="1">_xlfn.IFS(AND(A837&gt;铜钱系统分析!$D$233,A837&lt;=铜钱系统分析!$E$233),5,AND(A837&gt;铜钱系统分析!$D$234,A837&lt;=铜钱系统分析!$E$234),4,AND(A837&gt;铜钱系统分析!$D$235,A837&lt;=铜钱系统分析!$E$235),3,AND(A837&gt;铜钱系统分析!$D$236,A837&lt;=铜钱系统分析!$E$236),2)</f>
        <v>2</v>
      </c>
      <c r="D837" s="48">
        <f t="shared" ca="1" si="121"/>
        <v>90.417180595000119</v>
      </c>
      <c r="E837">
        <f ca="1">_xlfn.IFS(AND(D837&gt;铜钱系统分析!$D$233,D837&lt;=铜钱系统分析!$E$233),5,AND(D837&gt;铜钱系统分析!$D$234,D837&lt;=铜钱系统分析!$E$234),4,AND(D837&gt;铜钱系统分析!$D$235,D837&lt;=铜钱系统分析!$E$235),3,AND(D837&gt;铜钱系统分析!$D$236,D837&lt;=铜钱系统分析!$E$236),2)</f>
        <v>2</v>
      </c>
      <c r="G837" s="48">
        <f t="shared" ca="1" si="122"/>
        <v>87.976582498551508</v>
      </c>
      <c r="H837">
        <f ca="1">_xlfn.IFS(AND(G837&gt;铜钱系统分析!$D$233,G837&lt;=铜钱系统分析!$E$233),5,AND(G837&gt;铜钱系统分析!$D$234,G837&lt;=铜钱系统分析!$E$234),4,AND(G837&gt;铜钱系统分析!$D$235,G837&lt;=铜钱系统分析!$E$235),3,AND(G837&gt;铜钱系统分析!$D$236,G837&lt;=铜钱系统分析!$E$236),2)</f>
        <v>2</v>
      </c>
      <c r="J837" s="48">
        <f t="shared" ca="1" si="123"/>
        <v>70.868739224046621</v>
      </c>
      <c r="K837">
        <f ca="1">_xlfn.IFS(AND(J837&gt;铜钱系统分析!$D$233,J837&lt;=铜钱系统分析!$E$233),5,AND(J837&gt;铜钱系统分析!$D$234,J837&lt;=铜钱系统分析!$E$234),4,AND(J837&gt;铜钱系统分析!$D$235,J837&lt;=铜钱系统分析!$E$235),3,AND(J837&gt;铜钱系统分析!$D$236,J837&lt;=铜钱系统分析!$E$236),2)</f>
        <v>3</v>
      </c>
      <c r="M837" s="48">
        <f t="shared" ca="1" si="124"/>
        <v>94.727074220102267</v>
      </c>
      <c r="N837">
        <f ca="1">_xlfn.IFS(AND(M837&gt;铜钱系统分析!$D$233,M837&lt;=铜钱系统分析!$E$233),5,AND(M837&gt;铜钱系统分析!$D$234,M837&lt;=铜钱系统分析!$E$234),4,AND(M837&gt;铜钱系统分析!$D$235,M837&lt;=铜钱系统分析!$E$235),3,AND(M837&gt;铜钱系统分析!$D$236,M837&lt;=铜钱系统分析!$E$236),2)</f>
        <v>2</v>
      </c>
      <c r="P837" s="48">
        <f t="shared" ca="1" si="125"/>
        <v>72.237320242221813</v>
      </c>
      <c r="Q837">
        <f ca="1">_xlfn.IFS(AND(P837&gt;铜钱系统分析!$D$233,P837&lt;=铜钱系统分析!$E$233),5,AND(P837&gt;铜钱系统分析!$D$234,P837&lt;=铜钱系统分析!$E$234),4,AND(P837&gt;铜钱系统分析!$D$235,P837&lt;=铜钱系统分析!$E$235),3,AND(P837&gt;铜钱系统分析!$D$236,P837&lt;=铜钱系统分析!$E$236),2)</f>
        <v>3</v>
      </c>
      <c r="S837" s="48">
        <f t="shared" ca="1" si="126"/>
        <v>2.2864938697868986</v>
      </c>
      <c r="T837">
        <f ca="1">_xlfn.IFS(AND(S837&gt;铜钱系统分析!$D$233,S837&lt;=铜钱系统分析!$E$233),5,AND(S837&gt;铜钱系统分析!$D$234,S837&lt;=铜钱系统分析!$E$234),4,AND(S837&gt;铜钱系统分析!$D$235,S837&lt;=铜钱系统分析!$E$235),3,AND(S837&gt;铜钱系统分析!$D$236,S837&lt;=铜钱系统分析!$E$236),2)</f>
        <v>4</v>
      </c>
      <c r="V837" s="48">
        <f t="shared" ca="1" si="127"/>
        <v>84.036228157165198</v>
      </c>
      <c r="W837">
        <f ca="1">_xlfn.IFS(AND(V837&gt;铜钱系统分析!$D$233,V837&lt;=铜钱系统分析!$E$233),5,AND(V837&gt;铜钱系统分析!$D$234,V837&lt;=铜钱系统分析!$E$234),4,AND(V837&gt;铜钱系统分析!$D$235,V837&lt;=铜钱系统分析!$E$235),3,AND(V837&gt;铜钱系统分析!$D$236,V837&lt;=铜钱系统分析!$E$236),2)</f>
        <v>2</v>
      </c>
      <c r="Y837" s="48">
        <f t="shared" ca="1" si="128"/>
        <v>18.699631572581399</v>
      </c>
      <c r="Z837">
        <f ca="1">_xlfn.IFS(AND(Y837&gt;铜钱系统分析!$D$233,Y837&lt;=铜钱系统分析!$E$233),5,AND(Y837&gt;铜钱系统分析!$D$234,Y837&lt;=铜钱系统分析!$E$234),4,AND(Y837&gt;铜钱系统分析!$D$235,Y837&lt;=铜钱系统分析!$E$235),3,AND(Y837&gt;铜钱系统分析!$D$236,Y837&lt;=铜钱系统分析!$E$236),2)</f>
        <v>3</v>
      </c>
      <c r="AB837" s="48">
        <f t="shared" ca="1" si="129"/>
        <v>24.67994880308655</v>
      </c>
      <c r="AC837">
        <f ca="1">_xlfn.IFS(AND(AB837&gt;铜钱系统分析!$D$233,AB837&lt;=铜钱系统分析!$E$233),5,AND(AB837&gt;铜钱系统分析!$D$234,AB837&lt;=铜钱系统分析!$E$234),4,AND(AB837&gt;铜钱系统分析!$D$235,AB837&lt;=铜钱系统分析!$E$235),3,AND(AB837&gt;铜钱系统分析!$D$236,AB837&lt;=铜钱系统分析!$E$236),2)</f>
        <v>3</v>
      </c>
    </row>
    <row r="838" spans="1:29" x14ac:dyDescent="0.15">
      <c r="A838" s="48">
        <f t="shared" ca="1" si="120"/>
        <v>80.876072452816118</v>
      </c>
      <c r="B838">
        <f ca="1">_xlfn.IFS(AND(A838&gt;铜钱系统分析!$D$233,A838&lt;=铜钱系统分析!$E$233),5,AND(A838&gt;铜钱系统分析!$D$234,A838&lt;=铜钱系统分析!$E$234),4,AND(A838&gt;铜钱系统分析!$D$235,A838&lt;=铜钱系统分析!$E$235),3,AND(A838&gt;铜钱系统分析!$D$236,A838&lt;=铜钱系统分析!$E$236),2)</f>
        <v>2</v>
      </c>
      <c r="D838" s="48">
        <f t="shared" ca="1" si="121"/>
        <v>27.364706391942928</v>
      </c>
      <c r="E838">
        <f ca="1">_xlfn.IFS(AND(D838&gt;铜钱系统分析!$D$233,D838&lt;=铜钱系统分析!$E$233),5,AND(D838&gt;铜钱系统分析!$D$234,D838&lt;=铜钱系统分析!$E$234),4,AND(D838&gt;铜钱系统分析!$D$235,D838&lt;=铜钱系统分析!$E$235),3,AND(D838&gt;铜钱系统分析!$D$236,D838&lt;=铜钱系统分析!$E$236),2)</f>
        <v>3</v>
      </c>
      <c r="G838" s="48">
        <f t="shared" ca="1" si="122"/>
        <v>29.431359420682824</v>
      </c>
      <c r="H838">
        <f ca="1">_xlfn.IFS(AND(G838&gt;铜钱系统分析!$D$233,G838&lt;=铜钱系统分析!$E$233),5,AND(G838&gt;铜钱系统分析!$D$234,G838&lt;=铜钱系统分析!$E$234),4,AND(G838&gt;铜钱系统分析!$D$235,G838&lt;=铜钱系统分析!$E$235),3,AND(G838&gt;铜钱系统分析!$D$236,G838&lt;=铜钱系统分析!$E$236),2)</f>
        <v>3</v>
      </c>
      <c r="J838" s="48">
        <f t="shared" ca="1" si="123"/>
        <v>60.574974693825858</v>
      </c>
      <c r="K838">
        <f ca="1">_xlfn.IFS(AND(J838&gt;铜钱系统分析!$D$233,J838&lt;=铜钱系统分析!$E$233),5,AND(J838&gt;铜钱系统分析!$D$234,J838&lt;=铜钱系统分析!$E$234),4,AND(J838&gt;铜钱系统分析!$D$235,J838&lt;=铜钱系统分析!$E$235),3,AND(J838&gt;铜钱系统分析!$D$236,J838&lt;=铜钱系统分析!$E$236),2)</f>
        <v>3</v>
      </c>
      <c r="M838" s="48">
        <f t="shared" ca="1" si="124"/>
        <v>35.102200134585559</v>
      </c>
      <c r="N838">
        <f ca="1">_xlfn.IFS(AND(M838&gt;铜钱系统分析!$D$233,M838&lt;=铜钱系统分析!$E$233),5,AND(M838&gt;铜钱系统分析!$D$234,M838&lt;=铜钱系统分析!$E$234),4,AND(M838&gt;铜钱系统分析!$D$235,M838&lt;=铜钱系统分析!$E$235),3,AND(M838&gt;铜钱系统分析!$D$236,M838&lt;=铜钱系统分析!$E$236),2)</f>
        <v>3</v>
      </c>
      <c r="P838" s="48">
        <f t="shared" ca="1" si="125"/>
        <v>88.594452086512689</v>
      </c>
      <c r="Q838">
        <f ca="1">_xlfn.IFS(AND(P838&gt;铜钱系统分析!$D$233,P838&lt;=铜钱系统分析!$E$233),5,AND(P838&gt;铜钱系统分析!$D$234,P838&lt;=铜钱系统分析!$E$234),4,AND(P838&gt;铜钱系统分析!$D$235,P838&lt;=铜钱系统分析!$E$235),3,AND(P838&gt;铜钱系统分析!$D$236,P838&lt;=铜钱系统分析!$E$236),2)</f>
        <v>2</v>
      </c>
      <c r="S838" s="48">
        <f t="shared" ca="1" si="126"/>
        <v>49.860966411948418</v>
      </c>
      <c r="T838">
        <f ca="1">_xlfn.IFS(AND(S838&gt;铜钱系统分析!$D$233,S838&lt;=铜钱系统分析!$E$233),5,AND(S838&gt;铜钱系统分析!$D$234,S838&lt;=铜钱系统分析!$E$234),4,AND(S838&gt;铜钱系统分析!$D$235,S838&lt;=铜钱系统分析!$E$235),3,AND(S838&gt;铜钱系统分析!$D$236,S838&lt;=铜钱系统分析!$E$236),2)</f>
        <v>3</v>
      </c>
      <c r="V838" s="48">
        <f t="shared" ca="1" si="127"/>
        <v>10.157946898552172</v>
      </c>
      <c r="W838">
        <f ca="1">_xlfn.IFS(AND(V838&gt;铜钱系统分析!$D$233,V838&lt;=铜钱系统分析!$E$233),5,AND(V838&gt;铜钱系统分析!$D$234,V838&lt;=铜钱系统分析!$E$234),4,AND(V838&gt;铜钱系统分析!$D$235,V838&lt;=铜钱系统分析!$E$235),3,AND(V838&gt;铜钱系统分析!$D$236,V838&lt;=铜钱系统分析!$E$236),2)</f>
        <v>3</v>
      </c>
      <c r="Y838" s="48">
        <f t="shared" ca="1" si="128"/>
        <v>95.590075803907354</v>
      </c>
      <c r="Z838">
        <f ca="1">_xlfn.IFS(AND(Y838&gt;铜钱系统分析!$D$233,Y838&lt;=铜钱系统分析!$E$233),5,AND(Y838&gt;铜钱系统分析!$D$234,Y838&lt;=铜钱系统分析!$E$234),4,AND(Y838&gt;铜钱系统分析!$D$235,Y838&lt;=铜钱系统分析!$E$235),3,AND(Y838&gt;铜钱系统分析!$D$236,Y838&lt;=铜钱系统分析!$E$236),2)</f>
        <v>2</v>
      </c>
      <c r="AB838" s="48">
        <f t="shared" ca="1" si="129"/>
        <v>98.020242681770668</v>
      </c>
      <c r="AC838">
        <f ca="1">_xlfn.IFS(AND(AB838&gt;铜钱系统分析!$D$233,AB838&lt;=铜钱系统分析!$E$233),5,AND(AB838&gt;铜钱系统分析!$D$234,AB838&lt;=铜钱系统分析!$E$234),4,AND(AB838&gt;铜钱系统分析!$D$235,AB838&lt;=铜钱系统分析!$E$235),3,AND(AB838&gt;铜钱系统分析!$D$236,AB838&lt;=铜钱系统分析!$E$236),2)</f>
        <v>2</v>
      </c>
    </row>
    <row r="839" spans="1:29" x14ac:dyDescent="0.15">
      <c r="A839" s="48">
        <f t="shared" ca="1" si="120"/>
        <v>68.814400220644629</v>
      </c>
      <c r="B839">
        <f ca="1">_xlfn.IFS(AND(A839&gt;铜钱系统分析!$D$233,A839&lt;=铜钱系统分析!$E$233),5,AND(A839&gt;铜钱系统分析!$D$234,A839&lt;=铜钱系统分析!$E$234),4,AND(A839&gt;铜钱系统分析!$D$235,A839&lt;=铜钱系统分析!$E$235),3,AND(A839&gt;铜钱系统分析!$D$236,A839&lt;=铜钱系统分析!$E$236),2)</f>
        <v>3</v>
      </c>
      <c r="D839" s="48">
        <f t="shared" ca="1" si="121"/>
        <v>21.523497148675176</v>
      </c>
      <c r="E839">
        <f ca="1">_xlfn.IFS(AND(D839&gt;铜钱系统分析!$D$233,D839&lt;=铜钱系统分析!$E$233),5,AND(D839&gt;铜钱系统分析!$D$234,D839&lt;=铜钱系统分析!$E$234),4,AND(D839&gt;铜钱系统分析!$D$235,D839&lt;=铜钱系统分析!$E$235),3,AND(D839&gt;铜钱系统分析!$D$236,D839&lt;=铜钱系统分析!$E$236),2)</f>
        <v>3</v>
      </c>
      <c r="G839" s="48">
        <f t="shared" ca="1" si="122"/>
        <v>32.293196950167967</v>
      </c>
      <c r="H839">
        <f ca="1">_xlfn.IFS(AND(G839&gt;铜钱系统分析!$D$233,G839&lt;=铜钱系统分析!$E$233),5,AND(G839&gt;铜钱系统分析!$D$234,G839&lt;=铜钱系统分析!$E$234),4,AND(G839&gt;铜钱系统分析!$D$235,G839&lt;=铜钱系统分析!$E$235),3,AND(G839&gt;铜钱系统分析!$D$236,G839&lt;=铜钱系统分析!$E$236),2)</f>
        <v>3</v>
      </c>
      <c r="J839" s="48">
        <f t="shared" ca="1" si="123"/>
        <v>93.798729327315016</v>
      </c>
      <c r="K839">
        <f ca="1">_xlfn.IFS(AND(J839&gt;铜钱系统分析!$D$233,J839&lt;=铜钱系统分析!$E$233),5,AND(J839&gt;铜钱系统分析!$D$234,J839&lt;=铜钱系统分析!$E$234),4,AND(J839&gt;铜钱系统分析!$D$235,J839&lt;=铜钱系统分析!$E$235),3,AND(J839&gt;铜钱系统分析!$D$236,J839&lt;=铜钱系统分析!$E$236),2)</f>
        <v>2</v>
      </c>
      <c r="M839" s="48">
        <f t="shared" ca="1" si="124"/>
        <v>64.828621668181839</v>
      </c>
      <c r="N839">
        <f ca="1">_xlfn.IFS(AND(M839&gt;铜钱系统分析!$D$233,M839&lt;=铜钱系统分析!$E$233),5,AND(M839&gt;铜钱系统分析!$D$234,M839&lt;=铜钱系统分析!$E$234),4,AND(M839&gt;铜钱系统分析!$D$235,M839&lt;=铜钱系统分析!$E$235),3,AND(M839&gt;铜钱系统分析!$D$236,M839&lt;=铜钱系统分析!$E$236),2)</f>
        <v>3</v>
      </c>
      <c r="P839" s="48">
        <f t="shared" ca="1" si="125"/>
        <v>38.571577402387916</v>
      </c>
      <c r="Q839">
        <f ca="1">_xlfn.IFS(AND(P839&gt;铜钱系统分析!$D$233,P839&lt;=铜钱系统分析!$E$233),5,AND(P839&gt;铜钱系统分析!$D$234,P839&lt;=铜钱系统分析!$E$234),4,AND(P839&gt;铜钱系统分析!$D$235,P839&lt;=铜钱系统分析!$E$235),3,AND(P839&gt;铜钱系统分析!$D$236,P839&lt;=铜钱系统分析!$E$236),2)</f>
        <v>3</v>
      </c>
      <c r="S839" s="48">
        <f t="shared" ca="1" si="126"/>
        <v>38.783732580793497</v>
      </c>
      <c r="T839">
        <f ca="1">_xlfn.IFS(AND(S839&gt;铜钱系统分析!$D$233,S839&lt;=铜钱系统分析!$E$233),5,AND(S839&gt;铜钱系统分析!$D$234,S839&lt;=铜钱系统分析!$E$234),4,AND(S839&gt;铜钱系统分析!$D$235,S839&lt;=铜钱系统分析!$E$235),3,AND(S839&gt;铜钱系统分析!$D$236,S839&lt;=铜钱系统分析!$E$236),2)</f>
        <v>3</v>
      </c>
      <c r="V839" s="48">
        <f t="shared" ca="1" si="127"/>
        <v>81.105689227539116</v>
      </c>
      <c r="W839">
        <f ca="1">_xlfn.IFS(AND(V839&gt;铜钱系统分析!$D$233,V839&lt;=铜钱系统分析!$E$233),5,AND(V839&gt;铜钱系统分析!$D$234,V839&lt;=铜钱系统分析!$E$234),4,AND(V839&gt;铜钱系统分析!$D$235,V839&lt;=铜钱系统分析!$E$235),3,AND(V839&gt;铜钱系统分析!$D$236,V839&lt;=铜钱系统分析!$E$236),2)</f>
        <v>2</v>
      </c>
      <c r="Y839" s="48">
        <f t="shared" ca="1" si="128"/>
        <v>98.090767310275069</v>
      </c>
      <c r="Z839">
        <f ca="1">_xlfn.IFS(AND(Y839&gt;铜钱系统分析!$D$233,Y839&lt;=铜钱系统分析!$E$233),5,AND(Y839&gt;铜钱系统分析!$D$234,Y839&lt;=铜钱系统分析!$E$234),4,AND(Y839&gt;铜钱系统分析!$D$235,Y839&lt;=铜钱系统分析!$E$235),3,AND(Y839&gt;铜钱系统分析!$D$236,Y839&lt;=铜钱系统分析!$E$236),2)</f>
        <v>2</v>
      </c>
      <c r="AB839" s="48">
        <f t="shared" ca="1" si="129"/>
        <v>16.875569160247473</v>
      </c>
      <c r="AC839">
        <f ca="1">_xlfn.IFS(AND(AB839&gt;铜钱系统分析!$D$233,AB839&lt;=铜钱系统分析!$E$233),5,AND(AB839&gt;铜钱系统分析!$D$234,AB839&lt;=铜钱系统分析!$E$234),4,AND(AB839&gt;铜钱系统分析!$D$235,AB839&lt;=铜钱系统分析!$E$235),3,AND(AB839&gt;铜钱系统分析!$D$236,AB839&lt;=铜钱系统分析!$E$236),2)</f>
        <v>3</v>
      </c>
    </row>
    <row r="840" spans="1:29" x14ac:dyDescent="0.15">
      <c r="A840" s="48">
        <f t="shared" ca="1" si="120"/>
        <v>79.94991323695767</v>
      </c>
      <c r="B840">
        <f ca="1">_xlfn.IFS(AND(A840&gt;铜钱系统分析!$D$233,A840&lt;=铜钱系统分析!$E$233),5,AND(A840&gt;铜钱系统分析!$D$234,A840&lt;=铜钱系统分析!$E$234),4,AND(A840&gt;铜钱系统分析!$D$235,A840&lt;=铜钱系统分析!$E$235),3,AND(A840&gt;铜钱系统分析!$D$236,A840&lt;=铜钱系统分析!$E$236),2)</f>
        <v>2</v>
      </c>
      <c r="D840" s="48">
        <f t="shared" ca="1" si="121"/>
        <v>87.725207085043749</v>
      </c>
      <c r="E840">
        <f ca="1">_xlfn.IFS(AND(D840&gt;铜钱系统分析!$D$233,D840&lt;=铜钱系统分析!$E$233),5,AND(D840&gt;铜钱系统分析!$D$234,D840&lt;=铜钱系统分析!$E$234),4,AND(D840&gt;铜钱系统分析!$D$235,D840&lt;=铜钱系统分析!$E$235),3,AND(D840&gt;铜钱系统分析!$D$236,D840&lt;=铜钱系统分析!$E$236),2)</f>
        <v>2</v>
      </c>
      <c r="G840" s="48">
        <f t="shared" ca="1" si="122"/>
        <v>71.103234403763921</v>
      </c>
      <c r="H840">
        <f ca="1">_xlfn.IFS(AND(G840&gt;铜钱系统分析!$D$233,G840&lt;=铜钱系统分析!$E$233),5,AND(G840&gt;铜钱系统分析!$D$234,G840&lt;=铜钱系统分析!$E$234),4,AND(G840&gt;铜钱系统分析!$D$235,G840&lt;=铜钱系统分析!$E$235),3,AND(G840&gt;铜钱系统分析!$D$236,G840&lt;=铜钱系统分析!$E$236),2)</f>
        <v>3</v>
      </c>
      <c r="J840" s="48">
        <f t="shared" ca="1" si="123"/>
        <v>94.190797475175302</v>
      </c>
      <c r="K840">
        <f ca="1">_xlfn.IFS(AND(J840&gt;铜钱系统分析!$D$233,J840&lt;=铜钱系统分析!$E$233),5,AND(J840&gt;铜钱系统分析!$D$234,J840&lt;=铜钱系统分析!$E$234),4,AND(J840&gt;铜钱系统分析!$D$235,J840&lt;=铜钱系统分析!$E$235),3,AND(J840&gt;铜钱系统分析!$D$236,J840&lt;=铜钱系统分析!$E$236),2)</f>
        <v>2</v>
      </c>
      <c r="M840" s="48">
        <f t="shared" ca="1" si="124"/>
        <v>61.348269220994936</v>
      </c>
      <c r="N840">
        <f ca="1">_xlfn.IFS(AND(M840&gt;铜钱系统分析!$D$233,M840&lt;=铜钱系统分析!$E$233),5,AND(M840&gt;铜钱系统分析!$D$234,M840&lt;=铜钱系统分析!$E$234),4,AND(M840&gt;铜钱系统分析!$D$235,M840&lt;=铜钱系统分析!$E$235),3,AND(M840&gt;铜钱系统分析!$D$236,M840&lt;=铜钱系统分析!$E$236),2)</f>
        <v>3</v>
      </c>
      <c r="P840" s="48">
        <f t="shared" ca="1" si="125"/>
        <v>32.750693565656462</v>
      </c>
      <c r="Q840">
        <f ca="1">_xlfn.IFS(AND(P840&gt;铜钱系统分析!$D$233,P840&lt;=铜钱系统分析!$E$233),5,AND(P840&gt;铜钱系统分析!$D$234,P840&lt;=铜钱系统分析!$E$234),4,AND(P840&gt;铜钱系统分析!$D$235,P840&lt;=铜钱系统分析!$E$235),3,AND(P840&gt;铜钱系统分析!$D$236,P840&lt;=铜钱系统分析!$E$236),2)</f>
        <v>3</v>
      </c>
      <c r="S840" s="48">
        <f t="shared" ca="1" si="126"/>
        <v>85.756441857532579</v>
      </c>
      <c r="T840">
        <f ca="1">_xlfn.IFS(AND(S840&gt;铜钱系统分析!$D$233,S840&lt;=铜钱系统分析!$E$233),5,AND(S840&gt;铜钱系统分析!$D$234,S840&lt;=铜钱系统分析!$E$234),4,AND(S840&gt;铜钱系统分析!$D$235,S840&lt;=铜钱系统分析!$E$235),3,AND(S840&gt;铜钱系统分析!$D$236,S840&lt;=铜钱系统分析!$E$236),2)</f>
        <v>2</v>
      </c>
      <c r="V840" s="48">
        <f t="shared" ca="1" si="127"/>
        <v>62.004388084729747</v>
      </c>
      <c r="W840">
        <f ca="1">_xlfn.IFS(AND(V840&gt;铜钱系统分析!$D$233,V840&lt;=铜钱系统分析!$E$233),5,AND(V840&gt;铜钱系统分析!$D$234,V840&lt;=铜钱系统分析!$E$234),4,AND(V840&gt;铜钱系统分析!$D$235,V840&lt;=铜钱系统分析!$E$235),3,AND(V840&gt;铜钱系统分析!$D$236,V840&lt;=铜钱系统分析!$E$236),2)</f>
        <v>3</v>
      </c>
      <c r="Y840" s="48">
        <f t="shared" ca="1" si="128"/>
        <v>35.459572577446487</v>
      </c>
      <c r="Z840">
        <f ca="1">_xlfn.IFS(AND(Y840&gt;铜钱系统分析!$D$233,Y840&lt;=铜钱系统分析!$E$233),5,AND(Y840&gt;铜钱系统分析!$D$234,Y840&lt;=铜钱系统分析!$E$234),4,AND(Y840&gt;铜钱系统分析!$D$235,Y840&lt;=铜钱系统分析!$E$235),3,AND(Y840&gt;铜钱系统分析!$D$236,Y840&lt;=铜钱系统分析!$E$236),2)</f>
        <v>3</v>
      </c>
      <c r="AB840" s="48">
        <f t="shared" ca="1" si="129"/>
        <v>23.712311415986477</v>
      </c>
      <c r="AC840">
        <f ca="1">_xlfn.IFS(AND(AB840&gt;铜钱系统分析!$D$233,AB840&lt;=铜钱系统分析!$E$233),5,AND(AB840&gt;铜钱系统分析!$D$234,AB840&lt;=铜钱系统分析!$E$234),4,AND(AB840&gt;铜钱系统分析!$D$235,AB840&lt;=铜钱系统分析!$E$235),3,AND(AB840&gt;铜钱系统分析!$D$236,AB840&lt;=铜钱系统分析!$E$236),2)</f>
        <v>3</v>
      </c>
    </row>
    <row r="841" spans="1:29" x14ac:dyDescent="0.15">
      <c r="A841" s="48">
        <f t="shared" ca="1" si="120"/>
        <v>69.519245384197077</v>
      </c>
      <c r="B841">
        <f ca="1">_xlfn.IFS(AND(A841&gt;铜钱系统分析!$D$233,A841&lt;=铜钱系统分析!$E$233),5,AND(A841&gt;铜钱系统分析!$D$234,A841&lt;=铜钱系统分析!$E$234),4,AND(A841&gt;铜钱系统分析!$D$235,A841&lt;=铜钱系统分析!$E$235),3,AND(A841&gt;铜钱系统分析!$D$236,A841&lt;=铜钱系统分析!$E$236),2)</f>
        <v>3</v>
      </c>
      <c r="D841" s="48">
        <f t="shared" ca="1" si="121"/>
        <v>9.0414436660282931</v>
      </c>
      <c r="E841">
        <f ca="1">_xlfn.IFS(AND(D841&gt;铜钱系统分析!$D$233,D841&lt;=铜钱系统分析!$E$233),5,AND(D841&gt;铜钱系统分析!$D$234,D841&lt;=铜钱系统分析!$E$234),4,AND(D841&gt;铜钱系统分析!$D$235,D841&lt;=铜钱系统分析!$E$235),3,AND(D841&gt;铜钱系统分析!$D$236,D841&lt;=铜钱系统分析!$E$236),2)</f>
        <v>3</v>
      </c>
      <c r="G841" s="48">
        <f t="shared" ca="1" si="122"/>
        <v>74.389447569532976</v>
      </c>
      <c r="H841">
        <f ca="1">_xlfn.IFS(AND(G841&gt;铜钱系统分析!$D$233,G841&lt;=铜钱系统分析!$E$233),5,AND(G841&gt;铜钱系统分析!$D$234,G841&lt;=铜钱系统分析!$E$234),4,AND(G841&gt;铜钱系统分析!$D$235,G841&lt;=铜钱系统分析!$E$235),3,AND(G841&gt;铜钱系统分析!$D$236,G841&lt;=铜钱系统分析!$E$236),2)</f>
        <v>2</v>
      </c>
      <c r="J841" s="48">
        <f t="shared" ca="1" si="123"/>
        <v>42.435489573576525</v>
      </c>
      <c r="K841">
        <f ca="1">_xlfn.IFS(AND(J841&gt;铜钱系统分析!$D$233,J841&lt;=铜钱系统分析!$E$233),5,AND(J841&gt;铜钱系统分析!$D$234,J841&lt;=铜钱系统分析!$E$234),4,AND(J841&gt;铜钱系统分析!$D$235,J841&lt;=铜钱系统分析!$E$235),3,AND(J841&gt;铜钱系统分析!$D$236,J841&lt;=铜钱系统分析!$E$236),2)</f>
        <v>3</v>
      </c>
      <c r="M841" s="48">
        <f t="shared" ca="1" si="124"/>
        <v>27.485071759630987</v>
      </c>
      <c r="N841">
        <f ca="1">_xlfn.IFS(AND(M841&gt;铜钱系统分析!$D$233,M841&lt;=铜钱系统分析!$E$233),5,AND(M841&gt;铜钱系统分析!$D$234,M841&lt;=铜钱系统分析!$E$234),4,AND(M841&gt;铜钱系统分析!$D$235,M841&lt;=铜钱系统分析!$E$235),3,AND(M841&gt;铜钱系统分析!$D$236,M841&lt;=铜钱系统分析!$E$236),2)</f>
        <v>3</v>
      </c>
      <c r="P841" s="48">
        <f t="shared" ca="1" si="125"/>
        <v>13.66132643580179</v>
      </c>
      <c r="Q841">
        <f ca="1">_xlfn.IFS(AND(P841&gt;铜钱系统分析!$D$233,P841&lt;=铜钱系统分析!$E$233),5,AND(P841&gt;铜钱系统分析!$D$234,P841&lt;=铜钱系统分析!$E$234),4,AND(P841&gt;铜钱系统分析!$D$235,P841&lt;=铜钱系统分析!$E$235),3,AND(P841&gt;铜钱系统分析!$D$236,P841&lt;=铜钱系统分析!$E$236),2)</f>
        <v>3</v>
      </c>
      <c r="S841" s="48">
        <f t="shared" ca="1" si="126"/>
        <v>35.69798885851737</v>
      </c>
      <c r="T841">
        <f ca="1">_xlfn.IFS(AND(S841&gt;铜钱系统分析!$D$233,S841&lt;=铜钱系统分析!$E$233),5,AND(S841&gt;铜钱系统分析!$D$234,S841&lt;=铜钱系统分析!$E$234),4,AND(S841&gt;铜钱系统分析!$D$235,S841&lt;=铜钱系统分析!$E$235),3,AND(S841&gt;铜钱系统分析!$D$236,S841&lt;=铜钱系统分析!$E$236),2)</f>
        <v>3</v>
      </c>
      <c r="V841" s="48">
        <f t="shared" ca="1" si="127"/>
        <v>28.946606096587878</v>
      </c>
      <c r="W841">
        <f ca="1">_xlfn.IFS(AND(V841&gt;铜钱系统分析!$D$233,V841&lt;=铜钱系统分析!$E$233),5,AND(V841&gt;铜钱系统分析!$D$234,V841&lt;=铜钱系统分析!$E$234),4,AND(V841&gt;铜钱系统分析!$D$235,V841&lt;=铜钱系统分析!$E$235),3,AND(V841&gt;铜钱系统分析!$D$236,V841&lt;=铜钱系统分析!$E$236),2)</f>
        <v>3</v>
      </c>
      <c r="Y841" s="48">
        <f t="shared" ca="1" si="128"/>
        <v>41.876368111058056</v>
      </c>
      <c r="Z841">
        <f ca="1">_xlfn.IFS(AND(Y841&gt;铜钱系统分析!$D$233,Y841&lt;=铜钱系统分析!$E$233),5,AND(Y841&gt;铜钱系统分析!$D$234,Y841&lt;=铜钱系统分析!$E$234),4,AND(Y841&gt;铜钱系统分析!$D$235,Y841&lt;=铜钱系统分析!$E$235),3,AND(Y841&gt;铜钱系统分析!$D$236,Y841&lt;=铜钱系统分析!$E$236),2)</f>
        <v>3</v>
      </c>
      <c r="AB841" s="48">
        <f t="shared" ca="1" si="129"/>
        <v>57.567920637514604</v>
      </c>
      <c r="AC841">
        <f ca="1">_xlfn.IFS(AND(AB841&gt;铜钱系统分析!$D$233,AB841&lt;=铜钱系统分析!$E$233),5,AND(AB841&gt;铜钱系统分析!$D$234,AB841&lt;=铜钱系统分析!$E$234),4,AND(AB841&gt;铜钱系统分析!$D$235,AB841&lt;=铜钱系统分析!$E$235),3,AND(AB841&gt;铜钱系统分析!$D$236,AB841&lt;=铜钱系统分析!$E$236),2)</f>
        <v>3</v>
      </c>
    </row>
    <row r="842" spans="1:29" x14ac:dyDescent="0.15">
      <c r="A842" s="48">
        <f t="shared" ca="1" si="120"/>
        <v>32.506053652120691</v>
      </c>
      <c r="B842">
        <f ca="1">_xlfn.IFS(AND(A842&gt;铜钱系统分析!$D$233,A842&lt;=铜钱系统分析!$E$233),5,AND(A842&gt;铜钱系统分析!$D$234,A842&lt;=铜钱系统分析!$E$234),4,AND(A842&gt;铜钱系统分析!$D$235,A842&lt;=铜钱系统分析!$E$235),3,AND(A842&gt;铜钱系统分析!$D$236,A842&lt;=铜钱系统分析!$E$236),2)</f>
        <v>3</v>
      </c>
      <c r="D842" s="48">
        <f t="shared" ca="1" si="121"/>
        <v>79.398493732604763</v>
      </c>
      <c r="E842">
        <f ca="1">_xlfn.IFS(AND(D842&gt;铜钱系统分析!$D$233,D842&lt;=铜钱系统分析!$E$233),5,AND(D842&gt;铜钱系统分析!$D$234,D842&lt;=铜钱系统分析!$E$234),4,AND(D842&gt;铜钱系统分析!$D$235,D842&lt;=铜钱系统分析!$E$235),3,AND(D842&gt;铜钱系统分析!$D$236,D842&lt;=铜钱系统分析!$E$236),2)</f>
        <v>2</v>
      </c>
      <c r="G842" s="48">
        <f t="shared" ca="1" si="122"/>
        <v>63.696063792397929</v>
      </c>
      <c r="H842">
        <f ca="1">_xlfn.IFS(AND(G842&gt;铜钱系统分析!$D$233,G842&lt;=铜钱系统分析!$E$233),5,AND(G842&gt;铜钱系统分析!$D$234,G842&lt;=铜钱系统分析!$E$234),4,AND(G842&gt;铜钱系统分析!$D$235,G842&lt;=铜钱系统分析!$E$235),3,AND(G842&gt;铜钱系统分析!$D$236,G842&lt;=铜钱系统分析!$E$236),2)</f>
        <v>3</v>
      </c>
      <c r="J842" s="48">
        <f t="shared" ca="1" si="123"/>
        <v>37.006991958759905</v>
      </c>
      <c r="K842">
        <f ca="1">_xlfn.IFS(AND(J842&gt;铜钱系统分析!$D$233,J842&lt;=铜钱系统分析!$E$233),5,AND(J842&gt;铜钱系统分析!$D$234,J842&lt;=铜钱系统分析!$E$234),4,AND(J842&gt;铜钱系统分析!$D$235,J842&lt;=铜钱系统分析!$E$235),3,AND(J842&gt;铜钱系统分析!$D$236,J842&lt;=铜钱系统分析!$E$236),2)</f>
        <v>3</v>
      </c>
      <c r="M842" s="48">
        <f t="shared" ca="1" si="124"/>
        <v>48.353888314651115</v>
      </c>
      <c r="N842">
        <f ca="1">_xlfn.IFS(AND(M842&gt;铜钱系统分析!$D$233,M842&lt;=铜钱系统分析!$E$233),5,AND(M842&gt;铜钱系统分析!$D$234,M842&lt;=铜钱系统分析!$E$234),4,AND(M842&gt;铜钱系统分析!$D$235,M842&lt;=铜钱系统分析!$E$235),3,AND(M842&gt;铜钱系统分析!$D$236,M842&lt;=铜钱系统分析!$E$236),2)</f>
        <v>3</v>
      </c>
      <c r="P842" s="48">
        <f t="shared" ca="1" si="125"/>
        <v>92.671224076062515</v>
      </c>
      <c r="Q842">
        <f ca="1">_xlfn.IFS(AND(P842&gt;铜钱系统分析!$D$233,P842&lt;=铜钱系统分析!$E$233),5,AND(P842&gt;铜钱系统分析!$D$234,P842&lt;=铜钱系统分析!$E$234),4,AND(P842&gt;铜钱系统分析!$D$235,P842&lt;=铜钱系统分析!$E$235),3,AND(P842&gt;铜钱系统分析!$D$236,P842&lt;=铜钱系统分析!$E$236),2)</f>
        <v>2</v>
      </c>
      <c r="S842" s="48">
        <f t="shared" ca="1" si="126"/>
        <v>52.002016687120459</v>
      </c>
      <c r="T842">
        <f ca="1">_xlfn.IFS(AND(S842&gt;铜钱系统分析!$D$233,S842&lt;=铜钱系统分析!$E$233),5,AND(S842&gt;铜钱系统分析!$D$234,S842&lt;=铜钱系统分析!$E$234),4,AND(S842&gt;铜钱系统分析!$D$235,S842&lt;=铜钱系统分析!$E$235),3,AND(S842&gt;铜钱系统分析!$D$236,S842&lt;=铜钱系统分析!$E$236),2)</f>
        <v>3</v>
      </c>
      <c r="V842" s="48">
        <f t="shared" ca="1" si="127"/>
        <v>20.52417462393916</v>
      </c>
      <c r="W842">
        <f ca="1">_xlfn.IFS(AND(V842&gt;铜钱系统分析!$D$233,V842&lt;=铜钱系统分析!$E$233),5,AND(V842&gt;铜钱系统分析!$D$234,V842&lt;=铜钱系统分析!$E$234),4,AND(V842&gt;铜钱系统分析!$D$235,V842&lt;=铜钱系统分析!$E$235),3,AND(V842&gt;铜钱系统分析!$D$236,V842&lt;=铜钱系统分析!$E$236),2)</f>
        <v>3</v>
      </c>
      <c r="Y842" s="48">
        <f t="shared" ca="1" si="128"/>
        <v>74.392781166275014</v>
      </c>
      <c r="Z842">
        <f ca="1">_xlfn.IFS(AND(Y842&gt;铜钱系统分析!$D$233,Y842&lt;=铜钱系统分析!$E$233),5,AND(Y842&gt;铜钱系统分析!$D$234,Y842&lt;=铜钱系统分析!$E$234),4,AND(Y842&gt;铜钱系统分析!$D$235,Y842&lt;=铜钱系统分析!$E$235),3,AND(Y842&gt;铜钱系统分析!$D$236,Y842&lt;=铜钱系统分析!$E$236),2)</f>
        <v>2</v>
      </c>
      <c r="AB842" s="48">
        <f t="shared" ca="1" si="129"/>
        <v>80.89767543465635</v>
      </c>
      <c r="AC842">
        <f ca="1">_xlfn.IFS(AND(AB842&gt;铜钱系统分析!$D$233,AB842&lt;=铜钱系统分析!$E$233),5,AND(AB842&gt;铜钱系统分析!$D$234,AB842&lt;=铜钱系统分析!$E$234),4,AND(AB842&gt;铜钱系统分析!$D$235,AB842&lt;=铜钱系统分析!$E$235),3,AND(AB842&gt;铜钱系统分析!$D$236,AB842&lt;=铜钱系统分析!$E$236),2)</f>
        <v>2</v>
      </c>
    </row>
    <row r="843" spans="1:29" x14ac:dyDescent="0.15">
      <c r="A843" s="48">
        <f t="shared" ca="1" si="120"/>
        <v>55.836189625131126</v>
      </c>
      <c r="B843">
        <f ca="1">_xlfn.IFS(AND(A843&gt;铜钱系统分析!$D$233,A843&lt;=铜钱系统分析!$E$233),5,AND(A843&gt;铜钱系统分析!$D$234,A843&lt;=铜钱系统分析!$E$234),4,AND(A843&gt;铜钱系统分析!$D$235,A843&lt;=铜钱系统分析!$E$235),3,AND(A843&gt;铜钱系统分析!$D$236,A843&lt;=铜钱系统分析!$E$236),2)</f>
        <v>3</v>
      </c>
      <c r="D843" s="48">
        <f t="shared" ca="1" si="121"/>
        <v>63.5204096955867</v>
      </c>
      <c r="E843">
        <f ca="1">_xlfn.IFS(AND(D843&gt;铜钱系统分析!$D$233,D843&lt;=铜钱系统分析!$E$233),5,AND(D843&gt;铜钱系统分析!$D$234,D843&lt;=铜钱系统分析!$E$234),4,AND(D843&gt;铜钱系统分析!$D$235,D843&lt;=铜钱系统分析!$E$235),3,AND(D843&gt;铜钱系统分析!$D$236,D843&lt;=铜钱系统分析!$E$236),2)</f>
        <v>3</v>
      </c>
      <c r="G843" s="48">
        <f t="shared" ca="1" si="122"/>
        <v>47.370677785055683</v>
      </c>
      <c r="H843">
        <f ca="1">_xlfn.IFS(AND(G843&gt;铜钱系统分析!$D$233,G843&lt;=铜钱系统分析!$E$233),5,AND(G843&gt;铜钱系统分析!$D$234,G843&lt;=铜钱系统分析!$E$234),4,AND(G843&gt;铜钱系统分析!$D$235,G843&lt;=铜钱系统分析!$E$235),3,AND(G843&gt;铜钱系统分析!$D$236,G843&lt;=铜钱系统分析!$E$236),2)</f>
        <v>3</v>
      </c>
      <c r="J843" s="48">
        <f t="shared" ca="1" si="123"/>
        <v>83.921051731887857</v>
      </c>
      <c r="K843">
        <f ca="1">_xlfn.IFS(AND(J843&gt;铜钱系统分析!$D$233,J843&lt;=铜钱系统分析!$E$233),5,AND(J843&gt;铜钱系统分析!$D$234,J843&lt;=铜钱系统分析!$E$234),4,AND(J843&gt;铜钱系统分析!$D$235,J843&lt;=铜钱系统分析!$E$235),3,AND(J843&gt;铜钱系统分析!$D$236,J843&lt;=铜钱系统分析!$E$236),2)</f>
        <v>2</v>
      </c>
      <c r="M843" s="48">
        <f t="shared" ca="1" si="124"/>
        <v>28.885333022190586</v>
      </c>
      <c r="N843">
        <f ca="1">_xlfn.IFS(AND(M843&gt;铜钱系统分析!$D$233,M843&lt;=铜钱系统分析!$E$233),5,AND(M843&gt;铜钱系统分析!$D$234,M843&lt;=铜钱系统分析!$E$234),4,AND(M843&gt;铜钱系统分析!$D$235,M843&lt;=铜钱系统分析!$E$235),3,AND(M843&gt;铜钱系统分析!$D$236,M843&lt;=铜钱系统分析!$E$236),2)</f>
        <v>3</v>
      </c>
      <c r="P843" s="48">
        <f t="shared" ca="1" si="125"/>
        <v>38.452230597488565</v>
      </c>
      <c r="Q843">
        <f ca="1">_xlfn.IFS(AND(P843&gt;铜钱系统分析!$D$233,P843&lt;=铜钱系统分析!$E$233),5,AND(P843&gt;铜钱系统分析!$D$234,P843&lt;=铜钱系统分析!$E$234),4,AND(P843&gt;铜钱系统分析!$D$235,P843&lt;=铜钱系统分析!$E$235),3,AND(P843&gt;铜钱系统分析!$D$236,P843&lt;=铜钱系统分析!$E$236),2)</f>
        <v>3</v>
      </c>
      <c r="S843" s="48">
        <f t="shared" ca="1" si="126"/>
        <v>46.831889972807893</v>
      </c>
      <c r="T843">
        <f ca="1">_xlfn.IFS(AND(S843&gt;铜钱系统分析!$D$233,S843&lt;=铜钱系统分析!$E$233),5,AND(S843&gt;铜钱系统分析!$D$234,S843&lt;=铜钱系统分析!$E$234),4,AND(S843&gt;铜钱系统分析!$D$235,S843&lt;=铜钱系统分析!$E$235),3,AND(S843&gt;铜钱系统分析!$D$236,S843&lt;=铜钱系统分析!$E$236),2)</f>
        <v>3</v>
      </c>
      <c r="V843" s="48">
        <f t="shared" ca="1" si="127"/>
        <v>18.474870464556005</v>
      </c>
      <c r="W843">
        <f ca="1">_xlfn.IFS(AND(V843&gt;铜钱系统分析!$D$233,V843&lt;=铜钱系统分析!$E$233),5,AND(V843&gt;铜钱系统分析!$D$234,V843&lt;=铜钱系统分析!$E$234),4,AND(V843&gt;铜钱系统分析!$D$235,V843&lt;=铜钱系统分析!$E$235),3,AND(V843&gt;铜钱系统分析!$D$236,V843&lt;=铜钱系统分析!$E$236),2)</f>
        <v>3</v>
      </c>
      <c r="Y843" s="48">
        <f t="shared" ca="1" si="128"/>
        <v>67.987976544450547</v>
      </c>
      <c r="Z843">
        <f ca="1">_xlfn.IFS(AND(Y843&gt;铜钱系统分析!$D$233,Y843&lt;=铜钱系统分析!$E$233),5,AND(Y843&gt;铜钱系统分析!$D$234,Y843&lt;=铜钱系统分析!$E$234),4,AND(Y843&gt;铜钱系统分析!$D$235,Y843&lt;=铜钱系统分析!$E$235),3,AND(Y843&gt;铜钱系统分析!$D$236,Y843&lt;=铜钱系统分析!$E$236),2)</f>
        <v>3</v>
      </c>
      <c r="AB843" s="48">
        <f t="shared" ca="1" si="129"/>
        <v>90.613766064490221</v>
      </c>
      <c r="AC843">
        <f ca="1">_xlfn.IFS(AND(AB843&gt;铜钱系统分析!$D$233,AB843&lt;=铜钱系统分析!$E$233),5,AND(AB843&gt;铜钱系统分析!$D$234,AB843&lt;=铜钱系统分析!$E$234),4,AND(AB843&gt;铜钱系统分析!$D$235,AB843&lt;=铜钱系统分析!$E$235),3,AND(AB843&gt;铜钱系统分析!$D$236,AB843&lt;=铜钱系统分析!$E$236),2)</f>
        <v>2</v>
      </c>
    </row>
    <row r="844" spans="1:29" x14ac:dyDescent="0.15">
      <c r="A844" s="48">
        <f t="shared" ref="A844:A907" ca="1" si="130">RAND()*100</f>
        <v>70.822572354826008</v>
      </c>
      <c r="B844">
        <f ca="1">_xlfn.IFS(AND(A844&gt;铜钱系统分析!$D$233,A844&lt;=铜钱系统分析!$E$233),5,AND(A844&gt;铜钱系统分析!$D$234,A844&lt;=铜钱系统分析!$E$234),4,AND(A844&gt;铜钱系统分析!$D$235,A844&lt;=铜钱系统分析!$E$235),3,AND(A844&gt;铜钱系统分析!$D$236,A844&lt;=铜钱系统分析!$E$236),2)</f>
        <v>3</v>
      </c>
      <c r="D844" s="48">
        <f t="shared" ref="D844:D907" ca="1" si="131">RAND()*100</f>
        <v>99.651808014052278</v>
      </c>
      <c r="E844">
        <f ca="1">_xlfn.IFS(AND(D844&gt;铜钱系统分析!$D$233,D844&lt;=铜钱系统分析!$E$233),5,AND(D844&gt;铜钱系统分析!$D$234,D844&lt;=铜钱系统分析!$E$234),4,AND(D844&gt;铜钱系统分析!$D$235,D844&lt;=铜钱系统分析!$E$235),3,AND(D844&gt;铜钱系统分析!$D$236,D844&lt;=铜钱系统分析!$E$236),2)</f>
        <v>2</v>
      </c>
      <c r="G844" s="48">
        <f t="shared" ref="G844:G907" ca="1" si="132">RAND()*100</f>
        <v>62.69010769724229</v>
      </c>
      <c r="H844">
        <f ca="1">_xlfn.IFS(AND(G844&gt;铜钱系统分析!$D$233,G844&lt;=铜钱系统分析!$E$233),5,AND(G844&gt;铜钱系统分析!$D$234,G844&lt;=铜钱系统分析!$E$234),4,AND(G844&gt;铜钱系统分析!$D$235,G844&lt;=铜钱系统分析!$E$235),3,AND(G844&gt;铜钱系统分析!$D$236,G844&lt;=铜钱系统分析!$E$236),2)</f>
        <v>3</v>
      </c>
      <c r="J844" s="48">
        <f t="shared" ref="J844:J907" ca="1" si="133">RAND()*100</f>
        <v>99.314591316706739</v>
      </c>
      <c r="K844">
        <f ca="1">_xlfn.IFS(AND(J844&gt;铜钱系统分析!$D$233,J844&lt;=铜钱系统分析!$E$233),5,AND(J844&gt;铜钱系统分析!$D$234,J844&lt;=铜钱系统分析!$E$234),4,AND(J844&gt;铜钱系统分析!$D$235,J844&lt;=铜钱系统分析!$E$235),3,AND(J844&gt;铜钱系统分析!$D$236,J844&lt;=铜钱系统分析!$E$236),2)</f>
        <v>2</v>
      </c>
      <c r="M844" s="48">
        <f t="shared" ref="M844:M907" ca="1" si="134">RAND()*100</f>
        <v>3.3374968377273495</v>
      </c>
      <c r="N844">
        <f ca="1">_xlfn.IFS(AND(M844&gt;铜钱系统分析!$D$233,M844&lt;=铜钱系统分析!$E$233),5,AND(M844&gt;铜钱系统分析!$D$234,M844&lt;=铜钱系统分析!$E$234),4,AND(M844&gt;铜钱系统分析!$D$235,M844&lt;=铜钱系统分析!$E$235),3,AND(M844&gt;铜钱系统分析!$D$236,M844&lt;=铜钱系统分析!$E$236),2)</f>
        <v>3</v>
      </c>
      <c r="P844" s="48">
        <f t="shared" ref="P844:P907" ca="1" si="135">RAND()*100</f>
        <v>21.092698063879091</v>
      </c>
      <c r="Q844">
        <f ca="1">_xlfn.IFS(AND(P844&gt;铜钱系统分析!$D$233,P844&lt;=铜钱系统分析!$E$233),5,AND(P844&gt;铜钱系统分析!$D$234,P844&lt;=铜钱系统分析!$E$234),4,AND(P844&gt;铜钱系统分析!$D$235,P844&lt;=铜钱系统分析!$E$235),3,AND(P844&gt;铜钱系统分析!$D$236,P844&lt;=铜钱系统分析!$E$236),2)</f>
        <v>3</v>
      </c>
      <c r="S844" s="48">
        <f t="shared" ref="S844:S907" ca="1" si="136">RAND()*100</f>
        <v>52.370291375824927</v>
      </c>
      <c r="T844">
        <f ca="1">_xlfn.IFS(AND(S844&gt;铜钱系统分析!$D$233,S844&lt;=铜钱系统分析!$E$233),5,AND(S844&gt;铜钱系统分析!$D$234,S844&lt;=铜钱系统分析!$E$234),4,AND(S844&gt;铜钱系统分析!$D$235,S844&lt;=铜钱系统分析!$E$235),3,AND(S844&gt;铜钱系统分析!$D$236,S844&lt;=铜钱系统分析!$E$236),2)</f>
        <v>3</v>
      </c>
      <c r="V844" s="48">
        <f t="shared" ref="V844:V907" ca="1" si="137">RAND()*100</f>
        <v>74.428110511662908</v>
      </c>
      <c r="W844">
        <f ca="1">_xlfn.IFS(AND(V844&gt;铜钱系统分析!$D$233,V844&lt;=铜钱系统分析!$E$233),5,AND(V844&gt;铜钱系统分析!$D$234,V844&lt;=铜钱系统分析!$E$234),4,AND(V844&gt;铜钱系统分析!$D$235,V844&lt;=铜钱系统分析!$E$235),3,AND(V844&gt;铜钱系统分析!$D$236,V844&lt;=铜钱系统分析!$E$236),2)</f>
        <v>2</v>
      </c>
      <c r="Y844" s="48">
        <f t="shared" ref="Y844:Y907" ca="1" si="138">RAND()*100</f>
        <v>32.256711225711797</v>
      </c>
      <c r="Z844">
        <f ca="1">_xlfn.IFS(AND(Y844&gt;铜钱系统分析!$D$233,Y844&lt;=铜钱系统分析!$E$233),5,AND(Y844&gt;铜钱系统分析!$D$234,Y844&lt;=铜钱系统分析!$E$234),4,AND(Y844&gt;铜钱系统分析!$D$235,Y844&lt;=铜钱系统分析!$E$235),3,AND(Y844&gt;铜钱系统分析!$D$236,Y844&lt;=铜钱系统分析!$E$236),2)</f>
        <v>3</v>
      </c>
      <c r="AB844" s="48">
        <f t="shared" ref="AB844:AB907" ca="1" si="139">RAND()*100</f>
        <v>30.436055620749556</v>
      </c>
      <c r="AC844">
        <f ca="1">_xlfn.IFS(AND(AB844&gt;铜钱系统分析!$D$233,AB844&lt;=铜钱系统分析!$E$233),5,AND(AB844&gt;铜钱系统分析!$D$234,AB844&lt;=铜钱系统分析!$E$234),4,AND(AB844&gt;铜钱系统分析!$D$235,AB844&lt;=铜钱系统分析!$E$235),3,AND(AB844&gt;铜钱系统分析!$D$236,AB844&lt;=铜钱系统分析!$E$236),2)</f>
        <v>3</v>
      </c>
    </row>
    <row r="845" spans="1:29" x14ac:dyDescent="0.15">
      <c r="A845" s="48">
        <f t="shared" ca="1" si="130"/>
        <v>5.3641314747019493</v>
      </c>
      <c r="B845">
        <f ca="1">_xlfn.IFS(AND(A845&gt;铜钱系统分析!$D$233,A845&lt;=铜钱系统分析!$E$233),5,AND(A845&gt;铜钱系统分析!$D$234,A845&lt;=铜钱系统分析!$E$234),4,AND(A845&gt;铜钱系统分析!$D$235,A845&lt;=铜钱系统分析!$E$235),3,AND(A845&gt;铜钱系统分析!$D$236,A845&lt;=铜钱系统分析!$E$236),2)</f>
        <v>3</v>
      </c>
      <c r="D845" s="48">
        <f t="shared" ca="1" si="131"/>
        <v>84.306945811157505</v>
      </c>
      <c r="E845">
        <f ca="1">_xlfn.IFS(AND(D845&gt;铜钱系统分析!$D$233,D845&lt;=铜钱系统分析!$E$233),5,AND(D845&gt;铜钱系统分析!$D$234,D845&lt;=铜钱系统分析!$E$234),4,AND(D845&gt;铜钱系统分析!$D$235,D845&lt;=铜钱系统分析!$E$235),3,AND(D845&gt;铜钱系统分析!$D$236,D845&lt;=铜钱系统分析!$E$236),2)</f>
        <v>2</v>
      </c>
      <c r="G845" s="48">
        <f t="shared" ca="1" si="132"/>
        <v>61.076029681349375</v>
      </c>
      <c r="H845">
        <f ca="1">_xlfn.IFS(AND(G845&gt;铜钱系统分析!$D$233,G845&lt;=铜钱系统分析!$E$233),5,AND(G845&gt;铜钱系统分析!$D$234,G845&lt;=铜钱系统分析!$E$234),4,AND(G845&gt;铜钱系统分析!$D$235,G845&lt;=铜钱系统分析!$E$235),3,AND(G845&gt;铜钱系统分析!$D$236,G845&lt;=铜钱系统分析!$E$236),2)</f>
        <v>3</v>
      </c>
      <c r="J845" s="48">
        <f t="shared" ca="1" si="133"/>
        <v>23.796886219593905</v>
      </c>
      <c r="K845">
        <f ca="1">_xlfn.IFS(AND(J845&gt;铜钱系统分析!$D$233,J845&lt;=铜钱系统分析!$E$233),5,AND(J845&gt;铜钱系统分析!$D$234,J845&lt;=铜钱系统分析!$E$234),4,AND(J845&gt;铜钱系统分析!$D$235,J845&lt;=铜钱系统分析!$E$235),3,AND(J845&gt;铜钱系统分析!$D$236,J845&lt;=铜钱系统分析!$E$236),2)</f>
        <v>3</v>
      </c>
      <c r="M845" s="48">
        <f t="shared" ca="1" si="134"/>
        <v>24.763782864884519</v>
      </c>
      <c r="N845">
        <f ca="1">_xlfn.IFS(AND(M845&gt;铜钱系统分析!$D$233,M845&lt;=铜钱系统分析!$E$233),5,AND(M845&gt;铜钱系统分析!$D$234,M845&lt;=铜钱系统分析!$E$234),4,AND(M845&gt;铜钱系统分析!$D$235,M845&lt;=铜钱系统分析!$E$235),3,AND(M845&gt;铜钱系统分析!$D$236,M845&lt;=铜钱系统分析!$E$236),2)</f>
        <v>3</v>
      </c>
      <c r="P845" s="48">
        <f t="shared" ca="1" si="135"/>
        <v>65.151948740060163</v>
      </c>
      <c r="Q845">
        <f ca="1">_xlfn.IFS(AND(P845&gt;铜钱系统分析!$D$233,P845&lt;=铜钱系统分析!$E$233),5,AND(P845&gt;铜钱系统分析!$D$234,P845&lt;=铜钱系统分析!$E$234),4,AND(P845&gt;铜钱系统分析!$D$235,P845&lt;=铜钱系统分析!$E$235),3,AND(P845&gt;铜钱系统分析!$D$236,P845&lt;=铜钱系统分析!$E$236),2)</f>
        <v>3</v>
      </c>
      <c r="S845" s="48">
        <f t="shared" ca="1" si="136"/>
        <v>6.2128632173744087</v>
      </c>
      <c r="T845">
        <f ca="1">_xlfn.IFS(AND(S845&gt;铜钱系统分析!$D$233,S845&lt;=铜钱系统分析!$E$233),5,AND(S845&gt;铜钱系统分析!$D$234,S845&lt;=铜钱系统分析!$E$234),4,AND(S845&gt;铜钱系统分析!$D$235,S845&lt;=铜钱系统分析!$E$235),3,AND(S845&gt;铜钱系统分析!$D$236,S845&lt;=铜钱系统分析!$E$236),2)</f>
        <v>3</v>
      </c>
      <c r="V845" s="48">
        <f t="shared" ca="1" si="137"/>
        <v>5.8511390698831933</v>
      </c>
      <c r="W845">
        <f ca="1">_xlfn.IFS(AND(V845&gt;铜钱系统分析!$D$233,V845&lt;=铜钱系统分析!$E$233),5,AND(V845&gt;铜钱系统分析!$D$234,V845&lt;=铜钱系统分析!$E$234),4,AND(V845&gt;铜钱系统分析!$D$235,V845&lt;=铜钱系统分析!$E$235),3,AND(V845&gt;铜钱系统分析!$D$236,V845&lt;=铜钱系统分析!$E$236),2)</f>
        <v>3</v>
      </c>
      <c r="Y845" s="48">
        <f t="shared" ca="1" si="138"/>
        <v>29.728378156190626</v>
      </c>
      <c r="Z845">
        <f ca="1">_xlfn.IFS(AND(Y845&gt;铜钱系统分析!$D$233,Y845&lt;=铜钱系统分析!$E$233),5,AND(Y845&gt;铜钱系统分析!$D$234,Y845&lt;=铜钱系统分析!$E$234),4,AND(Y845&gt;铜钱系统分析!$D$235,Y845&lt;=铜钱系统分析!$E$235),3,AND(Y845&gt;铜钱系统分析!$D$236,Y845&lt;=铜钱系统分析!$E$236),2)</f>
        <v>3</v>
      </c>
      <c r="AB845" s="48">
        <f t="shared" ca="1" si="139"/>
        <v>80.825685461025529</v>
      </c>
      <c r="AC845">
        <f ca="1">_xlfn.IFS(AND(AB845&gt;铜钱系统分析!$D$233,AB845&lt;=铜钱系统分析!$E$233),5,AND(AB845&gt;铜钱系统分析!$D$234,AB845&lt;=铜钱系统分析!$E$234),4,AND(AB845&gt;铜钱系统分析!$D$235,AB845&lt;=铜钱系统分析!$E$235),3,AND(AB845&gt;铜钱系统分析!$D$236,AB845&lt;=铜钱系统分析!$E$236),2)</f>
        <v>2</v>
      </c>
    </row>
    <row r="846" spans="1:29" x14ac:dyDescent="0.15">
      <c r="A846" s="48">
        <f t="shared" ca="1" si="130"/>
        <v>68.787242934776998</v>
      </c>
      <c r="B846">
        <f ca="1">_xlfn.IFS(AND(A846&gt;铜钱系统分析!$D$233,A846&lt;=铜钱系统分析!$E$233),5,AND(A846&gt;铜钱系统分析!$D$234,A846&lt;=铜钱系统分析!$E$234),4,AND(A846&gt;铜钱系统分析!$D$235,A846&lt;=铜钱系统分析!$E$235),3,AND(A846&gt;铜钱系统分析!$D$236,A846&lt;=铜钱系统分析!$E$236),2)</f>
        <v>3</v>
      </c>
      <c r="D846" s="48">
        <f t="shared" ca="1" si="131"/>
        <v>55.840823902144976</v>
      </c>
      <c r="E846">
        <f ca="1">_xlfn.IFS(AND(D846&gt;铜钱系统分析!$D$233,D846&lt;=铜钱系统分析!$E$233),5,AND(D846&gt;铜钱系统分析!$D$234,D846&lt;=铜钱系统分析!$E$234),4,AND(D846&gt;铜钱系统分析!$D$235,D846&lt;=铜钱系统分析!$E$235),3,AND(D846&gt;铜钱系统分析!$D$236,D846&lt;=铜钱系统分析!$E$236),2)</f>
        <v>3</v>
      </c>
      <c r="G846" s="48">
        <f t="shared" ca="1" si="132"/>
        <v>5.1385722300283039</v>
      </c>
      <c r="H846">
        <f ca="1">_xlfn.IFS(AND(G846&gt;铜钱系统分析!$D$233,G846&lt;=铜钱系统分析!$E$233),5,AND(G846&gt;铜钱系统分析!$D$234,G846&lt;=铜钱系统分析!$E$234),4,AND(G846&gt;铜钱系统分析!$D$235,G846&lt;=铜钱系统分析!$E$235),3,AND(G846&gt;铜钱系统分析!$D$236,G846&lt;=铜钱系统分析!$E$236),2)</f>
        <v>3</v>
      </c>
      <c r="J846" s="48">
        <f t="shared" ca="1" si="133"/>
        <v>5.5450488059609171</v>
      </c>
      <c r="K846">
        <f ca="1">_xlfn.IFS(AND(J846&gt;铜钱系统分析!$D$233,J846&lt;=铜钱系统分析!$E$233),5,AND(J846&gt;铜钱系统分析!$D$234,J846&lt;=铜钱系统分析!$E$234),4,AND(J846&gt;铜钱系统分析!$D$235,J846&lt;=铜钱系统分析!$E$235),3,AND(J846&gt;铜钱系统分析!$D$236,J846&lt;=铜钱系统分析!$E$236),2)</f>
        <v>3</v>
      </c>
      <c r="M846" s="48">
        <f t="shared" ca="1" si="134"/>
        <v>77.21711882665636</v>
      </c>
      <c r="N846">
        <f ca="1">_xlfn.IFS(AND(M846&gt;铜钱系统分析!$D$233,M846&lt;=铜钱系统分析!$E$233),5,AND(M846&gt;铜钱系统分析!$D$234,M846&lt;=铜钱系统分析!$E$234),4,AND(M846&gt;铜钱系统分析!$D$235,M846&lt;=铜钱系统分析!$E$235),3,AND(M846&gt;铜钱系统分析!$D$236,M846&lt;=铜钱系统分析!$E$236),2)</f>
        <v>2</v>
      </c>
      <c r="P846" s="48">
        <f t="shared" ca="1" si="135"/>
        <v>21.424519915967355</v>
      </c>
      <c r="Q846">
        <f ca="1">_xlfn.IFS(AND(P846&gt;铜钱系统分析!$D$233,P846&lt;=铜钱系统分析!$E$233),5,AND(P846&gt;铜钱系统分析!$D$234,P846&lt;=铜钱系统分析!$E$234),4,AND(P846&gt;铜钱系统分析!$D$235,P846&lt;=铜钱系统分析!$E$235),3,AND(P846&gt;铜钱系统分析!$D$236,P846&lt;=铜钱系统分析!$E$236),2)</f>
        <v>3</v>
      </c>
      <c r="S846" s="48">
        <f t="shared" ca="1" si="136"/>
        <v>0.76554917913714826</v>
      </c>
      <c r="T846">
        <f ca="1">_xlfn.IFS(AND(S846&gt;铜钱系统分析!$D$233,S846&lt;=铜钱系统分析!$E$233),5,AND(S846&gt;铜钱系统分析!$D$234,S846&lt;=铜钱系统分析!$E$234),4,AND(S846&gt;铜钱系统分析!$D$235,S846&lt;=铜钱系统分析!$E$235),3,AND(S846&gt;铜钱系统分析!$D$236,S846&lt;=铜钱系统分析!$E$236),2)</f>
        <v>4</v>
      </c>
      <c r="V846" s="48">
        <f t="shared" ca="1" si="137"/>
        <v>51.287064424685234</v>
      </c>
      <c r="W846">
        <f ca="1">_xlfn.IFS(AND(V846&gt;铜钱系统分析!$D$233,V846&lt;=铜钱系统分析!$E$233),5,AND(V846&gt;铜钱系统分析!$D$234,V846&lt;=铜钱系统分析!$E$234),4,AND(V846&gt;铜钱系统分析!$D$235,V846&lt;=铜钱系统分析!$E$235),3,AND(V846&gt;铜钱系统分析!$D$236,V846&lt;=铜钱系统分析!$E$236),2)</f>
        <v>3</v>
      </c>
      <c r="Y846" s="48">
        <f t="shared" ca="1" si="138"/>
        <v>95.830512307842085</v>
      </c>
      <c r="Z846">
        <f ca="1">_xlfn.IFS(AND(Y846&gt;铜钱系统分析!$D$233,Y846&lt;=铜钱系统分析!$E$233),5,AND(Y846&gt;铜钱系统分析!$D$234,Y846&lt;=铜钱系统分析!$E$234),4,AND(Y846&gt;铜钱系统分析!$D$235,Y846&lt;=铜钱系统分析!$E$235),3,AND(Y846&gt;铜钱系统分析!$D$236,Y846&lt;=铜钱系统分析!$E$236),2)</f>
        <v>2</v>
      </c>
      <c r="AB846" s="48">
        <f t="shared" ca="1" si="139"/>
        <v>51.32521253010831</v>
      </c>
      <c r="AC846">
        <f ca="1">_xlfn.IFS(AND(AB846&gt;铜钱系统分析!$D$233,AB846&lt;=铜钱系统分析!$E$233),5,AND(AB846&gt;铜钱系统分析!$D$234,AB846&lt;=铜钱系统分析!$E$234),4,AND(AB846&gt;铜钱系统分析!$D$235,AB846&lt;=铜钱系统分析!$E$235),3,AND(AB846&gt;铜钱系统分析!$D$236,AB846&lt;=铜钱系统分析!$E$236),2)</f>
        <v>3</v>
      </c>
    </row>
    <row r="847" spans="1:29" x14ac:dyDescent="0.15">
      <c r="A847" s="48">
        <f t="shared" ca="1" si="130"/>
        <v>1.1650443213015005</v>
      </c>
      <c r="B847">
        <f ca="1">_xlfn.IFS(AND(A847&gt;铜钱系统分析!$D$233,A847&lt;=铜钱系统分析!$E$233),5,AND(A847&gt;铜钱系统分析!$D$234,A847&lt;=铜钱系统分析!$E$234),4,AND(A847&gt;铜钱系统分析!$D$235,A847&lt;=铜钱系统分析!$E$235),3,AND(A847&gt;铜钱系统分析!$D$236,A847&lt;=铜钱系统分析!$E$236),2)</f>
        <v>4</v>
      </c>
      <c r="D847" s="48">
        <f t="shared" ca="1" si="131"/>
        <v>34.008128971691164</v>
      </c>
      <c r="E847">
        <f ca="1">_xlfn.IFS(AND(D847&gt;铜钱系统分析!$D$233,D847&lt;=铜钱系统分析!$E$233),5,AND(D847&gt;铜钱系统分析!$D$234,D847&lt;=铜钱系统分析!$E$234),4,AND(D847&gt;铜钱系统分析!$D$235,D847&lt;=铜钱系统分析!$E$235),3,AND(D847&gt;铜钱系统分析!$D$236,D847&lt;=铜钱系统分析!$E$236),2)</f>
        <v>3</v>
      </c>
      <c r="G847" s="48">
        <f t="shared" ca="1" si="132"/>
        <v>72.488275167590444</v>
      </c>
      <c r="H847">
        <f ca="1">_xlfn.IFS(AND(G847&gt;铜钱系统分析!$D$233,G847&lt;=铜钱系统分析!$E$233),5,AND(G847&gt;铜钱系统分析!$D$234,G847&lt;=铜钱系统分析!$E$234),4,AND(G847&gt;铜钱系统分析!$D$235,G847&lt;=铜钱系统分析!$E$235),3,AND(G847&gt;铜钱系统分析!$D$236,G847&lt;=铜钱系统分析!$E$236),2)</f>
        <v>3</v>
      </c>
      <c r="J847" s="48">
        <f t="shared" ca="1" si="133"/>
        <v>74.344231684098688</v>
      </c>
      <c r="K847">
        <f ca="1">_xlfn.IFS(AND(J847&gt;铜钱系统分析!$D$233,J847&lt;=铜钱系统分析!$E$233),5,AND(J847&gt;铜钱系统分析!$D$234,J847&lt;=铜钱系统分析!$E$234),4,AND(J847&gt;铜钱系统分析!$D$235,J847&lt;=铜钱系统分析!$E$235),3,AND(J847&gt;铜钱系统分析!$D$236,J847&lt;=铜钱系统分析!$E$236),2)</f>
        <v>2</v>
      </c>
      <c r="M847" s="48">
        <f t="shared" ca="1" si="134"/>
        <v>34.254438969524493</v>
      </c>
      <c r="N847">
        <f ca="1">_xlfn.IFS(AND(M847&gt;铜钱系统分析!$D$233,M847&lt;=铜钱系统分析!$E$233),5,AND(M847&gt;铜钱系统分析!$D$234,M847&lt;=铜钱系统分析!$E$234),4,AND(M847&gt;铜钱系统分析!$D$235,M847&lt;=铜钱系统分析!$E$235),3,AND(M847&gt;铜钱系统分析!$D$236,M847&lt;=铜钱系统分析!$E$236),2)</f>
        <v>3</v>
      </c>
      <c r="P847" s="48">
        <f t="shared" ca="1" si="135"/>
        <v>62.629654044234186</v>
      </c>
      <c r="Q847">
        <f ca="1">_xlfn.IFS(AND(P847&gt;铜钱系统分析!$D$233,P847&lt;=铜钱系统分析!$E$233),5,AND(P847&gt;铜钱系统分析!$D$234,P847&lt;=铜钱系统分析!$E$234),4,AND(P847&gt;铜钱系统分析!$D$235,P847&lt;=铜钱系统分析!$E$235),3,AND(P847&gt;铜钱系统分析!$D$236,P847&lt;=铜钱系统分析!$E$236),2)</f>
        <v>3</v>
      </c>
      <c r="S847" s="48">
        <f t="shared" ca="1" si="136"/>
        <v>67.485820490517185</v>
      </c>
      <c r="T847">
        <f ca="1">_xlfn.IFS(AND(S847&gt;铜钱系统分析!$D$233,S847&lt;=铜钱系统分析!$E$233),5,AND(S847&gt;铜钱系统分析!$D$234,S847&lt;=铜钱系统分析!$E$234),4,AND(S847&gt;铜钱系统分析!$D$235,S847&lt;=铜钱系统分析!$E$235),3,AND(S847&gt;铜钱系统分析!$D$236,S847&lt;=铜钱系统分析!$E$236),2)</f>
        <v>3</v>
      </c>
      <c r="V847" s="48">
        <f t="shared" ca="1" si="137"/>
        <v>83.413312638690826</v>
      </c>
      <c r="W847">
        <f ca="1">_xlfn.IFS(AND(V847&gt;铜钱系统分析!$D$233,V847&lt;=铜钱系统分析!$E$233),5,AND(V847&gt;铜钱系统分析!$D$234,V847&lt;=铜钱系统分析!$E$234),4,AND(V847&gt;铜钱系统分析!$D$235,V847&lt;=铜钱系统分析!$E$235),3,AND(V847&gt;铜钱系统分析!$D$236,V847&lt;=铜钱系统分析!$E$236),2)</f>
        <v>2</v>
      </c>
      <c r="Y847" s="48">
        <f t="shared" ca="1" si="138"/>
        <v>48.495333188358316</v>
      </c>
      <c r="Z847">
        <f ca="1">_xlfn.IFS(AND(Y847&gt;铜钱系统分析!$D$233,Y847&lt;=铜钱系统分析!$E$233),5,AND(Y847&gt;铜钱系统分析!$D$234,Y847&lt;=铜钱系统分析!$E$234),4,AND(Y847&gt;铜钱系统分析!$D$235,Y847&lt;=铜钱系统分析!$E$235),3,AND(Y847&gt;铜钱系统分析!$D$236,Y847&lt;=铜钱系统分析!$E$236),2)</f>
        <v>3</v>
      </c>
      <c r="AB847" s="48">
        <f t="shared" ca="1" si="139"/>
        <v>67.398125681564082</v>
      </c>
      <c r="AC847">
        <f ca="1">_xlfn.IFS(AND(AB847&gt;铜钱系统分析!$D$233,AB847&lt;=铜钱系统分析!$E$233),5,AND(AB847&gt;铜钱系统分析!$D$234,AB847&lt;=铜钱系统分析!$E$234),4,AND(AB847&gt;铜钱系统分析!$D$235,AB847&lt;=铜钱系统分析!$E$235),3,AND(AB847&gt;铜钱系统分析!$D$236,AB847&lt;=铜钱系统分析!$E$236),2)</f>
        <v>3</v>
      </c>
    </row>
    <row r="848" spans="1:29" x14ac:dyDescent="0.15">
      <c r="A848" s="48">
        <f t="shared" ca="1" si="130"/>
        <v>46.048050193077493</v>
      </c>
      <c r="B848">
        <f ca="1">_xlfn.IFS(AND(A848&gt;铜钱系统分析!$D$233,A848&lt;=铜钱系统分析!$E$233),5,AND(A848&gt;铜钱系统分析!$D$234,A848&lt;=铜钱系统分析!$E$234),4,AND(A848&gt;铜钱系统分析!$D$235,A848&lt;=铜钱系统分析!$E$235),3,AND(A848&gt;铜钱系统分析!$D$236,A848&lt;=铜钱系统分析!$E$236),2)</f>
        <v>3</v>
      </c>
      <c r="D848" s="48">
        <f t="shared" ca="1" si="131"/>
        <v>1.5985219401035811</v>
      </c>
      <c r="E848">
        <f ca="1">_xlfn.IFS(AND(D848&gt;铜钱系统分析!$D$233,D848&lt;=铜钱系统分析!$E$233),5,AND(D848&gt;铜钱系统分析!$D$234,D848&lt;=铜钱系统分析!$E$234),4,AND(D848&gt;铜钱系统分析!$D$235,D848&lt;=铜钱系统分析!$E$235),3,AND(D848&gt;铜钱系统分析!$D$236,D848&lt;=铜钱系统分析!$E$236),2)</f>
        <v>4</v>
      </c>
      <c r="G848" s="48">
        <f t="shared" ca="1" si="132"/>
        <v>16.265430210781439</v>
      </c>
      <c r="H848">
        <f ca="1">_xlfn.IFS(AND(G848&gt;铜钱系统分析!$D$233,G848&lt;=铜钱系统分析!$E$233),5,AND(G848&gt;铜钱系统分析!$D$234,G848&lt;=铜钱系统分析!$E$234),4,AND(G848&gt;铜钱系统分析!$D$235,G848&lt;=铜钱系统分析!$E$235),3,AND(G848&gt;铜钱系统分析!$D$236,G848&lt;=铜钱系统分析!$E$236),2)</f>
        <v>3</v>
      </c>
      <c r="J848" s="48">
        <f t="shared" ca="1" si="133"/>
        <v>51.05191469076582</v>
      </c>
      <c r="K848">
        <f ca="1">_xlfn.IFS(AND(J848&gt;铜钱系统分析!$D$233,J848&lt;=铜钱系统分析!$E$233),5,AND(J848&gt;铜钱系统分析!$D$234,J848&lt;=铜钱系统分析!$E$234),4,AND(J848&gt;铜钱系统分析!$D$235,J848&lt;=铜钱系统分析!$E$235),3,AND(J848&gt;铜钱系统分析!$D$236,J848&lt;=铜钱系统分析!$E$236),2)</f>
        <v>3</v>
      </c>
      <c r="M848" s="48">
        <f t="shared" ca="1" si="134"/>
        <v>13.708533576394332</v>
      </c>
      <c r="N848">
        <f ca="1">_xlfn.IFS(AND(M848&gt;铜钱系统分析!$D$233,M848&lt;=铜钱系统分析!$E$233),5,AND(M848&gt;铜钱系统分析!$D$234,M848&lt;=铜钱系统分析!$E$234),4,AND(M848&gt;铜钱系统分析!$D$235,M848&lt;=铜钱系统分析!$E$235),3,AND(M848&gt;铜钱系统分析!$D$236,M848&lt;=铜钱系统分析!$E$236),2)</f>
        <v>3</v>
      </c>
      <c r="P848" s="48">
        <f t="shared" ca="1" si="135"/>
        <v>76.467799100523976</v>
      </c>
      <c r="Q848">
        <f ca="1">_xlfn.IFS(AND(P848&gt;铜钱系统分析!$D$233,P848&lt;=铜钱系统分析!$E$233),5,AND(P848&gt;铜钱系统分析!$D$234,P848&lt;=铜钱系统分析!$E$234),4,AND(P848&gt;铜钱系统分析!$D$235,P848&lt;=铜钱系统分析!$E$235),3,AND(P848&gt;铜钱系统分析!$D$236,P848&lt;=铜钱系统分析!$E$236),2)</f>
        <v>2</v>
      </c>
      <c r="S848" s="48">
        <f t="shared" ca="1" si="136"/>
        <v>10.091295304295722</v>
      </c>
      <c r="T848">
        <f ca="1">_xlfn.IFS(AND(S848&gt;铜钱系统分析!$D$233,S848&lt;=铜钱系统分析!$E$233),5,AND(S848&gt;铜钱系统分析!$D$234,S848&lt;=铜钱系统分析!$E$234),4,AND(S848&gt;铜钱系统分析!$D$235,S848&lt;=铜钱系统分析!$E$235),3,AND(S848&gt;铜钱系统分析!$D$236,S848&lt;=铜钱系统分析!$E$236),2)</f>
        <v>3</v>
      </c>
      <c r="V848" s="48">
        <f t="shared" ca="1" si="137"/>
        <v>49.0912590299409</v>
      </c>
      <c r="W848">
        <f ca="1">_xlfn.IFS(AND(V848&gt;铜钱系统分析!$D$233,V848&lt;=铜钱系统分析!$E$233),5,AND(V848&gt;铜钱系统分析!$D$234,V848&lt;=铜钱系统分析!$E$234),4,AND(V848&gt;铜钱系统分析!$D$235,V848&lt;=铜钱系统分析!$E$235),3,AND(V848&gt;铜钱系统分析!$D$236,V848&lt;=铜钱系统分析!$E$236),2)</f>
        <v>3</v>
      </c>
      <c r="Y848" s="48">
        <f t="shared" ca="1" si="138"/>
        <v>59.980153129364368</v>
      </c>
      <c r="Z848">
        <f ca="1">_xlfn.IFS(AND(Y848&gt;铜钱系统分析!$D$233,Y848&lt;=铜钱系统分析!$E$233),5,AND(Y848&gt;铜钱系统分析!$D$234,Y848&lt;=铜钱系统分析!$E$234),4,AND(Y848&gt;铜钱系统分析!$D$235,Y848&lt;=铜钱系统分析!$E$235),3,AND(Y848&gt;铜钱系统分析!$D$236,Y848&lt;=铜钱系统分析!$E$236),2)</f>
        <v>3</v>
      </c>
      <c r="AB848" s="48">
        <f t="shared" ca="1" si="139"/>
        <v>12.219989374357244</v>
      </c>
      <c r="AC848">
        <f ca="1">_xlfn.IFS(AND(AB848&gt;铜钱系统分析!$D$233,AB848&lt;=铜钱系统分析!$E$233),5,AND(AB848&gt;铜钱系统分析!$D$234,AB848&lt;=铜钱系统分析!$E$234),4,AND(AB848&gt;铜钱系统分析!$D$235,AB848&lt;=铜钱系统分析!$E$235),3,AND(AB848&gt;铜钱系统分析!$D$236,AB848&lt;=铜钱系统分析!$E$236),2)</f>
        <v>3</v>
      </c>
    </row>
    <row r="849" spans="1:29" x14ac:dyDescent="0.15">
      <c r="A849" s="48">
        <f t="shared" ca="1" si="130"/>
        <v>1.8001932576004909</v>
      </c>
      <c r="B849">
        <f ca="1">_xlfn.IFS(AND(A849&gt;铜钱系统分析!$D$233,A849&lt;=铜钱系统分析!$E$233),5,AND(A849&gt;铜钱系统分析!$D$234,A849&lt;=铜钱系统分析!$E$234),4,AND(A849&gt;铜钱系统分析!$D$235,A849&lt;=铜钱系统分析!$E$235),3,AND(A849&gt;铜钱系统分析!$D$236,A849&lt;=铜钱系统分析!$E$236),2)</f>
        <v>4</v>
      </c>
      <c r="D849" s="48">
        <f t="shared" ca="1" si="131"/>
        <v>74.506109092081218</v>
      </c>
      <c r="E849">
        <f ca="1">_xlfn.IFS(AND(D849&gt;铜钱系统分析!$D$233,D849&lt;=铜钱系统分析!$E$233),5,AND(D849&gt;铜钱系统分析!$D$234,D849&lt;=铜钱系统分析!$E$234),4,AND(D849&gt;铜钱系统分析!$D$235,D849&lt;=铜钱系统分析!$E$235),3,AND(D849&gt;铜钱系统分析!$D$236,D849&lt;=铜钱系统分析!$E$236),2)</f>
        <v>2</v>
      </c>
      <c r="G849" s="48">
        <f t="shared" ca="1" si="132"/>
        <v>13.210573789880387</v>
      </c>
      <c r="H849">
        <f ca="1">_xlfn.IFS(AND(G849&gt;铜钱系统分析!$D$233,G849&lt;=铜钱系统分析!$E$233),5,AND(G849&gt;铜钱系统分析!$D$234,G849&lt;=铜钱系统分析!$E$234),4,AND(G849&gt;铜钱系统分析!$D$235,G849&lt;=铜钱系统分析!$E$235),3,AND(G849&gt;铜钱系统分析!$D$236,G849&lt;=铜钱系统分析!$E$236),2)</f>
        <v>3</v>
      </c>
      <c r="J849" s="48">
        <f t="shared" ca="1" si="133"/>
        <v>24.209124825283943</v>
      </c>
      <c r="K849">
        <f ca="1">_xlfn.IFS(AND(J849&gt;铜钱系统分析!$D$233,J849&lt;=铜钱系统分析!$E$233),5,AND(J849&gt;铜钱系统分析!$D$234,J849&lt;=铜钱系统分析!$E$234),4,AND(J849&gt;铜钱系统分析!$D$235,J849&lt;=铜钱系统分析!$E$235),3,AND(J849&gt;铜钱系统分析!$D$236,J849&lt;=铜钱系统分析!$E$236),2)</f>
        <v>3</v>
      </c>
      <c r="M849" s="48">
        <f t="shared" ca="1" si="134"/>
        <v>74.441699996065907</v>
      </c>
      <c r="N849">
        <f ca="1">_xlfn.IFS(AND(M849&gt;铜钱系统分析!$D$233,M849&lt;=铜钱系统分析!$E$233),5,AND(M849&gt;铜钱系统分析!$D$234,M849&lt;=铜钱系统分析!$E$234),4,AND(M849&gt;铜钱系统分析!$D$235,M849&lt;=铜钱系统分析!$E$235),3,AND(M849&gt;铜钱系统分析!$D$236,M849&lt;=铜钱系统分析!$E$236),2)</f>
        <v>2</v>
      </c>
      <c r="P849" s="48">
        <f t="shared" ca="1" si="135"/>
        <v>20.372260962437984</v>
      </c>
      <c r="Q849">
        <f ca="1">_xlfn.IFS(AND(P849&gt;铜钱系统分析!$D$233,P849&lt;=铜钱系统分析!$E$233),5,AND(P849&gt;铜钱系统分析!$D$234,P849&lt;=铜钱系统分析!$E$234),4,AND(P849&gt;铜钱系统分析!$D$235,P849&lt;=铜钱系统分析!$E$235),3,AND(P849&gt;铜钱系统分析!$D$236,P849&lt;=铜钱系统分析!$E$236),2)</f>
        <v>3</v>
      </c>
      <c r="S849" s="48">
        <f t="shared" ca="1" si="136"/>
        <v>58.781143757798404</v>
      </c>
      <c r="T849">
        <f ca="1">_xlfn.IFS(AND(S849&gt;铜钱系统分析!$D$233,S849&lt;=铜钱系统分析!$E$233),5,AND(S849&gt;铜钱系统分析!$D$234,S849&lt;=铜钱系统分析!$E$234),4,AND(S849&gt;铜钱系统分析!$D$235,S849&lt;=铜钱系统分析!$E$235),3,AND(S849&gt;铜钱系统分析!$D$236,S849&lt;=铜钱系统分析!$E$236),2)</f>
        <v>3</v>
      </c>
      <c r="V849" s="48">
        <f t="shared" ca="1" si="137"/>
        <v>62.010725356059147</v>
      </c>
      <c r="W849">
        <f ca="1">_xlfn.IFS(AND(V849&gt;铜钱系统分析!$D$233,V849&lt;=铜钱系统分析!$E$233),5,AND(V849&gt;铜钱系统分析!$D$234,V849&lt;=铜钱系统分析!$E$234),4,AND(V849&gt;铜钱系统分析!$D$235,V849&lt;=铜钱系统分析!$E$235),3,AND(V849&gt;铜钱系统分析!$D$236,V849&lt;=铜钱系统分析!$E$236),2)</f>
        <v>3</v>
      </c>
      <c r="Y849" s="48">
        <f t="shared" ca="1" si="138"/>
        <v>98.006182199355052</v>
      </c>
      <c r="Z849">
        <f ca="1">_xlfn.IFS(AND(Y849&gt;铜钱系统分析!$D$233,Y849&lt;=铜钱系统分析!$E$233),5,AND(Y849&gt;铜钱系统分析!$D$234,Y849&lt;=铜钱系统分析!$E$234),4,AND(Y849&gt;铜钱系统分析!$D$235,Y849&lt;=铜钱系统分析!$E$235),3,AND(Y849&gt;铜钱系统分析!$D$236,Y849&lt;=铜钱系统分析!$E$236),2)</f>
        <v>2</v>
      </c>
      <c r="AB849" s="48">
        <f t="shared" ca="1" si="139"/>
        <v>25.690941410306067</v>
      </c>
      <c r="AC849">
        <f ca="1">_xlfn.IFS(AND(AB849&gt;铜钱系统分析!$D$233,AB849&lt;=铜钱系统分析!$E$233),5,AND(AB849&gt;铜钱系统分析!$D$234,AB849&lt;=铜钱系统分析!$E$234),4,AND(AB849&gt;铜钱系统分析!$D$235,AB849&lt;=铜钱系统分析!$E$235),3,AND(AB849&gt;铜钱系统分析!$D$236,AB849&lt;=铜钱系统分析!$E$236),2)</f>
        <v>3</v>
      </c>
    </row>
    <row r="850" spans="1:29" x14ac:dyDescent="0.15">
      <c r="A850" s="48">
        <f t="shared" ca="1" si="130"/>
        <v>44.242109283891814</v>
      </c>
      <c r="B850">
        <f ca="1">_xlfn.IFS(AND(A850&gt;铜钱系统分析!$D$233,A850&lt;=铜钱系统分析!$E$233),5,AND(A850&gt;铜钱系统分析!$D$234,A850&lt;=铜钱系统分析!$E$234),4,AND(A850&gt;铜钱系统分析!$D$235,A850&lt;=铜钱系统分析!$E$235),3,AND(A850&gt;铜钱系统分析!$D$236,A850&lt;=铜钱系统分析!$E$236),2)</f>
        <v>3</v>
      </c>
      <c r="D850" s="48">
        <f t="shared" ca="1" si="131"/>
        <v>42.877073423946797</v>
      </c>
      <c r="E850">
        <f ca="1">_xlfn.IFS(AND(D850&gt;铜钱系统分析!$D$233,D850&lt;=铜钱系统分析!$E$233),5,AND(D850&gt;铜钱系统分析!$D$234,D850&lt;=铜钱系统分析!$E$234),4,AND(D850&gt;铜钱系统分析!$D$235,D850&lt;=铜钱系统分析!$E$235),3,AND(D850&gt;铜钱系统分析!$D$236,D850&lt;=铜钱系统分析!$E$236),2)</f>
        <v>3</v>
      </c>
      <c r="G850" s="48">
        <f t="shared" ca="1" si="132"/>
        <v>0.65669378227375397</v>
      </c>
      <c r="H850">
        <f ca="1">_xlfn.IFS(AND(G850&gt;铜钱系统分析!$D$233,G850&lt;=铜钱系统分析!$E$233),5,AND(G850&gt;铜钱系统分析!$D$234,G850&lt;=铜钱系统分析!$E$234),4,AND(G850&gt;铜钱系统分析!$D$235,G850&lt;=铜钱系统分析!$E$235),3,AND(G850&gt;铜钱系统分析!$D$236,G850&lt;=铜钱系统分析!$E$236),2)</f>
        <v>4</v>
      </c>
      <c r="J850" s="48">
        <f t="shared" ca="1" si="133"/>
        <v>93.371529611405094</v>
      </c>
      <c r="K850">
        <f ca="1">_xlfn.IFS(AND(J850&gt;铜钱系统分析!$D$233,J850&lt;=铜钱系统分析!$E$233),5,AND(J850&gt;铜钱系统分析!$D$234,J850&lt;=铜钱系统分析!$E$234),4,AND(J850&gt;铜钱系统分析!$D$235,J850&lt;=铜钱系统分析!$E$235),3,AND(J850&gt;铜钱系统分析!$D$236,J850&lt;=铜钱系统分析!$E$236),2)</f>
        <v>2</v>
      </c>
      <c r="M850" s="48">
        <f t="shared" ca="1" si="134"/>
        <v>82.496456302120464</v>
      </c>
      <c r="N850">
        <f ca="1">_xlfn.IFS(AND(M850&gt;铜钱系统分析!$D$233,M850&lt;=铜钱系统分析!$E$233),5,AND(M850&gt;铜钱系统分析!$D$234,M850&lt;=铜钱系统分析!$E$234),4,AND(M850&gt;铜钱系统分析!$D$235,M850&lt;=铜钱系统分析!$E$235),3,AND(M850&gt;铜钱系统分析!$D$236,M850&lt;=铜钱系统分析!$E$236),2)</f>
        <v>2</v>
      </c>
      <c r="P850" s="48">
        <f t="shared" ca="1" si="135"/>
        <v>94.918532442619068</v>
      </c>
      <c r="Q850">
        <f ca="1">_xlfn.IFS(AND(P850&gt;铜钱系统分析!$D$233,P850&lt;=铜钱系统分析!$E$233),5,AND(P850&gt;铜钱系统分析!$D$234,P850&lt;=铜钱系统分析!$E$234),4,AND(P850&gt;铜钱系统分析!$D$235,P850&lt;=铜钱系统分析!$E$235),3,AND(P850&gt;铜钱系统分析!$D$236,P850&lt;=铜钱系统分析!$E$236),2)</f>
        <v>2</v>
      </c>
      <c r="S850" s="48">
        <f t="shared" ca="1" si="136"/>
        <v>96.264436827145161</v>
      </c>
      <c r="T850">
        <f ca="1">_xlfn.IFS(AND(S850&gt;铜钱系统分析!$D$233,S850&lt;=铜钱系统分析!$E$233),5,AND(S850&gt;铜钱系统分析!$D$234,S850&lt;=铜钱系统分析!$E$234),4,AND(S850&gt;铜钱系统分析!$D$235,S850&lt;=铜钱系统分析!$E$235),3,AND(S850&gt;铜钱系统分析!$D$236,S850&lt;=铜钱系统分析!$E$236),2)</f>
        <v>2</v>
      </c>
      <c r="V850" s="48">
        <f t="shared" ca="1" si="137"/>
        <v>26.175040987831654</v>
      </c>
      <c r="W850">
        <f ca="1">_xlfn.IFS(AND(V850&gt;铜钱系统分析!$D$233,V850&lt;=铜钱系统分析!$E$233),5,AND(V850&gt;铜钱系统分析!$D$234,V850&lt;=铜钱系统分析!$E$234),4,AND(V850&gt;铜钱系统分析!$D$235,V850&lt;=铜钱系统分析!$E$235),3,AND(V850&gt;铜钱系统分析!$D$236,V850&lt;=铜钱系统分析!$E$236),2)</f>
        <v>3</v>
      </c>
      <c r="Y850" s="48">
        <f t="shared" ca="1" si="138"/>
        <v>14.343603923825398</v>
      </c>
      <c r="Z850">
        <f ca="1">_xlfn.IFS(AND(Y850&gt;铜钱系统分析!$D$233,Y850&lt;=铜钱系统分析!$E$233),5,AND(Y850&gt;铜钱系统分析!$D$234,Y850&lt;=铜钱系统分析!$E$234),4,AND(Y850&gt;铜钱系统分析!$D$235,Y850&lt;=铜钱系统分析!$E$235),3,AND(Y850&gt;铜钱系统分析!$D$236,Y850&lt;=铜钱系统分析!$E$236),2)</f>
        <v>3</v>
      </c>
      <c r="AB850" s="48">
        <f t="shared" ca="1" si="139"/>
        <v>82.652048646337832</v>
      </c>
      <c r="AC850">
        <f ca="1">_xlfn.IFS(AND(AB850&gt;铜钱系统分析!$D$233,AB850&lt;=铜钱系统分析!$E$233),5,AND(AB850&gt;铜钱系统分析!$D$234,AB850&lt;=铜钱系统分析!$E$234),4,AND(AB850&gt;铜钱系统分析!$D$235,AB850&lt;=铜钱系统分析!$E$235),3,AND(AB850&gt;铜钱系统分析!$D$236,AB850&lt;=铜钱系统分析!$E$236),2)</f>
        <v>2</v>
      </c>
    </row>
    <row r="851" spans="1:29" x14ac:dyDescent="0.15">
      <c r="A851" s="48">
        <f t="shared" ca="1" si="130"/>
        <v>11.820990425657318</v>
      </c>
      <c r="B851">
        <f ca="1">_xlfn.IFS(AND(A851&gt;铜钱系统分析!$D$233,A851&lt;=铜钱系统分析!$E$233),5,AND(A851&gt;铜钱系统分析!$D$234,A851&lt;=铜钱系统分析!$E$234),4,AND(A851&gt;铜钱系统分析!$D$235,A851&lt;=铜钱系统分析!$E$235),3,AND(A851&gt;铜钱系统分析!$D$236,A851&lt;=铜钱系统分析!$E$236),2)</f>
        <v>3</v>
      </c>
      <c r="D851" s="48">
        <f t="shared" ca="1" si="131"/>
        <v>54.105236351788996</v>
      </c>
      <c r="E851">
        <f ca="1">_xlfn.IFS(AND(D851&gt;铜钱系统分析!$D$233,D851&lt;=铜钱系统分析!$E$233),5,AND(D851&gt;铜钱系统分析!$D$234,D851&lt;=铜钱系统分析!$E$234),4,AND(D851&gt;铜钱系统分析!$D$235,D851&lt;=铜钱系统分析!$E$235),3,AND(D851&gt;铜钱系统分析!$D$236,D851&lt;=铜钱系统分析!$E$236),2)</f>
        <v>3</v>
      </c>
      <c r="G851" s="48">
        <f t="shared" ca="1" si="132"/>
        <v>37.061169807495986</v>
      </c>
      <c r="H851">
        <f ca="1">_xlfn.IFS(AND(G851&gt;铜钱系统分析!$D$233,G851&lt;=铜钱系统分析!$E$233),5,AND(G851&gt;铜钱系统分析!$D$234,G851&lt;=铜钱系统分析!$E$234),4,AND(G851&gt;铜钱系统分析!$D$235,G851&lt;=铜钱系统分析!$E$235),3,AND(G851&gt;铜钱系统分析!$D$236,G851&lt;=铜钱系统分析!$E$236),2)</f>
        <v>3</v>
      </c>
      <c r="J851" s="48">
        <f t="shared" ca="1" si="133"/>
        <v>43.966914612921961</v>
      </c>
      <c r="K851">
        <f ca="1">_xlfn.IFS(AND(J851&gt;铜钱系统分析!$D$233,J851&lt;=铜钱系统分析!$E$233),5,AND(J851&gt;铜钱系统分析!$D$234,J851&lt;=铜钱系统分析!$E$234),4,AND(J851&gt;铜钱系统分析!$D$235,J851&lt;=铜钱系统分析!$E$235),3,AND(J851&gt;铜钱系统分析!$D$236,J851&lt;=铜钱系统分析!$E$236),2)</f>
        <v>3</v>
      </c>
      <c r="M851" s="48">
        <f t="shared" ca="1" si="134"/>
        <v>27.191396430834114</v>
      </c>
      <c r="N851">
        <f ca="1">_xlfn.IFS(AND(M851&gt;铜钱系统分析!$D$233,M851&lt;=铜钱系统分析!$E$233),5,AND(M851&gt;铜钱系统分析!$D$234,M851&lt;=铜钱系统分析!$E$234),4,AND(M851&gt;铜钱系统分析!$D$235,M851&lt;=铜钱系统分析!$E$235),3,AND(M851&gt;铜钱系统分析!$D$236,M851&lt;=铜钱系统分析!$E$236),2)</f>
        <v>3</v>
      </c>
      <c r="P851" s="48">
        <f t="shared" ca="1" si="135"/>
        <v>0.25216432742641848</v>
      </c>
      <c r="Q851">
        <f ca="1">_xlfn.IFS(AND(P851&gt;铜钱系统分析!$D$233,P851&lt;=铜钱系统分析!$E$233),5,AND(P851&gt;铜钱系统分析!$D$234,P851&lt;=铜钱系统分析!$E$234),4,AND(P851&gt;铜钱系统分析!$D$235,P851&lt;=铜钱系统分析!$E$235),3,AND(P851&gt;铜钱系统分析!$D$236,P851&lt;=铜钱系统分析!$E$236),2)</f>
        <v>5</v>
      </c>
      <c r="S851" s="48">
        <f t="shared" ca="1" si="136"/>
        <v>64.037350678183742</v>
      </c>
      <c r="T851">
        <f ca="1">_xlfn.IFS(AND(S851&gt;铜钱系统分析!$D$233,S851&lt;=铜钱系统分析!$E$233),5,AND(S851&gt;铜钱系统分析!$D$234,S851&lt;=铜钱系统分析!$E$234),4,AND(S851&gt;铜钱系统分析!$D$235,S851&lt;=铜钱系统分析!$E$235),3,AND(S851&gt;铜钱系统分析!$D$236,S851&lt;=铜钱系统分析!$E$236),2)</f>
        <v>3</v>
      </c>
      <c r="V851" s="48">
        <f t="shared" ca="1" si="137"/>
        <v>77.275311821438009</v>
      </c>
      <c r="W851">
        <f ca="1">_xlfn.IFS(AND(V851&gt;铜钱系统分析!$D$233,V851&lt;=铜钱系统分析!$E$233),5,AND(V851&gt;铜钱系统分析!$D$234,V851&lt;=铜钱系统分析!$E$234),4,AND(V851&gt;铜钱系统分析!$D$235,V851&lt;=铜钱系统分析!$E$235),3,AND(V851&gt;铜钱系统分析!$D$236,V851&lt;=铜钱系统分析!$E$236),2)</f>
        <v>2</v>
      </c>
      <c r="Y851" s="48">
        <f t="shared" ca="1" si="138"/>
        <v>77.850275787983193</v>
      </c>
      <c r="Z851">
        <f ca="1">_xlfn.IFS(AND(Y851&gt;铜钱系统分析!$D$233,Y851&lt;=铜钱系统分析!$E$233),5,AND(Y851&gt;铜钱系统分析!$D$234,Y851&lt;=铜钱系统分析!$E$234),4,AND(Y851&gt;铜钱系统分析!$D$235,Y851&lt;=铜钱系统分析!$E$235),3,AND(Y851&gt;铜钱系统分析!$D$236,Y851&lt;=铜钱系统分析!$E$236),2)</f>
        <v>2</v>
      </c>
      <c r="AB851" s="48">
        <f t="shared" ca="1" si="139"/>
        <v>28.171373699003599</v>
      </c>
      <c r="AC851">
        <f ca="1">_xlfn.IFS(AND(AB851&gt;铜钱系统分析!$D$233,AB851&lt;=铜钱系统分析!$E$233),5,AND(AB851&gt;铜钱系统分析!$D$234,AB851&lt;=铜钱系统分析!$E$234),4,AND(AB851&gt;铜钱系统分析!$D$235,AB851&lt;=铜钱系统分析!$E$235),3,AND(AB851&gt;铜钱系统分析!$D$236,AB851&lt;=铜钱系统分析!$E$236),2)</f>
        <v>3</v>
      </c>
    </row>
    <row r="852" spans="1:29" x14ac:dyDescent="0.15">
      <c r="A852" s="48">
        <f t="shared" ca="1" si="130"/>
        <v>18.655303122095624</v>
      </c>
      <c r="B852">
        <f ca="1">_xlfn.IFS(AND(A852&gt;铜钱系统分析!$D$233,A852&lt;=铜钱系统分析!$E$233),5,AND(A852&gt;铜钱系统分析!$D$234,A852&lt;=铜钱系统分析!$E$234),4,AND(A852&gt;铜钱系统分析!$D$235,A852&lt;=铜钱系统分析!$E$235),3,AND(A852&gt;铜钱系统分析!$D$236,A852&lt;=铜钱系统分析!$E$236),2)</f>
        <v>3</v>
      </c>
      <c r="D852" s="48">
        <f t="shared" ca="1" si="131"/>
        <v>68.639473907855745</v>
      </c>
      <c r="E852">
        <f ca="1">_xlfn.IFS(AND(D852&gt;铜钱系统分析!$D$233,D852&lt;=铜钱系统分析!$E$233),5,AND(D852&gt;铜钱系统分析!$D$234,D852&lt;=铜钱系统分析!$E$234),4,AND(D852&gt;铜钱系统分析!$D$235,D852&lt;=铜钱系统分析!$E$235),3,AND(D852&gt;铜钱系统分析!$D$236,D852&lt;=铜钱系统分析!$E$236),2)</f>
        <v>3</v>
      </c>
      <c r="G852" s="48">
        <f t="shared" ca="1" si="132"/>
        <v>19.826579756635521</v>
      </c>
      <c r="H852">
        <f ca="1">_xlfn.IFS(AND(G852&gt;铜钱系统分析!$D$233,G852&lt;=铜钱系统分析!$E$233),5,AND(G852&gt;铜钱系统分析!$D$234,G852&lt;=铜钱系统分析!$E$234),4,AND(G852&gt;铜钱系统分析!$D$235,G852&lt;=铜钱系统分析!$E$235),3,AND(G852&gt;铜钱系统分析!$D$236,G852&lt;=铜钱系统分析!$E$236),2)</f>
        <v>3</v>
      </c>
      <c r="J852" s="48">
        <f t="shared" ca="1" si="133"/>
        <v>29.093641836746698</v>
      </c>
      <c r="K852">
        <f ca="1">_xlfn.IFS(AND(J852&gt;铜钱系统分析!$D$233,J852&lt;=铜钱系统分析!$E$233),5,AND(J852&gt;铜钱系统分析!$D$234,J852&lt;=铜钱系统分析!$E$234),4,AND(J852&gt;铜钱系统分析!$D$235,J852&lt;=铜钱系统分析!$E$235),3,AND(J852&gt;铜钱系统分析!$D$236,J852&lt;=铜钱系统分析!$E$236),2)</f>
        <v>3</v>
      </c>
      <c r="M852" s="48">
        <f t="shared" ca="1" si="134"/>
        <v>35.017207877261669</v>
      </c>
      <c r="N852">
        <f ca="1">_xlfn.IFS(AND(M852&gt;铜钱系统分析!$D$233,M852&lt;=铜钱系统分析!$E$233),5,AND(M852&gt;铜钱系统分析!$D$234,M852&lt;=铜钱系统分析!$E$234),4,AND(M852&gt;铜钱系统分析!$D$235,M852&lt;=铜钱系统分析!$E$235),3,AND(M852&gt;铜钱系统分析!$D$236,M852&lt;=铜钱系统分析!$E$236),2)</f>
        <v>3</v>
      </c>
      <c r="P852" s="48">
        <f t="shared" ca="1" si="135"/>
        <v>13.466437975380529</v>
      </c>
      <c r="Q852">
        <f ca="1">_xlfn.IFS(AND(P852&gt;铜钱系统分析!$D$233,P852&lt;=铜钱系统分析!$E$233),5,AND(P852&gt;铜钱系统分析!$D$234,P852&lt;=铜钱系统分析!$E$234),4,AND(P852&gt;铜钱系统分析!$D$235,P852&lt;=铜钱系统分析!$E$235),3,AND(P852&gt;铜钱系统分析!$D$236,P852&lt;=铜钱系统分析!$E$236),2)</f>
        <v>3</v>
      </c>
      <c r="S852" s="48">
        <f t="shared" ca="1" si="136"/>
        <v>13.875798944096896</v>
      </c>
      <c r="T852">
        <f ca="1">_xlfn.IFS(AND(S852&gt;铜钱系统分析!$D$233,S852&lt;=铜钱系统分析!$E$233),5,AND(S852&gt;铜钱系统分析!$D$234,S852&lt;=铜钱系统分析!$E$234),4,AND(S852&gt;铜钱系统分析!$D$235,S852&lt;=铜钱系统分析!$E$235),3,AND(S852&gt;铜钱系统分析!$D$236,S852&lt;=铜钱系统分析!$E$236),2)</f>
        <v>3</v>
      </c>
      <c r="V852" s="48">
        <f t="shared" ca="1" si="137"/>
        <v>94.438603943119119</v>
      </c>
      <c r="W852">
        <f ca="1">_xlfn.IFS(AND(V852&gt;铜钱系统分析!$D$233,V852&lt;=铜钱系统分析!$E$233),5,AND(V852&gt;铜钱系统分析!$D$234,V852&lt;=铜钱系统分析!$E$234),4,AND(V852&gt;铜钱系统分析!$D$235,V852&lt;=铜钱系统分析!$E$235),3,AND(V852&gt;铜钱系统分析!$D$236,V852&lt;=铜钱系统分析!$E$236),2)</f>
        <v>2</v>
      </c>
      <c r="Y852" s="48">
        <f t="shared" ca="1" si="138"/>
        <v>89.496458827539243</v>
      </c>
      <c r="Z852">
        <f ca="1">_xlfn.IFS(AND(Y852&gt;铜钱系统分析!$D$233,Y852&lt;=铜钱系统分析!$E$233),5,AND(Y852&gt;铜钱系统分析!$D$234,Y852&lt;=铜钱系统分析!$E$234),4,AND(Y852&gt;铜钱系统分析!$D$235,Y852&lt;=铜钱系统分析!$E$235),3,AND(Y852&gt;铜钱系统分析!$D$236,Y852&lt;=铜钱系统分析!$E$236),2)</f>
        <v>2</v>
      </c>
      <c r="AB852" s="48">
        <f t="shared" ca="1" si="139"/>
        <v>7.3845382324168369</v>
      </c>
      <c r="AC852">
        <f ca="1">_xlfn.IFS(AND(AB852&gt;铜钱系统分析!$D$233,AB852&lt;=铜钱系统分析!$E$233),5,AND(AB852&gt;铜钱系统分析!$D$234,AB852&lt;=铜钱系统分析!$E$234),4,AND(AB852&gt;铜钱系统分析!$D$235,AB852&lt;=铜钱系统分析!$E$235),3,AND(AB852&gt;铜钱系统分析!$D$236,AB852&lt;=铜钱系统分析!$E$236),2)</f>
        <v>3</v>
      </c>
    </row>
    <row r="853" spans="1:29" x14ac:dyDescent="0.15">
      <c r="A853" s="48">
        <f t="shared" ca="1" si="130"/>
        <v>11.011809272641981</v>
      </c>
      <c r="B853">
        <f ca="1">_xlfn.IFS(AND(A853&gt;铜钱系统分析!$D$233,A853&lt;=铜钱系统分析!$E$233),5,AND(A853&gt;铜钱系统分析!$D$234,A853&lt;=铜钱系统分析!$E$234),4,AND(A853&gt;铜钱系统分析!$D$235,A853&lt;=铜钱系统分析!$E$235),3,AND(A853&gt;铜钱系统分析!$D$236,A853&lt;=铜钱系统分析!$E$236),2)</f>
        <v>3</v>
      </c>
      <c r="D853" s="48">
        <f t="shared" ca="1" si="131"/>
        <v>76.415668507889208</v>
      </c>
      <c r="E853">
        <f ca="1">_xlfn.IFS(AND(D853&gt;铜钱系统分析!$D$233,D853&lt;=铜钱系统分析!$E$233),5,AND(D853&gt;铜钱系统分析!$D$234,D853&lt;=铜钱系统分析!$E$234),4,AND(D853&gt;铜钱系统分析!$D$235,D853&lt;=铜钱系统分析!$E$235),3,AND(D853&gt;铜钱系统分析!$D$236,D853&lt;=铜钱系统分析!$E$236),2)</f>
        <v>2</v>
      </c>
      <c r="G853" s="48">
        <f t="shared" ca="1" si="132"/>
        <v>23.109222329527878</v>
      </c>
      <c r="H853">
        <f ca="1">_xlfn.IFS(AND(G853&gt;铜钱系统分析!$D$233,G853&lt;=铜钱系统分析!$E$233),5,AND(G853&gt;铜钱系统分析!$D$234,G853&lt;=铜钱系统分析!$E$234),4,AND(G853&gt;铜钱系统分析!$D$235,G853&lt;=铜钱系统分析!$E$235),3,AND(G853&gt;铜钱系统分析!$D$236,G853&lt;=铜钱系统分析!$E$236),2)</f>
        <v>3</v>
      </c>
      <c r="J853" s="48">
        <f t="shared" ca="1" si="133"/>
        <v>79.432512793290428</v>
      </c>
      <c r="K853">
        <f ca="1">_xlfn.IFS(AND(J853&gt;铜钱系统分析!$D$233,J853&lt;=铜钱系统分析!$E$233),5,AND(J853&gt;铜钱系统分析!$D$234,J853&lt;=铜钱系统分析!$E$234),4,AND(J853&gt;铜钱系统分析!$D$235,J853&lt;=铜钱系统分析!$E$235),3,AND(J853&gt;铜钱系统分析!$D$236,J853&lt;=铜钱系统分析!$E$236),2)</f>
        <v>2</v>
      </c>
      <c r="M853" s="48">
        <f t="shared" ca="1" si="134"/>
        <v>78.841758123945155</v>
      </c>
      <c r="N853">
        <f ca="1">_xlfn.IFS(AND(M853&gt;铜钱系统分析!$D$233,M853&lt;=铜钱系统分析!$E$233),5,AND(M853&gt;铜钱系统分析!$D$234,M853&lt;=铜钱系统分析!$E$234),4,AND(M853&gt;铜钱系统分析!$D$235,M853&lt;=铜钱系统分析!$E$235),3,AND(M853&gt;铜钱系统分析!$D$236,M853&lt;=铜钱系统分析!$E$236),2)</f>
        <v>2</v>
      </c>
      <c r="P853" s="48">
        <f t="shared" ca="1" si="135"/>
        <v>84.098779806792763</v>
      </c>
      <c r="Q853">
        <f ca="1">_xlfn.IFS(AND(P853&gt;铜钱系统分析!$D$233,P853&lt;=铜钱系统分析!$E$233),5,AND(P853&gt;铜钱系统分析!$D$234,P853&lt;=铜钱系统分析!$E$234),4,AND(P853&gt;铜钱系统分析!$D$235,P853&lt;=铜钱系统分析!$E$235),3,AND(P853&gt;铜钱系统分析!$D$236,P853&lt;=铜钱系统分析!$E$236),2)</f>
        <v>2</v>
      </c>
      <c r="S853" s="48">
        <f t="shared" ca="1" si="136"/>
        <v>96.456736184543686</v>
      </c>
      <c r="T853">
        <f ca="1">_xlfn.IFS(AND(S853&gt;铜钱系统分析!$D$233,S853&lt;=铜钱系统分析!$E$233),5,AND(S853&gt;铜钱系统分析!$D$234,S853&lt;=铜钱系统分析!$E$234),4,AND(S853&gt;铜钱系统分析!$D$235,S853&lt;=铜钱系统分析!$E$235),3,AND(S853&gt;铜钱系统分析!$D$236,S853&lt;=铜钱系统分析!$E$236),2)</f>
        <v>2</v>
      </c>
      <c r="V853" s="48">
        <f t="shared" ca="1" si="137"/>
        <v>8.155631584254408</v>
      </c>
      <c r="W853">
        <f ca="1">_xlfn.IFS(AND(V853&gt;铜钱系统分析!$D$233,V853&lt;=铜钱系统分析!$E$233),5,AND(V853&gt;铜钱系统分析!$D$234,V853&lt;=铜钱系统分析!$E$234),4,AND(V853&gt;铜钱系统分析!$D$235,V853&lt;=铜钱系统分析!$E$235),3,AND(V853&gt;铜钱系统分析!$D$236,V853&lt;=铜钱系统分析!$E$236),2)</f>
        <v>3</v>
      </c>
      <c r="Y853" s="48">
        <f t="shared" ca="1" si="138"/>
        <v>10.76254220965196</v>
      </c>
      <c r="Z853">
        <f ca="1">_xlfn.IFS(AND(Y853&gt;铜钱系统分析!$D$233,Y853&lt;=铜钱系统分析!$E$233),5,AND(Y853&gt;铜钱系统分析!$D$234,Y853&lt;=铜钱系统分析!$E$234),4,AND(Y853&gt;铜钱系统分析!$D$235,Y853&lt;=铜钱系统分析!$E$235),3,AND(Y853&gt;铜钱系统分析!$D$236,Y853&lt;=铜钱系统分析!$E$236),2)</f>
        <v>3</v>
      </c>
      <c r="AB853" s="48">
        <f t="shared" ca="1" si="139"/>
        <v>30.126013061852476</v>
      </c>
      <c r="AC853">
        <f ca="1">_xlfn.IFS(AND(AB853&gt;铜钱系统分析!$D$233,AB853&lt;=铜钱系统分析!$E$233),5,AND(AB853&gt;铜钱系统分析!$D$234,AB853&lt;=铜钱系统分析!$E$234),4,AND(AB853&gt;铜钱系统分析!$D$235,AB853&lt;=铜钱系统分析!$E$235),3,AND(AB853&gt;铜钱系统分析!$D$236,AB853&lt;=铜钱系统分析!$E$236),2)</f>
        <v>3</v>
      </c>
    </row>
    <row r="854" spans="1:29" x14ac:dyDescent="0.15">
      <c r="A854" s="48">
        <f t="shared" ca="1" si="130"/>
        <v>22.251932563544031</v>
      </c>
      <c r="B854">
        <f ca="1">_xlfn.IFS(AND(A854&gt;铜钱系统分析!$D$233,A854&lt;=铜钱系统分析!$E$233),5,AND(A854&gt;铜钱系统分析!$D$234,A854&lt;=铜钱系统分析!$E$234),4,AND(A854&gt;铜钱系统分析!$D$235,A854&lt;=铜钱系统分析!$E$235),3,AND(A854&gt;铜钱系统分析!$D$236,A854&lt;=铜钱系统分析!$E$236),2)</f>
        <v>3</v>
      </c>
      <c r="D854" s="48">
        <f t="shared" ca="1" si="131"/>
        <v>64.382716421659296</v>
      </c>
      <c r="E854">
        <f ca="1">_xlfn.IFS(AND(D854&gt;铜钱系统分析!$D$233,D854&lt;=铜钱系统分析!$E$233),5,AND(D854&gt;铜钱系统分析!$D$234,D854&lt;=铜钱系统分析!$E$234),4,AND(D854&gt;铜钱系统分析!$D$235,D854&lt;=铜钱系统分析!$E$235),3,AND(D854&gt;铜钱系统分析!$D$236,D854&lt;=铜钱系统分析!$E$236),2)</f>
        <v>3</v>
      </c>
      <c r="G854" s="48">
        <f t="shared" ca="1" si="132"/>
        <v>58.934419899526844</v>
      </c>
      <c r="H854">
        <f ca="1">_xlfn.IFS(AND(G854&gt;铜钱系统分析!$D$233,G854&lt;=铜钱系统分析!$E$233),5,AND(G854&gt;铜钱系统分析!$D$234,G854&lt;=铜钱系统分析!$E$234),4,AND(G854&gt;铜钱系统分析!$D$235,G854&lt;=铜钱系统分析!$E$235),3,AND(G854&gt;铜钱系统分析!$D$236,G854&lt;=铜钱系统分析!$E$236),2)</f>
        <v>3</v>
      </c>
      <c r="J854" s="48">
        <f t="shared" ca="1" si="133"/>
        <v>82.198699297143392</v>
      </c>
      <c r="K854">
        <f ca="1">_xlfn.IFS(AND(J854&gt;铜钱系统分析!$D$233,J854&lt;=铜钱系统分析!$E$233),5,AND(J854&gt;铜钱系统分析!$D$234,J854&lt;=铜钱系统分析!$E$234),4,AND(J854&gt;铜钱系统分析!$D$235,J854&lt;=铜钱系统分析!$E$235),3,AND(J854&gt;铜钱系统分析!$D$236,J854&lt;=铜钱系统分析!$E$236),2)</f>
        <v>2</v>
      </c>
      <c r="M854" s="48">
        <f t="shared" ca="1" si="134"/>
        <v>4.6760551595185884</v>
      </c>
      <c r="N854">
        <f ca="1">_xlfn.IFS(AND(M854&gt;铜钱系统分析!$D$233,M854&lt;=铜钱系统分析!$E$233),5,AND(M854&gt;铜钱系统分析!$D$234,M854&lt;=铜钱系统分析!$E$234),4,AND(M854&gt;铜钱系统分析!$D$235,M854&lt;=铜钱系统分析!$E$235),3,AND(M854&gt;铜钱系统分析!$D$236,M854&lt;=铜钱系统分析!$E$236),2)</f>
        <v>3</v>
      </c>
      <c r="P854" s="48">
        <f t="shared" ca="1" si="135"/>
        <v>74.413568503093813</v>
      </c>
      <c r="Q854">
        <f ca="1">_xlfn.IFS(AND(P854&gt;铜钱系统分析!$D$233,P854&lt;=铜钱系统分析!$E$233),5,AND(P854&gt;铜钱系统分析!$D$234,P854&lt;=铜钱系统分析!$E$234),4,AND(P854&gt;铜钱系统分析!$D$235,P854&lt;=铜钱系统分析!$E$235),3,AND(P854&gt;铜钱系统分析!$D$236,P854&lt;=铜钱系统分析!$E$236),2)</f>
        <v>2</v>
      </c>
      <c r="S854" s="48">
        <f t="shared" ca="1" si="136"/>
        <v>7.6777383585581616</v>
      </c>
      <c r="T854">
        <f ca="1">_xlfn.IFS(AND(S854&gt;铜钱系统分析!$D$233,S854&lt;=铜钱系统分析!$E$233),5,AND(S854&gt;铜钱系统分析!$D$234,S854&lt;=铜钱系统分析!$E$234),4,AND(S854&gt;铜钱系统分析!$D$235,S854&lt;=铜钱系统分析!$E$235),3,AND(S854&gt;铜钱系统分析!$D$236,S854&lt;=铜钱系统分析!$E$236),2)</f>
        <v>3</v>
      </c>
      <c r="V854" s="48">
        <f t="shared" ca="1" si="137"/>
        <v>64.391489719646515</v>
      </c>
      <c r="W854">
        <f ca="1">_xlfn.IFS(AND(V854&gt;铜钱系统分析!$D$233,V854&lt;=铜钱系统分析!$E$233),5,AND(V854&gt;铜钱系统分析!$D$234,V854&lt;=铜钱系统分析!$E$234),4,AND(V854&gt;铜钱系统分析!$D$235,V854&lt;=铜钱系统分析!$E$235),3,AND(V854&gt;铜钱系统分析!$D$236,V854&lt;=铜钱系统分析!$E$236),2)</f>
        <v>3</v>
      </c>
      <c r="Y854" s="48">
        <f t="shared" ca="1" si="138"/>
        <v>43.116622433939376</v>
      </c>
      <c r="Z854">
        <f ca="1">_xlfn.IFS(AND(Y854&gt;铜钱系统分析!$D$233,Y854&lt;=铜钱系统分析!$E$233),5,AND(Y854&gt;铜钱系统分析!$D$234,Y854&lt;=铜钱系统分析!$E$234),4,AND(Y854&gt;铜钱系统分析!$D$235,Y854&lt;=铜钱系统分析!$E$235),3,AND(Y854&gt;铜钱系统分析!$D$236,Y854&lt;=铜钱系统分析!$E$236),2)</f>
        <v>3</v>
      </c>
      <c r="AB854" s="48">
        <f t="shared" ca="1" si="139"/>
        <v>60.240991551983981</v>
      </c>
      <c r="AC854">
        <f ca="1">_xlfn.IFS(AND(AB854&gt;铜钱系统分析!$D$233,AB854&lt;=铜钱系统分析!$E$233),5,AND(AB854&gt;铜钱系统分析!$D$234,AB854&lt;=铜钱系统分析!$E$234),4,AND(AB854&gt;铜钱系统分析!$D$235,AB854&lt;=铜钱系统分析!$E$235),3,AND(AB854&gt;铜钱系统分析!$D$236,AB854&lt;=铜钱系统分析!$E$236),2)</f>
        <v>3</v>
      </c>
    </row>
    <row r="855" spans="1:29" x14ac:dyDescent="0.15">
      <c r="A855" s="48">
        <f t="shared" ca="1" si="130"/>
        <v>69.85729729390377</v>
      </c>
      <c r="B855">
        <f ca="1">_xlfn.IFS(AND(A855&gt;铜钱系统分析!$D$233,A855&lt;=铜钱系统分析!$E$233),5,AND(A855&gt;铜钱系统分析!$D$234,A855&lt;=铜钱系统分析!$E$234),4,AND(A855&gt;铜钱系统分析!$D$235,A855&lt;=铜钱系统分析!$E$235),3,AND(A855&gt;铜钱系统分析!$D$236,A855&lt;=铜钱系统分析!$E$236),2)</f>
        <v>3</v>
      </c>
      <c r="D855" s="48">
        <f t="shared" ca="1" si="131"/>
        <v>68.066625576143352</v>
      </c>
      <c r="E855">
        <f ca="1">_xlfn.IFS(AND(D855&gt;铜钱系统分析!$D$233,D855&lt;=铜钱系统分析!$E$233),5,AND(D855&gt;铜钱系统分析!$D$234,D855&lt;=铜钱系统分析!$E$234),4,AND(D855&gt;铜钱系统分析!$D$235,D855&lt;=铜钱系统分析!$E$235),3,AND(D855&gt;铜钱系统分析!$D$236,D855&lt;=铜钱系统分析!$E$236),2)</f>
        <v>3</v>
      </c>
      <c r="G855" s="48">
        <f t="shared" ca="1" si="132"/>
        <v>15.141676153643424</v>
      </c>
      <c r="H855">
        <f ca="1">_xlfn.IFS(AND(G855&gt;铜钱系统分析!$D$233,G855&lt;=铜钱系统分析!$E$233),5,AND(G855&gt;铜钱系统分析!$D$234,G855&lt;=铜钱系统分析!$E$234),4,AND(G855&gt;铜钱系统分析!$D$235,G855&lt;=铜钱系统分析!$E$235),3,AND(G855&gt;铜钱系统分析!$D$236,G855&lt;=铜钱系统分析!$E$236),2)</f>
        <v>3</v>
      </c>
      <c r="J855" s="48">
        <f t="shared" ca="1" si="133"/>
        <v>30.143558972553219</v>
      </c>
      <c r="K855">
        <f ca="1">_xlfn.IFS(AND(J855&gt;铜钱系统分析!$D$233,J855&lt;=铜钱系统分析!$E$233),5,AND(J855&gt;铜钱系统分析!$D$234,J855&lt;=铜钱系统分析!$E$234),4,AND(J855&gt;铜钱系统分析!$D$235,J855&lt;=铜钱系统分析!$E$235),3,AND(J855&gt;铜钱系统分析!$D$236,J855&lt;=铜钱系统分析!$E$236),2)</f>
        <v>3</v>
      </c>
      <c r="M855" s="48">
        <f t="shared" ca="1" si="134"/>
        <v>93.435533775408828</v>
      </c>
      <c r="N855">
        <f ca="1">_xlfn.IFS(AND(M855&gt;铜钱系统分析!$D$233,M855&lt;=铜钱系统分析!$E$233),5,AND(M855&gt;铜钱系统分析!$D$234,M855&lt;=铜钱系统分析!$E$234),4,AND(M855&gt;铜钱系统分析!$D$235,M855&lt;=铜钱系统分析!$E$235),3,AND(M855&gt;铜钱系统分析!$D$236,M855&lt;=铜钱系统分析!$E$236),2)</f>
        <v>2</v>
      </c>
      <c r="P855" s="48">
        <f t="shared" ca="1" si="135"/>
        <v>81.851061209214237</v>
      </c>
      <c r="Q855">
        <f ca="1">_xlfn.IFS(AND(P855&gt;铜钱系统分析!$D$233,P855&lt;=铜钱系统分析!$E$233),5,AND(P855&gt;铜钱系统分析!$D$234,P855&lt;=铜钱系统分析!$E$234),4,AND(P855&gt;铜钱系统分析!$D$235,P855&lt;=铜钱系统分析!$E$235),3,AND(P855&gt;铜钱系统分析!$D$236,P855&lt;=铜钱系统分析!$E$236),2)</f>
        <v>2</v>
      </c>
      <c r="S855" s="48">
        <f t="shared" ca="1" si="136"/>
        <v>37.96552025128593</v>
      </c>
      <c r="T855">
        <f ca="1">_xlfn.IFS(AND(S855&gt;铜钱系统分析!$D$233,S855&lt;=铜钱系统分析!$E$233),5,AND(S855&gt;铜钱系统分析!$D$234,S855&lt;=铜钱系统分析!$E$234),4,AND(S855&gt;铜钱系统分析!$D$235,S855&lt;=铜钱系统分析!$E$235),3,AND(S855&gt;铜钱系统分析!$D$236,S855&lt;=铜钱系统分析!$E$236),2)</f>
        <v>3</v>
      </c>
      <c r="V855" s="48">
        <f t="shared" ca="1" si="137"/>
        <v>64.6550746528209</v>
      </c>
      <c r="W855">
        <f ca="1">_xlfn.IFS(AND(V855&gt;铜钱系统分析!$D$233,V855&lt;=铜钱系统分析!$E$233),5,AND(V855&gt;铜钱系统分析!$D$234,V855&lt;=铜钱系统分析!$E$234),4,AND(V855&gt;铜钱系统分析!$D$235,V855&lt;=铜钱系统分析!$E$235),3,AND(V855&gt;铜钱系统分析!$D$236,V855&lt;=铜钱系统分析!$E$236),2)</f>
        <v>3</v>
      </c>
      <c r="Y855" s="48">
        <f t="shared" ca="1" si="138"/>
        <v>94.270455746597577</v>
      </c>
      <c r="Z855">
        <f ca="1">_xlfn.IFS(AND(Y855&gt;铜钱系统分析!$D$233,Y855&lt;=铜钱系统分析!$E$233),5,AND(Y855&gt;铜钱系统分析!$D$234,Y855&lt;=铜钱系统分析!$E$234),4,AND(Y855&gt;铜钱系统分析!$D$235,Y855&lt;=铜钱系统分析!$E$235),3,AND(Y855&gt;铜钱系统分析!$D$236,Y855&lt;=铜钱系统分析!$E$236),2)</f>
        <v>2</v>
      </c>
      <c r="AB855" s="48">
        <f t="shared" ca="1" si="139"/>
        <v>79.812396516316568</v>
      </c>
      <c r="AC855">
        <f ca="1">_xlfn.IFS(AND(AB855&gt;铜钱系统分析!$D$233,AB855&lt;=铜钱系统分析!$E$233),5,AND(AB855&gt;铜钱系统分析!$D$234,AB855&lt;=铜钱系统分析!$E$234),4,AND(AB855&gt;铜钱系统分析!$D$235,AB855&lt;=铜钱系统分析!$E$235),3,AND(AB855&gt;铜钱系统分析!$D$236,AB855&lt;=铜钱系统分析!$E$236),2)</f>
        <v>2</v>
      </c>
    </row>
    <row r="856" spans="1:29" x14ac:dyDescent="0.15">
      <c r="A856" s="48">
        <f t="shared" ca="1" si="130"/>
        <v>47.33911130348163</v>
      </c>
      <c r="B856">
        <f ca="1">_xlfn.IFS(AND(A856&gt;铜钱系统分析!$D$233,A856&lt;=铜钱系统分析!$E$233),5,AND(A856&gt;铜钱系统分析!$D$234,A856&lt;=铜钱系统分析!$E$234),4,AND(A856&gt;铜钱系统分析!$D$235,A856&lt;=铜钱系统分析!$E$235),3,AND(A856&gt;铜钱系统分析!$D$236,A856&lt;=铜钱系统分析!$E$236),2)</f>
        <v>3</v>
      </c>
      <c r="D856" s="48">
        <f t="shared" ca="1" si="131"/>
        <v>37.803986972108262</v>
      </c>
      <c r="E856">
        <f ca="1">_xlfn.IFS(AND(D856&gt;铜钱系统分析!$D$233,D856&lt;=铜钱系统分析!$E$233),5,AND(D856&gt;铜钱系统分析!$D$234,D856&lt;=铜钱系统分析!$E$234),4,AND(D856&gt;铜钱系统分析!$D$235,D856&lt;=铜钱系统分析!$E$235),3,AND(D856&gt;铜钱系统分析!$D$236,D856&lt;=铜钱系统分析!$E$236),2)</f>
        <v>3</v>
      </c>
      <c r="G856" s="48">
        <f t="shared" ca="1" si="132"/>
        <v>88.482013455899605</v>
      </c>
      <c r="H856">
        <f ca="1">_xlfn.IFS(AND(G856&gt;铜钱系统分析!$D$233,G856&lt;=铜钱系统分析!$E$233),5,AND(G856&gt;铜钱系统分析!$D$234,G856&lt;=铜钱系统分析!$E$234),4,AND(G856&gt;铜钱系统分析!$D$235,G856&lt;=铜钱系统分析!$E$235),3,AND(G856&gt;铜钱系统分析!$D$236,G856&lt;=铜钱系统分析!$E$236),2)</f>
        <v>2</v>
      </c>
      <c r="J856" s="48">
        <f t="shared" ca="1" si="133"/>
        <v>92.278009363369605</v>
      </c>
      <c r="K856">
        <f ca="1">_xlfn.IFS(AND(J856&gt;铜钱系统分析!$D$233,J856&lt;=铜钱系统分析!$E$233),5,AND(J856&gt;铜钱系统分析!$D$234,J856&lt;=铜钱系统分析!$E$234),4,AND(J856&gt;铜钱系统分析!$D$235,J856&lt;=铜钱系统分析!$E$235),3,AND(J856&gt;铜钱系统分析!$D$236,J856&lt;=铜钱系统分析!$E$236),2)</f>
        <v>2</v>
      </c>
      <c r="M856" s="48">
        <f t="shared" ca="1" si="134"/>
        <v>66.178204970721012</v>
      </c>
      <c r="N856">
        <f ca="1">_xlfn.IFS(AND(M856&gt;铜钱系统分析!$D$233,M856&lt;=铜钱系统分析!$E$233),5,AND(M856&gt;铜钱系统分析!$D$234,M856&lt;=铜钱系统分析!$E$234),4,AND(M856&gt;铜钱系统分析!$D$235,M856&lt;=铜钱系统分析!$E$235),3,AND(M856&gt;铜钱系统分析!$D$236,M856&lt;=铜钱系统分析!$E$236),2)</f>
        <v>3</v>
      </c>
      <c r="P856" s="48">
        <f t="shared" ca="1" si="135"/>
        <v>23.557066474743692</v>
      </c>
      <c r="Q856">
        <f ca="1">_xlfn.IFS(AND(P856&gt;铜钱系统分析!$D$233,P856&lt;=铜钱系统分析!$E$233),5,AND(P856&gt;铜钱系统分析!$D$234,P856&lt;=铜钱系统分析!$E$234),4,AND(P856&gt;铜钱系统分析!$D$235,P856&lt;=铜钱系统分析!$E$235),3,AND(P856&gt;铜钱系统分析!$D$236,P856&lt;=铜钱系统分析!$E$236),2)</f>
        <v>3</v>
      </c>
      <c r="S856" s="48">
        <f t="shared" ca="1" si="136"/>
        <v>55.456278358346466</v>
      </c>
      <c r="T856">
        <f ca="1">_xlfn.IFS(AND(S856&gt;铜钱系统分析!$D$233,S856&lt;=铜钱系统分析!$E$233),5,AND(S856&gt;铜钱系统分析!$D$234,S856&lt;=铜钱系统分析!$E$234),4,AND(S856&gt;铜钱系统分析!$D$235,S856&lt;=铜钱系统分析!$E$235),3,AND(S856&gt;铜钱系统分析!$D$236,S856&lt;=铜钱系统分析!$E$236),2)</f>
        <v>3</v>
      </c>
      <c r="V856" s="48">
        <f t="shared" ca="1" si="137"/>
        <v>83.516432076583442</v>
      </c>
      <c r="W856">
        <f ca="1">_xlfn.IFS(AND(V856&gt;铜钱系统分析!$D$233,V856&lt;=铜钱系统分析!$E$233),5,AND(V856&gt;铜钱系统分析!$D$234,V856&lt;=铜钱系统分析!$E$234),4,AND(V856&gt;铜钱系统分析!$D$235,V856&lt;=铜钱系统分析!$E$235),3,AND(V856&gt;铜钱系统分析!$D$236,V856&lt;=铜钱系统分析!$E$236),2)</f>
        <v>2</v>
      </c>
      <c r="Y856" s="48">
        <f t="shared" ca="1" si="138"/>
        <v>73.395631223086781</v>
      </c>
      <c r="Z856">
        <f ca="1">_xlfn.IFS(AND(Y856&gt;铜钱系统分析!$D$233,Y856&lt;=铜钱系统分析!$E$233),5,AND(Y856&gt;铜钱系统分析!$D$234,Y856&lt;=铜钱系统分析!$E$234),4,AND(Y856&gt;铜钱系统分析!$D$235,Y856&lt;=铜钱系统分析!$E$235),3,AND(Y856&gt;铜钱系统分析!$D$236,Y856&lt;=铜钱系统分析!$E$236),2)</f>
        <v>2</v>
      </c>
      <c r="AB856" s="48">
        <f t="shared" ca="1" si="139"/>
        <v>87.225609965660155</v>
      </c>
      <c r="AC856">
        <f ca="1">_xlfn.IFS(AND(AB856&gt;铜钱系统分析!$D$233,AB856&lt;=铜钱系统分析!$E$233),5,AND(AB856&gt;铜钱系统分析!$D$234,AB856&lt;=铜钱系统分析!$E$234),4,AND(AB856&gt;铜钱系统分析!$D$235,AB856&lt;=铜钱系统分析!$E$235),3,AND(AB856&gt;铜钱系统分析!$D$236,AB856&lt;=铜钱系统分析!$E$236),2)</f>
        <v>2</v>
      </c>
    </row>
    <row r="857" spans="1:29" x14ac:dyDescent="0.15">
      <c r="A857" s="48">
        <f t="shared" ca="1" si="130"/>
        <v>23.155732668127861</v>
      </c>
      <c r="B857">
        <f ca="1">_xlfn.IFS(AND(A857&gt;铜钱系统分析!$D$233,A857&lt;=铜钱系统分析!$E$233),5,AND(A857&gt;铜钱系统分析!$D$234,A857&lt;=铜钱系统分析!$E$234),4,AND(A857&gt;铜钱系统分析!$D$235,A857&lt;=铜钱系统分析!$E$235),3,AND(A857&gt;铜钱系统分析!$D$236,A857&lt;=铜钱系统分析!$E$236),2)</f>
        <v>3</v>
      </c>
      <c r="D857" s="48">
        <f t="shared" ca="1" si="131"/>
        <v>43.681288155563792</v>
      </c>
      <c r="E857">
        <f ca="1">_xlfn.IFS(AND(D857&gt;铜钱系统分析!$D$233,D857&lt;=铜钱系统分析!$E$233),5,AND(D857&gt;铜钱系统分析!$D$234,D857&lt;=铜钱系统分析!$E$234),4,AND(D857&gt;铜钱系统分析!$D$235,D857&lt;=铜钱系统分析!$E$235),3,AND(D857&gt;铜钱系统分析!$D$236,D857&lt;=铜钱系统分析!$E$236),2)</f>
        <v>3</v>
      </c>
      <c r="G857" s="48">
        <f t="shared" ca="1" si="132"/>
        <v>15.169038601665507</v>
      </c>
      <c r="H857">
        <f ca="1">_xlfn.IFS(AND(G857&gt;铜钱系统分析!$D$233,G857&lt;=铜钱系统分析!$E$233),5,AND(G857&gt;铜钱系统分析!$D$234,G857&lt;=铜钱系统分析!$E$234),4,AND(G857&gt;铜钱系统分析!$D$235,G857&lt;=铜钱系统分析!$E$235),3,AND(G857&gt;铜钱系统分析!$D$236,G857&lt;=铜钱系统分析!$E$236),2)</f>
        <v>3</v>
      </c>
      <c r="J857" s="48">
        <f t="shared" ca="1" si="133"/>
        <v>22.355166280654082</v>
      </c>
      <c r="K857">
        <f ca="1">_xlfn.IFS(AND(J857&gt;铜钱系统分析!$D$233,J857&lt;=铜钱系统分析!$E$233),5,AND(J857&gt;铜钱系统分析!$D$234,J857&lt;=铜钱系统分析!$E$234),4,AND(J857&gt;铜钱系统分析!$D$235,J857&lt;=铜钱系统分析!$E$235),3,AND(J857&gt;铜钱系统分析!$D$236,J857&lt;=铜钱系统分析!$E$236),2)</f>
        <v>3</v>
      </c>
      <c r="M857" s="48">
        <f t="shared" ca="1" si="134"/>
        <v>60.05323234251351</v>
      </c>
      <c r="N857">
        <f ca="1">_xlfn.IFS(AND(M857&gt;铜钱系统分析!$D$233,M857&lt;=铜钱系统分析!$E$233),5,AND(M857&gt;铜钱系统分析!$D$234,M857&lt;=铜钱系统分析!$E$234),4,AND(M857&gt;铜钱系统分析!$D$235,M857&lt;=铜钱系统分析!$E$235),3,AND(M857&gt;铜钱系统分析!$D$236,M857&lt;=铜钱系统分析!$E$236),2)</f>
        <v>3</v>
      </c>
      <c r="P857" s="48">
        <f t="shared" ca="1" si="135"/>
        <v>38.6429815029284</v>
      </c>
      <c r="Q857">
        <f ca="1">_xlfn.IFS(AND(P857&gt;铜钱系统分析!$D$233,P857&lt;=铜钱系统分析!$E$233),5,AND(P857&gt;铜钱系统分析!$D$234,P857&lt;=铜钱系统分析!$E$234),4,AND(P857&gt;铜钱系统分析!$D$235,P857&lt;=铜钱系统分析!$E$235),3,AND(P857&gt;铜钱系统分析!$D$236,P857&lt;=铜钱系统分析!$E$236),2)</f>
        <v>3</v>
      </c>
      <c r="S857" s="48">
        <f t="shared" ca="1" si="136"/>
        <v>6.1391667154379608</v>
      </c>
      <c r="T857">
        <f ca="1">_xlfn.IFS(AND(S857&gt;铜钱系统分析!$D$233,S857&lt;=铜钱系统分析!$E$233),5,AND(S857&gt;铜钱系统分析!$D$234,S857&lt;=铜钱系统分析!$E$234),4,AND(S857&gt;铜钱系统分析!$D$235,S857&lt;=铜钱系统分析!$E$235),3,AND(S857&gt;铜钱系统分析!$D$236,S857&lt;=铜钱系统分析!$E$236),2)</f>
        <v>3</v>
      </c>
      <c r="V857" s="48">
        <f t="shared" ca="1" si="137"/>
        <v>3.66891457739702</v>
      </c>
      <c r="W857">
        <f ca="1">_xlfn.IFS(AND(V857&gt;铜钱系统分析!$D$233,V857&lt;=铜钱系统分析!$E$233),5,AND(V857&gt;铜钱系统分析!$D$234,V857&lt;=铜钱系统分析!$E$234),4,AND(V857&gt;铜钱系统分析!$D$235,V857&lt;=铜钱系统分析!$E$235),3,AND(V857&gt;铜钱系统分析!$D$236,V857&lt;=铜钱系统分析!$E$236),2)</f>
        <v>3</v>
      </c>
      <c r="Y857" s="48">
        <f t="shared" ca="1" si="138"/>
        <v>52.799149954255995</v>
      </c>
      <c r="Z857">
        <f ca="1">_xlfn.IFS(AND(Y857&gt;铜钱系统分析!$D$233,Y857&lt;=铜钱系统分析!$E$233),5,AND(Y857&gt;铜钱系统分析!$D$234,Y857&lt;=铜钱系统分析!$E$234),4,AND(Y857&gt;铜钱系统分析!$D$235,Y857&lt;=铜钱系统分析!$E$235),3,AND(Y857&gt;铜钱系统分析!$D$236,Y857&lt;=铜钱系统分析!$E$236),2)</f>
        <v>3</v>
      </c>
      <c r="AB857" s="48">
        <f t="shared" ca="1" si="139"/>
        <v>84.313412000924231</v>
      </c>
      <c r="AC857">
        <f ca="1">_xlfn.IFS(AND(AB857&gt;铜钱系统分析!$D$233,AB857&lt;=铜钱系统分析!$E$233),5,AND(AB857&gt;铜钱系统分析!$D$234,AB857&lt;=铜钱系统分析!$E$234),4,AND(AB857&gt;铜钱系统分析!$D$235,AB857&lt;=铜钱系统分析!$E$235),3,AND(AB857&gt;铜钱系统分析!$D$236,AB857&lt;=铜钱系统分析!$E$236),2)</f>
        <v>2</v>
      </c>
    </row>
    <row r="858" spans="1:29" x14ac:dyDescent="0.15">
      <c r="A858" s="48">
        <f t="shared" ca="1" si="130"/>
        <v>16.50605169043725</v>
      </c>
      <c r="B858">
        <f ca="1">_xlfn.IFS(AND(A858&gt;铜钱系统分析!$D$233,A858&lt;=铜钱系统分析!$E$233),5,AND(A858&gt;铜钱系统分析!$D$234,A858&lt;=铜钱系统分析!$E$234),4,AND(A858&gt;铜钱系统分析!$D$235,A858&lt;=铜钱系统分析!$E$235),3,AND(A858&gt;铜钱系统分析!$D$236,A858&lt;=铜钱系统分析!$E$236),2)</f>
        <v>3</v>
      </c>
      <c r="D858" s="48">
        <f t="shared" ca="1" si="131"/>
        <v>38.724199008143486</v>
      </c>
      <c r="E858">
        <f ca="1">_xlfn.IFS(AND(D858&gt;铜钱系统分析!$D$233,D858&lt;=铜钱系统分析!$E$233),5,AND(D858&gt;铜钱系统分析!$D$234,D858&lt;=铜钱系统分析!$E$234),4,AND(D858&gt;铜钱系统分析!$D$235,D858&lt;=铜钱系统分析!$E$235),3,AND(D858&gt;铜钱系统分析!$D$236,D858&lt;=铜钱系统分析!$E$236),2)</f>
        <v>3</v>
      </c>
      <c r="G858" s="48">
        <f t="shared" ca="1" si="132"/>
        <v>64.565376383359535</v>
      </c>
      <c r="H858">
        <f ca="1">_xlfn.IFS(AND(G858&gt;铜钱系统分析!$D$233,G858&lt;=铜钱系统分析!$E$233),5,AND(G858&gt;铜钱系统分析!$D$234,G858&lt;=铜钱系统分析!$E$234),4,AND(G858&gt;铜钱系统分析!$D$235,G858&lt;=铜钱系统分析!$E$235),3,AND(G858&gt;铜钱系统分析!$D$236,G858&lt;=铜钱系统分析!$E$236),2)</f>
        <v>3</v>
      </c>
      <c r="J858" s="48">
        <f t="shared" ca="1" si="133"/>
        <v>45.187030436862862</v>
      </c>
      <c r="K858">
        <f ca="1">_xlfn.IFS(AND(J858&gt;铜钱系统分析!$D$233,J858&lt;=铜钱系统分析!$E$233),5,AND(J858&gt;铜钱系统分析!$D$234,J858&lt;=铜钱系统分析!$E$234),4,AND(J858&gt;铜钱系统分析!$D$235,J858&lt;=铜钱系统分析!$E$235),3,AND(J858&gt;铜钱系统分析!$D$236,J858&lt;=铜钱系统分析!$E$236),2)</f>
        <v>3</v>
      </c>
      <c r="M858" s="48">
        <f t="shared" ca="1" si="134"/>
        <v>20.169448594022565</v>
      </c>
      <c r="N858">
        <f ca="1">_xlfn.IFS(AND(M858&gt;铜钱系统分析!$D$233,M858&lt;=铜钱系统分析!$E$233),5,AND(M858&gt;铜钱系统分析!$D$234,M858&lt;=铜钱系统分析!$E$234),4,AND(M858&gt;铜钱系统分析!$D$235,M858&lt;=铜钱系统分析!$E$235),3,AND(M858&gt;铜钱系统分析!$D$236,M858&lt;=铜钱系统分析!$E$236),2)</f>
        <v>3</v>
      </c>
      <c r="P858" s="48">
        <f t="shared" ca="1" si="135"/>
        <v>59.79263916826347</v>
      </c>
      <c r="Q858">
        <f ca="1">_xlfn.IFS(AND(P858&gt;铜钱系统分析!$D$233,P858&lt;=铜钱系统分析!$E$233),5,AND(P858&gt;铜钱系统分析!$D$234,P858&lt;=铜钱系统分析!$E$234),4,AND(P858&gt;铜钱系统分析!$D$235,P858&lt;=铜钱系统分析!$E$235),3,AND(P858&gt;铜钱系统分析!$D$236,P858&lt;=铜钱系统分析!$E$236),2)</f>
        <v>3</v>
      </c>
      <c r="S858" s="48">
        <f t="shared" ca="1" si="136"/>
        <v>57.164254182837269</v>
      </c>
      <c r="T858">
        <f ca="1">_xlfn.IFS(AND(S858&gt;铜钱系统分析!$D$233,S858&lt;=铜钱系统分析!$E$233),5,AND(S858&gt;铜钱系统分析!$D$234,S858&lt;=铜钱系统分析!$E$234),4,AND(S858&gt;铜钱系统分析!$D$235,S858&lt;=铜钱系统分析!$E$235),3,AND(S858&gt;铜钱系统分析!$D$236,S858&lt;=铜钱系统分析!$E$236),2)</f>
        <v>3</v>
      </c>
      <c r="V858" s="48">
        <f t="shared" ca="1" si="137"/>
        <v>0.64643473165860721</v>
      </c>
      <c r="W858">
        <f ca="1">_xlfn.IFS(AND(V858&gt;铜钱系统分析!$D$233,V858&lt;=铜钱系统分析!$E$233),5,AND(V858&gt;铜钱系统分析!$D$234,V858&lt;=铜钱系统分析!$E$234),4,AND(V858&gt;铜钱系统分析!$D$235,V858&lt;=铜钱系统分析!$E$235),3,AND(V858&gt;铜钱系统分析!$D$236,V858&lt;=铜钱系统分析!$E$236),2)</f>
        <v>4</v>
      </c>
      <c r="Y858" s="48">
        <f t="shared" ca="1" si="138"/>
        <v>96.697923663440889</v>
      </c>
      <c r="Z858">
        <f ca="1">_xlfn.IFS(AND(Y858&gt;铜钱系统分析!$D$233,Y858&lt;=铜钱系统分析!$E$233),5,AND(Y858&gt;铜钱系统分析!$D$234,Y858&lt;=铜钱系统分析!$E$234),4,AND(Y858&gt;铜钱系统分析!$D$235,Y858&lt;=铜钱系统分析!$E$235),3,AND(Y858&gt;铜钱系统分析!$D$236,Y858&lt;=铜钱系统分析!$E$236),2)</f>
        <v>2</v>
      </c>
      <c r="AB858" s="48">
        <f t="shared" ca="1" si="139"/>
        <v>59.716344560122216</v>
      </c>
      <c r="AC858">
        <f ca="1">_xlfn.IFS(AND(AB858&gt;铜钱系统分析!$D$233,AB858&lt;=铜钱系统分析!$E$233),5,AND(AB858&gt;铜钱系统分析!$D$234,AB858&lt;=铜钱系统分析!$E$234),4,AND(AB858&gt;铜钱系统分析!$D$235,AB858&lt;=铜钱系统分析!$E$235),3,AND(AB858&gt;铜钱系统分析!$D$236,AB858&lt;=铜钱系统分析!$E$236),2)</f>
        <v>3</v>
      </c>
    </row>
    <row r="859" spans="1:29" x14ac:dyDescent="0.15">
      <c r="A859" s="48">
        <f t="shared" ca="1" si="130"/>
        <v>17.907989621828456</v>
      </c>
      <c r="B859">
        <f ca="1">_xlfn.IFS(AND(A859&gt;铜钱系统分析!$D$233,A859&lt;=铜钱系统分析!$E$233),5,AND(A859&gt;铜钱系统分析!$D$234,A859&lt;=铜钱系统分析!$E$234),4,AND(A859&gt;铜钱系统分析!$D$235,A859&lt;=铜钱系统分析!$E$235),3,AND(A859&gt;铜钱系统分析!$D$236,A859&lt;=铜钱系统分析!$E$236),2)</f>
        <v>3</v>
      </c>
      <c r="D859" s="48">
        <f t="shared" ca="1" si="131"/>
        <v>67.460462362988721</v>
      </c>
      <c r="E859">
        <f ca="1">_xlfn.IFS(AND(D859&gt;铜钱系统分析!$D$233,D859&lt;=铜钱系统分析!$E$233),5,AND(D859&gt;铜钱系统分析!$D$234,D859&lt;=铜钱系统分析!$E$234),4,AND(D859&gt;铜钱系统分析!$D$235,D859&lt;=铜钱系统分析!$E$235),3,AND(D859&gt;铜钱系统分析!$D$236,D859&lt;=铜钱系统分析!$E$236),2)</f>
        <v>3</v>
      </c>
      <c r="G859" s="48">
        <f t="shared" ca="1" si="132"/>
        <v>40.641764810386313</v>
      </c>
      <c r="H859">
        <f ca="1">_xlfn.IFS(AND(G859&gt;铜钱系统分析!$D$233,G859&lt;=铜钱系统分析!$E$233),5,AND(G859&gt;铜钱系统分析!$D$234,G859&lt;=铜钱系统分析!$E$234),4,AND(G859&gt;铜钱系统分析!$D$235,G859&lt;=铜钱系统分析!$E$235),3,AND(G859&gt;铜钱系统分析!$D$236,G859&lt;=铜钱系统分析!$E$236),2)</f>
        <v>3</v>
      </c>
      <c r="J859" s="48">
        <f t="shared" ca="1" si="133"/>
        <v>66.598112045806275</v>
      </c>
      <c r="K859">
        <f ca="1">_xlfn.IFS(AND(J859&gt;铜钱系统分析!$D$233,J859&lt;=铜钱系统分析!$E$233),5,AND(J859&gt;铜钱系统分析!$D$234,J859&lt;=铜钱系统分析!$E$234),4,AND(J859&gt;铜钱系统分析!$D$235,J859&lt;=铜钱系统分析!$E$235),3,AND(J859&gt;铜钱系统分析!$D$236,J859&lt;=铜钱系统分析!$E$236),2)</f>
        <v>3</v>
      </c>
      <c r="M859" s="48">
        <f t="shared" ca="1" si="134"/>
        <v>46.852937240928036</v>
      </c>
      <c r="N859">
        <f ca="1">_xlfn.IFS(AND(M859&gt;铜钱系统分析!$D$233,M859&lt;=铜钱系统分析!$E$233),5,AND(M859&gt;铜钱系统分析!$D$234,M859&lt;=铜钱系统分析!$E$234),4,AND(M859&gt;铜钱系统分析!$D$235,M859&lt;=铜钱系统分析!$E$235),3,AND(M859&gt;铜钱系统分析!$D$236,M859&lt;=铜钱系统分析!$E$236),2)</f>
        <v>3</v>
      </c>
      <c r="P859" s="48">
        <f t="shared" ca="1" si="135"/>
        <v>16.533175126323197</v>
      </c>
      <c r="Q859">
        <f ca="1">_xlfn.IFS(AND(P859&gt;铜钱系统分析!$D$233,P859&lt;=铜钱系统分析!$E$233),5,AND(P859&gt;铜钱系统分析!$D$234,P859&lt;=铜钱系统分析!$E$234),4,AND(P859&gt;铜钱系统分析!$D$235,P859&lt;=铜钱系统分析!$E$235),3,AND(P859&gt;铜钱系统分析!$D$236,P859&lt;=铜钱系统分析!$E$236),2)</f>
        <v>3</v>
      </c>
      <c r="S859" s="48">
        <f t="shared" ca="1" si="136"/>
        <v>38.279846906177859</v>
      </c>
      <c r="T859">
        <f ca="1">_xlfn.IFS(AND(S859&gt;铜钱系统分析!$D$233,S859&lt;=铜钱系统分析!$E$233),5,AND(S859&gt;铜钱系统分析!$D$234,S859&lt;=铜钱系统分析!$E$234),4,AND(S859&gt;铜钱系统分析!$D$235,S859&lt;=铜钱系统分析!$E$235),3,AND(S859&gt;铜钱系统分析!$D$236,S859&lt;=铜钱系统分析!$E$236),2)</f>
        <v>3</v>
      </c>
      <c r="V859" s="48">
        <f t="shared" ca="1" si="137"/>
        <v>96.891188424269586</v>
      </c>
      <c r="W859">
        <f ca="1">_xlfn.IFS(AND(V859&gt;铜钱系统分析!$D$233,V859&lt;=铜钱系统分析!$E$233),5,AND(V859&gt;铜钱系统分析!$D$234,V859&lt;=铜钱系统分析!$E$234),4,AND(V859&gt;铜钱系统分析!$D$235,V859&lt;=铜钱系统分析!$E$235),3,AND(V859&gt;铜钱系统分析!$D$236,V859&lt;=铜钱系统分析!$E$236),2)</f>
        <v>2</v>
      </c>
      <c r="Y859" s="48">
        <f t="shared" ca="1" si="138"/>
        <v>40.313026988126545</v>
      </c>
      <c r="Z859">
        <f ca="1">_xlfn.IFS(AND(Y859&gt;铜钱系统分析!$D$233,Y859&lt;=铜钱系统分析!$E$233),5,AND(Y859&gt;铜钱系统分析!$D$234,Y859&lt;=铜钱系统分析!$E$234),4,AND(Y859&gt;铜钱系统分析!$D$235,Y859&lt;=铜钱系统分析!$E$235),3,AND(Y859&gt;铜钱系统分析!$D$236,Y859&lt;=铜钱系统分析!$E$236),2)</f>
        <v>3</v>
      </c>
      <c r="AB859" s="48">
        <f t="shared" ca="1" si="139"/>
        <v>94.397837615405777</v>
      </c>
      <c r="AC859">
        <f ca="1">_xlfn.IFS(AND(AB859&gt;铜钱系统分析!$D$233,AB859&lt;=铜钱系统分析!$E$233),5,AND(AB859&gt;铜钱系统分析!$D$234,AB859&lt;=铜钱系统分析!$E$234),4,AND(AB859&gt;铜钱系统分析!$D$235,AB859&lt;=铜钱系统分析!$E$235),3,AND(AB859&gt;铜钱系统分析!$D$236,AB859&lt;=铜钱系统分析!$E$236),2)</f>
        <v>2</v>
      </c>
    </row>
    <row r="860" spans="1:29" x14ac:dyDescent="0.15">
      <c r="A860" s="48">
        <f t="shared" ca="1" si="130"/>
        <v>41.566223350882439</v>
      </c>
      <c r="B860">
        <f ca="1">_xlfn.IFS(AND(A860&gt;铜钱系统分析!$D$233,A860&lt;=铜钱系统分析!$E$233),5,AND(A860&gt;铜钱系统分析!$D$234,A860&lt;=铜钱系统分析!$E$234),4,AND(A860&gt;铜钱系统分析!$D$235,A860&lt;=铜钱系统分析!$E$235),3,AND(A860&gt;铜钱系统分析!$D$236,A860&lt;=铜钱系统分析!$E$236),2)</f>
        <v>3</v>
      </c>
      <c r="D860" s="48">
        <f t="shared" ca="1" si="131"/>
        <v>42.557757030993017</v>
      </c>
      <c r="E860">
        <f ca="1">_xlfn.IFS(AND(D860&gt;铜钱系统分析!$D$233,D860&lt;=铜钱系统分析!$E$233),5,AND(D860&gt;铜钱系统分析!$D$234,D860&lt;=铜钱系统分析!$E$234),4,AND(D860&gt;铜钱系统分析!$D$235,D860&lt;=铜钱系统分析!$E$235),3,AND(D860&gt;铜钱系统分析!$D$236,D860&lt;=铜钱系统分析!$E$236),2)</f>
        <v>3</v>
      </c>
      <c r="G860" s="48">
        <f t="shared" ca="1" si="132"/>
        <v>2.9442609986882751</v>
      </c>
      <c r="H860">
        <f ca="1">_xlfn.IFS(AND(G860&gt;铜钱系统分析!$D$233,G860&lt;=铜钱系统分析!$E$233),5,AND(G860&gt;铜钱系统分析!$D$234,G860&lt;=铜钱系统分析!$E$234),4,AND(G860&gt;铜钱系统分析!$D$235,G860&lt;=铜钱系统分析!$E$235),3,AND(G860&gt;铜钱系统分析!$D$236,G860&lt;=铜钱系统分析!$E$236),2)</f>
        <v>3</v>
      </c>
      <c r="J860" s="48">
        <f t="shared" ca="1" si="133"/>
        <v>47.115634941245546</v>
      </c>
      <c r="K860">
        <f ca="1">_xlfn.IFS(AND(J860&gt;铜钱系统分析!$D$233,J860&lt;=铜钱系统分析!$E$233),5,AND(J860&gt;铜钱系统分析!$D$234,J860&lt;=铜钱系统分析!$E$234),4,AND(J860&gt;铜钱系统分析!$D$235,J860&lt;=铜钱系统分析!$E$235),3,AND(J860&gt;铜钱系统分析!$D$236,J860&lt;=铜钱系统分析!$E$236),2)</f>
        <v>3</v>
      </c>
      <c r="M860" s="48">
        <f t="shared" ca="1" si="134"/>
        <v>25.733234888708743</v>
      </c>
      <c r="N860">
        <f ca="1">_xlfn.IFS(AND(M860&gt;铜钱系统分析!$D$233,M860&lt;=铜钱系统分析!$E$233),5,AND(M860&gt;铜钱系统分析!$D$234,M860&lt;=铜钱系统分析!$E$234),4,AND(M860&gt;铜钱系统分析!$D$235,M860&lt;=铜钱系统分析!$E$235),3,AND(M860&gt;铜钱系统分析!$D$236,M860&lt;=铜钱系统分析!$E$236),2)</f>
        <v>3</v>
      </c>
      <c r="P860" s="48">
        <f t="shared" ca="1" si="135"/>
        <v>98.31545896749428</v>
      </c>
      <c r="Q860">
        <f ca="1">_xlfn.IFS(AND(P860&gt;铜钱系统分析!$D$233,P860&lt;=铜钱系统分析!$E$233),5,AND(P860&gt;铜钱系统分析!$D$234,P860&lt;=铜钱系统分析!$E$234),4,AND(P860&gt;铜钱系统分析!$D$235,P860&lt;=铜钱系统分析!$E$235),3,AND(P860&gt;铜钱系统分析!$D$236,P860&lt;=铜钱系统分析!$E$236),2)</f>
        <v>2</v>
      </c>
      <c r="S860" s="48">
        <f t="shared" ca="1" si="136"/>
        <v>47.538149256504845</v>
      </c>
      <c r="T860">
        <f ca="1">_xlfn.IFS(AND(S860&gt;铜钱系统分析!$D$233,S860&lt;=铜钱系统分析!$E$233),5,AND(S860&gt;铜钱系统分析!$D$234,S860&lt;=铜钱系统分析!$E$234),4,AND(S860&gt;铜钱系统分析!$D$235,S860&lt;=铜钱系统分析!$E$235),3,AND(S860&gt;铜钱系统分析!$D$236,S860&lt;=铜钱系统分析!$E$236),2)</f>
        <v>3</v>
      </c>
      <c r="V860" s="48">
        <f t="shared" ca="1" si="137"/>
        <v>33.908082521289288</v>
      </c>
      <c r="W860">
        <f ca="1">_xlfn.IFS(AND(V860&gt;铜钱系统分析!$D$233,V860&lt;=铜钱系统分析!$E$233),5,AND(V860&gt;铜钱系统分析!$D$234,V860&lt;=铜钱系统分析!$E$234),4,AND(V860&gt;铜钱系统分析!$D$235,V860&lt;=铜钱系统分析!$E$235),3,AND(V860&gt;铜钱系统分析!$D$236,V860&lt;=铜钱系统分析!$E$236),2)</f>
        <v>3</v>
      </c>
      <c r="Y860" s="48">
        <f t="shared" ca="1" si="138"/>
        <v>41.066793856772243</v>
      </c>
      <c r="Z860">
        <f ca="1">_xlfn.IFS(AND(Y860&gt;铜钱系统分析!$D$233,Y860&lt;=铜钱系统分析!$E$233),5,AND(Y860&gt;铜钱系统分析!$D$234,Y860&lt;=铜钱系统分析!$E$234),4,AND(Y860&gt;铜钱系统分析!$D$235,Y860&lt;=铜钱系统分析!$E$235),3,AND(Y860&gt;铜钱系统分析!$D$236,Y860&lt;=铜钱系统分析!$E$236),2)</f>
        <v>3</v>
      </c>
      <c r="AB860" s="48">
        <f t="shared" ca="1" si="139"/>
        <v>9.0402999408774161</v>
      </c>
      <c r="AC860">
        <f ca="1">_xlfn.IFS(AND(AB860&gt;铜钱系统分析!$D$233,AB860&lt;=铜钱系统分析!$E$233),5,AND(AB860&gt;铜钱系统分析!$D$234,AB860&lt;=铜钱系统分析!$E$234),4,AND(AB860&gt;铜钱系统分析!$D$235,AB860&lt;=铜钱系统分析!$E$235),3,AND(AB860&gt;铜钱系统分析!$D$236,AB860&lt;=铜钱系统分析!$E$236),2)</f>
        <v>3</v>
      </c>
    </row>
    <row r="861" spans="1:29" x14ac:dyDescent="0.15">
      <c r="A861" s="48">
        <f t="shared" ca="1" si="130"/>
        <v>52.211841219464915</v>
      </c>
      <c r="B861">
        <f ca="1">_xlfn.IFS(AND(A861&gt;铜钱系统分析!$D$233,A861&lt;=铜钱系统分析!$E$233),5,AND(A861&gt;铜钱系统分析!$D$234,A861&lt;=铜钱系统分析!$E$234),4,AND(A861&gt;铜钱系统分析!$D$235,A861&lt;=铜钱系统分析!$E$235),3,AND(A861&gt;铜钱系统分析!$D$236,A861&lt;=铜钱系统分析!$E$236),2)</f>
        <v>3</v>
      </c>
      <c r="D861" s="48">
        <f t="shared" ca="1" si="131"/>
        <v>81.346844071722103</v>
      </c>
      <c r="E861">
        <f ca="1">_xlfn.IFS(AND(D861&gt;铜钱系统分析!$D$233,D861&lt;=铜钱系统分析!$E$233),5,AND(D861&gt;铜钱系统分析!$D$234,D861&lt;=铜钱系统分析!$E$234),4,AND(D861&gt;铜钱系统分析!$D$235,D861&lt;=铜钱系统分析!$E$235),3,AND(D861&gt;铜钱系统分析!$D$236,D861&lt;=铜钱系统分析!$E$236),2)</f>
        <v>2</v>
      </c>
      <c r="G861" s="48">
        <f t="shared" ca="1" si="132"/>
        <v>52.16345969633015</v>
      </c>
      <c r="H861">
        <f ca="1">_xlfn.IFS(AND(G861&gt;铜钱系统分析!$D$233,G861&lt;=铜钱系统分析!$E$233),5,AND(G861&gt;铜钱系统分析!$D$234,G861&lt;=铜钱系统分析!$E$234),4,AND(G861&gt;铜钱系统分析!$D$235,G861&lt;=铜钱系统分析!$E$235),3,AND(G861&gt;铜钱系统分析!$D$236,G861&lt;=铜钱系统分析!$E$236),2)</f>
        <v>3</v>
      </c>
      <c r="J861" s="48">
        <f t="shared" ca="1" si="133"/>
        <v>41.482648565542071</v>
      </c>
      <c r="K861">
        <f ca="1">_xlfn.IFS(AND(J861&gt;铜钱系统分析!$D$233,J861&lt;=铜钱系统分析!$E$233),5,AND(J861&gt;铜钱系统分析!$D$234,J861&lt;=铜钱系统分析!$E$234),4,AND(J861&gt;铜钱系统分析!$D$235,J861&lt;=铜钱系统分析!$E$235),3,AND(J861&gt;铜钱系统分析!$D$236,J861&lt;=铜钱系统分析!$E$236),2)</f>
        <v>3</v>
      </c>
      <c r="M861" s="48">
        <f t="shared" ca="1" si="134"/>
        <v>91.018241619622941</v>
      </c>
      <c r="N861">
        <f ca="1">_xlfn.IFS(AND(M861&gt;铜钱系统分析!$D$233,M861&lt;=铜钱系统分析!$E$233),5,AND(M861&gt;铜钱系统分析!$D$234,M861&lt;=铜钱系统分析!$E$234),4,AND(M861&gt;铜钱系统分析!$D$235,M861&lt;=铜钱系统分析!$E$235),3,AND(M861&gt;铜钱系统分析!$D$236,M861&lt;=铜钱系统分析!$E$236),2)</f>
        <v>2</v>
      </c>
      <c r="P861" s="48">
        <f t="shared" ca="1" si="135"/>
        <v>50.513437072349909</v>
      </c>
      <c r="Q861">
        <f ca="1">_xlfn.IFS(AND(P861&gt;铜钱系统分析!$D$233,P861&lt;=铜钱系统分析!$E$233),5,AND(P861&gt;铜钱系统分析!$D$234,P861&lt;=铜钱系统分析!$E$234),4,AND(P861&gt;铜钱系统分析!$D$235,P861&lt;=铜钱系统分析!$E$235),3,AND(P861&gt;铜钱系统分析!$D$236,P861&lt;=铜钱系统分析!$E$236),2)</f>
        <v>3</v>
      </c>
      <c r="S861" s="48">
        <f t="shared" ca="1" si="136"/>
        <v>1.8416869700166316E-3</v>
      </c>
      <c r="T861">
        <f ca="1">_xlfn.IFS(AND(S861&gt;铜钱系统分析!$D$233,S861&lt;=铜钱系统分析!$E$233),5,AND(S861&gt;铜钱系统分析!$D$234,S861&lt;=铜钱系统分析!$E$234),4,AND(S861&gt;铜钱系统分析!$D$235,S861&lt;=铜钱系统分析!$E$235),3,AND(S861&gt;铜钱系统分析!$D$236,S861&lt;=铜钱系统分析!$E$236),2)</f>
        <v>5</v>
      </c>
      <c r="V861" s="48">
        <f t="shared" ca="1" si="137"/>
        <v>71.40697925419768</v>
      </c>
      <c r="W861">
        <f ca="1">_xlfn.IFS(AND(V861&gt;铜钱系统分析!$D$233,V861&lt;=铜钱系统分析!$E$233),5,AND(V861&gt;铜钱系统分析!$D$234,V861&lt;=铜钱系统分析!$E$234),4,AND(V861&gt;铜钱系统分析!$D$235,V861&lt;=铜钱系统分析!$E$235),3,AND(V861&gt;铜钱系统分析!$D$236,V861&lt;=铜钱系统分析!$E$236),2)</f>
        <v>3</v>
      </c>
      <c r="Y861" s="48">
        <f t="shared" ca="1" si="138"/>
        <v>10.90462501003271</v>
      </c>
      <c r="Z861">
        <f ca="1">_xlfn.IFS(AND(Y861&gt;铜钱系统分析!$D$233,Y861&lt;=铜钱系统分析!$E$233),5,AND(Y861&gt;铜钱系统分析!$D$234,Y861&lt;=铜钱系统分析!$E$234),4,AND(Y861&gt;铜钱系统分析!$D$235,Y861&lt;=铜钱系统分析!$E$235),3,AND(Y861&gt;铜钱系统分析!$D$236,Y861&lt;=铜钱系统分析!$E$236),2)</f>
        <v>3</v>
      </c>
      <c r="AB861" s="48">
        <f t="shared" ca="1" si="139"/>
        <v>44.861619289962121</v>
      </c>
      <c r="AC861">
        <f ca="1">_xlfn.IFS(AND(AB861&gt;铜钱系统分析!$D$233,AB861&lt;=铜钱系统分析!$E$233),5,AND(AB861&gt;铜钱系统分析!$D$234,AB861&lt;=铜钱系统分析!$E$234),4,AND(AB861&gt;铜钱系统分析!$D$235,AB861&lt;=铜钱系统分析!$E$235),3,AND(AB861&gt;铜钱系统分析!$D$236,AB861&lt;=铜钱系统分析!$E$236),2)</f>
        <v>3</v>
      </c>
    </row>
    <row r="862" spans="1:29" x14ac:dyDescent="0.15">
      <c r="A862" s="48">
        <f t="shared" ca="1" si="130"/>
        <v>60.490221278255049</v>
      </c>
      <c r="B862">
        <f ca="1">_xlfn.IFS(AND(A862&gt;铜钱系统分析!$D$233,A862&lt;=铜钱系统分析!$E$233),5,AND(A862&gt;铜钱系统分析!$D$234,A862&lt;=铜钱系统分析!$E$234),4,AND(A862&gt;铜钱系统分析!$D$235,A862&lt;=铜钱系统分析!$E$235),3,AND(A862&gt;铜钱系统分析!$D$236,A862&lt;=铜钱系统分析!$E$236),2)</f>
        <v>3</v>
      </c>
      <c r="D862" s="48">
        <f t="shared" ca="1" si="131"/>
        <v>11.716119943611192</v>
      </c>
      <c r="E862">
        <f ca="1">_xlfn.IFS(AND(D862&gt;铜钱系统分析!$D$233,D862&lt;=铜钱系统分析!$E$233),5,AND(D862&gt;铜钱系统分析!$D$234,D862&lt;=铜钱系统分析!$E$234),4,AND(D862&gt;铜钱系统分析!$D$235,D862&lt;=铜钱系统分析!$E$235),3,AND(D862&gt;铜钱系统分析!$D$236,D862&lt;=铜钱系统分析!$E$236),2)</f>
        <v>3</v>
      </c>
      <c r="G862" s="48">
        <f t="shared" ca="1" si="132"/>
        <v>1.3322029787784295</v>
      </c>
      <c r="H862">
        <f ca="1">_xlfn.IFS(AND(G862&gt;铜钱系统分析!$D$233,G862&lt;=铜钱系统分析!$E$233),5,AND(G862&gt;铜钱系统分析!$D$234,G862&lt;=铜钱系统分析!$E$234),4,AND(G862&gt;铜钱系统分析!$D$235,G862&lt;=铜钱系统分析!$E$235),3,AND(G862&gt;铜钱系统分析!$D$236,G862&lt;=铜钱系统分析!$E$236),2)</f>
        <v>4</v>
      </c>
      <c r="J862" s="48">
        <f t="shared" ca="1" si="133"/>
        <v>81.825713010727057</v>
      </c>
      <c r="K862">
        <f ca="1">_xlfn.IFS(AND(J862&gt;铜钱系统分析!$D$233,J862&lt;=铜钱系统分析!$E$233),5,AND(J862&gt;铜钱系统分析!$D$234,J862&lt;=铜钱系统分析!$E$234),4,AND(J862&gt;铜钱系统分析!$D$235,J862&lt;=铜钱系统分析!$E$235),3,AND(J862&gt;铜钱系统分析!$D$236,J862&lt;=铜钱系统分析!$E$236),2)</f>
        <v>2</v>
      </c>
      <c r="M862" s="48">
        <f t="shared" ca="1" si="134"/>
        <v>47.865975215815972</v>
      </c>
      <c r="N862">
        <f ca="1">_xlfn.IFS(AND(M862&gt;铜钱系统分析!$D$233,M862&lt;=铜钱系统分析!$E$233),5,AND(M862&gt;铜钱系统分析!$D$234,M862&lt;=铜钱系统分析!$E$234),4,AND(M862&gt;铜钱系统分析!$D$235,M862&lt;=铜钱系统分析!$E$235),3,AND(M862&gt;铜钱系统分析!$D$236,M862&lt;=铜钱系统分析!$E$236),2)</f>
        <v>3</v>
      </c>
      <c r="P862" s="48">
        <f t="shared" ca="1" si="135"/>
        <v>32.21879489000009</v>
      </c>
      <c r="Q862">
        <f ca="1">_xlfn.IFS(AND(P862&gt;铜钱系统分析!$D$233,P862&lt;=铜钱系统分析!$E$233),5,AND(P862&gt;铜钱系统分析!$D$234,P862&lt;=铜钱系统分析!$E$234),4,AND(P862&gt;铜钱系统分析!$D$235,P862&lt;=铜钱系统分析!$E$235),3,AND(P862&gt;铜钱系统分析!$D$236,P862&lt;=铜钱系统分析!$E$236),2)</f>
        <v>3</v>
      </c>
      <c r="S862" s="48">
        <f t="shared" ca="1" si="136"/>
        <v>8.9735697300018522</v>
      </c>
      <c r="T862">
        <f ca="1">_xlfn.IFS(AND(S862&gt;铜钱系统分析!$D$233,S862&lt;=铜钱系统分析!$E$233),5,AND(S862&gt;铜钱系统分析!$D$234,S862&lt;=铜钱系统分析!$E$234),4,AND(S862&gt;铜钱系统分析!$D$235,S862&lt;=铜钱系统分析!$E$235),3,AND(S862&gt;铜钱系统分析!$D$236,S862&lt;=铜钱系统分析!$E$236),2)</f>
        <v>3</v>
      </c>
      <c r="V862" s="48">
        <f t="shared" ca="1" si="137"/>
        <v>1.055704403223412</v>
      </c>
      <c r="W862">
        <f ca="1">_xlfn.IFS(AND(V862&gt;铜钱系统分析!$D$233,V862&lt;=铜钱系统分析!$E$233),5,AND(V862&gt;铜钱系统分析!$D$234,V862&lt;=铜钱系统分析!$E$234),4,AND(V862&gt;铜钱系统分析!$D$235,V862&lt;=铜钱系统分析!$E$235),3,AND(V862&gt;铜钱系统分析!$D$236,V862&lt;=铜钱系统分析!$E$236),2)</f>
        <v>4</v>
      </c>
      <c r="Y862" s="48">
        <f t="shared" ca="1" si="138"/>
        <v>53.294258688541397</v>
      </c>
      <c r="Z862">
        <f ca="1">_xlfn.IFS(AND(Y862&gt;铜钱系统分析!$D$233,Y862&lt;=铜钱系统分析!$E$233),5,AND(Y862&gt;铜钱系统分析!$D$234,Y862&lt;=铜钱系统分析!$E$234),4,AND(Y862&gt;铜钱系统分析!$D$235,Y862&lt;=铜钱系统分析!$E$235),3,AND(Y862&gt;铜钱系统分析!$D$236,Y862&lt;=铜钱系统分析!$E$236),2)</f>
        <v>3</v>
      </c>
      <c r="AB862" s="48">
        <f t="shared" ca="1" si="139"/>
        <v>51.829343835709651</v>
      </c>
      <c r="AC862">
        <f ca="1">_xlfn.IFS(AND(AB862&gt;铜钱系统分析!$D$233,AB862&lt;=铜钱系统分析!$E$233),5,AND(AB862&gt;铜钱系统分析!$D$234,AB862&lt;=铜钱系统分析!$E$234),4,AND(AB862&gt;铜钱系统分析!$D$235,AB862&lt;=铜钱系统分析!$E$235),3,AND(AB862&gt;铜钱系统分析!$D$236,AB862&lt;=铜钱系统分析!$E$236),2)</f>
        <v>3</v>
      </c>
    </row>
    <row r="863" spans="1:29" x14ac:dyDescent="0.15">
      <c r="A863" s="48">
        <f t="shared" ca="1" si="130"/>
        <v>79.082857817694475</v>
      </c>
      <c r="B863">
        <f ca="1">_xlfn.IFS(AND(A863&gt;铜钱系统分析!$D$233,A863&lt;=铜钱系统分析!$E$233),5,AND(A863&gt;铜钱系统分析!$D$234,A863&lt;=铜钱系统分析!$E$234),4,AND(A863&gt;铜钱系统分析!$D$235,A863&lt;=铜钱系统分析!$E$235),3,AND(A863&gt;铜钱系统分析!$D$236,A863&lt;=铜钱系统分析!$E$236),2)</f>
        <v>2</v>
      </c>
      <c r="D863" s="48">
        <f t="shared" ca="1" si="131"/>
        <v>41.022226561149481</v>
      </c>
      <c r="E863">
        <f ca="1">_xlfn.IFS(AND(D863&gt;铜钱系统分析!$D$233,D863&lt;=铜钱系统分析!$E$233),5,AND(D863&gt;铜钱系统分析!$D$234,D863&lt;=铜钱系统分析!$E$234),4,AND(D863&gt;铜钱系统分析!$D$235,D863&lt;=铜钱系统分析!$E$235),3,AND(D863&gt;铜钱系统分析!$D$236,D863&lt;=铜钱系统分析!$E$236),2)</f>
        <v>3</v>
      </c>
      <c r="G863" s="48">
        <f t="shared" ca="1" si="132"/>
        <v>98.987348882153071</v>
      </c>
      <c r="H863">
        <f ca="1">_xlfn.IFS(AND(G863&gt;铜钱系统分析!$D$233,G863&lt;=铜钱系统分析!$E$233),5,AND(G863&gt;铜钱系统分析!$D$234,G863&lt;=铜钱系统分析!$E$234),4,AND(G863&gt;铜钱系统分析!$D$235,G863&lt;=铜钱系统分析!$E$235),3,AND(G863&gt;铜钱系统分析!$D$236,G863&lt;=铜钱系统分析!$E$236),2)</f>
        <v>2</v>
      </c>
      <c r="J863" s="48">
        <f t="shared" ca="1" si="133"/>
        <v>98.634989069940175</v>
      </c>
      <c r="K863">
        <f ca="1">_xlfn.IFS(AND(J863&gt;铜钱系统分析!$D$233,J863&lt;=铜钱系统分析!$E$233),5,AND(J863&gt;铜钱系统分析!$D$234,J863&lt;=铜钱系统分析!$E$234),4,AND(J863&gt;铜钱系统分析!$D$235,J863&lt;=铜钱系统分析!$E$235),3,AND(J863&gt;铜钱系统分析!$D$236,J863&lt;=铜钱系统分析!$E$236),2)</f>
        <v>2</v>
      </c>
      <c r="M863" s="48">
        <f t="shared" ca="1" si="134"/>
        <v>42.644081345392749</v>
      </c>
      <c r="N863">
        <f ca="1">_xlfn.IFS(AND(M863&gt;铜钱系统分析!$D$233,M863&lt;=铜钱系统分析!$E$233),5,AND(M863&gt;铜钱系统分析!$D$234,M863&lt;=铜钱系统分析!$E$234),4,AND(M863&gt;铜钱系统分析!$D$235,M863&lt;=铜钱系统分析!$E$235),3,AND(M863&gt;铜钱系统分析!$D$236,M863&lt;=铜钱系统分析!$E$236),2)</f>
        <v>3</v>
      </c>
      <c r="P863" s="48">
        <f t="shared" ca="1" si="135"/>
        <v>78.086880189534014</v>
      </c>
      <c r="Q863">
        <f ca="1">_xlfn.IFS(AND(P863&gt;铜钱系统分析!$D$233,P863&lt;=铜钱系统分析!$E$233),5,AND(P863&gt;铜钱系统分析!$D$234,P863&lt;=铜钱系统分析!$E$234),4,AND(P863&gt;铜钱系统分析!$D$235,P863&lt;=铜钱系统分析!$E$235),3,AND(P863&gt;铜钱系统分析!$D$236,P863&lt;=铜钱系统分析!$E$236),2)</f>
        <v>2</v>
      </c>
      <c r="S863" s="48">
        <f t="shared" ca="1" si="136"/>
        <v>71.158480999292877</v>
      </c>
      <c r="T863">
        <f ca="1">_xlfn.IFS(AND(S863&gt;铜钱系统分析!$D$233,S863&lt;=铜钱系统分析!$E$233),5,AND(S863&gt;铜钱系统分析!$D$234,S863&lt;=铜钱系统分析!$E$234),4,AND(S863&gt;铜钱系统分析!$D$235,S863&lt;=铜钱系统分析!$E$235),3,AND(S863&gt;铜钱系统分析!$D$236,S863&lt;=铜钱系统分析!$E$236),2)</f>
        <v>3</v>
      </c>
      <c r="V863" s="48">
        <f t="shared" ca="1" si="137"/>
        <v>38.816164640161119</v>
      </c>
      <c r="W863">
        <f ca="1">_xlfn.IFS(AND(V863&gt;铜钱系统分析!$D$233,V863&lt;=铜钱系统分析!$E$233),5,AND(V863&gt;铜钱系统分析!$D$234,V863&lt;=铜钱系统分析!$E$234),4,AND(V863&gt;铜钱系统分析!$D$235,V863&lt;=铜钱系统分析!$E$235),3,AND(V863&gt;铜钱系统分析!$D$236,V863&lt;=铜钱系统分析!$E$236),2)</f>
        <v>3</v>
      </c>
      <c r="Y863" s="48">
        <f t="shared" ca="1" si="138"/>
        <v>82.100599417352228</v>
      </c>
      <c r="Z863">
        <f ca="1">_xlfn.IFS(AND(Y863&gt;铜钱系统分析!$D$233,Y863&lt;=铜钱系统分析!$E$233),5,AND(Y863&gt;铜钱系统分析!$D$234,Y863&lt;=铜钱系统分析!$E$234),4,AND(Y863&gt;铜钱系统分析!$D$235,Y863&lt;=铜钱系统分析!$E$235),3,AND(Y863&gt;铜钱系统分析!$D$236,Y863&lt;=铜钱系统分析!$E$236),2)</f>
        <v>2</v>
      </c>
      <c r="AB863" s="48">
        <f t="shared" ca="1" si="139"/>
        <v>25.048745328937962</v>
      </c>
      <c r="AC863">
        <f ca="1">_xlfn.IFS(AND(AB863&gt;铜钱系统分析!$D$233,AB863&lt;=铜钱系统分析!$E$233),5,AND(AB863&gt;铜钱系统分析!$D$234,AB863&lt;=铜钱系统分析!$E$234),4,AND(AB863&gt;铜钱系统分析!$D$235,AB863&lt;=铜钱系统分析!$E$235),3,AND(AB863&gt;铜钱系统分析!$D$236,AB863&lt;=铜钱系统分析!$E$236),2)</f>
        <v>3</v>
      </c>
    </row>
    <row r="864" spans="1:29" x14ac:dyDescent="0.15">
      <c r="A864" s="48">
        <f t="shared" ca="1" si="130"/>
        <v>58.999747796873102</v>
      </c>
      <c r="B864">
        <f ca="1">_xlfn.IFS(AND(A864&gt;铜钱系统分析!$D$233,A864&lt;=铜钱系统分析!$E$233),5,AND(A864&gt;铜钱系统分析!$D$234,A864&lt;=铜钱系统分析!$E$234),4,AND(A864&gt;铜钱系统分析!$D$235,A864&lt;=铜钱系统分析!$E$235),3,AND(A864&gt;铜钱系统分析!$D$236,A864&lt;=铜钱系统分析!$E$236),2)</f>
        <v>3</v>
      </c>
      <c r="D864" s="48">
        <f t="shared" ca="1" si="131"/>
        <v>79.586670862339815</v>
      </c>
      <c r="E864">
        <f ca="1">_xlfn.IFS(AND(D864&gt;铜钱系统分析!$D$233,D864&lt;=铜钱系统分析!$E$233),5,AND(D864&gt;铜钱系统分析!$D$234,D864&lt;=铜钱系统分析!$E$234),4,AND(D864&gt;铜钱系统分析!$D$235,D864&lt;=铜钱系统分析!$E$235),3,AND(D864&gt;铜钱系统分析!$D$236,D864&lt;=铜钱系统分析!$E$236),2)</f>
        <v>2</v>
      </c>
      <c r="G864" s="48">
        <f t="shared" ca="1" si="132"/>
        <v>22.867003197864733</v>
      </c>
      <c r="H864">
        <f ca="1">_xlfn.IFS(AND(G864&gt;铜钱系统分析!$D$233,G864&lt;=铜钱系统分析!$E$233),5,AND(G864&gt;铜钱系统分析!$D$234,G864&lt;=铜钱系统分析!$E$234),4,AND(G864&gt;铜钱系统分析!$D$235,G864&lt;=铜钱系统分析!$E$235),3,AND(G864&gt;铜钱系统分析!$D$236,G864&lt;=铜钱系统分析!$E$236),2)</f>
        <v>3</v>
      </c>
      <c r="J864" s="48">
        <f t="shared" ca="1" si="133"/>
        <v>15.473743030731713</v>
      </c>
      <c r="K864">
        <f ca="1">_xlfn.IFS(AND(J864&gt;铜钱系统分析!$D$233,J864&lt;=铜钱系统分析!$E$233),5,AND(J864&gt;铜钱系统分析!$D$234,J864&lt;=铜钱系统分析!$E$234),4,AND(J864&gt;铜钱系统分析!$D$235,J864&lt;=铜钱系统分析!$E$235),3,AND(J864&gt;铜钱系统分析!$D$236,J864&lt;=铜钱系统分析!$E$236),2)</f>
        <v>3</v>
      </c>
      <c r="M864" s="48">
        <f t="shared" ca="1" si="134"/>
        <v>23.850854041799284</v>
      </c>
      <c r="N864">
        <f ca="1">_xlfn.IFS(AND(M864&gt;铜钱系统分析!$D$233,M864&lt;=铜钱系统分析!$E$233),5,AND(M864&gt;铜钱系统分析!$D$234,M864&lt;=铜钱系统分析!$E$234),4,AND(M864&gt;铜钱系统分析!$D$235,M864&lt;=铜钱系统分析!$E$235),3,AND(M864&gt;铜钱系统分析!$D$236,M864&lt;=铜钱系统分析!$E$236),2)</f>
        <v>3</v>
      </c>
      <c r="P864" s="48">
        <f t="shared" ca="1" si="135"/>
        <v>35.116323971717833</v>
      </c>
      <c r="Q864">
        <f ca="1">_xlfn.IFS(AND(P864&gt;铜钱系统分析!$D$233,P864&lt;=铜钱系统分析!$E$233),5,AND(P864&gt;铜钱系统分析!$D$234,P864&lt;=铜钱系统分析!$E$234),4,AND(P864&gt;铜钱系统分析!$D$235,P864&lt;=铜钱系统分析!$E$235),3,AND(P864&gt;铜钱系统分析!$D$236,P864&lt;=铜钱系统分析!$E$236),2)</f>
        <v>3</v>
      </c>
      <c r="S864" s="48">
        <f t="shared" ca="1" si="136"/>
        <v>12.932069165878978</v>
      </c>
      <c r="T864">
        <f ca="1">_xlfn.IFS(AND(S864&gt;铜钱系统分析!$D$233,S864&lt;=铜钱系统分析!$E$233),5,AND(S864&gt;铜钱系统分析!$D$234,S864&lt;=铜钱系统分析!$E$234),4,AND(S864&gt;铜钱系统分析!$D$235,S864&lt;=铜钱系统分析!$E$235),3,AND(S864&gt;铜钱系统分析!$D$236,S864&lt;=铜钱系统分析!$E$236),2)</f>
        <v>3</v>
      </c>
      <c r="V864" s="48">
        <f t="shared" ca="1" si="137"/>
        <v>60.847875798782148</v>
      </c>
      <c r="W864">
        <f ca="1">_xlfn.IFS(AND(V864&gt;铜钱系统分析!$D$233,V864&lt;=铜钱系统分析!$E$233),5,AND(V864&gt;铜钱系统分析!$D$234,V864&lt;=铜钱系统分析!$E$234),4,AND(V864&gt;铜钱系统分析!$D$235,V864&lt;=铜钱系统分析!$E$235),3,AND(V864&gt;铜钱系统分析!$D$236,V864&lt;=铜钱系统分析!$E$236),2)</f>
        <v>3</v>
      </c>
      <c r="Y864" s="48">
        <f t="shared" ca="1" si="138"/>
        <v>76.694293914694953</v>
      </c>
      <c r="Z864">
        <f ca="1">_xlfn.IFS(AND(Y864&gt;铜钱系统分析!$D$233,Y864&lt;=铜钱系统分析!$E$233),5,AND(Y864&gt;铜钱系统分析!$D$234,Y864&lt;=铜钱系统分析!$E$234),4,AND(Y864&gt;铜钱系统分析!$D$235,Y864&lt;=铜钱系统分析!$E$235),3,AND(Y864&gt;铜钱系统分析!$D$236,Y864&lt;=铜钱系统分析!$E$236),2)</f>
        <v>2</v>
      </c>
      <c r="AB864" s="48">
        <f t="shared" ca="1" si="139"/>
        <v>67.192791017020497</v>
      </c>
      <c r="AC864">
        <f ca="1">_xlfn.IFS(AND(AB864&gt;铜钱系统分析!$D$233,AB864&lt;=铜钱系统分析!$E$233),5,AND(AB864&gt;铜钱系统分析!$D$234,AB864&lt;=铜钱系统分析!$E$234),4,AND(AB864&gt;铜钱系统分析!$D$235,AB864&lt;=铜钱系统分析!$E$235),3,AND(AB864&gt;铜钱系统分析!$D$236,AB864&lt;=铜钱系统分析!$E$236),2)</f>
        <v>3</v>
      </c>
    </row>
    <row r="865" spans="1:29" x14ac:dyDescent="0.15">
      <c r="A865" s="48">
        <f t="shared" ca="1" si="130"/>
        <v>59.224728211626932</v>
      </c>
      <c r="B865">
        <f ca="1">_xlfn.IFS(AND(A865&gt;铜钱系统分析!$D$233,A865&lt;=铜钱系统分析!$E$233),5,AND(A865&gt;铜钱系统分析!$D$234,A865&lt;=铜钱系统分析!$E$234),4,AND(A865&gt;铜钱系统分析!$D$235,A865&lt;=铜钱系统分析!$E$235),3,AND(A865&gt;铜钱系统分析!$D$236,A865&lt;=铜钱系统分析!$E$236),2)</f>
        <v>3</v>
      </c>
      <c r="D865" s="48">
        <f t="shared" ca="1" si="131"/>
        <v>38.806224925766998</v>
      </c>
      <c r="E865">
        <f ca="1">_xlfn.IFS(AND(D865&gt;铜钱系统分析!$D$233,D865&lt;=铜钱系统分析!$E$233),5,AND(D865&gt;铜钱系统分析!$D$234,D865&lt;=铜钱系统分析!$E$234),4,AND(D865&gt;铜钱系统分析!$D$235,D865&lt;=铜钱系统分析!$E$235),3,AND(D865&gt;铜钱系统分析!$D$236,D865&lt;=铜钱系统分析!$E$236),2)</f>
        <v>3</v>
      </c>
      <c r="G865" s="48">
        <f t="shared" ca="1" si="132"/>
        <v>44.079540493470461</v>
      </c>
      <c r="H865">
        <f ca="1">_xlfn.IFS(AND(G865&gt;铜钱系统分析!$D$233,G865&lt;=铜钱系统分析!$E$233),5,AND(G865&gt;铜钱系统分析!$D$234,G865&lt;=铜钱系统分析!$E$234),4,AND(G865&gt;铜钱系统分析!$D$235,G865&lt;=铜钱系统分析!$E$235),3,AND(G865&gt;铜钱系统分析!$D$236,G865&lt;=铜钱系统分析!$E$236),2)</f>
        <v>3</v>
      </c>
      <c r="J865" s="48">
        <f t="shared" ca="1" si="133"/>
        <v>22.950169133202568</v>
      </c>
      <c r="K865">
        <f ca="1">_xlfn.IFS(AND(J865&gt;铜钱系统分析!$D$233,J865&lt;=铜钱系统分析!$E$233),5,AND(J865&gt;铜钱系统分析!$D$234,J865&lt;=铜钱系统分析!$E$234),4,AND(J865&gt;铜钱系统分析!$D$235,J865&lt;=铜钱系统分析!$E$235),3,AND(J865&gt;铜钱系统分析!$D$236,J865&lt;=铜钱系统分析!$E$236),2)</f>
        <v>3</v>
      </c>
      <c r="M865" s="48">
        <f t="shared" ca="1" si="134"/>
        <v>83.170344285732725</v>
      </c>
      <c r="N865">
        <f ca="1">_xlfn.IFS(AND(M865&gt;铜钱系统分析!$D$233,M865&lt;=铜钱系统分析!$E$233),5,AND(M865&gt;铜钱系统分析!$D$234,M865&lt;=铜钱系统分析!$E$234),4,AND(M865&gt;铜钱系统分析!$D$235,M865&lt;=铜钱系统分析!$E$235),3,AND(M865&gt;铜钱系统分析!$D$236,M865&lt;=铜钱系统分析!$E$236),2)</f>
        <v>2</v>
      </c>
      <c r="P865" s="48">
        <f t="shared" ca="1" si="135"/>
        <v>14.281514806075679</v>
      </c>
      <c r="Q865">
        <f ca="1">_xlfn.IFS(AND(P865&gt;铜钱系统分析!$D$233,P865&lt;=铜钱系统分析!$E$233),5,AND(P865&gt;铜钱系统分析!$D$234,P865&lt;=铜钱系统分析!$E$234),4,AND(P865&gt;铜钱系统分析!$D$235,P865&lt;=铜钱系统分析!$E$235),3,AND(P865&gt;铜钱系统分析!$D$236,P865&lt;=铜钱系统分析!$E$236),2)</f>
        <v>3</v>
      </c>
      <c r="S865" s="48">
        <f t="shared" ca="1" si="136"/>
        <v>34.908379922859545</v>
      </c>
      <c r="T865">
        <f ca="1">_xlfn.IFS(AND(S865&gt;铜钱系统分析!$D$233,S865&lt;=铜钱系统分析!$E$233),5,AND(S865&gt;铜钱系统分析!$D$234,S865&lt;=铜钱系统分析!$E$234),4,AND(S865&gt;铜钱系统分析!$D$235,S865&lt;=铜钱系统分析!$E$235),3,AND(S865&gt;铜钱系统分析!$D$236,S865&lt;=铜钱系统分析!$E$236),2)</f>
        <v>3</v>
      </c>
      <c r="V865" s="48">
        <f t="shared" ca="1" si="137"/>
        <v>70.015312178402482</v>
      </c>
      <c r="W865">
        <f ca="1">_xlfn.IFS(AND(V865&gt;铜钱系统分析!$D$233,V865&lt;=铜钱系统分析!$E$233),5,AND(V865&gt;铜钱系统分析!$D$234,V865&lt;=铜钱系统分析!$E$234),4,AND(V865&gt;铜钱系统分析!$D$235,V865&lt;=铜钱系统分析!$E$235),3,AND(V865&gt;铜钱系统分析!$D$236,V865&lt;=铜钱系统分析!$E$236),2)</f>
        <v>3</v>
      </c>
      <c r="Y865" s="48">
        <f t="shared" ca="1" si="138"/>
        <v>15.847578725138733</v>
      </c>
      <c r="Z865">
        <f ca="1">_xlfn.IFS(AND(Y865&gt;铜钱系统分析!$D$233,Y865&lt;=铜钱系统分析!$E$233),5,AND(Y865&gt;铜钱系统分析!$D$234,Y865&lt;=铜钱系统分析!$E$234),4,AND(Y865&gt;铜钱系统分析!$D$235,Y865&lt;=铜钱系统分析!$E$235),3,AND(Y865&gt;铜钱系统分析!$D$236,Y865&lt;=铜钱系统分析!$E$236),2)</f>
        <v>3</v>
      </c>
      <c r="AB865" s="48">
        <f t="shared" ca="1" si="139"/>
        <v>7.0476568173072245</v>
      </c>
      <c r="AC865">
        <f ca="1">_xlfn.IFS(AND(AB865&gt;铜钱系统分析!$D$233,AB865&lt;=铜钱系统分析!$E$233),5,AND(AB865&gt;铜钱系统分析!$D$234,AB865&lt;=铜钱系统分析!$E$234),4,AND(AB865&gt;铜钱系统分析!$D$235,AB865&lt;=铜钱系统分析!$E$235),3,AND(AB865&gt;铜钱系统分析!$D$236,AB865&lt;=铜钱系统分析!$E$236),2)</f>
        <v>3</v>
      </c>
    </row>
    <row r="866" spans="1:29" x14ac:dyDescent="0.15">
      <c r="A866" s="48">
        <f t="shared" ca="1" si="130"/>
        <v>51.525778036937197</v>
      </c>
      <c r="B866">
        <f ca="1">_xlfn.IFS(AND(A866&gt;铜钱系统分析!$D$233,A866&lt;=铜钱系统分析!$E$233),5,AND(A866&gt;铜钱系统分析!$D$234,A866&lt;=铜钱系统分析!$E$234),4,AND(A866&gt;铜钱系统分析!$D$235,A866&lt;=铜钱系统分析!$E$235),3,AND(A866&gt;铜钱系统分析!$D$236,A866&lt;=铜钱系统分析!$E$236),2)</f>
        <v>3</v>
      </c>
      <c r="D866" s="48">
        <f t="shared" ca="1" si="131"/>
        <v>11.86739300627746</v>
      </c>
      <c r="E866">
        <f ca="1">_xlfn.IFS(AND(D866&gt;铜钱系统分析!$D$233,D866&lt;=铜钱系统分析!$E$233),5,AND(D866&gt;铜钱系统分析!$D$234,D866&lt;=铜钱系统分析!$E$234),4,AND(D866&gt;铜钱系统分析!$D$235,D866&lt;=铜钱系统分析!$E$235),3,AND(D866&gt;铜钱系统分析!$D$236,D866&lt;=铜钱系统分析!$E$236),2)</f>
        <v>3</v>
      </c>
      <c r="G866" s="48">
        <f t="shared" ca="1" si="132"/>
        <v>4.0318398252112804</v>
      </c>
      <c r="H866">
        <f ca="1">_xlfn.IFS(AND(G866&gt;铜钱系统分析!$D$233,G866&lt;=铜钱系统分析!$E$233),5,AND(G866&gt;铜钱系统分析!$D$234,G866&lt;=铜钱系统分析!$E$234),4,AND(G866&gt;铜钱系统分析!$D$235,G866&lt;=铜钱系统分析!$E$235),3,AND(G866&gt;铜钱系统分析!$D$236,G866&lt;=铜钱系统分析!$E$236),2)</f>
        <v>3</v>
      </c>
      <c r="J866" s="48">
        <f t="shared" ca="1" si="133"/>
        <v>86.719586053996764</v>
      </c>
      <c r="K866">
        <f ca="1">_xlfn.IFS(AND(J866&gt;铜钱系统分析!$D$233,J866&lt;=铜钱系统分析!$E$233),5,AND(J866&gt;铜钱系统分析!$D$234,J866&lt;=铜钱系统分析!$E$234),4,AND(J866&gt;铜钱系统分析!$D$235,J866&lt;=铜钱系统分析!$E$235),3,AND(J866&gt;铜钱系统分析!$D$236,J866&lt;=铜钱系统分析!$E$236),2)</f>
        <v>2</v>
      </c>
      <c r="M866" s="48">
        <f t="shared" ca="1" si="134"/>
        <v>88.04838074387068</v>
      </c>
      <c r="N866">
        <f ca="1">_xlfn.IFS(AND(M866&gt;铜钱系统分析!$D$233,M866&lt;=铜钱系统分析!$E$233),5,AND(M866&gt;铜钱系统分析!$D$234,M866&lt;=铜钱系统分析!$E$234),4,AND(M866&gt;铜钱系统分析!$D$235,M866&lt;=铜钱系统分析!$E$235),3,AND(M866&gt;铜钱系统分析!$D$236,M866&lt;=铜钱系统分析!$E$236),2)</f>
        <v>2</v>
      </c>
      <c r="P866" s="48">
        <f t="shared" ca="1" si="135"/>
        <v>33.360747482178411</v>
      </c>
      <c r="Q866">
        <f ca="1">_xlfn.IFS(AND(P866&gt;铜钱系统分析!$D$233,P866&lt;=铜钱系统分析!$E$233),5,AND(P866&gt;铜钱系统分析!$D$234,P866&lt;=铜钱系统分析!$E$234),4,AND(P866&gt;铜钱系统分析!$D$235,P866&lt;=铜钱系统分析!$E$235),3,AND(P866&gt;铜钱系统分析!$D$236,P866&lt;=铜钱系统分析!$E$236),2)</f>
        <v>3</v>
      </c>
      <c r="S866" s="48">
        <f t="shared" ca="1" si="136"/>
        <v>92.050696573708123</v>
      </c>
      <c r="T866">
        <f ca="1">_xlfn.IFS(AND(S866&gt;铜钱系统分析!$D$233,S866&lt;=铜钱系统分析!$E$233),5,AND(S866&gt;铜钱系统分析!$D$234,S866&lt;=铜钱系统分析!$E$234),4,AND(S866&gt;铜钱系统分析!$D$235,S866&lt;=铜钱系统分析!$E$235),3,AND(S866&gt;铜钱系统分析!$D$236,S866&lt;=铜钱系统分析!$E$236),2)</f>
        <v>2</v>
      </c>
      <c r="V866" s="48">
        <f t="shared" ca="1" si="137"/>
        <v>57.347666669690121</v>
      </c>
      <c r="W866">
        <f ca="1">_xlfn.IFS(AND(V866&gt;铜钱系统分析!$D$233,V866&lt;=铜钱系统分析!$E$233),5,AND(V866&gt;铜钱系统分析!$D$234,V866&lt;=铜钱系统分析!$E$234),4,AND(V866&gt;铜钱系统分析!$D$235,V866&lt;=铜钱系统分析!$E$235),3,AND(V866&gt;铜钱系统分析!$D$236,V866&lt;=铜钱系统分析!$E$236),2)</f>
        <v>3</v>
      </c>
      <c r="Y866" s="48">
        <f t="shared" ca="1" si="138"/>
        <v>13.785829852488718</v>
      </c>
      <c r="Z866">
        <f ca="1">_xlfn.IFS(AND(Y866&gt;铜钱系统分析!$D$233,Y866&lt;=铜钱系统分析!$E$233),5,AND(Y866&gt;铜钱系统分析!$D$234,Y866&lt;=铜钱系统分析!$E$234),4,AND(Y866&gt;铜钱系统分析!$D$235,Y866&lt;=铜钱系统分析!$E$235),3,AND(Y866&gt;铜钱系统分析!$D$236,Y866&lt;=铜钱系统分析!$E$236),2)</f>
        <v>3</v>
      </c>
      <c r="AB866" s="48">
        <f t="shared" ca="1" si="139"/>
        <v>81.844151138390089</v>
      </c>
      <c r="AC866">
        <f ca="1">_xlfn.IFS(AND(AB866&gt;铜钱系统分析!$D$233,AB866&lt;=铜钱系统分析!$E$233),5,AND(AB866&gt;铜钱系统分析!$D$234,AB866&lt;=铜钱系统分析!$E$234),4,AND(AB866&gt;铜钱系统分析!$D$235,AB866&lt;=铜钱系统分析!$E$235),3,AND(AB866&gt;铜钱系统分析!$D$236,AB866&lt;=铜钱系统分析!$E$236),2)</f>
        <v>2</v>
      </c>
    </row>
    <row r="867" spans="1:29" x14ac:dyDescent="0.15">
      <c r="A867" s="48">
        <f t="shared" ca="1" si="130"/>
        <v>94.008877520452714</v>
      </c>
      <c r="B867">
        <f ca="1">_xlfn.IFS(AND(A867&gt;铜钱系统分析!$D$233,A867&lt;=铜钱系统分析!$E$233),5,AND(A867&gt;铜钱系统分析!$D$234,A867&lt;=铜钱系统分析!$E$234),4,AND(A867&gt;铜钱系统分析!$D$235,A867&lt;=铜钱系统分析!$E$235),3,AND(A867&gt;铜钱系统分析!$D$236,A867&lt;=铜钱系统分析!$E$236),2)</f>
        <v>2</v>
      </c>
      <c r="D867" s="48">
        <f t="shared" ca="1" si="131"/>
        <v>14.411471415138644</v>
      </c>
      <c r="E867">
        <f ca="1">_xlfn.IFS(AND(D867&gt;铜钱系统分析!$D$233,D867&lt;=铜钱系统分析!$E$233),5,AND(D867&gt;铜钱系统分析!$D$234,D867&lt;=铜钱系统分析!$E$234),4,AND(D867&gt;铜钱系统分析!$D$235,D867&lt;=铜钱系统分析!$E$235),3,AND(D867&gt;铜钱系统分析!$D$236,D867&lt;=铜钱系统分析!$E$236),2)</f>
        <v>3</v>
      </c>
      <c r="G867" s="48">
        <f t="shared" ca="1" si="132"/>
        <v>55.835492374189521</v>
      </c>
      <c r="H867">
        <f ca="1">_xlfn.IFS(AND(G867&gt;铜钱系统分析!$D$233,G867&lt;=铜钱系统分析!$E$233),5,AND(G867&gt;铜钱系统分析!$D$234,G867&lt;=铜钱系统分析!$E$234),4,AND(G867&gt;铜钱系统分析!$D$235,G867&lt;=铜钱系统分析!$E$235),3,AND(G867&gt;铜钱系统分析!$D$236,G867&lt;=铜钱系统分析!$E$236),2)</f>
        <v>3</v>
      </c>
      <c r="J867" s="48">
        <f t="shared" ca="1" si="133"/>
        <v>31.326292726509841</v>
      </c>
      <c r="K867">
        <f ca="1">_xlfn.IFS(AND(J867&gt;铜钱系统分析!$D$233,J867&lt;=铜钱系统分析!$E$233),5,AND(J867&gt;铜钱系统分析!$D$234,J867&lt;=铜钱系统分析!$E$234),4,AND(J867&gt;铜钱系统分析!$D$235,J867&lt;=铜钱系统分析!$E$235),3,AND(J867&gt;铜钱系统分析!$D$236,J867&lt;=铜钱系统分析!$E$236),2)</f>
        <v>3</v>
      </c>
      <c r="M867" s="48">
        <f t="shared" ca="1" si="134"/>
        <v>83.841530702736733</v>
      </c>
      <c r="N867">
        <f ca="1">_xlfn.IFS(AND(M867&gt;铜钱系统分析!$D$233,M867&lt;=铜钱系统分析!$E$233),5,AND(M867&gt;铜钱系统分析!$D$234,M867&lt;=铜钱系统分析!$E$234),4,AND(M867&gt;铜钱系统分析!$D$235,M867&lt;=铜钱系统分析!$E$235),3,AND(M867&gt;铜钱系统分析!$D$236,M867&lt;=铜钱系统分析!$E$236),2)</f>
        <v>2</v>
      </c>
      <c r="P867" s="48">
        <f t="shared" ca="1" si="135"/>
        <v>40.85183884635132</v>
      </c>
      <c r="Q867">
        <f ca="1">_xlfn.IFS(AND(P867&gt;铜钱系统分析!$D$233,P867&lt;=铜钱系统分析!$E$233),5,AND(P867&gt;铜钱系统分析!$D$234,P867&lt;=铜钱系统分析!$E$234),4,AND(P867&gt;铜钱系统分析!$D$235,P867&lt;=铜钱系统分析!$E$235),3,AND(P867&gt;铜钱系统分析!$D$236,P867&lt;=铜钱系统分析!$E$236),2)</f>
        <v>3</v>
      </c>
      <c r="S867" s="48">
        <f t="shared" ca="1" si="136"/>
        <v>26.793123552289476</v>
      </c>
      <c r="T867">
        <f ca="1">_xlfn.IFS(AND(S867&gt;铜钱系统分析!$D$233,S867&lt;=铜钱系统分析!$E$233),5,AND(S867&gt;铜钱系统分析!$D$234,S867&lt;=铜钱系统分析!$E$234),4,AND(S867&gt;铜钱系统分析!$D$235,S867&lt;=铜钱系统分析!$E$235),3,AND(S867&gt;铜钱系统分析!$D$236,S867&lt;=铜钱系统分析!$E$236),2)</f>
        <v>3</v>
      </c>
      <c r="V867" s="48">
        <f t="shared" ca="1" si="137"/>
        <v>43.935131972556874</v>
      </c>
      <c r="W867">
        <f ca="1">_xlfn.IFS(AND(V867&gt;铜钱系统分析!$D$233,V867&lt;=铜钱系统分析!$E$233),5,AND(V867&gt;铜钱系统分析!$D$234,V867&lt;=铜钱系统分析!$E$234),4,AND(V867&gt;铜钱系统分析!$D$235,V867&lt;=铜钱系统分析!$E$235),3,AND(V867&gt;铜钱系统分析!$D$236,V867&lt;=铜钱系统分析!$E$236),2)</f>
        <v>3</v>
      </c>
      <c r="Y867" s="48">
        <f t="shared" ca="1" si="138"/>
        <v>3.9465548980082477</v>
      </c>
      <c r="Z867">
        <f ca="1">_xlfn.IFS(AND(Y867&gt;铜钱系统分析!$D$233,Y867&lt;=铜钱系统分析!$E$233),5,AND(Y867&gt;铜钱系统分析!$D$234,Y867&lt;=铜钱系统分析!$E$234),4,AND(Y867&gt;铜钱系统分析!$D$235,Y867&lt;=铜钱系统分析!$E$235),3,AND(Y867&gt;铜钱系统分析!$D$236,Y867&lt;=铜钱系统分析!$E$236),2)</f>
        <v>3</v>
      </c>
      <c r="AB867" s="48">
        <f t="shared" ca="1" si="139"/>
        <v>70.435625123593496</v>
      </c>
      <c r="AC867">
        <f ca="1">_xlfn.IFS(AND(AB867&gt;铜钱系统分析!$D$233,AB867&lt;=铜钱系统分析!$E$233),5,AND(AB867&gt;铜钱系统分析!$D$234,AB867&lt;=铜钱系统分析!$E$234),4,AND(AB867&gt;铜钱系统分析!$D$235,AB867&lt;=铜钱系统分析!$E$235),3,AND(AB867&gt;铜钱系统分析!$D$236,AB867&lt;=铜钱系统分析!$E$236),2)</f>
        <v>3</v>
      </c>
    </row>
    <row r="868" spans="1:29" x14ac:dyDescent="0.15">
      <c r="A868" s="48">
        <f t="shared" ca="1" si="130"/>
        <v>8.4516495410288943</v>
      </c>
      <c r="B868">
        <f ca="1">_xlfn.IFS(AND(A868&gt;铜钱系统分析!$D$233,A868&lt;=铜钱系统分析!$E$233),5,AND(A868&gt;铜钱系统分析!$D$234,A868&lt;=铜钱系统分析!$E$234),4,AND(A868&gt;铜钱系统分析!$D$235,A868&lt;=铜钱系统分析!$E$235),3,AND(A868&gt;铜钱系统分析!$D$236,A868&lt;=铜钱系统分析!$E$236),2)</f>
        <v>3</v>
      </c>
      <c r="D868" s="48">
        <f t="shared" ca="1" si="131"/>
        <v>66.628410678869045</v>
      </c>
      <c r="E868">
        <f ca="1">_xlfn.IFS(AND(D868&gt;铜钱系统分析!$D$233,D868&lt;=铜钱系统分析!$E$233),5,AND(D868&gt;铜钱系统分析!$D$234,D868&lt;=铜钱系统分析!$E$234),4,AND(D868&gt;铜钱系统分析!$D$235,D868&lt;=铜钱系统分析!$E$235),3,AND(D868&gt;铜钱系统分析!$D$236,D868&lt;=铜钱系统分析!$E$236),2)</f>
        <v>3</v>
      </c>
      <c r="G868" s="48">
        <f t="shared" ca="1" si="132"/>
        <v>48.521747223526631</v>
      </c>
      <c r="H868">
        <f ca="1">_xlfn.IFS(AND(G868&gt;铜钱系统分析!$D$233,G868&lt;=铜钱系统分析!$E$233),5,AND(G868&gt;铜钱系统分析!$D$234,G868&lt;=铜钱系统分析!$E$234),4,AND(G868&gt;铜钱系统分析!$D$235,G868&lt;=铜钱系统分析!$E$235),3,AND(G868&gt;铜钱系统分析!$D$236,G868&lt;=铜钱系统分析!$E$236),2)</f>
        <v>3</v>
      </c>
      <c r="J868" s="48">
        <f t="shared" ca="1" si="133"/>
        <v>47.698010406808613</v>
      </c>
      <c r="K868">
        <f ca="1">_xlfn.IFS(AND(J868&gt;铜钱系统分析!$D$233,J868&lt;=铜钱系统分析!$E$233),5,AND(J868&gt;铜钱系统分析!$D$234,J868&lt;=铜钱系统分析!$E$234),4,AND(J868&gt;铜钱系统分析!$D$235,J868&lt;=铜钱系统分析!$E$235),3,AND(J868&gt;铜钱系统分析!$D$236,J868&lt;=铜钱系统分析!$E$236),2)</f>
        <v>3</v>
      </c>
      <c r="M868" s="48">
        <f t="shared" ca="1" si="134"/>
        <v>17.471762280359428</v>
      </c>
      <c r="N868">
        <f ca="1">_xlfn.IFS(AND(M868&gt;铜钱系统分析!$D$233,M868&lt;=铜钱系统分析!$E$233),5,AND(M868&gt;铜钱系统分析!$D$234,M868&lt;=铜钱系统分析!$E$234),4,AND(M868&gt;铜钱系统分析!$D$235,M868&lt;=铜钱系统分析!$E$235),3,AND(M868&gt;铜钱系统分析!$D$236,M868&lt;=铜钱系统分析!$E$236),2)</f>
        <v>3</v>
      </c>
      <c r="P868" s="48">
        <f t="shared" ca="1" si="135"/>
        <v>62.381947915588697</v>
      </c>
      <c r="Q868">
        <f ca="1">_xlfn.IFS(AND(P868&gt;铜钱系统分析!$D$233,P868&lt;=铜钱系统分析!$E$233),5,AND(P868&gt;铜钱系统分析!$D$234,P868&lt;=铜钱系统分析!$E$234),4,AND(P868&gt;铜钱系统分析!$D$235,P868&lt;=铜钱系统分析!$E$235),3,AND(P868&gt;铜钱系统分析!$D$236,P868&lt;=铜钱系统分析!$E$236),2)</f>
        <v>3</v>
      </c>
      <c r="S868" s="48">
        <f t="shared" ca="1" si="136"/>
        <v>23.672028352520179</v>
      </c>
      <c r="T868">
        <f ca="1">_xlfn.IFS(AND(S868&gt;铜钱系统分析!$D$233,S868&lt;=铜钱系统分析!$E$233),5,AND(S868&gt;铜钱系统分析!$D$234,S868&lt;=铜钱系统分析!$E$234),4,AND(S868&gt;铜钱系统分析!$D$235,S868&lt;=铜钱系统分析!$E$235),3,AND(S868&gt;铜钱系统分析!$D$236,S868&lt;=铜钱系统分析!$E$236),2)</f>
        <v>3</v>
      </c>
      <c r="V868" s="48">
        <f t="shared" ca="1" si="137"/>
        <v>62.703962052876037</v>
      </c>
      <c r="W868">
        <f ca="1">_xlfn.IFS(AND(V868&gt;铜钱系统分析!$D$233,V868&lt;=铜钱系统分析!$E$233),5,AND(V868&gt;铜钱系统分析!$D$234,V868&lt;=铜钱系统分析!$E$234),4,AND(V868&gt;铜钱系统分析!$D$235,V868&lt;=铜钱系统分析!$E$235),3,AND(V868&gt;铜钱系统分析!$D$236,V868&lt;=铜钱系统分析!$E$236),2)</f>
        <v>3</v>
      </c>
      <c r="Y868" s="48">
        <f t="shared" ca="1" si="138"/>
        <v>16.808063610093161</v>
      </c>
      <c r="Z868">
        <f ca="1">_xlfn.IFS(AND(Y868&gt;铜钱系统分析!$D$233,Y868&lt;=铜钱系统分析!$E$233),5,AND(Y868&gt;铜钱系统分析!$D$234,Y868&lt;=铜钱系统分析!$E$234),4,AND(Y868&gt;铜钱系统分析!$D$235,Y868&lt;=铜钱系统分析!$E$235),3,AND(Y868&gt;铜钱系统分析!$D$236,Y868&lt;=铜钱系统分析!$E$236),2)</f>
        <v>3</v>
      </c>
      <c r="AB868" s="48">
        <f t="shared" ca="1" si="139"/>
        <v>69.064012203090513</v>
      </c>
      <c r="AC868">
        <f ca="1">_xlfn.IFS(AND(AB868&gt;铜钱系统分析!$D$233,AB868&lt;=铜钱系统分析!$E$233),5,AND(AB868&gt;铜钱系统分析!$D$234,AB868&lt;=铜钱系统分析!$E$234),4,AND(AB868&gt;铜钱系统分析!$D$235,AB868&lt;=铜钱系统分析!$E$235),3,AND(AB868&gt;铜钱系统分析!$D$236,AB868&lt;=铜钱系统分析!$E$236),2)</f>
        <v>3</v>
      </c>
    </row>
    <row r="869" spans="1:29" x14ac:dyDescent="0.15">
      <c r="A869" s="48">
        <f t="shared" ca="1" si="130"/>
        <v>36.39120875816522</v>
      </c>
      <c r="B869">
        <f ca="1">_xlfn.IFS(AND(A869&gt;铜钱系统分析!$D$233,A869&lt;=铜钱系统分析!$E$233),5,AND(A869&gt;铜钱系统分析!$D$234,A869&lt;=铜钱系统分析!$E$234),4,AND(A869&gt;铜钱系统分析!$D$235,A869&lt;=铜钱系统分析!$E$235),3,AND(A869&gt;铜钱系统分析!$D$236,A869&lt;=铜钱系统分析!$E$236),2)</f>
        <v>3</v>
      </c>
      <c r="D869" s="48">
        <f t="shared" ca="1" si="131"/>
        <v>78.312119921174713</v>
      </c>
      <c r="E869">
        <f ca="1">_xlfn.IFS(AND(D869&gt;铜钱系统分析!$D$233,D869&lt;=铜钱系统分析!$E$233),5,AND(D869&gt;铜钱系统分析!$D$234,D869&lt;=铜钱系统分析!$E$234),4,AND(D869&gt;铜钱系统分析!$D$235,D869&lt;=铜钱系统分析!$E$235),3,AND(D869&gt;铜钱系统分析!$D$236,D869&lt;=铜钱系统分析!$E$236),2)</f>
        <v>2</v>
      </c>
      <c r="G869" s="48">
        <f t="shared" ca="1" si="132"/>
        <v>39.235591771856981</v>
      </c>
      <c r="H869">
        <f ca="1">_xlfn.IFS(AND(G869&gt;铜钱系统分析!$D$233,G869&lt;=铜钱系统分析!$E$233),5,AND(G869&gt;铜钱系统分析!$D$234,G869&lt;=铜钱系统分析!$E$234),4,AND(G869&gt;铜钱系统分析!$D$235,G869&lt;=铜钱系统分析!$E$235),3,AND(G869&gt;铜钱系统分析!$D$236,G869&lt;=铜钱系统分析!$E$236),2)</f>
        <v>3</v>
      </c>
      <c r="J869" s="48">
        <f t="shared" ca="1" si="133"/>
        <v>57.531061023154152</v>
      </c>
      <c r="K869">
        <f ca="1">_xlfn.IFS(AND(J869&gt;铜钱系统分析!$D$233,J869&lt;=铜钱系统分析!$E$233),5,AND(J869&gt;铜钱系统分析!$D$234,J869&lt;=铜钱系统分析!$E$234),4,AND(J869&gt;铜钱系统分析!$D$235,J869&lt;=铜钱系统分析!$E$235),3,AND(J869&gt;铜钱系统分析!$D$236,J869&lt;=铜钱系统分析!$E$236),2)</f>
        <v>3</v>
      </c>
      <c r="M869" s="48">
        <f t="shared" ca="1" si="134"/>
        <v>89.394555655817868</v>
      </c>
      <c r="N869">
        <f ca="1">_xlfn.IFS(AND(M869&gt;铜钱系统分析!$D$233,M869&lt;=铜钱系统分析!$E$233),5,AND(M869&gt;铜钱系统分析!$D$234,M869&lt;=铜钱系统分析!$E$234),4,AND(M869&gt;铜钱系统分析!$D$235,M869&lt;=铜钱系统分析!$E$235),3,AND(M869&gt;铜钱系统分析!$D$236,M869&lt;=铜钱系统分析!$E$236),2)</f>
        <v>2</v>
      </c>
      <c r="P869" s="48">
        <f t="shared" ca="1" si="135"/>
        <v>97.51923855521045</v>
      </c>
      <c r="Q869">
        <f ca="1">_xlfn.IFS(AND(P869&gt;铜钱系统分析!$D$233,P869&lt;=铜钱系统分析!$E$233),5,AND(P869&gt;铜钱系统分析!$D$234,P869&lt;=铜钱系统分析!$E$234),4,AND(P869&gt;铜钱系统分析!$D$235,P869&lt;=铜钱系统分析!$E$235),3,AND(P869&gt;铜钱系统分析!$D$236,P869&lt;=铜钱系统分析!$E$236),2)</f>
        <v>2</v>
      </c>
      <c r="S869" s="48">
        <f t="shared" ca="1" si="136"/>
        <v>91.371653413016801</v>
      </c>
      <c r="T869">
        <f ca="1">_xlfn.IFS(AND(S869&gt;铜钱系统分析!$D$233,S869&lt;=铜钱系统分析!$E$233),5,AND(S869&gt;铜钱系统分析!$D$234,S869&lt;=铜钱系统分析!$E$234),4,AND(S869&gt;铜钱系统分析!$D$235,S869&lt;=铜钱系统分析!$E$235),3,AND(S869&gt;铜钱系统分析!$D$236,S869&lt;=铜钱系统分析!$E$236),2)</f>
        <v>2</v>
      </c>
      <c r="V869" s="48">
        <f t="shared" ca="1" si="137"/>
        <v>33.595851999154455</v>
      </c>
      <c r="W869">
        <f ca="1">_xlfn.IFS(AND(V869&gt;铜钱系统分析!$D$233,V869&lt;=铜钱系统分析!$E$233),5,AND(V869&gt;铜钱系统分析!$D$234,V869&lt;=铜钱系统分析!$E$234),4,AND(V869&gt;铜钱系统分析!$D$235,V869&lt;=铜钱系统分析!$E$235),3,AND(V869&gt;铜钱系统分析!$D$236,V869&lt;=铜钱系统分析!$E$236),2)</f>
        <v>3</v>
      </c>
      <c r="Y869" s="48">
        <f t="shared" ca="1" si="138"/>
        <v>26.940597258929554</v>
      </c>
      <c r="Z869">
        <f ca="1">_xlfn.IFS(AND(Y869&gt;铜钱系统分析!$D$233,Y869&lt;=铜钱系统分析!$E$233),5,AND(Y869&gt;铜钱系统分析!$D$234,Y869&lt;=铜钱系统分析!$E$234),4,AND(Y869&gt;铜钱系统分析!$D$235,Y869&lt;=铜钱系统分析!$E$235),3,AND(Y869&gt;铜钱系统分析!$D$236,Y869&lt;=铜钱系统分析!$E$236),2)</f>
        <v>3</v>
      </c>
      <c r="AB869" s="48">
        <f t="shared" ca="1" si="139"/>
        <v>1.4885721059762935</v>
      </c>
      <c r="AC869">
        <f ca="1">_xlfn.IFS(AND(AB869&gt;铜钱系统分析!$D$233,AB869&lt;=铜钱系统分析!$E$233),5,AND(AB869&gt;铜钱系统分析!$D$234,AB869&lt;=铜钱系统分析!$E$234),4,AND(AB869&gt;铜钱系统分析!$D$235,AB869&lt;=铜钱系统分析!$E$235),3,AND(AB869&gt;铜钱系统分析!$D$236,AB869&lt;=铜钱系统分析!$E$236),2)</f>
        <v>4</v>
      </c>
    </row>
    <row r="870" spans="1:29" x14ac:dyDescent="0.15">
      <c r="A870" s="48">
        <f t="shared" ca="1" si="130"/>
        <v>86.24684773908055</v>
      </c>
      <c r="B870">
        <f ca="1">_xlfn.IFS(AND(A870&gt;铜钱系统分析!$D$233,A870&lt;=铜钱系统分析!$E$233),5,AND(A870&gt;铜钱系统分析!$D$234,A870&lt;=铜钱系统分析!$E$234),4,AND(A870&gt;铜钱系统分析!$D$235,A870&lt;=铜钱系统分析!$E$235),3,AND(A870&gt;铜钱系统分析!$D$236,A870&lt;=铜钱系统分析!$E$236),2)</f>
        <v>2</v>
      </c>
      <c r="D870" s="48">
        <f t="shared" ca="1" si="131"/>
        <v>31.49826907530683</v>
      </c>
      <c r="E870">
        <f ca="1">_xlfn.IFS(AND(D870&gt;铜钱系统分析!$D$233,D870&lt;=铜钱系统分析!$E$233),5,AND(D870&gt;铜钱系统分析!$D$234,D870&lt;=铜钱系统分析!$E$234),4,AND(D870&gt;铜钱系统分析!$D$235,D870&lt;=铜钱系统分析!$E$235),3,AND(D870&gt;铜钱系统分析!$D$236,D870&lt;=铜钱系统分析!$E$236),2)</f>
        <v>3</v>
      </c>
      <c r="G870" s="48">
        <f t="shared" ca="1" si="132"/>
        <v>93.253967984832755</v>
      </c>
      <c r="H870">
        <f ca="1">_xlfn.IFS(AND(G870&gt;铜钱系统分析!$D$233,G870&lt;=铜钱系统分析!$E$233),5,AND(G870&gt;铜钱系统分析!$D$234,G870&lt;=铜钱系统分析!$E$234),4,AND(G870&gt;铜钱系统分析!$D$235,G870&lt;=铜钱系统分析!$E$235),3,AND(G870&gt;铜钱系统分析!$D$236,G870&lt;=铜钱系统分析!$E$236),2)</f>
        <v>2</v>
      </c>
      <c r="J870" s="48">
        <f t="shared" ca="1" si="133"/>
        <v>52.540794177214259</v>
      </c>
      <c r="K870">
        <f ca="1">_xlfn.IFS(AND(J870&gt;铜钱系统分析!$D$233,J870&lt;=铜钱系统分析!$E$233),5,AND(J870&gt;铜钱系统分析!$D$234,J870&lt;=铜钱系统分析!$E$234),4,AND(J870&gt;铜钱系统分析!$D$235,J870&lt;=铜钱系统分析!$E$235),3,AND(J870&gt;铜钱系统分析!$D$236,J870&lt;=铜钱系统分析!$E$236),2)</f>
        <v>3</v>
      </c>
      <c r="M870" s="48">
        <f t="shared" ca="1" si="134"/>
        <v>9.9791251683488795</v>
      </c>
      <c r="N870">
        <f ca="1">_xlfn.IFS(AND(M870&gt;铜钱系统分析!$D$233,M870&lt;=铜钱系统分析!$E$233),5,AND(M870&gt;铜钱系统分析!$D$234,M870&lt;=铜钱系统分析!$E$234),4,AND(M870&gt;铜钱系统分析!$D$235,M870&lt;=铜钱系统分析!$E$235),3,AND(M870&gt;铜钱系统分析!$D$236,M870&lt;=铜钱系统分析!$E$236),2)</f>
        <v>3</v>
      </c>
      <c r="P870" s="48">
        <f t="shared" ca="1" si="135"/>
        <v>46.409682844184132</v>
      </c>
      <c r="Q870">
        <f ca="1">_xlfn.IFS(AND(P870&gt;铜钱系统分析!$D$233,P870&lt;=铜钱系统分析!$E$233),5,AND(P870&gt;铜钱系统分析!$D$234,P870&lt;=铜钱系统分析!$E$234),4,AND(P870&gt;铜钱系统分析!$D$235,P870&lt;=铜钱系统分析!$E$235),3,AND(P870&gt;铜钱系统分析!$D$236,P870&lt;=铜钱系统分析!$E$236),2)</f>
        <v>3</v>
      </c>
      <c r="S870" s="48">
        <f t="shared" ca="1" si="136"/>
        <v>72.25201144377516</v>
      </c>
      <c r="T870">
        <f ca="1">_xlfn.IFS(AND(S870&gt;铜钱系统分析!$D$233,S870&lt;=铜钱系统分析!$E$233),5,AND(S870&gt;铜钱系统分析!$D$234,S870&lt;=铜钱系统分析!$E$234),4,AND(S870&gt;铜钱系统分析!$D$235,S870&lt;=铜钱系统分析!$E$235),3,AND(S870&gt;铜钱系统分析!$D$236,S870&lt;=铜钱系统分析!$E$236),2)</f>
        <v>3</v>
      </c>
      <c r="V870" s="48">
        <f t="shared" ca="1" si="137"/>
        <v>26.732879737194459</v>
      </c>
      <c r="W870">
        <f ca="1">_xlfn.IFS(AND(V870&gt;铜钱系统分析!$D$233,V870&lt;=铜钱系统分析!$E$233),5,AND(V870&gt;铜钱系统分析!$D$234,V870&lt;=铜钱系统分析!$E$234),4,AND(V870&gt;铜钱系统分析!$D$235,V870&lt;=铜钱系统分析!$E$235),3,AND(V870&gt;铜钱系统分析!$D$236,V870&lt;=铜钱系统分析!$E$236),2)</f>
        <v>3</v>
      </c>
      <c r="Y870" s="48">
        <f t="shared" ca="1" si="138"/>
        <v>55.221139466040682</v>
      </c>
      <c r="Z870">
        <f ca="1">_xlfn.IFS(AND(Y870&gt;铜钱系统分析!$D$233,Y870&lt;=铜钱系统分析!$E$233),5,AND(Y870&gt;铜钱系统分析!$D$234,Y870&lt;=铜钱系统分析!$E$234),4,AND(Y870&gt;铜钱系统分析!$D$235,Y870&lt;=铜钱系统分析!$E$235),3,AND(Y870&gt;铜钱系统分析!$D$236,Y870&lt;=铜钱系统分析!$E$236),2)</f>
        <v>3</v>
      </c>
      <c r="AB870" s="48">
        <f t="shared" ca="1" si="139"/>
        <v>37.31049750686315</v>
      </c>
      <c r="AC870">
        <f ca="1">_xlfn.IFS(AND(AB870&gt;铜钱系统分析!$D$233,AB870&lt;=铜钱系统分析!$E$233),5,AND(AB870&gt;铜钱系统分析!$D$234,AB870&lt;=铜钱系统分析!$E$234),4,AND(AB870&gt;铜钱系统分析!$D$235,AB870&lt;=铜钱系统分析!$E$235),3,AND(AB870&gt;铜钱系统分析!$D$236,AB870&lt;=铜钱系统分析!$E$236),2)</f>
        <v>3</v>
      </c>
    </row>
    <row r="871" spans="1:29" x14ac:dyDescent="0.15">
      <c r="A871" s="48">
        <f t="shared" ca="1" si="130"/>
        <v>57.679444313833031</v>
      </c>
      <c r="B871">
        <f ca="1">_xlfn.IFS(AND(A871&gt;铜钱系统分析!$D$233,A871&lt;=铜钱系统分析!$E$233),5,AND(A871&gt;铜钱系统分析!$D$234,A871&lt;=铜钱系统分析!$E$234),4,AND(A871&gt;铜钱系统分析!$D$235,A871&lt;=铜钱系统分析!$E$235),3,AND(A871&gt;铜钱系统分析!$D$236,A871&lt;=铜钱系统分析!$E$236),2)</f>
        <v>3</v>
      </c>
      <c r="D871" s="48">
        <f t="shared" ca="1" si="131"/>
        <v>25.339694334952856</v>
      </c>
      <c r="E871">
        <f ca="1">_xlfn.IFS(AND(D871&gt;铜钱系统分析!$D$233,D871&lt;=铜钱系统分析!$E$233),5,AND(D871&gt;铜钱系统分析!$D$234,D871&lt;=铜钱系统分析!$E$234),4,AND(D871&gt;铜钱系统分析!$D$235,D871&lt;=铜钱系统分析!$E$235),3,AND(D871&gt;铜钱系统分析!$D$236,D871&lt;=铜钱系统分析!$E$236),2)</f>
        <v>3</v>
      </c>
      <c r="G871" s="48">
        <f t="shared" ca="1" si="132"/>
        <v>17.163848477348388</v>
      </c>
      <c r="H871">
        <f ca="1">_xlfn.IFS(AND(G871&gt;铜钱系统分析!$D$233,G871&lt;=铜钱系统分析!$E$233),5,AND(G871&gt;铜钱系统分析!$D$234,G871&lt;=铜钱系统分析!$E$234),4,AND(G871&gt;铜钱系统分析!$D$235,G871&lt;=铜钱系统分析!$E$235),3,AND(G871&gt;铜钱系统分析!$D$236,G871&lt;=铜钱系统分析!$E$236),2)</f>
        <v>3</v>
      </c>
      <c r="J871" s="48">
        <f t="shared" ca="1" si="133"/>
        <v>49.358239949448226</v>
      </c>
      <c r="K871">
        <f ca="1">_xlfn.IFS(AND(J871&gt;铜钱系统分析!$D$233,J871&lt;=铜钱系统分析!$E$233),5,AND(J871&gt;铜钱系统分析!$D$234,J871&lt;=铜钱系统分析!$E$234),4,AND(J871&gt;铜钱系统分析!$D$235,J871&lt;=铜钱系统分析!$E$235),3,AND(J871&gt;铜钱系统分析!$D$236,J871&lt;=铜钱系统分析!$E$236),2)</f>
        <v>3</v>
      </c>
      <c r="M871" s="48">
        <f t="shared" ca="1" si="134"/>
        <v>44.986773067582909</v>
      </c>
      <c r="N871">
        <f ca="1">_xlfn.IFS(AND(M871&gt;铜钱系统分析!$D$233,M871&lt;=铜钱系统分析!$E$233),5,AND(M871&gt;铜钱系统分析!$D$234,M871&lt;=铜钱系统分析!$E$234),4,AND(M871&gt;铜钱系统分析!$D$235,M871&lt;=铜钱系统分析!$E$235),3,AND(M871&gt;铜钱系统分析!$D$236,M871&lt;=铜钱系统分析!$E$236),2)</f>
        <v>3</v>
      </c>
      <c r="P871" s="48">
        <f t="shared" ca="1" si="135"/>
        <v>86.408987154494426</v>
      </c>
      <c r="Q871">
        <f ca="1">_xlfn.IFS(AND(P871&gt;铜钱系统分析!$D$233,P871&lt;=铜钱系统分析!$E$233),5,AND(P871&gt;铜钱系统分析!$D$234,P871&lt;=铜钱系统分析!$E$234),4,AND(P871&gt;铜钱系统分析!$D$235,P871&lt;=铜钱系统分析!$E$235),3,AND(P871&gt;铜钱系统分析!$D$236,P871&lt;=铜钱系统分析!$E$236),2)</f>
        <v>2</v>
      </c>
      <c r="S871" s="48">
        <f t="shared" ca="1" si="136"/>
        <v>57.760914543731133</v>
      </c>
      <c r="T871">
        <f ca="1">_xlfn.IFS(AND(S871&gt;铜钱系统分析!$D$233,S871&lt;=铜钱系统分析!$E$233),5,AND(S871&gt;铜钱系统分析!$D$234,S871&lt;=铜钱系统分析!$E$234),4,AND(S871&gt;铜钱系统分析!$D$235,S871&lt;=铜钱系统分析!$E$235),3,AND(S871&gt;铜钱系统分析!$D$236,S871&lt;=铜钱系统分析!$E$236),2)</f>
        <v>3</v>
      </c>
      <c r="V871" s="48">
        <f t="shared" ca="1" si="137"/>
        <v>43.89123049520969</v>
      </c>
      <c r="W871">
        <f ca="1">_xlfn.IFS(AND(V871&gt;铜钱系统分析!$D$233,V871&lt;=铜钱系统分析!$E$233),5,AND(V871&gt;铜钱系统分析!$D$234,V871&lt;=铜钱系统分析!$E$234),4,AND(V871&gt;铜钱系统分析!$D$235,V871&lt;=铜钱系统分析!$E$235),3,AND(V871&gt;铜钱系统分析!$D$236,V871&lt;=铜钱系统分析!$E$236),2)</f>
        <v>3</v>
      </c>
      <c r="Y871" s="48">
        <f t="shared" ca="1" si="138"/>
        <v>75.049693469540983</v>
      </c>
      <c r="Z871">
        <f ca="1">_xlfn.IFS(AND(Y871&gt;铜钱系统分析!$D$233,Y871&lt;=铜钱系统分析!$E$233),5,AND(Y871&gt;铜钱系统分析!$D$234,Y871&lt;=铜钱系统分析!$E$234),4,AND(Y871&gt;铜钱系统分析!$D$235,Y871&lt;=铜钱系统分析!$E$235),3,AND(Y871&gt;铜钱系统分析!$D$236,Y871&lt;=铜钱系统分析!$E$236),2)</f>
        <v>2</v>
      </c>
      <c r="AB871" s="48">
        <f t="shared" ca="1" si="139"/>
        <v>83.1052882686906</v>
      </c>
      <c r="AC871">
        <f ca="1">_xlfn.IFS(AND(AB871&gt;铜钱系统分析!$D$233,AB871&lt;=铜钱系统分析!$E$233),5,AND(AB871&gt;铜钱系统分析!$D$234,AB871&lt;=铜钱系统分析!$E$234),4,AND(AB871&gt;铜钱系统分析!$D$235,AB871&lt;=铜钱系统分析!$E$235),3,AND(AB871&gt;铜钱系统分析!$D$236,AB871&lt;=铜钱系统分析!$E$236),2)</f>
        <v>2</v>
      </c>
    </row>
    <row r="872" spans="1:29" x14ac:dyDescent="0.15">
      <c r="A872" s="48">
        <f t="shared" ca="1" si="130"/>
        <v>34.15623698316498</v>
      </c>
      <c r="B872">
        <f ca="1">_xlfn.IFS(AND(A872&gt;铜钱系统分析!$D$233,A872&lt;=铜钱系统分析!$E$233),5,AND(A872&gt;铜钱系统分析!$D$234,A872&lt;=铜钱系统分析!$E$234),4,AND(A872&gt;铜钱系统分析!$D$235,A872&lt;=铜钱系统分析!$E$235),3,AND(A872&gt;铜钱系统分析!$D$236,A872&lt;=铜钱系统分析!$E$236),2)</f>
        <v>3</v>
      </c>
      <c r="D872" s="48">
        <f t="shared" ca="1" si="131"/>
        <v>64.818609077304714</v>
      </c>
      <c r="E872">
        <f ca="1">_xlfn.IFS(AND(D872&gt;铜钱系统分析!$D$233,D872&lt;=铜钱系统分析!$E$233),5,AND(D872&gt;铜钱系统分析!$D$234,D872&lt;=铜钱系统分析!$E$234),4,AND(D872&gt;铜钱系统分析!$D$235,D872&lt;=铜钱系统分析!$E$235),3,AND(D872&gt;铜钱系统分析!$D$236,D872&lt;=铜钱系统分析!$E$236),2)</f>
        <v>3</v>
      </c>
      <c r="G872" s="48">
        <f t="shared" ca="1" si="132"/>
        <v>14.167554822248473</v>
      </c>
      <c r="H872">
        <f ca="1">_xlfn.IFS(AND(G872&gt;铜钱系统分析!$D$233,G872&lt;=铜钱系统分析!$E$233),5,AND(G872&gt;铜钱系统分析!$D$234,G872&lt;=铜钱系统分析!$E$234),4,AND(G872&gt;铜钱系统分析!$D$235,G872&lt;=铜钱系统分析!$E$235),3,AND(G872&gt;铜钱系统分析!$D$236,G872&lt;=铜钱系统分析!$E$236),2)</f>
        <v>3</v>
      </c>
      <c r="J872" s="48">
        <f t="shared" ca="1" si="133"/>
        <v>48.970300682678726</v>
      </c>
      <c r="K872">
        <f ca="1">_xlfn.IFS(AND(J872&gt;铜钱系统分析!$D$233,J872&lt;=铜钱系统分析!$E$233),5,AND(J872&gt;铜钱系统分析!$D$234,J872&lt;=铜钱系统分析!$E$234),4,AND(J872&gt;铜钱系统分析!$D$235,J872&lt;=铜钱系统分析!$E$235),3,AND(J872&gt;铜钱系统分析!$D$236,J872&lt;=铜钱系统分析!$E$236),2)</f>
        <v>3</v>
      </c>
      <c r="M872" s="48">
        <f t="shared" ca="1" si="134"/>
        <v>58.505355568085548</v>
      </c>
      <c r="N872">
        <f ca="1">_xlfn.IFS(AND(M872&gt;铜钱系统分析!$D$233,M872&lt;=铜钱系统分析!$E$233),5,AND(M872&gt;铜钱系统分析!$D$234,M872&lt;=铜钱系统分析!$E$234),4,AND(M872&gt;铜钱系统分析!$D$235,M872&lt;=铜钱系统分析!$E$235),3,AND(M872&gt;铜钱系统分析!$D$236,M872&lt;=铜钱系统分析!$E$236),2)</f>
        <v>3</v>
      </c>
      <c r="P872" s="48">
        <f t="shared" ca="1" si="135"/>
        <v>51.276367821074643</v>
      </c>
      <c r="Q872">
        <f ca="1">_xlfn.IFS(AND(P872&gt;铜钱系统分析!$D$233,P872&lt;=铜钱系统分析!$E$233),5,AND(P872&gt;铜钱系统分析!$D$234,P872&lt;=铜钱系统分析!$E$234),4,AND(P872&gt;铜钱系统分析!$D$235,P872&lt;=铜钱系统分析!$E$235),3,AND(P872&gt;铜钱系统分析!$D$236,P872&lt;=铜钱系统分析!$E$236),2)</f>
        <v>3</v>
      </c>
      <c r="S872" s="48">
        <f t="shared" ca="1" si="136"/>
        <v>1.9743425809052195</v>
      </c>
      <c r="T872">
        <f ca="1">_xlfn.IFS(AND(S872&gt;铜钱系统分析!$D$233,S872&lt;=铜钱系统分析!$E$233),5,AND(S872&gt;铜钱系统分析!$D$234,S872&lt;=铜钱系统分析!$E$234),4,AND(S872&gt;铜钱系统分析!$D$235,S872&lt;=铜钱系统分析!$E$235),3,AND(S872&gt;铜钱系统分析!$D$236,S872&lt;=铜钱系统分析!$E$236),2)</f>
        <v>4</v>
      </c>
      <c r="V872" s="48">
        <f t="shared" ca="1" si="137"/>
        <v>1.8108857309224735</v>
      </c>
      <c r="W872">
        <f ca="1">_xlfn.IFS(AND(V872&gt;铜钱系统分析!$D$233,V872&lt;=铜钱系统分析!$E$233),5,AND(V872&gt;铜钱系统分析!$D$234,V872&lt;=铜钱系统分析!$E$234),4,AND(V872&gt;铜钱系统分析!$D$235,V872&lt;=铜钱系统分析!$E$235),3,AND(V872&gt;铜钱系统分析!$D$236,V872&lt;=铜钱系统分析!$E$236),2)</f>
        <v>4</v>
      </c>
      <c r="Y872" s="48">
        <f t="shared" ca="1" si="138"/>
        <v>35.254983688075626</v>
      </c>
      <c r="Z872">
        <f ca="1">_xlfn.IFS(AND(Y872&gt;铜钱系统分析!$D$233,Y872&lt;=铜钱系统分析!$E$233),5,AND(Y872&gt;铜钱系统分析!$D$234,Y872&lt;=铜钱系统分析!$E$234),4,AND(Y872&gt;铜钱系统分析!$D$235,Y872&lt;=铜钱系统分析!$E$235),3,AND(Y872&gt;铜钱系统分析!$D$236,Y872&lt;=铜钱系统分析!$E$236),2)</f>
        <v>3</v>
      </c>
      <c r="AB872" s="48">
        <f t="shared" ca="1" si="139"/>
        <v>13.972283984491373</v>
      </c>
      <c r="AC872">
        <f ca="1">_xlfn.IFS(AND(AB872&gt;铜钱系统分析!$D$233,AB872&lt;=铜钱系统分析!$E$233),5,AND(AB872&gt;铜钱系统分析!$D$234,AB872&lt;=铜钱系统分析!$E$234),4,AND(AB872&gt;铜钱系统分析!$D$235,AB872&lt;=铜钱系统分析!$E$235),3,AND(AB872&gt;铜钱系统分析!$D$236,AB872&lt;=铜钱系统分析!$E$236),2)</f>
        <v>3</v>
      </c>
    </row>
    <row r="873" spans="1:29" x14ac:dyDescent="0.15">
      <c r="A873" s="48">
        <f t="shared" ca="1" si="130"/>
        <v>83.820879925793221</v>
      </c>
      <c r="B873">
        <f ca="1">_xlfn.IFS(AND(A873&gt;铜钱系统分析!$D$233,A873&lt;=铜钱系统分析!$E$233),5,AND(A873&gt;铜钱系统分析!$D$234,A873&lt;=铜钱系统分析!$E$234),4,AND(A873&gt;铜钱系统分析!$D$235,A873&lt;=铜钱系统分析!$E$235),3,AND(A873&gt;铜钱系统分析!$D$236,A873&lt;=铜钱系统分析!$E$236),2)</f>
        <v>2</v>
      </c>
      <c r="D873" s="48">
        <f t="shared" ca="1" si="131"/>
        <v>1.4283744604149717</v>
      </c>
      <c r="E873">
        <f ca="1">_xlfn.IFS(AND(D873&gt;铜钱系统分析!$D$233,D873&lt;=铜钱系统分析!$E$233),5,AND(D873&gt;铜钱系统分析!$D$234,D873&lt;=铜钱系统分析!$E$234),4,AND(D873&gt;铜钱系统分析!$D$235,D873&lt;=铜钱系统分析!$E$235),3,AND(D873&gt;铜钱系统分析!$D$236,D873&lt;=铜钱系统分析!$E$236),2)</f>
        <v>4</v>
      </c>
      <c r="G873" s="48">
        <f t="shared" ca="1" si="132"/>
        <v>23.992645961429304</v>
      </c>
      <c r="H873">
        <f ca="1">_xlfn.IFS(AND(G873&gt;铜钱系统分析!$D$233,G873&lt;=铜钱系统分析!$E$233),5,AND(G873&gt;铜钱系统分析!$D$234,G873&lt;=铜钱系统分析!$E$234),4,AND(G873&gt;铜钱系统分析!$D$235,G873&lt;=铜钱系统分析!$E$235),3,AND(G873&gt;铜钱系统分析!$D$236,G873&lt;=铜钱系统分析!$E$236),2)</f>
        <v>3</v>
      </c>
      <c r="J873" s="48">
        <f t="shared" ca="1" si="133"/>
        <v>77.753194956187812</v>
      </c>
      <c r="K873">
        <f ca="1">_xlfn.IFS(AND(J873&gt;铜钱系统分析!$D$233,J873&lt;=铜钱系统分析!$E$233),5,AND(J873&gt;铜钱系统分析!$D$234,J873&lt;=铜钱系统分析!$E$234),4,AND(J873&gt;铜钱系统分析!$D$235,J873&lt;=铜钱系统分析!$E$235),3,AND(J873&gt;铜钱系统分析!$D$236,J873&lt;=铜钱系统分析!$E$236),2)</f>
        <v>2</v>
      </c>
      <c r="M873" s="48">
        <f t="shared" ca="1" si="134"/>
        <v>20.133065037327125</v>
      </c>
      <c r="N873">
        <f ca="1">_xlfn.IFS(AND(M873&gt;铜钱系统分析!$D$233,M873&lt;=铜钱系统分析!$E$233),5,AND(M873&gt;铜钱系统分析!$D$234,M873&lt;=铜钱系统分析!$E$234),4,AND(M873&gt;铜钱系统分析!$D$235,M873&lt;=铜钱系统分析!$E$235),3,AND(M873&gt;铜钱系统分析!$D$236,M873&lt;=铜钱系统分析!$E$236),2)</f>
        <v>3</v>
      </c>
      <c r="P873" s="48">
        <f t="shared" ca="1" si="135"/>
        <v>52.315749931531421</v>
      </c>
      <c r="Q873">
        <f ca="1">_xlfn.IFS(AND(P873&gt;铜钱系统分析!$D$233,P873&lt;=铜钱系统分析!$E$233),5,AND(P873&gt;铜钱系统分析!$D$234,P873&lt;=铜钱系统分析!$E$234),4,AND(P873&gt;铜钱系统分析!$D$235,P873&lt;=铜钱系统分析!$E$235),3,AND(P873&gt;铜钱系统分析!$D$236,P873&lt;=铜钱系统分析!$E$236),2)</f>
        <v>3</v>
      </c>
      <c r="S873" s="48">
        <f t="shared" ca="1" si="136"/>
        <v>29.314995490992146</v>
      </c>
      <c r="T873">
        <f ca="1">_xlfn.IFS(AND(S873&gt;铜钱系统分析!$D$233,S873&lt;=铜钱系统分析!$E$233),5,AND(S873&gt;铜钱系统分析!$D$234,S873&lt;=铜钱系统分析!$E$234),4,AND(S873&gt;铜钱系统分析!$D$235,S873&lt;=铜钱系统分析!$E$235),3,AND(S873&gt;铜钱系统分析!$D$236,S873&lt;=铜钱系统分析!$E$236),2)</f>
        <v>3</v>
      </c>
      <c r="V873" s="48">
        <f t="shared" ca="1" si="137"/>
        <v>87.441365479479543</v>
      </c>
      <c r="W873">
        <f ca="1">_xlfn.IFS(AND(V873&gt;铜钱系统分析!$D$233,V873&lt;=铜钱系统分析!$E$233),5,AND(V873&gt;铜钱系统分析!$D$234,V873&lt;=铜钱系统分析!$E$234),4,AND(V873&gt;铜钱系统分析!$D$235,V873&lt;=铜钱系统分析!$E$235),3,AND(V873&gt;铜钱系统分析!$D$236,V873&lt;=铜钱系统分析!$E$236),2)</f>
        <v>2</v>
      </c>
      <c r="Y873" s="48">
        <f t="shared" ca="1" si="138"/>
        <v>4.9830743027298841</v>
      </c>
      <c r="Z873">
        <f ca="1">_xlfn.IFS(AND(Y873&gt;铜钱系统分析!$D$233,Y873&lt;=铜钱系统分析!$E$233),5,AND(Y873&gt;铜钱系统分析!$D$234,Y873&lt;=铜钱系统分析!$E$234),4,AND(Y873&gt;铜钱系统分析!$D$235,Y873&lt;=铜钱系统分析!$E$235),3,AND(Y873&gt;铜钱系统分析!$D$236,Y873&lt;=铜钱系统分析!$E$236),2)</f>
        <v>3</v>
      </c>
      <c r="AB873" s="48">
        <f t="shared" ca="1" si="139"/>
        <v>28.179121757516146</v>
      </c>
      <c r="AC873">
        <f ca="1">_xlfn.IFS(AND(AB873&gt;铜钱系统分析!$D$233,AB873&lt;=铜钱系统分析!$E$233),5,AND(AB873&gt;铜钱系统分析!$D$234,AB873&lt;=铜钱系统分析!$E$234),4,AND(AB873&gt;铜钱系统分析!$D$235,AB873&lt;=铜钱系统分析!$E$235),3,AND(AB873&gt;铜钱系统分析!$D$236,AB873&lt;=铜钱系统分析!$E$236),2)</f>
        <v>3</v>
      </c>
    </row>
    <row r="874" spans="1:29" x14ac:dyDescent="0.15">
      <c r="A874" s="48">
        <f t="shared" ca="1" si="130"/>
        <v>55.301803297983632</v>
      </c>
      <c r="B874">
        <f ca="1">_xlfn.IFS(AND(A874&gt;铜钱系统分析!$D$233,A874&lt;=铜钱系统分析!$E$233),5,AND(A874&gt;铜钱系统分析!$D$234,A874&lt;=铜钱系统分析!$E$234),4,AND(A874&gt;铜钱系统分析!$D$235,A874&lt;=铜钱系统分析!$E$235),3,AND(A874&gt;铜钱系统分析!$D$236,A874&lt;=铜钱系统分析!$E$236),2)</f>
        <v>3</v>
      </c>
      <c r="D874" s="48">
        <f t="shared" ca="1" si="131"/>
        <v>52.476716223477872</v>
      </c>
      <c r="E874">
        <f ca="1">_xlfn.IFS(AND(D874&gt;铜钱系统分析!$D$233,D874&lt;=铜钱系统分析!$E$233),5,AND(D874&gt;铜钱系统分析!$D$234,D874&lt;=铜钱系统分析!$E$234),4,AND(D874&gt;铜钱系统分析!$D$235,D874&lt;=铜钱系统分析!$E$235),3,AND(D874&gt;铜钱系统分析!$D$236,D874&lt;=铜钱系统分析!$E$236),2)</f>
        <v>3</v>
      </c>
      <c r="G874" s="48">
        <f t="shared" ca="1" si="132"/>
        <v>78.23744120775838</v>
      </c>
      <c r="H874">
        <f ca="1">_xlfn.IFS(AND(G874&gt;铜钱系统分析!$D$233,G874&lt;=铜钱系统分析!$E$233),5,AND(G874&gt;铜钱系统分析!$D$234,G874&lt;=铜钱系统分析!$E$234),4,AND(G874&gt;铜钱系统分析!$D$235,G874&lt;=铜钱系统分析!$E$235),3,AND(G874&gt;铜钱系统分析!$D$236,G874&lt;=铜钱系统分析!$E$236),2)</f>
        <v>2</v>
      </c>
      <c r="J874" s="48">
        <f t="shared" ca="1" si="133"/>
        <v>16.830353667096098</v>
      </c>
      <c r="K874">
        <f ca="1">_xlfn.IFS(AND(J874&gt;铜钱系统分析!$D$233,J874&lt;=铜钱系统分析!$E$233),5,AND(J874&gt;铜钱系统分析!$D$234,J874&lt;=铜钱系统分析!$E$234),4,AND(J874&gt;铜钱系统分析!$D$235,J874&lt;=铜钱系统分析!$E$235),3,AND(J874&gt;铜钱系统分析!$D$236,J874&lt;=铜钱系统分析!$E$236),2)</f>
        <v>3</v>
      </c>
      <c r="M874" s="48">
        <f t="shared" ca="1" si="134"/>
        <v>23.027251387505597</v>
      </c>
      <c r="N874">
        <f ca="1">_xlfn.IFS(AND(M874&gt;铜钱系统分析!$D$233,M874&lt;=铜钱系统分析!$E$233),5,AND(M874&gt;铜钱系统分析!$D$234,M874&lt;=铜钱系统分析!$E$234),4,AND(M874&gt;铜钱系统分析!$D$235,M874&lt;=铜钱系统分析!$E$235),3,AND(M874&gt;铜钱系统分析!$D$236,M874&lt;=铜钱系统分析!$E$236),2)</f>
        <v>3</v>
      </c>
      <c r="P874" s="48">
        <f t="shared" ca="1" si="135"/>
        <v>97.203653152809608</v>
      </c>
      <c r="Q874">
        <f ca="1">_xlfn.IFS(AND(P874&gt;铜钱系统分析!$D$233,P874&lt;=铜钱系统分析!$E$233),5,AND(P874&gt;铜钱系统分析!$D$234,P874&lt;=铜钱系统分析!$E$234),4,AND(P874&gt;铜钱系统分析!$D$235,P874&lt;=铜钱系统分析!$E$235),3,AND(P874&gt;铜钱系统分析!$D$236,P874&lt;=铜钱系统分析!$E$236),2)</f>
        <v>2</v>
      </c>
      <c r="S874" s="48">
        <f t="shared" ca="1" si="136"/>
        <v>47.046612029860981</v>
      </c>
      <c r="T874">
        <f ca="1">_xlfn.IFS(AND(S874&gt;铜钱系统分析!$D$233,S874&lt;=铜钱系统分析!$E$233),5,AND(S874&gt;铜钱系统分析!$D$234,S874&lt;=铜钱系统分析!$E$234),4,AND(S874&gt;铜钱系统分析!$D$235,S874&lt;=铜钱系统分析!$E$235),3,AND(S874&gt;铜钱系统分析!$D$236,S874&lt;=铜钱系统分析!$E$236),2)</f>
        <v>3</v>
      </c>
      <c r="V874" s="48">
        <f t="shared" ca="1" si="137"/>
        <v>62.553616220977183</v>
      </c>
      <c r="W874">
        <f ca="1">_xlfn.IFS(AND(V874&gt;铜钱系统分析!$D$233,V874&lt;=铜钱系统分析!$E$233),5,AND(V874&gt;铜钱系统分析!$D$234,V874&lt;=铜钱系统分析!$E$234),4,AND(V874&gt;铜钱系统分析!$D$235,V874&lt;=铜钱系统分析!$E$235),3,AND(V874&gt;铜钱系统分析!$D$236,V874&lt;=铜钱系统分析!$E$236),2)</f>
        <v>3</v>
      </c>
      <c r="Y874" s="48">
        <f t="shared" ca="1" si="138"/>
        <v>21.734214718748092</v>
      </c>
      <c r="Z874">
        <f ca="1">_xlfn.IFS(AND(Y874&gt;铜钱系统分析!$D$233,Y874&lt;=铜钱系统分析!$E$233),5,AND(Y874&gt;铜钱系统分析!$D$234,Y874&lt;=铜钱系统分析!$E$234),4,AND(Y874&gt;铜钱系统分析!$D$235,Y874&lt;=铜钱系统分析!$E$235),3,AND(Y874&gt;铜钱系统分析!$D$236,Y874&lt;=铜钱系统分析!$E$236),2)</f>
        <v>3</v>
      </c>
      <c r="AB874" s="48">
        <f t="shared" ca="1" si="139"/>
        <v>48.017303519415954</v>
      </c>
      <c r="AC874">
        <f ca="1">_xlfn.IFS(AND(AB874&gt;铜钱系统分析!$D$233,AB874&lt;=铜钱系统分析!$E$233),5,AND(AB874&gt;铜钱系统分析!$D$234,AB874&lt;=铜钱系统分析!$E$234),4,AND(AB874&gt;铜钱系统分析!$D$235,AB874&lt;=铜钱系统分析!$E$235),3,AND(AB874&gt;铜钱系统分析!$D$236,AB874&lt;=铜钱系统分析!$E$236),2)</f>
        <v>3</v>
      </c>
    </row>
    <row r="875" spans="1:29" x14ac:dyDescent="0.15">
      <c r="A875" s="48">
        <f t="shared" ca="1" si="130"/>
        <v>93.785713049727931</v>
      </c>
      <c r="B875">
        <f ca="1">_xlfn.IFS(AND(A875&gt;铜钱系统分析!$D$233,A875&lt;=铜钱系统分析!$E$233),5,AND(A875&gt;铜钱系统分析!$D$234,A875&lt;=铜钱系统分析!$E$234),4,AND(A875&gt;铜钱系统分析!$D$235,A875&lt;=铜钱系统分析!$E$235),3,AND(A875&gt;铜钱系统分析!$D$236,A875&lt;=铜钱系统分析!$E$236),2)</f>
        <v>2</v>
      </c>
      <c r="D875" s="48">
        <f t="shared" ca="1" si="131"/>
        <v>41.627004891035604</v>
      </c>
      <c r="E875">
        <f ca="1">_xlfn.IFS(AND(D875&gt;铜钱系统分析!$D$233,D875&lt;=铜钱系统分析!$E$233),5,AND(D875&gt;铜钱系统分析!$D$234,D875&lt;=铜钱系统分析!$E$234),4,AND(D875&gt;铜钱系统分析!$D$235,D875&lt;=铜钱系统分析!$E$235),3,AND(D875&gt;铜钱系统分析!$D$236,D875&lt;=铜钱系统分析!$E$236),2)</f>
        <v>3</v>
      </c>
      <c r="G875" s="48">
        <f t="shared" ca="1" si="132"/>
        <v>28.196871818764436</v>
      </c>
      <c r="H875">
        <f ca="1">_xlfn.IFS(AND(G875&gt;铜钱系统分析!$D$233,G875&lt;=铜钱系统分析!$E$233),5,AND(G875&gt;铜钱系统分析!$D$234,G875&lt;=铜钱系统分析!$E$234),4,AND(G875&gt;铜钱系统分析!$D$235,G875&lt;=铜钱系统分析!$E$235),3,AND(G875&gt;铜钱系统分析!$D$236,G875&lt;=铜钱系统分析!$E$236),2)</f>
        <v>3</v>
      </c>
      <c r="J875" s="48">
        <f t="shared" ca="1" si="133"/>
        <v>46.625926368780824</v>
      </c>
      <c r="K875">
        <f ca="1">_xlfn.IFS(AND(J875&gt;铜钱系统分析!$D$233,J875&lt;=铜钱系统分析!$E$233),5,AND(J875&gt;铜钱系统分析!$D$234,J875&lt;=铜钱系统分析!$E$234),4,AND(J875&gt;铜钱系统分析!$D$235,J875&lt;=铜钱系统分析!$E$235),3,AND(J875&gt;铜钱系统分析!$D$236,J875&lt;=铜钱系统分析!$E$236),2)</f>
        <v>3</v>
      </c>
      <c r="M875" s="48">
        <f t="shared" ca="1" si="134"/>
        <v>32.296091094486357</v>
      </c>
      <c r="N875">
        <f ca="1">_xlfn.IFS(AND(M875&gt;铜钱系统分析!$D$233,M875&lt;=铜钱系统分析!$E$233),5,AND(M875&gt;铜钱系统分析!$D$234,M875&lt;=铜钱系统分析!$E$234),4,AND(M875&gt;铜钱系统分析!$D$235,M875&lt;=铜钱系统分析!$E$235),3,AND(M875&gt;铜钱系统分析!$D$236,M875&lt;=铜钱系统分析!$E$236),2)</f>
        <v>3</v>
      </c>
      <c r="P875" s="48">
        <f t="shared" ca="1" si="135"/>
        <v>33.653557866526207</v>
      </c>
      <c r="Q875">
        <f ca="1">_xlfn.IFS(AND(P875&gt;铜钱系统分析!$D$233,P875&lt;=铜钱系统分析!$E$233),5,AND(P875&gt;铜钱系统分析!$D$234,P875&lt;=铜钱系统分析!$E$234),4,AND(P875&gt;铜钱系统分析!$D$235,P875&lt;=铜钱系统分析!$E$235),3,AND(P875&gt;铜钱系统分析!$D$236,P875&lt;=铜钱系统分析!$E$236),2)</f>
        <v>3</v>
      </c>
      <c r="S875" s="48">
        <f t="shared" ca="1" si="136"/>
        <v>89.844450922153271</v>
      </c>
      <c r="T875">
        <f ca="1">_xlfn.IFS(AND(S875&gt;铜钱系统分析!$D$233,S875&lt;=铜钱系统分析!$E$233),5,AND(S875&gt;铜钱系统分析!$D$234,S875&lt;=铜钱系统分析!$E$234),4,AND(S875&gt;铜钱系统分析!$D$235,S875&lt;=铜钱系统分析!$E$235),3,AND(S875&gt;铜钱系统分析!$D$236,S875&lt;=铜钱系统分析!$E$236),2)</f>
        <v>2</v>
      </c>
      <c r="V875" s="48">
        <f t="shared" ca="1" si="137"/>
        <v>61.294587291842994</v>
      </c>
      <c r="W875">
        <f ca="1">_xlfn.IFS(AND(V875&gt;铜钱系统分析!$D$233,V875&lt;=铜钱系统分析!$E$233),5,AND(V875&gt;铜钱系统分析!$D$234,V875&lt;=铜钱系统分析!$E$234),4,AND(V875&gt;铜钱系统分析!$D$235,V875&lt;=铜钱系统分析!$E$235),3,AND(V875&gt;铜钱系统分析!$D$236,V875&lt;=铜钱系统分析!$E$236),2)</f>
        <v>3</v>
      </c>
      <c r="Y875" s="48">
        <f t="shared" ca="1" si="138"/>
        <v>46.587246076352976</v>
      </c>
      <c r="Z875">
        <f ca="1">_xlfn.IFS(AND(Y875&gt;铜钱系统分析!$D$233,Y875&lt;=铜钱系统分析!$E$233),5,AND(Y875&gt;铜钱系统分析!$D$234,Y875&lt;=铜钱系统分析!$E$234),4,AND(Y875&gt;铜钱系统分析!$D$235,Y875&lt;=铜钱系统分析!$E$235),3,AND(Y875&gt;铜钱系统分析!$D$236,Y875&lt;=铜钱系统分析!$E$236),2)</f>
        <v>3</v>
      </c>
      <c r="AB875" s="48">
        <f t="shared" ca="1" si="139"/>
        <v>3.6214458151439755</v>
      </c>
      <c r="AC875">
        <f ca="1">_xlfn.IFS(AND(AB875&gt;铜钱系统分析!$D$233,AB875&lt;=铜钱系统分析!$E$233),5,AND(AB875&gt;铜钱系统分析!$D$234,AB875&lt;=铜钱系统分析!$E$234),4,AND(AB875&gt;铜钱系统分析!$D$235,AB875&lt;=铜钱系统分析!$E$235),3,AND(AB875&gt;铜钱系统分析!$D$236,AB875&lt;=铜钱系统分析!$E$236),2)</f>
        <v>3</v>
      </c>
    </row>
    <row r="876" spans="1:29" x14ac:dyDescent="0.15">
      <c r="A876" s="48">
        <f t="shared" ca="1" si="130"/>
        <v>39.384182066429531</v>
      </c>
      <c r="B876">
        <f ca="1">_xlfn.IFS(AND(A876&gt;铜钱系统分析!$D$233,A876&lt;=铜钱系统分析!$E$233),5,AND(A876&gt;铜钱系统分析!$D$234,A876&lt;=铜钱系统分析!$E$234),4,AND(A876&gt;铜钱系统分析!$D$235,A876&lt;=铜钱系统分析!$E$235),3,AND(A876&gt;铜钱系统分析!$D$236,A876&lt;=铜钱系统分析!$E$236),2)</f>
        <v>3</v>
      </c>
      <c r="D876" s="48">
        <f t="shared" ca="1" si="131"/>
        <v>70.369773026344419</v>
      </c>
      <c r="E876">
        <f ca="1">_xlfn.IFS(AND(D876&gt;铜钱系统分析!$D$233,D876&lt;=铜钱系统分析!$E$233),5,AND(D876&gt;铜钱系统分析!$D$234,D876&lt;=铜钱系统分析!$E$234),4,AND(D876&gt;铜钱系统分析!$D$235,D876&lt;=铜钱系统分析!$E$235),3,AND(D876&gt;铜钱系统分析!$D$236,D876&lt;=铜钱系统分析!$E$236),2)</f>
        <v>3</v>
      </c>
      <c r="G876" s="48">
        <f t="shared" ca="1" si="132"/>
        <v>76.99308496748391</v>
      </c>
      <c r="H876">
        <f ca="1">_xlfn.IFS(AND(G876&gt;铜钱系统分析!$D$233,G876&lt;=铜钱系统分析!$E$233),5,AND(G876&gt;铜钱系统分析!$D$234,G876&lt;=铜钱系统分析!$E$234),4,AND(G876&gt;铜钱系统分析!$D$235,G876&lt;=铜钱系统分析!$E$235),3,AND(G876&gt;铜钱系统分析!$D$236,G876&lt;=铜钱系统分析!$E$236),2)</f>
        <v>2</v>
      </c>
      <c r="J876" s="48">
        <f t="shared" ca="1" si="133"/>
        <v>93.834743522429122</v>
      </c>
      <c r="K876">
        <f ca="1">_xlfn.IFS(AND(J876&gt;铜钱系统分析!$D$233,J876&lt;=铜钱系统分析!$E$233),5,AND(J876&gt;铜钱系统分析!$D$234,J876&lt;=铜钱系统分析!$E$234),4,AND(J876&gt;铜钱系统分析!$D$235,J876&lt;=铜钱系统分析!$E$235),3,AND(J876&gt;铜钱系统分析!$D$236,J876&lt;=铜钱系统分析!$E$236),2)</f>
        <v>2</v>
      </c>
      <c r="M876" s="48">
        <f t="shared" ca="1" si="134"/>
        <v>79.372178300360389</v>
      </c>
      <c r="N876">
        <f ca="1">_xlfn.IFS(AND(M876&gt;铜钱系统分析!$D$233,M876&lt;=铜钱系统分析!$E$233),5,AND(M876&gt;铜钱系统分析!$D$234,M876&lt;=铜钱系统分析!$E$234),4,AND(M876&gt;铜钱系统分析!$D$235,M876&lt;=铜钱系统分析!$E$235),3,AND(M876&gt;铜钱系统分析!$D$236,M876&lt;=铜钱系统分析!$E$236),2)</f>
        <v>2</v>
      </c>
      <c r="P876" s="48">
        <f t="shared" ca="1" si="135"/>
        <v>97.831144363482082</v>
      </c>
      <c r="Q876">
        <f ca="1">_xlfn.IFS(AND(P876&gt;铜钱系统分析!$D$233,P876&lt;=铜钱系统分析!$E$233),5,AND(P876&gt;铜钱系统分析!$D$234,P876&lt;=铜钱系统分析!$E$234),4,AND(P876&gt;铜钱系统分析!$D$235,P876&lt;=铜钱系统分析!$E$235),3,AND(P876&gt;铜钱系统分析!$D$236,P876&lt;=铜钱系统分析!$E$236),2)</f>
        <v>2</v>
      </c>
      <c r="S876" s="48">
        <f t="shared" ca="1" si="136"/>
        <v>83.178589659179451</v>
      </c>
      <c r="T876">
        <f ca="1">_xlfn.IFS(AND(S876&gt;铜钱系统分析!$D$233,S876&lt;=铜钱系统分析!$E$233),5,AND(S876&gt;铜钱系统分析!$D$234,S876&lt;=铜钱系统分析!$E$234),4,AND(S876&gt;铜钱系统分析!$D$235,S876&lt;=铜钱系统分析!$E$235),3,AND(S876&gt;铜钱系统分析!$D$236,S876&lt;=铜钱系统分析!$E$236),2)</f>
        <v>2</v>
      </c>
      <c r="V876" s="48">
        <f t="shared" ca="1" si="137"/>
        <v>25.339370512753824</v>
      </c>
      <c r="W876">
        <f ca="1">_xlfn.IFS(AND(V876&gt;铜钱系统分析!$D$233,V876&lt;=铜钱系统分析!$E$233),5,AND(V876&gt;铜钱系统分析!$D$234,V876&lt;=铜钱系统分析!$E$234),4,AND(V876&gt;铜钱系统分析!$D$235,V876&lt;=铜钱系统分析!$E$235),3,AND(V876&gt;铜钱系统分析!$D$236,V876&lt;=铜钱系统分析!$E$236),2)</f>
        <v>3</v>
      </c>
      <c r="Y876" s="48">
        <f t="shared" ca="1" si="138"/>
        <v>87.637538003762486</v>
      </c>
      <c r="Z876">
        <f ca="1">_xlfn.IFS(AND(Y876&gt;铜钱系统分析!$D$233,Y876&lt;=铜钱系统分析!$E$233),5,AND(Y876&gt;铜钱系统分析!$D$234,Y876&lt;=铜钱系统分析!$E$234),4,AND(Y876&gt;铜钱系统分析!$D$235,Y876&lt;=铜钱系统分析!$E$235),3,AND(Y876&gt;铜钱系统分析!$D$236,Y876&lt;=铜钱系统分析!$E$236),2)</f>
        <v>2</v>
      </c>
      <c r="AB876" s="48">
        <f t="shared" ca="1" si="139"/>
        <v>36.667615938172169</v>
      </c>
      <c r="AC876">
        <f ca="1">_xlfn.IFS(AND(AB876&gt;铜钱系统分析!$D$233,AB876&lt;=铜钱系统分析!$E$233),5,AND(AB876&gt;铜钱系统分析!$D$234,AB876&lt;=铜钱系统分析!$E$234),4,AND(AB876&gt;铜钱系统分析!$D$235,AB876&lt;=铜钱系统分析!$E$235),3,AND(AB876&gt;铜钱系统分析!$D$236,AB876&lt;=铜钱系统分析!$E$236),2)</f>
        <v>3</v>
      </c>
    </row>
    <row r="877" spans="1:29" x14ac:dyDescent="0.15">
      <c r="A877" s="48">
        <f t="shared" ca="1" si="130"/>
        <v>68.370231132503434</v>
      </c>
      <c r="B877">
        <f ca="1">_xlfn.IFS(AND(A877&gt;铜钱系统分析!$D$233,A877&lt;=铜钱系统分析!$E$233),5,AND(A877&gt;铜钱系统分析!$D$234,A877&lt;=铜钱系统分析!$E$234),4,AND(A877&gt;铜钱系统分析!$D$235,A877&lt;=铜钱系统分析!$E$235),3,AND(A877&gt;铜钱系统分析!$D$236,A877&lt;=铜钱系统分析!$E$236),2)</f>
        <v>3</v>
      </c>
      <c r="D877" s="48">
        <f t="shared" ca="1" si="131"/>
        <v>47.116749242632729</v>
      </c>
      <c r="E877">
        <f ca="1">_xlfn.IFS(AND(D877&gt;铜钱系统分析!$D$233,D877&lt;=铜钱系统分析!$E$233),5,AND(D877&gt;铜钱系统分析!$D$234,D877&lt;=铜钱系统分析!$E$234),4,AND(D877&gt;铜钱系统分析!$D$235,D877&lt;=铜钱系统分析!$E$235),3,AND(D877&gt;铜钱系统分析!$D$236,D877&lt;=铜钱系统分析!$E$236),2)</f>
        <v>3</v>
      </c>
      <c r="G877" s="48">
        <f t="shared" ca="1" si="132"/>
        <v>51.316012247149878</v>
      </c>
      <c r="H877">
        <f ca="1">_xlfn.IFS(AND(G877&gt;铜钱系统分析!$D$233,G877&lt;=铜钱系统分析!$E$233),5,AND(G877&gt;铜钱系统分析!$D$234,G877&lt;=铜钱系统分析!$E$234),4,AND(G877&gt;铜钱系统分析!$D$235,G877&lt;=铜钱系统分析!$E$235),3,AND(G877&gt;铜钱系统分析!$D$236,G877&lt;=铜钱系统分析!$E$236),2)</f>
        <v>3</v>
      </c>
      <c r="J877" s="48">
        <f t="shared" ca="1" si="133"/>
        <v>9.0300514919494432</v>
      </c>
      <c r="K877">
        <f ca="1">_xlfn.IFS(AND(J877&gt;铜钱系统分析!$D$233,J877&lt;=铜钱系统分析!$E$233),5,AND(J877&gt;铜钱系统分析!$D$234,J877&lt;=铜钱系统分析!$E$234),4,AND(J877&gt;铜钱系统分析!$D$235,J877&lt;=铜钱系统分析!$E$235),3,AND(J877&gt;铜钱系统分析!$D$236,J877&lt;=铜钱系统分析!$E$236),2)</f>
        <v>3</v>
      </c>
      <c r="M877" s="48">
        <f t="shared" ca="1" si="134"/>
        <v>35.624012406093719</v>
      </c>
      <c r="N877">
        <f ca="1">_xlfn.IFS(AND(M877&gt;铜钱系统分析!$D$233,M877&lt;=铜钱系统分析!$E$233),5,AND(M877&gt;铜钱系统分析!$D$234,M877&lt;=铜钱系统分析!$E$234),4,AND(M877&gt;铜钱系统分析!$D$235,M877&lt;=铜钱系统分析!$E$235),3,AND(M877&gt;铜钱系统分析!$D$236,M877&lt;=铜钱系统分析!$E$236),2)</f>
        <v>3</v>
      </c>
      <c r="P877" s="48">
        <f t="shared" ca="1" si="135"/>
        <v>70.928252062948431</v>
      </c>
      <c r="Q877">
        <f ca="1">_xlfn.IFS(AND(P877&gt;铜钱系统分析!$D$233,P877&lt;=铜钱系统分析!$E$233),5,AND(P877&gt;铜钱系统分析!$D$234,P877&lt;=铜钱系统分析!$E$234),4,AND(P877&gt;铜钱系统分析!$D$235,P877&lt;=铜钱系统分析!$E$235),3,AND(P877&gt;铜钱系统分析!$D$236,P877&lt;=铜钱系统分析!$E$236),2)</f>
        <v>3</v>
      </c>
      <c r="S877" s="48">
        <f t="shared" ca="1" si="136"/>
        <v>75.172072431817952</v>
      </c>
      <c r="T877">
        <f ca="1">_xlfn.IFS(AND(S877&gt;铜钱系统分析!$D$233,S877&lt;=铜钱系统分析!$E$233),5,AND(S877&gt;铜钱系统分析!$D$234,S877&lt;=铜钱系统分析!$E$234),4,AND(S877&gt;铜钱系统分析!$D$235,S877&lt;=铜钱系统分析!$E$235),3,AND(S877&gt;铜钱系统分析!$D$236,S877&lt;=铜钱系统分析!$E$236),2)</f>
        <v>2</v>
      </c>
      <c r="V877" s="48">
        <f t="shared" ca="1" si="137"/>
        <v>14.654147546050433</v>
      </c>
      <c r="W877">
        <f ca="1">_xlfn.IFS(AND(V877&gt;铜钱系统分析!$D$233,V877&lt;=铜钱系统分析!$E$233),5,AND(V877&gt;铜钱系统分析!$D$234,V877&lt;=铜钱系统分析!$E$234),4,AND(V877&gt;铜钱系统分析!$D$235,V877&lt;=铜钱系统分析!$E$235),3,AND(V877&gt;铜钱系统分析!$D$236,V877&lt;=铜钱系统分析!$E$236),2)</f>
        <v>3</v>
      </c>
      <c r="Y877" s="48">
        <f t="shared" ca="1" si="138"/>
        <v>87.411239801594235</v>
      </c>
      <c r="Z877">
        <f ca="1">_xlfn.IFS(AND(Y877&gt;铜钱系统分析!$D$233,Y877&lt;=铜钱系统分析!$E$233),5,AND(Y877&gt;铜钱系统分析!$D$234,Y877&lt;=铜钱系统分析!$E$234),4,AND(Y877&gt;铜钱系统分析!$D$235,Y877&lt;=铜钱系统分析!$E$235),3,AND(Y877&gt;铜钱系统分析!$D$236,Y877&lt;=铜钱系统分析!$E$236),2)</f>
        <v>2</v>
      </c>
      <c r="AB877" s="48">
        <f t="shared" ca="1" si="139"/>
        <v>62.108983591262344</v>
      </c>
      <c r="AC877">
        <f ca="1">_xlfn.IFS(AND(AB877&gt;铜钱系统分析!$D$233,AB877&lt;=铜钱系统分析!$E$233),5,AND(AB877&gt;铜钱系统分析!$D$234,AB877&lt;=铜钱系统分析!$E$234),4,AND(AB877&gt;铜钱系统分析!$D$235,AB877&lt;=铜钱系统分析!$E$235),3,AND(AB877&gt;铜钱系统分析!$D$236,AB877&lt;=铜钱系统分析!$E$236),2)</f>
        <v>3</v>
      </c>
    </row>
    <row r="878" spans="1:29" x14ac:dyDescent="0.15">
      <c r="A878" s="48">
        <f t="shared" ca="1" si="130"/>
        <v>53.71081107943052</v>
      </c>
      <c r="B878">
        <f ca="1">_xlfn.IFS(AND(A878&gt;铜钱系统分析!$D$233,A878&lt;=铜钱系统分析!$E$233),5,AND(A878&gt;铜钱系统分析!$D$234,A878&lt;=铜钱系统分析!$E$234),4,AND(A878&gt;铜钱系统分析!$D$235,A878&lt;=铜钱系统分析!$E$235),3,AND(A878&gt;铜钱系统分析!$D$236,A878&lt;=铜钱系统分析!$E$236),2)</f>
        <v>3</v>
      </c>
      <c r="D878" s="48">
        <f t="shared" ca="1" si="131"/>
        <v>85.119698447337839</v>
      </c>
      <c r="E878">
        <f ca="1">_xlfn.IFS(AND(D878&gt;铜钱系统分析!$D$233,D878&lt;=铜钱系统分析!$E$233),5,AND(D878&gt;铜钱系统分析!$D$234,D878&lt;=铜钱系统分析!$E$234),4,AND(D878&gt;铜钱系统分析!$D$235,D878&lt;=铜钱系统分析!$E$235),3,AND(D878&gt;铜钱系统分析!$D$236,D878&lt;=铜钱系统分析!$E$236),2)</f>
        <v>2</v>
      </c>
      <c r="G878" s="48">
        <f t="shared" ca="1" si="132"/>
        <v>43.918536287739641</v>
      </c>
      <c r="H878">
        <f ca="1">_xlfn.IFS(AND(G878&gt;铜钱系统分析!$D$233,G878&lt;=铜钱系统分析!$E$233),5,AND(G878&gt;铜钱系统分析!$D$234,G878&lt;=铜钱系统分析!$E$234),4,AND(G878&gt;铜钱系统分析!$D$235,G878&lt;=铜钱系统分析!$E$235),3,AND(G878&gt;铜钱系统分析!$D$236,G878&lt;=铜钱系统分析!$E$236),2)</f>
        <v>3</v>
      </c>
      <c r="J878" s="48">
        <f t="shared" ca="1" si="133"/>
        <v>44.72312945135296</v>
      </c>
      <c r="K878">
        <f ca="1">_xlfn.IFS(AND(J878&gt;铜钱系统分析!$D$233,J878&lt;=铜钱系统分析!$E$233),5,AND(J878&gt;铜钱系统分析!$D$234,J878&lt;=铜钱系统分析!$E$234),4,AND(J878&gt;铜钱系统分析!$D$235,J878&lt;=铜钱系统分析!$E$235),3,AND(J878&gt;铜钱系统分析!$D$236,J878&lt;=铜钱系统分析!$E$236),2)</f>
        <v>3</v>
      </c>
      <c r="M878" s="48">
        <f t="shared" ca="1" si="134"/>
        <v>40.636795463438624</v>
      </c>
      <c r="N878">
        <f ca="1">_xlfn.IFS(AND(M878&gt;铜钱系统分析!$D$233,M878&lt;=铜钱系统分析!$E$233),5,AND(M878&gt;铜钱系统分析!$D$234,M878&lt;=铜钱系统分析!$E$234),4,AND(M878&gt;铜钱系统分析!$D$235,M878&lt;=铜钱系统分析!$E$235),3,AND(M878&gt;铜钱系统分析!$D$236,M878&lt;=铜钱系统分析!$E$236),2)</f>
        <v>3</v>
      </c>
      <c r="P878" s="48">
        <f t="shared" ca="1" si="135"/>
        <v>21.015823333226578</v>
      </c>
      <c r="Q878">
        <f ca="1">_xlfn.IFS(AND(P878&gt;铜钱系统分析!$D$233,P878&lt;=铜钱系统分析!$E$233),5,AND(P878&gt;铜钱系统分析!$D$234,P878&lt;=铜钱系统分析!$E$234),4,AND(P878&gt;铜钱系统分析!$D$235,P878&lt;=铜钱系统分析!$E$235),3,AND(P878&gt;铜钱系统分析!$D$236,P878&lt;=铜钱系统分析!$E$236),2)</f>
        <v>3</v>
      </c>
      <c r="S878" s="48">
        <f t="shared" ca="1" si="136"/>
        <v>79.427306437820846</v>
      </c>
      <c r="T878">
        <f ca="1">_xlfn.IFS(AND(S878&gt;铜钱系统分析!$D$233,S878&lt;=铜钱系统分析!$E$233),5,AND(S878&gt;铜钱系统分析!$D$234,S878&lt;=铜钱系统分析!$E$234),4,AND(S878&gt;铜钱系统分析!$D$235,S878&lt;=铜钱系统分析!$E$235),3,AND(S878&gt;铜钱系统分析!$D$236,S878&lt;=铜钱系统分析!$E$236),2)</f>
        <v>2</v>
      </c>
      <c r="V878" s="48">
        <f t="shared" ca="1" si="137"/>
        <v>83.236229728536088</v>
      </c>
      <c r="W878">
        <f ca="1">_xlfn.IFS(AND(V878&gt;铜钱系统分析!$D$233,V878&lt;=铜钱系统分析!$E$233),5,AND(V878&gt;铜钱系统分析!$D$234,V878&lt;=铜钱系统分析!$E$234),4,AND(V878&gt;铜钱系统分析!$D$235,V878&lt;=铜钱系统分析!$E$235),3,AND(V878&gt;铜钱系统分析!$D$236,V878&lt;=铜钱系统分析!$E$236),2)</f>
        <v>2</v>
      </c>
      <c r="Y878" s="48">
        <f t="shared" ca="1" si="138"/>
        <v>10.983252262100219</v>
      </c>
      <c r="Z878">
        <f ca="1">_xlfn.IFS(AND(Y878&gt;铜钱系统分析!$D$233,Y878&lt;=铜钱系统分析!$E$233),5,AND(Y878&gt;铜钱系统分析!$D$234,Y878&lt;=铜钱系统分析!$E$234),4,AND(Y878&gt;铜钱系统分析!$D$235,Y878&lt;=铜钱系统分析!$E$235),3,AND(Y878&gt;铜钱系统分析!$D$236,Y878&lt;=铜钱系统分析!$E$236),2)</f>
        <v>3</v>
      </c>
      <c r="AB878" s="48">
        <f t="shared" ca="1" si="139"/>
        <v>26.592870761352337</v>
      </c>
      <c r="AC878">
        <f ca="1">_xlfn.IFS(AND(AB878&gt;铜钱系统分析!$D$233,AB878&lt;=铜钱系统分析!$E$233),5,AND(AB878&gt;铜钱系统分析!$D$234,AB878&lt;=铜钱系统分析!$E$234),4,AND(AB878&gt;铜钱系统分析!$D$235,AB878&lt;=铜钱系统分析!$E$235),3,AND(AB878&gt;铜钱系统分析!$D$236,AB878&lt;=铜钱系统分析!$E$236),2)</f>
        <v>3</v>
      </c>
    </row>
    <row r="879" spans="1:29" x14ac:dyDescent="0.15">
      <c r="A879" s="48">
        <f t="shared" ca="1" si="130"/>
        <v>56.001290335018396</v>
      </c>
      <c r="B879">
        <f ca="1">_xlfn.IFS(AND(A879&gt;铜钱系统分析!$D$233,A879&lt;=铜钱系统分析!$E$233),5,AND(A879&gt;铜钱系统分析!$D$234,A879&lt;=铜钱系统分析!$E$234),4,AND(A879&gt;铜钱系统分析!$D$235,A879&lt;=铜钱系统分析!$E$235),3,AND(A879&gt;铜钱系统分析!$D$236,A879&lt;=铜钱系统分析!$E$236),2)</f>
        <v>3</v>
      </c>
      <c r="D879" s="48">
        <f t="shared" ca="1" si="131"/>
        <v>98.306382097935497</v>
      </c>
      <c r="E879">
        <f ca="1">_xlfn.IFS(AND(D879&gt;铜钱系统分析!$D$233,D879&lt;=铜钱系统分析!$E$233),5,AND(D879&gt;铜钱系统分析!$D$234,D879&lt;=铜钱系统分析!$E$234),4,AND(D879&gt;铜钱系统分析!$D$235,D879&lt;=铜钱系统分析!$E$235),3,AND(D879&gt;铜钱系统分析!$D$236,D879&lt;=铜钱系统分析!$E$236),2)</f>
        <v>2</v>
      </c>
      <c r="G879" s="48">
        <f t="shared" ca="1" si="132"/>
        <v>28.250342935732707</v>
      </c>
      <c r="H879">
        <f ca="1">_xlfn.IFS(AND(G879&gt;铜钱系统分析!$D$233,G879&lt;=铜钱系统分析!$E$233),5,AND(G879&gt;铜钱系统分析!$D$234,G879&lt;=铜钱系统分析!$E$234),4,AND(G879&gt;铜钱系统分析!$D$235,G879&lt;=铜钱系统分析!$E$235),3,AND(G879&gt;铜钱系统分析!$D$236,G879&lt;=铜钱系统分析!$E$236),2)</f>
        <v>3</v>
      </c>
      <c r="J879" s="48">
        <f t="shared" ca="1" si="133"/>
        <v>8.8060710989536268</v>
      </c>
      <c r="K879">
        <f ca="1">_xlfn.IFS(AND(J879&gt;铜钱系统分析!$D$233,J879&lt;=铜钱系统分析!$E$233),5,AND(J879&gt;铜钱系统分析!$D$234,J879&lt;=铜钱系统分析!$E$234),4,AND(J879&gt;铜钱系统分析!$D$235,J879&lt;=铜钱系统分析!$E$235),3,AND(J879&gt;铜钱系统分析!$D$236,J879&lt;=铜钱系统分析!$E$236),2)</f>
        <v>3</v>
      </c>
      <c r="M879" s="48">
        <f t="shared" ca="1" si="134"/>
        <v>95.980363383488609</v>
      </c>
      <c r="N879">
        <f ca="1">_xlfn.IFS(AND(M879&gt;铜钱系统分析!$D$233,M879&lt;=铜钱系统分析!$E$233),5,AND(M879&gt;铜钱系统分析!$D$234,M879&lt;=铜钱系统分析!$E$234),4,AND(M879&gt;铜钱系统分析!$D$235,M879&lt;=铜钱系统分析!$E$235),3,AND(M879&gt;铜钱系统分析!$D$236,M879&lt;=铜钱系统分析!$E$236),2)</f>
        <v>2</v>
      </c>
      <c r="P879" s="48">
        <f t="shared" ca="1" si="135"/>
        <v>32.987205428052789</v>
      </c>
      <c r="Q879">
        <f ca="1">_xlfn.IFS(AND(P879&gt;铜钱系统分析!$D$233,P879&lt;=铜钱系统分析!$E$233),5,AND(P879&gt;铜钱系统分析!$D$234,P879&lt;=铜钱系统分析!$E$234),4,AND(P879&gt;铜钱系统分析!$D$235,P879&lt;=铜钱系统分析!$E$235),3,AND(P879&gt;铜钱系统分析!$D$236,P879&lt;=铜钱系统分析!$E$236),2)</f>
        <v>3</v>
      </c>
      <c r="S879" s="48">
        <f t="shared" ca="1" si="136"/>
        <v>80.888145329746962</v>
      </c>
      <c r="T879">
        <f ca="1">_xlfn.IFS(AND(S879&gt;铜钱系统分析!$D$233,S879&lt;=铜钱系统分析!$E$233),5,AND(S879&gt;铜钱系统分析!$D$234,S879&lt;=铜钱系统分析!$E$234),4,AND(S879&gt;铜钱系统分析!$D$235,S879&lt;=铜钱系统分析!$E$235),3,AND(S879&gt;铜钱系统分析!$D$236,S879&lt;=铜钱系统分析!$E$236),2)</f>
        <v>2</v>
      </c>
      <c r="V879" s="48">
        <f t="shared" ca="1" si="137"/>
        <v>89.030020351276647</v>
      </c>
      <c r="W879">
        <f ca="1">_xlfn.IFS(AND(V879&gt;铜钱系统分析!$D$233,V879&lt;=铜钱系统分析!$E$233),5,AND(V879&gt;铜钱系统分析!$D$234,V879&lt;=铜钱系统分析!$E$234),4,AND(V879&gt;铜钱系统分析!$D$235,V879&lt;=铜钱系统分析!$E$235),3,AND(V879&gt;铜钱系统分析!$D$236,V879&lt;=铜钱系统分析!$E$236),2)</f>
        <v>2</v>
      </c>
      <c r="Y879" s="48">
        <f t="shared" ca="1" si="138"/>
        <v>48.378303842800619</v>
      </c>
      <c r="Z879">
        <f ca="1">_xlfn.IFS(AND(Y879&gt;铜钱系统分析!$D$233,Y879&lt;=铜钱系统分析!$E$233),5,AND(Y879&gt;铜钱系统分析!$D$234,Y879&lt;=铜钱系统分析!$E$234),4,AND(Y879&gt;铜钱系统分析!$D$235,Y879&lt;=铜钱系统分析!$E$235),3,AND(Y879&gt;铜钱系统分析!$D$236,Y879&lt;=铜钱系统分析!$E$236),2)</f>
        <v>3</v>
      </c>
      <c r="AB879" s="48">
        <f t="shared" ca="1" si="139"/>
        <v>43.650283600531225</v>
      </c>
      <c r="AC879">
        <f ca="1">_xlfn.IFS(AND(AB879&gt;铜钱系统分析!$D$233,AB879&lt;=铜钱系统分析!$E$233),5,AND(AB879&gt;铜钱系统分析!$D$234,AB879&lt;=铜钱系统分析!$E$234),4,AND(AB879&gt;铜钱系统分析!$D$235,AB879&lt;=铜钱系统分析!$E$235),3,AND(AB879&gt;铜钱系统分析!$D$236,AB879&lt;=铜钱系统分析!$E$236),2)</f>
        <v>3</v>
      </c>
    </row>
    <row r="880" spans="1:29" x14ac:dyDescent="0.15">
      <c r="A880" s="48">
        <f t="shared" ca="1" si="130"/>
        <v>49.583263188862105</v>
      </c>
      <c r="B880">
        <f ca="1">_xlfn.IFS(AND(A880&gt;铜钱系统分析!$D$233,A880&lt;=铜钱系统分析!$E$233),5,AND(A880&gt;铜钱系统分析!$D$234,A880&lt;=铜钱系统分析!$E$234),4,AND(A880&gt;铜钱系统分析!$D$235,A880&lt;=铜钱系统分析!$E$235),3,AND(A880&gt;铜钱系统分析!$D$236,A880&lt;=铜钱系统分析!$E$236),2)</f>
        <v>3</v>
      </c>
      <c r="D880" s="48">
        <f t="shared" ca="1" si="131"/>
        <v>55.573872670141178</v>
      </c>
      <c r="E880">
        <f ca="1">_xlfn.IFS(AND(D880&gt;铜钱系统分析!$D$233,D880&lt;=铜钱系统分析!$E$233),5,AND(D880&gt;铜钱系统分析!$D$234,D880&lt;=铜钱系统分析!$E$234),4,AND(D880&gt;铜钱系统分析!$D$235,D880&lt;=铜钱系统分析!$E$235),3,AND(D880&gt;铜钱系统分析!$D$236,D880&lt;=铜钱系统分析!$E$236),2)</f>
        <v>3</v>
      </c>
      <c r="G880" s="48">
        <f t="shared" ca="1" si="132"/>
        <v>16.934843111731201</v>
      </c>
      <c r="H880">
        <f ca="1">_xlfn.IFS(AND(G880&gt;铜钱系统分析!$D$233,G880&lt;=铜钱系统分析!$E$233),5,AND(G880&gt;铜钱系统分析!$D$234,G880&lt;=铜钱系统分析!$E$234),4,AND(G880&gt;铜钱系统分析!$D$235,G880&lt;=铜钱系统分析!$E$235),3,AND(G880&gt;铜钱系统分析!$D$236,G880&lt;=铜钱系统分析!$E$236),2)</f>
        <v>3</v>
      </c>
      <c r="J880" s="48">
        <f t="shared" ca="1" si="133"/>
        <v>30.376920598970823</v>
      </c>
      <c r="K880">
        <f ca="1">_xlfn.IFS(AND(J880&gt;铜钱系统分析!$D$233,J880&lt;=铜钱系统分析!$E$233),5,AND(J880&gt;铜钱系统分析!$D$234,J880&lt;=铜钱系统分析!$E$234),4,AND(J880&gt;铜钱系统分析!$D$235,J880&lt;=铜钱系统分析!$E$235),3,AND(J880&gt;铜钱系统分析!$D$236,J880&lt;=铜钱系统分析!$E$236),2)</f>
        <v>3</v>
      </c>
      <c r="M880" s="48">
        <f t="shared" ca="1" si="134"/>
        <v>69.668236219958615</v>
      </c>
      <c r="N880">
        <f ca="1">_xlfn.IFS(AND(M880&gt;铜钱系统分析!$D$233,M880&lt;=铜钱系统分析!$E$233),5,AND(M880&gt;铜钱系统分析!$D$234,M880&lt;=铜钱系统分析!$E$234),4,AND(M880&gt;铜钱系统分析!$D$235,M880&lt;=铜钱系统分析!$E$235),3,AND(M880&gt;铜钱系统分析!$D$236,M880&lt;=铜钱系统分析!$E$236),2)</f>
        <v>3</v>
      </c>
      <c r="P880" s="48">
        <f t="shared" ca="1" si="135"/>
        <v>9.6041533840583337</v>
      </c>
      <c r="Q880">
        <f ca="1">_xlfn.IFS(AND(P880&gt;铜钱系统分析!$D$233,P880&lt;=铜钱系统分析!$E$233),5,AND(P880&gt;铜钱系统分析!$D$234,P880&lt;=铜钱系统分析!$E$234),4,AND(P880&gt;铜钱系统分析!$D$235,P880&lt;=铜钱系统分析!$E$235),3,AND(P880&gt;铜钱系统分析!$D$236,P880&lt;=铜钱系统分析!$E$236),2)</f>
        <v>3</v>
      </c>
      <c r="S880" s="48">
        <f t="shared" ca="1" si="136"/>
        <v>82.333292684023206</v>
      </c>
      <c r="T880">
        <f ca="1">_xlfn.IFS(AND(S880&gt;铜钱系统分析!$D$233,S880&lt;=铜钱系统分析!$E$233),5,AND(S880&gt;铜钱系统分析!$D$234,S880&lt;=铜钱系统分析!$E$234),4,AND(S880&gt;铜钱系统分析!$D$235,S880&lt;=铜钱系统分析!$E$235),3,AND(S880&gt;铜钱系统分析!$D$236,S880&lt;=铜钱系统分析!$E$236),2)</f>
        <v>2</v>
      </c>
      <c r="V880" s="48">
        <f t="shared" ca="1" si="137"/>
        <v>32.423509941476226</v>
      </c>
      <c r="W880">
        <f ca="1">_xlfn.IFS(AND(V880&gt;铜钱系统分析!$D$233,V880&lt;=铜钱系统分析!$E$233),5,AND(V880&gt;铜钱系统分析!$D$234,V880&lt;=铜钱系统分析!$E$234),4,AND(V880&gt;铜钱系统分析!$D$235,V880&lt;=铜钱系统分析!$E$235),3,AND(V880&gt;铜钱系统分析!$D$236,V880&lt;=铜钱系统分析!$E$236),2)</f>
        <v>3</v>
      </c>
      <c r="Y880" s="48">
        <f t="shared" ca="1" si="138"/>
        <v>1.0667673014274848</v>
      </c>
      <c r="Z880">
        <f ca="1">_xlfn.IFS(AND(Y880&gt;铜钱系统分析!$D$233,Y880&lt;=铜钱系统分析!$E$233),5,AND(Y880&gt;铜钱系统分析!$D$234,Y880&lt;=铜钱系统分析!$E$234),4,AND(Y880&gt;铜钱系统分析!$D$235,Y880&lt;=铜钱系统分析!$E$235),3,AND(Y880&gt;铜钱系统分析!$D$236,Y880&lt;=铜钱系统分析!$E$236),2)</f>
        <v>4</v>
      </c>
      <c r="AB880" s="48">
        <f t="shared" ca="1" si="139"/>
        <v>91.907315282612629</v>
      </c>
      <c r="AC880">
        <f ca="1">_xlfn.IFS(AND(AB880&gt;铜钱系统分析!$D$233,AB880&lt;=铜钱系统分析!$E$233),5,AND(AB880&gt;铜钱系统分析!$D$234,AB880&lt;=铜钱系统分析!$E$234),4,AND(AB880&gt;铜钱系统分析!$D$235,AB880&lt;=铜钱系统分析!$E$235),3,AND(AB880&gt;铜钱系统分析!$D$236,AB880&lt;=铜钱系统分析!$E$236),2)</f>
        <v>2</v>
      </c>
    </row>
    <row r="881" spans="1:29" x14ac:dyDescent="0.15">
      <c r="A881" s="48">
        <f t="shared" ca="1" si="130"/>
        <v>95.567089750392938</v>
      </c>
      <c r="B881">
        <f ca="1">_xlfn.IFS(AND(A881&gt;铜钱系统分析!$D$233,A881&lt;=铜钱系统分析!$E$233),5,AND(A881&gt;铜钱系统分析!$D$234,A881&lt;=铜钱系统分析!$E$234),4,AND(A881&gt;铜钱系统分析!$D$235,A881&lt;=铜钱系统分析!$E$235),3,AND(A881&gt;铜钱系统分析!$D$236,A881&lt;=铜钱系统分析!$E$236),2)</f>
        <v>2</v>
      </c>
      <c r="D881" s="48">
        <f t="shared" ca="1" si="131"/>
        <v>41.448121000882807</v>
      </c>
      <c r="E881">
        <f ca="1">_xlfn.IFS(AND(D881&gt;铜钱系统分析!$D$233,D881&lt;=铜钱系统分析!$E$233),5,AND(D881&gt;铜钱系统分析!$D$234,D881&lt;=铜钱系统分析!$E$234),4,AND(D881&gt;铜钱系统分析!$D$235,D881&lt;=铜钱系统分析!$E$235),3,AND(D881&gt;铜钱系统分析!$D$236,D881&lt;=铜钱系统分析!$E$236),2)</f>
        <v>3</v>
      </c>
      <c r="G881" s="48">
        <f t="shared" ca="1" si="132"/>
        <v>74.578954361924303</v>
      </c>
      <c r="H881">
        <f ca="1">_xlfn.IFS(AND(G881&gt;铜钱系统分析!$D$233,G881&lt;=铜钱系统分析!$E$233),5,AND(G881&gt;铜钱系统分析!$D$234,G881&lt;=铜钱系统分析!$E$234),4,AND(G881&gt;铜钱系统分析!$D$235,G881&lt;=铜钱系统分析!$E$235),3,AND(G881&gt;铜钱系统分析!$D$236,G881&lt;=铜钱系统分析!$E$236),2)</f>
        <v>2</v>
      </c>
      <c r="J881" s="48">
        <f t="shared" ca="1" si="133"/>
        <v>78.700267606185221</v>
      </c>
      <c r="K881">
        <f ca="1">_xlfn.IFS(AND(J881&gt;铜钱系统分析!$D$233,J881&lt;=铜钱系统分析!$E$233),5,AND(J881&gt;铜钱系统分析!$D$234,J881&lt;=铜钱系统分析!$E$234),4,AND(J881&gt;铜钱系统分析!$D$235,J881&lt;=铜钱系统分析!$E$235),3,AND(J881&gt;铜钱系统分析!$D$236,J881&lt;=铜钱系统分析!$E$236),2)</f>
        <v>2</v>
      </c>
      <c r="M881" s="48">
        <f t="shared" ca="1" si="134"/>
        <v>23.021360886227271</v>
      </c>
      <c r="N881">
        <f ca="1">_xlfn.IFS(AND(M881&gt;铜钱系统分析!$D$233,M881&lt;=铜钱系统分析!$E$233),5,AND(M881&gt;铜钱系统分析!$D$234,M881&lt;=铜钱系统分析!$E$234),4,AND(M881&gt;铜钱系统分析!$D$235,M881&lt;=铜钱系统分析!$E$235),3,AND(M881&gt;铜钱系统分析!$D$236,M881&lt;=铜钱系统分析!$E$236),2)</f>
        <v>3</v>
      </c>
      <c r="P881" s="48">
        <f t="shared" ca="1" si="135"/>
        <v>95.816934820288338</v>
      </c>
      <c r="Q881">
        <f ca="1">_xlfn.IFS(AND(P881&gt;铜钱系统分析!$D$233,P881&lt;=铜钱系统分析!$E$233),5,AND(P881&gt;铜钱系统分析!$D$234,P881&lt;=铜钱系统分析!$E$234),4,AND(P881&gt;铜钱系统分析!$D$235,P881&lt;=铜钱系统分析!$E$235),3,AND(P881&gt;铜钱系统分析!$D$236,P881&lt;=铜钱系统分析!$E$236),2)</f>
        <v>2</v>
      </c>
      <c r="S881" s="48">
        <f t="shared" ca="1" si="136"/>
        <v>73.64475905591695</v>
      </c>
      <c r="T881">
        <f ca="1">_xlfn.IFS(AND(S881&gt;铜钱系统分析!$D$233,S881&lt;=铜钱系统分析!$E$233),5,AND(S881&gt;铜钱系统分析!$D$234,S881&lt;=铜钱系统分析!$E$234),4,AND(S881&gt;铜钱系统分析!$D$235,S881&lt;=铜钱系统分析!$E$235),3,AND(S881&gt;铜钱系统分析!$D$236,S881&lt;=铜钱系统分析!$E$236),2)</f>
        <v>2</v>
      </c>
      <c r="V881" s="48">
        <f t="shared" ca="1" si="137"/>
        <v>20.636544016130831</v>
      </c>
      <c r="W881">
        <f ca="1">_xlfn.IFS(AND(V881&gt;铜钱系统分析!$D$233,V881&lt;=铜钱系统分析!$E$233),5,AND(V881&gt;铜钱系统分析!$D$234,V881&lt;=铜钱系统分析!$E$234),4,AND(V881&gt;铜钱系统分析!$D$235,V881&lt;=铜钱系统分析!$E$235),3,AND(V881&gt;铜钱系统分析!$D$236,V881&lt;=铜钱系统分析!$E$236),2)</f>
        <v>3</v>
      </c>
      <c r="Y881" s="48">
        <f t="shared" ca="1" si="138"/>
        <v>3.3328685127874569</v>
      </c>
      <c r="Z881">
        <f ca="1">_xlfn.IFS(AND(Y881&gt;铜钱系统分析!$D$233,Y881&lt;=铜钱系统分析!$E$233),5,AND(Y881&gt;铜钱系统分析!$D$234,Y881&lt;=铜钱系统分析!$E$234),4,AND(Y881&gt;铜钱系统分析!$D$235,Y881&lt;=铜钱系统分析!$E$235),3,AND(Y881&gt;铜钱系统分析!$D$236,Y881&lt;=铜钱系统分析!$E$236),2)</f>
        <v>3</v>
      </c>
      <c r="AB881" s="48">
        <f t="shared" ca="1" si="139"/>
        <v>98.901687199630132</v>
      </c>
      <c r="AC881">
        <f ca="1">_xlfn.IFS(AND(AB881&gt;铜钱系统分析!$D$233,AB881&lt;=铜钱系统分析!$E$233),5,AND(AB881&gt;铜钱系统分析!$D$234,AB881&lt;=铜钱系统分析!$E$234),4,AND(AB881&gt;铜钱系统分析!$D$235,AB881&lt;=铜钱系统分析!$E$235),3,AND(AB881&gt;铜钱系统分析!$D$236,AB881&lt;=铜钱系统分析!$E$236),2)</f>
        <v>2</v>
      </c>
    </row>
    <row r="882" spans="1:29" x14ac:dyDescent="0.15">
      <c r="A882" s="48">
        <f t="shared" ca="1" si="130"/>
        <v>40.436694373175818</v>
      </c>
      <c r="B882">
        <f ca="1">_xlfn.IFS(AND(A882&gt;铜钱系统分析!$D$233,A882&lt;=铜钱系统分析!$E$233),5,AND(A882&gt;铜钱系统分析!$D$234,A882&lt;=铜钱系统分析!$E$234),4,AND(A882&gt;铜钱系统分析!$D$235,A882&lt;=铜钱系统分析!$E$235),3,AND(A882&gt;铜钱系统分析!$D$236,A882&lt;=铜钱系统分析!$E$236),2)</f>
        <v>3</v>
      </c>
      <c r="D882" s="48">
        <f t="shared" ca="1" si="131"/>
        <v>49.93845597140276</v>
      </c>
      <c r="E882">
        <f ca="1">_xlfn.IFS(AND(D882&gt;铜钱系统分析!$D$233,D882&lt;=铜钱系统分析!$E$233),5,AND(D882&gt;铜钱系统分析!$D$234,D882&lt;=铜钱系统分析!$E$234),4,AND(D882&gt;铜钱系统分析!$D$235,D882&lt;=铜钱系统分析!$E$235),3,AND(D882&gt;铜钱系统分析!$D$236,D882&lt;=铜钱系统分析!$E$236),2)</f>
        <v>3</v>
      </c>
      <c r="G882" s="48">
        <f t="shared" ca="1" si="132"/>
        <v>19.422735938500068</v>
      </c>
      <c r="H882">
        <f ca="1">_xlfn.IFS(AND(G882&gt;铜钱系统分析!$D$233,G882&lt;=铜钱系统分析!$E$233),5,AND(G882&gt;铜钱系统分析!$D$234,G882&lt;=铜钱系统分析!$E$234),4,AND(G882&gt;铜钱系统分析!$D$235,G882&lt;=铜钱系统分析!$E$235),3,AND(G882&gt;铜钱系统分析!$D$236,G882&lt;=铜钱系统分析!$E$236),2)</f>
        <v>3</v>
      </c>
      <c r="J882" s="48">
        <f t="shared" ca="1" si="133"/>
        <v>12.895724040077516</v>
      </c>
      <c r="K882">
        <f ca="1">_xlfn.IFS(AND(J882&gt;铜钱系统分析!$D$233,J882&lt;=铜钱系统分析!$E$233),5,AND(J882&gt;铜钱系统分析!$D$234,J882&lt;=铜钱系统分析!$E$234),4,AND(J882&gt;铜钱系统分析!$D$235,J882&lt;=铜钱系统分析!$E$235),3,AND(J882&gt;铜钱系统分析!$D$236,J882&lt;=铜钱系统分析!$E$236),2)</f>
        <v>3</v>
      </c>
      <c r="M882" s="48">
        <f t="shared" ca="1" si="134"/>
        <v>2.3183736258682308</v>
      </c>
      <c r="N882">
        <f ca="1">_xlfn.IFS(AND(M882&gt;铜钱系统分析!$D$233,M882&lt;=铜钱系统分析!$E$233),5,AND(M882&gt;铜钱系统分析!$D$234,M882&lt;=铜钱系统分析!$E$234),4,AND(M882&gt;铜钱系统分析!$D$235,M882&lt;=铜钱系统分析!$E$235),3,AND(M882&gt;铜钱系统分析!$D$236,M882&lt;=铜钱系统分析!$E$236),2)</f>
        <v>4</v>
      </c>
      <c r="P882" s="48">
        <f t="shared" ca="1" si="135"/>
        <v>77.720160093232437</v>
      </c>
      <c r="Q882">
        <f ca="1">_xlfn.IFS(AND(P882&gt;铜钱系统分析!$D$233,P882&lt;=铜钱系统分析!$E$233),5,AND(P882&gt;铜钱系统分析!$D$234,P882&lt;=铜钱系统分析!$E$234),4,AND(P882&gt;铜钱系统分析!$D$235,P882&lt;=铜钱系统分析!$E$235),3,AND(P882&gt;铜钱系统分析!$D$236,P882&lt;=铜钱系统分析!$E$236),2)</f>
        <v>2</v>
      </c>
      <c r="S882" s="48">
        <f t="shared" ca="1" si="136"/>
        <v>35.252539795027779</v>
      </c>
      <c r="T882">
        <f ca="1">_xlfn.IFS(AND(S882&gt;铜钱系统分析!$D$233,S882&lt;=铜钱系统分析!$E$233),5,AND(S882&gt;铜钱系统分析!$D$234,S882&lt;=铜钱系统分析!$E$234),4,AND(S882&gt;铜钱系统分析!$D$235,S882&lt;=铜钱系统分析!$E$235),3,AND(S882&gt;铜钱系统分析!$D$236,S882&lt;=铜钱系统分析!$E$236),2)</f>
        <v>3</v>
      </c>
      <c r="V882" s="48">
        <f t="shared" ca="1" si="137"/>
        <v>37.744821417922658</v>
      </c>
      <c r="W882">
        <f ca="1">_xlfn.IFS(AND(V882&gt;铜钱系统分析!$D$233,V882&lt;=铜钱系统分析!$E$233),5,AND(V882&gt;铜钱系统分析!$D$234,V882&lt;=铜钱系统分析!$E$234),4,AND(V882&gt;铜钱系统分析!$D$235,V882&lt;=铜钱系统分析!$E$235),3,AND(V882&gt;铜钱系统分析!$D$236,V882&lt;=铜钱系统分析!$E$236),2)</f>
        <v>3</v>
      </c>
      <c r="Y882" s="48">
        <f t="shared" ca="1" si="138"/>
        <v>42.116203155238296</v>
      </c>
      <c r="Z882">
        <f ca="1">_xlfn.IFS(AND(Y882&gt;铜钱系统分析!$D$233,Y882&lt;=铜钱系统分析!$E$233),5,AND(Y882&gt;铜钱系统分析!$D$234,Y882&lt;=铜钱系统分析!$E$234),4,AND(Y882&gt;铜钱系统分析!$D$235,Y882&lt;=铜钱系统分析!$E$235),3,AND(Y882&gt;铜钱系统分析!$D$236,Y882&lt;=铜钱系统分析!$E$236),2)</f>
        <v>3</v>
      </c>
      <c r="AB882" s="48">
        <f t="shared" ca="1" si="139"/>
        <v>83.905976120721519</v>
      </c>
      <c r="AC882">
        <f ca="1">_xlfn.IFS(AND(AB882&gt;铜钱系统分析!$D$233,AB882&lt;=铜钱系统分析!$E$233),5,AND(AB882&gt;铜钱系统分析!$D$234,AB882&lt;=铜钱系统分析!$E$234),4,AND(AB882&gt;铜钱系统分析!$D$235,AB882&lt;=铜钱系统分析!$E$235),3,AND(AB882&gt;铜钱系统分析!$D$236,AB882&lt;=铜钱系统分析!$E$236),2)</f>
        <v>2</v>
      </c>
    </row>
    <row r="883" spans="1:29" x14ac:dyDescent="0.15">
      <c r="A883" s="48">
        <f t="shared" ca="1" si="130"/>
        <v>52.90418414719521</v>
      </c>
      <c r="B883">
        <f ca="1">_xlfn.IFS(AND(A883&gt;铜钱系统分析!$D$233,A883&lt;=铜钱系统分析!$E$233),5,AND(A883&gt;铜钱系统分析!$D$234,A883&lt;=铜钱系统分析!$E$234),4,AND(A883&gt;铜钱系统分析!$D$235,A883&lt;=铜钱系统分析!$E$235),3,AND(A883&gt;铜钱系统分析!$D$236,A883&lt;=铜钱系统分析!$E$236),2)</f>
        <v>3</v>
      </c>
      <c r="D883" s="48">
        <f t="shared" ca="1" si="131"/>
        <v>66.405569728347814</v>
      </c>
      <c r="E883">
        <f ca="1">_xlfn.IFS(AND(D883&gt;铜钱系统分析!$D$233,D883&lt;=铜钱系统分析!$E$233),5,AND(D883&gt;铜钱系统分析!$D$234,D883&lt;=铜钱系统分析!$E$234),4,AND(D883&gt;铜钱系统分析!$D$235,D883&lt;=铜钱系统分析!$E$235),3,AND(D883&gt;铜钱系统分析!$D$236,D883&lt;=铜钱系统分析!$E$236),2)</f>
        <v>3</v>
      </c>
      <c r="G883" s="48">
        <f t="shared" ca="1" si="132"/>
        <v>95.987182365297258</v>
      </c>
      <c r="H883">
        <f ca="1">_xlfn.IFS(AND(G883&gt;铜钱系统分析!$D$233,G883&lt;=铜钱系统分析!$E$233),5,AND(G883&gt;铜钱系统分析!$D$234,G883&lt;=铜钱系统分析!$E$234),4,AND(G883&gt;铜钱系统分析!$D$235,G883&lt;=铜钱系统分析!$E$235),3,AND(G883&gt;铜钱系统分析!$D$236,G883&lt;=铜钱系统分析!$E$236),2)</f>
        <v>2</v>
      </c>
      <c r="J883" s="48">
        <f t="shared" ca="1" si="133"/>
        <v>73.756580721113394</v>
      </c>
      <c r="K883">
        <f ca="1">_xlfn.IFS(AND(J883&gt;铜钱系统分析!$D$233,J883&lt;=铜钱系统分析!$E$233),5,AND(J883&gt;铜钱系统分析!$D$234,J883&lt;=铜钱系统分析!$E$234),4,AND(J883&gt;铜钱系统分析!$D$235,J883&lt;=铜钱系统分析!$E$235),3,AND(J883&gt;铜钱系统分析!$D$236,J883&lt;=铜钱系统分析!$E$236),2)</f>
        <v>2</v>
      </c>
      <c r="M883" s="48">
        <f t="shared" ca="1" si="134"/>
        <v>69.720485593180797</v>
      </c>
      <c r="N883">
        <f ca="1">_xlfn.IFS(AND(M883&gt;铜钱系统分析!$D$233,M883&lt;=铜钱系统分析!$E$233),5,AND(M883&gt;铜钱系统分析!$D$234,M883&lt;=铜钱系统分析!$E$234),4,AND(M883&gt;铜钱系统分析!$D$235,M883&lt;=铜钱系统分析!$E$235),3,AND(M883&gt;铜钱系统分析!$D$236,M883&lt;=铜钱系统分析!$E$236),2)</f>
        <v>3</v>
      </c>
      <c r="P883" s="48">
        <f t="shared" ca="1" si="135"/>
        <v>90.974355886091956</v>
      </c>
      <c r="Q883">
        <f ca="1">_xlfn.IFS(AND(P883&gt;铜钱系统分析!$D$233,P883&lt;=铜钱系统分析!$E$233),5,AND(P883&gt;铜钱系统分析!$D$234,P883&lt;=铜钱系统分析!$E$234),4,AND(P883&gt;铜钱系统分析!$D$235,P883&lt;=铜钱系统分析!$E$235),3,AND(P883&gt;铜钱系统分析!$D$236,P883&lt;=铜钱系统分析!$E$236),2)</f>
        <v>2</v>
      </c>
      <c r="S883" s="48">
        <f t="shared" ca="1" si="136"/>
        <v>67.170170659326274</v>
      </c>
      <c r="T883">
        <f ca="1">_xlfn.IFS(AND(S883&gt;铜钱系统分析!$D$233,S883&lt;=铜钱系统分析!$E$233),5,AND(S883&gt;铜钱系统分析!$D$234,S883&lt;=铜钱系统分析!$E$234),4,AND(S883&gt;铜钱系统分析!$D$235,S883&lt;=铜钱系统分析!$E$235),3,AND(S883&gt;铜钱系统分析!$D$236,S883&lt;=铜钱系统分析!$E$236),2)</f>
        <v>3</v>
      </c>
      <c r="V883" s="48">
        <f t="shared" ca="1" si="137"/>
        <v>65.268977373623287</v>
      </c>
      <c r="W883">
        <f ca="1">_xlfn.IFS(AND(V883&gt;铜钱系统分析!$D$233,V883&lt;=铜钱系统分析!$E$233),5,AND(V883&gt;铜钱系统分析!$D$234,V883&lt;=铜钱系统分析!$E$234),4,AND(V883&gt;铜钱系统分析!$D$235,V883&lt;=铜钱系统分析!$E$235),3,AND(V883&gt;铜钱系统分析!$D$236,V883&lt;=铜钱系统分析!$E$236),2)</f>
        <v>3</v>
      </c>
      <c r="Y883" s="48">
        <f t="shared" ca="1" si="138"/>
        <v>9.2951979204420887</v>
      </c>
      <c r="Z883">
        <f ca="1">_xlfn.IFS(AND(Y883&gt;铜钱系统分析!$D$233,Y883&lt;=铜钱系统分析!$E$233),5,AND(Y883&gt;铜钱系统分析!$D$234,Y883&lt;=铜钱系统分析!$E$234),4,AND(Y883&gt;铜钱系统分析!$D$235,Y883&lt;=铜钱系统分析!$E$235),3,AND(Y883&gt;铜钱系统分析!$D$236,Y883&lt;=铜钱系统分析!$E$236),2)</f>
        <v>3</v>
      </c>
      <c r="AB883" s="48">
        <f t="shared" ca="1" si="139"/>
        <v>5.8166224571093661</v>
      </c>
      <c r="AC883">
        <f ca="1">_xlfn.IFS(AND(AB883&gt;铜钱系统分析!$D$233,AB883&lt;=铜钱系统分析!$E$233),5,AND(AB883&gt;铜钱系统分析!$D$234,AB883&lt;=铜钱系统分析!$E$234),4,AND(AB883&gt;铜钱系统分析!$D$235,AB883&lt;=铜钱系统分析!$E$235),3,AND(AB883&gt;铜钱系统分析!$D$236,AB883&lt;=铜钱系统分析!$E$236),2)</f>
        <v>3</v>
      </c>
    </row>
    <row r="884" spans="1:29" x14ac:dyDescent="0.15">
      <c r="A884" s="48">
        <f t="shared" ca="1" si="130"/>
        <v>36.113690503673602</v>
      </c>
      <c r="B884">
        <f ca="1">_xlfn.IFS(AND(A884&gt;铜钱系统分析!$D$233,A884&lt;=铜钱系统分析!$E$233),5,AND(A884&gt;铜钱系统分析!$D$234,A884&lt;=铜钱系统分析!$E$234),4,AND(A884&gt;铜钱系统分析!$D$235,A884&lt;=铜钱系统分析!$E$235),3,AND(A884&gt;铜钱系统分析!$D$236,A884&lt;=铜钱系统分析!$E$236),2)</f>
        <v>3</v>
      </c>
      <c r="D884" s="48">
        <f t="shared" ca="1" si="131"/>
        <v>23.025573886390859</v>
      </c>
      <c r="E884">
        <f ca="1">_xlfn.IFS(AND(D884&gt;铜钱系统分析!$D$233,D884&lt;=铜钱系统分析!$E$233),5,AND(D884&gt;铜钱系统分析!$D$234,D884&lt;=铜钱系统分析!$E$234),4,AND(D884&gt;铜钱系统分析!$D$235,D884&lt;=铜钱系统分析!$E$235),3,AND(D884&gt;铜钱系统分析!$D$236,D884&lt;=铜钱系统分析!$E$236),2)</f>
        <v>3</v>
      </c>
      <c r="G884" s="48">
        <f t="shared" ca="1" si="132"/>
        <v>20.167393101314403</v>
      </c>
      <c r="H884">
        <f ca="1">_xlfn.IFS(AND(G884&gt;铜钱系统分析!$D$233,G884&lt;=铜钱系统分析!$E$233),5,AND(G884&gt;铜钱系统分析!$D$234,G884&lt;=铜钱系统分析!$E$234),4,AND(G884&gt;铜钱系统分析!$D$235,G884&lt;=铜钱系统分析!$E$235),3,AND(G884&gt;铜钱系统分析!$D$236,G884&lt;=铜钱系统分析!$E$236),2)</f>
        <v>3</v>
      </c>
      <c r="J884" s="48">
        <f t="shared" ca="1" si="133"/>
        <v>44.195572125588114</v>
      </c>
      <c r="K884">
        <f ca="1">_xlfn.IFS(AND(J884&gt;铜钱系统分析!$D$233,J884&lt;=铜钱系统分析!$E$233),5,AND(J884&gt;铜钱系统分析!$D$234,J884&lt;=铜钱系统分析!$E$234),4,AND(J884&gt;铜钱系统分析!$D$235,J884&lt;=铜钱系统分析!$E$235),3,AND(J884&gt;铜钱系统分析!$D$236,J884&lt;=铜钱系统分析!$E$236),2)</f>
        <v>3</v>
      </c>
      <c r="M884" s="48">
        <f t="shared" ca="1" si="134"/>
        <v>34.4135916202994</v>
      </c>
      <c r="N884">
        <f ca="1">_xlfn.IFS(AND(M884&gt;铜钱系统分析!$D$233,M884&lt;=铜钱系统分析!$E$233),5,AND(M884&gt;铜钱系统分析!$D$234,M884&lt;=铜钱系统分析!$E$234),4,AND(M884&gt;铜钱系统分析!$D$235,M884&lt;=铜钱系统分析!$E$235),3,AND(M884&gt;铜钱系统分析!$D$236,M884&lt;=铜钱系统分析!$E$236),2)</f>
        <v>3</v>
      </c>
      <c r="P884" s="48">
        <f t="shared" ca="1" si="135"/>
        <v>93.976654296340243</v>
      </c>
      <c r="Q884">
        <f ca="1">_xlfn.IFS(AND(P884&gt;铜钱系统分析!$D$233,P884&lt;=铜钱系统分析!$E$233),5,AND(P884&gt;铜钱系统分析!$D$234,P884&lt;=铜钱系统分析!$E$234),4,AND(P884&gt;铜钱系统分析!$D$235,P884&lt;=铜钱系统分析!$E$235),3,AND(P884&gt;铜钱系统分析!$D$236,P884&lt;=铜钱系统分析!$E$236),2)</f>
        <v>2</v>
      </c>
      <c r="S884" s="48">
        <f t="shared" ca="1" si="136"/>
        <v>48.714943470500572</v>
      </c>
      <c r="T884">
        <f ca="1">_xlfn.IFS(AND(S884&gt;铜钱系统分析!$D$233,S884&lt;=铜钱系统分析!$E$233),5,AND(S884&gt;铜钱系统分析!$D$234,S884&lt;=铜钱系统分析!$E$234),4,AND(S884&gt;铜钱系统分析!$D$235,S884&lt;=铜钱系统分析!$E$235),3,AND(S884&gt;铜钱系统分析!$D$236,S884&lt;=铜钱系统分析!$E$236),2)</f>
        <v>3</v>
      </c>
      <c r="V884" s="48">
        <f t="shared" ca="1" si="137"/>
        <v>53.409926369747062</v>
      </c>
      <c r="W884">
        <f ca="1">_xlfn.IFS(AND(V884&gt;铜钱系统分析!$D$233,V884&lt;=铜钱系统分析!$E$233),5,AND(V884&gt;铜钱系统分析!$D$234,V884&lt;=铜钱系统分析!$E$234),4,AND(V884&gt;铜钱系统分析!$D$235,V884&lt;=铜钱系统分析!$E$235),3,AND(V884&gt;铜钱系统分析!$D$236,V884&lt;=铜钱系统分析!$E$236),2)</f>
        <v>3</v>
      </c>
      <c r="Y884" s="48">
        <f t="shared" ca="1" si="138"/>
        <v>88.998660362995835</v>
      </c>
      <c r="Z884">
        <f ca="1">_xlfn.IFS(AND(Y884&gt;铜钱系统分析!$D$233,Y884&lt;=铜钱系统分析!$E$233),5,AND(Y884&gt;铜钱系统分析!$D$234,Y884&lt;=铜钱系统分析!$E$234),4,AND(Y884&gt;铜钱系统分析!$D$235,Y884&lt;=铜钱系统分析!$E$235),3,AND(Y884&gt;铜钱系统分析!$D$236,Y884&lt;=铜钱系统分析!$E$236),2)</f>
        <v>2</v>
      </c>
      <c r="AB884" s="48">
        <f t="shared" ca="1" si="139"/>
        <v>89.86978968222769</v>
      </c>
      <c r="AC884">
        <f ca="1">_xlfn.IFS(AND(AB884&gt;铜钱系统分析!$D$233,AB884&lt;=铜钱系统分析!$E$233),5,AND(AB884&gt;铜钱系统分析!$D$234,AB884&lt;=铜钱系统分析!$E$234),4,AND(AB884&gt;铜钱系统分析!$D$235,AB884&lt;=铜钱系统分析!$E$235),3,AND(AB884&gt;铜钱系统分析!$D$236,AB884&lt;=铜钱系统分析!$E$236),2)</f>
        <v>2</v>
      </c>
    </row>
    <row r="885" spans="1:29" x14ac:dyDescent="0.15">
      <c r="A885" s="48">
        <f t="shared" ca="1" si="130"/>
        <v>34.818264697244018</v>
      </c>
      <c r="B885">
        <f ca="1">_xlfn.IFS(AND(A885&gt;铜钱系统分析!$D$233,A885&lt;=铜钱系统分析!$E$233),5,AND(A885&gt;铜钱系统分析!$D$234,A885&lt;=铜钱系统分析!$E$234),4,AND(A885&gt;铜钱系统分析!$D$235,A885&lt;=铜钱系统分析!$E$235),3,AND(A885&gt;铜钱系统分析!$D$236,A885&lt;=铜钱系统分析!$E$236),2)</f>
        <v>3</v>
      </c>
      <c r="D885" s="48">
        <f t="shared" ca="1" si="131"/>
        <v>60.423200912985578</v>
      </c>
      <c r="E885">
        <f ca="1">_xlfn.IFS(AND(D885&gt;铜钱系统分析!$D$233,D885&lt;=铜钱系统分析!$E$233),5,AND(D885&gt;铜钱系统分析!$D$234,D885&lt;=铜钱系统分析!$E$234),4,AND(D885&gt;铜钱系统分析!$D$235,D885&lt;=铜钱系统分析!$E$235),3,AND(D885&gt;铜钱系统分析!$D$236,D885&lt;=铜钱系统分析!$E$236),2)</f>
        <v>3</v>
      </c>
      <c r="G885" s="48">
        <f t="shared" ca="1" si="132"/>
        <v>52.955647879275105</v>
      </c>
      <c r="H885">
        <f ca="1">_xlfn.IFS(AND(G885&gt;铜钱系统分析!$D$233,G885&lt;=铜钱系统分析!$E$233),5,AND(G885&gt;铜钱系统分析!$D$234,G885&lt;=铜钱系统分析!$E$234),4,AND(G885&gt;铜钱系统分析!$D$235,G885&lt;=铜钱系统分析!$E$235),3,AND(G885&gt;铜钱系统分析!$D$236,G885&lt;=铜钱系统分析!$E$236),2)</f>
        <v>3</v>
      </c>
      <c r="J885" s="48">
        <f t="shared" ca="1" si="133"/>
        <v>45.321791807824354</v>
      </c>
      <c r="K885">
        <f ca="1">_xlfn.IFS(AND(J885&gt;铜钱系统分析!$D$233,J885&lt;=铜钱系统分析!$E$233),5,AND(J885&gt;铜钱系统分析!$D$234,J885&lt;=铜钱系统分析!$E$234),4,AND(J885&gt;铜钱系统分析!$D$235,J885&lt;=铜钱系统分析!$E$235),3,AND(J885&gt;铜钱系统分析!$D$236,J885&lt;=铜钱系统分析!$E$236),2)</f>
        <v>3</v>
      </c>
      <c r="M885" s="48">
        <f t="shared" ca="1" si="134"/>
        <v>51.309074358038572</v>
      </c>
      <c r="N885">
        <f ca="1">_xlfn.IFS(AND(M885&gt;铜钱系统分析!$D$233,M885&lt;=铜钱系统分析!$E$233),5,AND(M885&gt;铜钱系统分析!$D$234,M885&lt;=铜钱系统分析!$E$234),4,AND(M885&gt;铜钱系统分析!$D$235,M885&lt;=铜钱系统分析!$E$235),3,AND(M885&gt;铜钱系统分析!$D$236,M885&lt;=铜钱系统分析!$E$236),2)</f>
        <v>3</v>
      </c>
      <c r="P885" s="48">
        <f t="shared" ca="1" si="135"/>
        <v>37.406553823232734</v>
      </c>
      <c r="Q885">
        <f ca="1">_xlfn.IFS(AND(P885&gt;铜钱系统分析!$D$233,P885&lt;=铜钱系统分析!$E$233),5,AND(P885&gt;铜钱系统分析!$D$234,P885&lt;=铜钱系统分析!$E$234),4,AND(P885&gt;铜钱系统分析!$D$235,P885&lt;=铜钱系统分析!$E$235),3,AND(P885&gt;铜钱系统分析!$D$236,P885&lt;=铜钱系统分析!$E$236),2)</f>
        <v>3</v>
      </c>
      <c r="S885" s="48">
        <f t="shared" ca="1" si="136"/>
        <v>57.749324013002855</v>
      </c>
      <c r="T885">
        <f ca="1">_xlfn.IFS(AND(S885&gt;铜钱系统分析!$D$233,S885&lt;=铜钱系统分析!$E$233),5,AND(S885&gt;铜钱系统分析!$D$234,S885&lt;=铜钱系统分析!$E$234),4,AND(S885&gt;铜钱系统分析!$D$235,S885&lt;=铜钱系统分析!$E$235),3,AND(S885&gt;铜钱系统分析!$D$236,S885&lt;=铜钱系统分析!$E$236),2)</f>
        <v>3</v>
      </c>
      <c r="V885" s="48">
        <f t="shared" ca="1" si="137"/>
        <v>7.6103400465362121</v>
      </c>
      <c r="W885">
        <f ca="1">_xlfn.IFS(AND(V885&gt;铜钱系统分析!$D$233,V885&lt;=铜钱系统分析!$E$233),5,AND(V885&gt;铜钱系统分析!$D$234,V885&lt;=铜钱系统分析!$E$234),4,AND(V885&gt;铜钱系统分析!$D$235,V885&lt;=铜钱系统分析!$E$235),3,AND(V885&gt;铜钱系统分析!$D$236,V885&lt;=铜钱系统分析!$E$236),2)</f>
        <v>3</v>
      </c>
      <c r="Y885" s="48">
        <f t="shared" ca="1" si="138"/>
        <v>93.042333127938946</v>
      </c>
      <c r="Z885">
        <f ca="1">_xlfn.IFS(AND(Y885&gt;铜钱系统分析!$D$233,Y885&lt;=铜钱系统分析!$E$233),5,AND(Y885&gt;铜钱系统分析!$D$234,Y885&lt;=铜钱系统分析!$E$234),4,AND(Y885&gt;铜钱系统分析!$D$235,Y885&lt;=铜钱系统分析!$E$235),3,AND(Y885&gt;铜钱系统分析!$D$236,Y885&lt;=铜钱系统分析!$E$236),2)</f>
        <v>2</v>
      </c>
      <c r="AB885" s="48">
        <f t="shared" ca="1" si="139"/>
        <v>96.145115810310472</v>
      </c>
      <c r="AC885">
        <f ca="1">_xlfn.IFS(AND(AB885&gt;铜钱系统分析!$D$233,AB885&lt;=铜钱系统分析!$E$233),5,AND(AB885&gt;铜钱系统分析!$D$234,AB885&lt;=铜钱系统分析!$E$234),4,AND(AB885&gt;铜钱系统分析!$D$235,AB885&lt;=铜钱系统分析!$E$235),3,AND(AB885&gt;铜钱系统分析!$D$236,AB885&lt;=铜钱系统分析!$E$236),2)</f>
        <v>2</v>
      </c>
    </row>
    <row r="886" spans="1:29" x14ac:dyDescent="0.15">
      <c r="A886" s="48">
        <f t="shared" ca="1" si="130"/>
        <v>35.53930633576018</v>
      </c>
      <c r="B886">
        <f ca="1">_xlfn.IFS(AND(A886&gt;铜钱系统分析!$D$233,A886&lt;=铜钱系统分析!$E$233),5,AND(A886&gt;铜钱系统分析!$D$234,A886&lt;=铜钱系统分析!$E$234),4,AND(A886&gt;铜钱系统分析!$D$235,A886&lt;=铜钱系统分析!$E$235),3,AND(A886&gt;铜钱系统分析!$D$236,A886&lt;=铜钱系统分析!$E$236),2)</f>
        <v>3</v>
      </c>
      <c r="D886" s="48">
        <f t="shared" ca="1" si="131"/>
        <v>42.709665070106475</v>
      </c>
      <c r="E886">
        <f ca="1">_xlfn.IFS(AND(D886&gt;铜钱系统分析!$D$233,D886&lt;=铜钱系统分析!$E$233),5,AND(D886&gt;铜钱系统分析!$D$234,D886&lt;=铜钱系统分析!$E$234),4,AND(D886&gt;铜钱系统分析!$D$235,D886&lt;=铜钱系统分析!$E$235),3,AND(D886&gt;铜钱系统分析!$D$236,D886&lt;=铜钱系统分析!$E$236),2)</f>
        <v>3</v>
      </c>
      <c r="G886" s="48">
        <f t="shared" ca="1" si="132"/>
        <v>23.373557225288543</v>
      </c>
      <c r="H886">
        <f ca="1">_xlfn.IFS(AND(G886&gt;铜钱系统分析!$D$233,G886&lt;=铜钱系统分析!$E$233),5,AND(G886&gt;铜钱系统分析!$D$234,G886&lt;=铜钱系统分析!$E$234),4,AND(G886&gt;铜钱系统分析!$D$235,G886&lt;=铜钱系统分析!$E$235),3,AND(G886&gt;铜钱系统分析!$D$236,G886&lt;=铜钱系统分析!$E$236),2)</f>
        <v>3</v>
      </c>
      <c r="J886" s="48">
        <f t="shared" ca="1" si="133"/>
        <v>78.081167967568305</v>
      </c>
      <c r="K886">
        <f ca="1">_xlfn.IFS(AND(J886&gt;铜钱系统分析!$D$233,J886&lt;=铜钱系统分析!$E$233),5,AND(J886&gt;铜钱系统分析!$D$234,J886&lt;=铜钱系统分析!$E$234),4,AND(J886&gt;铜钱系统分析!$D$235,J886&lt;=铜钱系统分析!$E$235),3,AND(J886&gt;铜钱系统分析!$D$236,J886&lt;=铜钱系统分析!$E$236),2)</f>
        <v>2</v>
      </c>
      <c r="M886" s="48">
        <f t="shared" ca="1" si="134"/>
        <v>27.954006463345682</v>
      </c>
      <c r="N886">
        <f ca="1">_xlfn.IFS(AND(M886&gt;铜钱系统分析!$D$233,M886&lt;=铜钱系统分析!$E$233),5,AND(M886&gt;铜钱系统分析!$D$234,M886&lt;=铜钱系统分析!$E$234),4,AND(M886&gt;铜钱系统分析!$D$235,M886&lt;=铜钱系统分析!$E$235),3,AND(M886&gt;铜钱系统分析!$D$236,M886&lt;=铜钱系统分析!$E$236),2)</f>
        <v>3</v>
      </c>
      <c r="P886" s="48">
        <f t="shared" ca="1" si="135"/>
        <v>84.622176935083402</v>
      </c>
      <c r="Q886">
        <f ca="1">_xlfn.IFS(AND(P886&gt;铜钱系统分析!$D$233,P886&lt;=铜钱系统分析!$E$233),5,AND(P886&gt;铜钱系统分析!$D$234,P886&lt;=铜钱系统分析!$E$234),4,AND(P886&gt;铜钱系统分析!$D$235,P886&lt;=铜钱系统分析!$E$235),3,AND(P886&gt;铜钱系统分析!$D$236,P886&lt;=铜钱系统分析!$E$236),2)</f>
        <v>2</v>
      </c>
      <c r="S886" s="48">
        <f t="shared" ca="1" si="136"/>
        <v>63.063052459402456</v>
      </c>
      <c r="T886">
        <f ca="1">_xlfn.IFS(AND(S886&gt;铜钱系统分析!$D$233,S886&lt;=铜钱系统分析!$E$233),5,AND(S886&gt;铜钱系统分析!$D$234,S886&lt;=铜钱系统分析!$E$234),4,AND(S886&gt;铜钱系统分析!$D$235,S886&lt;=铜钱系统分析!$E$235),3,AND(S886&gt;铜钱系统分析!$D$236,S886&lt;=铜钱系统分析!$E$236),2)</f>
        <v>3</v>
      </c>
      <c r="V886" s="48">
        <f t="shared" ca="1" si="137"/>
        <v>19.908104000839799</v>
      </c>
      <c r="W886">
        <f ca="1">_xlfn.IFS(AND(V886&gt;铜钱系统分析!$D$233,V886&lt;=铜钱系统分析!$E$233),5,AND(V886&gt;铜钱系统分析!$D$234,V886&lt;=铜钱系统分析!$E$234),4,AND(V886&gt;铜钱系统分析!$D$235,V886&lt;=铜钱系统分析!$E$235),3,AND(V886&gt;铜钱系统分析!$D$236,V886&lt;=铜钱系统分析!$E$236),2)</f>
        <v>3</v>
      </c>
      <c r="Y886" s="48">
        <f t="shared" ca="1" si="138"/>
        <v>85.62296961787203</v>
      </c>
      <c r="Z886">
        <f ca="1">_xlfn.IFS(AND(Y886&gt;铜钱系统分析!$D$233,Y886&lt;=铜钱系统分析!$E$233),5,AND(Y886&gt;铜钱系统分析!$D$234,Y886&lt;=铜钱系统分析!$E$234),4,AND(Y886&gt;铜钱系统分析!$D$235,Y886&lt;=铜钱系统分析!$E$235),3,AND(Y886&gt;铜钱系统分析!$D$236,Y886&lt;=铜钱系统分析!$E$236),2)</f>
        <v>2</v>
      </c>
      <c r="AB886" s="48">
        <f t="shared" ca="1" si="139"/>
        <v>85.873091146668159</v>
      </c>
      <c r="AC886">
        <f ca="1">_xlfn.IFS(AND(AB886&gt;铜钱系统分析!$D$233,AB886&lt;=铜钱系统分析!$E$233),5,AND(AB886&gt;铜钱系统分析!$D$234,AB886&lt;=铜钱系统分析!$E$234),4,AND(AB886&gt;铜钱系统分析!$D$235,AB886&lt;=铜钱系统分析!$E$235),3,AND(AB886&gt;铜钱系统分析!$D$236,AB886&lt;=铜钱系统分析!$E$236),2)</f>
        <v>2</v>
      </c>
    </row>
    <row r="887" spans="1:29" x14ac:dyDescent="0.15">
      <c r="A887" s="48">
        <f t="shared" ca="1" si="130"/>
        <v>68.277226630701378</v>
      </c>
      <c r="B887">
        <f ca="1">_xlfn.IFS(AND(A887&gt;铜钱系统分析!$D$233,A887&lt;=铜钱系统分析!$E$233),5,AND(A887&gt;铜钱系统分析!$D$234,A887&lt;=铜钱系统分析!$E$234),4,AND(A887&gt;铜钱系统分析!$D$235,A887&lt;=铜钱系统分析!$E$235),3,AND(A887&gt;铜钱系统分析!$D$236,A887&lt;=铜钱系统分析!$E$236),2)</f>
        <v>3</v>
      </c>
      <c r="D887" s="48">
        <f t="shared" ca="1" si="131"/>
        <v>75.304064386407319</v>
      </c>
      <c r="E887">
        <f ca="1">_xlfn.IFS(AND(D887&gt;铜钱系统分析!$D$233,D887&lt;=铜钱系统分析!$E$233),5,AND(D887&gt;铜钱系统分析!$D$234,D887&lt;=铜钱系统分析!$E$234),4,AND(D887&gt;铜钱系统分析!$D$235,D887&lt;=铜钱系统分析!$E$235),3,AND(D887&gt;铜钱系统分析!$D$236,D887&lt;=铜钱系统分析!$E$236),2)</f>
        <v>2</v>
      </c>
      <c r="G887" s="48">
        <f t="shared" ca="1" si="132"/>
        <v>44.356394813571285</v>
      </c>
      <c r="H887">
        <f ca="1">_xlfn.IFS(AND(G887&gt;铜钱系统分析!$D$233,G887&lt;=铜钱系统分析!$E$233),5,AND(G887&gt;铜钱系统分析!$D$234,G887&lt;=铜钱系统分析!$E$234),4,AND(G887&gt;铜钱系统分析!$D$235,G887&lt;=铜钱系统分析!$E$235),3,AND(G887&gt;铜钱系统分析!$D$236,G887&lt;=铜钱系统分析!$E$236),2)</f>
        <v>3</v>
      </c>
      <c r="J887" s="48">
        <f t="shared" ca="1" si="133"/>
        <v>75.895069463144324</v>
      </c>
      <c r="K887">
        <f ca="1">_xlfn.IFS(AND(J887&gt;铜钱系统分析!$D$233,J887&lt;=铜钱系统分析!$E$233),5,AND(J887&gt;铜钱系统分析!$D$234,J887&lt;=铜钱系统分析!$E$234),4,AND(J887&gt;铜钱系统分析!$D$235,J887&lt;=铜钱系统分析!$E$235),3,AND(J887&gt;铜钱系统分析!$D$236,J887&lt;=铜钱系统分析!$E$236),2)</f>
        <v>2</v>
      </c>
      <c r="M887" s="48">
        <f t="shared" ca="1" si="134"/>
        <v>49.601328235541295</v>
      </c>
      <c r="N887">
        <f ca="1">_xlfn.IFS(AND(M887&gt;铜钱系统分析!$D$233,M887&lt;=铜钱系统分析!$E$233),5,AND(M887&gt;铜钱系统分析!$D$234,M887&lt;=铜钱系统分析!$E$234),4,AND(M887&gt;铜钱系统分析!$D$235,M887&lt;=铜钱系统分析!$E$235),3,AND(M887&gt;铜钱系统分析!$D$236,M887&lt;=铜钱系统分析!$E$236),2)</f>
        <v>3</v>
      </c>
      <c r="P887" s="48">
        <f t="shared" ca="1" si="135"/>
        <v>33.80030999353292</v>
      </c>
      <c r="Q887">
        <f ca="1">_xlfn.IFS(AND(P887&gt;铜钱系统分析!$D$233,P887&lt;=铜钱系统分析!$E$233),5,AND(P887&gt;铜钱系统分析!$D$234,P887&lt;=铜钱系统分析!$E$234),4,AND(P887&gt;铜钱系统分析!$D$235,P887&lt;=铜钱系统分析!$E$235),3,AND(P887&gt;铜钱系统分析!$D$236,P887&lt;=铜钱系统分析!$E$236),2)</f>
        <v>3</v>
      </c>
      <c r="S887" s="48">
        <f t="shared" ca="1" si="136"/>
        <v>48.365660185809766</v>
      </c>
      <c r="T887">
        <f ca="1">_xlfn.IFS(AND(S887&gt;铜钱系统分析!$D$233,S887&lt;=铜钱系统分析!$E$233),5,AND(S887&gt;铜钱系统分析!$D$234,S887&lt;=铜钱系统分析!$E$234),4,AND(S887&gt;铜钱系统分析!$D$235,S887&lt;=铜钱系统分析!$E$235),3,AND(S887&gt;铜钱系统分析!$D$236,S887&lt;=铜钱系统分析!$E$236),2)</f>
        <v>3</v>
      </c>
      <c r="V887" s="48">
        <f t="shared" ca="1" si="137"/>
        <v>84.524502912603921</v>
      </c>
      <c r="W887">
        <f ca="1">_xlfn.IFS(AND(V887&gt;铜钱系统分析!$D$233,V887&lt;=铜钱系统分析!$E$233),5,AND(V887&gt;铜钱系统分析!$D$234,V887&lt;=铜钱系统分析!$E$234),4,AND(V887&gt;铜钱系统分析!$D$235,V887&lt;=铜钱系统分析!$E$235),3,AND(V887&gt;铜钱系统分析!$D$236,V887&lt;=铜钱系统分析!$E$236),2)</f>
        <v>2</v>
      </c>
      <c r="Y887" s="48">
        <f t="shared" ca="1" si="138"/>
        <v>66.435705798056546</v>
      </c>
      <c r="Z887">
        <f ca="1">_xlfn.IFS(AND(Y887&gt;铜钱系统分析!$D$233,Y887&lt;=铜钱系统分析!$E$233),5,AND(Y887&gt;铜钱系统分析!$D$234,Y887&lt;=铜钱系统分析!$E$234),4,AND(Y887&gt;铜钱系统分析!$D$235,Y887&lt;=铜钱系统分析!$E$235),3,AND(Y887&gt;铜钱系统分析!$D$236,Y887&lt;=铜钱系统分析!$E$236),2)</f>
        <v>3</v>
      </c>
      <c r="AB887" s="48">
        <f t="shared" ca="1" si="139"/>
        <v>11.235963028018892</v>
      </c>
      <c r="AC887">
        <f ca="1">_xlfn.IFS(AND(AB887&gt;铜钱系统分析!$D$233,AB887&lt;=铜钱系统分析!$E$233),5,AND(AB887&gt;铜钱系统分析!$D$234,AB887&lt;=铜钱系统分析!$E$234),4,AND(AB887&gt;铜钱系统分析!$D$235,AB887&lt;=铜钱系统分析!$E$235),3,AND(AB887&gt;铜钱系统分析!$D$236,AB887&lt;=铜钱系统分析!$E$236),2)</f>
        <v>3</v>
      </c>
    </row>
    <row r="888" spans="1:29" x14ac:dyDescent="0.15">
      <c r="A888" s="48">
        <f t="shared" ca="1" si="130"/>
        <v>91.363872882184381</v>
      </c>
      <c r="B888">
        <f ca="1">_xlfn.IFS(AND(A888&gt;铜钱系统分析!$D$233,A888&lt;=铜钱系统分析!$E$233),5,AND(A888&gt;铜钱系统分析!$D$234,A888&lt;=铜钱系统分析!$E$234),4,AND(A888&gt;铜钱系统分析!$D$235,A888&lt;=铜钱系统分析!$E$235),3,AND(A888&gt;铜钱系统分析!$D$236,A888&lt;=铜钱系统分析!$E$236),2)</f>
        <v>2</v>
      </c>
      <c r="D888" s="48">
        <f t="shared" ca="1" si="131"/>
        <v>5.8476674255496741</v>
      </c>
      <c r="E888">
        <f ca="1">_xlfn.IFS(AND(D888&gt;铜钱系统分析!$D$233,D888&lt;=铜钱系统分析!$E$233),5,AND(D888&gt;铜钱系统分析!$D$234,D888&lt;=铜钱系统分析!$E$234),4,AND(D888&gt;铜钱系统分析!$D$235,D888&lt;=铜钱系统分析!$E$235),3,AND(D888&gt;铜钱系统分析!$D$236,D888&lt;=铜钱系统分析!$E$236),2)</f>
        <v>3</v>
      </c>
      <c r="G888" s="48">
        <f t="shared" ca="1" si="132"/>
        <v>15.950572549982233</v>
      </c>
      <c r="H888">
        <f ca="1">_xlfn.IFS(AND(G888&gt;铜钱系统分析!$D$233,G888&lt;=铜钱系统分析!$E$233),5,AND(G888&gt;铜钱系统分析!$D$234,G888&lt;=铜钱系统分析!$E$234),4,AND(G888&gt;铜钱系统分析!$D$235,G888&lt;=铜钱系统分析!$E$235),3,AND(G888&gt;铜钱系统分析!$D$236,G888&lt;=铜钱系统分析!$E$236),2)</f>
        <v>3</v>
      </c>
      <c r="J888" s="48">
        <f t="shared" ca="1" si="133"/>
        <v>56.49347295613326</v>
      </c>
      <c r="K888">
        <f ca="1">_xlfn.IFS(AND(J888&gt;铜钱系统分析!$D$233,J888&lt;=铜钱系统分析!$E$233),5,AND(J888&gt;铜钱系统分析!$D$234,J888&lt;=铜钱系统分析!$E$234),4,AND(J888&gt;铜钱系统分析!$D$235,J888&lt;=铜钱系统分析!$E$235),3,AND(J888&gt;铜钱系统分析!$D$236,J888&lt;=铜钱系统分析!$E$236),2)</f>
        <v>3</v>
      </c>
      <c r="M888" s="48">
        <f t="shared" ca="1" si="134"/>
        <v>46.83644034020633</v>
      </c>
      <c r="N888">
        <f ca="1">_xlfn.IFS(AND(M888&gt;铜钱系统分析!$D$233,M888&lt;=铜钱系统分析!$E$233),5,AND(M888&gt;铜钱系统分析!$D$234,M888&lt;=铜钱系统分析!$E$234),4,AND(M888&gt;铜钱系统分析!$D$235,M888&lt;=铜钱系统分析!$E$235),3,AND(M888&gt;铜钱系统分析!$D$236,M888&lt;=铜钱系统分析!$E$236),2)</f>
        <v>3</v>
      </c>
      <c r="P888" s="48">
        <f t="shared" ca="1" si="135"/>
        <v>66.781863937163166</v>
      </c>
      <c r="Q888">
        <f ca="1">_xlfn.IFS(AND(P888&gt;铜钱系统分析!$D$233,P888&lt;=铜钱系统分析!$E$233),5,AND(P888&gt;铜钱系统分析!$D$234,P888&lt;=铜钱系统分析!$E$234),4,AND(P888&gt;铜钱系统分析!$D$235,P888&lt;=铜钱系统分析!$E$235),3,AND(P888&gt;铜钱系统分析!$D$236,P888&lt;=铜钱系统分析!$E$236),2)</f>
        <v>3</v>
      </c>
      <c r="S888" s="48">
        <f t="shared" ca="1" si="136"/>
        <v>40.450231872286757</v>
      </c>
      <c r="T888">
        <f ca="1">_xlfn.IFS(AND(S888&gt;铜钱系统分析!$D$233,S888&lt;=铜钱系统分析!$E$233),5,AND(S888&gt;铜钱系统分析!$D$234,S888&lt;=铜钱系统分析!$E$234),4,AND(S888&gt;铜钱系统分析!$D$235,S888&lt;=铜钱系统分析!$E$235),3,AND(S888&gt;铜钱系统分析!$D$236,S888&lt;=铜钱系统分析!$E$236),2)</f>
        <v>3</v>
      </c>
      <c r="V888" s="48">
        <f t="shared" ca="1" si="137"/>
        <v>62.850687608379495</v>
      </c>
      <c r="W888">
        <f ca="1">_xlfn.IFS(AND(V888&gt;铜钱系统分析!$D$233,V888&lt;=铜钱系统分析!$E$233),5,AND(V888&gt;铜钱系统分析!$D$234,V888&lt;=铜钱系统分析!$E$234),4,AND(V888&gt;铜钱系统分析!$D$235,V888&lt;=铜钱系统分析!$E$235),3,AND(V888&gt;铜钱系统分析!$D$236,V888&lt;=铜钱系统分析!$E$236),2)</f>
        <v>3</v>
      </c>
      <c r="Y888" s="48">
        <f t="shared" ca="1" si="138"/>
        <v>82.653622998124575</v>
      </c>
      <c r="Z888">
        <f ca="1">_xlfn.IFS(AND(Y888&gt;铜钱系统分析!$D$233,Y888&lt;=铜钱系统分析!$E$233),5,AND(Y888&gt;铜钱系统分析!$D$234,Y888&lt;=铜钱系统分析!$E$234),4,AND(Y888&gt;铜钱系统分析!$D$235,Y888&lt;=铜钱系统分析!$E$235),3,AND(Y888&gt;铜钱系统分析!$D$236,Y888&lt;=铜钱系统分析!$E$236),2)</f>
        <v>2</v>
      </c>
      <c r="AB888" s="48">
        <f t="shared" ca="1" si="139"/>
        <v>24.951167662987693</v>
      </c>
      <c r="AC888">
        <f ca="1">_xlfn.IFS(AND(AB888&gt;铜钱系统分析!$D$233,AB888&lt;=铜钱系统分析!$E$233),5,AND(AB888&gt;铜钱系统分析!$D$234,AB888&lt;=铜钱系统分析!$E$234),4,AND(AB888&gt;铜钱系统分析!$D$235,AB888&lt;=铜钱系统分析!$E$235),3,AND(AB888&gt;铜钱系统分析!$D$236,AB888&lt;=铜钱系统分析!$E$236),2)</f>
        <v>3</v>
      </c>
    </row>
    <row r="889" spans="1:29" x14ac:dyDescent="0.15">
      <c r="A889" s="48">
        <f t="shared" ca="1" si="130"/>
        <v>43.193516144790422</v>
      </c>
      <c r="B889">
        <f ca="1">_xlfn.IFS(AND(A889&gt;铜钱系统分析!$D$233,A889&lt;=铜钱系统分析!$E$233),5,AND(A889&gt;铜钱系统分析!$D$234,A889&lt;=铜钱系统分析!$E$234),4,AND(A889&gt;铜钱系统分析!$D$235,A889&lt;=铜钱系统分析!$E$235),3,AND(A889&gt;铜钱系统分析!$D$236,A889&lt;=铜钱系统分析!$E$236),2)</f>
        <v>3</v>
      </c>
      <c r="D889" s="48">
        <f t="shared" ca="1" si="131"/>
        <v>61.243204490540926</v>
      </c>
      <c r="E889">
        <f ca="1">_xlfn.IFS(AND(D889&gt;铜钱系统分析!$D$233,D889&lt;=铜钱系统分析!$E$233),5,AND(D889&gt;铜钱系统分析!$D$234,D889&lt;=铜钱系统分析!$E$234),4,AND(D889&gt;铜钱系统分析!$D$235,D889&lt;=铜钱系统分析!$E$235),3,AND(D889&gt;铜钱系统分析!$D$236,D889&lt;=铜钱系统分析!$E$236),2)</f>
        <v>3</v>
      </c>
      <c r="G889" s="48">
        <f t="shared" ca="1" si="132"/>
        <v>40.268537505807025</v>
      </c>
      <c r="H889">
        <f ca="1">_xlfn.IFS(AND(G889&gt;铜钱系统分析!$D$233,G889&lt;=铜钱系统分析!$E$233),5,AND(G889&gt;铜钱系统分析!$D$234,G889&lt;=铜钱系统分析!$E$234),4,AND(G889&gt;铜钱系统分析!$D$235,G889&lt;=铜钱系统分析!$E$235),3,AND(G889&gt;铜钱系统分析!$D$236,G889&lt;=铜钱系统分析!$E$236),2)</f>
        <v>3</v>
      </c>
      <c r="J889" s="48">
        <f t="shared" ca="1" si="133"/>
        <v>39.666798156712865</v>
      </c>
      <c r="K889">
        <f ca="1">_xlfn.IFS(AND(J889&gt;铜钱系统分析!$D$233,J889&lt;=铜钱系统分析!$E$233),5,AND(J889&gt;铜钱系统分析!$D$234,J889&lt;=铜钱系统分析!$E$234),4,AND(J889&gt;铜钱系统分析!$D$235,J889&lt;=铜钱系统分析!$E$235),3,AND(J889&gt;铜钱系统分析!$D$236,J889&lt;=铜钱系统分析!$E$236),2)</f>
        <v>3</v>
      </c>
      <c r="M889" s="48">
        <f t="shared" ca="1" si="134"/>
        <v>58.008293698326284</v>
      </c>
      <c r="N889">
        <f ca="1">_xlfn.IFS(AND(M889&gt;铜钱系统分析!$D$233,M889&lt;=铜钱系统分析!$E$233),5,AND(M889&gt;铜钱系统分析!$D$234,M889&lt;=铜钱系统分析!$E$234),4,AND(M889&gt;铜钱系统分析!$D$235,M889&lt;=铜钱系统分析!$E$235),3,AND(M889&gt;铜钱系统分析!$D$236,M889&lt;=铜钱系统分析!$E$236),2)</f>
        <v>3</v>
      </c>
      <c r="P889" s="48">
        <f t="shared" ca="1" si="135"/>
        <v>19.149435260524626</v>
      </c>
      <c r="Q889">
        <f ca="1">_xlfn.IFS(AND(P889&gt;铜钱系统分析!$D$233,P889&lt;=铜钱系统分析!$E$233),5,AND(P889&gt;铜钱系统分析!$D$234,P889&lt;=铜钱系统分析!$E$234),4,AND(P889&gt;铜钱系统分析!$D$235,P889&lt;=铜钱系统分析!$E$235),3,AND(P889&gt;铜钱系统分析!$D$236,P889&lt;=铜钱系统分析!$E$236),2)</f>
        <v>3</v>
      </c>
      <c r="S889" s="48">
        <f t="shared" ca="1" si="136"/>
        <v>70.648571232922691</v>
      </c>
      <c r="T889">
        <f ca="1">_xlfn.IFS(AND(S889&gt;铜钱系统分析!$D$233,S889&lt;=铜钱系统分析!$E$233),5,AND(S889&gt;铜钱系统分析!$D$234,S889&lt;=铜钱系统分析!$E$234),4,AND(S889&gt;铜钱系统分析!$D$235,S889&lt;=铜钱系统分析!$E$235),3,AND(S889&gt;铜钱系统分析!$D$236,S889&lt;=铜钱系统分析!$E$236),2)</f>
        <v>3</v>
      </c>
      <c r="V889" s="48">
        <f t="shared" ca="1" si="137"/>
        <v>37.560605511620558</v>
      </c>
      <c r="W889">
        <f ca="1">_xlfn.IFS(AND(V889&gt;铜钱系统分析!$D$233,V889&lt;=铜钱系统分析!$E$233),5,AND(V889&gt;铜钱系统分析!$D$234,V889&lt;=铜钱系统分析!$E$234),4,AND(V889&gt;铜钱系统分析!$D$235,V889&lt;=铜钱系统分析!$E$235),3,AND(V889&gt;铜钱系统分析!$D$236,V889&lt;=铜钱系统分析!$E$236),2)</f>
        <v>3</v>
      </c>
      <c r="Y889" s="48">
        <f t="shared" ca="1" si="138"/>
        <v>31.472630902640098</v>
      </c>
      <c r="Z889">
        <f ca="1">_xlfn.IFS(AND(Y889&gt;铜钱系统分析!$D$233,Y889&lt;=铜钱系统分析!$E$233),5,AND(Y889&gt;铜钱系统分析!$D$234,Y889&lt;=铜钱系统分析!$E$234),4,AND(Y889&gt;铜钱系统分析!$D$235,Y889&lt;=铜钱系统分析!$E$235),3,AND(Y889&gt;铜钱系统分析!$D$236,Y889&lt;=铜钱系统分析!$E$236),2)</f>
        <v>3</v>
      </c>
      <c r="AB889" s="48">
        <f t="shared" ca="1" si="139"/>
        <v>18.53877708043693</v>
      </c>
      <c r="AC889">
        <f ca="1">_xlfn.IFS(AND(AB889&gt;铜钱系统分析!$D$233,AB889&lt;=铜钱系统分析!$E$233),5,AND(AB889&gt;铜钱系统分析!$D$234,AB889&lt;=铜钱系统分析!$E$234),4,AND(AB889&gt;铜钱系统分析!$D$235,AB889&lt;=铜钱系统分析!$E$235),3,AND(AB889&gt;铜钱系统分析!$D$236,AB889&lt;=铜钱系统分析!$E$236),2)</f>
        <v>3</v>
      </c>
    </row>
    <row r="890" spans="1:29" x14ac:dyDescent="0.15">
      <c r="A890" s="48">
        <f t="shared" ca="1" si="130"/>
        <v>59.5483445630136</v>
      </c>
      <c r="B890">
        <f ca="1">_xlfn.IFS(AND(A890&gt;铜钱系统分析!$D$233,A890&lt;=铜钱系统分析!$E$233),5,AND(A890&gt;铜钱系统分析!$D$234,A890&lt;=铜钱系统分析!$E$234),4,AND(A890&gt;铜钱系统分析!$D$235,A890&lt;=铜钱系统分析!$E$235),3,AND(A890&gt;铜钱系统分析!$D$236,A890&lt;=铜钱系统分析!$E$236),2)</f>
        <v>3</v>
      </c>
      <c r="D890" s="48">
        <f t="shared" ca="1" si="131"/>
        <v>38.640684644773593</v>
      </c>
      <c r="E890">
        <f ca="1">_xlfn.IFS(AND(D890&gt;铜钱系统分析!$D$233,D890&lt;=铜钱系统分析!$E$233),5,AND(D890&gt;铜钱系统分析!$D$234,D890&lt;=铜钱系统分析!$E$234),4,AND(D890&gt;铜钱系统分析!$D$235,D890&lt;=铜钱系统分析!$E$235),3,AND(D890&gt;铜钱系统分析!$D$236,D890&lt;=铜钱系统分析!$E$236),2)</f>
        <v>3</v>
      </c>
      <c r="G890" s="48">
        <f t="shared" ca="1" si="132"/>
        <v>94.033895453237776</v>
      </c>
      <c r="H890">
        <f ca="1">_xlfn.IFS(AND(G890&gt;铜钱系统分析!$D$233,G890&lt;=铜钱系统分析!$E$233),5,AND(G890&gt;铜钱系统分析!$D$234,G890&lt;=铜钱系统分析!$E$234),4,AND(G890&gt;铜钱系统分析!$D$235,G890&lt;=铜钱系统分析!$E$235),3,AND(G890&gt;铜钱系统分析!$D$236,G890&lt;=铜钱系统分析!$E$236),2)</f>
        <v>2</v>
      </c>
      <c r="J890" s="48">
        <f t="shared" ca="1" si="133"/>
        <v>5.9264633554031114</v>
      </c>
      <c r="K890">
        <f ca="1">_xlfn.IFS(AND(J890&gt;铜钱系统分析!$D$233,J890&lt;=铜钱系统分析!$E$233),5,AND(J890&gt;铜钱系统分析!$D$234,J890&lt;=铜钱系统分析!$E$234),4,AND(J890&gt;铜钱系统分析!$D$235,J890&lt;=铜钱系统分析!$E$235),3,AND(J890&gt;铜钱系统分析!$D$236,J890&lt;=铜钱系统分析!$E$236),2)</f>
        <v>3</v>
      </c>
      <c r="M890" s="48">
        <f t="shared" ca="1" si="134"/>
        <v>42.9314509312387</v>
      </c>
      <c r="N890">
        <f ca="1">_xlfn.IFS(AND(M890&gt;铜钱系统分析!$D$233,M890&lt;=铜钱系统分析!$E$233),5,AND(M890&gt;铜钱系统分析!$D$234,M890&lt;=铜钱系统分析!$E$234),4,AND(M890&gt;铜钱系统分析!$D$235,M890&lt;=铜钱系统分析!$E$235),3,AND(M890&gt;铜钱系统分析!$D$236,M890&lt;=铜钱系统分析!$E$236),2)</f>
        <v>3</v>
      </c>
      <c r="P890" s="48">
        <f t="shared" ca="1" si="135"/>
        <v>36.921075996726834</v>
      </c>
      <c r="Q890">
        <f ca="1">_xlfn.IFS(AND(P890&gt;铜钱系统分析!$D$233,P890&lt;=铜钱系统分析!$E$233),5,AND(P890&gt;铜钱系统分析!$D$234,P890&lt;=铜钱系统分析!$E$234),4,AND(P890&gt;铜钱系统分析!$D$235,P890&lt;=铜钱系统分析!$E$235),3,AND(P890&gt;铜钱系统分析!$D$236,P890&lt;=铜钱系统分析!$E$236),2)</f>
        <v>3</v>
      </c>
      <c r="S890" s="48">
        <f t="shared" ca="1" si="136"/>
        <v>24.203537313458757</v>
      </c>
      <c r="T890">
        <f ca="1">_xlfn.IFS(AND(S890&gt;铜钱系统分析!$D$233,S890&lt;=铜钱系统分析!$E$233),5,AND(S890&gt;铜钱系统分析!$D$234,S890&lt;=铜钱系统分析!$E$234),4,AND(S890&gt;铜钱系统分析!$D$235,S890&lt;=铜钱系统分析!$E$235),3,AND(S890&gt;铜钱系统分析!$D$236,S890&lt;=铜钱系统分析!$E$236),2)</f>
        <v>3</v>
      </c>
      <c r="V890" s="48">
        <f t="shared" ca="1" si="137"/>
        <v>14.80028865454458</v>
      </c>
      <c r="W890">
        <f ca="1">_xlfn.IFS(AND(V890&gt;铜钱系统分析!$D$233,V890&lt;=铜钱系统分析!$E$233),5,AND(V890&gt;铜钱系统分析!$D$234,V890&lt;=铜钱系统分析!$E$234),4,AND(V890&gt;铜钱系统分析!$D$235,V890&lt;=铜钱系统分析!$E$235),3,AND(V890&gt;铜钱系统分析!$D$236,V890&lt;=铜钱系统分析!$E$236),2)</f>
        <v>3</v>
      </c>
      <c r="Y890" s="48">
        <f t="shared" ca="1" si="138"/>
        <v>87.909237801012097</v>
      </c>
      <c r="Z890">
        <f ca="1">_xlfn.IFS(AND(Y890&gt;铜钱系统分析!$D$233,Y890&lt;=铜钱系统分析!$E$233),5,AND(Y890&gt;铜钱系统分析!$D$234,Y890&lt;=铜钱系统分析!$E$234),4,AND(Y890&gt;铜钱系统分析!$D$235,Y890&lt;=铜钱系统分析!$E$235),3,AND(Y890&gt;铜钱系统分析!$D$236,Y890&lt;=铜钱系统分析!$E$236),2)</f>
        <v>2</v>
      </c>
      <c r="AB890" s="48">
        <f t="shared" ca="1" si="139"/>
        <v>59.385068294965492</v>
      </c>
      <c r="AC890">
        <f ca="1">_xlfn.IFS(AND(AB890&gt;铜钱系统分析!$D$233,AB890&lt;=铜钱系统分析!$E$233),5,AND(AB890&gt;铜钱系统分析!$D$234,AB890&lt;=铜钱系统分析!$E$234),4,AND(AB890&gt;铜钱系统分析!$D$235,AB890&lt;=铜钱系统分析!$E$235),3,AND(AB890&gt;铜钱系统分析!$D$236,AB890&lt;=铜钱系统分析!$E$236),2)</f>
        <v>3</v>
      </c>
    </row>
    <row r="891" spans="1:29" x14ac:dyDescent="0.15">
      <c r="A891" s="48">
        <f t="shared" ca="1" si="130"/>
        <v>95.557324509222667</v>
      </c>
      <c r="B891">
        <f ca="1">_xlfn.IFS(AND(A891&gt;铜钱系统分析!$D$233,A891&lt;=铜钱系统分析!$E$233),5,AND(A891&gt;铜钱系统分析!$D$234,A891&lt;=铜钱系统分析!$E$234),4,AND(A891&gt;铜钱系统分析!$D$235,A891&lt;=铜钱系统分析!$E$235),3,AND(A891&gt;铜钱系统分析!$D$236,A891&lt;=铜钱系统分析!$E$236),2)</f>
        <v>2</v>
      </c>
      <c r="D891" s="48">
        <f t="shared" ca="1" si="131"/>
        <v>0.6081505556311706</v>
      </c>
      <c r="E891">
        <f ca="1">_xlfn.IFS(AND(D891&gt;铜钱系统分析!$D$233,D891&lt;=铜钱系统分析!$E$233),5,AND(D891&gt;铜钱系统分析!$D$234,D891&lt;=铜钱系统分析!$E$234),4,AND(D891&gt;铜钱系统分析!$D$235,D891&lt;=铜钱系统分析!$E$235),3,AND(D891&gt;铜钱系统分析!$D$236,D891&lt;=铜钱系统分析!$E$236),2)</f>
        <v>4</v>
      </c>
      <c r="G891" s="48">
        <f t="shared" ca="1" si="132"/>
        <v>44.413184571136277</v>
      </c>
      <c r="H891">
        <f ca="1">_xlfn.IFS(AND(G891&gt;铜钱系统分析!$D$233,G891&lt;=铜钱系统分析!$E$233),5,AND(G891&gt;铜钱系统分析!$D$234,G891&lt;=铜钱系统分析!$E$234),4,AND(G891&gt;铜钱系统分析!$D$235,G891&lt;=铜钱系统分析!$E$235),3,AND(G891&gt;铜钱系统分析!$D$236,G891&lt;=铜钱系统分析!$E$236),2)</f>
        <v>3</v>
      </c>
      <c r="J891" s="48">
        <f t="shared" ca="1" si="133"/>
        <v>46.184621965537943</v>
      </c>
      <c r="K891">
        <f ca="1">_xlfn.IFS(AND(J891&gt;铜钱系统分析!$D$233,J891&lt;=铜钱系统分析!$E$233),5,AND(J891&gt;铜钱系统分析!$D$234,J891&lt;=铜钱系统分析!$E$234),4,AND(J891&gt;铜钱系统分析!$D$235,J891&lt;=铜钱系统分析!$E$235),3,AND(J891&gt;铜钱系统分析!$D$236,J891&lt;=铜钱系统分析!$E$236),2)</f>
        <v>3</v>
      </c>
      <c r="M891" s="48">
        <f t="shared" ca="1" si="134"/>
        <v>15.896454970609565</v>
      </c>
      <c r="N891">
        <f ca="1">_xlfn.IFS(AND(M891&gt;铜钱系统分析!$D$233,M891&lt;=铜钱系统分析!$E$233),5,AND(M891&gt;铜钱系统分析!$D$234,M891&lt;=铜钱系统分析!$E$234),4,AND(M891&gt;铜钱系统分析!$D$235,M891&lt;=铜钱系统分析!$E$235),3,AND(M891&gt;铜钱系统分析!$D$236,M891&lt;=铜钱系统分析!$E$236),2)</f>
        <v>3</v>
      </c>
      <c r="P891" s="48">
        <f t="shared" ca="1" si="135"/>
        <v>65.899827807503613</v>
      </c>
      <c r="Q891">
        <f ca="1">_xlfn.IFS(AND(P891&gt;铜钱系统分析!$D$233,P891&lt;=铜钱系统分析!$E$233),5,AND(P891&gt;铜钱系统分析!$D$234,P891&lt;=铜钱系统分析!$E$234),4,AND(P891&gt;铜钱系统分析!$D$235,P891&lt;=铜钱系统分析!$E$235),3,AND(P891&gt;铜钱系统分析!$D$236,P891&lt;=铜钱系统分析!$E$236),2)</f>
        <v>3</v>
      </c>
      <c r="S891" s="48">
        <f t="shared" ca="1" si="136"/>
        <v>86.240143007840814</v>
      </c>
      <c r="T891">
        <f ca="1">_xlfn.IFS(AND(S891&gt;铜钱系统分析!$D$233,S891&lt;=铜钱系统分析!$E$233),5,AND(S891&gt;铜钱系统分析!$D$234,S891&lt;=铜钱系统分析!$E$234),4,AND(S891&gt;铜钱系统分析!$D$235,S891&lt;=铜钱系统分析!$E$235),3,AND(S891&gt;铜钱系统分析!$D$236,S891&lt;=铜钱系统分析!$E$236),2)</f>
        <v>2</v>
      </c>
      <c r="V891" s="48">
        <f t="shared" ca="1" si="137"/>
        <v>90.284629346894462</v>
      </c>
      <c r="W891">
        <f ca="1">_xlfn.IFS(AND(V891&gt;铜钱系统分析!$D$233,V891&lt;=铜钱系统分析!$E$233),5,AND(V891&gt;铜钱系统分析!$D$234,V891&lt;=铜钱系统分析!$E$234),4,AND(V891&gt;铜钱系统分析!$D$235,V891&lt;=铜钱系统分析!$E$235),3,AND(V891&gt;铜钱系统分析!$D$236,V891&lt;=铜钱系统分析!$E$236),2)</f>
        <v>2</v>
      </c>
      <c r="Y891" s="48">
        <f t="shared" ca="1" si="138"/>
        <v>5.784861922973894E-2</v>
      </c>
      <c r="Z891">
        <f ca="1">_xlfn.IFS(AND(Y891&gt;铜钱系统分析!$D$233,Y891&lt;=铜钱系统分析!$E$233),5,AND(Y891&gt;铜钱系统分析!$D$234,Y891&lt;=铜钱系统分析!$E$234),4,AND(Y891&gt;铜钱系统分析!$D$235,Y891&lt;=铜钱系统分析!$E$235),3,AND(Y891&gt;铜钱系统分析!$D$236,Y891&lt;=铜钱系统分析!$E$236),2)</f>
        <v>5</v>
      </c>
      <c r="AB891" s="48">
        <f t="shared" ca="1" si="139"/>
        <v>68.952975000821255</v>
      </c>
      <c r="AC891">
        <f ca="1">_xlfn.IFS(AND(AB891&gt;铜钱系统分析!$D$233,AB891&lt;=铜钱系统分析!$E$233),5,AND(AB891&gt;铜钱系统分析!$D$234,AB891&lt;=铜钱系统分析!$E$234),4,AND(AB891&gt;铜钱系统分析!$D$235,AB891&lt;=铜钱系统分析!$E$235),3,AND(AB891&gt;铜钱系统分析!$D$236,AB891&lt;=铜钱系统分析!$E$236),2)</f>
        <v>3</v>
      </c>
    </row>
    <row r="892" spans="1:29" x14ac:dyDescent="0.15">
      <c r="A892" s="48">
        <f t="shared" ca="1" si="130"/>
        <v>74.429570943206173</v>
      </c>
      <c r="B892">
        <f ca="1">_xlfn.IFS(AND(A892&gt;铜钱系统分析!$D$233,A892&lt;=铜钱系统分析!$E$233),5,AND(A892&gt;铜钱系统分析!$D$234,A892&lt;=铜钱系统分析!$E$234),4,AND(A892&gt;铜钱系统分析!$D$235,A892&lt;=铜钱系统分析!$E$235),3,AND(A892&gt;铜钱系统分析!$D$236,A892&lt;=铜钱系统分析!$E$236),2)</f>
        <v>2</v>
      </c>
      <c r="D892" s="48">
        <f t="shared" ca="1" si="131"/>
        <v>54.232326141567235</v>
      </c>
      <c r="E892">
        <f ca="1">_xlfn.IFS(AND(D892&gt;铜钱系统分析!$D$233,D892&lt;=铜钱系统分析!$E$233),5,AND(D892&gt;铜钱系统分析!$D$234,D892&lt;=铜钱系统分析!$E$234),4,AND(D892&gt;铜钱系统分析!$D$235,D892&lt;=铜钱系统分析!$E$235),3,AND(D892&gt;铜钱系统分析!$D$236,D892&lt;=铜钱系统分析!$E$236),2)</f>
        <v>3</v>
      </c>
      <c r="G892" s="48">
        <f t="shared" ca="1" si="132"/>
        <v>76.890279038769421</v>
      </c>
      <c r="H892">
        <f ca="1">_xlfn.IFS(AND(G892&gt;铜钱系统分析!$D$233,G892&lt;=铜钱系统分析!$E$233),5,AND(G892&gt;铜钱系统分析!$D$234,G892&lt;=铜钱系统分析!$E$234),4,AND(G892&gt;铜钱系统分析!$D$235,G892&lt;=铜钱系统分析!$E$235),3,AND(G892&gt;铜钱系统分析!$D$236,G892&lt;=铜钱系统分析!$E$236),2)</f>
        <v>2</v>
      </c>
      <c r="J892" s="48">
        <f t="shared" ca="1" si="133"/>
        <v>20.241974322269929</v>
      </c>
      <c r="K892">
        <f ca="1">_xlfn.IFS(AND(J892&gt;铜钱系统分析!$D$233,J892&lt;=铜钱系统分析!$E$233),5,AND(J892&gt;铜钱系统分析!$D$234,J892&lt;=铜钱系统分析!$E$234),4,AND(J892&gt;铜钱系统分析!$D$235,J892&lt;=铜钱系统分析!$E$235),3,AND(J892&gt;铜钱系统分析!$D$236,J892&lt;=铜钱系统分析!$E$236),2)</f>
        <v>3</v>
      </c>
      <c r="M892" s="48">
        <f t="shared" ca="1" si="134"/>
        <v>65.982616140643685</v>
      </c>
      <c r="N892">
        <f ca="1">_xlfn.IFS(AND(M892&gt;铜钱系统分析!$D$233,M892&lt;=铜钱系统分析!$E$233),5,AND(M892&gt;铜钱系统分析!$D$234,M892&lt;=铜钱系统分析!$E$234),4,AND(M892&gt;铜钱系统分析!$D$235,M892&lt;=铜钱系统分析!$E$235),3,AND(M892&gt;铜钱系统分析!$D$236,M892&lt;=铜钱系统分析!$E$236),2)</f>
        <v>3</v>
      </c>
      <c r="P892" s="48">
        <f t="shared" ca="1" si="135"/>
        <v>36.940043576432217</v>
      </c>
      <c r="Q892">
        <f ca="1">_xlfn.IFS(AND(P892&gt;铜钱系统分析!$D$233,P892&lt;=铜钱系统分析!$E$233),5,AND(P892&gt;铜钱系统分析!$D$234,P892&lt;=铜钱系统分析!$E$234),4,AND(P892&gt;铜钱系统分析!$D$235,P892&lt;=铜钱系统分析!$E$235),3,AND(P892&gt;铜钱系统分析!$D$236,P892&lt;=铜钱系统分析!$E$236),2)</f>
        <v>3</v>
      </c>
      <c r="S892" s="48">
        <f t="shared" ca="1" si="136"/>
        <v>40.808146755738541</v>
      </c>
      <c r="T892">
        <f ca="1">_xlfn.IFS(AND(S892&gt;铜钱系统分析!$D$233,S892&lt;=铜钱系统分析!$E$233),5,AND(S892&gt;铜钱系统分析!$D$234,S892&lt;=铜钱系统分析!$E$234),4,AND(S892&gt;铜钱系统分析!$D$235,S892&lt;=铜钱系统分析!$E$235),3,AND(S892&gt;铜钱系统分析!$D$236,S892&lt;=铜钱系统分析!$E$236),2)</f>
        <v>3</v>
      </c>
      <c r="V892" s="48">
        <f t="shared" ca="1" si="137"/>
        <v>21.918235179814317</v>
      </c>
      <c r="W892">
        <f ca="1">_xlfn.IFS(AND(V892&gt;铜钱系统分析!$D$233,V892&lt;=铜钱系统分析!$E$233),5,AND(V892&gt;铜钱系统分析!$D$234,V892&lt;=铜钱系统分析!$E$234),4,AND(V892&gt;铜钱系统分析!$D$235,V892&lt;=铜钱系统分析!$E$235),3,AND(V892&gt;铜钱系统分析!$D$236,V892&lt;=铜钱系统分析!$E$236),2)</f>
        <v>3</v>
      </c>
      <c r="Y892" s="48">
        <f t="shared" ca="1" si="138"/>
        <v>11.55975025380055</v>
      </c>
      <c r="Z892">
        <f ca="1">_xlfn.IFS(AND(Y892&gt;铜钱系统分析!$D$233,Y892&lt;=铜钱系统分析!$E$233),5,AND(Y892&gt;铜钱系统分析!$D$234,Y892&lt;=铜钱系统分析!$E$234),4,AND(Y892&gt;铜钱系统分析!$D$235,Y892&lt;=铜钱系统分析!$E$235),3,AND(Y892&gt;铜钱系统分析!$D$236,Y892&lt;=铜钱系统分析!$E$236),2)</f>
        <v>3</v>
      </c>
      <c r="AB892" s="48">
        <f t="shared" ca="1" si="139"/>
        <v>16.779400332030157</v>
      </c>
      <c r="AC892">
        <f ca="1">_xlfn.IFS(AND(AB892&gt;铜钱系统分析!$D$233,AB892&lt;=铜钱系统分析!$E$233),5,AND(AB892&gt;铜钱系统分析!$D$234,AB892&lt;=铜钱系统分析!$E$234),4,AND(AB892&gt;铜钱系统分析!$D$235,AB892&lt;=铜钱系统分析!$E$235),3,AND(AB892&gt;铜钱系统分析!$D$236,AB892&lt;=铜钱系统分析!$E$236),2)</f>
        <v>3</v>
      </c>
    </row>
    <row r="893" spans="1:29" x14ac:dyDescent="0.15">
      <c r="A893" s="48">
        <f t="shared" ca="1" si="130"/>
        <v>12.79511595090147</v>
      </c>
      <c r="B893">
        <f ca="1">_xlfn.IFS(AND(A893&gt;铜钱系统分析!$D$233,A893&lt;=铜钱系统分析!$E$233),5,AND(A893&gt;铜钱系统分析!$D$234,A893&lt;=铜钱系统分析!$E$234),4,AND(A893&gt;铜钱系统分析!$D$235,A893&lt;=铜钱系统分析!$E$235),3,AND(A893&gt;铜钱系统分析!$D$236,A893&lt;=铜钱系统分析!$E$236),2)</f>
        <v>3</v>
      </c>
      <c r="D893" s="48">
        <f t="shared" ca="1" si="131"/>
        <v>45.86080983706573</v>
      </c>
      <c r="E893">
        <f ca="1">_xlfn.IFS(AND(D893&gt;铜钱系统分析!$D$233,D893&lt;=铜钱系统分析!$E$233),5,AND(D893&gt;铜钱系统分析!$D$234,D893&lt;=铜钱系统分析!$E$234),4,AND(D893&gt;铜钱系统分析!$D$235,D893&lt;=铜钱系统分析!$E$235),3,AND(D893&gt;铜钱系统分析!$D$236,D893&lt;=铜钱系统分析!$E$236),2)</f>
        <v>3</v>
      </c>
      <c r="G893" s="48">
        <f t="shared" ca="1" si="132"/>
        <v>16.350242136770209</v>
      </c>
      <c r="H893">
        <f ca="1">_xlfn.IFS(AND(G893&gt;铜钱系统分析!$D$233,G893&lt;=铜钱系统分析!$E$233),5,AND(G893&gt;铜钱系统分析!$D$234,G893&lt;=铜钱系统分析!$E$234),4,AND(G893&gt;铜钱系统分析!$D$235,G893&lt;=铜钱系统分析!$E$235),3,AND(G893&gt;铜钱系统分析!$D$236,G893&lt;=铜钱系统分析!$E$236),2)</f>
        <v>3</v>
      </c>
      <c r="J893" s="48">
        <f t="shared" ca="1" si="133"/>
        <v>89.654988119423336</v>
      </c>
      <c r="K893">
        <f ca="1">_xlfn.IFS(AND(J893&gt;铜钱系统分析!$D$233,J893&lt;=铜钱系统分析!$E$233),5,AND(J893&gt;铜钱系统分析!$D$234,J893&lt;=铜钱系统分析!$E$234),4,AND(J893&gt;铜钱系统分析!$D$235,J893&lt;=铜钱系统分析!$E$235),3,AND(J893&gt;铜钱系统分析!$D$236,J893&lt;=铜钱系统分析!$E$236),2)</f>
        <v>2</v>
      </c>
      <c r="M893" s="48">
        <f t="shared" ca="1" si="134"/>
        <v>78.805277910182042</v>
      </c>
      <c r="N893">
        <f ca="1">_xlfn.IFS(AND(M893&gt;铜钱系统分析!$D$233,M893&lt;=铜钱系统分析!$E$233),5,AND(M893&gt;铜钱系统分析!$D$234,M893&lt;=铜钱系统分析!$E$234),4,AND(M893&gt;铜钱系统分析!$D$235,M893&lt;=铜钱系统分析!$E$235),3,AND(M893&gt;铜钱系统分析!$D$236,M893&lt;=铜钱系统分析!$E$236),2)</f>
        <v>2</v>
      </c>
      <c r="P893" s="48">
        <f t="shared" ca="1" si="135"/>
        <v>20.19591498885811</v>
      </c>
      <c r="Q893">
        <f ca="1">_xlfn.IFS(AND(P893&gt;铜钱系统分析!$D$233,P893&lt;=铜钱系统分析!$E$233),5,AND(P893&gt;铜钱系统分析!$D$234,P893&lt;=铜钱系统分析!$E$234),4,AND(P893&gt;铜钱系统分析!$D$235,P893&lt;=铜钱系统分析!$E$235),3,AND(P893&gt;铜钱系统分析!$D$236,P893&lt;=铜钱系统分析!$E$236),2)</f>
        <v>3</v>
      </c>
      <c r="S893" s="48">
        <f t="shared" ca="1" si="136"/>
        <v>6.3576046661199985</v>
      </c>
      <c r="T893">
        <f ca="1">_xlfn.IFS(AND(S893&gt;铜钱系统分析!$D$233,S893&lt;=铜钱系统分析!$E$233),5,AND(S893&gt;铜钱系统分析!$D$234,S893&lt;=铜钱系统分析!$E$234),4,AND(S893&gt;铜钱系统分析!$D$235,S893&lt;=铜钱系统分析!$E$235),3,AND(S893&gt;铜钱系统分析!$D$236,S893&lt;=铜钱系统分析!$E$236),2)</f>
        <v>3</v>
      </c>
      <c r="V893" s="48">
        <f t="shared" ca="1" si="137"/>
        <v>41.837264969155008</v>
      </c>
      <c r="W893">
        <f ca="1">_xlfn.IFS(AND(V893&gt;铜钱系统分析!$D$233,V893&lt;=铜钱系统分析!$E$233),5,AND(V893&gt;铜钱系统分析!$D$234,V893&lt;=铜钱系统分析!$E$234),4,AND(V893&gt;铜钱系统分析!$D$235,V893&lt;=铜钱系统分析!$E$235),3,AND(V893&gt;铜钱系统分析!$D$236,V893&lt;=铜钱系统分析!$E$236),2)</f>
        <v>3</v>
      </c>
      <c r="Y893" s="48">
        <f t="shared" ca="1" si="138"/>
        <v>77.981197508324954</v>
      </c>
      <c r="Z893">
        <f ca="1">_xlfn.IFS(AND(Y893&gt;铜钱系统分析!$D$233,Y893&lt;=铜钱系统分析!$E$233),5,AND(Y893&gt;铜钱系统分析!$D$234,Y893&lt;=铜钱系统分析!$E$234),4,AND(Y893&gt;铜钱系统分析!$D$235,Y893&lt;=铜钱系统分析!$E$235),3,AND(Y893&gt;铜钱系统分析!$D$236,Y893&lt;=铜钱系统分析!$E$236),2)</f>
        <v>2</v>
      </c>
      <c r="AB893" s="48">
        <f t="shared" ca="1" si="139"/>
        <v>98.004866146341215</v>
      </c>
      <c r="AC893">
        <f ca="1">_xlfn.IFS(AND(AB893&gt;铜钱系统分析!$D$233,AB893&lt;=铜钱系统分析!$E$233),5,AND(AB893&gt;铜钱系统分析!$D$234,AB893&lt;=铜钱系统分析!$E$234),4,AND(AB893&gt;铜钱系统分析!$D$235,AB893&lt;=铜钱系统分析!$E$235),3,AND(AB893&gt;铜钱系统分析!$D$236,AB893&lt;=铜钱系统分析!$E$236),2)</f>
        <v>2</v>
      </c>
    </row>
    <row r="894" spans="1:29" x14ac:dyDescent="0.15">
      <c r="A894" s="48">
        <f t="shared" ca="1" si="130"/>
        <v>36.843537086693459</v>
      </c>
      <c r="B894">
        <f ca="1">_xlfn.IFS(AND(A894&gt;铜钱系统分析!$D$233,A894&lt;=铜钱系统分析!$E$233),5,AND(A894&gt;铜钱系统分析!$D$234,A894&lt;=铜钱系统分析!$E$234),4,AND(A894&gt;铜钱系统分析!$D$235,A894&lt;=铜钱系统分析!$E$235),3,AND(A894&gt;铜钱系统分析!$D$236,A894&lt;=铜钱系统分析!$E$236),2)</f>
        <v>3</v>
      </c>
      <c r="D894" s="48">
        <f t="shared" ca="1" si="131"/>
        <v>82.745915201015208</v>
      </c>
      <c r="E894">
        <f ca="1">_xlfn.IFS(AND(D894&gt;铜钱系统分析!$D$233,D894&lt;=铜钱系统分析!$E$233),5,AND(D894&gt;铜钱系统分析!$D$234,D894&lt;=铜钱系统分析!$E$234),4,AND(D894&gt;铜钱系统分析!$D$235,D894&lt;=铜钱系统分析!$E$235),3,AND(D894&gt;铜钱系统分析!$D$236,D894&lt;=铜钱系统分析!$E$236),2)</f>
        <v>2</v>
      </c>
      <c r="G894" s="48">
        <f t="shared" ca="1" si="132"/>
        <v>50.108320125510019</v>
      </c>
      <c r="H894">
        <f ca="1">_xlfn.IFS(AND(G894&gt;铜钱系统分析!$D$233,G894&lt;=铜钱系统分析!$E$233),5,AND(G894&gt;铜钱系统分析!$D$234,G894&lt;=铜钱系统分析!$E$234),4,AND(G894&gt;铜钱系统分析!$D$235,G894&lt;=铜钱系统分析!$E$235),3,AND(G894&gt;铜钱系统分析!$D$236,G894&lt;=铜钱系统分析!$E$236),2)</f>
        <v>3</v>
      </c>
      <c r="J894" s="48">
        <f t="shared" ca="1" si="133"/>
        <v>57.17068319377141</v>
      </c>
      <c r="K894">
        <f ca="1">_xlfn.IFS(AND(J894&gt;铜钱系统分析!$D$233,J894&lt;=铜钱系统分析!$E$233),5,AND(J894&gt;铜钱系统分析!$D$234,J894&lt;=铜钱系统分析!$E$234),4,AND(J894&gt;铜钱系统分析!$D$235,J894&lt;=铜钱系统分析!$E$235),3,AND(J894&gt;铜钱系统分析!$D$236,J894&lt;=铜钱系统分析!$E$236),2)</f>
        <v>3</v>
      </c>
      <c r="M894" s="48">
        <f t="shared" ca="1" si="134"/>
        <v>74.576889813803518</v>
      </c>
      <c r="N894">
        <f ca="1">_xlfn.IFS(AND(M894&gt;铜钱系统分析!$D$233,M894&lt;=铜钱系统分析!$E$233),5,AND(M894&gt;铜钱系统分析!$D$234,M894&lt;=铜钱系统分析!$E$234),4,AND(M894&gt;铜钱系统分析!$D$235,M894&lt;=铜钱系统分析!$E$235),3,AND(M894&gt;铜钱系统分析!$D$236,M894&lt;=铜钱系统分析!$E$236),2)</f>
        <v>2</v>
      </c>
      <c r="P894" s="48">
        <f t="shared" ca="1" si="135"/>
        <v>80.8335497683629</v>
      </c>
      <c r="Q894">
        <f ca="1">_xlfn.IFS(AND(P894&gt;铜钱系统分析!$D$233,P894&lt;=铜钱系统分析!$E$233),5,AND(P894&gt;铜钱系统分析!$D$234,P894&lt;=铜钱系统分析!$E$234),4,AND(P894&gt;铜钱系统分析!$D$235,P894&lt;=铜钱系统分析!$E$235),3,AND(P894&gt;铜钱系统分析!$D$236,P894&lt;=铜钱系统分析!$E$236),2)</f>
        <v>2</v>
      </c>
      <c r="S894" s="48">
        <f t="shared" ca="1" si="136"/>
        <v>29.878637923328235</v>
      </c>
      <c r="T894">
        <f ca="1">_xlfn.IFS(AND(S894&gt;铜钱系统分析!$D$233,S894&lt;=铜钱系统分析!$E$233),5,AND(S894&gt;铜钱系统分析!$D$234,S894&lt;=铜钱系统分析!$E$234),4,AND(S894&gt;铜钱系统分析!$D$235,S894&lt;=铜钱系统分析!$E$235),3,AND(S894&gt;铜钱系统分析!$D$236,S894&lt;=铜钱系统分析!$E$236),2)</f>
        <v>3</v>
      </c>
      <c r="V894" s="48">
        <f t="shared" ca="1" si="137"/>
        <v>49.353548260206118</v>
      </c>
      <c r="W894">
        <f ca="1">_xlfn.IFS(AND(V894&gt;铜钱系统分析!$D$233,V894&lt;=铜钱系统分析!$E$233),5,AND(V894&gt;铜钱系统分析!$D$234,V894&lt;=铜钱系统分析!$E$234),4,AND(V894&gt;铜钱系统分析!$D$235,V894&lt;=铜钱系统分析!$E$235),3,AND(V894&gt;铜钱系统分析!$D$236,V894&lt;=铜钱系统分析!$E$236),2)</f>
        <v>3</v>
      </c>
      <c r="Y894" s="48">
        <f t="shared" ca="1" si="138"/>
        <v>45.285862455469093</v>
      </c>
      <c r="Z894">
        <f ca="1">_xlfn.IFS(AND(Y894&gt;铜钱系统分析!$D$233,Y894&lt;=铜钱系统分析!$E$233),5,AND(Y894&gt;铜钱系统分析!$D$234,Y894&lt;=铜钱系统分析!$E$234),4,AND(Y894&gt;铜钱系统分析!$D$235,Y894&lt;=铜钱系统分析!$E$235),3,AND(Y894&gt;铜钱系统分析!$D$236,Y894&lt;=铜钱系统分析!$E$236),2)</f>
        <v>3</v>
      </c>
      <c r="AB894" s="48">
        <f t="shared" ca="1" si="139"/>
        <v>83.49002095302636</v>
      </c>
      <c r="AC894">
        <f ca="1">_xlfn.IFS(AND(AB894&gt;铜钱系统分析!$D$233,AB894&lt;=铜钱系统分析!$E$233),5,AND(AB894&gt;铜钱系统分析!$D$234,AB894&lt;=铜钱系统分析!$E$234),4,AND(AB894&gt;铜钱系统分析!$D$235,AB894&lt;=铜钱系统分析!$E$235),3,AND(AB894&gt;铜钱系统分析!$D$236,AB894&lt;=铜钱系统分析!$E$236),2)</f>
        <v>2</v>
      </c>
    </row>
    <row r="895" spans="1:29" x14ac:dyDescent="0.15">
      <c r="A895" s="48">
        <f t="shared" ca="1" si="130"/>
        <v>83.394046424999701</v>
      </c>
      <c r="B895">
        <f ca="1">_xlfn.IFS(AND(A895&gt;铜钱系统分析!$D$233,A895&lt;=铜钱系统分析!$E$233),5,AND(A895&gt;铜钱系统分析!$D$234,A895&lt;=铜钱系统分析!$E$234),4,AND(A895&gt;铜钱系统分析!$D$235,A895&lt;=铜钱系统分析!$E$235),3,AND(A895&gt;铜钱系统分析!$D$236,A895&lt;=铜钱系统分析!$E$236),2)</f>
        <v>2</v>
      </c>
      <c r="D895" s="48">
        <f t="shared" ca="1" si="131"/>
        <v>90.61317592194969</v>
      </c>
      <c r="E895">
        <f ca="1">_xlfn.IFS(AND(D895&gt;铜钱系统分析!$D$233,D895&lt;=铜钱系统分析!$E$233),5,AND(D895&gt;铜钱系统分析!$D$234,D895&lt;=铜钱系统分析!$E$234),4,AND(D895&gt;铜钱系统分析!$D$235,D895&lt;=铜钱系统分析!$E$235),3,AND(D895&gt;铜钱系统分析!$D$236,D895&lt;=铜钱系统分析!$E$236),2)</f>
        <v>2</v>
      </c>
      <c r="G895" s="48">
        <f t="shared" ca="1" si="132"/>
        <v>93.033012490389879</v>
      </c>
      <c r="H895">
        <f ca="1">_xlfn.IFS(AND(G895&gt;铜钱系统分析!$D$233,G895&lt;=铜钱系统分析!$E$233),5,AND(G895&gt;铜钱系统分析!$D$234,G895&lt;=铜钱系统分析!$E$234),4,AND(G895&gt;铜钱系统分析!$D$235,G895&lt;=铜钱系统分析!$E$235),3,AND(G895&gt;铜钱系统分析!$D$236,G895&lt;=铜钱系统分析!$E$236),2)</f>
        <v>2</v>
      </c>
      <c r="J895" s="48">
        <f t="shared" ca="1" si="133"/>
        <v>28.057425562497595</v>
      </c>
      <c r="K895">
        <f ca="1">_xlfn.IFS(AND(J895&gt;铜钱系统分析!$D$233,J895&lt;=铜钱系统分析!$E$233),5,AND(J895&gt;铜钱系统分析!$D$234,J895&lt;=铜钱系统分析!$E$234),4,AND(J895&gt;铜钱系统分析!$D$235,J895&lt;=铜钱系统分析!$E$235),3,AND(J895&gt;铜钱系统分析!$D$236,J895&lt;=铜钱系统分析!$E$236),2)</f>
        <v>3</v>
      </c>
      <c r="M895" s="48">
        <f t="shared" ca="1" si="134"/>
        <v>75.478600132554263</v>
      </c>
      <c r="N895">
        <f ca="1">_xlfn.IFS(AND(M895&gt;铜钱系统分析!$D$233,M895&lt;=铜钱系统分析!$E$233),5,AND(M895&gt;铜钱系统分析!$D$234,M895&lt;=铜钱系统分析!$E$234),4,AND(M895&gt;铜钱系统分析!$D$235,M895&lt;=铜钱系统分析!$E$235),3,AND(M895&gt;铜钱系统分析!$D$236,M895&lt;=铜钱系统分析!$E$236),2)</f>
        <v>2</v>
      </c>
      <c r="P895" s="48">
        <f t="shared" ca="1" si="135"/>
        <v>12.923181325238653</v>
      </c>
      <c r="Q895">
        <f ca="1">_xlfn.IFS(AND(P895&gt;铜钱系统分析!$D$233,P895&lt;=铜钱系统分析!$E$233),5,AND(P895&gt;铜钱系统分析!$D$234,P895&lt;=铜钱系统分析!$E$234),4,AND(P895&gt;铜钱系统分析!$D$235,P895&lt;=铜钱系统分析!$E$235),3,AND(P895&gt;铜钱系统分析!$D$236,P895&lt;=铜钱系统分析!$E$236),2)</f>
        <v>3</v>
      </c>
      <c r="S895" s="48">
        <f t="shared" ca="1" si="136"/>
        <v>87.035927657287431</v>
      </c>
      <c r="T895">
        <f ca="1">_xlfn.IFS(AND(S895&gt;铜钱系统分析!$D$233,S895&lt;=铜钱系统分析!$E$233),5,AND(S895&gt;铜钱系统分析!$D$234,S895&lt;=铜钱系统分析!$E$234),4,AND(S895&gt;铜钱系统分析!$D$235,S895&lt;=铜钱系统分析!$E$235),3,AND(S895&gt;铜钱系统分析!$D$236,S895&lt;=铜钱系统分析!$E$236),2)</f>
        <v>2</v>
      </c>
      <c r="V895" s="48">
        <f t="shared" ca="1" si="137"/>
        <v>34.176200943939605</v>
      </c>
      <c r="W895">
        <f ca="1">_xlfn.IFS(AND(V895&gt;铜钱系统分析!$D$233,V895&lt;=铜钱系统分析!$E$233),5,AND(V895&gt;铜钱系统分析!$D$234,V895&lt;=铜钱系统分析!$E$234),4,AND(V895&gt;铜钱系统分析!$D$235,V895&lt;=铜钱系统分析!$E$235),3,AND(V895&gt;铜钱系统分析!$D$236,V895&lt;=铜钱系统分析!$E$236),2)</f>
        <v>3</v>
      </c>
      <c r="Y895" s="48">
        <f t="shared" ca="1" si="138"/>
        <v>49.617400373348033</v>
      </c>
      <c r="Z895">
        <f ca="1">_xlfn.IFS(AND(Y895&gt;铜钱系统分析!$D$233,Y895&lt;=铜钱系统分析!$E$233),5,AND(Y895&gt;铜钱系统分析!$D$234,Y895&lt;=铜钱系统分析!$E$234),4,AND(Y895&gt;铜钱系统分析!$D$235,Y895&lt;=铜钱系统分析!$E$235),3,AND(Y895&gt;铜钱系统分析!$D$236,Y895&lt;=铜钱系统分析!$E$236),2)</f>
        <v>3</v>
      </c>
      <c r="AB895" s="48">
        <f t="shared" ca="1" si="139"/>
        <v>56.331371234530977</v>
      </c>
      <c r="AC895">
        <f ca="1">_xlfn.IFS(AND(AB895&gt;铜钱系统分析!$D$233,AB895&lt;=铜钱系统分析!$E$233),5,AND(AB895&gt;铜钱系统分析!$D$234,AB895&lt;=铜钱系统分析!$E$234),4,AND(AB895&gt;铜钱系统分析!$D$235,AB895&lt;=铜钱系统分析!$E$235),3,AND(AB895&gt;铜钱系统分析!$D$236,AB895&lt;=铜钱系统分析!$E$236),2)</f>
        <v>3</v>
      </c>
    </row>
    <row r="896" spans="1:29" x14ac:dyDescent="0.15">
      <c r="A896" s="48">
        <f t="shared" ca="1" si="130"/>
        <v>28.515780592999274</v>
      </c>
      <c r="B896">
        <f ca="1">_xlfn.IFS(AND(A896&gt;铜钱系统分析!$D$233,A896&lt;=铜钱系统分析!$E$233),5,AND(A896&gt;铜钱系统分析!$D$234,A896&lt;=铜钱系统分析!$E$234),4,AND(A896&gt;铜钱系统分析!$D$235,A896&lt;=铜钱系统分析!$E$235),3,AND(A896&gt;铜钱系统分析!$D$236,A896&lt;=铜钱系统分析!$E$236),2)</f>
        <v>3</v>
      </c>
      <c r="D896" s="48">
        <f t="shared" ca="1" si="131"/>
        <v>99.704783280547957</v>
      </c>
      <c r="E896">
        <f ca="1">_xlfn.IFS(AND(D896&gt;铜钱系统分析!$D$233,D896&lt;=铜钱系统分析!$E$233),5,AND(D896&gt;铜钱系统分析!$D$234,D896&lt;=铜钱系统分析!$E$234),4,AND(D896&gt;铜钱系统分析!$D$235,D896&lt;=铜钱系统分析!$E$235),3,AND(D896&gt;铜钱系统分析!$D$236,D896&lt;=铜钱系统分析!$E$236),2)</f>
        <v>2</v>
      </c>
      <c r="G896" s="48">
        <f t="shared" ca="1" si="132"/>
        <v>53.439931846116593</v>
      </c>
      <c r="H896">
        <f ca="1">_xlfn.IFS(AND(G896&gt;铜钱系统分析!$D$233,G896&lt;=铜钱系统分析!$E$233),5,AND(G896&gt;铜钱系统分析!$D$234,G896&lt;=铜钱系统分析!$E$234),4,AND(G896&gt;铜钱系统分析!$D$235,G896&lt;=铜钱系统分析!$E$235),3,AND(G896&gt;铜钱系统分析!$D$236,G896&lt;=铜钱系统分析!$E$236),2)</f>
        <v>3</v>
      </c>
      <c r="J896" s="48">
        <f t="shared" ca="1" si="133"/>
        <v>46.103329714643024</v>
      </c>
      <c r="K896">
        <f ca="1">_xlfn.IFS(AND(J896&gt;铜钱系统分析!$D$233,J896&lt;=铜钱系统分析!$E$233),5,AND(J896&gt;铜钱系统分析!$D$234,J896&lt;=铜钱系统分析!$E$234),4,AND(J896&gt;铜钱系统分析!$D$235,J896&lt;=铜钱系统分析!$E$235),3,AND(J896&gt;铜钱系统分析!$D$236,J896&lt;=铜钱系统分析!$E$236),2)</f>
        <v>3</v>
      </c>
      <c r="M896" s="48">
        <f t="shared" ca="1" si="134"/>
        <v>31.637564413082643</v>
      </c>
      <c r="N896">
        <f ca="1">_xlfn.IFS(AND(M896&gt;铜钱系统分析!$D$233,M896&lt;=铜钱系统分析!$E$233),5,AND(M896&gt;铜钱系统分析!$D$234,M896&lt;=铜钱系统分析!$E$234),4,AND(M896&gt;铜钱系统分析!$D$235,M896&lt;=铜钱系统分析!$E$235),3,AND(M896&gt;铜钱系统分析!$D$236,M896&lt;=铜钱系统分析!$E$236),2)</f>
        <v>3</v>
      </c>
      <c r="P896" s="48">
        <f t="shared" ca="1" si="135"/>
        <v>66.510162247524732</v>
      </c>
      <c r="Q896">
        <f ca="1">_xlfn.IFS(AND(P896&gt;铜钱系统分析!$D$233,P896&lt;=铜钱系统分析!$E$233),5,AND(P896&gt;铜钱系统分析!$D$234,P896&lt;=铜钱系统分析!$E$234),4,AND(P896&gt;铜钱系统分析!$D$235,P896&lt;=铜钱系统分析!$E$235),3,AND(P896&gt;铜钱系统分析!$D$236,P896&lt;=铜钱系统分析!$E$236),2)</f>
        <v>3</v>
      </c>
      <c r="S896" s="48">
        <f t="shared" ca="1" si="136"/>
        <v>77.918219389730098</v>
      </c>
      <c r="T896">
        <f ca="1">_xlfn.IFS(AND(S896&gt;铜钱系统分析!$D$233,S896&lt;=铜钱系统分析!$E$233),5,AND(S896&gt;铜钱系统分析!$D$234,S896&lt;=铜钱系统分析!$E$234),4,AND(S896&gt;铜钱系统分析!$D$235,S896&lt;=铜钱系统分析!$E$235),3,AND(S896&gt;铜钱系统分析!$D$236,S896&lt;=铜钱系统分析!$E$236),2)</f>
        <v>2</v>
      </c>
      <c r="V896" s="48">
        <f t="shared" ca="1" si="137"/>
        <v>99.31143262912525</v>
      </c>
      <c r="W896">
        <f ca="1">_xlfn.IFS(AND(V896&gt;铜钱系统分析!$D$233,V896&lt;=铜钱系统分析!$E$233),5,AND(V896&gt;铜钱系统分析!$D$234,V896&lt;=铜钱系统分析!$E$234),4,AND(V896&gt;铜钱系统分析!$D$235,V896&lt;=铜钱系统分析!$E$235),3,AND(V896&gt;铜钱系统分析!$D$236,V896&lt;=铜钱系统分析!$E$236),2)</f>
        <v>2</v>
      </c>
      <c r="Y896" s="48">
        <f t="shared" ca="1" si="138"/>
        <v>48.87389910451261</v>
      </c>
      <c r="Z896">
        <f ca="1">_xlfn.IFS(AND(Y896&gt;铜钱系统分析!$D$233,Y896&lt;=铜钱系统分析!$E$233),5,AND(Y896&gt;铜钱系统分析!$D$234,Y896&lt;=铜钱系统分析!$E$234),4,AND(Y896&gt;铜钱系统分析!$D$235,Y896&lt;=铜钱系统分析!$E$235),3,AND(Y896&gt;铜钱系统分析!$D$236,Y896&lt;=铜钱系统分析!$E$236),2)</f>
        <v>3</v>
      </c>
      <c r="AB896" s="48">
        <f t="shared" ca="1" si="139"/>
        <v>89.346264442754176</v>
      </c>
      <c r="AC896">
        <f ca="1">_xlfn.IFS(AND(AB896&gt;铜钱系统分析!$D$233,AB896&lt;=铜钱系统分析!$E$233),5,AND(AB896&gt;铜钱系统分析!$D$234,AB896&lt;=铜钱系统分析!$E$234),4,AND(AB896&gt;铜钱系统分析!$D$235,AB896&lt;=铜钱系统分析!$E$235),3,AND(AB896&gt;铜钱系统分析!$D$236,AB896&lt;=铜钱系统分析!$E$236),2)</f>
        <v>2</v>
      </c>
    </row>
    <row r="897" spans="1:29" x14ac:dyDescent="0.15">
      <c r="A897" s="48">
        <f t="shared" ca="1" si="130"/>
        <v>43.275580626262091</v>
      </c>
      <c r="B897">
        <f ca="1">_xlfn.IFS(AND(A897&gt;铜钱系统分析!$D$233,A897&lt;=铜钱系统分析!$E$233),5,AND(A897&gt;铜钱系统分析!$D$234,A897&lt;=铜钱系统分析!$E$234),4,AND(A897&gt;铜钱系统分析!$D$235,A897&lt;=铜钱系统分析!$E$235),3,AND(A897&gt;铜钱系统分析!$D$236,A897&lt;=铜钱系统分析!$E$236),2)</f>
        <v>3</v>
      </c>
      <c r="D897" s="48">
        <f t="shared" ca="1" si="131"/>
        <v>68.889040269179276</v>
      </c>
      <c r="E897">
        <f ca="1">_xlfn.IFS(AND(D897&gt;铜钱系统分析!$D$233,D897&lt;=铜钱系统分析!$E$233),5,AND(D897&gt;铜钱系统分析!$D$234,D897&lt;=铜钱系统分析!$E$234),4,AND(D897&gt;铜钱系统分析!$D$235,D897&lt;=铜钱系统分析!$E$235),3,AND(D897&gt;铜钱系统分析!$D$236,D897&lt;=铜钱系统分析!$E$236),2)</f>
        <v>3</v>
      </c>
      <c r="G897" s="48">
        <f t="shared" ca="1" si="132"/>
        <v>46.884906176993503</v>
      </c>
      <c r="H897">
        <f ca="1">_xlfn.IFS(AND(G897&gt;铜钱系统分析!$D$233,G897&lt;=铜钱系统分析!$E$233),5,AND(G897&gt;铜钱系统分析!$D$234,G897&lt;=铜钱系统分析!$E$234),4,AND(G897&gt;铜钱系统分析!$D$235,G897&lt;=铜钱系统分析!$E$235),3,AND(G897&gt;铜钱系统分析!$D$236,G897&lt;=铜钱系统分析!$E$236),2)</f>
        <v>3</v>
      </c>
      <c r="J897" s="48">
        <f t="shared" ca="1" si="133"/>
        <v>56.23640220848889</v>
      </c>
      <c r="K897">
        <f ca="1">_xlfn.IFS(AND(J897&gt;铜钱系统分析!$D$233,J897&lt;=铜钱系统分析!$E$233),5,AND(J897&gt;铜钱系统分析!$D$234,J897&lt;=铜钱系统分析!$E$234),4,AND(J897&gt;铜钱系统分析!$D$235,J897&lt;=铜钱系统分析!$E$235),3,AND(J897&gt;铜钱系统分析!$D$236,J897&lt;=铜钱系统分析!$E$236),2)</f>
        <v>3</v>
      </c>
      <c r="M897" s="48">
        <f t="shared" ca="1" si="134"/>
        <v>47.105862869368828</v>
      </c>
      <c r="N897">
        <f ca="1">_xlfn.IFS(AND(M897&gt;铜钱系统分析!$D$233,M897&lt;=铜钱系统分析!$E$233),5,AND(M897&gt;铜钱系统分析!$D$234,M897&lt;=铜钱系统分析!$E$234),4,AND(M897&gt;铜钱系统分析!$D$235,M897&lt;=铜钱系统分析!$E$235),3,AND(M897&gt;铜钱系统分析!$D$236,M897&lt;=铜钱系统分析!$E$236),2)</f>
        <v>3</v>
      </c>
      <c r="P897" s="48">
        <f t="shared" ca="1" si="135"/>
        <v>3.7692729947524373</v>
      </c>
      <c r="Q897">
        <f ca="1">_xlfn.IFS(AND(P897&gt;铜钱系统分析!$D$233,P897&lt;=铜钱系统分析!$E$233),5,AND(P897&gt;铜钱系统分析!$D$234,P897&lt;=铜钱系统分析!$E$234),4,AND(P897&gt;铜钱系统分析!$D$235,P897&lt;=铜钱系统分析!$E$235),3,AND(P897&gt;铜钱系统分析!$D$236,P897&lt;=铜钱系统分析!$E$236),2)</f>
        <v>3</v>
      </c>
      <c r="S897" s="48">
        <f t="shared" ca="1" si="136"/>
        <v>35.588055273774046</v>
      </c>
      <c r="T897">
        <f ca="1">_xlfn.IFS(AND(S897&gt;铜钱系统分析!$D$233,S897&lt;=铜钱系统分析!$E$233),5,AND(S897&gt;铜钱系统分析!$D$234,S897&lt;=铜钱系统分析!$E$234),4,AND(S897&gt;铜钱系统分析!$D$235,S897&lt;=铜钱系统分析!$E$235),3,AND(S897&gt;铜钱系统分析!$D$236,S897&lt;=铜钱系统分析!$E$236),2)</f>
        <v>3</v>
      </c>
      <c r="V897" s="48">
        <f t="shared" ca="1" si="137"/>
        <v>77.628809072381571</v>
      </c>
      <c r="W897">
        <f ca="1">_xlfn.IFS(AND(V897&gt;铜钱系统分析!$D$233,V897&lt;=铜钱系统分析!$E$233),5,AND(V897&gt;铜钱系统分析!$D$234,V897&lt;=铜钱系统分析!$E$234),4,AND(V897&gt;铜钱系统分析!$D$235,V897&lt;=铜钱系统分析!$E$235),3,AND(V897&gt;铜钱系统分析!$D$236,V897&lt;=铜钱系统分析!$E$236),2)</f>
        <v>2</v>
      </c>
      <c r="Y897" s="48">
        <f t="shared" ca="1" si="138"/>
        <v>88.16945459500856</v>
      </c>
      <c r="Z897">
        <f ca="1">_xlfn.IFS(AND(Y897&gt;铜钱系统分析!$D$233,Y897&lt;=铜钱系统分析!$E$233),5,AND(Y897&gt;铜钱系统分析!$D$234,Y897&lt;=铜钱系统分析!$E$234),4,AND(Y897&gt;铜钱系统分析!$D$235,Y897&lt;=铜钱系统分析!$E$235),3,AND(Y897&gt;铜钱系统分析!$D$236,Y897&lt;=铜钱系统分析!$E$236),2)</f>
        <v>2</v>
      </c>
      <c r="AB897" s="48">
        <f t="shared" ca="1" si="139"/>
        <v>96.593112902294891</v>
      </c>
      <c r="AC897">
        <f ca="1">_xlfn.IFS(AND(AB897&gt;铜钱系统分析!$D$233,AB897&lt;=铜钱系统分析!$E$233),5,AND(AB897&gt;铜钱系统分析!$D$234,AB897&lt;=铜钱系统分析!$E$234),4,AND(AB897&gt;铜钱系统分析!$D$235,AB897&lt;=铜钱系统分析!$E$235),3,AND(AB897&gt;铜钱系统分析!$D$236,AB897&lt;=铜钱系统分析!$E$236),2)</f>
        <v>2</v>
      </c>
    </row>
    <row r="898" spans="1:29" x14ac:dyDescent="0.15">
      <c r="A898" s="48">
        <f t="shared" ca="1" si="130"/>
        <v>9.500060758023011</v>
      </c>
      <c r="B898">
        <f ca="1">_xlfn.IFS(AND(A898&gt;铜钱系统分析!$D$233,A898&lt;=铜钱系统分析!$E$233),5,AND(A898&gt;铜钱系统分析!$D$234,A898&lt;=铜钱系统分析!$E$234),4,AND(A898&gt;铜钱系统分析!$D$235,A898&lt;=铜钱系统分析!$E$235),3,AND(A898&gt;铜钱系统分析!$D$236,A898&lt;=铜钱系统分析!$E$236),2)</f>
        <v>3</v>
      </c>
      <c r="D898" s="48">
        <f t="shared" ca="1" si="131"/>
        <v>30.687422086626281</v>
      </c>
      <c r="E898">
        <f ca="1">_xlfn.IFS(AND(D898&gt;铜钱系统分析!$D$233,D898&lt;=铜钱系统分析!$E$233),5,AND(D898&gt;铜钱系统分析!$D$234,D898&lt;=铜钱系统分析!$E$234),4,AND(D898&gt;铜钱系统分析!$D$235,D898&lt;=铜钱系统分析!$E$235),3,AND(D898&gt;铜钱系统分析!$D$236,D898&lt;=铜钱系统分析!$E$236),2)</f>
        <v>3</v>
      </c>
      <c r="G898" s="48">
        <f t="shared" ca="1" si="132"/>
        <v>38.935935962519331</v>
      </c>
      <c r="H898">
        <f ca="1">_xlfn.IFS(AND(G898&gt;铜钱系统分析!$D$233,G898&lt;=铜钱系统分析!$E$233),5,AND(G898&gt;铜钱系统分析!$D$234,G898&lt;=铜钱系统分析!$E$234),4,AND(G898&gt;铜钱系统分析!$D$235,G898&lt;=铜钱系统分析!$E$235),3,AND(G898&gt;铜钱系统分析!$D$236,G898&lt;=铜钱系统分析!$E$236),2)</f>
        <v>3</v>
      </c>
      <c r="J898" s="48">
        <f t="shared" ca="1" si="133"/>
        <v>97.061937198260424</v>
      </c>
      <c r="K898">
        <f ca="1">_xlfn.IFS(AND(J898&gt;铜钱系统分析!$D$233,J898&lt;=铜钱系统分析!$E$233),5,AND(J898&gt;铜钱系统分析!$D$234,J898&lt;=铜钱系统分析!$E$234),4,AND(J898&gt;铜钱系统分析!$D$235,J898&lt;=铜钱系统分析!$E$235),3,AND(J898&gt;铜钱系统分析!$D$236,J898&lt;=铜钱系统分析!$E$236),2)</f>
        <v>2</v>
      </c>
      <c r="M898" s="48">
        <f t="shared" ca="1" si="134"/>
        <v>85.674215073759356</v>
      </c>
      <c r="N898">
        <f ca="1">_xlfn.IFS(AND(M898&gt;铜钱系统分析!$D$233,M898&lt;=铜钱系统分析!$E$233),5,AND(M898&gt;铜钱系统分析!$D$234,M898&lt;=铜钱系统分析!$E$234),4,AND(M898&gt;铜钱系统分析!$D$235,M898&lt;=铜钱系统分析!$E$235),3,AND(M898&gt;铜钱系统分析!$D$236,M898&lt;=铜钱系统分析!$E$236),2)</f>
        <v>2</v>
      </c>
      <c r="P898" s="48">
        <f t="shared" ca="1" si="135"/>
        <v>7.5383250072486145</v>
      </c>
      <c r="Q898">
        <f ca="1">_xlfn.IFS(AND(P898&gt;铜钱系统分析!$D$233,P898&lt;=铜钱系统分析!$E$233),5,AND(P898&gt;铜钱系统分析!$D$234,P898&lt;=铜钱系统分析!$E$234),4,AND(P898&gt;铜钱系统分析!$D$235,P898&lt;=铜钱系统分析!$E$235),3,AND(P898&gt;铜钱系统分析!$D$236,P898&lt;=铜钱系统分析!$E$236),2)</f>
        <v>3</v>
      </c>
      <c r="S898" s="48">
        <f t="shared" ca="1" si="136"/>
        <v>45.360023566815258</v>
      </c>
      <c r="T898">
        <f ca="1">_xlfn.IFS(AND(S898&gt;铜钱系统分析!$D$233,S898&lt;=铜钱系统分析!$E$233),5,AND(S898&gt;铜钱系统分析!$D$234,S898&lt;=铜钱系统分析!$E$234),4,AND(S898&gt;铜钱系统分析!$D$235,S898&lt;=铜钱系统分析!$E$235),3,AND(S898&gt;铜钱系统分析!$D$236,S898&lt;=铜钱系统分析!$E$236),2)</f>
        <v>3</v>
      </c>
      <c r="V898" s="48">
        <f t="shared" ca="1" si="137"/>
        <v>99.540382236912635</v>
      </c>
      <c r="W898">
        <f ca="1">_xlfn.IFS(AND(V898&gt;铜钱系统分析!$D$233,V898&lt;=铜钱系统分析!$E$233),5,AND(V898&gt;铜钱系统分析!$D$234,V898&lt;=铜钱系统分析!$E$234),4,AND(V898&gt;铜钱系统分析!$D$235,V898&lt;=铜钱系统分析!$E$235),3,AND(V898&gt;铜钱系统分析!$D$236,V898&lt;=铜钱系统分析!$E$236),2)</f>
        <v>2</v>
      </c>
      <c r="Y898" s="48">
        <f t="shared" ca="1" si="138"/>
        <v>42.698650433981143</v>
      </c>
      <c r="Z898">
        <f ca="1">_xlfn.IFS(AND(Y898&gt;铜钱系统分析!$D$233,Y898&lt;=铜钱系统分析!$E$233),5,AND(Y898&gt;铜钱系统分析!$D$234,Y898&lt;=铜钱系统分析!$E$234),4,AND(Y898&gt;铜钱系统分析!$D$235,Y898&lt;=铜钱系统分析!$E$235),3,AND(Y898&gt;铜钱系统分析!$D$236,Y898&lt;=铜钱系统分析!$E$236),2)</f>
        <v>3</v>
      </c>
      <c r="AB898" s="48">
        <f t="shared" ca="1" si="139"/>
        <v>16.331308151353085</v>
      </c>
      <c r="AC898">
        <f ca="1">_xlfn.IFS(AND(AB898&gt;铜钱系统分析!$D$233,AB898&lt;=铜钱系统分析!$E$233),5,AND(AB898&gt;铜钱系统分析!$D$234,AB898&lt;=铜钱系统分析!$E$234),4,AND(AB898&gt;铜钱系统分析!$D$235,AB898&lt;=铜钱系统分析!$E$235),3,AND(AB898&gt;铜钱系统分析!$D$236,AB898&lt;=铜钱系统分析!$E$236),2)</f>
        <v>3</v>
      </c>
    </row>
    <row r="899" spans="1:29" x14ac:dyDescent="0.15">
      <c r="A899" s="48">
        <f t="shared" ca="1" si="130"/>
        <v>22.431231972334221</v>
      </c>
      <c r="B899">
        <f ca="1">_xlfn.IFS(AND(A899&gt;铜钱系统分析!$D$233,A899&lt;=铜钱系统分析!$E$233),5,AND(A899&gt;铜钱系统分析!$D$234,A899&lt;=铜钱系统分析!$E$234),4,AND(A899&gt;铜钱系统分析!$D$235,A899&lt;=铜钱系统分析!$E$235),3,AND(A899&gt;铜钱系统分析!$D$236,A899&lt;=铜钱系统分析!$E$236),2)</f>
        <v>3</v>
      </c>
      <c r="D899" s="48">
        <f t="shared" ca="1" si="131"/>
        <v>86.420773152398255</v>
      </c>
      <c r="E899">
        <f ca="1">_xlfn.IFS(AND(D899&gt;铜钱系统分析!$D$233,D899&lt;=铜钱系统分析!$E$233),5,AND(D899&gt;铜钱系统分析!$D$234,D899&lt;=铜钱系统分析!$E$234),4,AND(D899&gt;铜钱系统分析!$D$235,D899&lt;=铜钱系统分析!$E$235),3,AND(D899&gt;铜钱系统分析!$D$236,D899&lt;=铜钱系统分析!$E$236),2)</f>
        <v>2</v>
      </c>
      <c r="G899" s="48">
        <f t="shared" ca="1" si="132"/>
        <v>91.749232389864844</v>
      </c>
      <c r="H899">
        <f ca="1">_xlfn.IFS(AND(G899&gt;铜钱系统分析!$D$233,G899&lt;=铜钱系统分析!$E$233),5,AND(G899&gt;铜钱系统分析!$D$234,G899&lt;=铜钱系统分析!$E$234),4,AND(G899&gt;铜钱系统分析!$D$235,G899&lt;=铜钱系统分析!$E$235),3,AND(G899&gt;铜钱系统分析!$D$236,G899&lt;=铜钱系统分析!$E$236),2)</f>
        <v>2</v>
      </c>
      <c r="J899" s="48">
        <f t="shared" ca="1" si="133"/>
        <v>87.308616907773356</v>
      </c>
      <c r="K899">
        <f ca="1">_xlfn.IFS(AND(J899&gt;铜钱系统分析!$D$233,J899&lt;=铜钱系统分析!$E$233),5,AND(J899&gt;铜钱系统分析!$D$234,J899&lt;=铜钱系统分析!$E$234),4,AND(J899&gt;铜钱系统分析!$D$235,J899&lt;=铜钱系统分析!$E$235),3,AND(J899&gt;铜钱系统分析!$D$236,J899&lt;=铜钱系统分析!$E$236),2)</f>
        <v>2</v>
      </c>
      <c r="M899" s="48">
        <f t="shared" ca="1" si="134"/>
        <v>56.724741453678419</v>
      </c>
      <c r="N899">
        <f ca="1">_xlfn.IFS(AND(M899&gt;铜钱系统分析!$D$233,M899&lt;=铜钱系统分析!$E$233),5,AND(M899&gt;铜钱系统分析!$D$234,M899&lt;=铜钱系统分析!$E$234),4,AND(M899&gt;铜钱系统分析!$D$235,M899&lt;=铜钱系统分析!$E$235),3,AND(M899&gt;铜钱系统分析!$D$236,M899&lt;=铜钱系统分析!$E$236),2)</f>
        <v>3</v>
      </c>
      <c r="P899" s="48">
        <f t="shared" ca="1" si="135"/>
        <v>92.715639915997599</v>
      </c>
      <c r="Q899">
        <f ca="1">_xlfn.IFS(AND(P899&gt;铜钱系统分析!$D$233,P899&lt;=铜钱系统分析!$E$233),5,AND(P899&gt;铜钱系统分析!$D$234,P899&lt;=铜钱系统分析!$E$234),4,AND(P899&gt;铜钱系统分析!$D$235,P899&lt;=铜钱系统分析!$E$235),3,AND(P899&gt;铜钱系统分析!$D$236,P899&lt;=铜钱系统分析!$E$236),2)</f>
        <v>2</v>
      </c>
      <c r="S899" s="48">
        <f t="shared" ca="1" si="136"/>
        <v>51.96080028710859</v>
      </c>
      <c r="T899">
        <f ca="1">_xlfn.IFS(AND(S899&gt;铜钱系统分析!$D$233,S899&lt;=铜钱系统分析!$E$233),5,AND(S899&gt;铜钱系统分析!$D$234,S899&lt;=铜钱系统分析!$E$234),4,AND(S899&gt;铜钱系统分析!$D$235,S899&lt;=铜钱系统分析!$E$235),3,AND(S899&gt;铜钱系统分析!$D$236,S899&lt;=铜钱系统分析!$E$236),2)</f>
        <v>3</v>
      </c>
      <c r="V899" s="48">
        <f t="shared" ca="1" si="137"/>
        <v>70.682028272219796</v>
      </c>
      <c r="W899">
        <f ca="1">_xlfn.IFS(AND(V899&gt;铜钱系统分析!$D$233,V899&lt;=铜钱系统分析!$E$233),5,AND(V899&gt;铜钱系统分析!$D$234,V899&lt;=铜钱系统分析!$E$234),4,AND(V899&gt;铜钱系统分析!$D$235,V899&lt;=铜钱系统分析!$E$235),3,AND(V899&gt;铜钱系统分析!$D$236,V899&lt;=铜钱系统分析!$E$236),2)</f>
        <v>3</v>
      </c>
      <c r="Y899" s="48">
        <f t="shared" ca="1" si="138"/>
        <v>25.098663312623572</v>
      </c>
      <c r="Z899">
        <f ca="1">_xlfn.IFS(AND(Y899&gt;铜钱系统分析!$D$233,Y899&lt;=铜钱系统分析!$E$233),5,AND(Y899&gt;铜钱系统分析!$D$234,Y899&lt;=铜钱系统分析!$E$234),4,AND(Y899&gt;铜钱系统分析!$D$235,Y899&lt;=铜钱系统分析!$E$235),3,AND(Y899&gt;铜钱系统分析!$D$236,Y899&lt;=铜钱系统分析!$E$236),2)</f>
        <v>3</v>
      </c>
      <c r="AB899" s="48">
        <f t="shared" ca="1" si="139"/>
        <v>14.662054241480128</v>
      </c>
      <c r="AC899">
        <f ca="1">_xlfn.IFS(AND(AB899&gt;铜钱系统分析!$D$233,AB899&lt;=铜钱系统分析!$E$233),5,AND(AB899&gt;铜钱系统分析!$D$234,AB899&lt;=铜钱系统分析!$E$234),4,AND(AB899&gt;铜钱系统分析!$D$235,AB899&lt;=铜钱系统分析!$E$235),3,AND(AB899&gt;铜钱系统分析!$D$236,AB899&lt;=铜钱系统分析!$E$236),2)</f>
        <v>3</v>
      </c>
    </row>
    <row r="900" spans="1:29" x14ac:dyDescent="0.15">
      <c r="A900" s="48">
        <f t="shared" ca="1" si="130"/>
        <v>17.7592491618224</v>
      </c>
      <c r="B900">
        <f ca="1">_xlfn.IFS(AND(A900&gt;铜钱系统分析!$D$233,A900&lt;=铜钱系统分析!$E$233),5,AND(A900&gt;铜钱系统分析!$D$234,A900&lt;=铜钱系统分析!$E$234),4,AND(A900&gt;铜钱系统分析!$D$235,A900&lt;=铜钱系统分析!$E$235),3,AND(A900&gt;铜钱系统分析!$D$236,A900&lt;=铜钱系统分析!$E$236),2)</f>
        <v>3</v>
      </c>
      <c r="D900" s="48">
        <f t="shared" ca="1" si="131"/>
        <v>53.020516855217927</v>
      </c>
      <c r="E900">
        <f ca="1">_xlfn.IFS(AND(D900&gt;铜钱系统分析!$D$233,D900&lt;=铜钱系统分析!$E$233),5,AND(D900&gt;铜钱系统分析!$D$234,D900&lt;=铜钱系统分析!$E$234),4,AND(D900&gt;铜钱系统分析!$D$235,D900&lt;=铜钱系统分析!$E$235),3,AND(D900&gt;铜钱系统分析!$D$236,D900&lt;=铜钱系统分析!$E$236),2)</f>
        <v>3</v>
      </c>
      <c r="G900" s="48">
        <f t="shared" ca="1" si="132"/>
        <v>49.901423217189667</v>
      </c>
      <c r="H900">
        <f ca="1">_xlfn.IFS(AND(G900&gt;铜钱系统分析!$D$233,G900&lt;=铜钱系统分析!$E$233),5,AND(G900&gt;铜钱系统分析!$D$234,G900&lt;=铜钱系统分析!$E$234),4,AND(G900&gt;铜钱系统分析!$D$235,G900&lt;=铜钱系统分析!$E$235),3,AND(G900&gt;铜钱系统分析!$D$236,G900&lt;=铜钱系统分析!$E$236),2)</f>
        <v>3</v>
      </c>
      <c r="J900" s="48">
        <f t="shared" ca="1" si="133"/>
        <v>48.456407747905004</v>
      </c>
      <c r="K900">
        <f ca="1">_xlfn.IFS(AND(J900&gt;铜钱系统分析!$D$233,J900&lt;=铜钱系统分析!$E$233),5,AND(J900&gt;铜钱系统分析!$D$234,J900&lt;=铜钱系统分析!$E$234),4,AND(J900&gt;铜钱系统分析!$D$235,J900&lt;=铜钱系统分析!$E$235),3,AND(J900&gt;铜钱系统分析!$D$236,J900&lt;=铜钱系统分析!$E$236),2)</f>
        <v>3</v>
      </c>
      <c r="M900" s="48">
        <f t="shared" ca="1" si="134"/>
        <v>72.865007498853245</v>
      </c>
      <c r="N900">
        <f ca="1">_xlfn.IFS(AND(M900&gt;铜钱系统分析!$D$233,M900&lt;=铜钱系统分析!$E$233),5,AND(M900&gt;铜钱系统分析!$D$234,M900&lt;=铜钱系统分析!$E$234),4,AND(M900&gt;铜钱系统分析!$D$235,M900&lt;=铜钱系统分析!$E$235),3,AND(M900&gt;铜钱系统分析!$D$236,M900&lt;=铜钱系统分析!$E$236),2)</f>
        <v>2</v>
      </c>
      <c r="P900" s="48">
        <f t="shared" ca="1" si="135"/>
        <v>79.613076307654325</v>
      </c>
      <c r="Q900">
        <f ca="1">_xlfn.IFS(AND(P900&gt;铜钱系统分析!$D$233,P900&lt;=铜钱系统分析!$E$233),5,AND(P900&gt;铜钱系统分析!$D$234,P900&lt;=铜钱系统分析!$E$234),4,AND(P900&gt;铜钱系统分析!$D$235,P900&lt;=铜钱系统分析!$E$235),3,AND(P900&gt;铜钱系统分析!$D$236,P900&lt;=铜钱系统分析!$E$236),2)</f>
        <v>2</v>
      </c>
      <c r="S900" s="48">
        <f t="shared" ca="1" si="136"/>
        <v>19.166184736857161</v>
      </c>
      <c r="T900">
        <f ca="1">_xlfn.IFS(AND(S900&gt;铜钱系统分析!$D$233,S900&lt;=铜钱系统分析!$E$233),5,AND(S900&gt;铜钱系统分析!$D$234,S900&lt;=铜钱系统分析!$E$234),4,AND(S900&gt;铜钱系统分析!$D$235,S900&lt;=铜钱系统分析!$E$235),3,AND(S900&gt;铜钱系统分析!$D$236,S900&lt;=铜钱系统分析!$E$236),2)</f>
        <v>3</v>
      </c>
      <c r="V900" s="48">
        <f t="shared" ca="1" si="137"/>
        <v>20.2439421867868</v>
      </c>
      <c r="W900">
        <f ca="1">_xlfn.IFS(AND(V900&gt;铜钱系统分析!$D$233,V900&lt;=铜钱系统分析!$E$233),5,AND(V900&gt;铜钱系统分析!$D$234,V900&lt;=铜钱系统分析!$E$234),4,AND(V900&gt;铜钱系统分析!$D$235,V900&lt;=铜钱系统分析!$E$235),3,AND(V900&gt;铜钱系统分析!$D$236,V900&lt;=铜钱系统分析!$E$236),2)</f>
        <v>3</v>
      </c>
      <c r="Y900" s="48">
        <f t="shared" ca="1" si="138"/>
        <v>71.906617716595676</v>
      </c>
      <c r="Z900">
        <f ca="1">_xlfn.IFS(AND(Y900&gt;铜钱系统分析!$D$233,Y900&lt;=铜钱系统分析!$E$233),5,AND(Y900&gt;铜钱系统分析!$D$234,Y900&lt;=铜钱系统分析!$E$234),4,AND(Y900&gt;铜钱系统分析!$D$235,Y900&lt;=铜钱系统分析!$E$235),3,AND(Y900&gt;铜钱系统分析!$D$236,Y900&lt;=铜钱系统分析!$E$236),2)</f>
        <v>3</v>
      </c>
      <c r="AB900" s="48">
        <f t="shared" ca="1" si="139"/>
        <v>80.234546731134387</v>
      </c>
      <c r="AC900">
        <f ca="1">_xlfn.IFS(AND(AB900&gt;铜钱系统分析!$D$233,AB900&lt;=铜钱系统分析!$E$233),5,AND(AB900&gt;铜钱系统分析!$D$234,AB900&lt;=铜钱系统分析!$E$234),4,AND(AB900&gt;铜钱系统分析!$D$235,AB900&lt;=铜钱系统分析!$E$235),3,AND(AB900&gt;铜钱系统分析!$D$236,AB900&lt;=铜钱系统分析!$E$236),2)</f>
        <v>2</v>
      </c>
    </row>
    <row r="901" spans="1:29" x14ac:dyDescent="0.15">
      <c r="A901" s="48">
        <f t="shared" ca="1" si="130"/>
        <v>12.425155413779498</v>
      </c>
      <c r="B901">
        <f ca="1">_xlfn.IFS(AND(A901&gt;铜钱系统分析!$D$233,A901&lt;=铜钱系统分析!$E$233),5,AND(A901&gt;铜钱系统分析!$D$234,A901&lt;=铜钱系统分析!$E$234),4,AND(A901&gt;铜钱系统分析!$D$235,A901&lt;=铜钱系统分析!$E$235),3,AND(A901&gt;铜钱系统分析!$D$236,A901&lt;=铜钱系统分析!$E$236),2)</f>
        <v>3</v>
      </c>
      <c r="D901" s="48">
        <f t="shared" ca="1" si="131"/>
        <v>85.226638366273463</v>
      </c>
      <c r="E901">
        <f ca="1">_xlfn.IFS(AND(D901&gt;铜钱系统分析!$D$233,D901&lt;=铜钱系统分析!$E$233),5,AND(D901&gt;铜钱系统分析!$D$234,D901&lt;=铜钱系统分析!$E$234),4,AND(D901&gt;铜钱系统分析!$D$235,D901&lt;=铜钱系统分析!$E$235),3,AND(D901&gt;铜钱系统分析!$D$236,D901&lt;=铜钱系统分析!$E$236),2)</f>
        <v>2</v>
      </c>
      <c r="G901" s="48">
        <f t="shared" ca="1" si="132"/>
        <v>75.673956987336169</v>
      </c>
      <c r="H901">
        <f ca="1">_xlfn.IFS(AND(G901&gt;铜钱系统分析!$D$233,G901&lt;=铜钱系统分析!$E$233),5,AND(G901&gt;铜钱系统分析!$D$234,G901&lt;=铜钱系统分析!$E$234),4,AND(G901&gt;铜钱系统分析!$D$235,G901&lt;=铜钱系统分析!$E$235),3,AND(G901&gt;铜钱系统分析!$D$236,G901&lt;=铜钱系统分析!$E$236),2)</f>
        <v>2</v>
      </c>
      <c r="J901" s="48">
        <f t="shared" ca="1" si="133"/>
        <v>86.85282085287291</v>
      </c>
      <c r="K901">
        <f ca="1">_xlfn.IFS(AND(J901&gt;铜钱系统分析!$D$233,J901&lt;=铜钱系统分析!$E$233),5,AND(J901&gt;铜钱系统分析!$D$234,J901&lt;=铜钱系统分析!$E$234),4,AND(J901&gt;铜钱系统分析!$D$235,J901&lt;=铜钱系统分析!$E$235),3,AND(J901&gt;铜钱系统分析!$D$236,J901&lt;=铜钱系统分析!$E$236),2)</f>
        <v>2</v>
      </c>
      <c r="M901" s="48">
        <f t="shared" ca="1" si="134"/>
        <v>66.748788060571925</v>
      </c>
      <c r="N901">
        <f ca="1">_xlfn.IFS(AND(M901&gt;铜钱系统分析!$D$233,M901&lt;=铜钱系统分析!$E$233),5,AND(M901&gt;铜钱系统分析!$D$234,M901&lt;=铜钱系统分析!$E$234),4,AND(M901&gt;铜钱系统分析!$D$235,M901&lt;=铜钱系统分析!$E$235),3,AND(M901&gt;铜钱系统分析!$D$236,M901&lt;=铜钱系统分析!$E$236),2)</f>
        <v>3</v>
      </c>
      <c r="P901" s="48">
        <f t="shared" ca="1" si="135"/>
        <v>36.715523734810617</v>
      </c>
      <c r="Q901">
        <f ca="1">_xlfn.IFS(AND(P901&gt;铜钱系统分析!$D$233,P901&lt;=铜钱系统分析!$E$233),5,AND(P901&gt;铜钱系统分析!$D$234,P901&lt;=铜钱系统分析!$E$234),4,AND(P901&gt;铜钱系统分析!$D$235,P901&lt;=铜钱系统分析!$E$235),3,AND(P901&gt;铜钱系统分析!$D$236,P901&lt;=铜钱系统分析!$E$236),2)</f>
        <v>3</v>
      </c>
      <c r="S901" s="48">
        <f t="shared" ca="1" si="136"/>
        <v>93.391930854291445</v>
      </c>
      <c r="T901">
        <f ca="1">_xlfn.IFS(AND(S901&gt;铜钱系统分析!$D$233,S901&lt;=铜钱系统分析!$E$233),5,AND(S901&gt;铜钱系统分析!$D$234,S901&lt;=铜钱系统分析!$E$234),4,AND(S901&gt;铜钱系统分析!$D$235,S901&lt;=铜钱系统分析!$E$235),3,AND(S901&gt;铜钱系统分析!$D$236,S901&lt;=铜钱系统分析!$E$236),2)</f>
        <v>2</v>
      </c>
      <c r="V901" s="48">
        <f t="shared" ca="1" si="137"/>
        <v>84.955731014487171</v>
      </c>
      <c r="W901">
        <f ca="1">_xlfn.IFS(AND(V901&gt;铜钱系统分析!$D$233,V901&lt;=铜钱系统分析!$E$233),5,AND(V901&gt;铜钱系统分析!$D$234,V901&lt;=铜钱系统分析!$E$234),4,AND(V901&gt;铜钱系统分析!$D$235,V901&lt;=铜钱系统分析!$E$235),3,AND(V901&gt;铜钱系统分析!$D$236,V901&lt;=铜钱系统分析!$E$236),2)</f>
        <v>2</v>
      </c>
      <c r="Y901" s="48">
        <f t="shared" ca="1" si="138"/>
        <v>88.72255775647757</v>
      </c>
      <c r="Z901">
        <f ca="1">_xlfn.IFS(AND(Y901&gt;铜钱系统分析!$D$233,Y901&lt;=铜钱系统分析!$E$233),5,AND(Y901&gt;铜钱系统分析!$D$234,Y901&lt;=铜钱系统分析!$E$234),4,AND(Y901&gt;铜钱系统分析!$D$235,Y901&lt;=铜钱系统分析!$E$235),3,AND(Y901&gt;铜钱系统分析!$D$236,Y901&lt;=铜钱系统分析!$E$236),2)</f>
        <v>2</v>
      </c>
      <c r="AB901" s="48">
        <f t="shared" ca="1" si="139"/>
        <v>13.992679985741175</v>
      </c>
      <c r="AC901">
        <f ca="1">_xlfn.IFS(AND(AB901&gt;铜钱系统分析!$D$233,AB901&lt;=铜钱系统分析!$E$233),5,AND(AB901&gt;铜钱系统分析!$D$234,AB901&lt;=铜钱系统分析!$E$234),4,AND(AB901&gt;铜钱系统分析!$D$235,AB901&lt;=铜钱系统分析!$E$235),3,AND(AB901&gt;铜钱系统分析!$D$236,AB901&lt;=铜钱系统分析!$E$236),2)</f>
        <v>3</v>
      </c>
    </row>
    <row r="902" spans="1:29" x14ac:dyDescent="0.15">
      <c r="A902" s="48">
        <f t="shared" ca="1" si="130"/>
        <v>99.788673242387134</v>
      </c>
      <c r="B902">
        <f ca="1">_xlfn.IFS(AND(A902&gt;铜钱系统分析!$D$233,A902&lt;=铜钱系统分析!$E$233),5,AND(A902&gt;铜钱系统分析!$D$234,A902&lt;=铜钱系统分析!$E$234),4,AND(A902&gt;铜钱系统分析!$D$235,A902&lt;=铜钱系统分析!$E$235),3,AND(A902&gt;铜钱系统分析!$D$236,A902&lt;=铜钱系统分析!$E$236),2)</f>
        <v>2</v>
      </c>
      <c r="D902" s="48">
        <f t="shared" ca="1" si="131"/>
        <v>5.7920629251207671</v>
      </c>
      <c r="E902">
        <f ca="1">_xlfn.IFS(AND(D902&gt;铜钱系统分析!$D$233,D902&lt;=铜钱系统分析!$E$233),5,AND(D902&gt;铜钱系统分析!$D$234,D902&lt;=铜钱系统分析!$E$234),4,AND(D902&gt;铜钱系统分析!$D$235,D902&lt;=铜钱系统分析!$E$235),3,AND(D902&gt;铜钱系统分析!$D$236,D902&lt;=铜钱系统分析!$E$236),2)</f>
        <v>3</v>
      </c>
      <c r="G902" s="48">
        <f t="shared" ca="1" si="132"/>
        <v>86.017011467073772</v>
      </c>
      <c r="H902">
        <f ca="1">_xlfn.IFS(AND(G902&gt;铜钱系统分析!$D$233,G902&lt;=铜钱系统分析!$E$233),5,AND(G902&gt;铜钱系统分析!$D$234,G902&lt;=铜钱系统分析!$E$234),4,AND(G902&gt;铜钱系统分析!$D$235,G902&lt;=铜钱系统分析!$E$235),3,AND(G902&gt;铜钱系统分析!$D$236,G902&lt;=铜钱系统分析!$E$236),2)</f>
        <v>2</v>
      </c>
      <c r="J902" s="48">
        <f t="shared" ca="1" si="133"/>
        <v>37.464569878518859</v>
      </c>
      <c r="K902">
        <f ca="1">_xlfn.IFS(AND(J902&gt;铜钱系统分析!$D$233,J902&lt;=铜钱系统分析!$E$233),5,AND(J902&gt;铜钱系统分析!$D$234,J902&lt;=铜钱系统分析!$E$234),4,AND(J902&gt;铜钱系统分析!$D$235,J902&lt;=铜钱系统分析!$E$235),3,AND(J902&gt;铜钱系统分析!$D$236,J902&lt;=铜钱系统分析!$E$236),2)</f>
        <v>3</v>
      </c>
      <c r="M902" s="48">
        <f t="shared" ca="1" si="134"/>
        <v>32.388165245561297</v>
      </c>
      <c r="N902">
        <f ca="1">_xlfn.IFS(AND(M902&gt;铜钱系统分析!$D$233,M902&lt;=铜钱系统分析!$E$233),5,AND(M902&gt;铜钱系统分析!$D$234,M902&lt;=铜钱系统分析!$E$234),4,AND(M902&gt;铜钱系统分析!$D$235,M902&lt;=铜钱系统分析!$E$235),3,AND(M902&gt;铜钱系统分析!$D$236,M902&lt;=铜钱系统分析!$E$236),2)</f>
        <v>3</v>
      </c>
      <c r="P902" s="48">
        <f t="shared" ca="1" si="135"/>
        <v>76.097196631338335</v>
      </c>
      <c r="Q902">
        <f ca="1">_xlfn.IFS(AND(P902&gt;铜钱系统分析!$D$233,P902&lt;=铜钱系统分析!$E$233),5,AND(P902&gt;铜钱系统分析!$D$234,P902&lt;=铜钱系统分析!$E$234),4,AND(P902&gt;铜钱系统分析!$D$235,P902&lt;=铜钱系统分析!$E$235),3,AND(P902&gt;铜钱系统分析!$D$236,P902&lt;=铜钱系统分析!$E$236),2)</f>
        <v>2</v>
      </c>
      <c r="S902" s="48">
        <f t="shared" ca="1" si="136"/>
        <v>51.000408279196684</v>
      </c>
      <c r="T902">
        <f ca="1">_xlfn.IFS(AND(S902&gt;铜钱系统分析!$D$233,S902&lt;=铜钱系统分析!$E$233),5,AND(S902&gt;铜钱系统分析!$D$234,S902&lt;=铜钱系统分析!$E$234),4,AND(S902&gt;铜钱系统分析!$D$235,S902&lt;=铜钱系统分析!$E$235),3,AND(S902&gt;铜钱系统分析!$D$236,S902&lt;=铜钱系统分析!$E$236),2)</f>
        <v>3</v>
      </c>
      <c r="V902" s="48">
        <f t="shared" ca="1" si="137"/>
        <v>9.2124170719575016</v>
      </c>
      <c r="W902">
        <f ca="1">_xlfn.IFS(AND(V902&gt;铜钱系统分析!$D$233,V902&lt;=铜钱系统分析!$E$233),5,AND(V902&gt;铜钱系统分析!$D$234,V902&lt;=铜钱系统分析!$E$234),4,AND(V902&gt;铜钱系统分析!$D$235,V902&lt;=铜钱系统分析!$E$235),3,AND(V902&gt;铜钱系统分析!$D$236,V902&lt;=铜钱系统分析!$E$236),2)</f>
        <v>3</v>
      </c>
      <c r="Y902" s="48">
        <f t="shared" ca="1" si="138"/>
        <v>33.160755710217806</v>
      </c>
      <c r="Z902">
        <f ca="1">_xlfn.IFS(AND(Y902&gt;铜钱系统分析!$D$233,Y902&lt;=铜钱系统分析!$E$233),5,AND(Y902&gt;铜钱系统分析!$D$234,Y902&lt;=铜钱系统分析!$E$234),4,AND(Y902&gt;铜钱系统分析!$D$235,Y902&lt;=铜钱系统分析!$E$235),3,AND(Y902&gt;铜钱系统分析!$D$236,Y902&lt;=铜钱系统分析!$E$236),2)</f>
        <v>3</v>
      </c>
      <c r="AB902" s="48">
        <f t="shared" ca="1" si="139"/>
        <v>40.394511273139713</v>
      </c>
      <c r="AC902">
        <f ca="1">_xlfn.IFS(AND(AB902&gt;铜钱系统分析!$D$233,AB902&lt;=铜钱系统分析!$E$233),5,AND(AB902&gt;铜钱系统分析!$D$234,AB902&lt;=铜钱系统分析!$E$234),4,AND(AB902&gt;铜钱系统分析!$D$235,AB902&lt;=铜钱系统分析!$E$235),3,AND(AB902&gt;铜钱系统分析!$D$236,AB902&lt;=铜钱系统分析!$E$236),2)</f>
        <v>3</v>
      </c>
    </row>
    <row r="903" spans="1:29" x14ac:dyDescent="0.15">
      <c r="A903" s="48">
        <f t="shared" ca="1" si="130"/>
        <v>98.044652644010625</v>
      </c>
      <c r="B903">
        <f ca="1">_xlfn.IFS(AND(A903&gt;铜钱系统分析!$D$233,A903&lt;=铜钱系统分析!$E$233),5,AND(A903&gt;铜钱系统分析!$D$234,A903&lt;=铜钱系统分析!$E$234),4,AND(A903&gt;铜钱系统分析!$D$235,A903&lt;=铜钱系统分析!$E$235),3,AND(A903&gt;铜钱系统分析!$D$236,A903&lt;=铜钱系统分析!$E$236),2)</f>
        <v>2</v>
      </c>
      <c r="D903" s="48">
        <f t="shared" ca="1" si="131"/>
        <v>33.008968796600726</v>
      </c>
      <c r="E903">
        <f ca="1">_xlfn.IFS(AND(D903&gt;铜钱系统分析!$D$233,D903&lt;=铜钱系统分析!$E$233),5,AND(D903&gt;铜钱系统分析!$D$234,D903&lt;=铜钱系统分析!$E$234),4,AND(D903&gt;铜钱系统分析!$D$235,D903&lt;=铜钱系统分析!$E$235),3,AND(D903&gt;铜钱系统分析!$D$236,D903&lt;=铜钱系统分析!$E$236),2)</f>
        <v>3</v>
      </c>
      <c r="G903" s="48">
        <f t="shared" ca="1" si="132"/>
        <v>37.827716900988229</v>
      </c>
      <c r="H903">
        <f ca="1">_xlfn.IFS(AND(G903&gt;铜钱系统分析!$D$233,G903&lt;=铜钱系统分析!$E$233),5,AND(G903&gt;铜钱系统分析!$D$234,G903&lt;=铜钱系统分析!$E$234),4,AND(G903&gt;铜钱系统分析!$D$235,G903&lt;=铜钱系统分析!$E$235),3,AND(G903&gt;铜钱系统分析!$D$236,G903&lt;=铜钱系统分析!$E$236),2)</f>
        <v>3</v>
      </c>
      <c r="J903" s="48">
        <f t="shared" ca="1" si="133"/>
        <v>13.385474190323354</v>
      </c>
      <c r="K903">
        <f ca="1">_xlfn.IFS(AND(J903&gt;铜钱系统分析!$D$233,J903&lt;=铜钱系统分析!$E$233),5,AND(J903&gt;铜钱系统分析!$D$234,J903&lt;=铜钱系统分析!$E$234),4,AND(J903&gt;铜钱系统分析!$D$235,J903&lt;=铜钱系统分析!$E$235),3,AND(J903&gt;铜钱系统分析!$D$236,J903&lt;=铜钱系统分析!$E$236),2)</f>
        <v>3</v>
      </c>
      <c r="M903" s="48">
        <f t="shared" ca="1" si="134"/>
        <v>57.382808628105799</v>
      </c>
      <c r="N903">
        <f ca="1">_xlfn.IFS(AND(M903&gt;铜钱系统分析!$D$233,M903&lt;=铜钱系统分析!$E$233),5,AND(M903&gt;铜钱系统分析!$D$234,M903&lt;=铜钱系统分析!$E$234),4,AND(M903&gt;铜钱系统分析!$D$235,M903&lt;=铜钱系统分析!$E$235),3,AND(M903&gt;铜钱系统分析!$D$236,M903&lt;=铜钱系统分析!$E$236),2)</f>
        <v>3</v>
      </c>
      <c r="P903" s="48">
        <f t="shared" ca="1" si="135"/>
        <v>19.396745211270016</v>
      </c>
      <c r="Q903">
        <f ca="1">_xlfn.IFS(AND(P903&gt;铜钱系统分析!$D$233,P903&lt;=铜钱系统分析!$E$233),5,AND(P903&gt;铜钱系统分析!$D$234,P903&lt;=铜钱系统分析!$E$234),4,AND(P903&gt;铜钱系统分析!$D$235,P903&lt;=铜钱系统分析!$E$235),3,AND(P903&gt;铜钱系统分析!$D$236,P903&lt;=铜钱系统分析!$E$236),2)</f>
        <v>3</v>
      </c>
      <c r="S903" s="48">
        <f t="shared" ca="1" si="136"/>
        <v>34.548243974033824</v>
      </c>
      <c r="T903">
        <f ca="1">_xlfn.IFS(AND(S903&gt;铜钱系统分析!$D$233,S903&lt;=铜钱系统分析!$E$233),5,AND(S903&gt;铜钱系统分析!$D$234,S903&lt;=铜钱系统分析!$E$234),4,AND(S903&gt;铜钱系统分析!$D$235,S903&lt;=铜钱系统分析!$E$235),3,AND(S903&gt;铜钱系统分析!$D$236,S903&lt;=铜钱系统分析!$E$236),2)</f>
        <v>3</v>
      </c>
      <c r="V903" s="48">
        <f t="shared" ca="1" si="137"/>
        <v>86.007661278511833</v>
      </c>
      <c r="W903">
        <f ca="1">_xlfn.IFS(AND(V903&gt;铜钱系统分析!$D$233,V903&lt;=铜钱系统分析!$E$233),5,AND(V903&gt;铜钱系统分析!$D$234,V903&lt;=铜钱系统分析!$E$234),4,AND(V903&gt;铜钱系统分析!$D$235,V903&lt;=铜钱系统分析!$E$235),3,AND(V903&gt;铜钱系统分析!$D$236,V903&lt;=铜钱系统分析!$E$236),2)</f>
        <v>2</v>
      </c>
      <c r="Y903" s="48">
        <f t="shared" ca="1" si="138"/>
        <v>68.296091616184498</v>
      </c>
      <c r="Z903">
        <f ca="1">_xlfn.IFS(AND(Y903&gt;铜钱系统分析!$D$233,Y903&lt;=铜钱系统分析!$E$233),5,AND(Y903&gt;铜钱系统分析!$D$234,Y903&lt;=铜钱系统分析!$E$234),4,AND(Y903&gt;铜钱系统分析!$D$235,Y903&lt;=铜钱系统分析!$E$235),3,AND(Y903&gt;铜钱系统分析!$D$236,Y903&lt;=铜钱系统分析!$E$236),2)</f>
        <v>3</v>
      </c>
      <c r="AB903" s="48">
        <f t="shared" ca="1" si="139"/>
        <v>5.7449402170924095</v>
      </c>
      <c r="AC903">
        <f ca="1">_xlfn.IFS(AND(AB903&gt;铜钱系统分析!$D$233,AB903&lt;=铜钱系统分析!$E$233),5,AND(AB903&gt;铜钱系统分析!$D$234,AB903&lt;=铜钱系统分析!$E$234),4,AND(AB903&gt;铜钱系统分析!$D$235,AB903&lt;=铜钱系统分析!$E$235),3,AND(AB903&gt;铜钱系统分析!$D$236,AB903&lt;=铜钱系统分析!$E$236),2)</f>
        <v>3</v>
      </c>
    </row>
    <row r="904" spans="1:29" x14ac:dyDescent="0.15">
      <c r="A904" s="48">
        <f t="shared" ca="1" si="130"/>
        <v>45.685338944594811</v>
      </c>
      <c r="B904">
        <f ca="1">_xlfn.IFS(AND(A904&gt;铜钱系统分析!$D$233,A904&lt;=铜钱系统分析!$E$233),5,AND(A904&gt;铜钱系统分析!$D$234,A904&lt;=铜钱系统分析!$E$234),4,AND(A904&gt;铜钱系统分析!$D$235,A904&lt;=铜钱系统分析!$E$235),3,AND(A904&gt;铜钱系统分析!$D$236,A904&lt;=铜钱系统分析!$E$236),2)</f>
        <v>3</v>
      </c>
      <c r="D904" s="48">
        <f t="shared" ca="1" si="131"/>
        <v>21.687390405626672</v>
      </c>
      <c r="E904">
        <f ca="1">_xlfn.IFS(AND(D904&gt;铜钱系统分析!$D$233,D904&lt;=铜钱系统分析!$E$233),5,AND(D904&gt;铜钱系统分析!$D$234,D904&lt;=铜钱系统分析!$E$234),4,AND(D904&gt;铜钱系统分析!$D$235,D904&lt;=铜钱系统分析!$E$235),3,AND(D904&gt;铜钱系统分析!$D$236,D904&lt;=铜钱系统分析!$E$236),2)</f>
        <v>3</v>
      </c>
      <c r="G904" s="48">
        <f t="shared" ca="1" si="132"/>
        <v>19.738275124681547</v>
      </c>
      <c r="H904">
        <f ca="1">_xlfn.IFS(AND(G904&gt;铜钱系统分析!$D$233,G904&lt;=铜钱系统分析!$E$233),5,AND(G904&gt;铜钱系统分析!$D$234,G904&lt;=铜钱系统分析!$E$234),4,AND(G904&gt;铜钱系统分析!$D$235,G904&lt;=铜钱系统分析!$E$235),3,AND(G904&gt;铜钱系统分析!$D$236,G904&lt;=铜钱系统分析!$E$236),2)</f>
        <v>3</v>
      </c>
      <c r="J904" s="48">
        <f t="shared" ca="1" si="133"/>
        <v>19.647953775545858</v>
      </c>
      <c r="K904">
        <f ca="1">_xlfn.IFS(AND(J904&gt;铜钱系统分析!$D$233,J904&lt;=铜钱系统分析!$E$233),5,AND(J904&gt;铜钱系统分析!$D$234,J904&lt;=铜钱系统分析!$E$234),4,AND(J904&gt;铜钱系统分析!$D$235,J904&lt;=铜钱系统分析!$E$235),3,AND(J904&gt;铜钱系统分析!$D$236,J904&lt;=铜钱系统分析!$E$236),2)</f>
        <v>3</v>
      </c>
      <c r="M904" s="48">
        <f t="shared" ca="1" si="134"/>
        <v>63.036971299256997</v>
      </c>
      <c r="N904">
        <f ca="1">_xlfn.IFS(AND(M904&gt;铜钱系统分析!$D$233,M904&lt;=铜钱系统分析!$E$233),5,AND(M904&gt;铜钱系统分析!$D$234,M904&lt;=铜钱系统分析!$E$234),4,AND(M904&gt;铜钱系统分析!$D$235,M904&lt;=铜钱系统分析!$E$235),3,AND(M904&gt;铜钱系统分析!$D$236,M904&lt;=铜钱系统分析!$E$236),2)</f>
        <v>3</v>
      </c>
      <c r="P904" s="48">
        <f t="shared" ca="1" si="135"/>
        <v>75.597853122451127</v>
      </c>
      <c r="Q904">
        <f ca="1">_xlfn.IFS(AND(P904&gt;铜钱系统分析!$D$233,P904&lt;=铜钱系统分析!$E$233),5,AND(P904&gt;铜钱系统分析!$D$234,P904&lt;=铜钱系统分析!$E$234),4,AND(P904&gt;铜钱系统分析!$D$235,P904&lt;=铜钱系统分析!$E$235),3,AND(P904&gt;铜钱系统分析!$D$236,P904&lt;=铜钱系统分析!$E$236),2)</f>
        <v>2</v>
      </c>
      <c r="S904" s="48">
        <f t="shared" ca="1" si="136"/>
        <v>1.0705245228385007</v>
      </c>
      <c r="T904">
        <f ca="1">_xlfn.IFS(AND(S904&gt;铜钱系统分析!$D$233,S904&lt;=铜钱系统分析!$E$233),5,AND(S904&gt;铜钱系统分析!$D$234,S904&lt;=铜钱系统分析!$E$234),4,AND(S904&gt;铜钱系统分析!$D$235,S904&lt;=铜钱系统分析!$E$235),3,AND(S904&gt;铜钱系统分析!$D$236,S904&lt;=铜钱系统分析!$E$236),2)</f>
        <v>4</v>
      </c>
      <c r="V904" s="48">
        <f t="shared" ca="1" si="137"/>
        <v>58.823427421595973</v>
      </c>
      <c r="W904">
        <f ca="1">_xlfn.IFS(AND(V904&gt;铜钱系统分析!$D$233,V904&lt;=铜钱系统分析!$E$233),5,AND(V904&gt;铜钱系统分析!$D$234,V904&lt;=铜钱系统分析!$E$234),4,AND(V904&gt;铜钱系统分析!$D$235,V904&lt;=铜钱系统分析!$E$235),3,AND(V904&gt;铜钱系统分析!$D$236,V904&lt;=铜钱系统分析!$E$236),2)</f>
        <v>3</v>
      </c>
      <c r="Y904" s="48">
        <f t="shared" ca="1" si="138"/>
        <v>38.080222971209388</v>
      </c>
      <c r="Z904">
        <f ca="1">_xlfn.IFS(AND(Y904&gt;铜钱系统分析!$D$233,Y904&lt;=铜钱系统分析!$E$233),5,AND(Y904&gt;铜钱系统分析!$D$234,Y904&lt;=铜钱系统分析!$E$234),4,AND(Y904&gt;铜钱系统分析!$D$235,Y904&lt;=铜钱系统分析!$E$235),3,AND(Y904&gt;铜钱系统分析!$D$236,Y904&lt;=铜钱系统分析!$E$236),2)</f>
        <v>3</v>
      </c>
      <c r="AB904" s="48">
        <f t="shared" ca="1" si="139"/>
        <v>27.833181037642419</v>
      </c>
      <c r="AC904">
        <f ca="1">_xlfn.IFS(AND(AB904&gt;铜钱系统分析!$D$233,AB904&lt;=铜钱系统分析!$E$233),5,AND(AB904&gt;铜钱系统分析!$D$234,AB904&lt;=铜钱系统分析!$E$234),4,AND(AB904&gt;铜钱系统分析!$D$235,AB904&lt;=铜钱系统分析!$E$235),3,AND(AB904&gt;铜钱系统分析!$D$236,AB904&lt;=铜钱系统分析!$E$236),2)</f>
        <v>3</v>
      </c>
    </row>
    <row r="905" spans="1:29" x14ac:dyDescent="0.15">
      <c r="A905" s="48">
        <f t="shared" ca="1" si="130"/>
        <v>64.041654125674242</v>
      </c>
      <c r="B905">
        <f ca="1">_xlfn.IFS(AND(A905&gt;铜钱系统分析!$D$233,A905&lt;=铜钱系统分析!$E$233),5,AND(A905&gt;铜钱系统分析!$D$234,A905&lt;=铜钱系统分析!$E$234),4,AND(A905&gt;铜钱系统分析!$D$235,A905&lt;=铜钱系统分析!$E$235),3,AND(A905&gt;铜钱系统分析!$D$236,A905&lt;=铜钱系统分析!$E$236),2)</f>
        <v>3</v>
      </c>
      <c r="D905" s="48">
        <f t="shared" ca="1" si="131"/>
        <v>33.590189761045927</v>
      </c>
      <c r="E905">
        <f ca="1">_xlfn.IFS(AND(D905&gt;铜钱系统分析!$D$233,D905&lt;=铜钱系统分析!$E$233),5,AND(D905&gt;铜钱系统分析!$D$234,D905&lt;=铜钱系统分析!$E$234),4,AND(D905&gt;铜钱系统分析!$D$235,D905&lt;=铜钱系统分析!$E$235),3,AND(D905&gt;铜钱系统分析!$D$236,D905&lt;=铜钱系统分析!$E$236),2)</f>
        <v>3</v>
      </c>
      <c r="G905" s="48">
        <f t="shared" ca="1" si="132"/>
        <v>67.759712960675785</v>
      </c>
      <c r="H905">
        <f ca="1">_xlfn.IFS(AND(G905&gt;铜钱系统分析!$D$233,G905&lt;=铜钱系统分析!$E$233),5,AND(G905&gt;铜钱系统分析!$D$234,G905&lt;=铜钱系统分析!$E$234),4,AND(G905&gt;铜钱系统分析!$D$235,G905&lt;=铜钱系统分析!$E$235),3,AND(G905&gt;铜钱系统分析!$D$236,G905&lt;=铜钱系统分析!$E$236),2)</f>
        <v>3</v>
      </c>
      <c r="J905" s="48">
        <f t="shared" ca="1" si="133"/>
        <v>6.84856965732763</v>
      </c>
      <c r="K905">
        <f ca="1">_xlfn.IFS(AND(J905&gt;铜钱系统分析!$D$233,J905&lt;=铜钱系统分析!$E$233),5,AND(J905&gt;铜钱系统分析!$D$234,J905&lt;=铜钱系统分析!$E$234),4,AND(J905&gt;铜钱系统分析!$D$235,J905&lt;=铜钱系统分析!$E$235),3,AND(J905&gt;铜钱系统分析!$D$236,J905&lt;=铜钱系统分析!$E$236),2)</f>
        <v>3</v>
      </c>
      <c r="M905" s="48">
        <f t="shared" ca="1" si="134"/>
        <v>20.097681236243158</v>
      </c>
      <c r="N905">
        <f ca="1">_xlfn.IFS(AND(M905&gt;铜钱系统分析!$D$233,M905&lt;=铜钱系统分析!$E$233),5,AND(M905&gt;铜钱系统分析!$D$234,M905&lt;=铜钱系统分析!$E$234),4,AND(M905&gt;铜钱系统分析!$D$235,M905&lt;=铜钱系统分析!$E$235),3,AND(M905&gt;铜钱系统分析!$D$236,M905&lt;=铜钱系统分析!$E$236),2)</f>
        <v>3</v>
      </c>
      <c r="P905" s="48">
        <f t="shared" ca="1" si="135"/>
        <v>85.991369115330826</v>
      </c>
      <c r="Q905">
        <f ca="1">_xlfn.IFS(AND(P905&gt;铜钱系统分析!$D$233,P905&lt;=铜钱系统分析!$E$233),5,AND(P905&gt;铜钱系统分析!$D$234,P905&lt;=铜钱系统分析!$E$234),4,AND(P905&gt;铜钱系统分析!$D$235,P905&lt;=铜钱系统分析!$E$235),3,AND(P905&gt;铜钱系统分析!$D$236,P905&lt;=铜钱系统分析!$E$236),2)</f>
        <v>2</v>
      </c>
      <c r="S905" s="48">
        <f t="shared" ca="1" si="136"/>
        <v>96.237806670153731</v>
      </c>
      <c r="T905">
        <f ca="1">_xlfn.IFS(AND(S905&gt;铜钱系统分析!$D$233,S905&lt;=铜钱系统分析!$E$233),5,AND(S905&gt;铜钱系统分析!$D$234,S905&lt;=铜钱系统分析!$E$234),4,AND(S905&gt;铜钱系统分析!$D$235,S905&lt;=铜钱系统分析!$E$235),3,AND(S905&gt;铜钱系统分析!$D$236,S905&lt;=铜钱系统分析!$E$236),2)</f>
        <v>2</v>
      </c>
      <c r="V905" s="48">
        <f t="shared" ca="1" si="137"/>
        <v>80.636095373512205</v>
      </c>
      <c r="W905">
        <f ca="1">_xlfn.IFS(AND(V905&gt;铜钱系统分析!$D$233,V905&lt;=铜钱系统分析!$E$233),5,AND(V905&gt;铜钱系统分析!$D$234,V905&lt;=铜钱系统分析!$E$234),4,AND(V905&gt;铜钱系统分析!$D$235,V905&lt;=铜钱系统分析!$E$235),3,AND(V905&gt;铜钱系统分析!$D$236,V905&lt;=铜钱系统分析!$E$236),2)</f>
        <v>2</v>
      </c>
      <c r="Y905" s="48">
        <f t="shared" ca="1" si="138"/>
        <v>49.46390614627726</v>
      </c>
      <c r="Z905">
        <f ca="1">_xlfn.IFS(AND(Y905&gt;铜钱系统分析!$D$233,Y905&lt;=铜钱系统分析!$E$233),5,AND(Y905&gt;铜钱系统分析!$D$234,Y905&lt;=铜钱系统分析!$E$234),4,AND(Y905&gt;铜钱系统分析!$D$235,Y905&lt;=铜钱系统分析!$E$235),3,AND(Y905&gt;铜钱系统分析!$D$236,Y905&lt;=铜钱系统分析!$E$236),2)</f>
        <v>3</v>
      </c>
      <c r="AB905" s="48">
        <f t="shared" ca="1" si="139"/>
        <v>5.5195522170316984</v>
      </c>
      <c r="AC905">
        <f ca="1">_xlfn.IFS(AND(AB905&gt;铜钱系统分析!$D$233,AB905&lt;=铜钱系统分析!$E$233),5,AND(AB905&gt;铜钱系统分析!$D$234,AB905&lt;=铜钱系统分析!$E$234),4,AND(AB905&gt;铜钱系统分析!$D$235,AB905&lt;=铜钱系统分析!$E$235),3,AND(AB905&gt;铜钱系统分析!$D$236,AB905&lt;=铜钱系统分析!$E$236),2)</f>
        <v>3</v>
      </c>
    </row>
    <row r="906" spans="1:29" x14ac:dyDescent="0.15">
      <c r="A906" s="48">
        <f t="shared" ca="1" si="130"/>
        <v>49.295017038395542</v>
      </c>
      <c r="B906">
        <f ca="1">_xlfn.IFS(AND(A906&gt;铜钱系统分析!$D$233,A906&lt;=铜钱系统分析!$E$233),5,AND(A906&gt;铜钱系统分析!$D$234,A906&lt;=铜钱系统分析!$E$234),4,AND(A906&gt;铜钱系统分析!$D$235,A906&lt;=铜钱系统分析!$E$235),3,AND(A906&gt;铜钱系统分析!$D$236,A906&lt;=铜钱系统分析!$E$236),2)</f>
        <v>3</v>
      </c>
      <c r="D906" s="48">
        <f t="shared" ca="1" si="131"/>
        <v>68.652865539573526</v>
      </c>
      <c r="E906">
        <f ca="1">_xlfn.IFS(AND(D906&gt;铜钱系统分析!$D$233,D906&lt;=铜钱系统分析!$E$233),5,AND(D906&gt;铜钱系统分析!$D$234,D906&lt;=铜钱系统分析!$E$234),4,AND(D906&gt;铜钱系统分析!$D$235,D906&lt;=铜钱系统分析!$E$235),3,AND(D906&gt;铜钱系统分析!$D$236,D906&lt;=铜钱系统分析!$E$236),2)</f>
        <v>3</v>
      </c>
      <c r="G906" s="48">
        <f t="shared" ca="1" si="132"/>
        <v>91.622932681798346</v>
      </c>
      <c r="H906">
        <f ca="1">_xlfn.IFS(AND(G906&gt;铜钱系统分析!$D$233,G906&lt;=铜钱系统分析!$E$233),5,AND(G906&gt;铜钱系统分析!$D$234,G906&lt;=铜钱系统分析!$E$234),4,AND(G906&gt;铜钱系统分析!$D$235,G906&lt;=铜钱系统分析!$E$235),3,AND(G906&gt;铜钱系统分析!$D$236,G906&lt;=铜钱系统分析!$E$236),2)</f>
        <v>2</v>
      </c>
      <c r="J906" s="48">
        <f t="shared" ca="1" si="133"/>
        <v>58.467670594950761</v>
      </c>
      <c r="K906">
        <f ca="1">_xlfn.IFS(AND(J906&gt;铜钱系统分析!$D$233,J906&lt;=铜钱系统分析!$E$233),5,AND(J906&gt;铜钱系统分析!$D$234,J906&lt;=铜钱系统分析!$E$234),4,AND(J906&gt;铜钱系统分析!$D$235,J906&lt;=铜钱系统分析!$E$235),3,AND(J906&gt;铜钱系统分析!$D$236,J906&lt;=铜钱系统分析!$E$236),2)</f>
        <v>3</v>
      </c>
      <c r="M906" s="48">
        <f t="shared" ca="1" si="134"/>
        <v>99.083240376303422</v>
      </c>
      <c r="N906">
        <f ca="1">_xlfn.IFS(AND(M906&gt;铜钱系统分析!$D$233,M906&lt;=铜钱系统分析!$E$233),5,AND(M906&gt;铜钱系统分析!$D$234,M906&lt;=铜钱系统分析!$E$234),4,AND(M906&gt;铜钱系统分析!$D$235,M906&lt;=铜钱系统分析!$E$235),3,AND(M906&gt;铜钱系统分析!$D$236,M906&lt;=铜钱系统分析!$E$236),2)</f>
        <v>2</v>
      </c>
      <c r="P906" s="48">
        <f t="shared" ca="1" si="135"/>
        <v>39.471409719913673</v>
      </c>
      <c r="Q906">
        <f ca="1">_xlfn.IFS(AND(P906&gt;铜钱系统分析!$D$233,P906&lt;=铜钱系统分析!$E$233),5,AND(P906&gt;铜钱系统分析!$D$234,P906&lt;=铜钱系统分析!$E$234),4,AND(P906&gt;铜钱系统分析!$D$235,P906&lt;=铜钱系统分析!$E$235),3,AND(P906&gt;铜钱系统分析!$D$236,P906&lt;=铜钱系统分析!$E$236),2)</f>
        <v>3</v>
      </c>
      <c r="S906" s="48">
        <f t="shared" ca="1" si="136"/>
        <v>61.235734218134994</v>
      </c>
      <c r="T906">
        <f ca="1">_xlfn.IFS(AND(S906&gt;铜钱系统分析!$D$233,S906&lt;=铜钱系统分析!$E$233),5,AND(S906&gt;铜钱系统分析!$D$234,S906&lt;=铜钱系统分析!$E$234),4,AND(S906&gt;铜钱系统分析!$D$235,S906&lt;=铜钱系统分析!$E$235),3,AND(S906&gt;铜钱系统分析!$D$236,S906&lt;=铜钱系统分析!$E$236),2)</f>
        <v>3</v>
      </c>
      <c r="V906" s="48">
        <f t="shared" ca="1" si="137"/>
        <v>58.814851349959696</v>
      </c>
      <c r="W906">
        <f ca="1">_xlfn.IFS(AND(V906&gt;铜钱系统分析!$D$233,V906&lt;=铜钱系统分析!$E$233),5,AND(V906&gt;铜钱系统分析!$D$234,V906&lt;=铜钱系统分析!$E$234),4,AND(V906&gt;铜钱系统分析!$D$235,V906&lt;=铜钱系统分析!$E$235),3,AND(V906&gt;铜钱系统分析!$D$236,V906&lt;=铜钱系统分析!$E$236),2)</f>
        <v>3</v>
      </c>
      <c r="Y906" s="48">
        <f t="shared" ca="1" si="138"/>
        <v>58.41778547541989</v>
      </c>
      <c r="Z906">
        <f ca="1">_xlfn.IFS(AND(Y906&gt;铜钱系统分析!$D$233,Y906&lt;=铜钱系统分析!$E$233),5,AND(Y906&gt;铜钱系统分析!$D$234,Y906&lt;=铜钱系统分析!$E$234),4,AND(Y906&gt;铜钱系统分析!$D$235,Y906&lt;=铜钱系统分析!$E$235),3,AND(Y906&gt;铜钱系统分析!$D$236,Y906&lt;=铜钱系统分析!$E$236),2)</f>
        <v>3</v>
      </c>
      <c r="AB906" s="48">
        <f t="shared" ca="1" si="139"/>
        <v>15.214881027850335</v>
      </c>
      <c r="AC906">
        <f ca="1">_xlfn.IFS(AND(AB906&gt;铜钱系统分析!$D$233,AB906&lt;=铜钱系统分析!$E$233),5,AND(AB906&gt;铜钱系统分析!$D$234,AB906&lt;=铜钱系统分析!$E$234),4,AND(AB906&gt;铜钱系统分析!$D$235,AB906&lt;=铜钱系统分析!$E$235),3,AND(AB906&gt;铜钱系统分析!$D$236,AB906&lt;=铜钱系统分析!$E$236),2)</f>
        <v>3</v>
      </c>
    </row>
    <row r="907" spans="1:29" x14ac:dyDescent="0.15">
      <c r="A907" s="48">
        <f t="shared" ca="1" si="130"/>
        <v>72.165608688325818</v>
      </c>
      <c r="B907">
        <f ca="1">_xlfn.IFS(AND(A907&gt;铜钱系统分析!$D$233,A907&lt;=铜钱系统分析!$E$233),5,AND(A907&gt;铜钱系统分析!$D$234,A907&lt;=铜钱系统分析!$E$234),4,AND(A907&gt;铜钱系统分析!$D$235,A907&lt;=铜钱系统分析!$E$235),3,AND(A907&gt;铜钱系统分析!$D$236,A907&lt;=铜钱系统分析!$E$236),2)</f>
        <v>3</v>
      </c>
      <c r="D907" s="48">
        <f t="shared" ca="1" si="131"/>
        <v>98.599032575274492</v>
      </c>
      <c r="E907">
        <f ca="1">_xlfn.IFS(AND(D907&gt;铜钱系统分析!$D$233,D907&lt;=铜钱系统分析!$E$233),5,AND(D907&gt;铜钱系统分析!$D$234,D907&lt;=铜钱系统分析!$E$234),4,AND(D907&gt;铜钱系统分析!$D$235,D907&lt;=铜钱系统分析!$E$235),3,AND(D907&gt;铜钱系统分析!$D$236,D907&lt;=铜钱系统分析!$E$236),2)</f>
        <v>2</v>
      </c>
      <c r="G907" s="48">
        <f t="shared" ca="1" si="132"/>
        <v>73.393059514464966</v>
      </c>
      <c r="H907">
        <f ca="1">_xlfn.IFS(AND(G907&gt;铜钱系统分析!$D$233,G907&lt;=铜钱系统分析!$E$233),5,AND(G907&gt;铜钱系统分析!$D$234,G907&lt;=铜钱系统分析!$E$234),4,AND(G907&gt;铜钱系统分析!$D$235,G907&lt;=铜钱系统分析!$E$235),3,AND(G907&gt;铜钱系统分析!$D$236,G907&lt;=铜钱系统分析!$E$236),2)</f>
        <v>2</v>
      </c>
      <c r="J907" s="48">
        <f t="shared" ca="1" si="133"/>
        <v>87.732410921358891</v>
      </c>
      <c r="K907">
        <f ca="1">_xlfn.IFS(AND(J907&gt;铜钱系统分析!$D$233,J907&lt;=铜钱系统分析!$E$233),5,AND(J907&gt;铜钱系统分析!$D$234,J907&lt;=铜钱系统分析!$E$234),4,AND(J907&gt;铜钱系统分析!$D$235,J907&lt;=铜钱系统分析!$E$235),3,AND(J907&gt;铜钱系统分析!$D$236,J907&lt;=铜钱系统分析!$E$236),2)</f>
        <v>2</v>
      </c>
      <c r="M907" s="48">
        <f t="shared" ca="1" si="134"/>
        <v>6.4353339892612489</v>
      </c>
      <c r="N907">
        <f ca="1">_xlfn.IFS(AND(M907&gt;铜钱系统分析!$D$233,M907&lt;=铜钱系统分析!$E$233),5,AND(M907&gt;铜钱系统分析!$D$234,M907&lt;=铜钱系统分析!$E$234),4,AND(M907&gt;铜钱系统分析!$D$235,M907&lt;=铜钱系统分析!$E$235),3,AND(M907&gt;铜钱系统分析!$D$236,M907&lt;=铜钱系统分析!$E$236),2)</f>
        <v>3</v>
      </c>
      <c r="P907" s="48">
        <f t="shared" ca="1" si="135"/>
        <v>57.450532527306173</v>
      </c>
      <c r="Q907">
        <f ca="1">_xlfn.IFS(AND(P907&gt;铜钱系统分析!$D$233,P907&lt;=铜钱系统分析!$E$233),5,AND(P907&gt;铜钱系统分析!$D$234,P907&lt;=铜钱系统分析!$E$234),4,AND(P907&gt;铜钱系统分析!$D$235,P907&lt;=铜钱系统分析!$E$235),3,AND(P907&gt;铜钱系统分析!$D$236,P907&lt;=铜钱系统分析!$E$236),2)</f>
        <v>3</v>
      </c>
      <c r="S907" s="48">
        <f t="shared" ca="1" si="136"/>
        <v>68.912573268433505</v>
      </c>
      <c r="T907">
        <f ca="1">_xlfn.IFS(AND(S907&gt;铜钱系统分析!$D$233,S907&lt;=铜钱系统分析!$E$233),5,AND(S907&gt;铜钱系统分析!$D$234,S907&lt;=铜钱系统分析!$E$234),4,AND(S907&gt;铜钱系统分析!$D$235,S907&lt;=铜钱系统分析!$E$235),3,AND(S907&gt;铜钱系统分析!$D$236,S907&lt;=铜钱系统分析!$E$236),2)</f>
        <v>3</v>
      </c>
      <c r="V907" s="48">
        <f t="shared" ca="1" si="137"/>
        <v>39.238925044726514</v>
      </c>
      <c r="W907">
        <f ca="1">_xlfn.IFS(AND(V907&gt;铜钱系统分析!$D$233,V907&lt;=铜钱系统分析!$E$233),5,AND(V907&gt;铜钱系统分析!$D$234,V907&lt;=铜钱系统分析!$E$234),4,AND(V907&gt;铜钱系统分析!$D$235,V907&lt;=铜钱系统分析!$E$235),3,AND(V907&gt;铜钱系统分析!$D$236,V907&lt;=铜钱系统分析!$E$236),2)</f>
        <v>3</v>
      </c>
      <c r="Y907" s="48">
        <f t="shared" ca="1" si="138"/>
        <v>34.048512363767259</v>
      </c>
      <c r="Z907">
        <f ca="1">_xlfn.IFS(AND(Y907&gt;铜钱系统分析!$D$233,Y907&lt;=铜钱系统分析!$E$233),5,AND(Y907&gt;铜钱系统分析!$D$234,Y907&lt;=铜钱系统分析!$E$234),4,AND(Y907&gt;铜钱系统分析!$D$235,Y907&lt;=铜钱系统分析!$E$235),3,AND(Y907&gt;铜钱系统分析!$D$236,Y907&lt;=铜钱系统分析!$E$236),2)</f>
        <v>3</v>
      </c>
      <c r="AB907" s="48">
        <f t="shared" ca="1" si="139"/>
        <v>96.930662271625252</v>
      </c>
      <c r="AC907">
        <f ca="1">_xlfn.IFS(AND(AB907&gt;铜钱系统分析!$D$233,AB907&lt;=铜钱系统分析!$E$233),5,AND(AB907&gt;铜钱系统分析!$D$234,AB907&lt;=铜钱系统分析!$E$234),4,AND(AB907&gt;铜钱系统分析!$D$235,AB907&lt;=铜钱系统分析!$E$235),3,AND(AB907&gt;铜钱系统分析!$D$236,AB907&lt;=铜钱系统分析!$E$236),2)</f>
        <v>2</v>
      </c>
    </row>
    <row r="908" spans="1:29" x14ac:dyDescent="0.15">
      <c r="A908" s="48">
        <f t="shared" ref="A908:A971" ca="1" si="140">RAND()*100</f>
        <v>75.440996501335093</v>
      </c>
      <c r="B908">
        <f ca="1">_xlfn.IFS(AND(A908&gt;铜钱系统分析!$D$233,A908&lt;=铜钱系统分析!$E$233),5,AND(A908&gt;铜钱系统分析!$D$234,A908&lt;=铜钱系统分析!$E$234),4,AND(A908&gt;铜钱系统分析!$D$235,A908&lt;=铜钱系统分析!$E$235),3,AND(A908&gt;铜钱系统分析!$D$236,A908&lt;=铜钱系统分析!$E$236),2)</f>
        <v>2</v>
      </c>
      <c r="D908" s="48">
        <f t="shared" ref="D908:D971" ca="1" si="141">RAND()*100</f>
        <v>73.344341520830596</v>
      </c>
      <c r="E908">
        <f ca="1">_xlfn.IFS(AND(D908&gt;铜钱系统分析!$D$233,D908&lt;=铜钱系统分析!$E$233),5,AND(D908&gt;铜钱系统分析!$D$234,D908&lt;=铜钱系统分析!$E$234),4,AND(D908&gt;铜钱系统分析!$D$235,D908&lt;=铜钱系统分析!$E$235),3,AND(D908&gt;铜钱系统分析!$D$236,D908&lt;=铜钱系统分析!$E$236),2)</f>
        <v>2</v>
      </c>
      <c r="G908" s="48">
        <f t="shared" ref="G908:G971" ca="1" si="142">RAND()*100</f>
        <v>7.1700027899776586</v>
      </c>
      <c r="H908">
        <f ca="1">_xlfn.IFS(AND(G908&gt;铜钱系统分析!$D$233,G908&lt;=铜钱系统分析!$E$233),5,AND(G908&gt;铜钱系统分析!$D$234,G908&lt;=铜钱系统分析!$E$234),4,AND(G908&gt;铜钱系统分析!$D$235,G908&lt;=铜钱系统分析!$E$235),3,AND(G908&gt;铜钱系统分析!$D$236,G908&lt;=铜钱系统分析!$E$236),2)</f>
        <v>3</v>
      </c>
      <c r="J908" s="48">
        <f t="shared" ref="J908:J971" ca="1" si="143">RAND()*100</f>
        <v>14.768281829547336</v>
      </c>
      <c r="K908">
        <f ca="1">_xlfn.IFS(AND(J908&gt;铜钱系统分析!$D$233,J908&lt;=铜钱系统分析!$E$233),5,AND(J908&gt;铜钱系统分析!$D$234,J908&lt;=铜钱系统分析!$E$234),4,AND(J908&gt;铜钱系统分析!$D$235,J908&lt;=铜钱系统分析!$E$235),3,AND(J908&gt;铜钱系统分析!$D$236,J908&lt;=铜钱系统分析!$E$236),2)</f>
        <v>3</v>
      </c>
      <c r="M908" s="48">
        <f t="shared" ref="M908:M971" ca="1" si="144">RAND()*100</f>
        <v>40.85178296912261</v>
      </c>
      <c r="N908">
        <f ca="1">_xlfn.IFS(AND(M908&gt;铜钱系统分析!$D$233,M908&lt;=铜钱系统分析!$E$233),5,AND(M908&gt;铜钱系统分析!$D$234,M908&lt;=铜钱系统分析!$E$234),4,AND(M908&gt;铜钱系统分析!$D$235,M908&lt;=铜钱系统分析!$E$235),3,AND(M908&gt;铜钱系统分析!$D$236,M908&lt;=铜钱系统分析!$E$236),2)</f>
        <v>3</v>
      </c>
      <c r="P908" s="48">
        <f t="shared" ref="P908:P971" ca="1" si="145">RAND()*100</f>
        <v>44.003480827071286</v>
      </c>
      <c r="Q908">
        <f ca="1">_xlfn.IFS(AND(P908&gt;铜钱系统分析!$D$233,P908&lt;=铜钱系统分析!$E$233),5,AND(P908&gt;铜钱系统分析!$D$234,P908&lt;=铜钱系统分析!$E$234),4,AND(P908&gt;铜钱系统分析!$D$235,P908&lt;=铜钱系统分析!$E$235),3,AND(P908&gt;铜钱系统分析!$D$236,P908&lt;=铜钱系统分析!$E$236),2)</f>
        <v>3</v>
      </c>
      <c r="S908" s="48">
        <f t="shared" ref="S908:S971" ca="1" si="146">RAND()*100</f>
        <v>82.874587076521379</v>
      </c>
      <c r="T908">
        <f ca="1">_xlfn.IFS(AND(S908&gt;铜钱系统分析!$D$233,S908&lt;=铜钱系统分析!$E$233),5,AND(S908&gt;铜钱系统分析!$D$234,S908&lt;=铜钱系统分析!$E$234),4,AND(S908&gt;铜钱系统分析!$D$235,S908&lt;=铜钱系统分析!$E$235),3,AND(S908&gt;铜钱系统分析!$D$236,S908&lt;=铜钱系统分析!$E$236),2)</f>
        <v>2</v>
      </c>
      <c r="V908" s="48">
        <f t="shared" ref="V908:V971" ca="1" si="147">RAND()*100</f>
        <v>13.828909414183489</v>
      </c>
      <c r="W908">
        <f ca="1">_xlfn.IFS(AND(V908&gt;铜钱系统分析!$D$233,V908&lt;=铜钱系统分析!$E$233),5,AND(V908&gt;铜钱系统分析!$D$234,V908&lt;=铜钱系统分析!$E$234),4,AND(V908&gt;铜钱系统分析!$D$235,V908&lt;=铜钱系统分析!$E$235),3,AND(V908&gt;铜钱系统分析!$D$236,V908&lt;=铜钱系统分析!$E$236),2)</f>
        <v>3</v>
      </c>
      <c r="Y908" s="48">
        <f t="shared" ref="Y908:Y971" ca="1" si="148">RAND()*100</f>
        <v>52.106755704334063</v>
      </c>
      <c r="Z908">
        <f ca="1">_xlfn.IFS(AND(Y908&gt;铜钱系统分析!$D$233,Y908&lt;=铜钱系统分析!$E$233),5,AND(Y908&gt;铜钱系统分析!$D$234,Y908&lt;=铜钱系统分析!$E$234),4,AND(Y908&gt;铜钱系统分析!$D$235,Y908&lt;=铜钱系统分析!$E$235),3,AND(Y908&gt;铜钱系统分析!$D$236,Y908&lt;=铜钱系统分析!$E$236),2)</f>
        <v>3</v>
      </c>
      <c r="AB908" s="48">
        <f t="shared" ref="AB908:AB971" ca="1" si="149">RAND()*100</f>
        <v>28.263743651605477</v>
      </c>
      <c r="AC908">
        <f ca="1">_xlfn.IFS(AND(AB908&gt;铜钱系统分析!$D$233,AB908&lt;=铜钱系统分析!$E$233),5,AND(AB908&gt;铜钱系统分析!$D$234,AB908&lt;=铜钱系统分析!$E$234),4,AND(AB908&gt;铜钱系统分析!$D$235,AB908&lt;=铜钱系统分析!$E$235),3,AND(AB908&gt;铜钱系统分析!$D$236,AB908&lt;=铜钱系统分析!$E$236),2)</f>
        <v>3</v>
      </c>
    </row>
    <row r="909" spans="1:29" x14ac:dyDescent="0.15">
      <c r="A909" s="48">
        <f t="shared" ca="1" si="140"/>
        <v>6.345088390930032</v>
      </c>
      <c r="B909">
        <f ca="1">_xlfn.IFS(AND(A909&gt;铜钱系统分析!$D$233,A909&lt;=铜钱系统分析!$E$233),5,AND(A909&gt;铜钱系统分析!$D$234,A909&lt;=铜钱系统分析!$E$234),4,AND(A909&gt;铜钱系统分析!$D$235,A909&lt;=铜钱系统分析!$E$235),3,AND(A909&gt;铜钱系统分析!$D$236,A909&lt;=铜钱系统分析!$E$236),2)</f>
        <v>3</v>
      </c>
      <c r="D909" s="48">
        <f t="shared" ca="1" si="141"/>
        <v>95.771980513067774</v>
      </c>
      <c r="E909">
        <f ca="1">_xlfn.IFS(AND(D909&gt;铜钱系统分析!$D$233,D909&lt;=铜钱系统分析!$E$233),5,AND(D909&gt;铜钱系统分析!$D$234,D909&lt;=铜钱系统分析!$E$234),4,AND(D909&gt;铜钱系统分析!$D$235,D909&lt;=铜钱系统分析!$E$235),3,AND(D909&gt;铜钱系统分析!$D$236,D909&lt;=铜钱系统分析!$E$236),2)</f>
        <v>2</v>
      </c>
      <c r="G909" s="48">
        <f t="shared" ca="1" si="142"/>
        <v>49.521088797248467</v>
      </c>
      <c r="H909">
        <f ca="1">_xlfn.IFS(AND(G909&gt;铜钱系统分析!$D$233,G909&lt;=铜钱系统分析!$E$233),5,AND(G909&gt;铜钱系统分析!$D$234,G909&lt;=铜钱系统分析!$E$234),4,AND(G909&gt;铜钱系统分析!$D$235,G909&lt;=铜钱系统分析!$E$235),3,AND(G909&gt;铜钱系统分析!$D$236,G909&lt;=铜钱系统分析!$E$236),2)</f>
        <v>3</v>
      </c>
      <c r="J909" s="48">
        <f t="shared" ca="1" si="143"/>
        <v>9.8398942311180413</v>
      </c>
      <c r="K909">
        <f ca="1">_xlfn.IFS(AND(J909&gt;铜钱系统分析!$D$233,J909&lt;=铜钱系统分析!$E$233),5,AND(J909&gt;铜钱系统分析!$D$234,J909&lt;=铜钱系统分析!$E$234),4,AND(J909&gt;铜钱系统分析!$D$235,J909&lt;=铜钱系统分析!$E$235),3,AND(J909&gt;铜钱系统分析!$D$236,J909&lt;=铜钱系统分析!$E$236),2)</f>
        <v>3</v>
      </c>
      <c r="M909" s="48">
        <f t="shared" ca="1" si="144"/>
        <v>87.844779036752016</v>
      </c>
      <c r="N909">
        <f ca="1">_xlfn.IFS(AND(M909&gt;铜钱系统分析!$D$233,M909&lt;=铜钱系统分析!$E$233),5,AND(M909&gt;铜钱系统分析!$D$234,M909&lt;=铜钱系统分析!$E$234),4,AND(M909&gt;铜钱系统分析!$D$235,M909&lt;=铜钱系统分析!$E$235),3,AND(M909&gt;铜钱系统分析!$D$236,M909&lt;=铜钱系统分析!$E$236),2)</f>
        <v>2</v>
      </c>
      <c r="P909" s="48">
        <f t="shared" ca="1" si="145"/>
        <v>30.867813575259472</v>
      </c>
      <c r="Q909">
        <f ca="1">_xlfn.IFS(AND(P909&gt;铜钱系统分析!$D$233,P909&lt;=铜钱系统分析!$E$233),5,AND(P909&gt;铜钱系统分析!$D$234,P909&lt;=铜钱系统分析!$E$234),4,AND(P909&gt;铜钱系统分析!$D$235,P909&lt;=铜钱系统分析!$E$235),3,AND(P909&gt;铜钱系统分析!$D$236,P909&lt;=铜钱系统分析!$E$236),2)</f>
        <v>3</v>
      </c>
      <c r="S909" s="48">
        <f t="shared" ca="1" si="146"/>
        <v>55.401672207239947</v>
      </c>
      <c r="T909">
        <f ca="1">_xlfn.IFS(AND(S909&gt;铜钱系统分析!$D$233,S909&lt;=铜钱系统分析!$E$233),5,AND(S909&gt;铜钱系统分析!$D$234,S909&lt;=铜钱系统分析!$E$234),4,AND(S909&gt;铜钱系统分析!$D$235,S909&lt;=铜钱系统分析!$E$235),3,AND(S909&gt;铜钱系统分析!$D$236,S909&lt;=铜钱系统分析!$E$236),2)</f>
        <v>3</v>
      </c>
      <c r="V909" s="48">
        <f t="shared" ca="1" si="147"/>
        <v>64.822448221363118</v>
      </c>
      <c r="W909">
        <f ca="1">_xlfn.IFS(AND(V909&gt;铜钱系统分析!$D$233,V909&lt;=铜钱系统分析!$E$233),5,AND(V909&gt;铜钱系统分析!$D$234,V909&lt;=铜钱系统分析!$E$234),4,AND(V909&gt;铜钱系统分析!$D$235,V909&lt;=铜钱系统分析!$E$235),3,AND(V909&gt;铜钱系统分析!$D$236,V909&lt;=铜钱系统分析!$E$236),2)</f>
        <v>3</v>
      </c>
      <c r="Y909" s="48">
        <f t="shared" ca="1" si="148"/>
        <v>10.135102212988855</v>
      </c>
      <c r="Z909">
        <f ca="1">_xlfn.IFS(AND(Y909&gt;铜钱系统分析!$D$233,Y909&lt;=铜钱系统分析!$E$233),5,AND(Y909&gt;铜钱系统分析!$D$234,Y909&lt;=铜钱系统分析!$E$234),4,AND(Y909&gt;铜钱系统分析!$D$235,Y909&lt;=铜钱系统分析!$E$235),3,AND(Y909&gt;铜钱系统分析!$D$236,Y909&lt;=铜钱系统分析!$E$236),2)</f>
        <v>3</v>
      </c>
      <c r="AB909" s="48">
        <f t="shared" ca="1" si="149"/>
        <v>60.419714630420373</v>
      </c>
      <c r="AC909">
        <f ca="1">_xlfn.IFS(AND(AB909&gt;铜钱系统分析!$D$233,AB909&lt;=铜钱系统分析!$E$233),5,AND(AB909&gt;铜钱系统分析!$D$234,AB909&lt;=铜钱系统分析!$E$234),4,AND(AB909&gt;铜钱系统分析!$D$235,AB909&lt;=铜钱系统分析!$E$235),3,AND(AB909&gt;铜钱系统分析!$D$236,AB909&lt;=铜钱系统分析!$E$236),2)</f>
        <v>3</v>
      </c>
    </row>
    <row r="910" spans="1:29" x14ac:dyDescent="0.15">
      <c r="A910" s="48">
        <f t="shared" ca="1" si="140"/>
        <v>76.141399794354854</v>
      </c>
      <c r="B910">
        <f ca="1">_xlfn.IFS(AND(A910&gt;铜钱系统分析!$D$233,A910&lt;=铜钱系统分析!$E$233),5,AND(A910&gt;铜钱系统分析!$D$234,A910&lt;=铜钱系统分析!$E$234),4,AND(A910&gt;铜钱系统分析!$D$235,A910&lt;=铜钱系统分析!$E$235),3,AND(A910&gt;铜钱系统分析!$D$236,A910&lt;=铜钱系统分析!$E$236),2)</f>
        <v>2</v>
      </c>
      <c r="D910" s="48">
        <f t="shared" ca="1" si="141"/>
        <v>18.261909277081333</v>
      </c>
      <c r="E910">
        <f ca="1">_xlfn.IFS(AND(D910&gt;铜钱系统分析!$D$233,D910&lt;=铜钱系统分析!$E$233),5,AND(D910&gt;铜钱系统分析!$D$234,D910&lt;=铜钱系统分析!$E$234),4,AND(D910&gt;铜钱系统分析!$D$235,D910&lt;=铜钱系统分析!$E$235),3,AND(D910&gt;铜钱系统分析!$D$236,D910&lt;=铜钱系统分析!$E$236),2)</f>
        <v>3</v>
      </c>
      <c r="G910" s="48">
        <f t="shared" ca="1" si="142"/>
        <v>77.234340472014708</v>
      </c>
      <c r="H910">
        <f ca="1">_xlfn.IFS(AND(G910&gt;铜钱系统分析!$D$233,G910&lt;=铜钱系统分析!$E$233),5,AND(G910&gt;铜钱系统分析!$D$234,G910&lt;=铜钱系统分析!$E$234),4,AND(G910&gt;铜钱系统分析!$D$235,G910&lt;=铜钱系统分析!$E$235),3,AND(G910&gt;铜钱系统分析!$D$236,G910&lt;=铜钱系统分析!$E$236),2)</f>
        <v>2</v>
      </c>
      <c r="J910" s="48">
        <f t="shared" ca="1" si="143"/>
        <v>51.462375882382247</v>
      </c>
      <c r="K910">
        <f ca="1">_xlfn.IFS(AND(J910&gt;铜钱系统分析!$D$233,J910&lt;=铜钱系统分析!$E$233),5,AND(J910&gt;铜钱系统分析!$D$234,J910&lt;=铜钱系统分析!$E$234),4,AND(J910&gt;铜钱系统分析!$D$235,J910&lt;=铜钱系统分析!$E$235),3,AND(J910&gt;铜钱系统分析!$D$236,J910&lt;=铜钱系统分析!$E$236),2)</f>
        <v>3</v>
      </c>
      <c r="M910" s="48">
        <f t="shared" ca="1" si="144"/>
        <v>14.28094482891218</v>
      </c>
      <c r="N910">
        <f ca="1">_xlfn.IFS(AND(M910&gt;铜钱系统分析!$D$233,M910&lt;=铜钱系统分析!$E$233),5,AND(M910&gt;铜钱系统分析!$D$234,M910&lt;=铜钱系统分析!$E$234),4,AND(M910&gt;铜钱系统分析!$D$235,M910&lt;=铜钱系统分析!$E$235),3,AND(M910&gt;铜钱系统分析!$D$236,M910&lt;=铜钱系统分析!$E$236),2)</f>
        <v>3</v>
      </c>
      <c r="P910" s="48">
        <f t="shared" ca="1" si="145"/>
        <v>48.863434606675526</v>
      </c>
      <c r="Q910">
        <f ca="1">_xlfn.IFS(AND(P910&gt;铜钱系统分析!$D$233,P910&lt;=铜钱系统分析!$E$233),5,AND(P910&gt;铜钱系统分析!$D$234,P910&lt;=铜钱系统分析!$E$234),4,AND(P910&gt;铜钱系统分析!$D$235,P910&lt;=铜钱系统分析!$E$235),3,AND(P910&gt;铜钱系统分析!$D$236,P910&lt;=铜钱系统分析!$E$236),2)</f>
        <v>3</v>
      </c>
      <c r="S910" s="48">
        <f t="shared" ca="1" si="146"/>
        <v>7.9550173302209366</v>
      </c>
      <c r="T910">
        <f ca="1">_xlfn.IFS(AND(S910&gt;铜钱系统分析!$D$233,S910&lt;=铜钱系统分析!$E$233),5,AND(S910&gt;铜钱系统分析!$D$234,S910&lt;=铜钱系统分析!$E$234),4,AND(S910&gt;铜钱系统分析!$D$235,S910&lt;=铜钱系统分析!$E$235),3,AND(S910&gt;铜钱系统分析!$D$236,S910&lt;=铜钱系统分析!$E$236),2)</f>
        <v>3</v>
      </c>
      <c r="V910" s="48">
        <f t="shared" ca="1" si="147"/>
        <v>78.149429353648713</v>
      </c>
      <c r="W910">
        <f ca="1">_xlfn.IFS(AND(V910&gt;铜钱系统分析!$D$233,V910&lt;=铜钱系统分析!$E$233),5,AND(V910&gt;铜钱系统分析!$D$234,V910&lt;=铜钱系统分析!$E$234),4,AND(V910&gt;铜钱系统分析!$D$235,V910&lt;=铜钱系统分析!$E$235),3,AND(V910&gt;铜钱系统分析!$D$236,V910&lt;=铜钱系统分析!$E$236),2)</f>
        <v>2</v>
      </c>
      <c r="Y910" s="48">
        <f t="shared" ca="1" si="148"/>
        <v>86.574885773305539</v>
      </c>
      <c r="Z910">
        <f ca="1">_xlfn.IFS(AND(Y910&gt;铜钱系统分析!$D$233,Y910&lt;=铜钱系统分析!$E$233),5,AND(Y910&gt;铜钱系统分析!$D$234,Y910&lt;=铜钱系统分析!$E$234),4,AND(Y910&gt;铜钱系统分析!$D$235,Y910&lt;=铜钱系统分析!$E$235),3,AND(Y910&gt;铜钱系统分析!$D$236,Y910&lt;=铜钱系统分析!$E$236),2)</f>
        <v>2</v>
      </c>
      <c r="AB910" s="48">
        <f t="shared" ca="1" si="149"/>
        <v>31.924359725674446</v>
      </c>
      <c r="AC910">
        <f ca="1">_xlfn.IFS(AND(AB910&gt;铜钱系统分析!$D$233,AB910&lt;=铜钱系统分析!$E$233),5,AND(AB910&gt;铜钱系统分析!$D$234,AB910&lt;=铜钱系统分析!$E$234),4,AND(AB910&gt;铜钱系统分析!$D$235,AB910&lt;=铜钱系统分析!$E$235),3,AND(AB910&gt;铜钱系统分析!$D$236,AB910&lt;=铜钱系统分析!$E$236),2)</f>
        <v>3</v>
      </c>
    </row>
    <row r="911" spans="1:29" x14ac:dyDescent="0.15">
      <c r="A911" s="48">
        <f t="shared" ca="1" si="140"/>
        <v>26.829512186061109</v>
      </c>
      <c r="B911">
        <f ca="1">_xlfn.IFS(AND(A911&gt;铜钱系统分析!$D$233,A911&lt;=铜钱系统分析!$E$233),5,AND(A911&gt;铜钱系统分析!$D$234,A911&lt;=铜钱系统分析!$E$234),4,AND(A911&gt;铜钱系统分析!$D$235,A911&lt;=铜钱系统分析!$E$235),3,AND(A911&gt;铜钱系统分析!$D$236,A911&lt;=铜钱系统分析!$E$236),2)</f>
        <v>3</v>
      </c>
      <c r="D911" s="48">
        <f t="shared" ca="1" si="141"/>
        <v>20.828423363256011</v>
      </c>
      <c r="E911">
        <f ca="1">_xlfn.IFS(AND(D911&gt;铜钱系统分析!$D$233,D911&lt;=铜钱系统分析!$E$233),5,AND(D911&gt;铜钱系统分析!$D$234,D911&lt;=铜钱系统分析!$E$234),4,AND(D911&gt;铜钱系统分析!$D$235,D911&lt;=铜钱系统分析!$E$235),3,AND(D911&gt;铜钱系统分析!$D$236,D911&lt;=铜钱系统分析!$E$236),2)</f>
        <v>3</v>
      </c>
      <c r="G911" s="48">
        <f t="shared" ca="1" si="142"/>
        <v>5.0962326213746749</v>
      </c>
      <c r="H911">
        <f ca="1">_xlfn.IFS(AND(G911&gt;铜钱系统分析!$D$233,G911&lt;=铜钱系统分析!$E$233),5,AND(G911&gt;铜钱系统分析!$D$234,G911&lt;=铜钱系统分析!$E$234),4,AND(G911&gt;铜钱系统分析!$D$235,G911&lt;=铜钱系统分析!$E$235),3,AND(G911&gt;铜钱系统分析!$D$236,G911&lt;=铜钱系统分析!$E$236),2)</f>
        <v>3</v>
      </c>
      <c r="J911" s="48">
        <f t="shared" ca="1" si="143"/>
        <v>18.241328103109844</v>
      </c>
      <c r="K911">
        <f ca="1">_xlfn.IFS(AND(J911&gt;铜钱系统分析!$D$233,J911&lt;=铜钱系统分析!$E$233),5,AND(J911&gt;铜钱系统分析!$D$234,J911&lt;=铜钱系统分析!$E$234),4,AND(J911&gt;铜钱系统分析!$D$235,J911&lt;=铜钱系统分析!$E$235),3,AND(J911&gt;铜钱系统分析!$D$236,J911&lt;=铜钱系统分析!$E$236),2)</f>
        <v>3</v>
      </c>
      <c r="M911" s="48">
        <f t="shared" ca="1" si="144"/>
        <v>6.3895825200238292</v>
      </c>
      <c r="N911">
        <f ca="1">_xlfn.IFS(AND(M911&gt;铜钱系统分析!$D$233,M911&lt;=铜钱系统分析!$E$233),5,AND(M911&gt;铜钱系统分析!$D$234,M911&lt;=铜钱系统分析!$E$234),4,AND(M911&gt;铜钱系统分析!$D$235,M911&lt;=铜钱系统分析!$E$235),3,AND(M911&gt;铜钱系统分析!$D$236,M911&lt;=铜钱系统分析!$E$236),2)</f>
        <v>3</v>
      </c>
      <c r="P911" s="48">
        <f t="shared" ca="1" si="145"/>
        <v>58.022391064236785</v>
      </c>
      <c r="Q911">
        <f ca="1">_xlfn.IFS(AND(P911&gt;铜钱系统分析!$D$233,P911&lt;=铜钱系统分析!$E$233),5,AND(P911&gt;铜钱系统分析!$D$234,P911&lt;=铜钱系统分析!$E$234),4,AND(P911&gt;铜钱系统分析!$D$235,P911&lt;=铜钱系统分析!$E$235),3,AND(P911&gt;铜钱系统分析!$D$236,P911&lt;=铜钱系统分析!$E$236),2)</f>
        <v>3</v>
      </c>
      <c r="S911" s="48">
        <f t="shared" ca="1" si="146"/>
        <v>49.220960301823688</v>
      </c>
      <c r="T911">
        <f ca="1">_xlfn.IFS(AND(S911&gt;铜钱系统分析!$D$233,S911&lt;=铜钱系统分析!$E$233),5,AND(S911&gt;铜钱系统分析!$D$234,S911&lt;=铜钱系统分析!$E$234),4,AND(S911&gt;铜钱系统分析!$D$235,S911&lt;=铜钱系统分析!$E$235),3,AND(S911&gt;铜钱系统分析!$D$236,S911&lt;=铜钱系统分析!$E$236),2)</f>
        <v>3</v>
      </c>
      <c r="V911" s="48">
        <f t="shared" ca="1" si="147"/>
        <v>7.3038913803461281</v>
      </c>
      <c r="W911">
        <f ca="1">_xlfn.IFS(AND(V911&gt;铜钱系统分析!$D$233,V911&lt;=铜钱系统分析!$E$233),5,AND(V911&gt;铜钱系统分析!$D$234,V911&lt;=铜钱系统分析!$E$234),4,AND(V911&gt;铜钱系统分析!$D$235,V911&lt;=铜钱系统分析!$E$235),3,AND(V911&gt;铜钱系统分析!$D$236,V911&lt;=铜钱系统分析!$E$236),2)</f>
        <v>3</v>
      </c>
      <c r="Y911" s="48">
        <f t="shared" ca="1" si="148"/>
        <v>81.261859579716884</v>
      </c>
      <c r="Z911">
        <f ca="1">_xlfn.IFS(AND(Y911&gt;铜钱系统分析!$D$233,Y911&lt;=铜钱系统分析!$E$233),5,AND(Y911&gt;铜钱系统分析!$D$234,Y911&lt;=铜钱系统分析!$E$234),4,AND(Y911&gt;铜钱系统分析!$D$235,Y911&lt;=铜钱系统分析!$E$235),3,AND(Y911&gt;铜钱系统分析!$D$236,Y911&lt;=铜钱系统分析!$E$236),2)</f>
        <v>2</v>
      </c>
      <c r="AB911" s="48">
        <f t="shared" ca="1" si="149"/>
        <v>14.357815055125034</v>
      </c>
      <c r="AC911">
        <f ca="1">_xlfn.IFS(AND(AB911&gt;铜钱系统分析!$D$233,AB911&lt;=铜钱系统分析!$E$233),5,AND(AB911&gt;铜钱系统分析!$D$234,AB911&lt;=铜钱系统分析!$E$234),4,AND(AB911&gt;铜钱系统分析!$D$235,AB911&lt;=铜钱系统分析!$E$235),3,AND(AB911&gt;铜钱系统分析!$D$236,AB911&lt;=铜钱系统分析!$E$236),2)</f>
        <v>3</v>
      </c>
    </row>
    <row r="912" spans="1:29" x14ac:dyDescent="0.15">
      <c r="A912" s="48">
        <f t="shared" ca="1" si="140"/>
        <v>26.016806474425913</v>
      </c>
      <c r="B912">
        <f ca="1">_xlfn.IFS(AND(A912&gt;铜钱系统分析!$D$233,A912&lt;=铜钱系统分析!$E$233),5,AND(A912&gt;铜钱系统分析!$D$234,A912&lt;=铜钱系统分析!$E$234),4,AND(A912&gt;铜钱系统分析!$D$235,A912&lt;=铜钱系统分析!$E$235),3,AND(A912&gt;铜钱系统分析!$D$236,A912&lt;=铜钱系统分析!$E$236),2)</f>
        <v>3</v>
      </c>
      <c r="D912" s="48">
        <f t="shared" ca="1" si="141"/>
        <v>55.940963300360245</v>
      </c>
      <c r="E912">
        <f ca="1">_xlfn.IFS(AND(D912&gt;铜钱系统分析!$D$233,D912&lt;=铜钱系统分析!$E$233),5,AND(D912&gt;铜钱系统分析!$D$234,D912&lt;=铜钱系统分析!$E$234),4,AND(D912&gt;铜钱系统分析!$D$235,D912&lt;=铜钱系统分析!$E$235),3,AND(D912&gt;铜钱系统分析!$D$236,D912&lt;=铜钱系统分析!$E$236),2)</f>
        <v>3</v>
      </c>
      <c r="G912" s="48">
        <f t="shared" ca="1" si="142"/>
        <v>98.75169884106306</v>
      </c>
      <c r="H912">
        <f ca="1">_xlfn.IFS(AND(G912&gt;铜钱系统分析!$D$233,G912&lt;=铜钱系统分析!$E$233),5,AND(G912&gt;铜钱系统分析!$D$234,G912&lt;=铜钱系统分析!$E$234),4,AND(G912&gt;铜钱系统分析!$D$235,G912&lt;=铜钱系统分析!$E$235),3,AND(G912&gt;铜钱系统分析!$D$236,G912&lt;=铜钱系统分析!$E$236),2)</f>
        <v>2</v>
      </c>
      <c r="J912" s="48">
        <f t="shared" ca="1" si="143"/>
        <v>37.166925206577261</v>
      </c>
      <c r="K912">
        <f ca="1">_xlfn.IFS(AND(J912&gt;铜钱系统分析!$D$233,J912&lt;=铜钱系统分析!$E$233),5,AND(J912&gt;铜钱系统分析!$D$234,J912&lt;=铜钱系统分析!$E$234),4,AND(J912&gt;铜钱系统分析!$D$235,J912&lt;=铜钱系统分析!$E$235),3,AND(J912&gt;铜钱系统分析!$D$236,J912&lt;=铜钱系统分析!$E$236),2)</f>
        <v>3</v>
      </c>
      <c r="M912" s="48">
        <f t="shared" ca="1" si="144"/>
        <v>63.458150059526332</v>
      </c>
      <c r="N912">
        <f ca="1">_xlfn.IFS(AND(M912&gt;铜钱系统分析!$D$233,M912&lt;=铜钱系统分析!$E$233),5,AND(M912&gt;铜钱系统分析!$D$234,M912&lt;=铜钱系统分析!$E$234),4,AND(M912&gt;铜钱系统分析!$D$235,M912&lt;=铜钱系统分析!$E$235),3,AND(M912&gt;铜钱系统分析!$D$236,M912&lt;=铜钱系统分析!$E$236),2)</f>
        <v>3</v>
      </c>
      <c r="P912" s="48">
        <f t="shared" ca="1" si="145"/>
        <v>39.759351091736384</v>
      </c>
      <c r="Q912">
        <f ca="1">_xlfn.IFS(AND(P912&gt;铜钱系统分析!$D$233,P912&lt;=铜钱系统分析!$E$233),5,AND(P912&gt;铜钱系统分析!$D$234,P912&lt;=铜钱系统分析!$E$234),4,AND(P912&gt;铜钱系统分析!$D$235,P912&lt;=铜钱系统分析!$E$235),3,AND(P912&gt;铜钱系统分析!$D$236,P912&lt;=铜钱系统分析!$E$236),2)</f>
        <v>3</v>
      </c>
      <c r="S912" s="48">
        <f t="shared" ca="1" si="146"/>
        <v>46.185689116678688</v>
      </c>
      <c r="T912">
        <f ca="1">_xlfn.IFS(AND(S912&gt;铜钱系统分析!$D$233,S912&lt;=铜钱系统分析!$E$233),5,AND(S912&gt;铜钱系统分析!$D$234,S912&lt;=铜钱系统分析!$E$234),4,AND(S912&gt;铜钱系统分析!$D$235,S912&lt;=铜钱系统分析!$E$235),3,AND(S912&gt;铜钱系统分析!$D$236,S912&lt;=铜钱系统分析!$E$236),2)</f>
        <v>3</v>
      </c>
      <c r="V912" s="48">
        <f t="shared" ca="1" si="147"/>
        <v>35.731565560874934</v>
      </c>
      <c r="W912">
        <f ca="1">_xlfn.IFS(AND(V912&gt;铜钱系统分析!$D$233,V912&lt;=铜钱系统分析!$E$233),5,AND(V912&gt;铜钱系统分析!$D$234,V912&lt;=铜钱系统分析!$E$234),4,AND(V912&gt;铜钱系统分析!$D$235,V912&lt;=铜钱系统分析!$E$235),3,AND(V912&gt;铜钱系统分析!$D$236,V912&lt;=铜钱系统分析!$E$236),2)</f>
        <v>3</v>
      </c>
      <c r="Y912" s="48">
        <f t="shared" ca="1" si="148"/>
        <v>0.33443586767060163</v>
      </c>
      <c r="Z912">
        <f ca="1">_xlfn.IFS(AND(Y912&gt;铜钱系统分析!$D$233,Y912&lt;=铜钱系统分析!$E$233),5,AND(Y912&gt;铜钱系统分析!$D$234,Y912&lt;=铜钱系统分析!$E$234),4,AND(Y912&gt;铜钱系统分析!$D$235,Y912&lt;=铜钱系统分析!$E$235),3,AND(Y912&gt;铜钱系统分析!$D$236,Y912&lt;=铜钱系统分析!$E$236),2)</f>
        <v>5</v>
      </c>
      <c r="AB912" s="48">
        <f t="shared" ca="1" si="149"/>
        <v>47.791682701528195</v>
      </c>
      <c r="AC912">
        <f ca="1">_xlfn.IFS(AND(AB912&gt;铜钱系统分析!$D$233,AB912&lt;=铜钱系统分析!$E$233),5,AND(AB912&gt;铜钱系统分析!$D$234,AB912&lt;=铜钱系统分析!$E$234),4,AND(AB912&gt;铜钱系统分析!$D$235,AB912&lt;=铜钱系统分析!$E$235),3,AND(AB912&gt;铜钱系统分析!$D$236,AB912&lt;=铜钱系统分析!$E$236),2)</f>
        <v>3</v>
      </c>
    </row>
    <row r="913" spans="1:29" x14ac:dyDescent="0.15">
      <c r="A913" s="48">
        <f t="shared" ca="1" si="140"/>
        <v>18.195108469092268</v>
      </c>
      <c r="B913">
        <f ca="1">_xlfn.IFS(AND(A913&gt;铜钱系统分析!$D$233,A913&lt;=铜钱系统分析!$E$233),5,AND(A913&gt;铜钱系统分析!$D$234,A913&lt;=铜钱系统分析!$E$234),4,AND(A913&gt;铜钱系统分析!$D$235,A913&lt;=铜钱系统分析!$E$235),3,AND(A913&gt;铜钱系统分析!$D$236,A913&lt;=铜钱系统分析!$E$236),2)</f>
        <v>3</v>
      </c>
      <c r="D913" s="48">
        <f t="shared" ca="1" si="141"/>
        <v>5.2275921042236444</v>
      </c>
      <c r="E913">
        <f ca="1">_xlfn.IFS(AND(D913&gt;铜钱系统分析!$D$233,D913&lt;=铜钱系统分析!$E$233),5,AND(D913&gt;铜钱系统分析!$D$234,D913&lt;=铜钱系统分析!$E$234),4,AND(D913&gt;铜钱系统分析!$D$235,D913&lt;=铜钱系统分析!$E$235),3,AND(D913&gt;铜钱系统分析!$D$236,D913&lt;=铜钱系统分析!$E$236),2)</f>
        <v>3</v>
      </c>
      <c r="G913" s="48">
        <f t="shared" ca="1" si="142"/>
        <v>37.358757835102011</v>
      </c>
      <c r="H913">
        <f ca="1">_xlfn.IFS(AND(G913&gt;铜钱系统分析!$D$233,G913&lt;=铜钱系统分析!$E$233),5,AND(G913&gt;铜钱系统分析!$D$234,G913&lt;=铜钱系统分析!$E$234),4,AND(G913&gt;铜钱系统分析!$D$235,G913&lt;=铜钱系统分析!$E$235),3,AND(G913&gt;铜钱系统分析!$D$236,G913&lt;=铜钱系统分析!$E$236),2)</f>
        <v>3</v>
      </c>
      <c r="J913" s="48">
        <f t="shared" ca="1" si="143"/>
        <v>26.264589496685666</v>
      </c>
      <c r="K913">
        <f ca="1">_xlfn.IFS(AND(J913&gt;铜钱系统分析!$D$233,J913&lt;=铜钱系统分析!$E$233),5,AND(J913&gt;铜钱系统分析!$D$234,J913&lt;=铜钱系统分析!$E$234),4,AND(J913&gt;铜钱系统分析!$D$235,J913&lt;=铜钱系统分析!$E$235),3,AND(J913&gt;铜钱系统分析!$D$236,J913&lt;=铜钱系统分析!$E$236),2)</f>
        <v>3</v>
      </c>
      <c r="M913" s="48">
        <f t="shared" ca="1" si="144"/>
        <v>10.201151104175521</v>
      </c>
      <c r="N913">
        <f ca="1">_xlfn.IFS(AND(M913&gt;铜钱系统分析!$D$233,M913&lt;=铜钱系统分析!$E$233),5,AND(M913&gt;铜钱系统分析!$D$234,M913&lt;=铜钱系统分析!$E$234),4,AND(M913&gt;铜钱系统分析!$D$235,M913&lt;=铜钱系统分析!$E$235),3,AND(M913&gt;铜钱系统分析!$D$236,M913&lt;=铜钱系统分析!$E$236),2)</f>
        <v>3</v>
      </c>
      <c r="P913" s="48">
        <f t="shared" ca="1" si="145"/>
        <v>93.419852365314753</v>
      </c>
      <c r="Q913">
        <f ca="1">_xlfn.IFS(AND(P913&gt;铜钱系统分析!$D$233,P913&lt;=铜钱系统分析!$E$233),5,AND(P913&gt;铜钱系统分析!$D$234,P913&lt;=铜钱系统分析!$E$234),4,AND(P913&gt;铜钱系统分析!$D$235,P913&lt;=铜钱系统分析!$E$235),3,AND(P913&gt;铜钱系统分析!$D$236,P913&lt;=铜钱系统分析!$E$236),2)</f>
        <v>2</v>
      </c>
      <c r="S913" s="48">
        <f t="shared" ca="1" si="146"/>
        <v>4.612241107599246</v>
      </c>
      <c r="T913">
        <f ca="1">_xlfn.IFS(AND(S913&gt;铜钱系统分析!$D$233,S913&lt;=铜钱系统分析!$E$233),5,AND(S913&gt;铜钱系统分析!$D$234,S913&lt;=铜钱系统分析!$E$234),4,AND(S913&gt;铜钱系统分析!$D$235,S913&lt;=铜钱系统分析!$E$235),3,AND(S913&gt;铜钱系统分析!$D$236,S913&lt;=铜钱系统分析!$E$236),2)</f>
        <v>3</v>
      </c>
      <c r="V913" s="48">
        <f t="shared" ca="1" si="147"/>
        <v>73.893562792034416</v>
      </c>
      <c r="W913">
        <f ca="1">_xlfn.IFS(AND(V913&gt;铜钱系统分析!$D$233,V913&lt;=铜钱系统分析!$E$233),5,AND(V913&gt;铜钱系统分析!$D$234,V913&lt;=铜钱系统分析!$E$234),4,AND(V913&gt;铜钱系统分析!$D$235,V913&lt;=铜钱系统分析!$E$235),3,AND(V913&gt;铜钱系统分析!$D$236,V913&lt;=铜钱系统分析!$E$236),2)</f>
        <v>2</v>
      </c>
      <c r="Y913" s="48">
        <f t="shared" ca="1" si="148"/>
        <v>79.199753860640371</v>
      </c>
      <c r="Z913">
        <f ca="1">_xlfn.IFS(AND(Y913&gt;铜钱系统分析!$D$233,Y913&lt;=铜钱系统分析!$E$233),5,AND(Y913&gt;铜钱系统分析!$D$234,Y913&lt;=铜钱系统分析!$E$234),4,AND(Y913&gt;铜钱系统分析!$D$235,Y913&lt;=铜钱系统分析!$E$235),3,AND(Y913&gt;铜钱系统分析!$D$236,Y913&lt;=铜钱系统分析!$E$236),2)</f>
        <v>2</v>
      </c>
      <c r="AB913" s="48">
        <f t="shared" ca="1" si="149"/>
        <v>41.39749684889177</v>
      </c>
      <c r="AC913">
        <f ca="1">_xlfn.IFS(AND(AB913&gt;铜钱系统分析!$D$233,AB913&lt;=铜钱系统分析!$E$233),5,AND(AB913&gt;铜钱系统分析!$D$234,AB913&lt;=铜钱系统分析!$E$234),4,AND(AB913&gt;铜钱系统分析!$D$235,AB913&lt;=铜钱系统分析!$E$235),3,AND(AB913&gt;铜钱系统分析!$D$236,AB913&lt;=铜钱系统分析!$E$236),2)</f>
        <v>3</v>
      </c>
    </row>
    <row r="914" spans="1:29" x14ac:dyDescent="0.15">
      <c r="A914" s="48">
        <f t="shared" ca="1" si="140"/>
        <v>85.624389737824231</v>
      </c>
      <c r="B914">
        <f ca="1">_xlfn.IFS(AND(A914&gt;铜钱系统分析!$D$233,A914&lt;=铜钱系统分析!$E$233),5,AND(A914&gt;铜钱系统分析!$D$234,A914&lt;=铜钱系统分析!$E$234),4,AND(A914&gt;铜钱系统分析!$D$235,A914&lt;=铜钱系统分析!$E$235),3,AND(A914&gt;铜钱系统分析!$D$236,A914&lt;=铜钱系统分析!$E$236),2)</f>
        <v>2</v>
      </c>
      <c r="D914" s="48">
        <f t="shared" ca="1" si="141"/>
        <v>32.646703196474881</v>
      </c>
      <c r="E914">
        <f ca="1">_xlfn.IFS(AND(D914&gt;铜钱系统分析!$D$233,D914&lt;=铜钱系统分析!$E$233),5,AND(D914&gt;铜钱系统分析!$D$234,D914&lt;=铜钱系统分析!$E$234),4,AND(D914&gt;铜钱系统分析!$D$235,D914&lt;=铜钱系统分析!$E$235),3,AND(D914&gt;铜钱系统分析!$D$236,D914&lt;=铜钱系统分析!$E$236),2)</f>
        <v>3</v>
      </c>
      <c r="G914" s="48">
        <f t="shared" ca="1" si="142"/>
        <v>12.999481767534915</v>
      </c>
      <c r="H914">
        <f ca="1">_xlfn.IFS(AND(G914&gt;铜钱系统分析!$D$233,G914&lt;=铜钱系统分析!$E$233),5,AND(G914&gt;铜钱系统分析!$D$234,G914&lt;=铜钱系统分析!$E$234),4,AND(G914&gt;铜钱系统分析!$D$235,G914&lt;=铜钱系统分析!$E$235),3,AND(G914&gt;铜钱系统分析!$D$236,G914&lt;=铜钱系统分析!$E$236),2)</f>
        <v>3</v>
      </c>
      <c r="J914" s="48">
        <f t="shared" ca="1" si="143"/>
        <v>31.427473240745329</v>
      </c>
      <c r="K914">
        <f ca="1">_xlfn.IFS(AND(J914&gt;铜钱系统分析!$D$233,J914&lt;=铜钱系统分析!$E$233),5,AND(J914&gt;铜钱系统分析!$D$234,J914&lt;=铜钱系统分析!$E$234),4,AND(J914&gt;铜钱系统分析!$D$235,J914&lt;=铜钱系统分析!$E$235),3,AND(J914&gt;铜钱系统分析!$D$236,J914&lt;=铜钱系统分析!$E$236),2)</f>
        <v>3</v>
      </c>
      <c r="M914" s="48">
        <f t="shared" ca="1" si="144"/>
        <v>82.637637806097558</v>
      </c>
      <c r="N914">
        <f ca="1">_xlfn.IFS(AND(M914&gt;铜钱系统分析!$D$233,M914&lt;=铜钱系统分析!$E$233),5,AND(M914&gt;铜钱系统分析!$D$234,M914&lt;=铜钱系统分析!$E$234),4,AND(M914&gt;铜钱系统分析!$D$235,M914&lt;=铜钱系统分析!$E$235),3,AND(M914&gt;铜钱系统分析!$D$236,M914&lt;=铜钱系统分析!$E$236),2)</f>
        <v>2</v>
      </c>
      <c r="P914" s="48">
        <f t="shared" ca="1" si="145"/>
        <v>62.639336638423401</v>
      </c>
      <c r="Q914">
        <f ca="1">_xlfn.IFS(AND(P914&gt;铜钱系统分析!$D$233,P914&lt;=铜钱系统分析!$E$233),5,AND(P914&gt;铜钱系统分析!$D$234,P914&lt;=铜钱系统分析!$E$234),4,AND(P914&gt;铜钱系统分析!$D$235,P914&lt;=铜钱系统分析!$E$235),3,AND(P914&gt;铜钱系统分析!$D$236,P914&lt;=铜钱系统分析!$E$236),2)</f>
        <v>3</v>
      </c>
      <c r="S914" s="48">
        <f t="shared" ca="1" si="146"/>
        <v>56.98726712623462</v>
      </c>
      <c r="T914">
        <f ca="1">_xlfn.IFS(AND(S914&gt;铜钱系统分析!$D$233,S914&lt;=铜钱系统分析!$E$233),5,AND(S914&gt;铜钱系统分析!$D$234,S914&lt;=铜钱系统分析!$E$234),4,AND(S914&gt;铜钱系统分析!$D$235,S914&lt;=铜钱系统分析!$E$235),3,AND(S914&gt;铜钱系统分析!$D$236,S914&lt;=铜钱系统分析!$E$236),2)</f>
        <v>3</v>
      </c>
      <c r="V914" s="48">
        <f t="shared" ca="1" si="147"/>
        <v>15.904035040541121</v>
      </c>
      <c r="W914">
        <f ca="1">_xlfn.IFS(AND(V914&gt;铜钱系统分析!$D$233,V914&lt;=铜钱系统分析!$E$233),5,AND(V914&gt;铜钱系统分析!$D$234,V914&lt;=铜钱系统分析!$E$234),4,AND(V914&gt;铜钱系统分析!$D$235,V914&lt;=铜钱系统分析!$E$235),3,AND(V914&gt;铜钱系统分析!$D$236,V914&lt;=铜钱系统分析!$E$236),2)</f>
        <v>3</v>
      </c>
      <c r="Y914" s="48">
        <f t="shared" ca="1" si="148"/>
        <v>43.586013542650271</v>
      </c>
      <c r="Z914">
        <f ca="1">_xlfn.IFS(AND(Y914&gt;铜钱系统分析!$D$233,Y914&lt;=铜钱系统分析!$E$233),5,AND(Y914&gt;铜钱系统分析!$D$234,Y914&lt;=铜钱系统分析!$E$234),4,AND(Y914&gt;铜钱系统分析!$D$235,Y914&lt;=铜钱系统分析!$E$235),3,AND(Y914&gt;铜钱系统分析!$D$236,Y914&lt;=铜钱系统分析!$E$236),2)</f>
        <v>3</v>
      </c>
      <c r="AB914" s="48">
        <f t="shared" ca="1" si="149"/>
        <v>28.542565913390039</v>
      </c>
      <c r="AC914">
        <f ca="1">_xlfn.IFS(AND(AB914&gt;铜钱系统分析!$D$233,AB914&lt;=铜钱系统分析!$E$233),5,AND(AB914&gt;铜钱系统分析!$D$234,AB914&lt;=铜钱系统分析!$E$234),4,AND(AB914&gt;铜钱系统分析!$D$235,AB914&lt;=铜钱系统分析!$E$235),3,AND(AB914&gt;铜钱系统分析!$D$236,AB914&lt;=铜钱系统分析!$E$236),2)</f>
        <v>3</v>
      </c>
    </row>
    <row r="915" spans="1:29" x14ac:dyDescent="0.15">
      <c r="A915" s="48">
        <f t="shared" ca="1" si="140"/>
        <v>10.190026462148937</v>
      </c>
      <c r="B915">
        <f ca="1">_xlfn.IFS(AND(A915&gt;铜钱系统分析!$D$233,A915&lt;=铜钱系统分析!$E$233),5,AND(A915&gt;铜钱系统分析!$D$234,A915&lt;=铜钱系统分析!$E$234),4,AND(A915&gt;铜钱系统分析!$D$235,A915&lt;=铜钱系统分析!$E$235),3,AND(A915&gt;铜钱系统分析!$D$236,A915&lt;=铜钱系统分析!$E$236),2)</f>
        <v>3</v>
      </c>
      <c r="D915" s="48">
        <f t="shared" ca="1" si="141"/>
        <v>62.607946167055083</v>
      </c>
      <c r="E915">
        <f ca="1">_xlfn.IFS(AND(D915&gt;铜钱系统分析!$D$233,D915&lt;=铜钱系统分析!$E$233),5,AND(D915&gt;铜钱系统分析!$D$234,D915&lt;=铜钱系统分析!$E$234),4,AND(D915&gt;铜钱系统分析!$D$235,D915&lt;=铜钱系统分析!$E$235),3,AND(D915&gt;铜钱系统分析!$D$236,D915&lt;=铜钱系统分析!$E$236),2)</f>
        <v>3</v>
      </c>
      <c r="G915" s="48">
        <f t="shared" ca="1" si="142"/>
        <v>46.986222701300896</v>
      </c>
      <c r="H915">
        <f ca="1">_xlfn.IFS(AND(G915&gt;铜钱系统分析!$D$233,G915&lt;=铜钱系统分析!$E$233),5,AND(G915&gt;铜钱系统分析!$D$234,G915&lt;=铜钱系统分析!$E$234),4,AND(G915&gt;铜钱系统分析!$D$235,G915&lt;=铜钱系统分析!$E$235),3,AND(G915&gt;铜钱系统分析!$D$236,G915&lt;=铜钱系统分析!$E$236),2)</f>
        <v>3</v>
      </c>
      <c r="J915" s="48">
        <f t="shared" ca="1" si="143"/>
        <v>45.918394635170856</v>
      </c>
      <c r="K915">
        <f ca="1">_xlfn.IFS(AND(J915&gt;铜钱系统分析!$D$233,J915&lt;=铜钱系统分析!$E$233),5,AND(J915&gt;铜钱系统分析!$D$234,J915&lt;=铜钱系统分析!$E$234),4,AND(J915&gt;铜钱系统分析!$D$235,J915&lt;=铜钱系统分析!$E$235),3,AND(J915&gt;铜钱系统分析!$D$236,J915&lt;=铜钱系统分析!$E$236),2)</f>
        <v>3</v>
      </c>
      <c r="M915" s="48">
        <f t="shared" ca="1" si="144"/>
        <v>0.97385628181115846</v>
      </c>
      <c r="N915">
        <f ca="1">_xlfn.IFS(AND(M915&gt;铜钱系统分析!$D$233,M915&lt;=铜钱系统分析!$E$233),5,AND(M915&gt;铜钱系统分析!$D$234,M915&lt;=铜钱系统分析!$E$234),4,AND(M915&gt;铜钱系统分析!$D$235,M915&lt;=铜钱系统分析!$E$235),3,AND(M915&gt;铜钱系统分析!$D$236,M915&lt;=铜钱系统分析!$E$236),2)</f>
        <v>4</v>
      </c>
      <c r="P915" s="48">
        <f t="shared" ca="1" si="145"/>
        <v>10.763371514806085</v>
      </c>
      <c r="Q915">
        <f ca="1">_xlfn.IFS(AND(P915&gt;铜钱系统分析!$D$233,P915&lt;=铜钱系统分析!$E$233),5,AND(P915&gt;铜钱系统分析!$D$234,P915&lt;=铜钱系统分析!$E$234),4,AND(P915&gt;铜钱系统分析!$D$235,P915&lt;=铜钱系统分析!$E$235),3,AND(P915&gt;铜钱系统分析!$D$236,P915&lt;=铜钱系统分析!$E$236),2)</f>
        <v>3</v>
      </c>
      <c r="S915" s="48">
        <f t="shared" ca="1" si="146"/>
        <v>62.699811379777316</v>
      </c>
      <c r="T915">
        <f ca="1">_xlfn.IFS(AND(S915&gt;铜钱系统分析!$D$233,S915&lt;=铜钱系统分析!$E$233),5,AND(S915&gt;铜钱系统分析!$D$234,S915&lt;=铜钱系统分析!$E$234),4,AND(S915&gt;铜钱系统分析!$D$235,S915&lt;=铜钱系统分析!$E$235),3,AND(S915&gt;铜钱系统分析!$D$236,S915&lt;=铜钱系统分析!$E$236),2)</f>
        <v>3</v>
      </c>
      <c r="V915" s="48">
        <f t="shared" ca="1" si="147"/>
        <v>92.252210321183085</v>
      </c>
      <c r="W915">
        <f ca="1">_xlfn.IFS(AND(V915&gt;铜钱系统分析!$D$233,V915&lt;=铜钱系统分析!$E$233),5,AND(V915&gt;铜钱系统分析!$D$234,V915&lt;=铜钱系统分析!$E$234),4,AND(V915&gt;铜钱系统分析!$D$235,V915&lt;=铜钱系统分析!$E$235),3,AND(V915&gt;铜钱系统分析!$D$236,V915&lt;=铜钱系统分析!$E$236),2)</f>
        <v>2</v>
      </c>
      <c r="Y915" s="48">
        <f t="shared" ca="1" si="148"/>
        <v>38.874698770977176</v>
      </c>
      <c r="Z915">
        <f ca="1">_xlfn.IFS(AND(Y915&gt;铜钱系统分析!$D$233,Y915&lt;=铜钱系统分析!$E$233),5,AND(Y915&gt;铜钱系统分析!$D$234,Y915&lt;=铜钱系统分析!$E$234),4,AND(Y915&gt;铜钱系统分析!$D$235,Y915&lt;=铜钱系统分析!$E$235),3,AND(Y915&gt;铜钱系统分析!$D$236,Y915&lt;=铜钱系统分析!$E$236),2)</f>
        <v>3</v>
      </c>
      <c r="AB915" s="48">
        <f t="shared" ca="1" si="149"/>
        <v>98.628852590183712</v>
      </c>
      <c r="AC915">
        <f ca="1">_xlfn.IFS(AND(AB915&gt;铜钱系统分析!$D$233,AB915&lt;=铜钱系统分析!$E$233),5,AND(AB915&gt;铜钱系统分析!$D$234,AB915&lt;=铜钱系统分析!$E$234),4,AND(AB915&gt;铜钱系统分析!$D$235,AB915&lt;=铜钱系统分析!$E$235),3,AND(AB915&gt;铜钱系统分析!$D$236,AB915&lt;=铜钱系统分析!$E$236),2)</f>
        <v>2</v>
      </c>
    </row>
    <row r="916" spans="1:29" x14ac:dyDescent="0.15">
      <c r="A916" s="48">
        <f t="shared" ca="1" si="140"/>
        <v>8.9004773932904957</v>
      </c>
      <c r="B916">
        <f ca="1">_xlfn.IFS(AND(A916&gt;铜钱系统分析!$D$233,A916&lt;=铜钱系统分析!$E$233),5,AND(A916&gt;铜钱系统分析!$D$234,A916&lt;=铜钱系统分析!$E$234),4,AND(A916&gt;铜钱系统分析!$D$235,A916&lt;=铜钱系统分析!$E$235),3,AND(A916&gt;铜钱系统分析!$D$236,A916&lt;=铜钱系统分析!$E$236),2)</f>
        <v>3</v>
      </c>
      <c r="D916" s="48">
        <f t="shared" ca="1" si="141"/>
        <v>69.593061496623193</v>
      </c>
      <c r="E916">
        <f ca="1">_xlfn.IFS(AND(D916&gt;铜钱系统分析!$D$233,D916&lt;=铜钱系统分析!$E$233),5,AND(D916&gt;铜钱系统分析!$D$234,D916&lt;=铜钱系统分析!$E$234),4,AND(D916&gt;铜钱系统分析!$D$235,D916&lt;=铜钱系统分析!$E$235),3,AND(D916&gt;铜钱系统分析!$D$236,D916&lt;=铜钱系统分析!$E$236),2)</f>
        <v>3</v>
      </c>
      <c r="G916" s="48">
        <f t="shared" ca="1" si="142"/>
        <v>91.363563808405274</v>
      </c>
      <c r="H916">
        <f ca="1">_xlfn.IFS(AND(G916&gt;铜钱系统分析!$D$233,G916&lt;=铜钱系统分析!$E$233),5,AND(G916&gt;铜钱系统分析!$D$234,G916&lt;=铜钱系统分析!$E$234),4,AND(G916&gt;铜钱系统分析!$D$235,G916&lt;=铜钱系统分析!$E$235),3,AND(G916&gt;铜钱系统分析!$D$236,G916&lt;=铜钱系统分析!$E$236),2)</f>
        <v>2</v>
      </c>
      <c r="J916" s="48">
        <f t="shared" ca="1" si="143"/>
        <v>67.248914003701103</v>
      </c>
      <c r="K916">
        <f ca="1">_xlfn.IFS(AND(J916&gt;铜钱系统分析!$D$233,J916&lt;=铜钱系统分析!$E$233),5,AND(J916&gt;铜钱系统分析!$D$234,J916&lt;=铜钱系统分析!$E$234),4,AND(J916&gt;铜钱系统分析!$D$235,J916&lt;=铜钱系统分析!$E$235),3,AND(J916&gt;铜钱系统分析!$D$236,J916&lt;=铜钱系统分析!$E$236),2)</f>
        <v>3</v>
      </c>
      <c r="M916" s="48">
        <f t="shared" ca="1" si="144"/>
        <v>31.284358231831977</v>
      </c>
      <c r="N916">
        <f ca="1">_xlfn.IFS(AND(M916&gt;铜钱系统分析!$D$233,M916&lt;=铜钱系统分析!$E$233),5,AND(M916&gt;铜钱系统分析!$D$234,M916&lt;=铜钱系统分析!$E$234),4,AND(M916&gt;铜钱系统分析!$D$235,M916&lt;=铜钱系统分析!$E$235),3,AND(M916&gt;铜钱系统分析!$D$236,M916&lt;=铜钱系统分析!$E$236),2)</f>
        <v>3</v>
      </c>
      <c r="P916" s="48">
        <f t="shared" ca="1" si="145"/>
        <v>70.022103308448465</v>
      </c>
      <c r="Q916">
        <f ca="1">_xlfn.IFS(AND(P916&gt;铜钱系统分析!$D$233,P916&lt;=铜钱系统分析!$E$233),5,AND(P916&gt;铜钱系统分析!$D$234,P916&lt;=铜钱系统分析!$E$234),4,AND(P916&gt;铜钱系统分析!$D$235,P916&lt;=铜钱系统分析!$E$235),3,AND(P916&gt;铜钱系统分析!$D$236,P916&lt;=铜钱系统分析!$E$236),2)</f>
        <v>3</v>
      </c>
      <c r="S916" s="48">
        <f t="shared" ca="1" si="146"/>
        <v>8.6595690643136773</v>
      </c>
      <c r="T916">
        <f ca="1">_xlfn.IFS(AND(S916&gt;铜钱系统分析!$D$233,S916&lt;=铜钱系统分析!$E$233),5,AND(S916&gt;铜钱系统分析!$D$234,S916&lt;=铜钱系统分析!$E$234),4,AND(S916&gt;铜钱系统分析!$D$235,S916&lt;=铜钱系统分析!$E$235),3,AND(S916&gt;铜钱系统分析!$D$236,S916&lt;=铜钱系统分析!$E$236),2)</f>
        <v>3</v>
      </c>
      <c r="V916" s="48">
        <f t="shared" ca="1" si="147"/>
        <v>50.021121755490803</v>
      </c>
      <c r="W916">
        <f ca="1">_xlfn.IFS(AND(V916&gt;铜钱系统分析!$D$233,V916&lt;=铜钱系统分析!$E$233),5,AND(V916&gt;铜钱系统分析!$D$234,V916&lt;=铜钱系统分析!$E$234),4,AND(V916&gt;铜钱系统分析!$D$235,V916&lt;=铜钱系统分析!$E$235),3,AND(V916&gt;铜钱系统分析!$D$236,V916&lt;=铜钱系统分析!$E$236),2)</f>
        <v>3</v>
      </c>
      <c r="Y916" s="48">
        <f t="shared" ca="1" si="148"/>
        <v>93.362291804446045</v>
      </c>
      <c r="Z916">
        <f ca="1">_xlfn.IFS(AND(Y916&gt;铜钱系统分析!$D$233,Y916&lt;=铜钱系统分析!$E$233),5,AND(Y916&gt;铜钱系统分析!$D$234,Y916&lt;=铜钱系统分析!$E$234),4,AND(Y916&gt;铜钱系统分析!$D$235,Y916&lt;=铜钱系统分析!$E$235),3,AND(Y916&gt;铜钱系统分析!$D$236,Y916&lt;=铜钱系统分析!$E$236),2)</f>
        <v>2</v>
      </c>
      <c r="AB916" s="48">
        <f t="shared" ca="1" si="149"/>
        <v>0.54091035416645727</v>
      </c>
      <c r="AC916">
        <f ca="1">_xlfn.IFS(AND(AB916&gt;铜钱系统分析!$D$233,AB916&lt;=铜钱系统分析!$E$233),5,AND(AB916&gt;铜钱系统分析!$D$234,AB916&lt;=铜钱系统分析!$E$234),4,AND(AB916&gt;铜钱系统分析!$D$235,AB916&lt;=铜钱系统分析!$E$235),3,AND(AB916&gt;铜钱系统分析!$D$236,AB916&lt;=铜钱系统分析!$E$236),2)</f>
        <v>4</v>
      </c>
    </row>
    <row r="917" spans="1:29" x14ac:dyDescent="0.15">
      <c r="A917" s="48">
        <f t="shared" ca="1" si="140"/>
        <v>16.732637579672716</v>
      </c>
      <c r="B917">
        <f ca="1">_xlfn.IFS(AND(A917&gt;铜钱系统分析!$D$233,A917&lt;=铜钱系统分析!$E$233),5,AND(A917&gt;铜钱系统分析!$D$234,A917&lt;=铜钱系统分析!$E$234),4,AND(A917&gt;铜钱系统分析!$D$235,A917&lt;=铜钱系统分析!$E$235),3,AND(A917&gt;铜钱系统分析!$D$236,A917&lt;=铜钱系统分析!$E$236),2)</f>
        <v>3</v>
      </c>
      <c r="D917" s="48">
        <f t="shared" ca="1" si="141"/>
        <v>92.18982295508799</v>
      </c>
      <c r="E917">
        <f ca="1">_xlfn.IFS(AND(D917&gt;铜钱系统分析!$D$233,D917&lt;=铜钱系统分析!$E$233),5,AND(D917&gt;铜钱系统分析!$D$234,D917&lt;=铜钱系统分析!$E$234),4,AND(D917&gt;铜钱系统分析!$D$235,D917&lt;=铜钱系统分析!$E$235),3,AND(D917&gt;铜钱系统分析!$D$236,D917&lt;=铜钱系统分析!$E$236),2)</f>
        <v>2</v>
      </c>
      <c r="G917" s="48">
        <f t="shared" ca="1" si="142"/>
        <v>32.295119354053803</v>
      </c>
      <c r="H917">
        <f ca="1">_xlfn.IFS(AND(G917&gt;铜钱系统分析!$D$233,G917&lt;=铜钱系统分析!$E$233),5,AND(G917&gt;铜钱系统分析!$D$234,G917&lt;=铜钱系统分析!$E$234),4,AND(G917&gt;铜钱系统分析!$D$235,G917&lt;=铜钱系统分析!$E$235),3,AND(G917&gt;铜钱系统分析!$D$236,G917&lt;=铜钱系统分析!$E$236),2)</f>
        <v>3</v>
      </c>
      <c r="J917" s="48">
        <f t="shared" ca="1" si="143"/>
        <v>19.987599753731455</v>
      </c>
      <c r="K917">
        <f ca="1">_xlfn.IFS(AND(J917&gt;铜钱系统分析!$D$233,J917&lt;=铜钱系统分析!$E$233),5,AND(J917&gt;铜钱系统分析!$D$234,J917&lt;=铜钱系统分析!$E$234),4,AND(J917&gt;铜钱系统分析!$D$235,J917&lt;=铜钱系统分析!$E$235),3,AND(J917&gt;铜钱系统分析!$D$236,J917&lt;=铜钱系统分析!$E$236),2)</f>
        <v>3</v>
      </c>
      <c r="M917" s="48">
        <f t="shared" ca="1" si="144"/>
        <v>83.987119323945507</v>
      </c>
      <c r="N917">
        <f ca="1">_xlfn.IFS(AND(M917&gt;铜钱系统分析!$D$233,M917&lt;=铜钱系统分析!$E$233),5,AND(M917&gt;铜钱系统分析!$D$234,M917&lt;=铜钱系统分析!$E$234),4,AND(M917&gt;铜钱系统分析!$D$235,M917&lt;=铜钱系统分析!$E$235),3,AND(M917&gt;铜钱系统分析!$D$236,M917&lt;=铜钱系统分析!$E$236),2)</f>
        <v>2</v>
      </c>
      <c r="P917" s="48">
        <f t="shared" ca="1" si="145"/>
        <v>59.437498784345891</v>
      </c>
      <c r="Q917">
        <f ca="1">_xlfn.IFS(AND(P917&gt;铜钱系统分析!$D$233,P917&lt;=铜钱系统分析!$E$233),5,AND(P917&gt;铜钱系统分析!$D$234,P917&lt;=铜钱系统分析!$E$234),4,AND(P917&gt;铜钱系统分析!$D$235,P917&lt;=铜钱系统分析!$E$235),3,AND(P917&gt;铜钱系统分析!$D$236,P917&lt;=铜钱系统分析!$E$236),2)</f>
        <v>3</v>
      </c>
      <c r="S917" s="48">
        <f t="shared" ca="1" si="146"/>
        <v>70.343381501708919</v>
      </c>
      <c r="T917">
        <f ca="1">_xlfn.IFS(AND(S917&gt;铜钱系统分析!$D$233,S917&lt;=铜钱系统分析!$E$233),5,AND(S917&gt;铜钱系统分析!$D$234,S917&lt;=铜钱系统分析!$E$234),4,AND(S917&gt;铜钱系统分析!$D$235,S917&lt;=铜钱系统分析!$E$235),3,AND(S917&gt;铜钱系统分析!$D$236,S917&lt;=铜钱系统分析!$E$236),2)</f>
        <v>3</v>
      </c>
      <c r="V917" s="48">
        <f t="shared" ca="1" si="147"/>
        <v>17.791767396597201</v>
      </c>
      <c r="W917">
        <f ca="1">_xlfn.IFS(AND(V917&gt;铜钱系统分析!$D$233,V917&lt;=铜钱系统分析!$E$233),5,AND(V917&gt;铜钱系统分析!$D$234,V917&lt;=铜钱系统分析!$E$234),4,AND(V917&gt;铜钱系统分析!$D$235,V917&lt;=铜钱系统分析!$E$235),3,AND(V917&gt;铜钱系统分析!$D$236,V917&lt;=铜钱系统分析!$E$236),2)</f>
        <v>3</v>
      </c>
      <c r="Y917" s="48">
        <f t="shared" ca="1" si="148"/>
        <v>43.99990786670741</v>
      </c>
      <c r="Z917">
        <f ca="1">_xlfn.IFS(AND(Y917&gt;铜钱系统分析!$D$233,Y917&lt;=铜钱系统分析!$E$233),5,AND(Y917&gt;铜钱系统分析!$D$234,Y917&lt;=铜钱系统分析!$E$234),4,AND(Y917&gt;铜钱系统分析!$D$235,Y917&lt;=铜钱系统分析!$E$235),3,AND(Y917&gt;铜钱系统分析!$D$236,Y917&lt;=铜钱系统分析!$E$236),2)</f>
        <v>3</v>
      </c>
      <c r="AB917" s="48">
        <f t="shared" ca="1" si="149"/>
        <v>19.247326700712286</v>
      </c>
      <c r="AC917">
        <f ca="1">_xlfn.IFS(AND(AB917&gt;铜钱系统分析!$D$233,AB917&lt;=铜钱系统分析!$E$233),5,AND(AB917&gt;铜钱系统分析!$D$234,AB917&lt;=铜钱系统分析!$E$234),4,AND(AB917&gt;铜钱系统分析!$D$235,AB917&lt;=铜钱系统分析!$E$235),3,AND(AB917&gt;铜钱系统分析!$D$236,AB917&lt;=铜钱系统分析!$E$236),2)</f>
        <v>3</v>
      </c>
    </row>
    <row r="918" spans="1:29" x14ac:dyDescent="0.15">
      <c r="A918" s="48">
        <f t="shared" ca="1" si="140"/>
        <v>17.875495371094129</v>
      </c>
      <c r="B918">
        <f ca="1">_xlfn.IFS(AND(A918&gt;铜钱系统分析!$D$233,A918&lt;=铜钱系统分析!$E$233),5,AND(A918&gt;铜钱系统分析!$D$234,A918&lt;=铜钱系统分析!$E$234),4,AND(A918&gt;铜钱系统分析!$D$235,A918&lt;=铜钱系统分析!$E$235),3,AND(A918&gt;铜钱系统分析!$D$236,A918&lt;=铜钱系统分析!$E$236),2)</f>
        <v>3</v>
      </c>
      <c r="D918" s="48">
        <f t="shared" ca="1" si="141"/>
        <v>63.924020989934661</v>
      </c>
      <c r="E918">
        <f ca="1">_xlfn.IFS(AND(D918&gt;铜钱系统分析!$D$233,D918&lt;=铜钱系统分析!$E$233),5,AND(D918&gt;铜钱系统分析!$D$234,D918&lt;=铜钱系统分析!$E$234),4,AND(D918&gt;铜钱系统分析!$D$235,D918&lt;=铜钱系统分析!$E$235),3,AND(D918&gt;铜钱系统分析!$D$236,D918&lt;=铜钱系统分析!$E$236),2)</f>
        <v>3</v>
      </c>
      <c r="G918" s="48">
        <f t="shared" ca="1" si="142"/>
        <v>18.62066620320698</v>
      </c>
      <c r="H918">
        <f ca="1">_xlfn.IFS(AND(G918&gt;铜钱系统分析!$D$233,G918&lt;=铜钱系统分析!$E$233),5,AND(G918&gt;铜钱系统分析!$D$234,G918&lt;=铜钱系统分析!$E$234),4,AND(G918&gt;铜钱系统分析!$D$235,G918&lt;=铜钱系统分析!$E$235),3,AND(G918&gt;铜钱系统分析!$D$236,G918&lt;=铜钱系统分析!$E$236),2)</f>
        <v>3</v>
      </c>
      <c r="J918" s="48">
        <f t="shared" ca="1" si="143"/>
        <v>71.015623114638288</v>
      </c>
      <c r="K918">
        <f ca="1">_xlfn.IFS(AND(J918&gt;铜钱系统分析!$D$233,J918&lt;=铜钱系统分析!$E$233),5,AND(J918&gt;铜钱系统分析!$D$234,J918&lt;=铜钱系统分析!$E$234),4,AND(J918&gt;铜钱系统分析!$D$235,J918&lt;=铜钱系统分析!$E$235),3,AND(J918&gt;铜钱系统分析!$D$236,J918&lt;=铜钱系统分析!$E$236),2)</f>
        <v>3</v>
      </c>
      <c r="M918" s="48">
        <f t="shared" ca="1" si="144"/>
        <v>66.896978476345481</v>
      </c>
      <c r="N918">
        <f ca="1">_xlfn.IFS(AND(M918&gt;铜钱系统分析!$D$233,M918&lt;=铜钱系统分析!$E$233),5,AND(M918&gt;铜钱系统分析!$D$234,M918&lt;=铜钱系统分析!$E$234),4,AND(M918&gt;铜钱系统分析!$D$235,M918&lt;=铜钱系统分析!$E$235),3,AND(M918&gt;铜钱系统分析!$D$236,M918&lt;=铜钱系统分析!$E$236),2)</f>
        <v>3</v>
      </c>
      <c r="P918" s="48">
        <f t="shared" ca="1" si="145"/>
        <v>81.753277003878054</v>
      </c>
      <c r="Q918">
        <f ca="1">_xlfn.IFS(AND(P918&gt;铜钱系统分析!$D$233,P918&lt;=铜钱系统分析!$E$233),5,AND(P918&gt;铜钱系统分析!$D$234,P918&lt;=铜钱系统分析!$E$234),4,AND(P918&gt;铜钱系统分析!$D$235,P918&lt;=铜钱系统分析!$E$235),3,AND(P918&gt;铜钱系统分析!$D$236,P918&lt;=铜钱系统分析!$E$236),2)</f>
        <v>2</v>
      </c>
      <c r="S918" s="48">
        <f t="shared" ca="1" si="146"/>
        <v>21.868568290091915</v>
      </c>
      <c r="T918">
        <f ca="1">_xlfn.IFS(AND(S918&gt;铜钱系统分析!$D$233,S918&lt;=铜钱系统分析!$E$233),5,AND(S918&gt;铜钱系统分析!$D$234,S918&lt;=铜钱系统分析!$E$234),4,AND(S918&gt;铜钱系统分析!$D$235,S918&lt;=铜钱系统分析!$E$235),3,AND(S918&gt;铜钱系统分析!$D$236,S918&lt;=铜钱系统分析!$E$236),2)</f>
        <v>3</v>
      </c>
      <c r="V918" s="48">
        <f t="shared" ca="1" si="147"/>
        <v>47.951564502190635</v>
      </c>
      <c r="W918">
        <f ca="1">_xlfn.IFS(AND(V918&gt;铜钱系统分析!$D$233,V918&lt;=铜钱系统分析!$E$233),5,AND(V918&gt;铜钱系统分析!$D$234,V918&lt;=铜钱系统分析!$E$234),4,AND(V918&gt;铜钱系统分析!$D$235,V918&lt;=铜钱系统分析!$E$235),3,AND(V918&gt;铜钱系统分析!$D$236,V918&lt;=铜钱系统分析!$E$236),2)</f>
        <v>3</v>
      </c>
      <c r="Y918" s="48">
        <f t="shared" ca="1" si="148"/>
        <v>78.813016140800073</v>
      </c>
      <c r="Z918">
        <f ca="1">_xlfn.IFS(AND(Y918&gt;铜钱系统分析!$D$233,Y918&lt;=铜钱系统分析!$E$233),5,AND(Y918&gt;铜钱系统分析!$D$234,Y918&lt;=铜钱系统分析!$E$234),4,AND(Y918&gt;铜钱系统分析!$D$235,Y918&lt;=铜钱系统分析!$E$235),3,AND(Y918&gt;铜钱系统分析!$D$236,Y918&lt;=铜钱系统分析!$E$236),2)</f>
        <v>2</v>
      </c>
      <c r="AB918" s="48">
        <f t="shared" ca="1" si="149"/>
        <v>41.537680269934242</v>
      </c>
      <c r="AC918">
        <f ca="1">_xlfn.IFS(AND(AB918&gt;铜钱系统分析!$D$233,AB918&lt;=铜钱系统分析!$E$233),5,AND(AB918&gt;铜钱系统分析!$D$234,AB918&lt;=铜钱系统分析!$E$234),4,AND(AB918&gt;铜钱系统分析!$D$235,AB918&lt;=铜钱系统分析!$E$235),3,AND(AB918&gt;铜钱系统分析!$D$236,AB918&lt;=铜钱系统分析!$E$236),2)</f>
        <v>3</v>
      </c>
    </row>
    <row r="919" spans="1:29" x14ac:dyDescent="0.15">
      <c r="A919" s="48">
        <f t="shared" ca="1" si="140"/>
        <v>90.047494814526488</v>
      </c>
      <c r="B919">
        <f ca="1">_xlfn.IFS(AND(A919&gt;铜钱系统分析!$D$233,A919&lt;=铜钱系统分析!$E$233),5,AND(A919&gt;铜钱系统分析!$D$234,A919&lt;=铜钱系统分析!$E$234),4,AND(A919&gt;铜钱系统分析!$D$235,A919&lt;=铜钱系统分析!$E$235),3,AND(A919&gt;铜钱系统分析!$D$236,A919&lt;=铜钱系统分析!$E$236),2)</f>
        <v>2</v>
      </c>
      <c r="D919" s="48">
        <f t="shared" ca="1" si="141"/>
        <v>24.739823560499396</v>
      </c>
      <c r="E919">
        <f ca="1">_xlfn.IFS(AND(D919&gt;铜钱系统分析!$D$233,D919&lt;=铜钱系统分析!$E$233),5,AND(D919&gt;铜钱系统分析!$D$234,D919&lt;=铜钱系统分析!$E$234),4,AND(D919&gt;铜钱系统分析!$D$235,D919&lt;=铜钱系统分析!$E$235),3,AND(D919&gt;铜钱系统分析!$D$236,D919&lt;=铜钱系统分析!$E$236),2)</f>
        <v>3</v>
      </c>
      <c r="G919" s="48">
        <f t="shared" ca="1" si="142"/>
        <v>13.041369123706058</v>
      </c>
      <c r="H919">
        <f ca="1">_xlfn.IFS(AND(G919&gt;铜钱系统分析!$D$233,G919&lt;=铜钱系统分析!$E$233),5,AND(G919&gt;铜钱系统分析!$D$234,G919&lt;=铜钱系统分析!$E$234),4,AND(G919&gt;铜钱系统分析!$D$235,G919&lt;=铜钱系统分析!$E$235),3,AND(G919&gt;铜钱系统分析!$D$236,G919&lt;=铜钱系统分析!$E$236),2)</f>
        <v>3</v>
      </c>
      <c r="J919" s="48">
        <f t="shared" ca="1" si="143"/>
        <v>70.892045210390691</v>
      </c>
      <c r="K919">
        <f ca="1">_xlfn.IFS(AND(J919&gt;铜钱系统分析!$D$233,J919&lt;=铜钱系统分析!$E$233),5,AND(J919&gt;铜钱系统分析!$D$234,J919&lt;=铜钱系统分析!$E$234),4,AND(J919&gt;铜钱系统分析!$D$235,J919&lt;=铜钱系统分析!$E$235),3,AND(J919&gt;铜钱系统分析!$D$236,J919&lt;=铜钱系统分析!$E$236),2)</f>
        <v>3</v>
      </c>
      <c r="M919" s="48">
        <f t="shared" ca="1" si="144"/>
        <v>7.8170901362523697</v>
      </c>
      <c r="N919">
        <f ca="1">_xlfn.IFS(AND(M919&gt;铜钱系统分析!$D$233,M919&lt;=铜钱系统分析!$E$233),5,AND(M919&gt;铜钱系统分析!$D$234,M919&lt;=铜钱系统分析!$E$234),4,AND(M919&gt;铜钱系统分析!$D$235,M919&lt;=铜钱系统分析!$E$235),3,AND(M919&gt;铜钱系统分析!$D$236,M919&lt;=铜钱系统分析!$E$236),2)</f>
        <v>3</v>
      </c>
      <c r="P919" s="48">
        <f t="shared" ca="1" si="145"/>
        <v>47.424826274119994</v>
      </c>
      <c r="Q919">
        <f ca="1">_xlfn.IFS(AND(P919&gt;铜钱系统分析!$D$233,P919&lt;=铜钱系统分析!$E$233),5,AND(P919&gt;铜钱系统分析!$D$234,P919&lt;=铜钱系统分析!$E$234),4,AND(P919&gt;铜钱系统分析!$D$235,P919&lt;=铜钱系统分析!$E$235),3,AND(P919&gt;铜钱系统分析!$D$236,P919&lt;=铜钱系统分析!$E$236),2)</f>
        <v>3</v>
      </c>
      <c r="S919" s="48">
        <f t="shared" ca="1" si="146"/>
        <v>64.525554438623217</v>
      </c>
      <c r="T919">
        <f ca="1">_xlfn.IFS(AND(S919&gt;铜钱系统分析!$D$233,S919&lt;=铜钱系统分析!$E$233),5,AND(S919&gt;铜钱系统分析!$D$234,S919&lt;=铜钱系统分析!$E$234),4,AND(S919&gt;铜钱系统分析!$D$235,S919&lt;=铜钱系统分析!$E$235),3,AND(S919&gt;铜钱系统分析!$D$236,S919&lt;=铜钱系统分析!$E$236),2)</f>
        <v>3</v>
      </c>
      <c r="V919" s="48">
        <f t="shared" ca="1" si="147"/>
        <v>88.938310364506904</v>
      </c>
      <c r="W919">
        <f ca="1">_xlfn.IFS(AND(V919&gt;铜钱系统分析!$D$233,V919&lt;=铜钱系统分析!$E$233),5,AND(V919&gt;铜钱系统分析!$D$234,V919&lt;=铜钱系统分析!$E$234),4,AND(V919&gt;铜钱系统分析!$D$235,V919&lt;=铜钱系统分析!$E$235),3,AND(V919&gt;铜钱系统分析!$D$236,V919&lt;=铜钱系统分析!$E$236),2)</f>
        <v>2</v>
      </c>
      <c r="Y919" s="48">
        <f t="shared" ca="1" si="148"/>
        <v>97.96396129677855</v>
      </c>
      <c r="Z919">
        <f ca="1">_xlfn.IFS(AND(Y919&gt;铜钱系统分析!$D$233,Y919&lt;=铜钱系统分析!$E$233),5,AND(Y919&gt;铜钱系统分析!$D$234,Y919&lt;=铜钱系统分析!$E$234),4,AND(Y919&gt;铜钱系统分析!$D$235,Y919&lt;=铜钱系统分析!$E$235),3,AND(Y919&gt;铜钱系统分析!$D$236,Y919&lt;=铜钱系统分析!$E$236),2)</f>
        <v>2</v>
      </c>
      <c r="AB919" s="48">
        <f t="shared" ca="1" si="149"/>
        <v>40.0964844642304</v>
      </c>
      <c r="AC919">
        <f ca="1">_xlfn.IFS(AND(AB919&gt;铜钱系统分析!$D$233,AB919&lt;=铜钱系统分析!$E$233),5,AND(AB919&gt;铜钱系统分析!$D$234,AB919&lt;=铜钱系统分析!$E$234),4,AND(AB919&gt;铜钱系统分析!$D$235,AB919&lt;=铜钱系统分析!$E$235),3,AND(AB919&gt;铜钱系统分析!$D$236,AB919&lt;=铜钱系统分析!$E$236),2)</f>
        <v>3</v>
      </c>
    </row>
    <row r="920" spans="1:29" x14ac:dyDescent="0.15">
      <c r="A920" s="48">
        <f t="shared" ca="1" si="140"/>
        <v>52.778129570869169</v>
      </c>
      <c r="B920">
        <f ca="1">_xlfn.IFS(AND(A920&gt;铜钱系统分析!$D$233,A920&lt;=铜钱系统分析!$E$233),5,AND(A920&gt;铜钱系统分析!$D$234,A920&lt;=铜钱系统分析!$E$234),4,AND(A920&gt;铜钱系统分析!$D$235,A920&lt;=铜钱系统分析!$E$235),3,AND(A920&gt;铜钱系统分析!$D$236,A920&lt;=铜钱系统分析!$E$236),2)</f>
        <v>3</v>
      </c>
      <c r="D920" s="48">
        <f t="shared" ca="1" si="141"/>
        <v>90.480133165801277</v>
      </c>
      <c r="E920">
        <f ca="1">_xlfn.IFS(AND(D920&gt;铜钱系统分析!$D$233,D920&lt;=铜钱系统分析!$E$233),5,AND(D920&gt;铜钱系统分析!$D$234,D920&lt;=铜钱系统分析!$E$234),4,AND(D920&gt;铜钱系统分析!$D$235,D920&lt;=铜钱系统分析!$E$235),3,AND(D920&gt;铜钱系统分析!$D$236,D920&lt;=铜钱系统分析!$E$236),2)</f>
        <v>2</v>
      </c>
      <c r="G920" s="48">
        <f t="shared" ca="1" si="142"/>
        <v>82.73071830410565</v>
      </c>
      <c r="H920">
        <f ca="1">_xlfn.IFS(AND(G920&gt;铜钱系统分析!$D$233,G920&lt;=铜钱系统分析!$E$233),5,AND(G920&gt;铜钱系统分析!$D$234,G920&lt;=铜钱系统分析!$E$234),4,AND(G920&gt;铜钱系统分析!$D$235,G920&lt;=铜钱系统分析!$E$235),3,AND(G920&gt;铜钱系统分析!$D$236,G920&lt;=铜钱系统分析!$E$236),2)</f>
        <v>2</v>
      </c>
      <c r="J920" s="48">
        <f t="shared" ca="1" si="143"/>
        <v>9.358869372249357</v>
      </c>
      <c r="K920">
        <f ca="1">_xlfn.IFS(AND(J920&gt;铜钱系统分析!$D$233,J920&lt;=铜钱系统分析!$E$233),5,AND(J920&gt;铜钱系统分析!$D$234,J920&lt;=铜钱系统分析!$E$234),4,AND(J920&gt;铜钱系统分析!$D$235,J920&lt;=铜钱系统分析!$E$235),3,AND(J920&gt;铜钱系统分析!$D$236,J920&lt;=铜钱系统分析!$E$236),2)</f>
        <v>3</v>
      </c>
      <c r="M920" s="48">
        <f t="shared" ca="1" si="144"/>
        <v>10.946413943242439</v>
      </c>
      <c r="N920">
        <f ca="1">_xlfn.IFS(AND(M920&gt;铜钱系统分析!$D$233,M920&lt;=铜钱系统分析!$E$233),5,AND(M920&gt;铜钱系统分析!$D$234,M920&lt;=铜钱系统分析!$E$234),4,AND(M920&gt;铜钱系统分析!$D$235,M920&lt;=铜钱系统分析!$E$235),3,AND(M920&gt;铜钱系统分析!$D$236,M920&lt;=铜钱系统分析!$E$236),2)</f>
        <v>3</v>
      </c>
      <c r="P920" s="48">
        <f t="shared" ca="1" si="145"/>
        <v>53.893257763857648</v>
      </c>
      <c r="Q920">
        <f ca="1">_xlfn.IFS(AND(P920&gt;铜钱系统分析!$D$233,P920&lt;=铜钱系统分析!$E$233),5,AND(P920&gt;铜钱系统分析!$D$234,P920&lt;=铜钱系统分析!$E$234),4,AND(P920&gt;铜钱系统分析!$D$235,P920&lt;=铜钱系统分析!$E$235),3,AND(P920&gt;铜钱系统分析!$D$236,P920&lt;=铜钱系统分析!$E$236),2)</f>
        <v>3</v>
      </c>
      <c r="S920" s="48">
        <f t="shared" ca="1" si="146"/>
        <v>36.097845027585784</v>
      </c>
      <c r="T920">
        <f ca="1">_xlfn.IFS(AND(S920&gt;铜钱系统分析!$D$233,S920&lt;=铜钱系统分析!$E$233),5,AND(S920&gt;铜钱系统分析!$D$234,S920&lt;=铜钱系统分析!$E$234),4,AND(S920&gt;铜钱系统分析!$D$235,S920&lt;=铜钱系统分析!$E$235),3,AND(S920&gt;铜钱系统分析!$D$236,S920&lt;=铜钱系统分析!$E$236),2)</f>
        <v>3</v>
      </c>
      <c r="V920" s="48">
        <f t="shared" ca="1" si="147"/>
        <v>90.317547880356798</v>
      </c>
      <c r="W920">
        <f ca="1">_xlfn.IFS(AND(V920&gt;铜钱系统分析!$D$233,V920&lt;=铜钱系统分析!$E$233),5,AND(V920&gt;铜钱系统分析!$D$234,V920&lt;=铜钱系统分析!$E$234),4,AND(V920&gt;铜钱系统分析!$D$235,V920&lt;=铜钱系统分析!$E$235),3,AND(V920&gt;铜钱系统分析!$D$236,V920&lt;=铜钱系统分析!$E$236),2)</f>
        <v>2</v>
      </c>
      <c r="Y920" s="48">
        <f t="shared" ca="1" si="148"/>
        <v>22.780951779907156</v>
      </c>
      <c r="Z920">
        <f ca="1">_xlfn.IFS(AND(Y920&gt;铜钱系统分析!$D$233,Y920&lt;=铜钱系统分析!$E$233),5,AND(Y920&gt;铜钱系统分析!$D$234,Y920&lt;=铜钱系统分析!$E$234),4,AND(Y920&gt;铜钱系统分析!$D$235,Y920&lt;=铜钱系统分析!$E$235),3,AND(Y920&gt;铜钱系统分析!$D$236,Y920&lt;=铜钱系统分析!$E$236),2)</f>
        <v>3</v>
      </c>
      <c r="AB920" s="48">
        <f t="shared" ca="1" si="149"/>
        <v>13.521487701458634</v>
      </c>
      <c r="AC920">
        <f ca="1">_xlfn.IFS(AND(AB920&gt;铜钱系统分析!$D$233,AB920&lt;=铜钱系统分析!$E$233),5,AND(AB920&gt;铜钱系统分析!$D$234,AB920&lt;=铜钱系统分析!$E$234),4,AND(AB920&gt;铜钱系统分析!$D$235,AB920&lt;=铜钱系统分析!$E$235),3,AND(AB920&gt;铜钱系统分析!$D$236,AB920&lt;=铜钱系统分析!$E$236),2)</f>
        <v>3</v>
      </c>
    </row>
    <row r="921" spans="1:29" x14ac:dyDescent="0.15">
      <c r="A921" s="48">
        <f t="shared" ca="1" si="140"/>
        <v>17.58432969407675</v>
      </c>
      <c r="B921">
        <f ca="1">_xlfn.IFS(AND(A921&gt;铜钱系统分析!$D$233,A921&lt;=铜钱系统分析!$E$233),5,AND(A921&gt;铜钱系统分析!$D$234,A921&lt;=铜钱系统分析!$E$234),4,AND(A921&gt;铜钱系统分析!$D$235,A921&lt;=铜钱系统分析!$E$235),3,AND(A921&gt;铜钱系统分析!$D$236,A921&lt;=铜钱系统分析!$E$236),2)</f>
        <v>3</v>
      </c>
      <c r="D921" s="48">
        <f t="shared" ca="1" si="141"/>
        <v>63.221149659623819</v>
      </c>
      <c r="E921">
        <f ca="1">_xlfn.IFS(AND(D921&gt;铜钱系统分析!$D$233,D921&lt;=铜钱系统分析!$E$233),5,AND(D921&gt;铜钱系统分析!$D$234,D921&lt;=铜钱系统分析!$E$234),4,AND(D921&gt;铜钱系统分析!$D$235,D921&lt;=铜钱系统分析!$E$235),3,AND(D921&gt;铜钱系统分析!$D$236,D921&lt;=铜钱系统分析!$E$236),2)</f>
        <v>3</v>
      </c>
      <c r="G921" s="48">
        <f t="shared" ca="1" si="142"/>
        <v>67.446023843766639</v>
      </c>
      <c r="H921">
        <f ca="1">_xlfn.IFS(AND(G921&gt;铜钱系统分析!$D$233,G921&lt;=铜钱系统分析!$E$233),5,AND(G921&gt;铜钱系统分析!$D$234,G921&lt;=铜钱系统分析!$E$234),4,AND(G921&gt;铜钱系统分析!$D$235,G921&lt;=铜钱系统分析!$E$235),3,AND(G921&gt;铜钱系统分析!$D$236,G921&lt;=铜钱系统分析!$E$236),2)</f>
        <v>3</v>
      </c>
      <c r="J921" s="48">
        <f t="shared" ca="1" si="143"/>
        <v>25.914563728449824</v>
      </c>
      <c r="K921">
        <f ca="1">_xlfn.IFS(AND(J921&gt;铜钱系统分析!$D$233,J921&lt;=铜钱系统分析!$E$233),5,AND(J921&gt;铜钱系统分析!$D$234,J921&lt;=铜钱系统分析!$E$234),4,AND(J921&gt;铜钱系统分析!$D$235,J921&lt;=铜钱系统分析!$E$235),3,AND(J921&gt;铜钱系统分析!$D$236,J921&lt;=铜钱系统分析!$E$236),2)</f>
        <v>3</v>
      </c>
      <c r="M921" s="48">
        <f t="shared" ca="1" si="144"/>
        <v>31.797167484716127</v>
      </c>
      <c r="N921">
        <f ca="1">_xlfn.IFS(AND(M921&gt;铜钱系统分析!$D$233,M921&lt;=铜钱系统分析!$E$233),5,AND(M921&gt;铜钱系统分析!$D$234,M921&lt;=铜钱系统分析!$E$234),4,AND(M921&gt;铜钱系统分析!$D$235,M921&lt;=铜钱系统分析!$E$235),3,AND(M921&gt;铜钱系统分析!$D$236,M921&lt;=铜钱系统分析!$E$236),2)</f>
        <v>3</v>
      </c>
      <c r="P921" s="48">
        <f t="shared" ca="1" si="145"/>
        <v>46.769382775762011</v>
      </c>
      <c r="Q921">
        <f ca="1">_xlfn.IFS(AND(P921&gt;铜钱系统分析!$D$233,P921&lt;=铜钱系统分析!$E$233),5,AND(P921&gt;铜钱系统分析!$D$234,P921&lt;=铜钱系统分析!$E$234),4,AND(P921&gt;铜钱系统分析!$D$235,P921&lt;=铜钱系统分析!$E$235),3,AND(P921&gt;铜钱系统分析!$D$236,P921&lt;=铜钱系统分析!$E$236),2)</f>
        <v>3</v>
      </c>
      <c r="S921" s="48">
        <f t="shared" ca="1" si="146"/>
        <v>40.195016664594604</v>
      </c>
      <c r="T921">
        <f ca="1">_xlfn.IFS(AND(S921&gt;铜钱系统分析!$D$233,S921&lt;=铜钱系统分析!$E$233),5,AND(S921&gt;铜钱系统分析!$D$234,S921&lt;=铜钱系统分析!$E$234),4,AND(S921&gt;铜钱系统分析!$D$235,S921&lt;=铜钱系统分析!$E$235),3,AND(S921&gt;铜钱系统分析!$D$236,S921&lt;=铜钱系统分析!$E$236),2)</f>
        <v>3</v>
      </c>
      <c r="V921" s="48">
        <f t="shared" ca="1" si="147"/>
        <v>33.146704493858671</v>
      </c>
      <c r="W921">
        <f ca="1">_xlfn.IFS(AND(V921&gt;铜钱系统分析!$D$233,V921&lt;=铜钱系统分析!$E$233),5,AND(V921&gt;铜钱系统分析!$D$234,V921&lt;=铜钱系统分析!$E$234),4,AND(V921&gt;铜钱系统分析!$D$235,V921&lt;=铜钱系统分析!$E$235),3,AND(V921&gt;铜钱系统分析!$D$236,V921&lt;=铜钱系统分析!$E$236),2)</f>
        <v>3</v>
      </c>
      <c r="Y921" s="48">
        <f t="shared" ca="1" si="148"/>
        <v>99.970312652650833</v>
      </c>
      <c r="Z921">
        <f ca="1">_xlfn.IFS(AND(Y921&gt;铜钱系统分析!$D$233,Y921&lt;=铜钱系统分析!$E$233),5,AND(Y921&gt;铜钱系统分析!$D$234,Y921&lt;=铜钱系统分析!$E$234),4,AND(Y921&gt;铜钱系统分析!$D$235,Y921&lt;=铜钱系统分析!$E$235),3,AND(Y921&gt;铜钱系统分析!$D$236,Y921&lt;=铜钱系统分析!$E$236),2)</f>
        <v>2</v>
      </c>
      <c r="AB921" s="48">
        <f t="shared" ca="1" si="149"/>
        <v>42.265408453227082</v>
      </c>
      <c r="AC921">
        <f ca="1">_xlfn.IFS(AND(AB921&gt;铜钱系统分析!$D$233,AB921&lt;=铜钱系统分析!$E$233),5,AND(AB921&gt;铜钱系统分析!$D$234,AB921&lt;=铜钱系统分析!$E$234),4,AND(AB921&gt;铜钱系统分析!$D$235,AB921&lt;=铜钱系统分析!$E$235),3,AND(AB921&gt;铜钱系统分析!$D$236,AB921&lt;=铜钱系统分析!$E$236),2)</f>
        <v>3</v>
      </c>
    </row>
    <row r="922" spans="1:29" x14ac:dyDescent="0.15">
      <c r="A922" s="48">
        <f t="shared" ca="1" si="140"/>
        <v>48.964584634174713</v>
      </c>
      <c r="B922">
        <f ca="1">_xlfn.IFS(AND(A922&gt;铜钱系统分析!$D$233,A922&lt;=铜钱系统分析!$E$233),5,AND(A922&gt;铜钱系统分析!$D$234,A922&lt;=铜钱系统分析!$E$234),4,AND(A922&gt;铜钱系统分析!$D$235,A922&lt;=铜钱系统分析!$E$235),3,AND(A922&gt;铜钱系统分析!$D$236,A922&lt;=铜钱系统分析!$E$236),2)</f>
        <v>3</v>
      </c>
      <c r="D922" s="48">
        <f t="shared" ca="1" si="141"/>
        <v>49.150700934441126</v>
      </c>
      <c r="E922">
        <f ca="1">_xlfn.IFS(AND(D922&gt;铜钱系统分析!$D$233,D922&lt;=铜钱系统分析!$E$233),5,AND(D922&gt;铜钱系统分析!$D$234,D922&lt;=铜钱系统分析!$E$234),4,AND(D922&gt;铜钱系统分析!$D$235,D922&lt;=铜钱系统分析!$E$235),3,AND(D922&gt;铜钱系统分析!$D$236,D922&lt;=铜钱系统分析!$E$236),2)</f>
        <v>3</v>
      </c>
      <c r="G922" s="48">
        <f t="shared" ca="1" si="142"/>
        <v>69.307318344434009</v>
      </c>
      <c r="H922">
        <f ca="1">_xlfn.IFS(AND(G922&gt;铜钱系统分析!$D$233,G922&lt;=铜钱系统分析!$E$233),5,AND(G922&gt;铜钱系统分析!$D$234,G922&lt;=铜钱系统分析!$E$234),4,AND(G922&gt;铜钱系统分析!$D$235,G922&lt;=铜钱系统分析!$E$235),3,AND(G922&gt;铜钱系统分析!$D$236,G922&lt;=铜钱系统分析!$E$236),2)</f>
        <v>3</v>
      </c>
      <c r="J922" s="48">
        <f t="shared" ca="1" si="143"/>
        <v>48.651748881722035</v>
      </c>
      <c r="K922">
        <f ca="1">_xlfn.IFS(AND(J922&gt;铜钱系统分析!$D$233,J922&lt;=铜钱系统分析!$E$233),5,AND(J922&gt;铜钱系统分析!$D$234,J922&lt;=铜钱系统分析!$E$234),4,AND(J922&gt;铜钱系统分析!$D$235,J922&lt;=铜钱系统分析!$E$235),3,AND(J922&gt;铜钱系统分析!$D$236,J922&lt;=铜钱系统分析!$E$236),2)</f>
        <v>3</v>
      </c>
      <c r="M922" s="48">
        <f t="shared" ca="1" si="144"/>
        <v>90.140203045340556</v>
      </c>
      <c r="N922">
        <f ca="1">_xlfn.IFS(AND(M922&gt;铜钱系统分析!$D$233,M922&lt;=铜钱系统分析!$E$233),5,AND(M922&gt;铜钱系统分析!$D$234,M922&lt;=铜钱系统分析!$E$234),4,AND(M922&gt;铜钱系统分析!$D$235,M922&lt;=铜钱系统分析!$E$235),3,AND(M922&gt;铜钱系统分析!$D$236,M922&lt;=铜钱系统分析!$E$236),2)</f>
        <v>2</v>
      </c>
      <c r="P922" s="48">
        <f t="shared" ca="1" si="145"/>
        <v>19.261377887286258</v>
      </c>
      <c r="Q922">
        <f ca="1">_xlfn.IFS(AND(P922&gt;铜钱系统分析!$D$233,P922&lt;=铜钱系统分析!$E$233),5,AND(P922&gt;铜钱系统分析!$D$234,P922&lt;=铜钱系统分析!$E$234),4,AND(P922&gt;铜钱系统分析!$D$235,P922&lt;=铜钱系统分析!$E$235),3,AND(P922&gt;铜钱系统分析!$D$236,P922&lt;=铜钱系统分析!$E$236),2)</f>
        <v>3</v>
      </c>
      <c r="S922" s="48">
        <f t="shared" ca="1" si="146"/>
        <v>74.966557084795596</v>
      </c>
      <c r="T922">
        <f ca="1">_xlfn.IFS(AND(S922&gt;铜钱系统分析!$D$233,S922&lt;=铜钱系统分析!$E$233),5,AND(S922&gt;铜钱系统分析!$D$234,S922&lt;=铜钱系统分析!$E$234),4,AND(S922&gt;铜钱系统分析!$D$235,S922&lt;=铜钱系统分析!$E$235),3,AND(S922&gt;铜钱系统分析!$D$236,S922&lt;=铜钱系统分析!$E$236),2)</f>
        <v>2</v>
      </c>
      <c r="V922" s="48">
        <f t="shared" ca="1" si="147"/>
        <v>91.685796231109961</v>
      </c>
      <c r="W922">
        <f ca="1">_xlfn.IFS(AND(V922&gt;铜钱系统分析!$D$233,V922&lt;=铜钱系统分析!$E$233),5,AND(V922&gt;铜钱系统分析!$D$234,V922&lt;=铜钱系统分析!$E$234),4,AND(V922&gt;铜钱系统分析!$D$235,V922&lt;=铜钱系统分析!$E$235),3,AND(V922&gt;铜钱系统分析!$D$236,V922&lt;=铜钱系统分析!$E$236),2)</f>
        <v>2</v>
      </c>
      <c r="Y922" s="48">
        <f t="shared" ca="1" si="148"/>
        <v>87.660835212784292</v>
      </c>
      <c r="Z922">
        <f ca="1">_xlfn.IFS(AND(Y922&gt;铜钱系统分析!$D$233,Y922&lt;=铜钱系统分析!$E$233),5,AND(Y922&gt;铜钱系统分析!$D$234,Y922&lt;=铜钱系统分析!$E$234),4,AND(Y922&gt;铜钱系统分析!$D$235,Y922&lt;=铜钱系统分析!$E$235),3,AND(Y922&gt;铜钱系统分析!$D$236,Y922&lt;=铜钱系统分析!$E$236),2)</f>
        <v>2</v>
      </c>
      <c r="AB922" s="48">
        <f t="shared" ca="1" si="149"/>
        <v>70.50139515369402</v>
      </c>
      <c r="AC922">
        <f ca="1">_xlfn.IFS(AND(AB922&gt;铜钱系统分析!$D$233,AB922&lt;=铜钱系统分析!$E$233),5,AND(AB922&gt;铜钱系统分析!$D$234,AB922&lt;=铜钱系统分析!$E$234),4,AND(AB922&gt;铜钱系统分析!$D$235,AB922&lt;=铜钱系统分析!$E$235),3,AND(AB922&gt;铜钱系统分析!$D$236,AB922&lt;=铜钱系统分析!$E$236),2)</f>
        <v>3</v>
      </c>
    </row>
    <row r="923" spans="1:29" x14ac:dyDescent="0.15">
      <c r="A923" s="48">
        <f t="shared" ca="1" si="140"/>
        <v>93.663812034114898</v>
      </c>
      <c r="B923">
        <f ca="1">_xlfn.IFS(AND(A923&gt;铜钱系统分析!$D$233,A923&lt;=铜钱系统分析!$E$233),5,AND(A923&gt;铜钱系统分析!$D$234,A923&lt;=铜钱系统分析!$E$234),4,AND(A923&gt;铜钱系统分析!$D$235,A923&lt;=铜钱系统分析!$E$235),3,AND(A923&gt;铜钱系统分析!$D$236,A923&lt;=铜钱系统分析!$E$236),2)</f>
        <v>2</v>
      </c>
      <c r="D923" s="48">
        <f t="shared" ca="1" si="141"/>
        <v>68.605614569553268</v>
      </c>
      <c r="E923">
        <f ca="1">_xlfn.IFS(AND(D923&gt;铜钱系统分析!$D$233,D923&lt;=铜钱系统分析!$E$233),5,AND(D923&gt;铜钱系统分析!$D$234,D923&lt;=铜钱系统分析!$E$234),4,AND(D923&gt;铜钱系统分析!$D$235,D923&lt;=铜钱系统分析!$E$235),3,AND(D923&gt;铜钱系统分析!$D$236,D923&lt;=铜钱系统分析!$E$236),2)</f>
        <v>3</v>
      </c>
      <c r="G923" s="48">
        <f t="shared" ca="1" si="142"/>
        <v>42.902183200903742</v>
      </c>
      <c r="H923">
        <f ca="1">_xlfn.IFS(AND(G923&gt;铜钱系统分析!$D$233,G923&lt;=铜钱系统分析!$E$233),5,AND(G923&gt;铜钱系统分析!$D$234,G923&lt;=铜钱系统分析!$E$234),4,AND(G923&gt;铜钱系统分析!$D$235,G923&lt;=铜钱系统分析!$E$235),3,AND(G923&gt;铜钱系统分析!$D$236,G923&lt;=铜钱系统分析!$E$236),2)</f>
        <v>3</v>
      </c>
      <c r="J923" s="48">
        <f t="shared" ca="1" si="143"/>
        <v>35.05332771674653</v>
      </c>
      <c r="K923">
        <f ca="1">_xlfn.IFS(AND(J923&gt;铜钱系统分析!$D$233,J923&lt;=铜钱系统分析!$E$233),5,AND(J923&gt;铜钱系统分析!$D$234,J923&lt;=铜钱系统分析!$E$234),4,AND(J923&gt;铜钱系统分析!$D$235,J923&lt;=铜钱系统分析!$E$235),3,AND(J923&gt;铜钱系统分析!$D$236,J923&lt;=铜钱系统分析!$E$236),2)</f>
        <v>3</v>
      </c>
      <c r="M923" s="48">
        <f t="shared" ca="1" si="144"/>
        <v>71.544786653273178</v>
      </c>
      <c r="N923">
        <f ca="1">_xlfn.IFS(AND(M923&gt;铜钱系统分析!$D$233,M923&lt;=铜钱系统分析!$E$233),5,AND(M923&gt;铜钱系统分析!$D$234,M923&lt;=铜钱系统分析!$E$234),4,AND(M923&gt;铜钱系统分析!$D$235,M923&lt;=铜钱系统分析!$E$235),3,AND(M923&gt;铜钱系统分析!$D$236,M923&lt;=铜钱系统分析!$E$236),2)</f>
        <v>3</v>
      </c>
      <c r="P923" s="48">
        <f t="shared" ca="1" si="145"/>
        <v>4.9484762540093481</v>
      </c>
      <c r="Q923">
        <f ca="1">_xlfn.IFS(AND(P923&gt;铜钱系统分析!$D$233,P923&lt;=铜钱系统分析!$E$233),5,AND(P923&gt;铜钱系统分析!$D$234,P923&lt;=铜钱系统分析!$E$234),4,AND(P923&gt;铜钱系统分析!$D$235,P923&lt;=铜钱系统分析!$E$235),3,AND(P923&gt;铜钱系统分析!$D$236,P923&lt;=铜钱系统分析!$E$236),2)</f>
        <v>3</v>
      </c>
      <c r="S923" s="48">
        <f t="shared" ca="1" si="146"/>
        <v>70.577647297198126</v>
      </c>
      <c r="T923">
        <f ca="1">_xlfn.IFS(AND(S923&gt;铜钱系统分析!$D$233,S923&lt;=铜钱系统分析!$E$233),5,AND(S923&gt;铜钱系统分析!$D$234,S923&lt;=铜钱系统分析!$E$234),4,AND(S923&gt;铜钱系统分析!$D$235,S923&lt;=铜钱系统分析!$E$235),3,AND(S923&gt;铜钱系统分析!$D$236,S923&lt;=铜钱系统分析!$E$236),2)</f>
        <v>3</v>
      </c>
      <c r="V923" s="48">
        <f t="shared" ca="1" si="147"/>
        <v>63.988910938703391</v>
      </c>
      <c r="W923">
        <f ca="1">_xlfn.IFS(AND(V923&gt;铜钱系统分析!$D$233,V923&lt;=铜钱系统分析!$E$233),5,AND(V923&gt;铜钱系统分析!$D$234,V923&lt;=铜钱系统分析!$E$234),4,AND(V923&gt;铜钱系统分析!$D$235,V923&lt;=铜钱系统分析!$E$235),3,AND(V923&gt;铜钱系统分析!$D$236,V923&lt;=铜钱系统分析!$E$236),2)</f>
        <v>3</v>
      </c>
      <c r="Y923" s="48">
        <f t="shared" ca="1" si="148"/>
        <v>66.237682421404159</v>
      </c>
      <c r="Z923">
        <f ca="1">_xlfn.IFS(AND(Y923&gt;铜钱系统分析!$D$233,Y923&lt;=铜钱系统分析!$E$233),5,AND(Y923&gt;铜钱系统分析!$D$234,Y923&lt;=铜钱系统分析!$E$234),4,AND(Y923&gt;铜钱系统分析!$D$235,Y923&lt;=铜钱系统分析!$E$235),3,AND(Y923&gt;铜钱系统分析!$D$236,Y923&lt;=铜钱系统分析!$E$236),2)</f>
        <v>3</v>
      </c>
      <c r="AB923" s="48">
        <f t="shared" ca="1" si="149"/>
        <v>89.970945952505048</v>
      </c>
      <c r="AC923">
        <f ca="1">_xlfn.IFS(AND(AB923&gt;铜钱系统分析!$D$233,AB923&lt;=铜钱系统分析!$E$233),5,AND(AB923&gt;铜钱系统分析!$D$234,AB923&lt;=铜钱系统分析!$E$234),4,AND(AB923&gt;铜钱系统分析!$D$235,AB923&lt;=铜钱系统分析!$E$235),3,AND(AB923&gt;铜钱系统分析!$D$236,AB923&lt;=铜钱系统分析!$E$236),2)</f>
        <v>2</v>
      </c>
    </row>
    <row r="924" spans="1:29" x14ac:dyDescent="0.15">
      <c r="A924" s="48">
        <f t="shared" ca="1" si="140"/>
        <v>79.830274509645221</v>
      </c>
      <c r="B924">
        <f ca="1">_xlfn.IFS(AND(A924&gt;铜钱系统分析!$D$233,A924&lt;=铜钱系统分析!$E$233),5,AND(A924&gt;铜钱系统分析!$D$234,A924&lt;=铜钱系统分析!$E$234),4,AND(A924&gt;铜钱系统分析!$D$235,A924&lt;=铜钱系统分析!$E$235),3,AND(A924&gt;铜钱系统分析!$D$236,A924&lt;=铜钱系统分析!$E$236),2)</f>
        <v>2</v>
      </c>
      <c r="D924" s="48">
        <f t="shared" ca="1" si="141"/>
        <v>75.075084276511959</v>
      </c>
      <c r="E924">
        <f ca="1">_xlfn.IFS(AND(D924&gt;铜钱系统分析!$D$233,D924&lt;=铜钱系统分析!$E$233),5,AND(D924&gt;铜钱系统分析!$D$234,D924&lt;=铜钱系统分析!$E$234),4,AND(D924&gt;铜钱系统分析!$D$235,D924&lt;=铜钱系统分析!$E$235),3,AND(D924&gt;铜钱系统分析!$D$236,D924&lt;=铜钱系统分析!$E$236),2)</f>
        <v>2</v>
      </c>
      <c r="G924" s="48">
        <f t="shared" ca="1" si="142"/>
        <v>9.3757278635908321</v>
      </c>
      <c r="H924">
        <f ca="1">_xlfn.IFS(AND(G924&gt;铜钱系统分析!$D$233,G924&lt;=铜钱系统分析!$E$233),5,AND(G924&gt;铜钱系统分析!$D$234,G924&lt;=铜钱系统分析!$E$234),4,AND(G924&gt;铜钱系统分析!$D$235,G924&lt;=铜钱系统分析!$E$235),3,AND(G924&gt;铜钱系统分析!$D$236,G924&lt;=铜钱系统分析!$E$236),2)</f>
        <v>3</v>
      </c>
      <c r="J924" s="48">
        <f t="shared" ca="1" si="143"/>
        <v>32.504490414562618</v>
      </c>
      <c r="K924">
        <f ca="1">_xlfn.IFS(AND(J924&gt;铜钱系统分析!$D$233,J924&lt;=铜钱系统分析!$E$233),5,AND(J924&gt;铜钱系统分析!$D$234,J924&lt;=铜钱系统分析!$E$234),4,AND(J924&gt;铜钱系统分析!$D$235,J924&lt;=铜钱系统分析!$E$235),3,AND(J924&gt;铜钱系统分析!$D$236,J924&lt;=铜钱系统分析!$E$236),2)</f>
        <v>3</v>
      </c>
      <c r="M924" s="48">
        <f t="shared" ca="1" si="144"/>
        <v>15.629031061713516</v>
      </c>
      <c r="N924">
        <f ca="1">_xlfn.IFS(AND(M924&gt;铜钱系统分析!$D$233,M924&lt;=铜钱系统分析!$E$233),5,AND(M924&gt;铜钱系统分析!$D$234,M924&lt;=铜钱系统分析!$E$234),4,AND(M924&gt;铜钱系统分析!$D$235,M924&lt;=铜钱系统分析!$E$235),3,AND(M924&gt;铜钱系统分析!$D$236,M924&lt;=铜钱系统分析!$E$236),2)</f>
        <v>3</v>
      </c>
      <c r="P924" s="48">
        <f t="shared" ca="1" si="145"/>
        <v>58.82750391529423</v>
      </c>
      <c r="Q924">
        <f ca="1">_xlfn.IFS(AND(P924&gt;铜钱系统分析!$D$233,P924&lt;=铜钱系统分析!$E$233),5,AND(P924&gt;铜钱系统分析!$D$234,P924&lt;=铜钱系统分析!$E$234),4,AND(P924&gt;铜钱系统分析!$D$235,P924&lt;=铜钱系统分析!$E$235),3,AND(P924&gt;铜钱系统分析!$D$236,P924&lt;=铜钱系统分析!$E$236),2)</f>
        <v>3</v>
      </c>
      <c r="S924" s="48">
        <f t="shared" ca="1" si="146"/>
        <v>61.023207229271172</v>
      </c>
      <c r="T924">
        <f ca="1">_xlfn.IFS(AND(S924&gt;铜钱系统分析!$D$233,S924&lt;=铜钱系统分析!$E$233),5,AND(S924&gt;铜钱系统分析!$D$234,S924&lt;=铜钱系统分析!$E$234),4,AND(S924&gt;铜钱系统分析!$D$235,S924&lt;=铜钱系统分析!$E$235),3,AND(S924&gt;铜钱系统分析!$D$236,S924&lt;=铜钱系统分析!$E$236),2)</f>
        <v>3</v>
      </c>
      <c r="V924" s="48">
        <f t="shared" ca="1" si="147"/>
        <v>42.767812584763121</v>
      </c>
      <c r="W924">
        <f ca="1">_xlfn.IFS(AND(V924&gt;铜钱系统分析!$D$233,V924&lt;=铜钱系统分析!$E$233),5,AND(V924&gt;铜钱系统分析!$D$234,V924&lt;=铜钱系统分析!$E$234),4,AND(V924&gt;铜钱系统分析!$D$235,V924&lt;=铜钱系统分析!$E$235),3,AND(V924&gt;铜钱系统分析!$D$236,V924&lt;=铜钱系统分析!$E$236),2)</f>
        <v>3</v>
      </c>
      <c r="Y924" s="48">
        <f t="shared" ca="1" si="148"/>
        <v>42.146588804872266</v>
      </c>
      <c r="Z924">
        <f ca="1">_xlfn.IFS(AND(Y924&gt;铜钱系统分析!$D$233,Y924&lt;=铜钱系统分析!$E$233),5,AND(Y924&gt;铜钱系统分析!$D$234,Y924&lt;=铜钱系统分析!$E$234),4,AND(Y924&gt;铜钱系统分析!$D$235,Y924&lt;=铜钱系统分析!$E$235),3,AND(Y924&gt;铜钱系统分析!$D$236,Y924&lt;=铜钱系统分析!$E$236),2)</f>
        <v>3</v>
      </c>
      <c r="AB924" s="48">
        <f t="shared" ca="1" si="149"/>
        <v>89.237490123168243</v>
      </c>
      <c r="AC924">
        <f ca="1">_xlfn.IFS(AND(AB924&gt;铜钱系统分析!$D$233,AB924&lt;=铜钱系统分析!$E$233),5,AND(AB924&gt;铜钱系统分析!$D$234,AB924&lt;=铜钱系统分析!$E$234),4,AND(AB924&gt;铜钱系统分析!$D$235,AB924&lt;=铜钱系统分析!$E$235),3,AND(AB924&gt;铜钱系统分析!$D$236,AB924&lt;=铜钱系统分析!$E$236),2)</f>
        <v>2</v>
      </c>
    </row>
    <row r="925" spans="1:29" x14ac:dyDescent="0.15">
      <c r="A925" s="48">
        <f t="shared" ca="1" si="140"/>
        <v>90.635201314566018</v>
      </c>
      <c r="B925">
        <f ca="1">_xlfn.IFS(AND(A925&gt;铜钱系统分析!$D$233,A925&lt;=铜钱系统分析!$E$233),5,AND(A925&gt;铜钱系统分析!$D$234,A925&lt;=铜钱系统分析!$E$234),4,AND(A925&gt;铜钱系统分析!$D$235,A925&lt;=铜钱系统分析!$E$235),3,AND(A925&gt;铜钱系统分析!$D$236,A925&lt;=铜钱系统分析!$E$236),2)</f>
        <v>2</v>
      </c>
      <c r="D925" s="48">
        <f t="shared" ca="1" si="141"/>
        <v>98.22848213014376</v>
      </c>
      <c r="E925">
        <f ca="1">_xlfn.IFS(AND(D925&gt;铜钱系统分析!$D$233,D925&lt;=铜钱系统分析!$E$233),5,AND(D925&gt;铜钱系统分析!$D$234,D925&lt;=铜钱系统分析!$E$234),4,AND(D925&gt;铜钱系统分析!$D$235,D925&lt;=铜钱系统分析!$E$235),3,AND(D925&gt;铜钱系统分析!$D$236,D925&lt;=铜钱系统分析!$E$236),2)</f>
        <v>2</v>
      </c>
      <c r="G925" s="48">
        <f t="shared" ca="1" si="142"/>
        <v>22.418456226985807</v>
      </c>
      <c r="H925">
        <f ca="1">_xlfn.IFS(AND(G925&gt;铜钱系统分析!$D$233,G925&lt;=铜钱系统分析!$E$233),5,AND(G925&gt;铜钱系统分析!$D$234,G925&lt;=铜钱系统分析!$E$234),4,AND(G925&gt;铜钱系统分析!$D$235,G925&lt;=铜钱系统分析!$E$235),3,AND(G925&gt;铜钱系统分析!$D$236,G925&lt;=铜钱系统分析!$E$236),2)</f>
        <v>3</v>
      </c>
      <c r="J925" s="48">
        <f t="shared" ca="1" si="143"/>
        <v>35.088670224299193</v>
      </c>
      <c r="K925">
        <f ca="1">_xlfn.IFS(AND(J925&gt;铜钱系统分析!$D$233,J925&lt;=铜钱系统分析!$E$233),5,AND(J925&gt;铜钱系统分析!$D$234,J925&lt;=铜钱系统分析!$E$234),4,AND(J925&gt;铜钱系统分析!$D$235,J925&lt;=铜钱系统分析!$E$235),3,AND(J925&gt;铜钱系统分析!$D$236,J925&lt;=铜钱系统分析!$E$236),2)</f>
        <v>3</v>
      </c>
      <c r="M925" s="48">
        <f t="shared" ca="1" si="144"/>
        <v>35.657485824803729</v>
      </c>
      <c r="N925">
        <f ca="1">_xlfn.IFS(AND(M925&gt;铜钱系统分析!$D$233,M925&lt;=铜钱系统分析!$E$233),5,AND(M925&gt;铜钱系统分析!$D$234,M925&lt;=铜钱系统分析!$E$234),4,AND(M925&gt;铜钱系统分析!$D$235,M925&lt;=铜钱系统分析!$E$235),3,AND(M925&gt;铜钱系统分析!$D$236,M925&lt;=铜钱系统分析!$E$236),2)</f>
        <v>3</v>
      </c>
      <c r="P925" s="48">
        <f t="shared" ca="1" si="145"/>
        <v>82.560385521367323</v>
      </c>
      <c r="Q925">
        <f ca="1">_xlfn.IFS(AND(P925&gt;铜钱系统分析!$D$233,P925&lt;=铜钱系统分析!$E$233),5,AND(P925&gt;铜钱系统分析!$D$234,P925&lt;=铜钱系统分析!$E$234),4,AND(P925&gt;铜钱系统分析!$D$235,P925&lt;=铜钱系统分析!$E$235),3,AND(P925&gt;铜钱系统分析!$D$236,P925&lt;=铜钱系统分析!$E$236),2)</f>
        <v>2</v>
      </c>
      <c r="S925" s="48">
        <f t="shared" ca="1" si="146"/>
        <v>33.235915977333718</v>
      </c>
      <c r="T925">
        <f ca="1">_xlfn.IFS(AND(S925&gt;铜钱系统分析!$D$233,S925&lt;=铜钱系统分析!$E$233),5,AND(S925&gt;铜钱系统分析!$D$234,S925&lt;=铜钱系统分析!$E$234),4,AND(S925&gt;铜钱系统分析!$D$235,S925&lt;=铜钱系统分析!$E$235),3,AND(S925&gt;铜钱系统分析!$D$236,S925&lt;=铜钱系统分析!$E$236),2)</f>
        <v>3</v>
      </c>
      <c r="V925" s="48">
        <f t="shared" ca="1" si="147"/>
        <v>19.078831537398365</v>
      </c>
      <c r="W925">
        <f ca="1">_xlfn.IFS(AND(V925&gt;铜钱系统分析!$D$233,V925&lt;=铜钱系统分析!$E$233),5,AND(V925&gt;铜钱系统分析!$D$234,V925&lt;=铜钱系统分析!$E$234),4,AND(V925&gt;铜钱系统分析!$D$235,V925&lt;=铜钱系统分析!$E$235),3,AND(V925&gt;铜钱系统分析!$D$236,V925&lt;=铜钱系统分析!$E$236),2)</f>
        <v>3</v>
      </c>
      <c r="Y925" s="48">
        <f t="shared" ca="1" si="148"/>
        <v>35.738093948510915</v>
      </c>
      <c r="Z925">
        <f ca="1">_xlfn.IFS(AND(Y925&gt;铜钱系统分析!$D$233,Y925&lt;=铜钱系统分析!$E$233),5,AND(Y925&gt;铜钱系统分析!$D$234,Y925&lt;=铜钱系统分析!$E$234),4,AND(Y925&gt;铜钱系统分析!$D$235,Y925&lt;=铜钱系统分析!$E$235),3,AND(Y925&gt;铜钱系统分析!$D$236,Y925&lt;=铜钱系统分析!$E$236),2)</f>
        <v>3</v>
      </c>
      <c r="AB925" s="48">
        <f t="shared" ca="1" si="149"/>
        <v>58.166306242448464</v>
      </c>
      <c r="AC925">
        <f ca="1">_xlfn.IFS(AND(AB925&gt;铜钱系统分析!$D$233,AB925&lt;=铜钱系统分析!$E$233),5,AND(AB925&gt;铜钱系统分析!$D$234,AB925&lt;=铜钱系统分析!$E$234),4,AND(AB925&gt;铜钱系统分析!$D$235,AB925&lt;=铜钱系统分析!$E$235),3,AND(AB925&gt;铜钱系统分析!$D$236,AB925&lt;=铜钱系统分析!$E$236),2)</f>
        <v>3</v>
      </c>
    </row>
    <row r="926" spans="1:29" x14ac:dyDescent="0.15">
      <c r="A926" s="48">
        <f t="shared" ca="1" si="140"/>
        <v>45.968339700593795</v>
      </c>
      <c r="B926">
        <f ca="1">_xlfn.IFS(AND(A926&gt;铜钱系统分析!$D$233,A926&lt;=铜钱系统分析!$E$233),5,AND(A926&gt;铜钱系统分析!$D$234,A926&lt;=铜钱系统分析!$E$234),4,AND(A926&gt;铜钱系统分析!$D$235,A926&lt;=铜钱系统分析!$E$235),3,AND(A926&gt;铜钱系统分析!$D$236,A926&lt;=铜钱系统分析!$E$236),2)</f>
        <v>3</v>
      </c>
      <c r="D926" s="48">
        <f t="shared" ca="1" si="141"/>
        <v>31.257201441893876</v>
      </c>
      <c r="E926">
        <f ca="1">_xlfn.IFS(AND(D926&gt;铜钱系统分析!$D$233,D926&lt;=铜钱系统分析!$E$233),5,AND(D926&gt;铜钱系统分析!$D$234,D926&lt;=铜钱系统分析!$E$234),4,AND(D926&gt;铜钱系统分析!$D$235,D926&lt;=铜钱系统分析!$E$235),3,AND(D926&gt;铜钱系统分析!$D$236,D926&lt;=铜钱系统分析!$E$236),2)</f>
        <v>3</v>
      </c>
      <c r="G926" s="48">
        <f t="shared" ca="1" si="142"/>
        <v>98.291321718108577</v>
      </c>
      <c r="H926">
        <f ca="1">_xlfn.IFS(AND(G926&gt;铜钱系统分析!$D$233,G926&lt;=铜钱系统分析!$E$233),5,AND(G926&gt;铜钱系统分析!$D$234,G926&lt;=铜钱系统分析!$E$234),4,AND(G926&gt;铜钱系统分析!$D$235,G926&lt;=铜钱系统分析!$E$235),3,AND(G926&gt;铜钱系统分析!$D$236,G926&lt;=铜钱系统分析!$E$236),2)</f>
        <v>2</v>
      </c>
      <c r="J926" s="48">
        <f t="shared" ca="1" si="143"/>
        <v>57.796517519539556</v>
      </c>
      <c r="K926">
        <f ca="1">_xlfn.IFS(AND(J926&gt;铜钱系统分析!$D$233,J926&lt;=铜钱系统分析!$E$233),5,AND(J926&gt;铜钱系统分析!$D$234,J926&lt;=铜钱系统分析!$E$234),4,AND(J926&gt;铜钱系统分析!$D$235,J926&lt;=铜钱系统分析!$E$235),3,AND(J926&gt;铜钱系统分析!$D$236,J926&lt;=铜钱系统分析!$E$236),2)</f>
        <v>3</v>
      </c>
      <c r="M926" s="48">
        <f t="shared" ca="1" si="144"/>
        <v>15.243354110899388</v>
      </c>
      <c r="N926">
        <f ca="1">_xlfn.IFS(AND(M926&gt;铜钱系统分析!$D$233,M926&lt;=铜钱系统分析!$E$233),5,AND(M926&gt;铜钱系统分析!$D$234,M926&lt;=铜钱系统分析!$E$234),4,AND(M926&gt;铜钱系统分析!$D$235,M926&lt;=铜钱系统分析!$E$235),3,AND(M926&gt;铜钱系统分析!$D$236,M926&lt;=铜钱系统分析!$E$236),2)</f>
        <v>3</v>
      </c>
      <c r="P926" s="48">
        <f t="shared" ca="1" si="145"/>
        <v>38.021568662345686</v>
      </c>
      <c r="Q926">
        <f ca="1">_xlfn.IFS(AND(P926&gt;铜钱系统分析!$D$233,P926&lt;=铜钱系统分析!$E$233),5,AND(P926&gt;铜钱系统分析!$D$234,P926&lt;=铜钱系统分析!$E$234),4,AND(P926&gt;铜钱系统分析!$D$235,P926&lt;=铜钱系统分析!$E$235),3,AND(P926&gt;铜钱系统分析!$D$236,P926&lt;=铜钱系统分析!$E$236),2)</f>
        <v>3</v>
      </c>
      <c r="S926" s="48">
        <f t="shared" ca="1" si="146"/>
        <v>69.73574034215217</v>
      </c>
      <c r="T926">
        <f ca="1">_xlfn.IFS(AND(S926&gt;铜钱系统分析!$D$233,S926&lt;=铜钱系统分析!$E$233),5,AND(S926&gt;铜钱系统分析!$D$234,S926&lt;=铜钱系统分析!$E$234),4,AND(S926&gt;铜钱系统分析!$D$235,S926&lt;=铜钱系统分析!$E$235),3,AND(S926&gt;铜钱系统分析!$D$236,S926&lt;=铜钱系统分析!$E$236),2)</f>
        <v>3</v>
      </c>
      <c r="V926" s="48">
        <f t="shared" ca="1" si="147"/>
        <v>39.569833173276415</v>
      </c>
      <c r="W926">
        <f ca="1">_xlfn.IFS(AND(V926&gt;铜钱系统分析!$D$233,V926&lt;=铜钱系统分析!$E$233),5,AND(V926&gt;铜钱系统分析!$D$234,V926&lt;=铜钱系统分析!$E$234),4,AND(V926&gt;铜钱系统分析!$D$235,V926&lt;=铜钱系统分析!$E$235),3,AND(V926&gt;铜钱系统分析!$D$236,V926&lt;=铜钱系统分析!$E$236),2)</f>
        <v>3</v>
      </c>
      <c r="Y926" s="48">
        <f t="shared" ca="1" si="148"/>
        <v>86.665543490305538</v>
      </c>
      <c r="Z926">
        <f ca="1">_xlfn.IFS(AND(Y926&gt;铜钱系统分析!$D$233,Y926&lt;=铜钱系统分析!$E$233),5,AND(Y926&gt;铜钱系统分析!$D$234,Y926&lt;=铜钱系统分析!$E$234),4,AND(Y926&gt;铜钱系统分析!$D$235,Y926&lt;=铜钱系统分析!$E$235),3,AND(Y926&gt;铜钱系统分析!$D$236,Y926&lt;=铜钱系统分析!$E$236),2)</f>
        <v>2</v>
      </c>
      <c r="AB926" s="48">
        <f t="shared" ca="1" si="149"/>
        <v>67.951691727170882</v>
      </c>
      <c r="AC926">
        <f ca="1">_xlfn.IFS(AND(AB926&gt;铜钱系统分析!$D$233,AB926&lt;=铜钱系统分析!$E$233),5,AND(AB926&gt;铜钱系统分析!$D$234,AB926&lt;=铜钱系统分析!$E$234),4,AND(AB926&gt;铜钱系统分析!$D$235,AB926&lt;=铜钱系统分析!$E$235),3,AND(AB926&gt;铜钱系统分析!$D$236,AB926&lt;=铜钱系统分析!$E$236),2)</f>
        <v>3</v>
      </c>
    </row>
    <row r="927" spans="1:29" x14ac:dyDescent="0.15">
      <c r="A927" s="48">
        <f t="shared" ca="1" si="140"/>
        <v>48.295991210557212</v>
      </c>
      <c r="B927">
        <f ca="1">_xlfn.IFS(AND(A927&gt;铜钱系统分析!$D$233,A927&lt;=铜钱系统分析!$E$233),5,AND(A927&gt;铜钱系统分析!$D$234,A927&lt;=铜钱系统分析!$E$234),4,AND(A927&gt;铜钱系统分析!$D$235,A927&lt;=铜钱系统分析!$E$235),3,AND(A927&gt;铜钱系统分析!$D$236,A927&lt;=铜钱系统分析!$E$236),2)</f>
        <v>3</v>
      </c>
      <c r="D927" s="48">
        <f t="shared" ca="1" si="141"/>
        <v>50.987145274762014</v>
      </c>
      <c r="E927">
        <f ca="1">_xlfn.IFS(AND(D927&gt;铜钱系统分析!$D$233,D927&lt;=铜钱系统分析!$E$233),5,AND(D927&gt;铜钱系统分析!$D$234,D927&lt;=铜钱系统分析!$E$234),4,AND(D927&gt;铜钱系统分析!$D$235,D927&lt;=铜钱系统分析!$E$235),3,AND(D927&gt;铜钱系统分析!$D$236,D927&lt;=铜钱系统分析!$E$236),2)</f>
        <v>3</v>
      </c>
      <c r="G927" s="48">
        <f t="shared" ca="1" si="142"/>
        <v>88.701890949543113</v>
      </c>
      <c r="H927">
        <f ca="1">_xlfn.IFS(AND(G927&gt;铜钱系统分析!$D$233,G927&lt;=铜钱系统分析!$E$233),5,AND(G927&gt;铜钱系统分析!$D$234,G927&lt;=铜钱系统分析!$E$234),4,AND(G927&gt;铜钱系统分析!$D$235,G927&lt;=铜钱系统分析!$E$235),3,AND(G927&gt;铜钱系统分析!$D$236,G927&lt;=铜钱系统分析!$E$236),2)</f>
        <v>2</v>
      </c>
      <c r="J927" s="48">
        <f t="shared" ca="1" si="143"/>
        <v>9.3719880811025007</v>
      </c>
      <c r="K927">
        <f ca="1">_xlfn.IFS(AND(J927&gt;铜钱系统分析!$D$233,J927&lt;=铜钱系统分析!$E$233),5,AND(J927&gt;铜钱系统分析!$D$234,J927&lt;=铜钱系统分析!$E$234),4,AND(J927&gt;铜钱系统分析!$D$235,J927&lt;=铜钱系统分析!$E$235),3,AND(J927&gt;铜钱系统分析!$D$236,J927&lt;=铜钱系统分析!$E$236),2)</f>
        <v>3</v>
      </c>
      <c r="M927" s="48">
        <f t="shared" ca="1" si="144"/>
        <v>69.052132103023794</v>
      </c>
      <c r="N927">
        <f ca="1">_xlfn.IFS(AND(M927&gt;铜钱系统分析!$D$233,M927&lt;=铜钱系统分析!$E$233),5,AND(M927&gt;铜钱系统分析!$D$234,M927&lt;=铜钱系统分析!$E$234),4,AND(M927&gt;铜钱系统分析!$D$235,M927&lt;=铜钱系统分析!$E$235),3,AND(M927&gt;铜钱系统分析!$D$236,M927&lt;=铜钱系统分析!$E$236),2)</f>
        <v>3</v>
      </c>
      <c r="P927" s="48">
        <f t="shared" ca="1" si="145"/>
        <v>47.839235561962866</v>
      </c>
      <c r="Q927">
        <f ca="1">_xlfn.IFS(AND(P927&gt;铜钱系统分析!$D$233,P927&lt;=铜钱系统分析!$E$233),5,AND(P927&gt;铜钱系统分析!$D$234,P927&lt;=铜钱系统分析!$E$234),4,AND(P927&gt;铜钱系统分析!$D$235,P927&lt;=铜钱系统分析!$E$235),3,AND(P927&gt;铜钱系统分析!$D$236,P927&lt;=铜钱系统分析!$E$236),2)</f>
        <v>3</v>
      </c>
      <c r="S927" s="48">
        <f t="shared" ca="1" si="146"/>
        <v>84.064212361179628</v>
      </c>
      <c r="T927">
        <f ca="1">_xlfn.IFS(AND(S927&gt;铜钱系统分析!$D$233,S927&lt;=铜钱系统分析!$E$233),5,AND(S927&gt;铜钱系统分析!$D$234,S927&lt;=铜钱系统分析!$E$234),4,AND(S927&gt;铜钱系统分析!$D$235,S927&lt;=铜钱系统分析!$E$235),3,AND(S927&gt;铜钱系统分析!$D$236,S927&lt;=铜钱系统分析!$E$236),2)</f>
        <v>2</v>
      </c>
      <c r="V927" s="48">
        <f t="shared" ca="1" si="147"/>
        <v>16.489614456837931</v>
      </c>
      <c r="W927">
        <f ca="1">_xlfn.IFS(AND(V927&gt;铜钱系统分析!$D$233,V927&lt;=铜钱系统分析!$E$233),5,AND(V927&gt;铜钱系统分析!$D$234,V927&lt;=铜钱系统分析!$E$234),4,AND(V927&gt;铜钱系统分析!$D$235,V927&lt;=铜钱系统分析!$E$235),3,AND(V927&gt;铜钱系统分析!$D$236,V927&lt;=铜钱系统分析!$E$236),2)</f>
        <v>3</v>
      </c>
      <c r="Y927" s="48">
        <f t="shared" ca="1" si="148"/>
        <v>52.708962048453415</v>
      </c>
      <c r="Z927">
        <f ca="1">_xlfn.IFS(AND(Y927&gt;铜钱系统分析!$D$233,Y927&lt;=铜钱系统分析!$E$233),5,AND(Y927&gt;铜钱系统分析!$D$234,Y927&lt;=铜钱系统分析!$E$234),4,AND(Y927&gt;铜钱系统分析!$D$235,Y927&lt;=铜钱系统分析!$E$235),3,AND(Y927&gt;铜钱系统分析!$D$236,Y927&lt;=铜钱系统分析!$E$236),2)</f>
        <v>3</v>
      </c>
      <c r="AB927" s="48">
        <f t="shared" ca="1" si="149"/>
        <v>42.067576820175582</v>
      </c>
      <c r="AC927">
        <f ca="1">_xlfn.IFS(AND(AB927&gt;铜钱系统分析!$D$233,AB927&lt;=铜钱系统分析!$E$233),5,AND(AB927&gt;铜钱系统分析!$D$234,AB927&lt;=铜钱系统分析!$E$234),4,AND(AB927&gt;铜钱系统分析!$D$235,AB927&lt;=铜钱系统分析!$E$235),3,AND(AB927&gt;铜钱系统分析!$D$236,AB927&lt;=铜钱系统分析!$E$236),2)</f>
        <v>3</v>
      </c>
    </row>
    <row r="928" spans="1:29" x14ac:dyDescent="0.15">
      <c r="A928" s="48">
        <f t="shared" ca="1" si="140"/>
        <v>46.697491676978217</v>
      </c>
      <c r="B928">
        <f ca="1">_xlfn.IFS(AND(A928&gt;铜钱系统分析!$D$233,A928&lt;=铜钱系统分析!$E$233),5,AND(A928&gt;铜钱系统分析!$D$234,A928&lt;=铜钱系统分析!$E$234),4,AND(A928&gt;铜钱系统分析!$D$235,A928&lt;=铜钱系统分析!$E$235),3,AND(A928&gt;铜钱系统分析!$D$236,A928&lt;=铜钱系统分析!$E$236),2)</f>
        <v>3</v>
      </c>
      <c r="D928" s="48">
        <f t="shared" ca="1" si="141"/>
        <v>81.85302380003418</v>
      </c>
      <c r="E928">
        <f ca="1">_xlfn.IFS(AND(D928&gt;铜钱系统分析!$D$233,D928&lt;=铜钱系统分析!$E$233),5,AND(D928&gt;铜钱系统分析!$D$234,D928&lt;=铜钱系统分析!$E$234),4,AND(D928&gt;铜钱系统分析!$D$235,D928&lt;=铜钱系统分析!$E$235),3,AND(D928&gt;铜钱系统分析!$D$236,D928&lt;=铜钱系统分析!$E$236),2)</f>
        <v>2</v>
      </c>
      <c r="G928" s="48">
        <f t="shared" ca="1" si="142"/>
        <v>34.235264148917643</v>
      </c>
      <c r="H928">
        <f ca="1">_xlfn.IFS(AND(G928&gt;铜钱系统分析!$D$233,G928&lt;=铜钱系统分析!$E$233),5,AND(G928&gt;铜钱系统分析!$D$234,G928&lt;=铜钱系统分析!$E$234),4,AND(G928&gt;铜钱系统分析!$D$235,G928&lt;=铜钱系统分析!$E$235),3,AND(G928&gt;铜钱系统分析!$D$236,G928&lt;=铜钱系统分析!$E$236),2)</f>
        <v>3</v>
      </c>
      <c r="J928" s="48">
        <f t="shared" ca="1" si="143"/>
        <v>43.780299986314709</v>
      </c>
      <c r="K928">
        <f ca="1">_xlfn.IFS(AND(J928&gt;铜钱系统分析!$D$233,J928&lt;=铜钱系统分析!$E$233),5,AND(J928&gt;铜钱系统分析!$D$234,J928&lt;=铜钱系统分析!$E$234),4,AND(J928&gt;铜钱系统分析!$D$235,J928&lt;=铜钱系统分析!$E$235),3,AND(J928&gt;铜钱系统分析!$D$236,J928&lt;=铜钱系统分析!$E$236),2)</f>
        <v>3</v>
      </c>
      <c r="M928" s="48">
        <f t="shared" ca="1" si="144"/>
        <v>15.620172684872568</v>
      </c>
      <c r="N928">
        <f ca="1">_xlfn.IFS(AND(M928&gt;铜钱系统分析!$D$233,M928&lt;=铜钱系统分析!$E$233),5,AND(M928&gt;铜钱系统分析!$D$234,M928&lt;=铜钱系统分析!$E$234),4,AND(M928&gt;铜钱系统分析!$D$235,M928&lt;=铜钱系统分析!$E$235),3,AND(M928&gt;铜钱系统分析!$D$236,M928&lt;=铜钱系统分析!$E$236),2)</f>
        <v>3</v>
      </c>
      <c r="P928" s="48">
        <f t="shared" ca="1" si="145"/>
        <v>26.660655568660641</v>
      </c>
      <c r="Q928">
        <f ca="1">_xlfn.IFS(AND(P928&gt;铜钱系统分析!$D$233,P928&lt;=铜钱系统分析!$E$233),5,AND(P928&gt;铜钱系统分析!$D$234,P928&lt;=铜钱系统分析!$E$234),4,AND(P928&gt;铜钱系统分析!$D$235,P928&lt;=铜钱系统分析!$E$235),3,AND(P928&gt;铜钱系统分析!$D$236,P928&lt;=铜钱系统分析!$E$236),2)</f>
        <v>3</v>
      </c>
      <c r="S928" s="48">
        <f t="shared" ca="1" si="146"/>
        <v>55.773268932443109</v>
      </c>
      <c r="T928">
        <f ca="1">_xlfn.IFS(AND(S928&gt;铜钱系统分析!$D$233,S928&lt;=铜钱系统分析!$E$233),5,AND(S928&gt;铜钱系统分析!$D$234,S928&lt;=铜钱系统分析!$E$234),4,AND(S928&gt;铜钱系统分析!$D$235,S928&lt;=铜钱系统分析!$E$235),3,AND(S928&gt;铜钱系统分析!$D$236,S928&lt;=铜钱系统分析!$E$236),2)</f>
        <v>3</v>
      </c>
      <c r="V928" s="48">
        <f t="shared" ca="1" si="147"/>
        <v>23.791540359490348</v>
      </c>
      <c r="W928">
        <f ca="1">_xlfn.IFS(AND(V928&gt;铜钱系统分析!$D$233,V928&lt;=铜钱系统分析!$E$233),5,AND(V928&gt;铜钱系统分析!$D$234,V928&lt;=铜钱系统分析!$E$234),4,AND(V928&gt;铜钱系统分析!$D$235,V928&lt;=铜钱系统分析!$E$235),3,AND(V928&gt;铜钱系统分析!$D$236,V928&lt;=铜钱系统分析!$E$236),2)</f>
        <v>3</v>
      </c>
      <c r="Y928" s="48">
        <f t="shared" ca="1" si="148"/>
        <v>63.908468100671371</v>
      </c>
      <c r="Z928">
        <f ca="1">_xlfn.IFS(AND(Y928&gt;铜钱系统分析!$D$233,Y928&lt;=铜钱系统分析!$E$233),5,AND(Y928&gt;铜钱系统分析!$D$234,Y928&lt;=铜钱系统分析!$E$234),4,AND(Y928&gt;铜钱系统分析!$D$235,Y928&lt;=铜钱系统分析!$E$235),3,AND(Y928&gt;铜钱系统分析!$D$236,Y928&lt;=铜钱系统分析!$E$236),2)</f>
        <v>3</v>
      </c>
      <c r="AB928" s="48">
        <f t="shared" ca="1" si="149"/>
        <v>71.537550860564593</v>
      </c>
      <c r="AC928">
        <f ca="1">_xlfn.IFS(AND(AB928&gt;铜钱系统分析!$D$233,AB928&lt;=铜钱系统分析!$E$233),5,AND(AB928&gt;铜钱系统分析!$D$234,AB928&lt;=铜钱系统分析!$E$234),4,AND(AB928&gt;铜钱系统分析!$D$235,AB928&lt;=铜钱系统分析!$E$235),3,AND(AB928&gt;铜钱系统分析!$D$236,AB928&lt;=铜钱系统分析!$E$236),2)</f>
        <v>3</v>
      </c>
    </row>
    <row r="929" spans="1:29" x14ac:dyDescent="0.15">
      <c r="A929" s="48">
        <f t="shared" ca="1" si="140"/>
        <v>27.411615828096025</v>
      </c>
      <c r="B929">
        <f ca="1">_xlfn.IFS(AND(A929&gt;铜钱系统分析!$D$233,A929&lt;=铜钱系统分析!$E$233),5,AND(A929&gt;铜钱系统分析!$D$234,A929&lt;=铜钱系统分析!$E$234),4,AND(A929&gt;铜钱系统分析!$D$235,A929&lt;=铜钱系统分析!$E$235),3,AND(A929&gt;铜钱系统分析!$D$236,A929&lt;=铜钱系统分析!$E$236),2)</f>
        <v>3</v>
      </c>
      <c r="D929" s="48">
        <f t="shared" ca="1" si="141"/>
        <v>12.105561566689671</v>
      </c>
      <c r="E929">
        <f ca="1">_xlfn.IFS(AND(D929&gt;铜钱系统分析!$D$233,D929&lt;=铜钱系统分析!$E$233),5,AND(D929&gt;铜钱系统分析!$D$234,D929&lt;=铜钱系统分析!$E$234),4,AND(D929&gt;铜钱系统分析!$D$235,D929&lt;=铜钱系统分析!$E$235),3,AND(D929&gt;铜钱系统分析!$D$236,D929&lt;=铜钱系统分析!$E$236),2)</f>
        <v>3</v>
      </c>
      <c r="G929" s="48">
        <f t="shared" ca="1" si="142"/>
        <v>2.922894720605218</v>
      </c>
      <c r="H929">
        <f ca="1">_xlfn.IFS(AND(G929&gt;铜钱系统分析!$D$233,G929&lt;=铜钱系统分析!$E$233),5,AND(G929&gt;铜钱系统分析!$D$234,G929&lt;=铜钱系统分析!$E$234),4,AND(G929&gt;铜钱系统分析!$D$235,G929&lt;=铜钱系统分析!$E$235),3,AND(G929&gt;铜钱系统分析!$D$236,G929&lt;=铜钱系统分析!$E$236),2)</f>
        <v>3</v>
      </c>
      <c r="J929" s="48">
        <f t="shared" ca="1" si="143"/>
        <v>17.625724833391498</v>
      </c>
      <c r="K929">
        <f ca="1">_xlfn.IFS(AND(J929&gt;铜钱系统分析!$D$233,J929&lt;=铜钱系统分析!$E$233),5,AND(J929&gt;铜钱系统分析!$D$234,J929&lt;=铜钱系统分析!$E$234),4,AND(J929&gt;铜钱系统分析!$D$235,J929&lt;=铜钱系统分析!$E$235),3,AND(J929&gt;铜钱系统分析!$D$236,J929&lt;=铜钱系统分析!$E$236),2)</f>
        <v>3</v>
      </c>
      <c r="M929" s="48">
        <f t="shared" ca="1" si="144"/>
        <v>48.824170048930185</v>
      </c>
      <c r="N929">
        <f ca="1">_xlfn.IFS(AND(M929&gt;铜钱系统分析!$D$233,M929&lt;=铜钱系统分析!$E$233),5,AND(M929&gt;铜钱系统分析!$D$234,M929&lt;=铜钱系统分析!$E$234),4,AND(M929&gt;铜钱系统分析!$D$235,M929&lt;=铜钱系统分析!$E$235),3,AND(M929&gt;铜钱系统分析!$D$236,M929&lt;=铜钱系统分析!$E$236),2)</f>
        <v>3</v>
      </c>
      <c r="P929" s="48">
        <f t="shared" ca="1" si="145"/>
        <v>46.555724152523204</v>
      </c>
      <c r="Q929">
        <f ca="1">_xlfn.IFS(AND(P929&gt;铜钱系统分析!$D$233,P929&lt;=铜钱系统分析!$E$233),5,AND(P929&gt;铜钱系统分析!$D$234,P929&lt;=铜钱系统分析!$E$234),4,AND(P929&gt;铜钱系统分析!$D$235,P929&lt;=铜钱系统分析!$E$235),3,AND(P929&gt;铜钱系统分析!$D$236,P929&lt;=铜钱系统分析!$E$236),2)</f>
        <v>3</v>
      </c>
      <c r="S929" s="48">
        <f t="shared" ca="1" si="146"/>
        <v>38.41252377382979</v>
      </c>
      <c r="T929">
        <f ca="1">_xlfn.IFS(AND(S929&gt;铜钱系统分析!$D$233,S929&lt;=铜钱系统分析!$E$233),5,AND(S929&gt;铜钱系统分析!$D$234,S929&lt;=铜钱系统分析!$E$234),4,AND(S929&gt;铜钱系统分析!$D$235,S929&lt;=铜钱系统分析!$E$235),3,AND(S929&gt;铜钱系统分析!$D$236,S929&lt;=铜钱系统分析!$E$236),2)</f>
        <v>3</v>
      </c>
      <c r="V929" s="48">
        <f t="shared" ca="1" si="147"/>
        <v>94.159922134556325</v>
      </c>
      <c r="W929">
        <f ca="1">_xlfn.IFS(AND(V929&gt;铜钱系统分析!$D$233,V929&lt;=铜钱系统分析!$E$233),5,AND(V929&gt;铜钱系统分析!$D$234,V929&lt;=铜钱系统分析!$E$234),4,AND(V929&gt;铜钱系统分析!$D$235,V929&lt;=铜钱系统分析!$E$235),3,AND(V929&gt;铜钱系统分析!$D$236,V929&lt;=铜钱系统分析!$E$236),2)</f>
        <v>2</v>
      </c>
      <c r="Y929" s="48">
        <f t="shared" ca="1" si="148"/>
        <v>54.387648235744976</v>
      </c>
      <c r="Z929">
        <f ca="1">_xlfn.IFS(AND(Y929&gt;铜钱系统分析!$D$233,Y929&lt;=铜钱系统分析!$E$233),5,AND(Y929&gt;铜钱系统分析!$D$234,Y929&lt;=铜钱系统分析!$E$234),4,AND(Y929&gt;铜钱系统分析!$D$235,Y929&lt;=铜钱系统分析!$E$235),3,AND(Y929&gt;铜钱系统分析!$D$236,Y929&lt;=铜钱系统分析!$E$236),2)</f>
        <v>3</v>
      </c>
      <c r="AB929" s="48">
        <f t="shared" ca="1" si="149"/>
        <v>34.667926115578581</v>
      </c>
      <c r="AC929">
        <f ca="1">_xlfn.IFS(AND(AB929&gt;铜钱系统分析!$D$233,AB929&lt;=铜钱系统分析!$E$233),5,AND(AB929&gt;铜钱系统分析!$D$234,AB929&lt;=铜钱系统分析!$E$234),4,AND(AB929&gt;铜钱系统分析!$D$235,AB929&lt;=铜钱系统分析!$E$235),3,AND(AB929&gt;铜钱系统分析!$D$236,AB929&lt;=铜钱系统分析!$E$236),2)</f>
        <v>3</v>
      </c>
    </row>
    <row r="930" spans="1:29" x14ac:dyDescent="0.15">
      <c r="A930" s="48">
        <f t="shared" ca="1" si="140"/>
        <v>63.637480689266567</v>
      </c>
      <c r="B930">
        <f ca="1">_xlfn.IFS(AND(A930&gt;铜钱系统分析!$D$233,A930&lt;=铜钱系统分析!$E$233),5,AND(A930&gt;铜钱系统分析!$D$234,A930&lt;=铜钱系统分析!$E$234),4,AND(A930&gt;铜钱系统分析!$D$235,A930&lt;=铜钱系统分析!$E$235),3,AND(A930&gt;铜钱系统分析!$D$236,A930&lt;=铜钱系统分析!$E$236),2)</f>
        <v>3</v>
      </c>
      <c r="D930" s="48">
        <f t="shared" ca="1" si="141"/>
        <v>91.478595265245204</v>
      </c>
      <c r="E930">
        <f ca="1">_xlfn.IFS(AND(D930&gt;铜钱系统分析!$D$233,D930&lt;=铜钱系统分析!$E$233),5,AND(D930&gt;铜钱系统分析!$D$234,D930&lt;=铜钱系统分析!$E$234),4,AND(D930&gt;铜钱系统分析!$D$235,D930&lt;=铜钱系统分析!$E$235),3,AND(D930&gt;铜钱系统分析!$D$236,D930&lt;=铜钱系统分析!$E$236),2)</f>
        <v>2</v>
      </c>
      <c r="G930" s="48">
        <f t="shared" ca="1" si="142"/>
        <v>89.273149659559806</v>
      </c>
      <c r="H930">
        <f ca="1">_xlfn.IFS(AND(G930&gt;铜钱系统分析!$D$233,G930&lt;=铜钱系统分析!$E$233),5,AND(G930&gt;铜钱系统分析!$D$234,G930&lt;=铜钱系统分析!$E$234),4,AND(G930&gt;铜钱系统分析!$D$235,G930&lt;=铜钱系统分析!$E$235),3,AND(G930&gt;铜钱系统分析!$D$236,G930&lt;=铜钱系统分析!$E$236),2)</f>
        <v>2</v>
      </c>
      <c r="J930" s="48">
        <f t="shared" ca="1" si="143"/>
        <v>71.360254646321337</v>
      </c>
      <c r="K930">
        <f ca="1">_xlfn.IFS(AND(J930&gt;铜钱系统分析!$D$233,J930&lt;=铜钱系统分析!$E$233),5,AND(J930&gt;铜钱系统分析!$D$234,J930&lt;=铜钱系统分析!$E$234),4,AND(J930&gt;铜钱系统分析!$D$235,J930&lt;=铜钱系统分析!$E$235),3,AND(J930&gt;铜钱系统分析!$D$236,J930&lt;=铜钱系统分析!$E$236),2)</f>
        <v>3</v>
      </c>
      <c r="M930" s="48">
        <f t="shared" ca="1" si="144"/>
        <v>73.305689602250965</v>
      </c>
      <c r="N930">
        <f ca="1">_xlfn.IFS(AND(M930&gt;铜钱系统分析!$D$233,M930&lt;=铜钱系统分析!$E$233),5,AND(M930&gt;铜钱系统分析!$D$234,M930&lt;=铜钱系统分析!$E$234),4,AND(M930&gt;铜钱系统分析!$D$235,M930&lt;=铜钱系统分析!$E$235),3,AND(M930&gt;铜钱系统分析!$D$236,M930&lt;=铜钱系统分析!$E$236),2)</f>
        <v>2</v>
      </c>
      <c r="P930" s="48">
        <f t="shared" ca="1" si="145"/>
        <v>39.040462544316433</v>
      </c>
      <c r="Q930">
        <f ca="1">_xlfn.IFS(AND(P930&gt;铜钱系统分析!$D$233,P930&lt;=铜钱系统分析!$E$233),5,AND(P930&gt;铜钱系统分析!$D$234,P930&lt;=铜钱系统分析!$E$234),4,AND(P930&gt;铜钱系统分析!$D$235,P930&lt;=铜钱系统分析!$E$235),3,AND(P930&gt;铜钱系统分析!$D$236,P930&lt;=铜钱系统分析!$E$236),2)</f>
        <v>3</v>
      </c>
      <c r="S930" s="48">
        <f t="shared" ca="1" si="146"/>
        <v>26.0025456079224</v>
      </c>
      <c r="T930">
        <f ca="1">_xlfn.IFS(AND(S930&gt;铜钱系统分析!$D$233,S930&lt;=铜钱系统分析!$E$233),5,AND(S930&gt;铜钱系统分析!$D$234,S930&lt;=铜钱系统分析!$E$234),4,AND(S930&gt;铜钱系统分析!$D$235,S930&lt;=铜钱系统分析!$E$235),3,AND(S930&gt;铜钱系统分析!$D$236,S930&lt;=铜钱系统分析!$E$236),2)</f>
        <v>3</v>
      </c>
      <c r="V930" s="48">
        <f t="shared" ca="1" si="147"/>
        <v>79.031547970149546</v>
      </c>
      <c r="W930">
        <f ca="1">_xlfn.IFS(AND(V930&gt;铜钱系统分析!$D$233,V930&lt;=铜钱系统分析!$E$233),5,AND(V930&gt;铜钱系统分析!$D$234,V930&lt;=铜钱系统分析!$E$234),4,AND(V930&gt;铜钱系统分析!$D$235,V930&lt;=铜钱系统分析!$E$235),3,AND(V930&gt;铜钱系统分析!$D$236,V930&lt;=铜钱系统分析!$E$236),2)</f>
        <v>2</v>
      </c>
      <c r="Y930" s="48">
        <f t="shared" ca="1" si="148"/>
        <v>76.655915084757581</v>
      </c>
      <c r="Z930">
        <f ca="1">_xlfn.IFS(AND(Y930&gt;铜钱系统分析!$D$233,Y930&lt;=铜钱系统分析!$E$233),5,AND(Y930&gt;铜钱系统分析!$D$234,Y930&lt;=铜钱系统分析!$E$234),4,AND(Y930&gt;铜钱系统分析!$D$235,Y930&lt;=铜钱系统分析!$E$235),3,AND(Y930&gt;铜钱系统分析!$D$236,Y930&lt;=铜钱系统分析!$E$236),2)</f>
        <v>2</v>
      </c>
      <c r="AB930" s="48">
        <f t="shared" ca="1" si="149"/>
        <v>64.142686272329826</v>
      </c>
      <c r="AC930">
        <f ca="1">_xlfn.IFS(AND(AB930&gt;铜钱系统分析!$D$233,AB930&lt;=铜钱系统分析!$E$233),5,AND(AB930&gt;铜钱系统分析!$D$234,AB930&lt;=铜钱系统分析!$E$234),4,AND(AB930&gt;铜钱系统分析!$D$235,AB930&lt;=铜钱系统分析!$E$235),3,AND(AB930&gt;铜钱系统分析!$D$236,AB930&lt;=铜钱系统分析!$E$236),2)</f>
        <v>3</v>
      </c>
    </row>
    <row r="931" spans="1:29" x14ac:dyDescent="0.15">
      <c r="A931" s="48">
        <f t="shared" ca="1" si="140"/>
        <v>90.60226998622413</v>
      </c>
      <c r="B931">
        <f ca="1">_xlfn.IFS(AND(A931&gt;铜钱系统分析!$D$233,A931&lt;=铜钱系统分析!$E$233),5,AND(A931&gt;铜钱系统分析!$D$234,A931&lt;=铜钱系统分析!$E$234),4,AND(A931&gt;铜钱系统分析!$D$235,A931&lt;=铜钱系统分析!$E$235),3,AND(A931&gt;铜钱系统分析!$D$236,A931&lt;=铜钱系统分析!$E$236),2)</f>
        <v>2</v>
      </c>
      <c r="D931" s="48">
        <f t="shared" ca="1" si="141"/>
        <v>69.779021651075084</v>
      </c>
      <c r="E931">
        <f ca="1">_xlfn.IFS(AND(D931&gt;铜钱系统分析!$D$233,D931&lt;=铜钱系统分析!$E$233),5,AND(D931&gt;铜钱系统分析!$D$234,D931&lt;=铜钱系统分析!$E$234),4,AND(D931&gt;铜钱系统分析!$D$235,D931&lt;=铜钱系统分析!$E$235),3,AND(D931&gt;铜钱系统分析!$D$236,D931&lt;=铜钱系统分析!$E$236),2)</f>
        <v>3</v>
      </c>
      <c r="G931" s="48">
        <f t="shared" ca="1" si="142"/>
        <v>68.479325933406415</v>
      </c>
      <c r="H931">
        <f ca="1">_xlfn.IFS(AND(G931&gt;铜钱系统分析!$D$233,G931&lt;=铜钱系统分析!$E$233),5,AND(G931&gt;铜钱系统分析!$D$234,G931&lt;=铜钱系统分析!$E$234),4,AND(G931&gt;铜钱系统分析!$D$235,G931&lt;=铜钱系统分析!$E$235),3,AND(G931&gt;铜钱系统分析!$D$236,G931&lt;=铜钱系统分析!$E$236),2)</f>
        <v>3</v>
      </c>
      <c r="J931" s="48">
        <f t="shared" ca="1" si="143"/>
        <v>92.763944772014668</v>
      </c>
      <c r="K931">
        <f ca="1">_xlfn.IFS(AND(J931&gt;铜钱系统分析!$D$233,J931&lt;=铜钱系统分析!$E$233),5,AND(J931&gt;铜钱系统分析!$D$234,J931&lt;=铜钱系统分析!$E$234),4,AND(J931&gt;铜钱系统分析!$D$235,J931&lt;=铜钱系统分析!$E$235),3,AND(J931&gt;铜钱系统分析!$D$236,J931&lt;=铜钱系统分析!$E$236),2)</f>
        <v>2</v>
      </c>
      <c r="M931" s="48">
        <f t="shared" ca="1" si="144"/>
        <v>79.590000758914243</v>
      </c>
      <c r="N931">
        <f ca="1">_xlfn.IFS(AND(M931&gt;铜钱系统分析!$D$233,M931&lt;=铜钱系统分析!$E$233),5,AND(M931&gt;铜钱系统分析!$D$234,M931&lt;=铜钱系统分析!$E$234),4,AND(M931&gt;铜钱系统分析!$D$235,M931&lt;=铜钱系统分析!$E$235),3,AND(M931&gt;铜钱系统分析!$D$236,M931&lt;=铜钱系统分析!$E$236),2)</f>
        <v>2</v>
      </c>
      <c r="P931" s="48">
        <f t="shared" ca="1" si="145"/>
        <v>28.149660258115393</v>
      </c>
      <c r="Q931">
        <f ca="1">_xlfn.IFS(AND(P931&gt;铜钱系统分析!$D$233,P931&lt;=铜钱系统分析!$E$233),5,AND(P931&gt;铜钱系统分析!$D$234,P931&lt;=铜钱系统分析!$E$234),4,AND(P931&gt;铜钱系统分析!$D$235,P931&lt;=铜钱系统分析!$E$235),3,AND(P931&gt;铜钱系统分析!$D$236,P931&lt;=铜钱系统分析!$E$236),2)</f>
        <v>3</v>
      </c>
      <c r="S931" s="48">
        <f t="shared" ca="1" si="146"/>
        <v>2.0698159982808551</v>
      </c>
      <c r="T931">
        <f ca="1">_xlfn.IFS(AND(S931&gt;铜钱系统分析!$D$233,S931&lt;=铜钱系统分析!$E$233),5,AND(S931&gt;铜钱系统分析!$D$234,S931&lt;=铜钱系统分析!$E$234),4,AND(S931&gt;铜钱系统分析!$D$235,S931&lt;=铜钱系统分析!$E$235),3,AND(S931&gt;铜钱系统分析!$D$236,S931&lt;=铜钱系统分析!$E$236),2)</f>
        <v>4</v>
      </c>
      <c r="V931" s="48">
        <f t="shared" ca="1" si="147"/>
        <v>41.455182510419043</v>
      </c>
      <c r="W931">
        <f ca="1">_xlfn.IFS(AND(V931&gt;铜钱系统分析!$D$233,V931&lt;=铜钱系统分析!$E$233),5,AND(V931&gt;铜钱系统分析!$D$234,V931&lt;=铜钱系统分析!$E$234),4,AND(V931&gt;铜钱系统分析!$D$235,V931&lt;=铜钱系统分析!$E$235),3,AND(V931&gt;铜钱系统分析!$D$236,V931&lt;=铜钱系统分析!$E$236),2)</f>
        <v>3</v>
      </c>
      <c r="Y931" s="48">
        <f t="shared" ca="1" si="148"/>
        <v>81.720802497343954</v>
      </c>
      <c r="Z931">
        <f ca="1">_xlfn.IFS(AND(Y931&gt;铜钱系统分析!$D$233,Y931&lt;=铜钱系统分析!$E$233),5,AND(Y931&gt;铜钱系统分析!$D$234,Y931&lt;=铜钱系统分析!$E$234),4,AND(Y931&gt;铜钱系统分析!$D$235,Y931&lt;=铜钱系统分析!$E$235),3,AND(Y931&gt;铜钱系统分析!$D$236,Y931&lt;=铜钱系统分析!$E$236),2)</f>
        <v>2</v>
      </c>
      <c r="AB931" s="48">
        <f t="shared" ca="1" si="149"/>
        <v>39.878177902502188</v>
      </c>
      <c r="AC931">
        <f ca="1">_xlfn.IFS(AND(AB931&gt;铜钱系统分析!$D$233,AB931&lt;=铜钱系统分析!$E$233),5,AND(AB931&gt;铜钱系统分析!$D$234,AB931&lt;=铜钱系统分析!$E$234),4,AND(AB931&gt;铜钱系统分析!$D$235,AB931&lt;=铜钱系统分析!$E$235),3,AND(AB931&gt;铜钱系统分析!$D$236,AB931&lt;=铜钱系统分析!$E$236),2)</f>
        <v>3</v>
      </c>
    </row>
    <row r="932" spans="1:29" x14ac:dyDescent="0.15">
      <c r="A932" s="48">
        <f t="shared" ca="1" si="140"/>
        <v>42.320570458769758</v>
      </c>
      <c r="B932">
        <f ca="1">_xlfn.IFS(AND(A932&gt;铜钱系统分析!$D$233,A932&lt;=铜钱系统分析!$E$233),5,AND(A932&gt;铜钱系统分析!$D$234,A932&lt;=铜钱系统分析!$E$234),4,AND(A932&gt;铜钱系统分析!$D$235,A932&lt;=铜钱系统分析!$E$235),3,AND(A932&gt;铜钱系统分析!$D$236,A932&lt;=铜钱系统分析!$E$236),2)</f>
        <v>3</v>
      </c>
      <c r="D932" s="48">
        <f t="shared" ca="1" si="141"/>
        <v>11.487816976743748</v>
      </c>
      <c r="E932">
        <f ca="1">_xlfn.IFS(AND(D932&gt;铜钱系统分析!$D$233,D932&lt;=铜钱系统分析!$E$233),5,AND(D932&gt;铜钱系统分析!$D$234,D932&lt;=铜钱系统分析!$E$234),4,AND(D932&gt;铜钱系统分析!$D$235,D932&lt;=铜钱系统分析!$E$235),3,AND(D932&gt;铜钱系统分析!$D$236,D932&lt;=铜钱系统分析!$E$236),2)</f>
        <v>3</v>
      </c>
      <c r="G932" s="48">
        <f t="shared" ca="1" si="142"/>
        <v>44.320621808434865</v>
      </c>
      <c r="H932">
        <f ca="1">_xlfn.IFS(AND(G932&gt;铜钱系统分析!$D$233,G932&lt;=铜钱系统分析!$E$233),5,AND(G932&gt;铜钱系统分析!$D$234,G932&lt;=铜钱系统分析!$E$234),4,AND(G932&gt;铜钱系统分析!$D$235,G932&lt;=铜钱系统分析!$E$235),3,AND(G932&gt;铜钱系统分析!$D$236,G932&lt;=铜钱系统分析!$E$236),2)</f>
        <v>3</v>
      </c>
      <c r="J932" s="48">
        <f t="shared" ca="1" si="143"/>
        <v>20.267275025060428</v>
      </c>
      <c r="K932">
        <f ca="1">_xlfn.IFS(AND(J932&gt;铜钱系统分析!$D$233,J932&lt;=铜钱系统分析!$E$233),5,AND(J932&gt;铜钱系统分析!$D$234,J932&lt;=铜钱系统分析!$E$234),4,AND(J932&gt;铜钱系统分析!$D$235,J932&lt;=铜钱系统分析!$E$235),3,AND(J932&gt;铜钱系统分析!$D$236,J932&lt;=铜钱系统分析!$E$236),2)</f>
        <v>3</v>
      </c>
      <c r="M932" s="48">
        <f t="shared" ca="1" si="144"/>
        <v>64.150101819044679</v>
      </c>
      <c r="N932">
        <f ca="1">_xlfn.IFS(AND(M932&gt;铜钱系统分析!$D$233,M932&lt;=铜钱系统分析!$E$233),5,AND(M932&gt;铜钱系统分析!$D$234,M932&lt;=铜钱系统分析!$E$234),4,AND(M932&gt;铜钱系统分析!$D$235,M932&lt;=铜钱系统分析!$E$235),3,AND(M932&gt;铜钱系统分析!$D$236,M932&lt;=铜钱系统分析!$E$236),2)</f>
        <v>3</v>
      </c>
      <c r="P932" s="48">
        <f t="shared" ca="1" si="145"/>
        <v>15.40446203932515</v>
      </c>
      <c r="Q932">
        <f ca="1">_xlfn.IFS(AND(P932&gt;铜钱系统分析!$D$233,P932&lt;=铜钱系统分析!$E$233),5,AND(P932&gt;铜钱系统分析!$D$234,P932&lt;=铜钱系统分析!$E$234),4,AND(P932&gt;铜钱系统分析!$D$235,P932&lt;=铜钱系统分析!$E$235),3,AND(P932&gt;铜钱系统分析!$D$236,P932&lt;=铜钱系统分析!$E$236),2)</f>
        <v>3</v>
      </c>
      <c r="S932" s="48">
        <f t="shared" ca="1" si="146"/>
        <v>29.525862886569833</v>
      </c>
      <c r="T932">
        <f ca="1">_xlfn.IFS(AND(S932&gt;铜钱系统分析!$D$233,S932&lt;=铜钱系统分析!$E$233),5,AND(S932&gt;铜钱系统分析!$D$234,S932&lt;=铜钱系统分析!$E$234),4,AND(S932&gt;铜钱系统分析!$D$235,S932&lt;=铜钱系统分析!$E$235),3,AND(S932&gt;铜钱系统分析!$D$236,S932&lt;=铜钱系统分析!$E$236),2)</f>
        <v>3</v>
      </c>
      <c r="V932" s="48">
        <f t="shared" ca="1" si="147"/>
        <v>90.330699118790037</v>
      </c>
      <c r="W932">
        <f ca="1">_xlfn.IFS(AND(V932&gt;铜钱系统分析!$D$233,V932&lt;=铜钱系统分析!$E$233),5,AND(V932&gt;铜钱系统分析!$D$234,V932&lt;=铜钱系统分析!$E$234),4,AND(V932&gt;铜钱系统分析!$D$235,V932&lt;=铜钱系统分析!$E$235),3,AND(V932&gt;铜钱系统分析!$D$236,V932&lt;=铜钱系统分析!$E$236),2)</f>
        <v>2</v>
      </c>
      <c r="Y932" s="48">
        <f t="shared" ca="1" si="148"/>
        <v>30.302639885867531</v>
      </c>
      <c r="Z932">
        <f ca="1">_xlfn.IFS(AND(Y932&gt;铜钱系统分析!$D$233,Y932&lt;=铜钱系统分析!$E$233),5,AND(Y932&gt;铜钱系统分析!$D$234,Y932&lt;=铜钱系统分析!$E$234),4,AND(Y932&gt;铜钱系统分析!$D$235,Y932&lt;=铜钱系统分析!$E$235),3,AND(Y932&gt;铜钱系统分析!$D$236,Y932&lt;=铜钱系统分析!$E$236),2)</f>
        <v>3</v>
      </c>
      <c r="AB932" s="48">
        <f t="shared" ca="1" si="149"/>
        <v>33.309086410399779</v>
      </c>
      <c r="AC932">
        <f ca="1">_xlfn.IFS(AND(AB932&gt;铜钱系统分析!$D$233,AB932&lt;=铜钱系统分析!$E$233),5,AND(AB932&gt;铜钱系统分析!$D$234,AB932&lt;=铜钱系统分析!$E$234),4,AND(AB932&gt;铜钱系统分析!$D$235,AB932&lt;=铜钱系统分析!$E$235),3,AND(AB932&gt;铜钱系统分析!$D$236,AB932&lt;=铜钱系统分析!$E$236),2)</f>
        <v>3</v>
      </c>
    </row>
    <row r="933" spans="1:29" x14ac:dyDescent="0.15">
      <c r="A933" s="48">
        <f t="shared" ca="1" si="140"/>
        <v>87.006571115479915</v>
      </c>
      <c r="B933">
        <f ca="1">_xlfn.IFS(AND(A933&gt;铜钱系统分析!$D$233,A933&lt;=铜钱系统分析!$E$233),5,AND(A933&gt;铜钱系统分析!$D$234,A933&lt;=铜钱系统分析!$E$234),4,AND(A933&gt;铜钱系统分析!$D$235,A933&lt;=铜钱系统分析!$E$235),3,AND(A933&gt;铜钱系统分析!$D$236,A933&lt;=铜钱系统分析!$E$236),2)</f>
        <v>2</v>
      </c>
      <c r="D933" s="48">
        <f t="shared" ca="1" si="141"/>
        <v>77.810645704847474</v>
      </c>
      <c r="E933">
        <f ca="1">_xlfn.IFS(AND(D933&gt;铜钱系统分析!$D$233,D933&lt;=铜钱系统分析!$E$233),5,AND(D933&gt;铜钱系统分析!$D$234,D933&lt;=铜钱系统分析!$E$234),4,AND(D933&gt;铜钱系统分析!$D$235,D933&lt;=铜钱系统分析!$E$235),3,AND(D933&gt;铜钱系统分析!$D$236,D933&lt;=铜钱系统分析!$E$236),2)</f>
        <v>2</v>
      </c>
      <c r="G933" s="48">
        <f t="shared" ca="1" si="142"/>
        <v>24.706444337966005</v>
      </c>
      <c r="H933">
        <f ca="1">_xlfn.IFS(AND(G933&gt;铜钱系统分析!$D$233,G933&lt;=铜钱系统分析!$E$233),5,AND(G933&gt;铜钱系统分析!$D$234,G933&lt;=铜钱系统分析!$E$234),4,AND(G933&gt;铜钱系统分析!$D$235,G933&lt;=铜钱系统分析!$E$235),3,AND(G933&gt;铜钱系统分析!$D$236,G933&lt;=铜钱系统分析!$E$236),2)</f>
        <v>3</v>
      </c>
      <c r="J933" s="48">
        <f t="shared" ca="1" si="143"/>
        <v>16.508682122463959</v>
      </c>
      <c r="K933">
        <f ca="1">_xlfn.IFS(AND(J933&gt;铜钱系统分析!$D$233,J933&lt;=铜钱系统分析!$E$233),5,AND(J933&gt;铜钱系统分析!$D$234,J933&lt;=铜钱系统分析!$E$234),4,AND(J933&gt;铜钱系统分析!$D$235,J933&lt;=铜钱系统分析!$E$235),3,AND(J933&gt;铜钱系统分析!$D$236,J933&lt;=铜钱系统分析!$E$236),2)</f>
        <v>3</v>
      </c>
      <c r="M933" s="48">
        <f t="shared" ca="1" si="144"/>
        <v>10.18848257182896</v>
      </c>
      <c r="N933">
        <f ca="1">_xlfn.IFS(AND(M933&gt;铜钱系统分析!$D$233,M933&lt;=铜钱系统分析!$E$233),5,AND(M933&gt;铜钱系统分析!$D$234,M933&lt;=铜钱系统分析!$E$234),4,AND(M933&gt;铜钱系统分析!$D$235,M933&lt;=铜钱系统分析!$E$235),3,AND(M933&gt;铜钱系统分析!$D$236,M933&lt;=铜钱系统分析!$E$236),2)</f>
        <v>3</v>
      </c>
      <c r="P933" s="48">
        <f t="shared" ca="1" si="145"/>
        <v>42.253996480040954</v>
      </c>
      <c r="Q933">
        <f ca="1">_xlfn.IFS(AND(P933&gt;铜钱系统分析!$D$233,P933&lt;=铜钱系统分析!$E$233),5,AND(P933&gt;铜钱系统分析!$D$234,P933&lt;=铜钱系统分析!$E$234),4,AND(P933&gt;铜钱系统分析!$D$235,P933&lt;=铜钱系统分析!$E$235),3,AND(P933&gt;铜钱系统分析!$D$236,P933&lt;=铜钱系统分析!$E$236),2)</f>
        <v>3</v>
      </c>
      <c r="S933" s="48">
        <f t="shared" ca="1" si="146"/>
        <v>55.372700165392118</v>
      </c>
      <c r="T933">
        <f ca="1">_xlfn.IFS(AND(S933&gt;铜钱系统分析!$D$233,S933&lt;=铜钱系统分析!$E$233),5,AND(S933&gt;铜钱系统分析!$D$234,S933&lt;=铜钱系统分析!$E$234),4,AND(S933&gt;铜钱系统分析!$D$235,S933&lt;=铜钱系统分析!$E$235),3,AND(S933&gt;铜钱系统分析!$D$236,S933&lt;=铜钱系统分析!$E$236),2)</f>
        <v>3</v>
      </c>
      <c r="V933" s="48">
        <f t="shared" ca="1" si="147"/>
        <v>38.700471469248697</v>
      </c>
      <c r="W933">
        <f ca="1">_xlfn.IFS(AND(V933&gt;铜钱系统分析!$D$233,V933&lt;=铜钱系统分析!$E$233),5,AND(V933&gt;铜钱系统分析!$D$234,V933&lt;=铜钱系统分析!$E$234),4,AND(V933&gt;铜钱系统分析!$D$235,V933&lt;=铜钱系统分析!$E$235),3,AND(V933&gt;铜钱系统分析!$D$236,V933&lt;=铜钱系统分析!$E$236),2)</f>
        <v>3</v>
      </c>
      <c r="Y933" s="48">
        <f t="shared" ca="1" si="148"/>
        <v>76.832742658342241</v>
      </c>
      <c r="Z933">
        <f ca="1">_xlfn.IFS(AND(Y933&gt;铜钱系统分析!$D$233,Y933&lt;=铜钱系统分析!$E$233),5,AND(Y933&gt;铜钱系统分析!$D$234,Y933&lt;=铜钱系统分析!$E$234),4,AND(Y933&gt;铜钱系统分析!$D$235,Y933&lt;=铜钱系统分析!$E$235),3,AND(Y933&gt;铜钱系统分析!$D$236,Y933&lt;=铜钱系统分析!$E$236),2)</f>
        <v>2</v>
      </c>
      <c r="AB933" s="48">
        <f t="shared" ca="1" si="149"/>
        <v>75.153314111741011</v>
      </c>
      <c r="AC933">
        <f ca="1">_xlfn.IFS(AND(AB933&gt;铜钱系统分析!$D$233,AB933&lt;=铜钱系统分析!$E$233),5,AND(AB933&gt;铜钱系统分析!$D$234,AB933&lt;=铜钱系统分析!$E$234),4,AND(AB933&gt;铜钱系统分析!$D$235,AB933&lt;=铜钱系统分析!$E$235),3,AND(AB933&gt;铜钱系统分析!$D$236,AB933&lt;=铜钱系统分析!$E$236),2)</f>
        <v>2</v>
      </c>
    </row>
    <row r="934" spans="1:29" x14ac:dyDescent="0.15">
      <c r="A934" s="48">
        <f t="shared" ca="1" si="140"/>
        <v>9.7346099506073198</v>
      </c>
      <c r="B934">
        <f ca="1">_xlfn.IFS(AND(A934&gt;铜钱系统分析!$D$233,A934&lt;=铜钱系统分析!$E$233),5,AND(A934&gt;铜钱系统分析!$D$234,A934&lt;=铜钱系统分析!$E$234),4,AND(A934&gt;铜钱系统分析!$D$235,A934&lt;=铜钱系统分析!$E$235),3,AND(A934&gt;铜钱系统分析!$D$236,A934&lt;=铜钱系统分析!$E$236),2)</f>
        <v>3</v>
      </c>
      <c r="D934" s="48">
        <f t="shared" ca="1" si="141"/>
        <v>97.636797763879201</v>
      </c>
      <c r="E934">
        <f ca="1">_xlfn.IFS(AND(D934&gt;铜钱系统分析!$D$233,D934&lt;=铜钱系统分析!$E$233),5,AND(D934&gt;铜钱系统分析!$D$234,D934&lt;=铜钱系统分析!$E$234),4,AND(D934&gt;铜钱系统分析!$D$235,D934&lt;=铜钱系统分析!$E$235),3,AND(D934&gt;铜钱系统分析!$D$236,D934&lt;=铜钱系统分析!$E$236),2)</f>
        <v>2</v>
      </c>
      <c r="G934" s="48">
        <f t="shared" ca="1" si="142"/>
        <v>13.90350891327401</v>
      </c>
      <c r="H934">
        <f ca="1">_xlfn.IFS(AND(G934&gt;铜钱系统分析!$D$233,G934&lt;=铜钱系统分析!$E$233),5,AND(G934&gt;铜钱系统分析!$D$234,G934&lt;=铜钱系统分析!$E$234),4,AND(G934&gt;铜钱系统分析!$D$235,G934&lt;=铜钱系统分析!$E$235),3,AND(G934&gt;铜钱系统分析!$D$236,G934&lt;=铜钱系统分析!$E$236),2)</f>
        <v>3</v>
      </c>
      <c r="J934" s="48">
        <f t="shared" ca="1" si="143"/>
        <v>87.538856090745611</v>
      </c>
      <c r="K934">
        <f ca="1">_xlfn.IFS(AND(J934&gt;铜钱系统分析!$D$233,J934&lt;=铜钱系统分析!$E$233),5,AND(J934&gt;铜钱系统分析!$D$234,J934&lt;=铜钱系统分析!$E$234),4,AND(J934&gt;铜钱系统分析!$D$235,J934&lt;=铜钱系统分析!$E$235),3,AND(J934&gt;铜钱系统分析!$D$236,J934&lt;=铜钱系统分析!$E$236),2)</f>
        <v>2</v>
      </c>
      <c r="M934" s="48">
        <f t="shared" ca="1" si="144"/>
        <v>71.077007243480367</v>
      </c>
      <c r="N934">
        <f ca="1">_xlfn.IFS(AND(M934&gt;铜钱系统分析!$D$233,M934&lt;=铜钱系统分析!$E$233),5,AND(M934&gt;铜钱系统分析!$D$234,M934&lt;=铜钱系统分析!$E$234),4,AND(M934&gt;铜钱系统分析!$D$235,M934&lt;=铜钱系统分析!$E$235),3,AND(M934&gt;铜钱系统分析!$D$236,M934&lt;=铜钱系统分析!$E$236),2)</f>
        <v>3</v>
      </c>
      <c r="P934" s="48">
        <f t="shared" ca="1" si="145"/>
        <v>39.531826858765676</v>
      </c>
      <c r="Q934">
        <f ca="1">_xlfn.IFS(AND(P934&gt;铜钱系统分析!$D$233,P934&lt;=铜钱系统分析!$E$233),5,AND(P934&gt;铜钱系统分析!$D$234,P934&lt;=铜钱系统分析!$E$234),4,AND(P934&gt;铜钱系统分析!$D$235,P934&lt;=铜钱系统分析!$E$235),3,AND(P934&gt;铜钱系统分析!$D$236,P934&lt;=铜钱系统分析!$E$236),2)</f>
        <v>3</v>
      </c>
      <c r="S934" s="48">
        <f t="shared" ca="1" si="146"/>
        <v>72.11171874366849</v>
      </c>
      <c r="T934">
        <f ca="1">_xlfn.IFS(AND(S934&gt;铜钱系统分析!$D$233,S934&lt;=铜钱系统分析!$E$233),5,AND(S934&gt;铜钱系统分析!$D$234,S934&lt;=铜钱系统分析!$E$234),4,AND(S934&gt;铜钱系统分析!$D$235,S934&lt;=铜钱系统分析!$E$235),3,AND(S934&gt;铜钱系统分析!$D$236,S934&lt;=铜钱系统分析!$E$236),2)</f>
        <v>3</v>
      </c>
      <c r="V934" s="48">
        <f t="shared" ca="1" si="147"/>
        <v>67.294804904740701</v>
      </c>
      <c r="W934">
        <f ca="1">_xlfn.IFS(AND(V934&gt;铜钱系统分析!$D$233,V934&lt;=铜钱系统分析!$E$233),5,AND(V934&gt;铜钱系统分析!$D$234,V934&lt;=铜钱系统分析!$E$234),4,AND(V934&gt;铜钱系统分析!$D$235,V934&lt;=铜钱系统分析!$E$235),3,AND(V934&gt;铜钱系统分析!$D$236,V934&lt;=铜钱系统分析!$E$236),2)</f>
        <v>3</v>
      </c>
      <c r="Y934" s="48">
        <f t="shared" ca="1" si="148"/>
        <v>21.39550210810377</v>
      </c>
      <c r="Z934">
        <f ca="1">_xlfn.IFS(AND(Y934&gt;铜钱系统分析!$D$233,Y934&lt;=铜钱系统分析!$E$233),5,AND(Y934&gt;铜钱系统分析!$D$234,Y934&lt;=铜钱系统分析!$E$234),4,AND(Y934&gt;铜钱系统分析!$D$235,Y934&lt;=铜钱系统分析!$E$235),3,AND(Y934&gt;铜钱系统分析!$D$236,Y934&lt;=铜钱系统分析!$E$236),2)</f>
        <v>3</v>
      </c>
      <c r="AB934" s="48">
        <f t="shared" ca="1" si="149"/>
        <v>23.457890829791172</v>
      </c>
      <c r="AC934">
        <f ca="1">_xlfn.IFS(AND(AB934&gt;铜钱系统分析!$D$233,AB934&lt;=铜钱系统分析!$E$233),5,AND(AB934&gt;铜钱系统分析!$D$234,AB934&lt;=铜钱系统分析!$E$234),4,AND(AB934&gt;铜钱系统分析!$D$235,AB934&lt;=铜钱系统分析!$E$235),3,AND(AB934&gt;铜钱系统分析!$D$236,AB934&lt;=铜钱系统分析!$E$236),2)</f>
        <v>3</v>
      </c>
    </row>
    <row r="935" spans="1:29" x14ac:dyDescent="0.15">
      <c r="A935" s="48">
        <f t="shared" ca="1" si="140"/>
        <v>92.032148675693421</v>
      </c>
      <c r="B935">
        <f ca="1">_xlfn.IFS(AND(A935&gt;铜钱系统分析!$D$233,A935&lt;=铜钱系统分析!$E$233),5,AND(A935&gt;铜钱系统分析!$D$234,A935&lt;=铜钱系统分析!$E$234),4,AND(A935&gt;铜钱系统分析!$D$235,A935&lt;=铜钱系统分析!$E$235),3,AND(A935&gt;铜钱系统分析!$D$236,A935&lt;=铜钱系统分析!$E$236),2)</f>
        <v>2</v>
      </c>
      <c r="D935" s="48">
        <f t="shared" ca="1" si="141"/>
        <v>89.850935592694213</v>
      </c>
      <c r="E935">
        <f ca="1">_xlfn.IFS(AND(D935&gt;铜钱系统分析!$D$233,D935&lt;=铜钱系统分析!$E$233),5,AND(D935&gt;铜钱系统分析!$D$234,D935&lt;=铜钱系统分析!$E$234),4,AND(D935&gt;铜钱系统分析!$D$235,D935&lt;=铜钱系统分析!$E$235),3,AND(D935&gt;铜钱系统分析!$D$236,D935&lt;=铜钱系统分析!$E$236),2)</f>
        <v>2</v>
      </c>
      <c r="G935" s="48">
        <f t="shared" ca="1" si="142"/>
        <v>16.742272142359571</v>
      </c>
      <c r="H935">
        <f ca="1">_xlfn.IFS(AND(G935&gt;铜钱系统分析!$D$233,G935&lt;=铜钱系统分析!$E$233),5,AND(G935&gt;铜钱系统分析!$D$234,G935&lt;=铜钱系统分析!$E$234),4,AND(G935&gt;铜钱系统分析!$D$235,G935&lt;=铜钱系统分析!$E$235),3,AND(G935&gt;铜钱系统分析!$D$236,G935&lt;=铜钱系统分析!$E$236),2)</f>
        <v>3</v>
      </c>
      <c r="J935" s="48">
        <f t="shared" ca="1" si="143"/>
        <v>80.105539140216493</v>
      </c>
      <c r="K935">
        <f ca="1">_xlfn.IFS(AND(J935&gt;铜钱系统分析!$D$233,J935&lt;=铜钱系统分析!$E$233),5,AND(J935&gt;铜钱系统分析!$D$234,J935&lt;=铜钱系统分析!$E$234),4,AND(J935&gt;铜钱系统分析!$D$235,J935&lt;=铜钱系统分析!$E$235),3,AND(J935&gt;铜钱系统分析!$D$236,J935&lt;=铜钱系统分析!$E$236),2)</f>
        <v>2</v>
      </c>
      <c r="M935" s="48">
        <f t="shared" ca="1" si="144"/>
        <v>12.498353375073112</v>
      </c>
      <c r="N935">
        <f ca="1">_xlfn.IFS(AND(M935&gt;铜钱系统分析!$D$233,M935&lt;=铜钱系统分析!$E$233),5,AND(M935&gt;铜钱系统分析!$D$234,M935&lt;=铜钱系统分析!$E$234),4,AND(M935&gt;铜钱系统分析!$D$235,M935&lt;=铜钱系统分析!$E$235),3,AND(M935&gt;铜钱系统分析!$D$236,M935&lt;=铜钱系统分析!$E$236),2)</f>
        <v>3</v>
      </c>
      <c r="P935" s="48">
        <f t="shared" ca="1" si="145"/>
        <v>0.22295602213353582</v>
      </c>
      <c r="Q935">
        <f ca="1">_xlfn.IFS(AND(P935&gt;铜钱系统分析!$D$233,P935&lt;=铜钱系统分析!$E$233),5,AND(P935&gt;铜钱系统分析!$D$234,P935&lt;=铜钱系统分析!$E$234),4,AND(P935&gt;铜钱系统分析!$D$235,P935&lt;=铜钱系统分析!$E$235),3,AND(P935&gt;铜钱系统分析!$D$236,P935&lt;=铜钱系统分析!$E$236),2)</f>
        <v>5</v>
      </c>
      <c r="S935" s="48">
        <f t="shared" ca="1" si="146"/>
        <v>37.297377365473594</v>
      </c>
      <c r="T935">
        <f ca="1">_xlfn.IFS(AND(S935&gt;铜钱系统分析!$D$233,S935&lt;=铜钱系统分析!$E$233),5,AND(S935&gt;铜钱系统分析!$D$234,S935&lt;=铜钱系统分析!$E$234),4,AND(S935&gt;铜钱系统分析!$D$235,S935&lt;=铜钱系统分析!$E$235),3,AND(S935&gt;铜钱系统分析!$D$236,S935&lt;=铜钱系统分析!$E$236),2)</f>
        <v>3</v>
      </c>
      <c r="V935" s="48">
        <f t="shared" ca="1" si="147"/>
        <v>6.7287517156367604</v>
      </c>
      <c r="W935">
        <f ca="1">_xlfn.IFS(AND(V935&gt;铜钱系统分析!$D$233,V935&lt;=铜钱系统分析!$E$233),5,AND(V935&gt;铜钱系统分析!$D$234,V935&lt;=铜钱系统分析!$E$234),4,AND(V935&gt;铜钱系统分析!$D$235,V935&lt;=铜钱系统分析!$E$235),3,AND(V935&gt;铜钱系统分析!$D$236,V935&lt;=铜钱系统分析!$E$236),2)</f>
        <v>3</v>
      </c>
      <c r="Y935" s="48">
        <f t="shared" ca="1" si="148"/>
        <v>83.686220613326853</v>
      </c>
      <c r="Z935">
        <f ca="1">_xlfn.IFS(AND(Y935&gt;铜钱系统分析!$D$233,Y935&lt;=铜钱系统分析!$E$233),5,AND(Y935&gt;铜钱系统分析!$D$234,Y935&lt;=铜钱系统分析!$E$234),4,AND(Y935&gt;铜钱系统分析!$D$235,Y935&lt;=铜钱系统分析!$E$235),3,AND(Y935&gt;铜钱系统分析!$D$236,Y935&lt;=铜钱系统分析!$E$236),2)</f>
        <v>2</v>
      </c>
      <c r="AB935" s="48">
        <f t="shared" ca="1" si="149"/>
        <v>89.117573429171586</v>
      </c>
      <c r="AC935">
        <f ca="1">_xlfn.IFS(AND(AB935&gt;铜钱系统分析!$D$233,AB935&lt;=铜钱系统分析!$E$233),5,AND(AB935&gt;铜钱系统分析!$D$234,AB935&lt;=铜钱系统分析!$E$234),4,AND(AB935&gt;铜钱系统分析!$D$235,AB935&lt;=铜钱系统分析!$E$235),3,AND(AB935&gt;铜钱系统分析!$D$236,AB935&lt;=铜钱系统分析!$E$236),2)</f>
        <v>2</v>
      </c>
    </row>
    <row r="936" spans="1:29" x14ac:dyDescent="0.15">
      <c r="A936" s="48">
        <f t="shared" ca="1" si="140"/>
        <v>59.981221403751782</v>
      </c>
      <c r="B936">
        <f ca="1">_xlfn.IFS(AND(A936&gt;铜钱系统分析!$D$233,A936&lt;=铜钱系统分析!$E$233),5,AND(A936&gt;铜钱系统分析!$D$234,A936&lt;=铜钱系统分析!$E$234),4,AND(A936&gt;铜钱系统分析!$D$235,A936&lt;=铜钱系统分析!$E$235),3,AND(A936&gt;铜钱系统分析!$D$236,A936&lt;=铜钱系统分析!$E$236),2)</f>
        <v>3</v>
      </c>
      <c r="D936" s="48">
        <f t="shared" ca="1" si="141"/>
        <v>12.772100512389951</v>
      </c>
      <c r="E936">
        <f ca="1">_xlfn.IFS(AND(D936&gt;铜钱系统分析!$D$233,D936&lt;=铜钱系统分析!$E$233),5,AND(D936&gt;铜钱系统分析!$D$234,D936&lt;=铜钱系统分析!$E$234),4,AND(D936&gt;铜钱系统分析!$D$235,D936&lt;=铜钱系统分析!$E$235),3,AND(D936&gt;铜钱系统分析!$D$236,D936&lt;=铜钱系统分析!$E$236),2)</f>
        <v>3</v>
      </c>
      <c r="G936" s="48">
        <f t="shared" ca="1" si="142"/>
        <v>39.32531997971693</v>
      </c>
      <c r="H936">
        <f ca="1">_xlfn.IFS(AND(G936&gt;铜钱系统分析!$D$233,G936&lt;=铜钱系统分析!$E$233),5,AND(G936&gt;铜钱系统分析!$D$234,G936&lt;=铜钱系统分析!$E$234),4,AND(G936&gt;铜钱系统分析!$D$235,G936&lt;=铜钱系统分析!$E$235),3,AND(G936&gt;铜钱系统分析!$D$236,G936&lt;=铜钱系统分析!$E$236),2)</f>
        <v>3</v>
      </c>
      <c r="J936" s="48">
        <f t="shared" ca="1" si="143"/>
        <v>30.161049685303144</v>
      </c>
      <c r="K936">
        <f ca="1">_xlfn.IFS(AND(J936&gt;铜钱系统分析!$D$233,J936&lt;=铜钱系统分析!$E$233),5,AND(J936&gt;铜钱系统分析!$D$234,J936&lt;=铜钱系统分析!$E$234),4,AND(J936&gt;铜钱系统分析!$D$235,J936&lt;=铜钱系统分析!$E$235),3,AND(J936&gt;铜钱系统分析!$D$236,J936&lt;=铜钱系统分析!$E$236),2)</f>
        <v>3</v>
      </c>
      <c r="M936" s="48">
        <f t="shared" ca="1" si="144"/>
        <v>94.771988496297197</v>
      </c>
      <c r="N936">
        <f ca="1">_xlfn.IFS(AND(M936&gt;铜钱系统分析!$D$233,M936&lt;=铜钱系统分析!$E$233),5,AND(M936&gt;铜钱系统分析!$D$234,M936&lt;=铜钱系统分析!$E$234),4,AND(M936&gt;铜钱系统分析!$D$235,M936&lt;=铜钱系统分析!$E$235),3,AND(M936&gt;铜钱系统分析!$D$236,M936&lt;=铜钱系统分析!$E$236),2)</f>
        <v>2</v>
      </c>
      <c r="P936" s="48">
        <f t="shared" ca="1" si="145"/>
        <v>9.012930970754617</v>
      </c>
      <c r="Q936">
        <f ca="1">_xlfn.IFS(AND(P936&gt;铜钱系统分析!$D$233,P936&lt;=铜钱系统分析!$E$233),5,AND(P936&gt;铜钱系统分析!$D$234,P936&lt;=铜钱系统分析!$E$234),4,AND(P936&gt;铜钱系统分析!$D$235,P936&lt;=铜钱系统分析!$E$235),3,AND(P936&gt;铜钱系统分析!$D$236,P936&lt;=铜钱系统分析!$E$236),2)</f>
        <v>3</v>
      </c>
      <c r="S936" s="48">
        <f t="shared" ca="1" si="146"/>
        <v>71.671984022978705</v>
      </c>
      <c r="T936">
        <f ca="1">_xlfn.IFS(AND(S936&gt;铜钱系统分析!$D$233,S936&lt;=铜钱系统分析!$E$233),5,AND(S936&gt;铜钱系统分析!$D$234,S936&lt;=铜钱系统分析!$E$234),4,AND(S936&gt;铜钱系统分析!$D$235,S936&lt;=铜钱系统分析!$E$235),3,AND(S936&gt;铜钱系统分析!$D$236,S936&lt;=铜钱系统分析!$E$236),2)</f>
        <v>3</v>
      </c>
      <c r="V936" s="48">
        <f t="shared" ca="1" si="147"/>
        <v>16.931491630598437</v>
      </c>
      <c r="W936">
        <f ca="1">_xlfn.IFS(AND(V936&gt;铜钱系统分析!$D$233,V936&lt;=铜钱系统分析!$E$233),5,AND(V936&gt;铜钱系统分析!$D$234,V936&lt;=铜钱系统分析!$E$234),4,AND(V936&gt;铜钱系统分析!$D$235,V936&lt;=铜钱系统分析!$E$235),3,AND(V936&gt;铜钱系统分析!$D$236,V936&lt;=铜钱系统分析!$E$236),2)</f>
        <v>3</v>
      </c>
      <c r="Y936" s="48">
        <f t="shared" ca="1" si="148"/>
        <v>86.889181089708458</v>
      </c>
      <c r="Z936">
        <f ca="1">_xlfn.IFS(AND(Y936&gt;铜钱系统分析!$D$233,Y936&lt;=铜钱系统分析!$E$233),5,AND(Y936&gt;铜钱系统分析!$D$234,Y936&lt;=铜钱系统分析!$E$234),4,AND(Y936&gt;铜钱系统分析!$D$235,Y936&lt;=铜钱系统分析!$E$235),3,AND(Y936&gt;铜钱系统分析!$D$236,Y936&lt;=铜钱系统分析!$E$236),2)</f>
        <v>2</v>
      </c>
      <c r="AB936" s="48">
        <f t="shared" ca="1" si="149"/>
        <v>31.675661415828127</v>
      </c>
      <c r="AC936">
        <f ca="1">_xlfn.IFS(AND(AB936&gt;铜钱系统分析!$D$233,AB936&lt;=铜钱系统分析!$E$233),5,AND(AB936&gt;铜钱系统分析!$D$234,AB936&lt;=铜钱系统分析!$E$234),4,AND(AB936&gt;铜钱系统分析!$D$235,AB936&lt;=铜钱系统分析!$E$235),3,AND(AB936&gt;铜钱系统分析!$D$236,AB936&lt;=铜钱系统分析!$E$236),2)</f>
        <v>3</v>
      </c>
    </row>
    <row r="937" spans="1:29" x14ac:dyDescent="0.15">
      <c r="A937" s="48">
        <f t="shared" ca="1" si="140"/>
        <v>59.482600281674081</v>
      </c>
      <c r="B937">
        <f ca="1">_xlfn.IFS(AND(A937&gt;铜钱系统分析!$D$233,A937&lt;=铜钱系统分析!$E$233),5,AND(A937&gt;铜钱系统分析!$D$234,A937&lt;=铜钱系统分析!$E$234),4,AND(A937&gt;铜钱系统分析!$D$235,A937&lt;=铜钱系统分析!$E$235),3,AND(A937&gt;铜钱系统分析!$D$236,A937&lt;=铜钱系统分析!$E$236),2)</f>
        <v>3</v>
      </c>
      <c r="D937" s="48">
        <f t="shared" ca="1" si="141"/>
        <v>26.22216282205865</v>
      </c>
      <c r="E937">
        <f ca="1">_xlfn.IFS(AND(D937&gt;铜钱系统分析!$D$233,D937&lt;=铜钱系统分析!$E$233),5,AND(D937&gt;铜钱系统分析!$D$234,D937&lt;=铜钱系统分析!$E$234),4,AND(D937&gt;铜钱系统分析!$D$235,D937&lt;=铜钱系统分析!$E$235),3,AND(D937&gt;铜钱系统分析!$D$236,D937&lt;=铜钱系统分析!$E$236),2)</f>
        <v>3</v>
      </c>
      <c r="G937" s="48">
        <f t="shared" ca="1" si="142"/>
        <v>37.867403295754784</v>
      </c>
      <c r="H937">
        <f ca="1">_xlfn.IFS(AND(G937&gt;铜钱系统分析!$D$233,G937&lt;=铜钱系统分析!$E$233),5,AND(G937&gt;铜钱系统分析!$D$234,G937&lt;=铜钱系统分析!$E$234),4,AND(G937&gt;铜钱系统分析!$D$235,G937&lt;=铜钱系统分析!$E$235),3,AND(G937&gt;铜钱系统分析!$D$236,G937&lt;=铜钱系统分析!$E$236),2)</f>
        <v>3</v>
      </c>
      <c r="J937" s="48">
        <f t="shared" ca="1" si="143"/>
        <v>18.676371900144307</v>
      </c>
      <c r="K937">
        <f ca="1">_xlfn.IFS(AND(J937&gt;铜钱系统分析!$D$233,J937&lt;=铜钱系统分析!$E$233),5,AND(J937&gt;铜钱系统分析!$D$234,J937&lt;=铜钱系统分析!$E$234),4,AND(J937&gt;铜钱系统分析!$D$235,J937&lt;=铜钱系统分析!$E$235),3,AND(J937&gt;铜钱系统分析!$D$236,J937&lt;=铜钱系统分析!$E$236),2)</f>
        <v>3</v>
      </c>
      <c r="M937" s="48">
        <f t="shared" ca="1" si="144"/>
        <v>89.130942769677404</v>
      </c>
      <c r="N937">
        <f ca="1">_xlfn.IFS(AND(M937&gt;铜钱系统分析!$D$233,M937&lt;=铜钱系统分析!$E$233),5,AND(M937&gt;铜钱系统分析!$D$234,M937&lt;=铜钱系统分析!$E$234),4,AND(M937&gt;铜钱系统分析!$D$235,M937&lt;=铜钱系统分析!$E$235),3,AND(M937&gt;铜钱系统分析!$D$236,M937&lt;=铜钱系统分析!$E$236),2)</f>
        <v>2</v>
      </c>
      <c r="P937" s="48">
        <f t="shared" ca="1" si="145"/>
        <v>14.818330581126416</v>
      </c>
      <c r="Q937">
        <f ca="1">_xlfn.IFS(AND(P937&gt;铜钱系统分析!$D$233,P937&lt;=铜钱系统分析!$E$233),5,AND(P937&gt;铜钱系统分析!$D$234,P937&lt;=铜钱系统分析!$E$234),4,AND(P937&gt;铜钱系统分析!$D$235,P937&lt;=铜钱系统分析!$E$235),3,AND(P937&gt;铜钱系统分析!$D$236,P937&lt;=铜钱系统分析!$E$236),2)</f>
        <v>3</v>
      </c>
      <c r="S937" s="48">
        <f t="shared" ca="1" si="146"/>
        <v>68.004759627827355</v>
      </c>
      <c r="T937">
        <f ca="1">_xlfn.IFS(AND(S937&gt;铜钱系统分析!$D$233,S937&lt;=铜钱系统分析!$E$233),5,AND(S937&gt;铜钱系统分析!$D$234,S937&lt;=铜钱系统分析!$E$234),4,AND(S937&gt;铜钱系统分析!$D$235,S937&lt;=铜钱系统分析!$E$235),3,AND(S937&gt;铜钱系统分析!$D$236,S937&lt;=铜钱系统分析!$E$236),2)</f>
        <v>3</v>
      </c>
      <c r="V937" s="48">
        <f t="shared" ca="1" si="147"/>
        <v>46.900848784385943</v>
      </c>
      <c r="W937">
        <f ca="1">_xlfn.IFS(AND(V937&gt;铜钱系统分析!$D$233,V937&lt;=铜钱系统分析!$E$233),5,AND(V937&gt;铜钱系统分析!$D$234,V937&lt;=铜钱系统分析!$E$234),4,AND(V937&gt;铜钱系统分析!$D$235,V937&lt;=铜钱系统分析!$E$235),3,AND(V937&gt;铜钱系统分析!$D$236,V937&lt;=铜钱系统分析!$E$236),2)</f>
        <v>3</v>
      </c>
      <c r="Y937" s="48">
        <f t="shared" ca="1" si="148"/>
        <v>33.387346907893225</v>
      </c>
      <c r="Z937">
        <f ca="1">_xlfn.IFS(AND(Y937&gt;铜钱系统分析!$D$233,Y937&lt;=铜钱系统分析!$E$233),5,AND(Y937&gt;铜钱系统分析!$D$234,Y937&lt;=铜钱系统分析!$E$234),4,AND(Y937&gt;铜钱系统分析!$D$235,Y937&lt;=铜钱系统分析!$E$235),3,AND(Y937&gt;铜钱系统分析!$D$236,Y937&lt;=铜钱系统分析!$E$236),2)</f>
        <v>3</v>
      </c>
      <c r="AB937" s="48">
        <f t="shared" ca="1" si="149"/>
        <v>23.402732988183651</v>
      </c>
      <c r="AC937">
        <f ca="1">_xlfn.IFS(AND(AB937&gt;铜钱系统分析!$D$233,AB937&lt;=铜钱系统分析!$E$233),5,AND(AB937&gt;铜钱系统分析!$D$234,AB937&lt;=铜钱系统分析!$E$234),4,AND(AB937&gt;铜钱系统分析!$D$235,AB937&lt;=铜钱系统分析!$E$235),3,AND(AB937&gt;铜钱系统分析!$D$236,AB937&lt;=铜钱系统分析!$E$236),2)</f>
        <v>3</v>
      </c>
    </row>
    <row r="938" spans="1:29" x14ac:dyDescent="0.15">
      <c r="A938" s="48">
        <f t="shared" ca="1" si="140"/>
        <v>74.986826149338526</v>
      </c>
      <c r="B938">
        <f ca="1">_xlfn.IFS(AND(A938&gt;铜钱系统分析!$D$233,A938&lt;=铜钱系统分析!$E$233),5,AND(A938&gt;铜钱系统分析!$D$234,A938&lt;=铜钱系统分析!$E$234),4,AND(A938&gt;铜钱系统分析!$D$235,A938&lt;=铜钱系统分析!$E$235),3,AND(A938&gt;铜钱系统分析!$D$236,A938&lt;=铜钱系统分析!$E$236),2)</f>
        <v>2</v>
      </c>
      <c r="D938" s="48">
        <f t="shared" ca="1" si="141"/>
        <v>58.598074855806601</v>
      </c>
      <c r="E938">
        <f ca="1">_xlfn.IFS(AND(D938&gt;铜钱系统分析!$D$233,D938&lt;=铜钱系统分析!$E$233),5,AND(D938&gt;铜钱系统分析!$D$234,D938&lt;=铜钱系统分析!$E$234),4,AND(D938&gt;铜钱系统分析!$D$235,D938&lt;=铜钱系统分析!$E$235),3,AND(D938&gt;铜钱系统分析!$D$236,D938&lt;=铜钱系统分析!$E$236),2)</f>
        <v>3</v>
      </c>
      <c r="G938" s="48">
        <f t="shared" ca="1" si="142"/>
        <v>10.299814243270877</v>
      </c>
      <c r="H938">
        <f ca="1">_xlfn.IFS(AND(G938&gt;铜钱系统分析!$D$233,G938&lt;=铜钱系统分析!$E$233),5,AND(G938&gt;铜钱系统分析!$D$234,G938&lt;=铜钱系统分析!$E$234),4,AND(G938&gt;铜钱系统分析!$D$235,G938&lt;=铜钱系统分析!$E$235),3,AND(G938&gt;铜钱系统分析!$D$236,G938&lt;=铜钱系统分析!$E$236),2)</f>
        <v>3</v>
      </c>
      <c r="J938" s="48">
        <f t="shared" ca="1" si="143"/>
        <v>18.746938204626172</v>
      </c>
      <c r="K938">
        <f ca="1">_xlfn.IFS(AND(J938&gt;铜钱系统分析!$D$233,J938&lt;=铜钱系统分析!$E$233),5,AND(J938&gt;铜钱系统分析!$D$234,J938&lt;=铜钱系统分析!$E$234),4,AND(J938&gt;铜钱系统分析!$D$235,J938&lt;=铜钱系统分析!$E$235),3,AND(J938&gt;铜钱系统分析!$D$236,J938&lt;=铜钱系统分析!$E$236),2)</f>
        <v>3</v>
      </c>
      <c r="M938" s="48">
        <f t="shared" ca="1" si="144"/>
        <v>46.980646221481933</v>
      </c>
      <c r="N938">
        <f ca="1">_xlfn.IFS(AND(M938&gt;铜钱系统分析!$D$233,M938&lt;=铜钱系统分析!$E$233),5,AND(M938&gt;铜钱系统分析!$D$234,M938&lt;=铜钱系统分析!$E$234),4,AND(M938&gt;铜钱系统分析!$D$235,M938&lt;=铜钱系统分析!$E$235),3,AND(M938&gt;铜钱系统分析!$D$236,M938&lt;=铜钱系统分析!$E$236),2)</f>
        <v>3</v>
      </c>
      <c r="P938" s="48">
        <f t="shared" ca="1" si="145"/>
        <v>18.734153445200462</v>
      </c>
      <c r="Q938">
        <f ca="1">_xlfn.IFS(AND(P938&gt;铜钱系统分析!$D$233,P938&lt;=铜钱系统分析!$E$233),5,AND(P938&gt;铜钱系统分析!$D$234,P938&lt;=铜钱系统分析!$E$234),4,AND(P938&gt;铜钱系统分析!$D$235,P938&lt;=铜钱系统分析!$E$235),3,AND(P938&gt;铜钱系统分析!$D$236,P938&lt;=铜钱系统分析!$E$236),2)</f>
        <v>3</v>
      </c>
      <c r="S938" s="48">
        <f t="shared" ca="1" si="146"/>
        <v>86.856705949531346</v>
      </c>
      <c r="T938">
        <f ca="1">_xlfn.IFS(AND(S938&gt;铜钱系统分析!$D$233,S938&lt;=铜钱系统分析!$E$233),5,AND(S938&gt;铜钱系统分析!$D$234,S938&lt;=铜钱系统分析!$E$234),4,AND(S938&gt;铜钱系统分析!$D$235,S938&lt;=铜钱系统分析!$E$235),3,AND(S938&gt;铜钱系统分析!$D$236,S938&lt;=铜钱系统分析!$E$236),2)</f>
        <v>2</v>
      </c>
      <c r="V938" s="48">
        <f t="shared" ca="1" si="147"/>
        <v>40.52294979726134</v>
      </c>
      <c r="W938">
        <f ca="1">_xlfn.IFS(AND(V938&gt;铜钱系统分析!$D$233,V938&lt;=铜钱系统分析!$E$233),5,AND(V938&gt;铜钱系统分析!$D$234,V938&lt;=铜钱系统分析!$E$234),4,AND(V938&gt;铜钱系统分析!$D$235,V938&lt;=铜钱系统分析!$E$235),3,AND(V938&gt;铜钱系统分析!$D$236,V938&lt;=铜钱系统分析!$E$236),2)</f>
        <v>3</v>
      </c>
      <c r="Y938" s="48">
        <f t="shared" ca="1" si="148"/>
        <v>2.6474731197938639</v>
      </c>
      <c r="Z938">
        <f ca="1">_xlfn.IFS(AND(Y938&gt;铜钱系统分析!$D$233,Y938&lt;=铜钱系统分析!$E$233),5,AND(Y938&gt;铜钱系统分析!$D$234,Y938&lt;=铜钱系统分析!$E$234),4,AND(Y938&gt;铜钱系统分析!$D$235,Y938&lt;=铜钱系统分析!$E$235),3,AND(Y938&gt;铜钱系统分析!$D$236,Y938&lt;=铜钱系统分析!$E$236),2)</f>
        <v>3</v>
      </c>
      <c r="AB938" s="48">
        <f t="shared" ca="1" si="149"/>
        <v>90.189828754198317</v>
      </c>
      <c r="AC938">
        <f ca="1">_xlfn.IFS(AND(AB938&gt;铜钱系统分析!$D$233,AB938&lt;=铜钱系统分析!$E$233),5,AND(AB938&gt;铜钱系统分析!$D$234,AB938&lt;=铜钱系统分析!$E$234),4,AND(AB938&gt;铜钱系统分析!$D$235,AB938&lt;=铜钱系统分析!$E$235),3,AND(AB938&gt;铜钱系统分析!$D$236,AB938&lt;=铜钱系统分析!$E$236),2)</f>
        <v>2</v>
      </c>
    </row>
    <row r="939" spans="1:29" x14ac:dyDescent="0.15">
      <c r="A939" s="48">
        <f t="shared" ca="1" si="140"/>
        <v>33.316147007900767</v>
      </c>
      <c r="B939">
        <f ca="1">_xlfn.IFS(AND(A939&gt;铜钱系统分析!$D$233,A939&lt;=铜钱系统分析!$E$233),5,AND(A939&gt;铜钱系统分析!$D$234,A939&lt;=铜钱系统分析!$E$234),4,AND(A939&gt;铜钱系统分析!$D$235,A939&lt;=铜钱系统分析!$E$235),3,AND(A939&gt;铜钱系统分析!$D$236,A939&lt;=铜钱系统分析!$E$236),2)</f>
        <v>3</v>
      </c>
      <c r="D939" s="48">
        <f t="shared" ca="1" si="141"/>
        <v>54.466902214996949</v>
      </c>
      <c r="E939">
        <f ca="1">_xlfn.IFS(AND(D939&gt;铜钱系统分析!$D$233,D939&lt;=铜钱系统分析!$E$233),5,AND(D939&gt;铜钱系统分析!$D$234,D939&lt;=铜钱系统分析!$E$234),4,AND(D939&gt;铜钱系统分析!$D$235,D939&lt;=铜钱系统分析!$E$235),3,AND(D939&gt;铜钱系统分析!$D$236,D939&lt;=铜钱系统分析!$E$236),2)</f>
        <v>3</v>
      </c>
      <c r="G939" s="48">
        <f t="shared" ca="1" si="142"/>
        <v>83.547576445605756</v>
      </c>
      <c r="H939">
        <f ca="1">_xlfn.IFS(AND(G939&gt;铜钱系统分析!$D$233,G939&lt;=铜钱系统分析!$E$233),5,AND(G939&gt;铜钱系统分析!$D$234,G939&lt;=铜钱系统分析!$E$234),4,AND(G939&gt;铜钱系统分析!$D$235,G939&lt;=铜钱系统分析!$E$235),3,AND(G939&gt;铜钱系统分析!$D$236,G939&lt;=铜钱系统分析!$E$236),2)</f>
        <v>2</v>
      </c>
      <c r="J939" s="48">
        <f t="shared" ca="1" si="143"/>
        <v>52.78817465600207</v>
      </c>
      <c r="K939">
        <f ca="1">_xlfn.IFS(AND(J939&gt;铜钱系统分析!$D$233,J939&lt;=铜钱系统分析!$E$233),5,AND(J939&gt;铜钱系统分析!$D$234,J939&lt;=铜钱系统分析!$E$234),4,AND(J939&gt;铜钱系统分析!$D$235,J939&lt;=铜钱系统分析!$E$235),3,AND(J939&gt;铜钱系统分析!$D$236,J939&lt;=铜钱系统分析!$E$236),2)</f>
        <v>3</v>
      </c>
      <c r="M939" s="48">
        <f t="shared" ca="1" si="144"/>
        <v>34.991288475096539</v>
      </c>
      <c r="N939">
        <f ca="1">_xlfn.IFS(AND(M939&gt;铜钱系统分析!$D$233,M939&lt;=铜钱系统分析!$E$233),5,AND(M939&gt;铜钱系统分析!$D$234,M939&lt;=铜钱系统分析!$E$234),4,AND(M939&gt;铜钱系统分析!$D$235,M939&lt;=铜钱系统分析!$E$235),3,AND(M939&gt;铜钱系统分析!$D$236,M939&lt;=铜钱系统分析!$E$236),2)</f>
        <v>3</v>
      </c>
      <c r="P939" s="48">
        <f t="shared" ca="1" si="145"/>
        <v>62.502679235466907</v>
      </c>
      <c r="Q939">
        <f ca="1">_xlfn.IFS(AND(P939&gt;铜钱系统分析!$D$233,P939&lt;=铜钱系统分析!$E$233),5,AND(P939&gt;铜钱系统分析!$D$234,P939&lt;=铜钱系统分析!$E$234),4,AND(P939&gt;铜钱系统分析!$D$235,P939&lt;=铜钱系统分析!$E$235),3,AND(P939&gt;铜钱系统分析!$D$236,P939&lt;=铜钱系统分析!$E$236),2)</f>
        <v>3</v>
      </c>
      <c r="S939" s="48">
        <f t="shared" ca="1" si="146"/>
        <v>43.503655848510839</v>
      </c>
      <c r="T939">
        <f ca="1">_xlfn.IFS(AND(S939&gt;铜钱系统分析!$D$233,S939&lt;=铜钱系统分析!$E$233),5,AND(S939&gt;铜钱系统分析!$D$234,S939&lt;=铜钱系统分析!$E$234),4,AND(S939&gt;铜钱系统分析!$D$235,S939&lt;=铜钱系统分析!$E$235),3,AND(S939&gt;铜钱系统分析!$D$236,S939&lt;=铜钱系统分析!$E$236),2)</f>
        <v>3</v>
      </c>
      <c r="V939" s="48">
        <f t="shared" ca="1" si="147"/>
        <v>80.524118307184935</v>
      </c>
      <c r="W939">
        <f ca="1">_xlfn.IFS(AND(V939&gt;铜钱系统分析!$D$233,V939&lt;=铜钱系统分析!$E$233),5,AND(V939&gt;铜钱系统分析!$D$234,V939&lt;=铜钱系统分析!$E$234),4,AND(V939&gt;铜钱系统分析!$D$235,V939&lt;=铜钱系统分析!$E$235),3,AND(V939&gt;铜钱系统分析!$D$236,V939&lt;=铜钱系统分析!$E$236),2)</f>
        <v>2</v>
      </c>
      <c r="Y939" s="48">
        <f t="shared" ca="1" si="148"/>
        <v>13.549260006836539</v>
      </c>
      <c r="Z939">
        <f ca="1">_xlfn.IFS(AND(Y939&gt;铜钱系统分析!$D$233,Y939&lt;=铜钱系统分析!$E$233),5,AND(Y939&gt;铜钱系统分析!$D$234,Y939&lt;=铜钱系统分析!$E$234),4,AND(Y939&gt;铜钱系统分析!$D$235,Y939&lt;=铜钱系统分析!$E$235),3,AND(Y939&gt;铜钱系统分析!$D$236,Y939&lt;=铜钱系统分析!$E$236),2)</f>
        <v>3</v>
      </c>
      <c r="AB939" s="48">
        <f t="shared" ca="1" si="149"/>
        <v>10.074013168041883</v>
      </c>
      <c r="AC939">
        <f ca="1">_xlfn.IFS(AND(AB939&gt;铜钱系统分析!$D$233,AB939&lt;=铜钱系统分析!$E$233),5,AND(AB939&gt;铜钱系统分析!$D$234,AB939&lt;=铜钱系统分析!$E$234),4,AND(AB939&gt;铜钱系统分析!$D$235,AB939&lt;=铜钱系统分析!$E$235),3,AND(AB939&gt;铜钱系统分析!$D$236,AB939&lt;=铜钱系统分析!$E$236),2)</f>
        <v>3</v>
      </c>
    </row>
    <row r="940" spans="1:29" x14ac:dyDescent="0.15">
      <c r="A940" s="48">
        <f t="shared" ca="1" si="140"/>
        <v>93.49399104593104</v>
      </c>
      <c r="B940">
        <f ca="1">_xlfn.IFS(AND(A940&gt;铜钱系统分析!$D$233,A940&lt;=铜钱系统分析!$E$233),5,AND(A940&gt;铜钱系统分析!$D$234,A940&lt;=铜钱系统分析!$E$234),4,AND(A940&gt;铜钱系统分析!$D$235,A940&lt;=铜钱系统分析!$E$235),3,AND(A940&gt;铜钱系统分析!$D$236,A940&lt;=铜钱系统分析!$E$236),2)</f>
        <v>2</v>
      </c>
      <c r="D940" s="48">
        <f t="shared" ca="1" si="141"/>
        <v>32.924906519173213</v>
      </c>
      <c r="E940">
        <f ca="1">_xlfn.IFS(AND(D940&gt;铜钱系统分析!$D$233,D940&lt;=铜钱系统分析!$E$233),5,AND(D940&gt;铜钱系统分析!$D$234,D940&lt;=铜钱系统分析!$E$234),4,AND(D940&gt;铜钱系统分析!$D$235,D940&lt;=铜钱系统分析!$E$235),3,AND(D940&gt;铜钱系统分析!$D$236,D940&lt;=铜钱系统分析!$E$236),2)</f>
        <v>3</v>
      </c>
      <c r="G940" s="48">
        <f t="shared" ca="1" si="142"/>
        <v>38.282449772455287</v>
      </c>
      <c r="H940">
        <f ca="1">_xlfn.IFS(AND(G940&gt;铜钱系统分析!$D$233,G940&lt;=铜钱系统分析!$E$233),5,AND(G940&gt;铜钱系统分析!$D$234,G940&lt;=铜钱系统分析!$E$234),4,AND(G940&gt;铜钱系统分析!$D$235,G940&lt;=铜钱系统分析!$E$235),3,AND(G940&gt;铜钱系统分析!$D$236,G940&lt;=铜钱系统分析!$E$236),2)</f>
        <v>3</v>
      </c>
      <c r="J940" s="48">
        <f t="shared" ca="1" si="143"/>
        <v>19.312923396412362</v>
      </c>
      <c r="K940">
        <f ca="1">_xlfn.IFS(AND(J940&gt;铜钱系统分析!$D$233,J940&lt;=铜钱系统分析!$E$233),5,AND(J940&gt;铜钱系统分析!$D$234,J940&lt;=铜钱系统分析!$E$234),4,AND(J940&gt;铜钱系统分析!$D$235,J940&lt;=铜钱系统分析!$E$235),3,AND(J940&gt;铜钱系统分析!$D$236,J940&lt;=铜钱系统分析!$E$236),2)</f>
        <v>3</v>
      </c>
      <c r="M940" s="48">
        <f t="shared" ca="1" si="144"/>
        <v>27.129627916985164</v>
      </c>
      <c r="N940">
        <f ca="1">_xlfn.IFS(AND(M940&gt;铜钱系统分析!$D$233,M940&lt;=铜钱系统分析!$E$233),5,AND(M940&gt;铜钱系统分析!$D$234,M940&lt;=铜钱系统分析!$E$234),4,AND(M940&gt;铜钱系统分析!$D$235,M940&lt;=铜钱系统分析!$E$235),3,AND(M940&gt;铜钱系统分析!$D$236,M940&lt;=铜钱系统分析!$E$236),2)</f>
        <v>3</v>
      </c>
      <c r="P940" s="48">
        <f t="shared" ca="1" si="145"/>
        <v>32.47412738246431</v>
      </c>
      <c r="Q940">
        <f ca="1">_xlfn.IFS(AND(P940&gt;铜钱系统分析!$D$233,P940&lt;=铜钱系统分析!$E$233),5,AND(P940&gt;铜钱系统分析!$D$234,P940&lt;=铜钱系统分析!$E$234),4,AND(P940&gt;铜钱系统分析!$D$235,P940&lt;=铜钱系统分析!$E$235),3,AND(P940&gt;铜钱系统分析!$D$236,P940&lt;=铜钱系统分析!$E$236),2)</f>
        <v>3</v>
      </c>
      <c r="S940" s="48">
        <f t="shared" ca="1" si="146"/>
        <v>5.5929479642772844</v>
      </c>
      <c r="T940">
        <f ca="1">_xlfn.IFS(AND(S940&gt;铜钱系统分析!$D$233,S940&lt;=铜钱系统分析!$E$233),5,AND(S940&gt;铜钱系统分析!$D$234,S940&lt;=铜钱系统分析!$E$234),4,AND(S940&gt;铜钱系统分析!$D$235,S940&lt;=铜钱系统分析!$E$235),3,AND(S940&gt;铜钱系统分析!$D$236,S940&lt;=铜钱系统分析!$E$236),2)</f>
        <v>3</v>
      </c>
      <c r="V940" s="48">
        <f t="shared" ca="1" si="147"/>
        <v>49.468615397750384</v>
      </c>
      <c r="W940">
        <f ca="1">_xlfn.IFS(AND(V940&gt;铜钱系统分析!$D$233,V940&lt;=铜钱系统分析!$E$233),5,AND(V940&gt;铜钱系统分析!$D$234,V940&lt;=铜钱系统分析!$E$234),4,AND(V940&gt;铜钱系统分析!$D$235,V940&lt;=铜钱系统分析!$E$235),3,AND(V940&gt;铜钱系统分析!$D$236,V940&lt;=铜钱系统分析!$E$236),2)</f>
        <v>3</v>
      </c>
      <c r="Y940" s="48">
        <f t="shared" ca="1" si="148"/>
        <v>13.918271052974319</v>
      </c>
      <c r="Z940">
        <f ca="1">_xlfn.IFS(AND(Y940&gt;铜钱系统分析!$D$233,Y940&lt;=铜钱系统分析!$E$233),5,AND(Y940&gt;铜钱系统分析!$D$234,Y940&lt;=铜钱系统分析!$E$234),4,AND(Y940&gt;铜钱系统分析!$D$235,Y940&lt;=铜钱系统分析!$E$235),3,AND(Y940&gt;铜钱系统分析!$D$236,Y940&lt;=铜钱系统分析!$E$236),2)</f>
        <v>3</v>
      </c>
      <c r="AB940" s="48">
        <f t="shared" ca="1" si="149"/>
        <v>45.977660297759492</v>
      </c>
      <c r="AC940">
        <f ca="1">_xlfn.IFS(AND(AB940&gt;铜钱系统分析!$D$233,AB940&lt;=铜钱系统分析!$E$233),5,AND(AB940&gt;铜钱系统分析!$D$234,AB940&lt;=铜钱系统分析!$E$234),4,AND(AB940&gt;铜钱系统分析!$D$235,AB940&lt;=铜钱系统分析!$E$235),3,AND(AB940&gt;铜钱系统分析!$D$236,AB940&lt;=铜钱系统分析!$E$236),2)</f>
        <v>3</v>
      </c>
    </row>
    <row r="941" spans="1:29" x14ac:dyDescent="0.15">
      <c r="A941" s="48">
        <f t="shared" ca="1" si="140"/>
        <v>32.13878288547135</v>
      </c>
      <c r="B941">
        <f ca="1">_xlfn.IFS(AND(A941&gt;铜钱系统分析!$D$233,A941&lt;=铜钱系统分析!$E$233),5,AND(A941&gt;铜钱系统分析!$D$234,A941&lt;=铜钱系统分析!$E$234),4,AND(A941&gt;铜钱系统分析!$D$235,A941&lt;=铜钱系统分析!$E$235),3,AND(A941&gt;铜钱系统分析!$D$236,A941&lt;=铜钱系统分析!$E$236),2)</f>
        <v>3</v>
      </c>
      <c r="D941" s="48">
        <f t="shared" ca="1" si="141"/>
        <v>74.670079065519204</v>
      </c>
      <c r="E941">
        <f ca="1">_xlfn.IFS(AND(D941&gt;铜钱系统分析!$D$233,D941&lt;=铜钱系统分析!$E$233),5,AND(D941&gt;铜钱系统分析!$D$234,D941&lt;=铜钱系统分析!$E$234),4,AND(D941&gt;铜钱系统分析!$D$235,D941&lt;=铜钱系统分析!$E$235),3,AND(D941&gt;铜钱系统分析!$D$236,D941&lt;=铜钱系统分析!$E$236),2)</f>
        <v>2</v>
      </c>
      <c r="G941" s="48">
        <f t="shared" ca="1" si="142"/>
        <v>75.738662682090336</v>
      </c>
      <c r="H941">
        <f ca="1">_xlfn.IFS(AND(G941&gt;铜钱系统分析!$D$233,G941&lt;=铜钱系统分析!$E$233),5,AND(G941&gt;铜钱系统分析!$D$234,G941&lt;=铜钱系统分析!$E$234),4,AND(G941&gt;铜钱系统分析!$D$235,G941&lt;=铜钱系统分析!$E$235),3,AND(G941&gt;铜钱系统分析!$D$236,G941&lt;=铜钱系统分析!$E$236),2)</f>
        <v>2</v>
      </c>
      <c r="J941" s="48">
        <f t="shared" ca="1" si="143"/>
        <v>23.11301929985472</v>
      </c>
      <c r="K941">
        <f ca="1">_xlfn.IFS(AND(J941&gt;铜钱系统分析!$D$233,J941&lt;=铜钱系统分析!$E$233),5,AND(J941&gt;铜钱系统分析!$D$234,J941&lt;=铜钱系统分析!$E$234),4,AND(J941&gt;铜钱系统分析!$D$235,J941&lt;=铜钱系统分析!$E$235),3,AND(J941&gt;铜钱系统分析!$D$236,J941&lt;=铜钱系统分析!$E$236),2)</f>
        <v>3</v>
      </c>
      <c r="M941" s="48">
        <f t="shared" ca="1" si="144"/>
        <v>41.283100548148809</v>
      </c>
      <c r="N941">
        <f ca="1">_xlfn.IFS(AND(M941&gt;铜钱系统分析!$D$233,M941&lt;=铜钱系统分析!$E$233),5,AND(M941&gt;铜钱系统分析!$D$234,M941&lt;=铜钱系统分析!$E$234),4,AND(M941&gt;铜钱系统分析!$D$235,M941&lt;=铜钱系统分析!$E$235),3,AND(M941&gt;铜钱系统分析!$D$236,M941&lt;=铜钱系统分析!$E$236),2)</f>
        <v>3</v>
      </c>
      <c r="P941" s="48">
        <f t="shared" ca="1" si="145"/>
        <v>40.594311170387584</v>
      </c>
      <c r="Q941">
        <f ca="1">_xlfn.IFS(AND(P941&gt;铜钱系统分析!$D$233,P941&lt;=铜钱系统分析!$E$233),5,AND(P941&gt;铜钱系统分析!$D$234,P941&lt;=铜钱系统分析!$E$234),4,AND(P941&gt;铜钱系统分析!$D$235,P941&lt;=铜钱系统分析!$E$235),3,AND(P941&gt;铜钱系统分析!$D$236,P941&lt;=铜钱系统分析!$E$236),2)</f>
        <v>3</v>
      </c>
      <c r="S941" s="48">
        <f t="shared" ca="1" si="146"/>
        <v>3.9343297716736614</v>
      </c>
      <c r="T941">
        <f ca="1">_xlfn.IFS(AND(S941&gt;铜钱系统分析!$D$233,S941&lt;=铜钱系统分析!$E$233),5,AND(S941&gt;铜钱系统分析!$D$234,S941&lt;=铜钱系统分析!$E$234),4,AND(S941&gt;铜钱系统分析!$D$235,S941&lt;=铜钱系统分析!$E$235),3,AND(S941&gt;铜钱系统分析!$D$236,S941&lt;=铜钱系统分析!$E$236),2)</f>
        <v>3</v>
      </c>
      <c r="V941" s="48">
        <f t="shared" ca="1" si="147"/>
        <v>69.8701177004328</v>
      </c>
      <c r="W941">
        <f ca="1">_xlfn.IFS(AND(V941&gt;铜钱系统分析!$D$233,V941&lt;=铜钱系统分析!$E$233),5,AND(V941&gt;铜钱系统分析!$D$234,V941&lt;=铜钱系统分析!$E$234),4,AND(V941&gt;铜钱系统分析!$D$235,V941&lt;=铜钱系统分析!$E$235),3,AND(V941&gt;铜钱系统分析!$D$236,V941&lt;=铜钱系统分析!$E$236),2)</f>
        <v>3</v>
      </c>
      <c r="Y941" s="48">
        <f t="shared" ca="1" si="148"/>
        <v>95.909804766171575</v>
      </c>
      <c r="Z941">
        <f ca="1">_xlfn.IFS(AND(Y941&gt;铜钱系统分析!$D$233,Y941&lt;=铜钱系统分析!$E$233),5,AND(Y941&gt;铜钱系统分析!$D$234,Y941&lt;=铜钱系统分析!$E$234),4,AND(Y941&gt;铜钱系统分析!$D$235,Y941&lt;=铜钱系统分析!$E$235),3,AND(Y941&gt;铜钱系统分析!$D$236,Y941&lt;=铜钱系统分析!$E$236),2)</f>
        <v>2</v>
      </c>
      <c r="AB941" s="48">
        <f t="shared" ca="1" si="149"/>
        <v>37.179046292316819</v>
      </c>
      <c r="AC941">
        <f ca="1">_xlfn.IFS(AND(AB941&gt;铜钱系统分析!$D$233,AB941&lt;=铜钱系统分析!$E$233),5,AND(AB941&gt;铜钱系统分析!$D$234,AB941&lt;=铜钱系统分析!$E$234),4,AND(AB941&gt;铜钱系统分析!$D$235,AB941&lt;=铜钱系统分析!$E$235),3,AND(AB941&gt;铜钱系统分析!$D$236,AB941&lt;=铜钱系统分析!$E$236),2)</f>
        <v>3</v>
      </c>
    </row>
    <row r="942" spans="1:29" x14ac:dyDescent="0.15">
      <c r="A942" s="48">
        <f t="shared" ca="1" si="140"/>
        <v>62.952063070775608</v>
      </c>
      <c r="B942">
        <f ca="1">_xlfn.IFS(AND(A942&gt;铜钱系统分析!$D$233,A942&lt;=铜钱系统分析!$E$233),5,AND(A942&gt;铜钱系统分析!$D$234,A942&lt;=铜钱系统分析!$E$234),4,AND(A942&gt;铜钱系统分析!$D$235,A942&lt;=铜钱系统分析!$E$235),3,AND(A942&gt;铜钱系统分析!$D$236,A942&lt;=铜钱系统分析!$E$236),2)</f>
        <v>3</v>
      </c>
      <c r="D942" s="48">
        <f t="shared" ca="1" si="141"/>
        <v>36.477379123623734</v>
      </c>
      <c r="E942">
        <f ca="1">_xlfn.IFS(AND(D942&gt;铜钱系统分析!$D$233,D942&lt;=铜钱系统分析!$E$233),5,AND(D942&gt;铜钱系统分析!$D$234,D942&lt;=铜钱系统分析!$E$234),4,AND(D942&gt;铜钱系统分析!$D$235,D942&lt;=铜钱系统分析!$E$235),3,AND(D942&gt;铜钱系统分析!$D$236,D942&lt;=铜钱系统分析!$E$236),2)</f>
        <v>3</v>
      </c>
      <c r="G942" s="48">
        <f t="shared" ca="1" si="142"/>
        <v>84.721106381515781</v>
      </c>
      <c r="H942">
        <f ca="1">_xlfn.IFS(AND(G942&gt;铜钱系统分析!$D$233,G942&lt;=铜钱系统分析!$E$233),5,AND(G942&gt;铜钱系统分析!$D$234,G942&lt;=铜钱系统分析!$E$234),4,AND(G942&gt;铜钱系统分析!$D$235,G942&lt;=铜钱系统分析!$E$235),3,AND(G942&gt;铜钱系统分析!$D$236,G942&lt;=铜钱系统分析!$E$236),2)</f>
        <v>2</v>
      </c>
      <c r="J942" s="48">
        <f t="shared" ca="1" si="143"/>
        <v>44.584983860074431</v>
      </c>
      <c r="K942">
        <f ca="1">_xlfn.IFS(AND(J942&gt;铜钱系统分析!$D$233,J942&lt;=铜钱系统分析!$E$233),5,AND(J942&gt;铜钱系统分析!$D$234,J942&lt;=铜钱系统分析!$E$234),4,AND(J942&gt;铜钱系统分析!$D$235,J942&lt;=铜钱系统分析!$E$235),3,AND(J942&gt;铜钱系统分析!$D$236,J942&lt;=铜钱系统分析!$E$236),2)</f>
        <v>3</v>
      </c>
      <c r="M942" s="48">
        <f t="shared" ca="1" si="144"/>
        <v>77.434595958005886</v>
      </c>
      <c r="N942">
        <f ca="1">_xlfn.IFS(AND(M942&gt;铜钱系统分析!$D$233,M942&lt;=铜钱系统分析!$E$233),5,AND(M942&gt;铜钱系统分析!$D$234,M942&lt;=铜钱系统分析!$E$234),4,AND(M942&gt;铜钱系统分析!$D$235,M942&lt;=铜钱系统分析!$E$235),3,AND(M942&gt;铜钱系统分析!$D$236,M942&lt;=铜钱系统分析!$E$236),2)</f>
        <v>2</v>
      </c>
      <c r="P942" s="48">
        <f t="shared" ca="1" si="145"/>
        <v>31.758512775362856</v>
      </c>
      <c r="Q942">
        <f ca="1">_xlfn.IFS(AND(P942&gt;铜钱系统分析!$D$233,P942&lt;=铜钱系统分析!$E$233),5,AND(P942&gt;铜钱系统分析!$D$234,P942&lt;=铜钱系统分析!$E$234),4,AND(P942&gt;铜钱系统分析!$D$235,P942&lt;=铜钱系统分析!$E$235),3,AND(P942&gt;铜钱系统分析!$D$236,P942&lt;=铜钱系统分析!$E$236),2)</f>
        <v>3</v>
      </c>
      <c r="S942" s="48">
        <f t="shared" ca="1" si="146"/>
        <v>7.1916111902106454</v>
      </c>
      <c r="T942">
        <f ca="1">_xlfn.IFS(AND(S942&gt;铜钱系统分析!$D$233,S942&lt;=铜钱系统分析!$E$233),5,AND(S942&gt;铜钱系统分析!$D$234,S942&lt;=铜钱系统分析!$E$234),4,AND(S942&gt;铜钱系统分析!$D$235,S942&lt;=铜钱系统分析!$E$235),3,AND(S942&gt;铜钱系统分析!$D$236,S942&lt;=铜钱系统分析!$E$236),2)</f>
        <v>3</v>
      </c>
      <c r="V942" s="48">
        <f t="shared" ca="1" si="147"/>
        <v>95.537956041378493</v>
      </c>
      <c r="W942">
        <f ca="1">_xlfn.IFS(AND(V942&gt;铜钱系统分析!$D$233,V942&lt;=铜钱系统分析!$E$233),5,AND(V942&gt;铜钱系统分析!$D$234,V942&lt;=铜钱系统分析!$E$234),4,AND(V942&gt;铜钱系统分析!$D$235,V942&lt;=铜钱系统分析!$E$235),3,AND(V942&gt;铜钱系统分析!$D$236,V942&lt;=铜钱系统分析!$E$236),2)</f>
        <v>2</v>
      </c>
      <c r="Y942" s="48">
        <f t="shared" ca="1" si="148"/>
        <v>71.572121407466085</v>
      </c>
      <c r="Z942">
        <f ca="1">_xlfn.IFS(AND(Y942&gt;铜钱系统分析!$D$233,Y942&lt;=铜钱系统分析!$E$233),5,AND(Y942&gt;铜钱系统分析!$D$234,Y942&lt;=铜钱系统分析!$E$234),4,AND(Y942&gt;铜钱系统分析!$D$235,Y942&lt;=铜钱系统分析!$E$235),3,AND(Y942&gt;铜钱系统分析!$D$236,Y942&lt;=铜钱系统分析!$E$236),2)</f>
        <v>3</v>
      </c>
      <c r="AB942" s="48">
        <f t="shared" ca="1" si="149"/>
        <v>28.319667164215002</v>
      </c>
      <c r="AC942">
        <f ca="1">_xlfn.IFS(AND(AB942&gt;铜钱系统分析!$D$233,AB942&lt;=铜钱系统分析!$E$233),5,AND(AB942&gt;铜钱系统分析!$D$234,AB942&lt;=铜钱系统分析!$E$234),4,AND(AB942&gt;铜钱系统分析!$D$235,AB942&lt;=铜钱系统分析!$E$235),3,AND(AB942&gt;铜钱系统分析!$D$236,AB942&lt;=铜钱系统分析!$E$236),2)</f>
        <v>3</v>
      </c>
    </row>
    <row r="943" spans="1:29" x14ac:dyDescent="0.15">
      <c r="A943" s="48">
        <f t="shared" ca="1" si="140"/>
        <v>16.845589661268011</v>
      </c>
      <c r="B943">
        <f ca="1">_xlfn.IFS(AND(A943&gt;铜钱系统分析!$D$233,A943&lt;=铜钱系统分析!$E$233),5,AND(A943&gt;铜钱系统分析!$D$234,A943&lt;=铜钱系统分析!$E$234),4,AND(A943&gt;铜钱系统分析!$D$235,A943&lt;=铜钱系统分析!$E$235),3,AND(A943&gt;铜钱系统分析!$D$236,A943&lt;=铜钱系统分析!$E$236),2)</f>
        <v>3</v>
      </c>
      <c r="D943" s="48">
        <f t="shared" ca="1" si="141"/>
        <v>6.5762791421815292</v>
      </c>
      <c r="E943">
        <f ca="1">_xlfn.IFS(AND(D943&gt;铜钱系统分析!$D$233,D943&lt;=铜钱系统分析!$E$233),5,AND(D943&gt;铜钱系统分析!$D$234,D943&lt;=铜钱系统分析!$E$234),4,AND(D943&gt;铜钱系统分析!$D$235,D943&lt;=铜钱系统分析!$E$235),3,AND(D943&gt;铜钱系统分析!$D$236,D943&lt;=铜钱系统分析!$E$236),2)</f>
        <v>3</v>
      </c>
      <c r="G943" s="48">
        <f t="shared" ca="1" si="142"/>
        <v>39.426244066805026</v>
      </c>
      <c r="H943">
        <f ca="1">_xlfn.IFS(AND(G943&gt;铜钱系统分析!$D$233,G943&lt;=铜钱系统分析!$E$233),5,AND(G943&gt;铜钱系统分析!$D$234,G943&lt;=铜钱系统分析!$E$234),4,AND(G943&gt;铜钱系统分析!$D$235,G943&lt;=铜钱系统分析!$E$235),3,AND(G943&gt;铜钱系统分析!$D$236,G943&lt;=铜钱系统分析!$E$236),2)</f>
        <v>3</v>
      </c>
      <c r="J943" s="48">
        <f t="shared" ca="1" si="143"/>
        <v>47.34051960608403</v>
      </c>
      <c r="K943">
        <f ca="1">_xlfn.IFS(AND(J943&gt;铜钱系统分析!$D$233,J943&lt;=铜钱系统分析!$E$233),5,AND(J943&gt;铜钱系统分析!$D$234,J943&lt;=铜钱系统分析!$E$234),4,AND(J943&gt;铜钱系统分析!$D$235,J943&lt;=铜钱系统分析!$E$235),3,AND(J943&gt;铜钱系统分析!$D$236,J943&lt;=铜钱系统分析!$E$236),2)</f>
        <v>3</v>
      </c>
      <c r="M943" s="48">
        <f t="shared" ca="1" si="144"/>
        <v>52.091568681429969</v>
      </c>
      <c r="N943">
        <f ca="1">_xlfn.IFS(AND(M943&gt;铜钱系统分析!$D$233,M943&lt;=铜钱系统分析!$E$233),5,AND(M943&gt;铜钱系统分析!$D$234,M943&lt;=铜钱系统分析!$E$234),4,AND(M943&gt;铜钱系统分析!$D$235,M943&lt;=铜钱系统分析!$E$235),3,AND(M943&gt;铜钱系统分析!$D$236,M943&lt;=铜钱系统分析!$E$236),2)</f>
        <v>3</v>
      </c>
      <c r="P943" s="48">
        <f t="shared" ca="1" si="145"/>
        <v>6.8053673409365967</v>
      </c>
      <c r="Q943">
        <f ca="1">_xlfn.IFS(AND(P943&gt;铜钱系统分析!$D$233,P943&lt;=铜钱系统分析!$E$233),5,AND(P943&gt;铜钱系统分析!$D$234,P943&lt;=铜钱系统分析!$E$234),4,AND(P943&gt;铜钱系统分析!$D$235,P943&lt;=铜钱系统分析!$E$235),3,AND(P943&gt;铜钱系统分析!$D$236,P943&lt;=铜钱系统分析!$E$236),2)</f>
        <v>3</v>
      </c>
      <c r="S943" s="48">
        <f t="shared" ca="1" si="146"/>
        <v>24.659362995621812</v>
      </c>
      <c r="T943">
        <f ca="1">_xlfn.IFS(AND(S943&gt;铜钱系统分析!$D$233,S943&lt;=铜钱系统分析!$E$233),5,AND(S943&gt;铜钱系统分析!$D$234,S943&lt;=铜钱系统分析!$E$234),4,AND(S943&gt;铜钱系统分析!$D$235,S943&lt;=铜钱系统分析!$E$235),3,AND(S943&gt;铜钱系统分析!$D$236,S943&lt;=铜钱系统分析!$E$236),2)</f>
        <v>3</v>
      </c>
      <c r="V943" s="48">
        <f t="shared" ca="1" si="147"/>
        <v>48.069136674127662</v>
      </c>
      <c r="W943">
        <f ca="1">_xlfn.IFS(AND(V943&gt;铜钱系统分析!$D$233,V943&lt;=铜钱系统分析!$E$233),5,AND(V943&gt;铜钱系统分析!$D$234,V943&lt;=铜钱系统分析!$E$234),4,AND(V943&gt;铜钱系统分析!$D$235,V943&lt;=铜钱系统分析!$E$235),3,AND(V943&gt;铜钱系统分析!$D$236,V943&lt;=铜钱系统分析!$E$236),2)</f>
        <v>3</v>
      </c>
      <c r="Y943" s="48">
        <f t="shared" ca="1" si="148"/>
        <v>91.454066351691736</v>
      </c>
      <c r="Z943">
        <f ca="1">_xlfn.IFS(AND(Y943&gt;铜钱系统分析!$D$233,Y943&lt;=铜钱系统分析!$E$233),5,AND(Y943&gt;铜钱系统分析!$D$234,Y943&lt;=铜钱系统分析!$E$234),4,AND(Y943&gt;铜钱系统分析!$D$235,Y943&lt;=铜钱系统分析!$E$235),3,AND(Y943&gt;铜钱系统分析!$D$236,Y943&lt;=铜钱系统分析!$E$236),2)</f>
        <v>2</v>
      </c>
      <c r="AB943" s="48">
        <f t="shared" ca="1" si="149"/>
        <v>60.054754708498727</v>
      </c>
      <c r="AC943">
        <f ca="1">_xlfn.IFS(AND(AB943&gt;铜钱系统分析!$D$233,AB943&lt;=铜钱系统分析!$E$233),5,AND(AB943&gt;铜钱系统分析!$D$234,AB943&lt;=铜钱系统分析!$E$234),4,AND(AB943&gt;铜钱系统分析!$D$235,AB943&lt;=铜钱系统分析!$E$235),3,AND(AB943&gt;铜钱系统分析!$D$236,AB943&lt;=铜钱系统分析!$E$236),2)</f>
        <v>3</v>
      </c>
    </row>
    <row r="944" spans="1:29" x14ac:dyDescent="0.15">
      <c r="A944" s="48">
        <f t="shared" ca="1" si="140"/>
        <v>98.727990917852452</v>
      </c>
      <c r="B944">
        <f ca="1">_xlfn.IFS(AND(A944&gt;铜钱系统分析!$D$233,A944&lt;=铜钱系统分析!$E$233),5,AND(A944&gt;铜钱系统分析!$D$234,A944&lt;=铜钱系统分析!$E$234),4,AND(A944&gt;铜钱系统分析!$D$235,A944&lt;=铜钱系统分析!$E$235),3,AND(A944&gt;铜钱系统分析!$D$236,A944&lt;=铜钱系统分析!$E$236),2)</f>
        <v>2</v>
      </c>
      <c r="D944" s="48">
        <f t="shared" ca="1" si="141"/>
        <v>15.640834773010715</v>
      </c>
      <c r="E944">
        <f ca="1">_xlfn.IFS(AND(D944&gt;铜钱系统分析!$D$233,D944&lt;=铜钱系统分析!$E$233),5,AND(D944&gt;铜钱系统分析!$D$234,D944&lt;=铜钱系统分析!$E$234),4,AND(D944&gt;铜钱系统分析!$D$235,D944&lt;=铜钱系统分析!$E$235),3,AND(D944&gt;铜钱系统分析!$D$236,D944&lt;=铜钱系统分析!$E$236),2)</f>
        <v>3</v>
      </c>
      <c r="G944" s="48">
        <f t="shared" ca="1" si="142"/>
        <v>35.198618681966551</v>
      </c>
      <c r="H944">
        <f ca="1">_xlfn.IFS(AND(G944&gt;铜钱系统分析!$D$233,G944&lt;=铜钱系统分析!$E$233),5,AND(G944&gt;铜钱系统分析!$D$234,G944&lt;=铜钱系统分析!$E$234),4,AND(G944&gt;铜钱系统分析!$D$235,G944&lt;=铜钱系统分析!$E$235),3,AND(G944&gt;铜钱系统分析!$D$236,G944&lt;=铜钱系统分析!$E$236),2)</f>
        <v>3</v>
      </c>
      <c r="J944" s="48">
        <f t="shared" ca="1" si="143"/>
        <v>36.313515809381549</v>
      </c>
      <c r="K944">
        <f ca="1">_xlfn.IFS(AND(J944&gt;铜钱系统分析!$D$233,J944&lt;=铜钱系统分析!$E$233),5,AND(J944&gt;铜钱系统分析!$D$234,J944&lt;=铜钱系统分析!$E$234),4,AND(J944&gt;铜钱系统分析!$D$235,J944&lt;=铜钱系统分析!$E$235),3,AND(J944&gt;铜钱系统分析!$D$236,J944&lt;=铜钱系统分析!$E$236),2)</f>
        <v>3</v>
      </c>
      <c r="M944" s="48">
        <f t="shared" ca="1" si="144"/>
        <v>86.476448546954657</v>
      </c>
      <c r="N944">
        <f ca="1">_xlfn.IFS(AND(M944&gt;铜钱系统分析!$D$233,M944&lt;=铜钱系统分析!$E$233),5,AND(M944&gt;铜钱系统分析!$D$234,M944&lt;=铜钱系统分析!$E$234),4,AND(M944&gt;铜钱系统分析!$D$235,M944&lt;=铜钱系统分析!$E$235),3,AND(M944&gt;铜钱系统分析!$D$236,M944&lt;=铜钱系统分析!$E$236),2)</f>
        <v>2</v>
      </c>
      <c r="P944" s="48">
        <f t="shared" ca="1" si="145"/>
        <v>17.253232696613964</v>
      </c>
      <c r="Q944">
        <f ca="1">_xlfn.IFS(AND(P944&gt;铜钱系统分析!$D$233,P944&lt;=铜钱系统分析!$E$233),5,AND(P944&gt;铜钱系统分析!$D$234,P944&lt;=铜钱系统分析!$E$234),4,AND(P944&gt;铜钱系统分析!$D$235,P944&lt;=铜钱系统分析!$E$235),3,AND(P944&gt;铜钱系统分析!$D$236,P944&lt;=铜钱系统分析!$E$236),2)</f>
        <v>3</v>
      </c>
      <c r="S944" s="48">
        <f t="shared" ca="1" si="146"/>
        <v>28.100443206144533</v>
      </c>
      <c r="T944">
        <f ca="1">_xlfn.IFS(AND(S944&gt;铜钱系统分析!$D$233,S944&lt;=铜钱系统分析!$E$233),5,AND(S944&gt;铜钱系统分析!$D$234,S944&lt;=铜钱系统分析!$E$234),4,AND(S944&gt;铜钱系统分析!$D$235,S944&lt;=铜钱系统分析!$E$235),3,AND(S944&gt;铜钱系统分析!$D$236,S944&lt;=铜钱系统分析!$E$236),2)</f>
        <v>3</v>
      </c>
      <c r="V944" s="48">
        <f t="shared" ca="1" si="147"/>
        <v>95.432199311506437</v>
      </c>
      <c r="W944">
        <f ca="1">_xlfn.IFS(AND(V944&gt;铜钱系统分析!$D$233,V944&lt;=铜钱系统分析!$E$233),5,AND(V944&gt;铜钱系统分析!$D$234,V944&lt;=铜钱系统分析!$E$234),4,AND(V944&gt;铜钱系统分析!$D$235,V944&lt;=铜钱系统分析!$E$235),3,AND(V944&gt;铜钱系统分析!$D$236,V944&lt;=铜钱系统分析!$E$236),2)</f>
        <v>2</v>
      </c>
      <c r="Y944" s="48">
        <f t="shared" ca="1" si="148"/>
        <v>5.6197028914877434</v>
      </c>
      <c r="Z944">
        <f ca="1">_xlfn.IFS(AND(Y944&gt;铜钱系统分析!$D$233,Y944&lt;=铜钱系统分析!$E$233),5,AND(Y944&gt;铜钱系统分析!$D$234,Y944&lt;=铜钱系统分析!$E$234),4,AND(Y944&gt;铜钱系统分析!$D$235,Y944&lt;=铜钱系统分析!$E$235),3,AND(Y944&gt;铜钱系统分析!$D$236,Y944&lt;=铜钱系统分析!$E$236),2)</f>
        <v>3</v>
      </c>
      <c r="AB944" s="48">
        <f t="shared" ca="1" si="149"/>
        <v>85.048999770766088</v>
      </c>
      <c r="AC944">
        <f ca="1">_xlfn.IFS(AND(AB944&gt;铜钱系统分析!$D$233,AB944&lt;=铜钱系统分析!$E$233),5,AND(AB944&gt;铜钱系统分析!$D$234,AB944&lt;=铜钱系统分析!$E$234),4,AND(AB944&gt;铜钱系统分析!$D$235,AB944&lt;=铜钱系统分析!$E$235),3,AND(AB944&gt;铜钱系统分析!$D$236,AB944&lt;=铜钱系统分析!$E$236),2)</f>
        <v>2</v>
      </c>
    </row>
    <row r="945" spans="1:29" x14ac:dyDescent="0.15">
      <c r="A945" s="48">
        <f t="shared" ca="1" si="140"/>
        <v>13.336156911208331</v>
      </c>
      <c r="B945">
        <f ca="1">_xlfn.IFS(AND(A945&gt;铜钱系统分析!$D$233,A945&lt;=铜钱系统分析!$E$233),5,AND(A945&gt;铜钱系统分析!$D$234,A945&lt;=铜钱系统分析!$E$234),4,AND(A945&gt;铜钱系统分析!$D$235,A945&lt;=铜钱系统分析!$E$235),3,AND(A945&gt;铜钱系统分析!$D$236,A945&lt;=铜钱系统分析!$E$236),2)</f>
        <v>3</v>
      </c>
      <c r="D945" s="48">
        <f t="shared" ca="1" si="141"/>
        <v>6.8286824973776366</v>
      </c>
      <c r="E945">
        <f ca="1">_xlfn.IFS(AND(D945&gt;铜钱系统分析!$D$233,D945&lt;=铜钱系统分析!$E$233),5,AND(D945&gt;铜钱系统分析!$D$234,D945&lt;=铜钱系统分析!$E$234),4,AND(D945&gt;铜钱系统分析!$D$235,D945&lt;=铜钱系统分析!$E$235),3,AND(D945&gt;铜钱系统分析!$D$236,D945&lt;=铜钱系统分析!$E$236),2)</f>
        <v>3</v>
      </c>
      <c r="G945" s="48">
        <f t="shared" ca="1" si="142"/>
        <v>94.161571158785449</v>
      </c>
      <c r="H945">
        <f ca="1">_xlfn.IFS(AND(G945&gt;铜钱系统分析!$D$233,G945&lt;=铜钱系统分析!$E$233),5,AND(G945&gt;铜钱系统分析!$D$234,G945&lt;=铜钱系统分析!$E$234),4,AND(G945&gt;铜钱系统分析!$D$235,G945&lt;=铜钱系统分析!$E$235),3,AND(G945&gt;铜钱系统分析!$D$236,G945&lt;=铜钱系统分析!$E$236),2)</f>
        <v>2</v>
      </c>
      <c r="J945" s="48">
        <f t="shared" ca="1" si="143"/>
        <v>40.815524575325988</v>
      </c>
      <c r="K945">
        <f ca="1">_xlfn.IFS(AND(J945&gt;铜钱系统分析!$D$233,J945&lt;=铜钱系统分析!$E$233),5,AND(J945&gt;铜钱系统分析!$D$234,J945&lt;=铜钱系统分析!$E$234),4,AND(J945&gt;铜钱系统分析!$D$235,J945&lt;=铜钱系统分析!$E$235),3,AND(J945&gt;铜钱系统分析!$D$236,J945&lt;=铜钱系统分析!$E$236),2)</f>
        <v>3</v>
      </c>
      <c r="M945" s="48">
        <f t="shared" ca="1" si="144"/>
        <v>28.216887111823031</v>
      </c>
      <c r="N945">
        <f ca="1">_xlfn.IFS(AND(M945&gt;铜钱系统分析!$D$233,M945&lt;=铜钱系统分析!$E$233),5,AND(M945&gt;铜钱系统分析!$D$234,M945&lt;=铜钱系统分析!$E$234),4,AND(M945&gt;铜钱系统分析!$D$235,M945&lt;=铜钱系统分析!$E$235),3,AND(M945&gt;铜钱系统分析!$D$236,M945&lt;=铜钱系统分析!$E$236),2)</f>
        <v>3</v>
      </c>
      <c r="P945" s="48">
        <f t="shared" ca="1" si="145"/>
        <v>23.787377752020909</v>
      </c>
      <c r="Q945">
        <f ca="1">_xlfn.IFS(AND(P945&gt;铜钱系统分析!$D$233,P945&lt;=铜钱系统分析!$E$233),5,AND(P945&gt;铜钱系统分析!$D$234,P945&lt;=铜钱系统分析!$E$234),4,AND(P945&gt;铜钱系统分析!$D$235,P945&lt;=铜钱系统分析!$E$235),3,AND(P945&gt;铜钱系统分析!$D$236,P945&lt;=铜钱系统分析!$E$236),2)</f>
        <v>3</v>
      </c>
      <c r="S945" s="48">
        <f t="shared" ca="1" si="146"/>
        <v>41.567365540056315</v>
      </c>
      <c r="T945">
        <f ca="1">_xlfn.IFS(AND(S945&gt;铜钱系统分析!$D$233,S945&lt;=铜钱系统分析!$E$233),5,AND(S945&gt;铜钱系统分析!$D$234,S945&lt;=铜钱系统分析!$E$234),4,AND(S945&gt;铜钱系统分析!$D$235,S945&lt;=铜钱系统分析!$E$235),3,AND(S945&gt;铜钱系统分析!$D$236,S945&lt;=铜钱系统分析!$E$236),2)</f>
        <v>3</v>
      </c>
      <c r="V945" s="48">
        <f t="shared" ca="1" si="147"/>
        <v>28.401990979302138</v>
      </c>
      <c r="W945">
        <f ca="1">_xlfn.IFS(AND(V945&gt;铜钱系统分析!$D$233,V945&lt;=铜钱系统分析!$E$233),5,AND(V945&gt;铜钱系统分析!$D$234,V945&lt;=铜钱系统分析!$E$234),4,AND(V945&gt;铜钱系统分析!$D$235,V945&lt;=铜钱系统分析!$E$235),3,AND(V945&gt;铜钱系统分析!$D$236,V945&lt;=铜钱系统分析!$E$236),2)</f>
        <v>3</v>
      </c>
      <c r="Y945" s="48">
        <f t="shared" ca="1" si="148"/>
        <v>73.780726242650985</v>
      </c>
      <c r="Z945">
        <f ca="1">_xlfn.IFS(AND(Y945&gt;铜钱系统分析!$D$233,Y945&lt;=铜钱系统分析!$E$233),5,AND(Y945&gt;铜钱系统分析!$D$234,Y945&lt;=铜钱系统分析!$E$234),4,AND(Y945&gt;铜钱系统分析!$D$235,Y945&lt;=铜钱系统分析!$E$235),3,AND(Y945&gt;铜钱系统分析!$D$236,Y945&lt;=铜钱系统分析!$E$236),2)</f>
        <v>2</v>
      </c>
      <c r="AB945" s="48">
        <f t="shared" ca="1" si="149"/>
        <v>63.790869830207555</v>
      </c>
      <c r="AC945">
        <f ca="1">_xlfn.IFS(AND(AB945&gt;铜钱系统分析!$D$233,AB945&lt;=铜钱系统分析!$E$233),5,AND(AB945&gt;铜钱系统分析!$D$234,AB945&lt;=铜钱系统分析!$E$234),4,AND(AB945&gt;铜钱系统分析!$D$235,AB945&lt;=铜钱系统分析!$E$235),3,AND(AB945&gt;铜钱系统分析!$D$236,AB945&lt;=铜钱系统分析!$E$236),2)</f>
        <v>3</v>
      </c>
    </row>
    <row r="946" spans="1:29" x14ac:dyDescent="0.15">
      <c r="A946" s="48">
        <f t="shared" ca="1" si="140"/>
        <v>42.787341029891415</v>
      </c>
      <c r="B946">
        <f ca="1">_xlfn.IFS(AND(A946&gt;铜钱系统分析!$D$233,A946&lt;=铜钱系统分析!$E$233),5,AND(A946&gt;铜钱系统分析!$D$234,A946&lt;=铜钱系统分析!$E$234),4,AND(A946&gt;铜钱系统分析!$D$235,A946&lt;=铜钱系统分析!$E$235),3,AND(A946&gt;铜钱系统分析!$D$236,A946&lt;=铜钱系统分析!$E$236),2)</f>
        <v>3</v>
      </c>
      <c r="D946" s="48">
        <f t="shared" ca="1" si="141"/>
        <v>97.728229925496734</v>
      </c>
      <c r="E946">
        <f ca="1">_xlfn.IFS(AND(D946&gt;铜钱系统分析!$D$233,D946&lt;=铜钱系统分析!$E$233),5,AND(D946&gt;铜钱系统分析!$D$234,D946&lt;=铜钱系统分析!$E$234),4,AND(D946&gt;铜钱系统分析!$D$235,D946&lt;=铜钱系统分析!$E$235),3,AND(D946&gt;铜钱系统分析!$D$236,D946&lt;=铜钱系统分析!$E$236),2)</f>
        <v>2</v>
      </c>
      <c r="G946" s="48">
        <f t="shared" ca="1" si="142"/>
        <v>15.500365861334519</v>
      </c>
      <c r="H946">
        <f ca="1">_xlfn.IFS(AND(G946&gt;铜钱系统分析!$D$233,G946&lt;=铜钱系统分析!$E$233),5,AND(G946&gt;铜钱系统分析!$D$234,G946&lt;=铜钱系统分析!$E$234),4,AND(G946&gt;铜钱系统分析!$D$235,G946&lt;=铜钱系统分析!$E$235),3,AND(G946&gt;铜钱系统分析!$D$236,G946&lt;=铜钱系统分析!$E$236),2)</f>
        <v>3</v>
      </c>
      <c r="J946" s="48">
        <f t="shared" ca="1" si="143"/>
        <v>25.27413940705393</v>
      </c>
      <c r="K946">
        <f ca="1">_xlfn.IFS(AND(J946&gt;铜钱系统分析!$D$233,J946&lt;=铜钱系统分析!$E$233),5,AND(J946&gt;铜钱系统分析!$D$234,J946&lt;=铜钱系统分析!$E$234),4,AND(J946&gt;铜钱系统分析!$D$235,J946&lt;=铜钱系统分析!$E$235),3,AND(J946&gt;铜钱系统分析!$D$236,J946&lt;=铜钱系统分析!$E$236),2)</f>
        <v>3</v>
      </c>
      <c r="M946" s="48">
        <f t="shared" ca="1" si="144"/>
        <v>57.756526492978566</v>
      </c>
      <c r="N946">
        <f ca="1">_xlfn.IFS(AND(M946&gt;铜钱系统分析!$D$233,M946&lt;=铜钱系统分析!$E$233),5,AND(M946&gt;铜钱系统分析!$D$234,M946&lt;=铜钱系统分析!$E$234),4,AND(M946&gt;铜钱系统分析!$D$235,M946&lt;=铜钱系统分析!$E$235),3,AND(M946&gt;铜钱系统分析!$D$236,M946&lt;=铜钱系统分析!$E$236),2)</f>
        <v>3</v>
      </c>
      <c r="P946" s="48">
        <f t="shared" ca="1" si="145"/>
        <v>49.133900421622791</v>
      </c>
      <c r="Q946">
        <f ca="1">_xlfn.IFS(AND(P946&gt;铜钱系统分析!$D$233,P946&lt;=铜钱系统分析!$E$233),5,AND(P946&gt;铜钱系统分析!$D$234,P946&lt;=铜钱系统分析!$E$234),4,AND(P946&gt;铜钱系统分析!$D$235,P946&lt;=铜钱系统分析!$E$235),3,AND(P946&gt;铜钱系统分析!$D$236,P946&lt;=铜钱系统分析!$E$236),2)</f>
        <v>3</v>
      </c>
      <c r="S946" s="48">
        <f t="shared" ca="1" si="146"/>
        <v>92.868512548523768</v>
      </c>
      <c r="T946">
        <f ca="1">_xlfn.IFS(AND(S946&gt;铜钱系统分析!$D$233,S946&lt;=铜钱系统分析!$E$233),5,AND(S946&gt;铜钱系统分析!$D$234,S946&lt;=铜钱系统分析!$E$234),4,AND(S946&gt;铜钱系统分析!$D$235,S946&lt;=铜钱系统分析!$E$235),3,AND(S946&gt;铜钱系统分析!$D$236,S946&lt;=铜钱系统分析!$E$236),2)</f>
        <v>2</v>
      </c>
      <c r="V946" s="48">
        <f t="shared" ca="1" si="147"/>
        <v>58.292340935456046</v>
      </c>
      <c r="W946">
        <f ca="1">_xlfn.IFS(AND(V946&gt;铜钱系统分析!$D$233,V946&lt;=铜钱系统分析!$E$233),5,AND(V946&gt;铜钱系统分析!$D$234,V946&lt;=铜钱系统分析!$E$234),4,AND(V946&gt;铜钱系统分析!$D$235,V946&lt;=铜钱系统分析!$E$235),3,AND(V946&gt;铜钱系统分析!$D$236,V946&lt;=铜钱系统分析!$E$236),2)</f>
        <v>3</v>
      </c>
      <c r="Y946" s="48">
        <f t="shared" ca="1" si="148"/>
        <v>0.5738319605633424</v>
      </c>
      <c r="Z946">
        <f ca="1">_xlfn.IFS(AND(Y946&gt;铜钱系统分析!$D$233,Y946&lt;=铜钱系统分析!$E$233),5,AND(Y946&gt;铜钱系统分析!$D$234,Y946&lt;=铜钱系统分析!$E$234),4,AND(Y946&gt;铜钱系统分析!$D$235,Y946&lt;=铜钱系统分析!$E$235),3,AND(Y946&gt;铜钱系统分析!$D$236,Y946&lt;=铜钱系统分析!$E$236),2)</f>
        <v>4</v>
      </c>
      <c r="AB946" s="48">
        <f t="shared" ca="1" si="149"/>
        <v>0.53520745910337064</v>
      </c>
      <c r="AC946">
        <f ca="1">_xlfn.IFS(AND(AB946&gt;铜钱系统分析!$D$233,AB946&lt;=铜钱系统分析!$E$233),5,AND(AB946&gt;铜钱系统分析!$D$234,AB946&lt;=铜钱系统分析!$E$234),4,AND(AB946&gt;铜钱系统分析!$D$235,AB946&lt;=铜钱系统分析!$E$235),3,AND(AB946&gt;铜钱系统分析!$D$236,AB946&lt;=铜钱系统分析!$E$236),2)</f>
        <v>4</v>
      </c>
    </row>
    <row r="947" spans="1:29" x14ac:dyDescent="0.15">
      <c r="A947" s="48">
        <f t="shared" ca="1" si="140"/>
        <v>49.504833571196713</v>
      </c>
      <c r="B947">
        <f ca="1">_xlfn.IFS(AND(A947&gt;铜钱系统分析!$D$233,A947&lt;=铜钱系统分析!$E$233),5,AND(A947&gt;铜钱系统分析!$D$234,A947&lt;=铜钱系统分析!$E$234),4,AND(A947&gt;铜钱系统分析!$D$235,A947&lt;=铜钱系统分析!$E$235),3,AND(A947&gt;铜钱系统分析!$D$236,A947&lt;=铜钱系统分析!$E$236),2)</f>
        <v>3</v>
      </c>
      <c r="D947" s="48">
        <f t="shared" ca="1" si="141"/>
        <v>90.326923728421519</v>
      </c>
      <c r="E947">
        <f ca="1">_xlfn.IFS(AND(D947&gt;铜钱系统分析!$D$233,D947&lt;=铜钱系统分析!$E$233),5,AND(D947&gt;铜钱系统分析!$D$234,D947&lt;=铜钱系统分析!$E$234),4,AND(D947&gt;铜钱系统分析!$D$235,D947&lt;=铜钱系统分析!$E$235),3,AND(D947&gt;铜钱系统分析!$D$236,D947&lt;=铜钱系统分析!$E$236),2)</f>
        <v>2</v>
      </c>
      <c r="G947" s="48">
        <f t="shared" ca="1" si="142"/>
        <v>2.9356025491338089</v>
      </c>
      <c r="H947">
        <f ca="1">_xlfn.IFS(AND(G947&gt;铜钱系统分析!$D$233,G947&lt;=铜钱系统分析!$E$233),5,AND(G947&gt;铜钱系统分析!$D$234,G947&lt;=铜钱系统分析!$E$234),4,AND(G947&gt;铜钱系统分析!$D$235,G947&lt;=铜钱系统分析!$E$235),3,AND(G947&gt;铜钱系统分析!$D$236,G947&lt;=铜钱系统分析!$E$236),2)</f>
        <v>3</v>
      </c>
      <c r="J947" s="48">
        <f t="shared" ca="1" si="143"/>
        <v>79.793413575605925</v>
      </c>
      <c r="K947">
        <f ca="1">_xlfn.IFS(AND(J947&gt;铜钱系统分析!$D$233,J947&lt;=铜钱系统分析!$E$233),5,AND(J947&gt;铜钱系统分析!$D$234,J947&lt;=铜钱系统分析!$E$234),4,AND(J947&gt;铜钱系统分析!$D$235,J947&lt;=铜钱系统分析!$E$235),3,AND(J947&gt;铜钱系统分析!$D$236,J947&lt;=铜钱系统分析!$E$236),2)</f>
        <v>2</v>
      </c>
      <c r="M947" s="48">
        <f t="shared" ca="1" si="144"/>
        <v>63.667212167427188</v>
      </c>
      <c r="N947">
        <f ca="1">_xlfn.IFS(AND(M947&gt;铜钱系统分析!$D$233,M947&lt;=铜钱系统分析!$E$233),5,AND(M947&gt;铜钱系统分析!$D$234,M947&lt;=铜钱系统分析!$E$234),4,AND(M947&gt;铜钱系统分析!$D$235,M947&lt;=铜钱系统分析!$E$235),3,AND(M947&gt;铜钱系统分析!$D$236,M947&lt;=铜钱系统分析!$E$236),2)</f>
        <v>3</v>
      </c>
      <c r="P947" s="48">
        <f t="shared" ca="1" si="145"/>
        <v>81.636775517123539</v>
      </c>
      <c r="Q947">
        <f ca="1">_xlfn.IFS(AND(P947&gt;铜钱系统分析!$D$233,P947&lt;=铜钱系统分析!$E$233),5,AND(P947&gt;铜钱系统分析!$D$234,P947&lt;=铜钱系统分析!$E$234),4,AND(P947&gt;铜钱系统分析!$D$235,P947&lt;=铜钱系统分析!$E$235),3,AND(P947&gt;铜钱系统分析!$D$236,P947&lt;=铜钱系统分析!$E$236),2)</f>
        <v>2</v>
      </c>
      <c r="S947" s="48">
        <f t="shared" ca="1" si="146"/>
        <v>58.807603327260225</v>
      </c>
      <c r="T947">
        <f ca="1">_xlfn.IFS(AND(S947&gt;铜钱系统分析!$D$233,S947&lt;=铜钱系统分析!$E$233),5,AND(S947&gt;铜钱系统分析!$D$234,S947&lt;=铜钱系统分析!$E$234),4,AND(S947&gt;铜钱系统分析!$D$235,S947&lt;=铜钱系统分析!$E$235),3,AND(S947&gt;铜钱系统分析!$D$236,S947&lt;=铜钱系统分析!$E$236),2)</f>
        <v>3</v>
      </c>
      <c r="V947" s="48">
        <f t="shared" ca="1" si="147"/>
        <v>14.169989915085212</v>
      </c>
      <c r="W947">
        <f ca="1">_xlfn.IFS(AND(V947&gt;铜钱系统分析!$D$233,V947&lt;=铜钱系统分析!$E$233),5,AND(V947&gt;铜钱系统分析!$D$234,V947&lt;=铜钱系统分析!$E$234),4,AND(V947&gt;铜钱系统分析!$D$235,V947&lt;=铜钱系统分析!$E$235),3,AND(V947&gt;铜钱系统分析!$D$236,V947&lt;=铜钱系统分析!$E$236),2)</f>
        <v>3</v>
      </c>
      <c r="Y947" s="48">
        <f t="shared" ca="1" si="148"/>
        <v>39.369634284186475</v>
      </c>
      <c r="Z947">
        <f ca="1">_xlfn.IFS(AND(Y947&gt;铜钱系统分析!$D$233,Y947&lt;=铜钱系统分析!$E$233),5,AND(Y947&gt;铜钱系统分析!$D$234,Y947&lt;=铜钱系统分析!$E$234),4,AND(Y947&gt;铜钱系统分析!$D$235,Y947&lt;=铜钱系统分析!$E$235),3,AND(Y947&gt;铜钱系统分析!$D$236,Y947&lt;=铜钱系统分析!$E$236),2)</f>
        <v>3</v>
      </c>
      <c r="AB947" s="48">
        <f t="shared" ca="1" si="149"/>
        <v>34.041497353203297</v>
      </c>
      <c r="AC947">
        <f ca="1">_xlfn.IFS(AND(AB947&gt;铜钱系统分析!$D$233,AB947&lt;=铜钱系统分析!$E$233),5,AND(AB947&gt;铜钱系统分析!$D$234,AB947&lt;=铜钱系统分析!$E$234),4,AND(AB947&gt;铜钱系统分析!$D$235,AB947&lt;=铜钱系统分析!$E$235),3,AND(AB947&gt;铜钱系统分析!$D$236,AB947&lt;=铜钱系统分析!$E$236),2)</f>
        <v>3</v>
      </c>
    </row>
    <row r="948" spans="1:29" x14ac:dyDescent="0.15">
      <c r="A948" s="48">
        <f t="shared" ca="1" si="140"/>
        <v>18.391126553188908</v>
      </c>
      <c r="B948">
        <f ca="1">_xlfn.IFS(AND(A948&gt;铜钱系统分析!$D$233,A948&lt;=铜钱系统分析!$E$233),5,AND(A948&gt;铜钱系统分析!$D$234,A948&lt;=铜钱系统分析!$E$234),4,AND(A948&gt;铜钱系统分析!$D$235,A948&lt;=铜钱系统分析!$E$235),3,AND(A948&gt;铜钱系统分析!$D$236,A948&lt;=铜钱系统分析!$E$236),2)</f>
        <v>3</v>
      </c>
      <c r="D948" s="48">
        <f t="shared" ca="1" si="141"/>
        <v>96.167376783664679</v>
      </c>
      <c r="E948">
        <f ca="1">_xlfn.IFS(AND(D948&gt;铜钱系统分析!$D$233,D948&lt;=铜钱系统分析!$E$233),5,AND(D948&gt;铜钱系统分析!$D$234,D948&lt;=铜钱系统分析!$E$234),4,AND(D948&gt;铜钱系统分析!$D$235,D948&lt;=铜钱系统分析!$E$235),3,AND(D948&gt;铜钱系统分析!$D$236,D948&lt;=铜钱系统分析!$E$236),2)</f>
        <v>2</v>
      </c>
      <c r="G948" s="48">
        <f t="shared" ca="1" si="142"/>
        <v>6.8056124478149904</v>
      </c>
      <c r="H948">
        <f ca="1">_xlfn.IFS(AND(G948&gt;铜钱系统分析!$D$233,G948&lt;=铜钱系统分析!$E$233),5,AND(G948&gt;铜钱系统分析!$D$234,G948&lt;=铜钱系统分析!$E$234),4,AND(G948&gt;铜钱系统分析!$D$235,G948&lt;=铜钱系统分析!$E$235),3,AND(G948&gt;铜钱系统分析!$D$236,G948&lt;=铜钱系统分析!$E$236),2)</f>
        <v>3</v>
      </c>
      <c r="J948" s="48">
        <f t="shared" ca="1" si="143"/>
        <v>93.617508642579764</v>
      </c>
      <c r="K948">
        <f ca="1">_xlfn.IFS(AND(J948&gt;铜钱系统分析!$D$233,J948&lt;=铜钱系统分析!$E$233),5,AND(J948&gt;铜钱系统分析!$D$234,J948&lt;=铜钱系统分析!$E$234),4,AND(J948&gt;铜钱系统分析!$D$235,J948&lt;=铜钱系统分析!$E$235),3,AND(J948&gt;铜钱系统分析!$D$236,J948&lt;=铜钱系统分析!$E$236),2)</f>
        <v>2</v>
      </c>
      <c r="M948" s="48">
        <f t="shared" ca="1" si="144"/>
        <v>69.3027417553254</v>
      </c>
      <c r="N948">
        <f ca="1">_xlfn.IFS(AND(M948&gt;铜钱系统分析!$D$233,M948&lt;=铜钱系统分析!$E$233),5,AND(M948&gt;铜钱系统分析!$D$234,M948&lt;=铜钱系统分析!$E$234),4,AND(M948&gt;铜钱系统分析!$D$235,M948&lt;=铜钱系统分析!$E$235),3,AND(M948&gt;铜钱系统分析!$D$236,M948&lt;=铜钱系统分析!$E$236),2)</f>
        <v>3</v>
      </c>
      <c r="P948" s="48">
        <f t="shared" ca="1" si="145"/>
        <v>31.364433328504994</v>
      </c>
      <c r="Q948">
        <f ca="1">_xlfn.IFS(AND(P948&gt;铜钱系统分析!$D$233,P948&lt;=铜钱系统分析!$E$233),5,AND(P948&gt;铜钱系统分析!$D$234,P948&lt;=铜钱系统分析!$E$234),4,AND(P948&gt;铜钱系统分析!$D$235,P948&lt;=铜钱系统分析!$E$235),3,AND(P948&gt;铜钱系统分析!$D$236,P948&lt;=铜钱系统分析!$E$236),2)</f>
        <v>3</v>
      </c>
      <c r="S948" s="48">
        <f t="shared" ca="1" si="146"/>
        <v>52.09909230087888</v>
      </c>
      <c r="T948">
        <f ca="1">_xlfn.IFS(AND(S948&gt;铜钱系统分析!$D$233,S948&lt;=铜钱系统分析!$E$233),5,AND(S948&gt;铜钱系统分析!$D$234,S948&lt;=铜钱系统分析!$E$234),4,AND(S948&gt;铜钱系统分析!$D$235,S948&lt;=铜钱系统分析!$E$235),3,AND(S948&gt;铜钱系统分析!$D$236,S948&lt;=铜钱系统分析!$E$236),2)</f>
        <v>3</v>
      </c>
      <c r="V948" s="48">
        <f t="shared" ca="1" si="147"/>
        <v>26.201713205846467</v>
      </c>
      <c r="W948">
        <f ca="1">_xlfn.IFS(AND(V948&gt;铜钱系统分析!$D$233,V948&lt;=铜钱系统分析!$E$233),5,AND(V948&gt;铜钱系统分析!$D$234,V948&lt;=铜钱系统分析!$E$234),4,AND(V948&gt;铜钱系统分析!$D$235,V948&lt;=铜钱系统分析!$E$235),3,AND(V948&gt;铜钱系统分析!$D$236,V948&lt;=铜钱系统分析!$E$236),2)</f>
        <v>3</v>
      </c>
      <c r="Y948" s="48">
        <f t="shared" ca="1" si="148"/>
        <v>30.143644576512997</v>
      </c>
      <c r="Z948">
        <f ca="1">_xlfn.IFS(AND(Y948&gt;铜钱系统分析!$D$233,Y948&lt;=铜钱系统分析!$E$233),5,AND(Y948&gt;铜钱系统分析!$D$234,Y948&lt;=铜钱系统分析!$E$234),4,AND(Y948&gt;铜钱系统分析!$D$235,Y948&lt;=铜钱系统分析!$E$235),3,AND(Y948&gt;铜钱系统分析!$D$236,Y948&lt;=铜钱系统分析!$E$236),2)</f>
        <v>3</v>
      </c>
      <c r="AB948" s="48">
        <f t="shared" ca="1" si="149"/>
        <v>3.396257057531249</v>
      </c>
      <c r="AC948">
        <f ca="1">_xlfn.IFS(AND(AB948&gt;铜钱系统分析!$D$233,AB948&lt;=铜钱系统分析!$E$233),5,AND(AB948&gt;铜钱系统分析!$D$234,AB948&lt;=铜钱系统分析!$E$234),4,AND(AB948&gt;铜钱系统分析!$D$235,AB948&lt;=铜钱系统分析!$E$235),3,AND(AB948&gt;铜钱系统分析!$D$236,AB948&lt;=铜钱系统分析!$E$236),2)</f>
        <v>3</v>
      </c>
    </row>
    <row r="949" spans="1:29" x14ac:dyDescent="0.15">
      <c r="A949" s="48">
        <f t="shared" ca="1" si="140"/>
        <v>42.080706513605847</v>
      </c>
      <c r="B949">
        <f ca="1">_xlfn.IFS(AND(A949&gt;铜钱系统分析!$D$233,A949&lt;=铜钱系统分析!$E$233),5,AND(A949&gt;铜钱系统分析!$D$234,A949&lt;=铜钱系统分析!$E$234),4,AND(A949&gt;铜钱系统分析!$D$235,A949&lt;=铜钱系统分析!$E$235),3,AND(A949&gt;铜钱系统分析!$D$236,A949&lt;=铜钱系统分析!$E$236),2)</f>
        <v>3</v>
      </c>
      <c r="D949" s="48">
        <f t="shared" ca="1" si="141"/>
        <v>71.38878625125804</v>
      </c>
      <c r="E949">
        <f ca="1">_xlfn.IFS(AND(D949&gt;铜钱系统分析!$D$233,D949&lt;=铜钱系统分析!$E$233),5,AND(D949&gt;铜钱系统分析!$D$234,D949&lt;=铜钱系统分析!$E$234),4,AND(D949&gt;铜钱系统分析!$D$235,D949&lt;=铜钱系统分析!$E$235),3,AND(D949&gt;铜钱系统分析!$D$236,D949&lt;=铜钱系统分析!$E$236),2)</f>
        <v>3</v>
      </c>
      <c r="G949" s="48">
        <f t="shared" ca="1" si="142"/>
        <v>71.100952876305996</v>
      </c>
      <c r="H949">
        <f ca="1">_xlfn.IFS(AND(G949&gt;铜钱系统分析!$D$233,G949&lt;=铜钱系统分析!$E$233),5,AND(G949&gt;铜钱系统分析!$D$234,G949&lt;=铜钱系统分析!$E$234),4,AND(G949&gt;铜钱系统分析!$D$235,G949&lt;=铜钱系统分析!$E$235),3,AND(G949&gt;铜钱系统分析!$D$236,G949&lt;=铜钱系统分析!$E$236),2)</f>
        <v>3</v>
      </c>
      <c r="J949" s="48">
        <f t="shared" ca="1" si="143"/>
        <v>62.181978250600913</v>
      </c>
      <c r="K949">
        <f ca="1">_xlfn.IFS(AND(J949&gt;铜钱系统分析!$D$233,J949&lt;=铜钱系统分析!$E$233),5,AND(J949&gt;铜钱系统分析!$D$234,J949&lt;=铜钱系统分析!$E$234),4,AND(J949&gt;铜钱系统分析!$D$235,J949&lt;=铜钱系统分析!$E$235),3,AND(J949&gt;铜钱系统分析!$D$236,J949&lt;=铜钱系统分析!$E$236),2)</f>
        <v>3</v>
      </c>
      <c r="M949" s="48">
        <f t="shared" ca="1" si="144"/>
        <v>10.283826823815934</v>
      </c>
      <c r="N949">
        <f ca="1">_xlfn.IFS(AND(M949&gt;铜钱系统分析!$D$233,M949&lt;=铜钱系统分析!$E$233),5,AND(M949&gt;铜钱系统分析!$D$234,M949&lt;=铜钱系统分析!$E$234),4,AND(M949&gt;铜钱系统分析!$D$235,M949&lt;=铜钱系统分析!$E$235),3,AND(M949&gt;铜钱系统分析!$D$236,M949&lt;=铜钱系统分析!$E$236),2)</f>
        <v>3</v>
      </c>
      <c r="P949" s="48">
        <f t="shared" ca="1" si="145"/>
        <v>13.440923050597986</v>
      </c>
      <c r="Q949">
        <f ca="1">_xlfn.IFS(AND(P949&gt;铜钱系统分析!$D$233,P949&lt;=铜钱系统分析!$E$233),5,AND(P949&gt;铜钱系统分析!$D$234,P949&lt;=铜钱系统分析!$E$234),4,AND(P949&gt;铜钱系统分析!$D$235,P949&lt;=铜钱系统分析!$E$235),3,AND(P949&gt;铜钱系统分析!$D$236,P949&lt;=铜钱系统分析!$E$236),2)</f>
        <v>3</v>
      </c>
      <c r="S949" s="48">
        <f t="shared" ca="1" si="146"/>
        <v>65.821855223359591</v>
      </c>
      <c r="T949">
        <f ca="1">_xlfn.IFS(AND(S949&gt;铜钱系统分析!$D$233,S949&lt;=铜钱系统分析!$E$233),5,AND(S949&gt;铜钱系统分析!$D$234,S949&lt;=铜钱系统分析!$E$234),4,AND(S949&gt;铜钱系统分析!$D$235,S949&lt;=铜钱系统分析!$E$235),3,AND(S949&gt;铜钱系统分析!$D$236,S949&lt;=铜钱系统分析!$E$236),2)</f>
        <v>3</v>
      </c>
      <c r="V949" s="48">
        <f t="shared" ca="1" si="147"/>
        <v>18.595253355402253</v>
      </c>
      <c r="W949">
        <f ca="1">_xlfn.IFS(AND(V949&gt;铜钱系统分析!$D$233,V949&lt;=铜钱系统分析!$E$233),5,AND(V949&gt;铜钱系统分析!$D$234,V949&lt;=铜钱系统分析!$E$234),4,AND(V949&gt;铜钱系统分析!$D$235,V949&lt;=铜钱系统分析!$E$235),3,AND(V949&gt;铜钱系统分析!$D$236,V949&lt;=铜钱系统分析!$E$236),2)</f>
        <v>3</v>
      </c>
      <c r="Y949" s="48">
        <f t="shared" ca="1" si="148"/>
        <v>67.979693460072326</v>
      </c>
      <c r="Z949">
        <f ca="1">_xlfn.IFS(AND(Y949&gt;铜钱系统分析!$D$233,Y949&lt;=铜钱系统分析!$E$233),5,AND(Y949&gt;铜钱系统分析!$D$234,Y949&lt;=铜钱系统分析!$E$234),4,AND(Y949&gt;铜钱系统分析!$D$235,Y949&lt;=铜钱系统分析!$E$235),3,AND(Y949&gt;铜钱系统分析!$D$236,Y949&lt;=铜钱系统分析!$E$236),2)</f>
        <v>3</v>
      </c>
      <c r="AB949" s="48">
        <f t="shared" ca="1" si="149"/>
        <v>75.433637838139518</v>
      </c>
      <c r="AC949">
        <f ca="1">_xlfn.IFS(AND(AB949&gt;铜钱系统分析!$D$233,AB949&lt;=铜钱系统分析!$E$233),5,AND(AB949&gt;铜钱系统分析!$D$234,AB949&lt;=铜钱系统分析!$E$234),4,AND(AB949&gt;铜钱系统分析!$D$235,AB949&lt;=铜钱系统分析!$E$235),3,AND(AB949&gt;铜钱系统分析!$D$236,AB949&lt;=铜钱系统分析!$E$236),2)</f>
        <v>2</v>
      </c>
    </row>
    <row r="950" spans="1:29" x14ac:dyDescent="0.15">
      <c r="A950" s="48">
        <f t="shared" ca="1" si="140"/>
        <v>2.0419360722704227</v>
      </c>
      <c r="B950">
        <f ca="1">_xlfn.IFS(AND(A950&gt;铜钱系统分析!$D$233,A950&lt;=铜钱系统分析!$E$233),5,AND(A950&gt;铜钱系统分析!$D$234,A950&lt;=铜钱系统分析!$E$234),4,AND(A950&gt;铜钱系统分析!$D$235,A950&lt;=铜钱系统分析!$E$235),3,AND(A950&gt;铜钱系统分析!$D$236,A950&lt;=铜钱系统分析!$E$236),2)</f>
        <v>4</v>
      </c>
      <c r="D950" s="48">
        <f t="shared" ca="1" si="141"/>
        <v>12.193861286813867</v>
      </c>
      <c r="E950">
        <f ca="1">_xlfn.IFS(AND(D950&gt;铜钱系统分析!$D$233,D950&lt;=铜钱系统分析!$E$233),5,AND(D950&gt;铜钱系统分析!$D$234,D950&lt;=铜钱系统分析!$E$234),4,AND(D950&gt;铜钱系统分析!$D$235,D950&lt;=铜钱系统分析!$E$235),3,AND(D950&gt;铜钱系统分析!$D$236,D950&lt;=铜钱系统分析!$E$236),2)</f>
        <v>3</v>
      </c>
      <c r="G950" s="48">
        <f t="shared" ca="1" si="142"/>
        <v>67.448975099750697</v>
      </c>
      <c r="H950">
        <f ca="1">_xlfn.IFS(AND(G950&gt;铜钱系统分析!$D$233,G950&lt;=铜钱系统分析!$E$233),5,AND(G950&gt;铜钱系统分析!$D$234,G950&lt;=铜钱系统分析!$E$234),4,AND(G950&gt;铜钱系统分析!$D$235,G950&lt;=铜钱系统分析!$E$235),3,AND(G950&gt;铜钱系统分析!$D$236,G950&lt;=铜钱系统分析!$E$236),2)</f>
        <v>3</v>
      </c>
      <c r="J950" s="48">
        <f t="shared" ca="1" si="143"/>
        <v>71.917697498883697</v>
      </c>
      <c r="K950">
        <f ca="1">_xlfn.IFS(AND(J950&gt;铜钱系统分析!$D$233,J950&lt;=铜钱系统分析!$E$233),5,AND(J950&gt;铜钱系统分析!$D$234,J950&lt;=铜钱系统分析!$E$234),4,AND(J950&gt;铜钱系统分析!$D$235,J950&lt;=铜钱系统分析!$E$235),3,AND(J950&gt;铜钱系统分析!$D$236,J950&lt;=铜钱系统分析!$E$236),2)</f>
        <v>3</v>
      </c>
      <c r="M950" s="48">
        <f t="shared" ca="1" si="144"/>
        <v>12.519502137903659</v>
      </c>
      <c r="N950">
        <f ca="1">_xlfn.IFS(AND(M950&gt;铜钱系统分析!$D$233,M950&lt;=铜钱系统分析!$E$233),5,AND(M950&gt;铜钱系统分析!$D$234,M950&lt;=铜钱系统分析!$E$234),4,AND(M950&gt;铜钱系统分析!$D$235,M950&lt;=铜钱系统分析!$E$235),3,AND(M950&gt;铜钱系统分析!$D$236,M950&lt;=铜钱系统分析!$E$236),2)</f>
        <v>3</v>
      </c>
      <c r="P950" s="48">
        <f t="shared" ca="1" si="145"/>
        <v>59.38694241995649</v>
      </c>
      <c r="Q950">
        <f ca="1">_xlfn.IFS(AND(P950&gt;铜钱系统分析!$D$233,P950&lt;=铜钱系统分析!$E$233),5,AND(P950&gt;铜钱系统分析!$D$234,P950&lt;=铜钱系统分析!$E$234),4,AND(P950&gt;铜钱系统分析!$D$235,P950&lt;=铜钱系统分析!$E$235),3,AND(P950&gt;铜钱系统分析!$D$236,P950&lt;=铜钱系统分析!$E$236),2)</f>
        <v>3</v>
      </c>
      <c r="S950" s="48">
        <f t="shared" ca="1" si="146"/>
        <v>9.0768778628273701</v>
      </c>
      <c r="T950">
        <f ca="1">_xlfn.IFS(AND(S950&gt;铜钱系统分析!$D$233,S950&lt;=铜钱系统分析!$E$233),5,AND(S950&gt;铜钱系统分析!$D$234,S950&lt;=铜钱系统分析!$E$234),4,AND(S950&gt;铜钱系统分析!$D$235,S950&lt;=铜钱系统分析!$E$235),3,AND(S950&gt;铜钱系统分析!$D$236,S950&lt;=铜钱系统分析!$E$236),2)</f>
        <v>3</v>
      </c>
      <c r="V950" s="48">
        <f t="shared" ca="1" si="147"/>
        <v>22.336733004233199</v>
      </c>
      <c r="W950">
        <f ca="1">_xlfn.IFS(AND(V950&gt;铜钱系统分析!$D$233,V950&lt;=铜钱系统分析!$E$233),5,AND(V950&gt;铜钱系统分析!$D$234,V950&lt;=铜钱系统分析!$E$234),4,AND(V950&gt;铜钱系统分析!$D$235,V950&lt;=铜钱系统分析!$E$235),3,AND(V950&gt;铜钱系统分析!$D$236,V950&lt;=铜钱系统分析!$E$236),2)</f>
        <v>3</v>
      </c>
      <c r="Y950" s="48">
        <f t="shared" ca="1" si="148"/>
        <v>4.1301390369226425</v>
      </c>
      <c r="Z950">
        <f ca="1">_xlfn.IFS(AND(Y950&gt;铜钱系统分析!$D$233,Y950&lt;=铜钱系统分析!$E$233),5,AND(Y950&gt;铜钱系统分析!$D$234,Y950&lt;=铜钱系统分析!$E$234),4,AND(Y950&gt;铜钱系统分析!$D$235,Y950&lt;=铜钱系统分析!$E$235),3,AND(Y950&gt;铜钱系统分析!$D$236,Y950&lt;=铜钱系统分析!$E$236),2)</f>
        <v>3</v>
      </c>
      <c r="AB950" s="48">
        <f t="shared" ca="1" si="149"/>
        <v>96.491539007483979</v>
      </c>
      <c r="AC950">
        <f ca="1">_xlfn.IFS(AND(AB950&gt;铜钱系统分析!$D$233,AB950&lt;=铜钱系统分析!$E$233),5,AND(AB950&gt;铜钱系统分析!$D$234,AB950&lt;=铜钱系统分析!$E$234),4,AND(AB950&gt;铜钱系统分析!$D$235,AB950&lt;=铜钱系统分析!$E$235),3,AND(AB950&gt;铜钱系统分析!$D$236,AB950&lt;=铜钱系统分析!$E$236),2)</f>
        <v>2</v>
      </c>
    </row>
    <row r="951" spans="1:29" x14ac:dyDescent="0.15">
      <c r="A951" s="48">
        <f t="shared" ca="1" si="140"/>
        <v>17.273848461843688</v>
      </c>
      <c r="B951">
        <f ca="1">_xlfn.IFS(AND(A951&gt;铜钱系统分析!$D$233,A951&lt;=铜钱系统分析!$E$233),5,AND(A951&gt;铜钱系统分析!$D$234,A951&lt;=铜钱系统分析!$E$234),4,AND(A951&gt;铜钱系统分析!$D$235,A951&lt;=铜钱系统分析!$E$235),3,AND(A951&gt;铜钱系统分析!$D$236,A951&lt;=铜钱系统分析!$E$236),2)</f>
        <v>3</v>
      </c>
      <c r="D951" s="48">
        <f t="shared" ca="1" si="141"/>
        <v>11.263676272505164</v>
      </c>
      <c r="E951">
        <f ca="1">_xlfn.IFS(AND(D951&gt;铜钱系统分析!$D$233,D951&lt;=铜钱系统分析!$E$233),5,AND(D951&gt;铜钱系统分析!$D$234,D951&lt;=铜钱系统分析!$E$234),4,AND(D951&gt;铜钱系统分析!$D$235,D951&lt;=铜钱系统分析!$E$235),3,AND(D951&gt;铜钱系统分析!$D$236,D951&lt;=铜钱系统分析!$E$236),2)</f>
        <v>3</v>
      </c>
      <c r="G951" s="48">
        <f t="shared" ca="1" si="142"/>
        <v>33.073114254539682</v>
      </c>
      <c r="H951">
        <f ca="1">_xlfn.IFS(AND(G951&gt;铜钱系统分析!$D$233,G951&lt;=铜钱系统分析!$E$233),5,AND(G951&gt;铜钱系统分析!$D$234,G951&lt;=铜钱系统分析!$E$234),4,AND(G951&gt;铜钱系统分析!$D$235,G951&lt;=铜钱系统分析!$E$235),3,AND(G951&gt;铜钱系统分析!$D$236,G951&lt;=铜钱系统分析!$E$236),2)</f>
        <v>3</v>
      </c>
      <c r="J951" s="48">
        <f t="shared" ca="1" si="143"/>
        <v>68.997374145138494</v>
      </c>
      <c r="K951">
        <f ca="1">_xlfn.IFS(AND(J951&gt;铜钱系统分析!$D$233,J951&lt;=铜钱系统分析!$E$233),5,AND(J951&gt;铜钱系统分析!$D$234,J951&lt;=铜钱系统分析!$E$234),4,AND(J951&gt;铜钱系统分析!$D$235,J951&lt;=铜钱系统分析!$E$235),3,AND(J951&gt;铜钱系统分析!$D$236,J951&lt;=铜钱系统分析!$E$236),2)</f>
        <v>3</v>
      </c>
      <c r="M951" s="48">
        <f t="shared" ca="1" si="144"/>
        <v>74.471997330714018</v>
      </c>
      <c r="N951">
        <f ca="1">_xlfn.IFS(AND(M951&gt;铜钱系统分析!$D$233,M951&lt;=铜钱系统分析!$E$233),5,AND(M951&gt;铜钱系统分析!$D$234,M951&lt;=铜钱系统分析!$E$234),4,AND(M951&gt;铜钱系统分析!$D$235,M951&lt;=铜钱系统分析!$E$235),3,AND(M951&gt;铜钱系统分析!$D$236,M951&lt;=铜钱系统分析!$E$236),2)</f>
        <v>2</v>
      </c>
      <c r="P951" s="48">
        <f t="shared" ca="1" si="145"/>
        <v>48.470907097968094</v>
      </c>
      <c r="Q951">
        <f ca="1">_xlfn.IFS(AND(P951&gt;铜钱系统分析!$D$233,P951&lt;=铜钱系统分析!$E$233),5,AND(P951&gt;铜钱系统分析!$D$234,P951&lt;=铜钱系统分析!$E$234),4,AND(P951&gt;铜钱系统分析!$D$235,P951&lt;=铜钱系统分析!$E$235),3,AND(P951&gt;铜钱系统分析!$D$236,P951&lt;=铜钱系统分析!$E$236),2)</f>
        <v>3</v>
      </c>
      <c r="S951" s="48">
        <f t="shared" ca="1" si="146"/>
        <v>22.353118328485166</v>
      </c>
      <c r="T951">
        <f ca="1">_xlfn.IFS(AND(S951&gt;铜钱系统分析!$D$233,S951&lt;=铜钱系统分析!$E$233),5,AND(S951&gt;铜钱系统分析!$D$234,S951&lt;=铜钱系统分析!$E$234),4,AND(S951&gt;铜钱系统分析!$D$235,S951&lt;=铜钱系统分析!$E$235),3,AND(S951&gt;铜钱系统分析!$D$236,S951&lt;=铜钱系统分析!$E$236),2)</f>
        <v>3</v>
      </c>
      <c r="V951" s="48">
        <f t="shared" ca="1" si="147"/>
        <v>14.015035985474311</v>
      </c>
      <c r="W951">
        <f ca="1">_xlfn.IFS(AND(V951&gt;铜钱系统分析!$D$233,V951&lt;=铜钱系统分析!$E$233),5,AND(V951&gt;铜钱系统分析!$D$234,V951&lt;=铜钱系统分析!$E$234),4,AND(V951&gt;铜钱系统分析!$D$235,V951&lt;=铜钱系统分析!$E$235),3,AND(V951&gt;铜钱系统分析!$D$236,V951&lt;=铜钱系统分析!$E$236),2)</f>
        <v>3</v>
      </c>
      <c r="Y951" s="48">
        <f t="shared" ca="1" si="148"/>
        <v>37.62000532843517</v>
      </c>
      <c r="Z951">
        <f ca="1">_xlfn.IFS(AND(Y951&gt;铜钱系统分析!$D$233,Y951&lt;=铜钱系统分析!$E$233),5,AND(Y951&gt;铜钱系统分析!$D$234,Y951&lt;=铜钱系统分析!$E$234),4,AND(Y951&gt;铜钱系统分析!$D$235,Y951&lt;=铜钱系统分析!$E$235),3,AND(Y951&gt;铜钱系统分析!$D$236,Y951&lt;=铜钱系统分析!$E$236),2)</f>
        <v>3</v>
      </c>
      <c r="AB951" s="48">
        <f t="shared" ca="1" si="149"/>
        <v>95.440386464890651</v>
      </c>
      <c r="AC951">
        <f ca="1">_xlfn.IFS(AND(AB951&gt;铜钱系统分析!$D$233,AB951&lt;=铜钱系统分析!$E$233),5,AND(AB951&gt;铜钱系统分析!$D$234,AB951&lt;=铜钱系统分析!$E$234),4,AND(AB951&gt;铜钱系统分析!$D$235,AB951&lt;=铜钱系统分析!$E$235),3,AND(AB951&gt;铜钱系统分析!$D$236,AB951&lt;=铜钱系统分析!$E$236),2)</f>
        <v>2</v>
      </c>
    </row>
    <row r="952" spans="1:29" x14ac:dyDescent="0.15">
      <c r="A952" s="48">
        <f t="shared" ca="1" si="140"/>
        <v>36.3580885468456</v>
      </c>
      <c r="B952">
        <f ca="1">_xlfn.IFS(AND(A952&gt;铜钱系统分析!$D$233,A952&lt;=铜钱系统分析!$E$233),5,AND(A952&gt;铜钱系统分析!$D$234,A952&lt;=铜钱系统分析!$E$234),4,AND(A952&gt;铜钱系统分析!$D$235,A952&lt;=铜钱系统分析!$E$235),3,AND(A952&gt;铜钱系统分析!$D$236,A952&lt;=铜钱系统分析!$E$236),2)</f>
        <v>3</v>
      </c>
      <c r="D952" s="48">
        <f t="shared" ca="1" si="141"/>
        <v>1.5130057005717346</v>
      </c>
      <c r="E952">
        <f ca="1">_xlfn.IFS(AND(D952&gt;铜钱系统分析!$D$233,D952&lt;=铜钱系统分析!$E$233),5,AND(D952&gt;铜钱系统分析!$D$234,D952&lt;=铜钱系统分析!$E$234),4,AND(D952&gt;铜钱系统分析!$D$235,D952&lt;=铜钱系统分析!$E$235),3,AND(D952&gt;铜钱系统分析!$D$236,D952&lt;=铜钱系统分析!$E$236),2)</f>
        <v>4</v>
      </c>
      <c r="G952" s="48">
        <f t="shared" ca="1" si="142"/>
        <v>84.489021420659938</v>
      </c>
      <c r="H952">
        <f ca="1">_xlfn.IFS(AND(G952&gt;铜钱系统分析!$D$233,G952&lt;=铜钱系统分析!$E$233),5,AND(G952&gt;铜钱系统分析!$D$234,G952&lt;=铜钱系统分析!$E$234),4,AND(G952&gt;铜钱系统分析!$D$235,G952&lt;=铜钱系统分析!$E$235),3,AND(G952&gt;铜钱系统分析!$D$236,G952&lt;=铜钱系统分析!$E$236),2)</f>
        <v>2</v>
      </c>
      <c r="J952" s="48">
        <f t="shared" ca="1" si="143"/>
        <v>81.605844650289157</v>
      </c>
      <c r="K952">
        <f ca="1">_xlfn.IFS(AND(J952&gt;铜钱系统分析!$D$233,J952&lt;=铜钱系统分析!$E$233),5,AND(J952&gt;铜钱系统分析!$D$234,J952&lt;=铜钱系统分析!$E$234),4,AND(J952&gt;铜钱系统分析!$D$235,J952&lt;=铜钱系统分析!$E$235),3,AND(J952&gt;铜钱系统分析!$D$236,J952&lt;=铜钱系统分析!$E$236),2)</f>
        <v>2</v>
      </c>
      <c r="M952" s="48">
        <f t="shared" ca="1" si="144"/>
        <v>44.889045179021757</v>
      </c>
      <c r="N952">
        <f ca="1">_xlfn.IFS(AND(M952&gt;铜钱系统分析!$D$233,M952&lt;=铜钱系统分析!$E$233),5,AND(M952&gt;铜钱系统分析!$D$234,M952&lt;=铜钱系统分析!$E$234),4,AND(M952&gt;铜钱系统分析!$D$235,M952&lt;=铜钱系统分析!$E$235),3,AND(M952&gt;铜钱系统分析!$D$236,M952&lt;=铜钱系统分析!$E$236),2)</f>
        <v>3</v>
      </c>
      <c r="P952" s="48">
        <f t="shared" ca="1" si="145"/>
        <v>22.374852165695291</v>
      </c>
      <c r="Q952">
        <f ca="1">_xlfn.IFS(AND(P952&gt;铜钱系统分析!$D$233,P952&lt;=铜钱系统分析!$E$233),5,AND(P952&gt;铜钱系统分析!$D$234,P952&lt;=铜钱系统分析!$E$234),4,AND(P952&gt;铜钱系统分析!$D$235,P952&lt;=铜钱系统分析!$E$235),3,AND(P952&gt;铜钱系统分析!$D$236,P952&lt;=铜钱系统分析!$E$236),2)</f>
        <v>3</v>
      </c>
      <c r="S952" s="48">
        <f t="shared" ca="1" si="146"/>
        <v>78.06022457512023</v>
      </c>
      <c r="T952">
        <f ca="1">_xlfn.IFS(AND(S952&gt;铜钱系统分析!$D$233,S952&lt;=铜钱系统分析!$E$233),5,AND(S952&gt;铜钱系统分析!$D$234,S952&lt;=铜钱系统分析!$E$234),4,AND(S952&gt;铜钱系统分析!$D$235,S952&lt;=铜钱系统分析!$E$235),3,AND(S952&gt;铜钱系统分析!$D$236,S952&lt;=铜钱系统分析!$E$236),2)</f>
        <v>2</v>
      </c>
      <c r="V952" s="48">
        <f t="shared" ca="1" si="147"/>
        <v>75.222677322266577</v>
      </c>
      <c r="W952">
        <f ca="1">_xlfn.IFS(AND(V952&gt;铜钱系统分析!$D$233,V952&lt;=铜钱系统分析!$E$233),5,AND(V952&gt;铜钱系统分析!$D$234,V952&lt;=铜钱系统分析!$E$234),4,AND(V952&gt;铜钱系统分析!$D$235,V952&lt;=铜钱系统分析!$E$235),3,AND(V952&gt;铜钱系统分析!$D$236,V952&lt;=铜钱系统分析!$E$236),2)</f>
        <v>2</v>
      </c>
      <c r="Y952" s="48">
        <f t="shared" ca="1" si="148"/>
        <v>83.704222889691593</v>
      </c>
      <c r="Z952">
        <f ca="1">_xlfn.IFS(AND(Y952&gt;铜钱系统分析!$D$233,Y952&lt;=铜钱系统分析!$E$233),5,AND(Y952&gt;铜钱系统分析!$D$234,Y952&lt;=铜钱系统分析!$E$234),4,AND(Y952&gt;铜钱系统分析!$D$235,Y952&lt;=铜钱系统分析!$E$235),3,AND(Y952&gt;铜钱系统分析!$D$236,Y952&lt;=铜钱系统分析!$E$236),2)</f>
        <v>2</v>
      </c>
      <c r="AB952" s="48">
        <f t="shared" ca="1" si="149"/>
        <v>21.132497853114074</v>
      </c>
      <c r="AC952">
        <f ca="1">_xlfn.IFS(AND(AB952&gt;铜钱系统分析!$D$233,AB952&lt;=铜钱系统分析!$E$233),5,AND(AB952&gt;铜钱系统分析!$D$234,AB952&lt;=铜钱系统分析!$E$234),4,AND(AB952&gt;铜钱系统分析!$D$235,AB952&lt;=铜钱系统分析!$E$235),3,AND(AB952&gt;铜钱系统分析!$D$236,AB952&lt;=铜钱系统分析!$E$236),2)</f>
        <v>3</v>
      </c>
    </row>
    <row r="953" spans="1:29" x14ac:dyDescent="0.15">
      <c r="A953" s="48">
        <f t="shared" ca="1" si="140"/>
        <v>53.16268663003698</v>
      </c>
      <c r="B953">
        <f ca="1">_xlfn.IFS(AND(A953&gt;铜钱系统分析!$D$233,A953&lt;=铜钱系统分析!$E$233),5,AND(A953&gt;铜钱系统分析!$D$234,A953&lt;=铜钱系统分析!$E$234),4,AND(A953&gt;铜钱系统分析!$D$235,A953&lt;=铜钱系统分析!$E$235),3,AND(A953&gt;铜钱系统分析!$D$236,A953&lt;=铜钱系统分析!$E$236),2)</f>
        <v>3</v>
      </c>
      <c r="D953" s="48">
        <f t="shared" ca="1" si="141"/>
        <v>65.884573903696335</v>
      </c>
      <c r="E953">
        <f ca="1">_xlfn.IFS(AND(D953&gt;铜钱系统分析!$D$233,D953&lt;=铜钱系统分析!$E$233),5,AND(D953&gt;铜钱系统分析!$D$234,D953&lt;=铜钱系统分析!$E$234),4,AND(D953&gt;铜钱系统分析!$D$235,D953&lt;=铜钱系统分析!$E$235),3,AND(D953&gt;铜钱系统分析!$D$236,D953&lt;=铜钱系统分析!$E$236),2)</f>
        <v>3</v>
      </c>
      <c r="G953" s="48">
        <f t="shared" ca="1" si="142"/>
        <v>3.6237804371488602</v>
      </c>
      <c r="H953">
        <f ca="1">_xlfn.IFS(AND(G953&gt;铜钱系统分析!$D$233,G953&lt;=铜钱系统分析!$E$233),5,AND(G953&gt;铜钱系统分析!$D$234,G953&lt;=铜钱系统分析!$E$234),4,AND(G953&gt;铜钱系统分析!$D$235,G953&lt;=铜钱系统分析!$E$235),3,AND(G953&gt;铜钱系统分析!$D$236,G953&lt;=铜钱系统分析!$E$236),2)</f>
        <v>3</v>
      </c>
      <c r="J953" s="48">
        <f t="shared" ca="1" si="143"/>
        <v>30.167515239336062</v>
      </c>
      <c r="K953">
        <f ca="1">_xlfn.IFS(AND(J953&gt;铜钱系统分析!$D$233,J953&lt;=铜钱系统分析!$E$233),5,AND(J953&gt;铜钱系统分析!$D$234,J953&lt;=铜钱系统分析!$E$234),4,AND(J953&gt;铜钱系统分析!$D$235,J953&lt;=铜钱系统分析!$E$235),3,AND(J953&gt;铜钱系统分析!$D$236,J953&lt;=铜钱系统分析!$E$236),2)</f>
        <v>3</v>
      </c>
      <c r="M953" s="48">
        <f t="shared" ca="1" si="144"/>
        <v>77.713569570490947</v>
      </c>
      <c r="N953">
        <f ca="1">_xlfn.IFS(AND(M953&gt;铜钱系统分析!$D$233,M953&lt;=铜钱系统分析!$E$233),5,AND(M953&gt;铜钱系统分析!$D$234,M953&lt;=铜钱系统分析!$E$234),4,AND(M953&gt;铜钱系统分析!$D$235,M953&lt;=铜钱系统分析!$E$235),3,AND(M953&gt;铜钱系统分析!$D$236,M953&lt;=铜钱系统分析!$E$236),2)</f>
        <v>2</v>
      </c>
      <c r="P953" s="48">
        <f t="shared" ca="1" si="145"/>
        <v>25.04060271202534</v>
      </c>
      <c r="Q953">
        <f ca="1">_xlfn.IFS(AND(P953&gt;铜钱系统分析!$D$233,P953&lt;=铜钱系统分析!$E$233),5,AND(P953&gt;铜钱系统分析!$D$234,P953&lt;=铜钱系统分析!$E$234),4,AND(P953&gt;铜钱系统分析!$D$235,P953&lt;=铜钱系统分析!$E$235),3,AND(P953&gt;铜钱系统分析!$D$236,P953&lt;=铜钱系统分析!$E$236),2)</f>
        <v>3</v>
      </c>
      <c r="S953" s="48">
        <f t="shared" ca="1" si="146"/>
        <v>83.153779287856608</v>
      </c>
      <c r="T953">
        <f ca="1">_xlfn.IFS(AND(S953&gt;铜钱系统分析!$D$233,S953&lt;=铜钱系统分析!$E$233),5,AND(S953&gt;铜钱系统分析!$D$234,S953&lt;=铜钱系统分析!$E$234),4,AND(S953&gt;铜钱系统分析!$D$235,S953&lt;=铜钱系统分析!$E$235),3,AND(S953&gt;铜钱系统分析!$D$236,S953&lt;=铜钱系统分析!$E$236),2)</f>
        <v>2</v>
      </c>
      <c r="V953" s="48">
        <f t="shared" ca="1" si="147"/>
        <v>59.328928578473871</v>
      </c>
      <c r="W953">
        <f ca="1">_xlfn.IFS(AND(V953&gt;铜钱系统分析!$D$233,V953&lt;=铜钱系统分析!$E$233),5,AND(V953&gt;铜钱系统分析!$D$234,V953&lt;=铜钱系统分析!$E$234),4,AND(V953&gt;铜钱系统分析!$D$235,V953&lt;=铜钱系统分析!$E$235),3,AND(V953&gt;铜钱系统分析!$D$236,V953&lt;=铜钱系统分析!$E$236),2)</f>
        <v>3</v>
      </c>
      <c r="Y953" s="48">
        <f t="shared" ca="1" si="148"/>
        <v>42.388861383093094</v>
      </c>
      <c r="Z953">
        <f ca="1">_xlfn.IFS(AND(Y953&gt;铜钱系统分析!$D$233,Y953&lt;=铜钱系统分析!$E$233),5,AND(Y953&gt;铜钱系统分析!$D$234,Y953&lt;=铜钱系统分析!$E$234),4,AND(Y953&gt;铜钱系统分析!$D$235,Y953&lt;=铜钱系统分析!$E$235),3,AND(Y953&gt;铜钱系统分析!$D$236,Y953&lt;=铜钱系统分析!$E$236),2)</f>
        <v>3</v>
      </c>
      <c r="AB953" s="48">
        <f t="shared" ca="1" si="149"/>
        <v>73.690771625458666</v>
      </c>
      <c r="AC953">
        <f ca="1">_xlfn.IFS(AND(AB953&gt;铜钱系统分析!$D$233,AB953&lt;=铜钱系统分析!$E$233),5,AND(AB953&gt;铜钱系统分析!$D$234,AB953&lt;=铜钱系统分析!$E$234),4,AND(AB953&gt;铜钱系统分析!$D$235,AB953&lt;=铜钱系统分析!$E$235),3,AND(AB953&gt;铜钱系统分析!$D$236,AB953&lt;=铜钱系统分析!$E$236),2)</f>
        <v>2</v>
      </c>
    </row>
    <row r="954" spans="1:29" x14ac:dyDescent="0.15">
      <c r="A954" s="48">
        <f t="shared" ca="1" si="140"/>
        <v>53.671026608553561</v>
      </c>
      <c r="B954">
        <f ca="1">_xlfn.IFS(AND(A954&gt;铜钱系统分析!$D$233,A954&lt;=铜钱系统分析!$E$233),5,AND(A954&gt;铜钱系统分析!$D$234,A954&lt;=铜钱系统分析!$E$234),4,AND(A954&gt;铜钱系统分析!$D$235,A954&lt;=铜钱系统分析!$E$235),3,AND(A954&gt;铜钱系统分析!$D$236,A954&lt;=铜钱系统分析!$E$236),2)</f>
        <v>3</v>
      </c>
      <c r="D954" s="48">
        <f t="shared" ca="1" si="141"/>
        <v>57.601804492616246</v>
      </c>
      <c r="E954">
        <f ca="1">_xlfn.IFS(AND(D954&gt;铜钱系统分析!$D$233,D954&lt;=铜钱系统分析!$E$233),5,AND(D954&gt;铜钱系统分析!$D$234,D954&lt;=铜钱系统分析!$E$234),4,AND(D954&gt;铜钱系统分析!$D$235,D954&lt;=铜钱系统分析!$E$235),3,AND(D954&gt;铜钱系统分析!$D$236,D954&lt;=铜钱系统分析!$E$236),2)</f>
        <v>3</v>
      </c>
      <c r="G954" s="48">
        <f t="shared" ca="1" si="142"/>
        <v>13.863121027086988</v>
      </c>
      <c r="H954">
        <f ca="1">_xlfn.IFS(AND(G954&gt;铜钱系统分析!$D$233,G954&lt;=铜钱系统分析!$E$233),5,AND(G954&gt;铜钱系统分析!$D$234,G954&lt;=铜钱系统分析!$E$234),4,AND(G954&gt;铜钱系统分析!$D$235,G954&lt;=铜钱系统分析!$E$235),3,AND(G954&gt;铜钱系统分析!$D$236,G954&lt;=铜钱系统分析!$E$236),2)</f>
        <v>3</v>
      </c>
      <c r="J954" s="48">
        <f t="shared" ca="1" si="143"/>
        <v>35.110998902117963</v>
      </c>
      <c r="K954">
        <f ca="1">_xlfn.IFS(AND(J954&gt;铜钱系统分析!$D$233,J954&lt;=铜钱系统分析!$E$233),5,AND(J954&gt;铜钱系统分析!$D$234,J954&lt;=铜钱系统分析!$E$234),4,AND(J954&gt;铜钱系统分析!$D$235,J954&lt;=铜钱系统分析!$E$235),3,AND(J954&gt;铜钱系统分析!$D$236,J954&lt;=铜钱系统分析!$E$236),2)</f>
        <v>3</v>
      </c>
      <c r="M954" s="48">
        <f t="shared" ca="1" si="144"/>
        <v>48.894983221577135</v>
      </c>
      <c r="N954">
        <f ca="1">_xlfn.IFS(AND(M954&gt;铜钱系统分析!$D$233,M954&lt;=铜钱系统分析!$E$233),5,AND(M954&gt;铜钱系统分析!$D$234,M954&lt;=铜钱系统分析!$E$234),4,AND(M954&gt;铜钱系统分析!$D$235,M954&lt;=铜钱系统分析!$E$235),3,AND(M954&gt;铜钱系统分析!$D$236,M954&lt;=铜钱系统分析!$E$236),2)</f>
        <v>3</v>
      </c>
      <c r="P954" s="48">
        <f t="shared" ca="1" si="145"/>
        <v>51.122124655610776</v>
      </c>
      <c r="Q954">
        <f ca="1">_xlfn.IFS(AND(P954&gt;铜钱系统分析!$D$233,P954&lt;=铜钱系统分析!$E$233),5,AND(P954&gt;铜钱系统分析!$D$234,P954&lt;=铜钱系统分析!$E$234),4,AND(P954&gt;铜钱系统分析!$D$235,P954&lt;=铜钱系统分析!$E$235),3,AND(P954&gt;铜钱系统分析!$D$236,P954&lt;=铜钱系统分析!$E$236),2)</f>
        <v>3</v>
      </c>
      <c r="S954" s="48">
        <f t="shared" ca="1" si="146"/>
        <v>6.189399331835677</v>
      </c>
      <c r="T954">
        <f ca="1">_xlfn.IFS(AND(S954&gt;铜钱系统分析!$D$233,S954&lt;=铜钱系统分析!$E$233),5,AND(S954&gt;铜钱系统分析!$D$234,S954&lt;=铜钱系统分析!$E$234),4,AND(S954&gt;铜钱系统分析!$D$235,S954&lt;=铜钱系统分析!$E$235),3,AND(S954&gt;铜钱系统分析!$D$236,S954&lt;=铜钱系统分析!$E$236),2)</f>
        <v>3</v>
      </c>
      <c r="V954" s="48">
        <f t="shared" ca="1" si="147"/>
        <v>69.283942463516496</v>
      </c>
      <c r="W954">
        <f ca="1">_xlfn.IFS(AND(V954&gt;铜钱系统分析!$D$233,V954&lt;=铜钱系统分析!$E$233),5,AND(V954&gt;铜钱系统分析!$D$234,V954&lt;=铜钱系统分析!$E$234),4,AND(V954&gt;铜钱系统分析!$D$235,V954&lt;=铜钱系统分析!$E$235),3,AND(V954&gt;铜钱系统分析!$D$236,V954&lt;=铜钱系统分析!$E$236),2)</f>
        <v>3</v>
      </c>
      <c r="Y954" s="48">
        <f t="shared" ca="1" si="148"/>
        <v>85.307485606426624</v>
      </c>
      <c r="Z954">
        <f ca="1">_xlfn.IFS(AND(Y954&gt;铜钱系统分析!$D$233,Y954&lt;=铜钱系统分析!$E$233),5,AND(Y954&gt;铜钱系统分析!$D$234,Y954&lt;=铜钱系统分析!$E$234),4,AND(Y954&gt;铜钱系统分析!$D$235,Y954&lt;=铜钱系统分析!$E$235),3,AND(Y954&gt;铜钱系统分析!$D$236,Y954&lt;=铜钱系统分析!$E$236),2)</f>
        <v>2</v>
      </c>
      <c r="AB954" s="48">
        <f t="shared" ca="1" si="149"/>
        <v>96.90677888016819</v>
      </c>
      <c r="AC954">
        <f ca="1">_xlfn.IFS(AND(AB954&gt;铜钱系统分析!$D$233,AB954&lt;=铜钱系统分析!$E$233),5,AND(AB954&gt;铜钱系统分析!$D$234,AB954&lt;=铜钱系统分析!$E$234),4,AND(AB954&gt;铜钱系统分析!$D$235,AB954&lt;=铜钱系统分析!$E$235),3,AND(AB954&gt;铜钱系统分析!$D$236,AB954&lt;=铜钱系统分析!$E$236),2)</f>
        <v>2</v>
      </c>
    </row>
    <row r="955" spans="1:29" x14ac:dyDescent="0.15">
      <c r="A955" s="48">
        <f t="shared" ca="1" si="140"/>
        <v>72.34895037006082</v>
      </c>
      <c r="B955">
        <f ca="1">_xlfn.IFS(AND(A955&gt;铜钱系统分析!$D$233,A955&lt;=铜钱系统分析!$E$233),5,AND(A955&gt;铜钱系统分析!$D$234,A955&lt;=铜钱系统分析!$E$234),4,AND(A955&gt;铜钱系统分析!$D$235,A955&lt;=铜钱系统分析!$E$235),3,AND(A955&gt;铜钱系统分析!$D$236,A955&lt;=铜钱系统分析!$E$236),2)</f>
        <v>3</v>
      </c>
      <c r="D955" s="48">
        <f t="shared" ca="1" si="141"/>
        <v>50.009410922636576</v>
      </c>
      <c r="E955">
        <f ca="1">_xlfn.IFS(AND(D955&gt;铜钱系统分析!$D$233,D955&lt;=铜钱系统分析!$E$233),5,AND(D955&gt;铜钱系统分析!$D$234,D955&lt;=铜钱系统分析!$E$234),4,AND(D955&gt;铜钱系统分析!$D$235,D955&lt;=铜钱系统分析!$E$235),3,AND(D955&gt;铜钱系统分析!$D$236,D955&lt;=铜钱系统分析!$E$236),2)</f>
        <v>3</v>
      </c>
      <c r="G955" s="48">
        <f t="shared" ca="1" si="142"/>
        <v>20.384083753552051</v>
      </c>
      <c r="H955">
        <f ca="1">_xlfn.IFS(AND(G955&gt;铜钱系统分析!$D$233,G955&lt;=铜钱系统分析!$E$233),5,AND(G955&gt;铜钱系统分析!$D$234,G955&lt;=铜钱系统分析!$E$234),4,AND(G955&gt;铜钱系统分析!$D$235,G955&lt;=铜钱系统分析!$E$235),3,AND(G955&gt;铜钱系统分析!$D$236,G955&lt;=铜钱系统分析!$E$236),2)</f>
        <v>3</v>
      </c>
      <c r="J955" s="48">
        <f t="shared" ca="1" si="143"/>
        <v>81.863093110043906</v>
      </c>
      <c r="K955">
        <f ca="1">_xlfn.IFS(AND(J955&gt;铜钱系统分析!$D$233,J955&lt;=铜钱系统分析!$E$233),5,AND(J955&gt;铜钱系统分析!$D$234,J955&lt;=铜钱系统分析!$E$234),4,AND(J955&gt;铜钱系统分析!$D$235,J955&lt;=铜钱系统分析!$E$235),3,AND(J955&gt;铜钱系统分析!$D$236,J955&lt;=铜钱系统分析!$E$236),2)</f>
        <v>2</v>
      </c>
      <c r="M955" s="48">
        <f t="shared" ca="1" si="144"/>
        <v>29.256484436322694</v>
      </c>
      <c r="N955">
        <f ca="1">_xlfn.IFS(AND(M955&gt;铜钱系统分析!$D$233,M955&lt;=铜钱系统分析!$E$233),5,AND(M955&gt;铜钱系统分析!$D$234,M955&lt;=铜钱系统分析!$E$234),4,AND(M955&gt;铜钱系统分析!$D$235,M955&lt;=铜钱系统分析!$E$235),3,AND(M955&gt;铜钱系统分析!$D$236,M955&lt;=铜钱系统分析!$E$236),2)</f>
        <v>3</v>
      </c>
      <c r="P955" s="48">
        <f t="shared" ca="1" si="145"/>
        <v>42.816618082227478</v>
      </c>
      <c r="Q955">
        <f ca="1">_xlfn.IFS(AND(P955&gt;铜钱系统分析!$D$233,P955&lt;=铜钱系统分析!$E$233),5,AND(P955&gt;铜钱系统分析!$D$234,P955&lt;=铜钱系统分析!$E$234),4,AND(P955&gt;铜钱系统分析!$D$235,P955&lt;=铜钱系统分析!$E$235),3,AND(P955&gt;铜钱系统分析!$D$236,P955&lt;=铜钱系统分析!$E$236),2)</f>
        <v>3</v>
      </c>
      <c r="S955" s="48">
        <f t="shared" ca="1" si="146"/>
        <v>64.67403451869535</v>
      </c>
      <c r="T955">
        <f ca="1">_xlfn.IFS(AND(S955&gt;铜钱系统分析!$D$233,S955&lt;=铜钱系统分析!$E$233),5,AND(S955&gt;铜钱系统分析!$D$234,S955&lt;=铜钱系统分析!$E$234),4,AND(S955&gt;铜钱系统分析!$D$235,S955&lt;=铜钱系统分析!$E$235),3,AND(S955&gt;铜钱系统分析!$D$236,S955&lt;=铜钱系统分析!$E$236),2)</f>
        <v>3</v>
      </c>
      <c r="V955" s="48">
        <f t="shared" ca="1" si="147"/>
        <v>65.362220407316258</v>
      </c>
      <c r="W955">
        <f ca="1">_xlfn.IFS(AND(V955&gt;铜钱系统分析!$D$233,V955&lt;=铜钱系统分析!$E$233),5,AND(V955&gt;铜钱系统分析!$D$234,V955&lt;=铜钱系统分析!$E$234),4,AND(V955&gt;铜钱系统分析!$D$235,V955&lt;=铜钱系统分析!$E$235),3,AND(V955&gt;铜钱系统分析!$D$236,V955&lt;=铜钱系统分析!$E$236),2)</f>
        <v>3</v>
      </c>
      <c r="Y955" s="48">
        <f t="shared" ca="1" si="148"/>
        <v>76.250028384373692</v>
      </c>
      <c r="Z955">
        <f ca="1">_xlfn.IFS(AND(Y955&gt;铜钱系统分析!$D$233,Y955&lt;=铜钱系统分析!$E$233),5,AND(Y955&gt;铜钱系统分析!$D$234,Y955&lt;=铜钱系统分析!$E$234),4,AND(Y955&gt;铜钱系统分析!$D$235,Y955&lt;=铜钱系统分析!$E$235),3,AND(Y955&gt;铜钱系统分析!$D$236,Y955&lt;=铜钱系统分析!$E$236),2)</f>
        <v>2</v>
      </c>
      <c r="AB955" s="48">
        <f t="shared" ca="1" si="149"/>
        <v>43.815203961641089</v>
      </c>
      <c r="AC955">
        <f ca="1">_xlfn.IFS(AND(AB955&gt;铜钱系统分析!$D$233,AB955&lt;=铜钱系统分析!$E$233),5,AND(AB955&gt;铜钱系统分析!$D$234,AB955&lt;=铜钱系统分析!$E$234),4,AND(AB955&gt;铜钱系统分析!$D$235,AB955&lt;=铜钱系统分析!$E$235),3,AND(AB955&gt;铜钱系统分析!$D$236,AB955&lt;=铜钱系统分析!$E$236),2)</f>
        <v>3</v>
      </c>
    </row>
    <row r="956" spans="1:29" x14ac:dyDescent="0.15">
      <c r="A956" s="48">
        <f t="shared" ca="1" si="140"/>
        <v>46.544489279683674</v>
      </c>
      <c r="B956">
        <f ca="1">_xlfn.IFS(AND(A956&gt;铜钱系统分析!$D$233,A956&lt;=铜钱系统分析!$E$233),5,AND(A956&gt;铜钱系统分析!$D$234,A956&lt;=铜钱系统分析!$E$234),4,AND(A956&gt;铜钱系统分析!$D$235,A956&lt;=铜钱系统分析!$E$235),3,AND(A956&gt;铜钱系统分析!$D$236,A956&lt;=铜钱系统分析!$E$236),2)</f>
        <v>3</v>
      </c>
      <c r="D956" s="48">
        <f t="shared" ca="1" si="141"/>
        <v>14.51920064240031</v>
      </c>
      <c r="E956">
        <f ca="1">_xlfn.IFS(AND(D956&gt;铜钱系统分析!$D$233,D956&lt;=铜钱系统分析!$E$233),5,AND(D956&gt;铜钱系统分析!$D$234,D956&lt;=铜钱系统分析!$E$234),4,AND(D956&gt;铜钱系统分析!$D$235,D956&lt;=铜钱系统分析!$E$235),3,AND(D956&gt;铜钱系统分析!$D$236,D956&lt;=铜钱系统分析!$E$236),2)</f>
        <v>3</v>
      </c>
      <c r="G956" s="48">
        <f t="shared" ca="1" si="142"/>
        <v>57.075646127810046</v>
      </c>
      <c r="H956">
        <f ca="1">_xlfn.IFS(AND(G956&gt;铜钱系统分析!$D$233,G956&lt;=铜钱系统分析!$E$233),5,AND(G956&gt;铜钱系统分析!$D$234,G956&lt;=铜钱系统分析!$E$234),4,AND(G956&gt;铜钱系统分析!$D$235,G956&lt;=铜钱系统分析!$E$235),3,AND(G956&gt;铜钱系统分析!$D$236,G956&lt;=铜钱系统分析!$E$236),2)</f>
        <v>3</v>
      </c>
      <c r="J956" s="48">
        <f t="shared" ca="1" si="143"/>
        <v>47.8922651904387</v>
      </c>
      <c r="K956">
        <f ca="1">_xlfn.IFS(AND(J956&gt;铜钱系统分析!$D$233,J956&lt;=铜钱系统分析!$E$233),5,AND(J956&gt;铜钱系统分析!$D$234,J956&lt;=铜钱系统分析!$E$234),4,AND(J956&gt;铜钱系统分析!$D$235,J956&lt;=铜钱系统分析!$E$235),3,AND(J956&gt;铜钱系统分析!$D$236,J956&lt;=铜钱系统分析!$E$236),2)</f>
        <v>3</v>
      </c>
      <c r="M956" s="48">
        <f t="shared" ca="1" si="144"/>
        <v>74.548747120461371</v>
      </c>
      <c r="N956">
        <f ca="1">_xlfn.IFS(AND(M956&gt;铜钱系统分析!$D$233,M956&lt;=铜钱系统分析!$E$233),5,AND(M956&gt;铜钱系统分析!$D$234,M956&lt;=铜钱系统分析!$E$234),4,AND(M956&gt;铜钱系统分析!$D$235,M956&lt;=铜钱系统分析!$E$235),3,AND(M956&gt;铜钱系统分析!$D$236,M956&lt;=铜钱系统分析!$E$236),2)</f>
        <v>2</v>
      </c>
      <c r="P956" s="48">
        <f t="shared" ca="1" si="145"/>
        <v>45.683927630589984</v>
      </c>
      <c r="Q956">
        <f ca="1">_xlfn.IFS(AND(P956&gt;铜钱系统分析!$D$233,P956&lt;=铜钱系统分析!$E$233),5,AND(P956&gt;铜钱系统分析!$D$234,P956&lt;=铜钱系统分析!$E$234),4,AND(P956&gt;铜钱系统分析!$D$235,P956&lt;=铜钱系统分析!$E$235),3,AND(P956&gt;铜钱系统分析!$D$236,P956&lt;=铜钱系统分析!$E$236),2)</f>
        <v>3</v>
      </c>
      <c r="S956" s="48">
        <f t="shared" ca="1" si="146"/>
        <v>3.7341881600353788</v>
      </c>
      <c r="T956">
        <f ca="1">_xlfn.IFS(AND(S956&gt;铜钱系统分析!$D$233,S956&lt;=铜钱系统分析!$E$233),5,AND(S956&gt;铜钱系统分析!$D$234,S956&lt;=铜钱系统分析!$E$234),4,AND(S956&gt;铜钱系统分析!$D$235,S956&lt;=铜钱系统分析!$E$235),3,AND(S956&gt;铜钱系统分析!$D$236,S956&lt;=铜钱系统分析!$E$236),2)</f>
        <v>3</v>
      </c>
      <c r="V956" s="48">
        <f t="shared" ca="1" si="147"/>
        <v>43.919645202897875</v>
      </c>
      <c r="W956">
        <f ca="1">_xlfn.IFS(AND(V956&gt;铜钱系统分析!$D$233,V956&lt;=铜钱系统分析!$E$233),5,AND(V956&gt;铜钱系统分析!$D$234,V956&lt;=铜钱系统分析!$E$234),4,AND(V956&gt;铜钱系统分析!$D$235,V956&lt;=铜钱系统分析!$E$235),3,AND(V956&gt;铜钱系统分析!$D$236,V956&lt;=铜钱系统分析!$E$236),2)</f>
        <v>3</v>
      </c>
      <c r="Y956" s="48">
        <f t="shared" ca="1" si="148"/>
        <v>29.347843073984457</v>
      </c>
      <c r="Z956">
        <f ca="1">_xlfn.IFS(AND(Y956&gt;铜钱系统分析!$D$233,Y956&lt;=铜钱系统分析!$E$233),5,AND(Y956&gt;铜钱系统分析!$D$234,Y956&lt;=铜钱系统分析!$E$234),4,AND(Y956&gt;铜钱系统分析!$D$235,Y956&lt;=铜钱系统分析!$E$235),3,AND(Y956&gt;铜钱系统分析!$D$236,Y956&lt;=铜钱系统分析!$E$236),2)</f>
        <v>3</v>
      </c>
      <c r="AB956" s="48">
        <f t="shared" ca="1" si="149"/>
        <v>66.046254565387997</v>
      </c>
      <c r="AC956">
        <f ca="1">_xlfn.IFS(AND(AB956&gt;铜钱系统分析!$D$233,AB956&lt;=铜钱系统分析!$E$233),5,AND(AB956&gt;铜钱系统分析!$D$234,AB956&lt;=铜钱系统分析!$E$234),4,AND(AB956&gt;铜钱系统分析!$D$235,AB956&lt;=铜钱系统分析!$E$235),3,AND(AB956&gt;铜钱系统分析!$D$236,AB956&lt;=铜钱系统分析!$E$236),2)</f>
        <v>3</v>
      </c>
    </row>
    <row r="957" spans="1:29" x14ac:dyDescent="0.15">
      <c r="A957" s="48">
        <f t="shared" ca="1" si="140"/>
        <v>85.646117342549402</v>
      </c>
      <c r="B957">
        <f ca="1">_xlfn.IFS(AND(A957&gt;铜钱系统分析!$D$233,A957&lt;=铜钱系统分析!$E$233),5,AND(A957&gt;铜钱系统分析!$D$234,A957&lt;=铜钱系统分析!$E$234),4,AND(A957&gt;铜钱系统分析!$D$235,A957&lt;=铜钱系统分析!$E$235),3,AND(A957&gt;铜钱系统分析!$D$236,A957&lt;=铜钱系统分析!$E$236),2)</f>
        <v>2</v>
      </c>
      <c r="D957" s="48">
        <f t="shared" ca="1" si="141"/>
        <v>19.138264102402825</v>
      </c>
      <c r="E957">
        <f ca="1">_xlfn.IFS(AND(D957&gt;铜钱系统分析!$D$233,D957&lt;=铜钱系统分析!$E$233),5,AND(D957&gt;铜钱系统分析!$D$234,D957&lt;=铜钱系统分析!$E$234),4,AND(D957&gt;铜钱系统分析!$D$235,D957&lt;=铜钱系统分析!$E$235),3,AND(D957&gt;铜钱系统分析!$D$236,D957&lt;=铜钱系统分析!$E$236),2)</f>
        <v>3</v>
      </c>
      <c r="G957" s="48">
        <f t="shared" ca="1" si="142"/>
        <v>38.247140117962545</v>
      </c>
      <c r="H957">
        <f ca="1">_xlfn.IFS(AND(G957&gt;铜钱系统分析!$D$233,G957&lt;=铜钱系统分析!$E$233),5,AND(G957&gt;铜钱系统分析!$D$234,G957&lt;=铜钱系统分析!$E$234),4,AND(G957&gt;铜钱系统分析!$D$235,G957&lt;=铜钱系统分析!$E$235),3,AND(G957&gt;铜钱系统分析!$D$236,G957&lt;=铜钱系统分析!$E$236),2)</f>
        <v>3</v>
      </c>
      <c r="J957" s="48">
        <f t="shared" ca="1" si="143"/>
        <v>72.855811326786352</v>
      </c>
      <c r="K957">
        <f ca="1">_xlfn.IFS(AND(J957&gt;铜钱系统分析!$D$233,J957&lt;=铜钱系统分析!$E$233),5,AND(J957&gt;铜钱系统分析!$D$234,J957&lt;=铜钱系统分析!$E$234),4,AND(J957&gt;铜钱系统分析!$D$235,J957&lt;=铜钱系统分析!$E$235),3,AND(J957&gt;铜钱系统分析!$D$236,J957&lt;=铜钱系统分析!$E$236),2)</f>
        <v>2</v>
      </c>
      <c r="M957" s="48">
        <f t="shared" ca="1" si="144"/>
        <v>16.105045126456975</v>
      </c>
      <c r="N957">
        <f ca="1">_xlfn.IFS(AND(M957&gt;铜钱系统分析!$D$233,M957&lt;=铜钱系统分析!$E$233),5,AND(M957&gt;铜钱系统分析!$D$234,M957&lt;=铜钱系统分析!$E$234),4,AND(M957&gt;铜钱系统分析!$D$235,M957&lt;=铜钱系统分析!$E$235),3,AND(M957&gt;铜钱系统分析!$D$236,M957&lt;=铜钱系统分析!$E$236),2)</f>
        <v>3</v>
      </c>
      <c r="P957" s="48">
        <f t="shared" ca="1" si="145"/>
        <v>49.27128490056468</v>
      </c>
      <c r="Q957">
        <f ca="1">_xlfn.IFS(AND(P957&gt;铜钱系统分析!$D$233,P957&lt;=铜钱系统分析!$E$233),5,AND(P957&gt;铜钱系统分析!$D$234,P957&lt;=铜钱系统分析!$E$234),4,AND(P957&gt;铜钱系统分析!$D$235,P957&lt;=铜钱系统分析!$E$235),3,AND(P957&gt;铜钱系统分析!$D$236,P957&lt;=铜钱系统分析!$E$236),2)</f>
        <v>3</v>
      </c>
      <c r="S957" s="48">
        <f t="shared" ca="1" si="146"/>
        <v>74.018356583741877</v>
      </c>
      <c r="T957">
        <f ca="1">_xlfn.IFS(AND(S957&gt;铜钱系统分析!$D$233,S957&lt;=铜钱系统分析!$E$233),5,AND(S957&gt;铜钱系统分析!$D$234,S957&lt;=铜钱系统分析!$E$234),4,AND(S957&gt;铜钱系统分析!$D$235,S957&lt;=铜钱系统分析!$E$235),3,AND(S957&gt;铜钱系统分析!$D$236,S957&lt;=铜钱系统分析!$E$236),2)</f>
        <v>2</v>
      </c>
      <c r="V957" s="48">
        <f t="shared" ca="1" si="147"/>
        <v>13.744137027574032</v>
      </c>
      <c r="W957">
        <f ca="1">_xlfn.IFS(AND(V957&gt;铜钱系统分析!$D$233,V957&lt;=铜钱系统分析!$E$233),5,AND(V957&gt;铜钱系统分析!$D$234,V957&lt;=铜钱系统分析!$E$234),4,AND(V957&gt;铜钱系统分析!$D$235,V957&lt;=铜钱系统分析!$E$235),3,AND(V957&gt;铜钱系统分析!$D$236,V957&lt;=铜钱系统分析!$E$236),2)</f>
        <v>3</v>
      </c>
      <c r="Y957" s="48">
        <f t="shared" ca="1" si="148"/>
        <v>22.581581721501763</v>
      </c>
      <c r="Z957">
        <f ca="1">_xlfn.IFS(AND(Y957&gt;铜钱系统分析!$D$233,Y957&lt;=铜钱系统分析!$E$233),5,AND(Y957&gt;铜钱系统分析!$D$234,Y957&lt;=铜钱系统分析!$E$234),4,AND(Y957&gt;铜钱系统分析!$D$235,Y957&lt;=铜钱系统分析!$E$235),3,AND(Y957&gt;铜钱系统分析!$D$236,Y957&lt;=铜钱系统分析!$E$236),2)</f>
        <v>3</v>
      </c>
      <c r="AB957" s="48">
        <f t="shared" ca="1" si="149"/>
        <v>76.88352112732413</v>
      </c>
      <c r="AC957">
        <f ca="1">_xlfn.IFS(AND(AB957&gt;铜钱系统分析!$D$233,AB957&lt;=铜钱系统分析!$E$233),5,AND(AB957&gt;铜钱系统分析!$D$234,AB957&lt;=铜钱系统分析!$E$234),4,AND(AB957&gt;铜钱系统分析!$D$235,AB957&lt;=铜钱系统分析!$E$235),3,AND(AB957&gt;铜钱系统分析!$D$236,AB957&lt;=铜钱系统分析!$E$236),2)</f>
        <v>2</v>
      </c>
    </row>
    <row r="958" spans="1:29" x14ac:dyDescent="0.15">
      <c r="A958" s="48">
        <f t="shared" ca="1" si="140"/>
        <v>24.901844930078688</v>
      </c>
      <c r="B958">
        <f ca="1">_xlfn.IFS(AND(A958&gt;铜钱系统分析!$D$233,A958&lt;=铜钱系统分析!$E$233),5,AND(A958&gt;铜钱系统分析!$D$234,A958&lt;=铜钱系统分析!$E$234),4,AND(A958&gt;铜钱系统分析!$D$235,A958&lt;=铜钱系统分析!$E$235),3,AND(A958&gt;铜钱系统分析!$D$236,A958&lt;=铜钱系统分析!$E$236),2)</f>
        <v>3</v>
      </c>
      <c r="D958" s="48">
        <f t="shared" ca="1" si="141"/>
        <v>3.1375956681748196</v>
      </c>
      <c r="E958">
        <f ca="1">_xlfn.IFS(AND(D958&gt;铜钱系统分析!$D$233,D958&lt;=铜钱系统分析!$E$233),5,AND(D958&gt;铜钱系统分析!$D$234,D958&lt;=铜钱系统分析!$E$234),4,AND(D958&gt;铜钱系统分析!$D$235,D958&lt;=铜钱系统分析!$E$235),3,AND(D958&gt;铜钱系统分析!$D$236,D958&lt;=铜钱系统分析!$E$236),2)</f>
        <v>3</v>
      </c>
      <c r="G958" s="48">
        <f t="shared" ca="1" si="142"/>
        <v>9.3050603607319324</v>
      </c>
      <c r="H958">
        <f ca="1">_xlfn.IFS(AND(G958&gt;铜钱系统分析!$D$233,G958&lt;=铜钱系统分析!$E$233),5,AND(G958&gt;铜钱系统分析!$D$234,G958&lt;=铜钱系统分析!$E$234),4,AND(G958&gt;铜钱系统分析!$D$235,G958&lt;=铜钱系统分析!$E$235),3,AND(G958&gt;铜钱系统分析!$D$236,G958&lt;=铜钱系统分析!$E$236),2)</f>
        <v>3</v>
      </c>
      <c r="J958" s="48">
        <f t="shared" ca="1" si="143"/>
        <v>7.0962329288192461</v>
      </c>
      <c r="K958">
        <f ca="1">_xlfn.IFS(AND(J958&gt;铜钱系统分析!$D$233,J958&lt;=铜钱系统分析!$E$233),5,AND(J958&gt;铜钱系统分析!$D$234,J958&lt;=铜钱系统分析!$E$234),4,AND(J958&gt;铜钱系统分析!$D$235,J958&lt;=铜钱系统分析!$E$235),3,AND(J958&gt;铜钱系统分析!$D$236,J958&lt;=铜钱系统分析!$E$236),2)</f>
        <v>3</v>
      </c>
      <c r="M958" s="48">
        <f t="shared" ca="1" si="144"/>
        <v>63.254810917398885</v>
      </c>
      <c r="N958">
        <f ca="1">_xlfn.IFS(AND(M958&gt;铜钱系统分析!$D$233,M958&lt;=铜钱系统分析!$E$233),5,AND(M958&gt;铜钱系统分析!$D$234,M958&lt;=铜钱系统分析!$E$234),4,AND(M958&gt;铜钱系统分析!$D$235,M958&lt;=铜钱系统分析!$E$235),3,AND(M958&gt;铜钱系统分析!$D$236,M958&lt;=铜钱系统分析!$E$236),2)</f>
        <v>3</v>
      </c>
      <c r="P958" s="48">
        <f t="shared" ca="1" si="145"/>
        <v>62.713929027228701</v>
      </c>
      <c r="Q958">
        <f ca="1">_xlfn.IFS(AND(P958&gt;铜钱系统分析!$D$233,P958&lt;=铜钱系统分析!$E$233),5,AND(P958&gt;铜钱系统分析!$D$234,P958&lt;=铜钱系统分析!$E$234),4,AND(P958&gt;铜钱系统分析!$D$235,P958&lt;=铜钱系统分析!$E$235),3,AND(P958&gt;铜钱系统分析!$D$236,P958&lt;=铜钱系统分析!$E$236),2)</f>
        <v>3</v>
      </c>
      <c r="S958" s="48">
        <f t="shared" ca="1" si="146"/>
        <v>51.900041746816818</v>
      </c>
      <c r="T958">
        <f ca="1">_xlfn.IFS(AND(S958&gt;铜钱系统分析!$D$233,S958&lt;=铜钱系统分析!$E$233),5,AND(S958&gt;铜钱系统分析!$D$234,S958&lt;=铜钱系统分析!$E$234),4,AND(S958&gt;铜钱系统分析!$D$235,S958&lt;=铜钱系统分析!$E$235),3,AND(S958&gt;铜钱系统分析!$D$236,S958&lt;=铜钱系统分析!$E$236),2)</f>
        <v>3</v>
      </c>
      <c r="V958" s="48">
        <f t="shared" ca="1" si="147"/>
        <v>62.885165404519718</v>
      </c>
      <c r="W958">
        <f ca="1">_xlfn.IFS(AND(V958&gt;铜钱系统分析!$D$233,V958&lt;=铜钱系统分析!$E$233),5,AND(V958&gt;铜钱系统分析!$D$234,V958&lt;=铜钱系统分析!$E$234),4,AND(V958&gt;铜钱系统分析!$D$235,V958&lt;=铜钱系统分析!$E$235),3,AND(V958&gt;铜钱系统分析!$D$236,V958&lt;=铜钱系统分析!$E$236),2)</f>
        <v>3</v>
      </c>
      <c r="Y958" s="48">
        <f t="shared" ca="1" si="148"/>
        <v>17.424650780713758</v>
      </c>
      <c r="Z958">
        <f ca="1">_xlfn.IFS(AND(Y958&gt;铜钱系统分析!$D$233,Y958&lt;=铜钱系统分析!$E$233),5,AND(Y958&gt;铜钱系统分析!$D$234,Y958&lt;=铜钱系统分析!$E$234),4,AND(Y958&gt;铜钱系统分析!$D$235,Y958&lt;=铜钱系统分析!$E$235),3,AND(Y958&gt;铜钱系统分析!$D$236,Y958&lt;=铜钱系统分析!$E$236),2)</f>
        <v>3</v>
      </c>
      <c r="AB958" s="48">
        <f t="shared" ca="1" si="149"/>
        <v>37.116555964137774</v>
      </c>
      <c r="AC958">
        <f ca="1">_xlfn.IFS(AND(AB958&gt;铜钱系统分析!$D$233,AB958&lt;=铜钱系统分析!$E$233),5,AND(AB958&gt;铜钱系统分析!$D$234,AB958&lt;=铜钱系统分析!$E$234),4,AND(AB958&gt;铜钱系统分析!$D$235,AB958&lt;=铜钱系统分析!$E$235),3,AND(AB958&gt;铜钱系统分析!$D$236,AB958&lt;=铜钱系统分析!$E$236),2)</f>
        <v>3</v>
      </c>
    </row>
    <row r="959" spans="1:29" x14ac:dyDescent="0.15">
      <c r="A959" s="48">
        <f t="shared" ca="1" si="140"/>
        <v>50.013457025146856</v>
      </c>
      <c r="B959">
        <f ca="1">_xlfn.IFS(AND(A959&gt;铜钱系统分析!$D$233,A959&lt;=铜钱系统分析!$E$233),5,AND(A959&gt;铜钱系统分析!$D$234,A959&lt;=铜钱系统分析!$E$234),4,AND(A959&gt;铜钱系统分析!$D$235,A959&lt;=铜钱系统分析!$E$235),3,AND(A959&gt;铜钱系统分析!$D$236,A959&lt;=铜钱系统分析!$E$236),2)</f>
        <v>3</v>
      </c>
      <c r="D959" s="48">
        <f t="shared" ca="1" si="141"/>
        <v>9.5945834354475785</v>
      </c>
      <c r="E959">
        <f ca="1">_xlfn.IFS(AND(D959&gt;铜钱系统分析!$D$233,D959&lt;=铜钱系统分析!$E$233),5,AND(D959&gt;铜钱系统分析!$D$234,D959&lt;=铜钱系统分析!$E$234),4,AND(D959&gt;铜钱系统分析!$D$235,D959&lt;=铜钱系统分析!$E$235),3,AND(D959&gt;铜钱系统分析!$D$236,D959&lt;=铜钱系统分析!$E$236),2)</f>
        <v>3</v>
      </c>
      <c r="G959" s="48">
        <f t="shared" ca="1" si="142"/>
        <v>42.553065548532601</v>
      </c>
      <c r="H959">
        <f ca="1">_xlfn.IFS(AND(G959&gt;铜钱系统分析!$D$233,G959&lt;=铜钱系统分析!$E$233),5,AND(G959&gt;铜钱系统分析!$D$234,G959&lt;=铜钱系统分析!$E$234),4,AND(G959&gt;铜钱系统分析!$D$235,G959&lt;=铜钱系统分析!$E$235),3,AND(G959&gt;铜钱系统分析!$D$236,G959&lt;=铜钱系统分析!$E$236),2)</f>
        <v>3</v>
      </c>
      <c r="J959" s="48">
        <f t="shared" ca="1" si="143"/>
        <v>64.213119760923902</v>
      </c>
      <c r="K959">
        <f ca="1">_xlfn.IFS(AND(J959&gt;铜钱系统分析!$D$233,J959&lt;=铜钱系统分析!$E$233),5,AND(J959&gt;铜钱系统分析!$D$234,J959&lt;=铜钱系统分析!$E$234),4,AND(J959&gt;铜钱系统分析!$D$235,J959&lt;=铜钱系统分析!$E$235),3,AND(J959&gt;铜钱系统分析!$D$236,J959&lt;=铜钱系统分析!$E$236),2)</f>
        <v>3</v>
      </c>
      <c r="M959" s="48">
        <f t="shared" ca="1" si="144"/>
        <v>24.571332042771775</v>
      </c>
      <c r="N959">
        <f ca="1">_xlfn.IFS(AND(M959&gt;铜钱系统分析!$D$233,M959&lt;=铜钱系统分析!$E$233),5,AND(M959&gt;铜钱系统分析!$D$234,M959&lt;=铜钱系统分析!$E$234),4,AND(M959&gt;铜钱系统分析!$D$235,M959&lt;=铜钱系统分析!$E$235),3,AND(M959&gt;铜钱系统分析!$D$236,M959&lt;=铜钱系统分析!$E$236),2)</f>
        <v>3</v>
      </c>
      <c r="P959" s="48">
        <f t="shared" ca="1" si="145"/>
        <v>89.014237613422651</v>
      </c>
      <c r="Q959">
        <f ca="1">_xlfn.IFS(AND(P959&gt;铜钱系统分析!$D$233,P959&lt;=铜钱系统分析!$E$233),5,AND(P959&gt;铜钱系统分析!$D$234,P959&lt;=铜钱系统分析!$E$234),4,AND(P959&gt;铜钱系统分析!$D$235,P959&lt;=铜钱系统分析!$E$235),3,AND(P959&gt;铜钱系统分析!$D$236,P959&lt;=铜钱系统分析!$E$236),2)</f>
        <v>2</v>
      </c>
      <c r="S959" s="48">
        <f t="shared" ca="1" si="146"/>
        <v>77.063847398209489</v>
      </c>
      <c r="T959">
        <f ca="1">_xlfn.IFS(AND(S959&gt;铜钱系统分析!$D$233,S959&lt;=铜钱系统分析!$E$233),5,AND(S959&gt;铜钱系统分析!$D$234,S959&lt;=铜钱系统分析!$E$234),4,AND(S959&gt;铜钱系统分析!$D$235,S959&lt;=铜钱系统分析!$E$235),3,AND(S959&gt;铜钱系统分析!$D$236,S959&lt;=铜钱系统分析!$E$236),2)</f>
        <v>2</v>
      </c>
      <c r="V959" s="48">
        <f t="shared" ca="1" si="147"/>
        <v>62.638157521066496</v>
      </c>
      <c r="W959">
        <f ca="1">_xlfn.IFS(AND(V959&gt;铜钱系统分析!$D$233,V959&lt;=铜钱系统分析!$E$233),5,AND(V959&gt;铜钱系统分析!$D$234,V959&lt;=铜钱系统分析!$E$234),4,AND(V959&gt;铜钱系统分析!$D$235,V959&lt;=铜钱系统分析!$E$235),3,AND(V959&gt;铜钱系统分析!$D$236,V959&lt;=铜钱系统分析!$E$236),2)</f>
        <v>3</v>
      </c>
      <c r="Y959" s="48">
        <f t="shared" ca="1" si="148"/>
        <v>12.913781843244809</v>
      </c>
      <c r="Z959">
        <f ca="1">_xlfn.IFS(AND(Y959&gt;铜钱系统分析!$D$233,Y959&lt;=铜钱系统分析!$E$233),5,AND(Y959&gt;铜钱系统分析!$D$234,Y959&lt;=铜钱系统分析!$E$234),4,AND(Y959&gt;铜钱系统分析!$D$235,Y959&lt;=铜钱系统分析!$E$235),3,AND(Y959&gt;铜钱系统分析!$D$236,Y959&lt;=铜钱系统分析!$E$236),2)</f>
        <v>3</v>
      </c>
      <c r="AB959" s="48">
        <f t="shared" ca="1" si="149"/>
        <v>83.261734495007673</v>
      </c>
      <c r="AC959">
        <f ca="1">_xlfn.IFS(AND(AB959&gt;铜钱系统分析!$D$233,AB959&lt;=铜钱系统分析!$E$233),5,AND(AB959&gt;铜钱系统分析!$D$234,AB959&lt;=铜钱系统分析!$E$234),4,AND(AB959&gt;铜钱系统分析!$D$235,AB959&lt;=铜钱系统分析!$E$235),3,AND(AB959&gt;铜钱系统分析!$D$236,AB959&lt;=铜钱系统分析!$E$236),2)</f>
        <v>2</v>
      </c>
    </row>
    <row r="960" spans="1:29" x14ac:dyDescent="0.15">
      <c r="A960" s="48">
        <f t="shared" ca="1" si="140"/>
        <v>63.778944358059597</v>
      </c>
      <c r="B960">
        <f ca="1">_xlfn.IFS(AND(A960&gt;铜钱系统分析!$D$233,A960&lt;=铜钱系统分析!$E$233),5,AND(A960&gt;铜钱系统分析!$D$234,A960&lt;=铜钱系统分析!$E$234),4,AND(A960&gt;铜钱系统分析!$D$235,A960&lt;=铜钱系统分析!$E$235),3,AND(A960&gt;铜钱系统分析!$D$236,A960&lt;=铜钱系统分析!$E$236),2)</f>
        <v>3</v>
      </c>
      <c r="D960" s="48">
        <f t="shared" ca="1" si="141"/>
        <v>55.753047172752247</v>
      </c>
      <c r="E960">
        <f ca="1">_xlfn.IFS(AND(D960&gt;铜钱系统分析!$D$233,D960&lt;=铜钱系统分析!$E$233),5,AND(D960&gt;铜钱系统分析!$D$234,D960&lt;=铜钱系统分析!$E$234),4,AND(D960&gt;铜钱系统分析!$D$235,D960&lt;=铜钱系统分析!$E$235),3,AND(D960&gt;铜钱系统分析!$D$236,D960&lt;=铜钱系统分析!$E$236),2)</f>
        <v>3</v>
      </c>
      <c r="G960" s="48">
        <f t="shared" ca="1" si="142"/>
        <v>19.324480475163629</v>
      </c>
      <c r="H960">
        <f ca="1">_xlfn.IFS(AND(G960&gt;铜钱系统分析!$D$233,G960&lt;=铜钱系统分析!$E$233),5,AND(G960&gt;铜钱系统分析!$D$234,G960&lt;=铜钱系统分析!$E$234),4,AND(G960&gt;铜钱系统分析!$D$235,G960&lt;=铜钱系统分析!$E$235),3,AND(G960&gt;铜钱系统分析!$D$236,G960&lt;=铜钱系统分析!$E$236),2)</f>
        <v>3</v>
      </c>
      <c r="J960" s="48">
        <f t="shared" ca="1" si="143"/>
        <v>0.84166838877288708</v>
      </c>
      <c r="K960">
        <f ca="1">_xlfn.IFS(AND(J960&gt;铜钱系统分析!$D$233,J960&lt;=铜钱系统分析!$E$233),5,AND(J960&gt;铜钱系统分析!$D$234,J960&lt;=铜钱系统分析!$E$234),4,AND(J960&gt;铜钱系统分析!$D$235,J960&lt;=铜钱系统分析!$E$235),3,AND(J960&gt;铜钱系统分析!$D$236,J960&lt;=铜钱系统分析!$E$236),2)</f>
        <v>4</v>
      </c>
      <c r="M960" s="48">
        <f t="shared" ca="1" si="144"/>
        <v>8.5661268781648143</v>
      </c>
      <c r="N960">
        <f ca="1">_xlfn.IFS(AND(M960&gt;铜钱系统分析!$D$233,M960&lt;=铜钱系统分析!$E$233),5,AND(M960&gt;铜钱系统分析!$D$234,M960&lt;=铜钱系统分析!$E$234),4,AND(M960&gt;铜钱系统分析!$D$235,M960&lt;=铜钱系统分析!$E$235),3,AND(M960&gt;铜钱系统分析!$D$236,M960&lt;=铜钱系统分析!$E$236),2)</f>
        <v>3</v>
      </c>
      <c r="P960" s="48">
        <f t="shared" ca="1" si="145"/>
        <v>14.359337773658332</v>
      </c>
      <c r="Q960">
        <f ca="1">_xlfn.IFS(AND(P960&gt;铜钱系统分析!$D$233,P960&lt;=铜钱系统分析!$E$233),5,AND(P960&gt;铜钱系统分析!$D$234,P960&lt;=铜钱系统分析!$E$234),4,AND(P960&gt;铜钱系统分析!$D$235,P960&lt;=铜钱系统分析!$E$235),3,AND(P960&gt;铜钱系统分析!$D$236,P960&lt;=铜钱系统分析!$E$236),2)</f>
        <v>3</v>
      </c>
      <c r="S960" s="48">
        <f t="shared" ca="1" si="146"/>
        <v>9.2836379080842413</v>
      </c>
      <c r="T960">
        <f ca="1">_xlfn.IFS(AND(S960&gt;铜钱系统分析!$D$233,S960&lt;=铜钱系统分析!$E$233),5,AND(S960&gt;铜钱系统分析!$D$234,S960&lt;=铜钱系统分析!$E$234),4,AND(S960&gt;铜钱系统分析!$D$235,S960&lt;=铜钱系统分析!$E$235),3,AND(S960&gt;铜钱系统分析!$D$236,S960&lt;=铜钱系统分析!$E$236),2)</f>
        <v>3</v>
      </c>
      <c r="V960" s="48">
        <f t="shared" ca="1" si="147"/>
        <v>59.723603041973497</v>
      </c>
      <c r="W960">
        <f ca="1">_xlfn.IFS(AND(V960&gt;铜钱系统分析!$D$233,V960&lt;=铜钱系统分析!$E$233),5,AND(V960&gt;铜钱系统分析!$D$234,V960&lt;=铜钱系统分析!$E$234),4,AND(V960&gt;铜钱系统分析!$D$235,V960&lt;=铜钱系统分析!$E$235),3,AND(V960&gt;铜钱系统分析!$D$236,V960&lt;=铜钱系统分析!$E$236),2)</f>
        <v>3</v>
      </c>
      <c r="Y960" s="48">
        <f t="shared" ca="1" si="148"/>
        <v>82.446356445382534</v>
      </c>
      <c r="Z960">
        <f ca="1">_xlfn.IFS(AND(Y960&gt;铜钱系统分析!$D$233,Y960&lt;=铜钱系统分析!$E$233),5,AND(Y960&gt;铜钱系统分析!$D$234,Y960&lt;=铜钱系统分析!$E$234),4,AND(Y960&gt;铜钱系统分析!$D$235,Y960&lt;=铜钱系统分析!$E$235),3,AND(Y960&gt;铜钱系统分析!$D$236,Y960&lt;=铜钱系统分析!$E$236),2)</f>
        <v>2</v>
      </c>
      <c r="AB960" s="48">
        <f t="shared" ca="1" si="149"/>
        <v>33.772763637890392</v>
      </c>
      <c r="AC960">
        <f ca="1">_xlfn.IFS(AND(AB960&gt;铜钱系统分析!$D$233,AB960&lt;=铜钱系统分析!$E$233),5,AND(AB960&gt;铜钱系统分析!$D$234,AB960&lt;=铜钱系统分析!$E$234),4,AND(AB960&gt;铜钱系统分析!$D$235,AB960&lt;=铜钱系统分析!$E$235),3,AND(AB960&gt;铜钱系统分析!$D$236,AB960&lt;=铜钱系统分析!$E$236),2)</f>
        <v>3</v>
      </c>
    </row>
    <row r="961" spans="1:29" x14ac:dyDescent="0.15">
      <c r="A961" s="48">
        <f t="shared" ca="1" si="140"/>
        <v>13.447000288890266</v>
      </c>
      <c r="B961">
        <f ca="1">_xlfn.IFS(AND(A961&gt;铜钱系统分析!$D$233,A961&lt;=铜钱系统分析!$E$233),5,AND(A961&gt;铜钱系统分析!$D$234,A961&lt;=铜钱系统分析!$E$234),4,AND(A961&gt;铜钱系统分析!$D$235,A961&lt;=铜钱系统分析!$E$235),3,AND(A961&gt;铜钱系统分析!$D$236,A961&lt;=铜钱系统分析!$E$236),2)</f>
        <v>3</v>
      </c>
      <c r="D961" s="48">
        <f t="shared" ca="1" si="141"/>
        <v>35.651446325965672</v>
      </c>
      <c r="E961">
        <f ca="1">_xlfn.IFS(AND(D961&gt;铜钱系统分析!$D$233,D961&lt;=铜钱系统分析!$E$233),5,AND(D961&gt;铜钱系统分析!$D$234,D961&lt;=铜钱系统分析!$E$234),4,AND(D961&gt;铜钱系统分析!$D$235,D961&lt;=铜钱系统分析!$E$235),3,AND(D961&gt;铜钱系统分析!$D$236,D961&lt;=铜钱系统分析!$E$236),2)</f>
        <v>3</v>
      </c>
      <c r="G961" s="48">
        <f t="shared" ca="1" si="142"/>
        <v>15.975296090324642</v>
      </c>
      <c r="H961">
        <f ca="1">_xlfn.IFS(AND(G961&gt;铜钱系统分析!$D$233,G961&lt;=铜钱系统分析!$E$233),5,AND(G961&gt;铜钱系统分析!$D$234,G961&lt;=铜钱系统分析!$E$234),4,AND(G961&gt;铜钱系统分析!$D$235,G961&lt;=铜钱系统分析!$E$235),3,AND(G961&gt;铜钱系统分析!$D$236,G961&lt;=铜钱系统分析!$E$236),2)</f>
        <v>3</v>
      </c>
      <c r="J961" s="48">
        <f t="shared" ca="1" si="143"/>
        <v>38.194134059363627</v>
      </c>
      <c r="K961">
        <f ca="1">_xlfn.IFS(AND(J961&gt;铜钱系统分析!$D$233,J961&lt;=铜钱系统分析!$E$233),5,AND(J961&gt;铜钱系统分析!$D$234,J961&lt;=铜钱系统分析!$E$234),4,AND(J961&gt;铜钱系统分析!$D$235,J961&lt;=铜钱系统分析!$E$235),3,AND(J961&gt;铜钱系统分析!$D$236,J961&lt;=铜钱系统分析!$E$236),2)</f>
        <v>3</v>
      </c>
      <c r="M961" s="48">
        <f t="shared" ca="1" si="144"/>
        <v>19.687226026001468</v>
      </c>
      <c r="N961">
        <f ca="1">_xlfn.IFS(AND(M961&gt;铜钱系统分析!$D$233,M961&lt;=铜钱系统分析!$E$233),5,AND(M961&gt;铜钱系统分析!$D$234,M961&lt;=铜钱系统分析!$E$234),4,AND(M961&gt;铜钱系统分析!$D$235,M961&lt;=铜钱系统分析!$E$235),3,AND(M961&gt;铜钱系统分析!$D$236,M961&lt;=铜钱系统分析!$E$236),2)</f>
        <v>3</v>
      </c>
      <c r="P961" s="48">
        <f t="shared" ca="1" si="145"/>
        <v>11.499024821579196</v>
      </c>
      <c r="Q961">
        <f ca="1">_xlfn.IFS(AND(P961&gt;铜钱系统分析!$D$233,P961&lt;=铜钱系统分析!$E$233),5,AND(P961&gt;铜钱系统分析!$D$234,P961&lt;=铜钱系统分析!$E$234),4,AND(P961&gt;铜钱系统分析!$D$235,P961&lt;=铜钱系统分析!$E$235),3,AND(P961&gt;铜钱系统分析!$D$236,P961&lt;=铜钱系统分析!$E$236),2)</f>
        <v>3</v>
      </c>
      <c r="S961" s="48">
        <f t="shared" ca="1" si="146"/>
        <v>38.330582591405062</v>
      </c>
      <c r="T961">
        <f ca="1">_xlfn.IFS(AND(S961&gt;铜钱系统分析!$D$233,S961&lt;=铜钱系统分析!$E$233),5,AND(S961&gt;铜钱系统分析!$D$234,S961&lt;=铜钱系统分析!$E$234),4,AND(S961&gt;铜钱系统分析!$D$235,S961&lt;=铜钱系统分析!$E$235),3,AND(S961&gt;铜钱系统分析!$D$236,S961&lt;=铜钱系统分析!$E$236),2)</f>
        <v>3</v>
      </c>
      <c r="V961" s="48">
        <f t="shared" ca="1" si="147"/>
        <v>53.641232501862554</v>
      </c>
      <c r="W961">
        <f ca="1">_xlfn.IFS(AND(V961&gt;铜钱系统分析!$D$233,V961&lt;=铜钱系统分析!$E$233),5,AND(V961&gt;铜钱系统分析!$D$234,V961&lt;=铜钱系统分析!$E$234),4,AND(V961&gt;铜钱系统分析!$D$235,V961&lt;=铜钱系统分析!$E$235),3,AND(V961&gt;铜钱系统分析!$D$236,V961&lt;=铜钱系统分析!$E$236),2)</f>
        <v>3</v>
      </c>
      <c r="Y961" s="48">
        <f t="shared" ca="1" si="148"/>
        <v>16.842056292594965</v>
      </c>
      <c r="Z961">
        <f ca="1">_xlfn.IFS(AND(Y961&gt;铜钱系统分析!$D$233,Y961&lt;=铜钱系统分析!$E$233),5,AND(Y961&gt;铜钱系统分析!$D$234,Y961&lt;=铜钱系统分析!$E$234),4,AND(Y961&gt;铜钱系统分析!$D$235,Y961&lt;=铜钱系统分析!$E$235),3,AND(Y961&gt;铜钱系统分析!$D$236,Y961&lt;=铜钱系统分析!$E$236),2)</f>
        <v>3</v>
      </c>
      <c r="AB961" s="48">
        <f t="shared" ca="1" si="149"/>
        <v>17.792188886900618</v>
      </c>
      <c r="AC961">
        <f ca="1">_xlfn.IFS(AND(AB961&gt;铜钱系统分析!$D$233,AB961&lt;=铜钱系统分析!$E$233),5,AND(AB961&gt;铜钱系统分析!$D$234,AB961&lt;=铜钱系统分析!$E$234),4,AND(AB961&gt;铜钱系统分析!$D$235,AB961&lt;=铜钱系统分析!$E$235),3,AND(AB961&gt;铜钱系统分析!$D$236,AB961&lt;=铜钱系统分析!$E$236),2)</f>
        <v>3</v>
      </c>
    </row>
    <row r="962" spans="1:29" x14ac:dyDescent="0.15">
      <c r="A962" s="48">
        <f t="shared" ca="1" si="140"/>
        <v>47.412388191172042</v>
      </c>
      <c r="B962">
        <f ca="1">_xlfn.IFS(AND(A962&gt;铜钱系统分析!$D$233,A962&lt;=铜钱系统分析!$E$233),5,AND(A962&gt;铜钱系统分析!$D$234,A962&lt;=铜钱系统分析!$E$234),4,AND(A962&gt;铜钱系统分析!$D$235,A962&lt;=铜钱系统分析!$E$235),3,AND(A962&gt;铜钱系统分析!$D$236,A962&lt;=铜钱系统分析!$E$236),2)</f>
        <v>3</v>
      </c>
      <c r="D962" s="48">
        <f t="shared" ca="1" si="141"/>
        <v>17.380049528189478</v>
      </c>
      <c r="E962">
        <f ca="1">_xlfn.IFS(AND(D962&gt;铜钱系统分析!$D$233,D962&lt;=铜钱系统分析!$E$233),5,AND(D962&gt;铜钱系统分析!$D$234,D962&lt;=铜钱系统分析!$E$234),4,AND(D962&gt;铜钱系统分析!$D$235,D962&lt;=铜钱系统分析!$E$235),3,AND(D962&gt;铜钱系统分析!$D$236,D962&lt;=铜钱系统分析!$E$236),2)</f>
        <v>3</v>
      </c>
      <c r="G962" s="48">
        <f t="shared" ca="1" si="142"/>
        <v>44.527942947716504</v>
      </c>
      <c r="H962">
        <f ca="1">_xlfn.IFS(AND(G962&gt;铜钱系统分析!$D$233,G962&lt;=铜钱系统分析!$E$233),5,AND(G962&gt;铜钱系统分析!$D$234,G962&lt;=铜钱系统分析!$E$234),4,AND(G962&gt;铜钱系统分析!$D$235,G962&lt;=铜钱系统分析!$E$235),3,AND(G962&gt;铜钱系统分析!$D$236,G962&lt;=铜钱系统分析!$E$236),2)</f>
        <v>3</v>
      </c>
      <c r="J962" s="48">
        <f t="shared" ca="1" si="143"/>
        <v>29.721900824929147</v>
      </c>
      <c r="K962">
        <f ca="1">_xlfn.IFS(AND(J962&gt;铜钱系统分析!$D$233,J962&lt;=铜钱系统分析!$E$233),5,AND(J962&gt;铜钱系统分析!$D$234,J962&lt;=铜钱系统分析!$E$234),4,AND(J962&gt;铜钱系统分析!$D$235,J962&lt;=铜钱系统分析!$E$235),3,AND(J962&gt;铜钱系统分析!$D$236,J962&lt;=铜钱系统分析!$E$236),2)</f>
        <v>3</v>
      </c>
      <c r="M962" s="48">
        <f t="shared" ca="1" si="144"/>
        <v>51.359562949033723</v>
      </c>
      <c r="N962">
        <f ca="1">_xlfn.IFS(AND(M962&gt;铜钱系统分析!$D$233,M962&lt;=铜钱系统分析!$E$233),5,AND(M962&gt;铜钱系统分析!$D$234,M962&lt;=铜钱系统分析!$E$234),4,AND(M962&gt;铜钱系统分析!$D$235,M962&lt;=铜钱系统分析!$E$235),3,AND(M962&gt;铜钱系统分析!$D$236,M962&lt;=铜钱系统分析!$E$236),2)</f>
        <v>3</v>
      </c>
      <c r="P962" s="48">
        <f t="shared" ca="1" si="145"/>
        <v>49.946561361201233</v>
      </c>
      <c r="Q962">
        <f ca="1">_xlfn.IFS(AND(P962&gt;铜钱系统分析!$D$233,P962&lt;=铜钱系统分析!$E$233),5,AND(P962&gt;铜钱系统分析!$D$234,P962&lt;=铜钱系统分析!$E$234),4,AND(P962&gt;铜钱系统分析!$D$235,P962&lt;=铜钱系统分析!$E$235),3,AND(P962&gt;铜钱系统分析!$D$236,P962&lt;=铜钱系统分析!$E$236),2)</f>
        <v>3</v>
      </c>
      <c r="S962" s="48">
        <f t="shared" ca="1" si="146"/>
        <v>51.782732321103396</v>
      </c>
      <c r="T962">
        <f ca="1">_xlfn.IFS(AND(S962&gt;铜钱系统分析!$D$233,S962&lt;=铜钱系统分析!$E$233),5,AND(S962&gt;铜钱系统分析!$D$234,S962&lt;=铜钱系统分析!$E$234),4,AND(S962&gt;铜钱系统分析!$D$235,S962&lt;=铜钱系统分析!$E$235),3,AND(S962&gt;铜钱系统分析!$D$236,S962&lt;=铜钱系统分析!$E$236),2)</f>
        <v>3</v>
      </c>
      <c r="V962" s="48">
        <f t="shared" ca="1" si="147"/>
        <v>11.748576811150857</v>
      </c>
      <c r="W962">
        <f ca="1">_xlfn.IFS(AND(V962&gt;铜钱系统分析!$D$233,V962&lt;=铜钱系统分析!$E$233),5,AND(V962&gt;铜钱系统分析!$D$234,V962&lt;=铜钱系统分析!$E$234),4,AND(V962&gt;铜钱系统分析!$D$235,V962&lt;=铜钱系统分析!$E$235),3,AND(V962&gt;铜钱系统分析!$D$236,V962&lt;=铜钱系统分析!$E$236),2)</f>
        <v>3</v>
      </c>
      <c r="Y962" s="48">
        <f t="shared" ca="1" si="148"/>
        <v>86.204617102504642</v>
      </c>
      <c r="Z962">
        <f ca="1">_xlfn.IFS(AND(Y962&gt;铜钱系统分析!$D$233,Y962&lt;=铜钱系统分析!$E$233),5,AND(Y962&gt;铜钱系统分析!$D$234,Y962&lt;=铜钱系统分析!$E$234),4,AND(Y962&gt;铜钱系统分析!$D$235,Y962&lt;=铜钱系统分析!$E$235),3,AND(Y962&gt;铜钱系统分析!$D$236,Y962&lt;=铜钱系统分析!$E$236),2)</f>
        <v>2</v>
      </c>
      <c r="AB962" s="48">
        <f t="shared" ca="1" si="149"/>
        <v>32.215722845965658</v>
      </c>
      <c r="AC962">
        <f ca="1">_xlfn.IFS(AND(AB962&gt;铜钱系统分析!$D$233,AB962&lt;=铜钱系统分析!$E$233),5,AND(AB962&gt;铜钱系统分析!$D$234,AB962&lt;=铜钱系统分析!$E$234),4,AND(AB962&gt;铜钱系统分析!$D$235,AB962&lt;=铜钱系统分析!$E$235),3,AND(AB962&gt;铜钱系统分析!$D$236,AB962&lt;=铜钱系统分析!$E$236),2)</f>
        <v>3</v>
      </c>
    </row>
    <row r="963" spans="1:29" x14ac:dyDescent="0.15">
      <c r="A963" s="48">
        <f t="shared" ca="1" si="140"/>
        <v>54.624549186859582</v>
      </c>
      <c r="B963">
        <f ca="1">_xlfn.IFS(AND(A963&gt;铜钱系统分析!$D$233,A963&lt;=铜钱系统分析!$E$233),5,AND(A963&gt;铜钱系统分析!$D$234,A963&lt;=铜钱系统分析!$E$234),4,AND(A963&gt;铜钱系统分析!$D$235,A963&lt;=铜钱系统分析!$E$235),3,AND(A963&gt;铜钱系统分析!$D$236,A963&lt;=铜钱系统分析!$E$236),2)</f>
        <v>3</v>
      </c>
      <c r="D963" s="48">
        <f t="shared" ca="1" si="141"/>
        <v>64.038711967410237</v>
      </c>
      <c r="E963">
        <f ca="1">_xlfn.IFS(AND(D963&gt;铜钱系统分析!$D$233,D963&lt;=铜钱系统分析!$E$233),5,AND(D963&gt;铜钱系统分析!$D$234,D963&lt;=铜钱系统分析!$E$234),4,AND(D963&gt;铜钱系统分析!$D$235,D963&lt;=铜钱系统分析!$E$235),3,AND(D963&gt;铜钱系统分析!$D$236,D963&lt;=铜钱系统分析!$E$236),2)</f>
        <v>3</v>
      </c>
      <c r="G963" s="48">
        <f t="shared" ca="1" si="142"/>
        <v>55.011597428149727</v>
      </c>
      <c r="H963">
        <f ca="1">_xlfn.IFS(AND(G963&gt;铜钱系统分析!$D$233,G963&lt;=铜钱系统分析!$E$233),5,AND(G963&gt;铜钱系统分析!$D$234,G963&lt;=铜钱系统分析!$E$234),4,AND(G963&gt;铜钱系统分析!$D$235,G963&lt;=铜钱系统分析!$E$235),3,AND(G963&gt;铜钱系统分析!$D$236,G963&lt;=铜钱系统分析!$E$236),2)</f>
        <v>3</v>
      </c>
      <c r="J963" s="48">
        <f t="shared" ca="1" si="143"/>
        <v>86.84015905096031</v>
      </c>
      <c r="K963">
        <f ca="1">_xlfn.IFS(AND(J963&gt;铜钱系统分析!$D$233,J963&lt;=铜钱系统分析!$E$233),5,AND(J963&gt;铜钱系统分析!$D$234,J963&lt;=铜钱系统分析!$E$234),4,AND(J963&gt;铜钱系统分析!$D$235,J963&lt;=铜钱系统分析!$E$235),3,AND(J963&gt;铜钱系统分析!$D$236,J963&lt;=铜钱系统分析!$E$236),2)</f>
        <v>2</v>
      </c>
      <c r="M963" s="48">
        <f t="shared" ca="1" si="144"/>
        <v>71.513715674287255</v>
      </c>
      <c r="N963">
        <f ca="1">_xlfn.IFS(AND(M963&gt;铜钱系统分析!$D$233,M963&lt;=铜钱系统分析!$E$233),5,AND(M963&gt;铜钱系统分析!$D$234,M963&lt;=铜钱系统分析!$E$234),4,AND(M963&gt;铜钱系统分析!$D$235,M963&lt;=铜钱系统分析!$E$235),3,AND(M963&gt;铜钱系统分析!$D$236,M963&lt;=铜钱系统分析!$E$236),2)</f>
        <v>3</v>
      </c>
      <c r="P963" s="48">
        <f t="shared" ca="1" si="145"/>
        <v>7.8402199704040836</v>
      </c>
      <c r="Q963">
        <f ca="1">_xlfn.IFS(AND(P963&gt;铜钱系统分析!$D$233,P963&lt;=铜钱系统分析!$E$233),5,AND(P963&gt;铜钱系统分析!$D$234,P963&lt;=铜钱系统分析!$E$234),4,AND(P963&gt;铜钱系统分析!$D$235,P963&lt;=铜钱系统分析!$E$235),3,AND(P963&gt;铜钱系统分析!$D$236,P963&lt;=铜钱系统分析!$E$236),2)</f>
        <v>3</v>
      </c>
      <c r="S963" s="48">
        <f t="shared" ca="1" si="146"/>
        <v>49.680194942684111</v>
      </c>
      <c r="T963">
        <f ca="1">_xlfn.IFS(AND(S963&gt;铜钱系统分析!$D$233,S963&lt;=铜钱系统分析!$E$233),5,AND(S963&gt;铜钱系统分析!$D$234,S963&lt;=铜钱系统分析!$E$234),4,AND(S963&gt;铜钱系统分析!$D$235,S963&lt;=铜钱系统分析!$E$235),3,AND(S963&gt;铜钱系统分析!$D$236,S963&lt;=铜钱系统分析!$E$236),2)</f>
        <v>3</v>
      </c>
      <c r="V963" s="48">
        <f t="shared" ca="1" si="147"/>
        <v>1.6058139424265372</v>
      </c>
      <c r="W963">
        <f ca="1">_xlfn.IFS(AND(V963&gt;铜钱系统分析!$D$233,V963&lt;=铜钱系统分析!$E$233),5,AND(V963&gt;铜钱系统分析!$D$234,V963&lt;=铜钱系统分析!$E$234),4,AND(V963&gt;铜钱系统分析!$D$235,V963&lt;=铜钱系统分析!$E$235),3,AND(V963&gt;铜钱系统分析!$D$236,V963&lt;=铜钱系统分析!$E$236),2)</f>
        <v>4</v>
      </c>
      <c r="Y963" s="48">
        <f t="shared" ca="1" si="148"/>
        <v>85.740926960985263</v>
      </c>
      <c r="Z963">
        <f ca="1">_xlfn.IFS(AND(Y963&gt;铜钱系统分析!$D$233,Y963&lt;=铜钱系统分析!$E$233),5,AND(Y963&gt;铜钱系统分析!$D$234,Y963&lt;=铜钱系统分析!$E$234),4,AND(Y963&gt;铜钱系统分析!$D$235,Y963&lt;=铜钱系统分析!$E$235),3,AND(Y963&gt;铜钱系统分析!$D$236,Y963&lt;=铜钱系统分析!$E$236),2)</f>
        <v>2</v>
      </c>
      <c r="AB963" s="48">
        <f t="shared" ca="1" si="149"/>
        <v>77.947690227857379</v>
      </c>
      <c r="AC963">
        <f ca="1">_xlfn.IFS(AND(AB963&gt;铜钱系统分析!$D$233,AB963&lt;=铜钱系统分析!$E$233),5,AND(AB963&gt;铜钱系统分析!$D$234,AB963&lt;=铜钱系统分析!$E$234),4,AND(AB963&gt;铜钱系统分析!$D$235,AB963&lt;=铜钱系统分析!$E$235),3,AND(AB963&gt;铜钱系统分析!$D$236,AB963&lt;=铜钱系统分析!$E$236),2)</f>
        <v>2</v>
      </c>
    </row>
    <row r="964" spans="1:29" x14ac:dyDescent="0.15">
      <c r="A964" s="48">
        <f t="shared" ca="1" si="140"/>
        <v>14.659990370767485</v>
      </c>
      <c r="B964">
        <f ca="1">_xlfn.IFS(AND(A964&gt;铜钱系统分析!$D$233,A964&lt;=铜钱系统分析!$E$233),5,AND(A964&gt;铜钱系统分析!$D$234,A964&lt;=铜钱系统分析!$E$234),4,AND(A964&gt;铜钱系统分析!$D$235,A964&lt;=铜钱系统分析!$E$235),3,AND(A964&gt;铜钱系统分析!$D$236,A964&lt;=铜钱系统分析!$E$236),2)</f>
        <v>3</v>
      </c>
      <c r="D964" s="48">
        <f t="shared" ca="1" si="141"/>
        <v>85.135741776566149</v>
      </c>
      <c r="E964">
        <f ca="1">_xlfn.IFS(AND(D964&gt;铜钱系统分析!$D$233,D964&lt;=铜钱系统分析!$E$233),5,AND(D964&gt;铜钱系统分析!$D$234,D964&lt;=铜钱系统分析!$E$234),4,AND(D964&gt;铜钱系统分析!$D$235,D964&lt;=铜钱系统分析!$E$235),3,AND(D964&gt;铜钱系统分析!$D$236,D964&lt;=铜钱系统分析!$E$236),2)</f>
        <v>2</v>
      </c>
      <c r="G964" s="48">
        <f t="shared" ca="1" si="142"/>
        <v>83.367064052737575</v>
      </c>
      <c r="H964">
        <f ca="1">_xlfn.IFS(AND(G964&gt;铜钱系统分析!$D$233,G964&lt;=铜钱系统分析!$E$233),5,AND(G964&gt;铜钱系统分析!$D$234,G964&lt;=铜钱系统分析!$E$234),4,AND(G964&gt;铜钱系统分析!$D$235,G964&lt;=铜钱系统分析!$E$235),3,AND(G964&gt;铜钱系统分析!$D$236,G964&lt;=铜钱系统分析!$E$236),2)</f>
        <v>2</v>
      </c>
      <c r="J964" s="48">
        <f t="shared" ca="1" si="143"/>
        <v>28.72504038038398</v>
      </c>
      <c r="K964">
        <f ca="1">_xlfn.IFS(AND(J964&gt;铜钱系统分析!$D$233,J964&lt;=铜钱系统分析!$E$233),5,AND(J964&gt;铜钱系统分析!$D$234,J964&lt;=铜钱系统分析!$E$234),4,AND(J964&gt;铜钱系统分析!$D$235,J964&lt;=铜钱系统分析!$E$235),3,AND(J964&gt;铜钱系统分析!$D$236,J964&lt;=铜钱系统分析!$E$236),2)</f>
        <v>3</v>
      </c>
      <c r="M964" s="48">
        <f t="shared" ca="1" si="144"/>
        <v>42.16286682765201</v>
      </c>
      <c r="N964">
        <f ca="1">_xlfn.IFS(AND(M964&gt;铜钱系统分析!$D$233,M964&lt;=铜钱系统分析!$E$233),5,AND(M964&gt;铜钱系统分析!$D$234,M964&lt;=铜钱系统分析!$E$234),4,AND(M964&gt;铜钱系统分析!$D$235,M964&lt;=铜钱系统分析!$E$235),3,AND(M964&gt;铜钱系统分析!$D$236,M964&lt;=铜钱系统分析!$E$236),2)</f>
        <v>3</v>
      </c>
      <c r="P964" s="48">
        <f t="shared" ca="1" si="145"/>
        <v>74.623868462429684</v>
      </c>
      <c r="Q964">
        <f ca="1">_xlfn.IFS(AND(P964&gt;铜钱系统分析!$D$233,P964&lt;=铜钱系统分析!$E$233),5,AND(P964&gt;铜钱系统分析!$D$234,P964&lt;=铜钱系统分析!$E$234),4,AND(P964&gt;铜钱系统分析!$D$235,P964&lt;=铜钱系统分析!$E$235),3,AND(P964&gt;铜钱系统分析!$D$236,P964&lt;=铜钱系统分析!$E$236),2)</f>
        <v>2</v>
      </c>
      <c r="S964" s="48">
        <f t="shared" ca="1" si="146"/>
        <v>54.782940652416002</v>
      </c>
      <c r="T964">
        <f ca="1">_xlfn.IFS(AND(S964&gt;铜钱系统分析!$D$233,S964&lt;=铜钱系统分析!$E$233),5,AND(S964&gt;铜钱系统分析!$D$234,S964&lt;=铜钱系统分析!$E$234),4,AND(S964&gt;铜钱系统分析!$D$235,S964&lt;=铜钱系统分析!$E$235),3,AND(S964&gt;铜钱系统分析!$D$236,S964&lt;=铜钱系统分析!$E$236),2)</f>
        <v>3</v>
      </c>
      <c r="V964" s="48">
        <f t="shared" ca="1" si="147"/>
        <v>55.647891624993626</v>
      </c>
      <c r="W964">
        <f ca="1">_xlfn.IFS(AND(V964&gt;铜钱系统分析!$D$233,V964&lt;=铜钱系统分析!$E$233),5,AND(V964&gt;铜钱系统分析!$D$234,V964&lt;=铜钱系统分析!$E$234),4,AND(V964&gt;铜钱系统分析!$D$235,V964&lt;=铜钱系统分析!$E$235),3,AND(V964&gt;铜钱系统分析!$D$236,V964&lt;=铜钱系统分析!$E$236),2)</f>
        <v>3</v>
      </c>
      <c r="Y964" s="48">
        <f t="shared" ca="1" si="148"/>
        <v>22.85108162298911</v>
      </c>
      <c r="Z964">
        <f ca="1">_xlfn.IFS(AND(Y964&gt;铜钱系统分析!$D$233,Y964&lt;=铜钱系统分析!$E$233),5,AND(Y964&gt;铜钱系统分析!$D$234,Y964&lt;=铜钱系统分析!$E$234),4,AND(Y964&gt;铜钱系统分析!$D$235,Y964&lt;=铜钱系统分析!$E$235),3,AND(Y964&gt;铜钱系统分析!$D$236,Y964&lt;=铜钱系统分析!$E$236),2)</f>
        <v>3</v>
      </c>
      <c r="AB964" s="48">
        <f t="shared" ca="1" si="149"/>
        <v>50.421135845933982</v>
      </c>
      <c r="AC964">
        <f ca="1">_xlfn.IFS(AND(AB964&gt;铜钱系统分析!$D$233,AB964&lt;=铜钱系统分析!$E$233),5,AND(AB964&gt;铜钱系统分析!$D$234,AB964&lt;=铜钱系统分析!$E$234),4,AND(AB964&gt;铜钱系统分析!$D$235,AB964&lt;=铜钱系统分析!$E$235),3,AND(AB964&gt;铜钱系统分析!$D$236,AB964&lt;=铜钱系统分析!$E$236),2)</f>
        <v>3</v>
      </c>
    </row>
    <row r="965" spans="1:29" x14ac:dyDescent="0.15">
      <c r="A965" s="48">
        <f t="shared" ca="1" si="140"/>
        <v>42.092466576919584</v>
      </c>
      <c r="B965">
        <f ca="1">_xlfn.IFS(AND(A965&gt;铜钱系统分析!$D$233,A965&lt;=铜钱系统分析!$E$233),5,AND(A965&gt;铜钱系统分析!$D$234,A965&lt;=铜钱系统分析!$E$234),4,AND(A965&gt;铜钱系统分析!$D$235,A965&lt;=铜钱系统分析!$E$235),3,AND(A965&gt;铜钱系统分析!$D$236,A965&lt;=铜钱系统分析!$E$236),2)</f>
        <v>3</v>
      </c>
      <c r="D965" s="48">
        <f t="shared" ca="1" si="141"/>
        <v>57.911608387050642</v>
      </c>
      <c r="E965">
        <f ca="1">_xlfn.IFS(AND(D965&gt;铜钱系统分析!$D$233,D965&lt;=铜钱系统分析!$E$233),5,AND(D965&gt;铜钱系统分析!$D$234,D965&lt;=铜钱系统分析!$E$234),4,AND(D965&gt;铜钱系统分析!$D$235,D965&lt;=铜钱系统分析!$E$235),3,AND(D965&gt;铜钱系统分析!$D$236,D965&lt;=铜钱系统分析!$E$236),2)</f>
        <v>3</v>
      </c>
      <c r="G965" s="48">
        <f t="shared" ca="1" si="142"/>
        <v>23.644357693038444</v>
      </c>
      <c r="H965">
        <f ca="1">_xlfn.IFS(AND(G965&gt;铜钱系统分析!$D$233,G965&lt;=铜钱系统分析!$E$233),5,AND(G965&gt;铜钱系统分析!$D$234,G965&lt;=铜钱系统分析!$E$234),4,AND(G965&gt;铜钱系统分析!$D$235,G965&lt;=铜钱系统分析!$E$235),3,AND(G965&gt;铜钱系统分析!$D$236,G965&lt;=铜钱系统分析!$E$236),2)</f>
        <v>3</v>
      </c>
      <c r="J965" s="48">
        <f t="shared" ca="1" si="143"/>
        <v>99.716444705153592</v>
      </c>
      <c r="K965">
        <f ca="1">_xlfn.IFS(AND(J965&gt;铜钱系统分析!$D$233,J965&lt;=铜钱系统分析!$E$233),5,AND(J965&gt;铜钱系统分析!$D$234,J965&lt;=铜钱系统分析!$E$234),4,AND(J965&gt;铜钱系统分析!$D$235,J965&lt;=铜钱系统分析!$E$235),3,AND(J965&gt;铜钱系统分析!$D$236,J965&lt;=铜钱系统分析!$E$236),2)</f>
        <v>2</v>
      </c>
      <c r="M965" s="48">
        <f t="shared" ca="1" si="144"/>
        <v>78.677382748692438</v>
      </c>
      <c r="N965">
        <f ca="1">_xlfn.IFS(AND(M965&gt;铜钱系统分析!$D$233,M965&lt;=铜钱系统分析!$E$233),5,AND(M965&gt;铜钱系统分析!$D$234,M965&lt;=铜钱系统分析!$E$234),4,AND(M965&gt;铜钱系统分析!$D$235,M965&lt;=铜钱系统分析!$E$235),3,AND(M965&gt;铜钱系统分析!$D$236,M965&lt;=铜钱系统分析!$E$236),2)</f>
        <v>2</v>
      </c>
      <c r="P965" s="48">
        <f t="shared" ca="1" si="145"/>
        <v>22.976042041447986</v>
      </c>
      <c r="Q965">
        <f ca="1">_xlfn.IFS(AND(P965&gt;铜钱系统分析!$D$233,P965&lt;=铜钱系统分析!$E$233),5,AND(P965&gt;铜钱系统分析!$D$234,P965&lt;=铜钱系统分析!$E$234),4,AND(P965&gt;铜钱系统分析!$D$235,P965&lt;=铜钱系统分析!$E$235),3,AND(P965&gt;铜钱系统分析!$D$236,P965&lt;=铜钱系统分析!$E$236),2)</f>
        <v>3</v>
      </c>
      <c r="S965" s="48">
        <f t="shared" ca="1" si="146"/>
        <v>82.990467731748922</v>
      </c>
      <c r="T965">
        <f ca="1">_xlfn.IFS(AND(S965&gt;铜钱系统分析!$D$233,S965&lt;=铜钱系统分析!$E$233),5,AND(S965&gt;铜钱系统分析!$D$234,S965&lt;=铜钱系统分析!$E$234),4,AND(S965&gt;铜钱系统分析!$D$235,S965&lt;=铜钱系统分析!$E$235),3,AND(S965&gt;铜钱系统分析!$D$236,S965&lt;=铜钱系统分析!$E$236),2)</f>
        <v>2</v>
      </c>
      <c r="V965" s="48">
        <f t="shared" ca="1" si="147"/>
        <v>35.308508627707539</v>
      </c>
      <c r="W965">
        <f ca="1">_xlfn.IFS(AND(V965&gt;铜钱系统分析!$D$233,V965&lt;=铜钱系统分析!$E$233),5,AND(V965&gt;铜钱系统分析!$D$234,V965&lt;=铜钱系统分析!$E$234),4,AND(V965&gt;铜钱系统分析!$D$235,V965&lt;=铜钱系统分析!$E$235),3,AND(V965&gt;铜钱系统分析!$D$236,V965&lt;=铜钱系统分析!$E$236),2)</f>
        <v>3</v>
      </c>
      <c r="Y965" s="48">
        <f t="shared" ca="1" si="148"/>
        <v>39.003004553177078</v>
      </c>
      <c r="Z965">
        <f ca="1">_xlfn.IFS(AND(Y965&gt;铜钱系统分析!$D$233,Y965&lt;=铜钱系统分析!$E$233),5,AND(Y965&gt;铜钱系统分析!$D$234,Y965&lt;=铜钱系统分析!$E$234),4,AND(Y965&gt;铜钱系统分析!$D$235,Y965&lt;=铜钱系统分析!$E$235),3,AND(Y965&gt;铜钱系统分析!$D$236,Y965&lt;=铜钱系统分析!$E$236),2)</f>
        <v>3</v>
      </c>
      <c r="AB965" s="48">
        <f t="shared" ca="1" si="149"/>
        <v>89.130043044092972</v>
      </c>
      <c r="AC965">
        <f ca="1">_xlfn.IFS(AND(AB965&gt;铜钱系统分析!$D$233,AB965&lt;=铜钱系统分析!$E$233),5,AND(AB965&gt;铜钱系统分析!$D$234,AB965&lt;=铜钱系统分析!$E$234),4,AND(AB965&gt;铜钱系统分析!$D$235,AB965&lt;=铜钱系统分析!$E$235),3,AND(AB965&gt;铜钱系统分析!$D$236,AB965&lt;=铜钱系统分析!$E$236),2)</f>
        <v>2</v>
      </c>
    </row>
    <row r="966" spans="1:29" x14ac:dyDescent="0.15">
      <c r="A966" s="48">
        <f t="shared" ca="1" si="140"/>
        <v>28.237425424658745</v>
      </c>
      <c r="B966">
        <f ca="1">_xlfn.IFS(AND(A966&gt;铜钱系统分析!$D$233,A966&lt;=铜钱系统分析!$E$233),5,AND(A966&gt;铜钱系统分析!$D$234,A966&lt;=铜钱系统分析!$E$234),4,AND(A966&gt;铜钱系统分析!$D$235,A966&lt;=铜钱系统分析!$E$235),3,AND(A966&gt;铜钱系统分析!$D$236,A966&lt;=铜钱系统分析!$E$236),2)</f>
        <v>3</v>
      </c>
      <c r="D966" s="48">
        <f t="shared" ca="1" si="141"/>
        <v>44.586518934135924</v>
      </c>
      <c r="E966">
        <f ca="1">_xlfn.IFS(AND(D966&gt;铜钱系统分析!$D$233,D966&lt;=铜钱系统分析!$E$233),5,AND(D966&gt;铜钱系统分析!$D$234,D966&lt;=铜钱系统分析!$E$234),4,AND(D966&gt;铜钱系统分析!$D$235,D966&lt;=铜钱系统分析!$E$235),3,AND(D966&gt;铜钱系统分析!$D$236,D966&lt;=铜钱系统分析!$E$236),2)</f>
        <v>3</v>
      </c>
      <c r="G966" s="48">
        <f t="shared" ca="1" si="142"/>
        <v>38.777832319362282</v>
      </c>
      <c r="H966">
        <f ca="1">_xlfn.IFS(AND(G966&gt;铜钱系统分析!$D$233,G966&lt;=铜钱系统分析!$E$233),5,AND(G966&gt;铜钱系统分析!$D$234,G966&lt;=铜钱系统分析!$E$234),4,AND(G966&gt;铜钱系统分析!$D$235,G966&lt;=铜钱系统分析!$E$235),3,AND(G966&gt;铜钱系统分析!$D$236,G966&lt;=铜钱系统分析!$E$236),2)</f>
        <v>3</v>
      </c>
      <c r="J966" s="48">
        <f t="shared" ca="1" si="143"/>
        <v>53.716797237667656</v>
      </c>
      <c r="K966">
        <f ca="1">_xlfn.IFS(AND(J966&gt;铜钱系统分析!$D$233,J966&lt;=铜钱系统分析!$E$233),5,AND(J966&gt;铜钱系统分析!$D$234,J966&lt;=铜钱系统分析!$E$234),4,AND(J966&gt;铜钱系统分析!$D$235,J966&lt;=铜钱系统分析!$E$235),3,AND(J966&gt;铜钱系统分析!$D$236,J966&lt;=铜钱系统分析!$E$236),2)</f>
        <v>3</v>
      </c>
      <c r="M966" s="48">
        <f t="shared" ca="1" si="144"/>
        <v>59.84580936513764</v>
      </c>
      <c r="N966">
        <f ca="1">_xlfn.IFS(AND(M966&gt;铜钱系统分析!$D$233,M966&lt;=铜钱系统分析!$E$233),5,AND(M966&gt;铜钱系统分析!$D$234,M966&lt;=铜钱系统分析!$E$234),4,AND(M966&gt;铜钱系统分析!$D$235,M966&lt;=铜钱系统分析!$E$235),3,AND(M966&gt;铜钱系统分析!$D$236,M966&lt;=铜钱系统分析!$E$236),2)</f>
        <v>3</v>
      </c>
      <c r="P966" s="48">
        <f t="shared" ca="1" si="145"/>
        <v>28.991820019370206</v>
      </c>
      <c r="Q966">
        <f ca="1">_xlfn.IFS(AND(P966&gt;铜钱系统分析!$D$233,P966&lt;=铜钱系统分析!$E$233),5,AND(P966&gt;铜钱系统分析!$D$234,P966&lt;=铜钱系统分析!$E$234),4,AND(P966&gt;铜钱系统分析!$D$235,P966&lt;=铜钱系统分析!$E$235),3,AND(P966&gt;铜钱系统分析!$D$236,P966&lt;=铜钱系统分析!$E$236),2)</f>
        <v>3</v>
      </c>
      <c r="S966" s="48">
        <f t="shared" ca="1" si="146"/>
        <v>89.225586302733902</v>
      </c>
      <c r="T966">
        <f ca="1">_xlfn.IFS(AND(S966&gt;铜钱系统分析!$D$233,S966&lt;=铜钱系统分析!$E$233),5,AND(S966&gt;铜钱系统分析!$D$234,S966&lt;=铜钱系统分析!$E$234),4,AND(S966&gt;铜钱系统分析!$D$235,S966&lt;=铜钱系统分析!$E$235),3,AND(S966&gt;铜钱系统分析!$D$236,S966&lt;=铜钱系统分析!$E$236),2)</f>
        <v>2</v>
      </c>
      <c r="V966" s="48">
        <f t="shared" ca="1" si="147"/>
        <v>55.018819587876123</v>
      </c>
      <c r="W966">
        <f ca="1">_xlfn.IFS(AND(V966&gt;铜钱系统分析!$D$233,V966&lt;=铜钱系统分析!$E$233),5,AND(V966&gt;铜钱系统分析!$D$234,V966&lt;=铜钱系统分析!$E$234),4,AND(V966&gt;铜钱系统分析!$D$235,V966&lt;=铜钱系统分析!$E$235),3,AND(V966&gt;铜钱系统分析!$D$236,V966&lt;=铜钱系统分析!$E$236),2)</f>
        <v>3</v>
      </c>
      <c r="Y966" s="48">
        <f t="shared" ca="1" si="148"/>
        <v>79.911594669929585</v>
      </c>
      <c r="Z966">
        <f ca="1">_xlfn.IFS(AND(Y966&gt;铜钱系统分析!$D$233,Y966&lt;=铜钱系统分析!$E$233),5,AND(Y966&gt;铜钱系统分析!$D$234,Y966&lt;=铜钱系统分析!$E$234),4,AND(Y966&gt;铜钱系统分析!$D$235,Y966&lt;=铜钱系统分析!$E$235),3,AND(Y966&gt;铜钱系统分析!$D$236,Y966&lt;=铜钱系统分析!$E$236),2)</f>
        <v>2</v>
      </c>
      <c r="AB966" s="48">
        <f t="shared" ca="1" si="149"/>
        <v>38.225004096444984</v>
      </c>
      <c r="AC966">
        <f ca="1">_xlfn.IFS(AND(AB966&gt;铜钱系统分析!$D$233,AB966&lt;=铜钱系统分析!$E$233),5,AND(AB966&gt;铜钱系统分析!$D$234,AB966&lt;=铜钱系统分析!$E$234),4,AND(AB966&gt;铜钱系统分析!$D$235,AB966&lt;=铜钱系统分析!$E$235),3,AND(AB966&gt;铜钱系统分析!$D$236,AB966&lt;=铜钱系统分析!$E$236),2)</f>
        <v>3</v>
      </c>
    </row>
    <row r="967" spans="1:29" x14ac:dyDescent="0.15">
      <c r="A967" s="48">
        <f t="shared" ca="1" si="140"/>
        <v>75.665273074442922</v>
      </c>
      <c r="B967">
        <f ca="1">_xlfn.IFS(AND(A967&gt;铜钱系统分析!$D$233,A967&lt;=铜钱系统分析!$E$233),5,AND(A967&gt;铜钱系统分析!$D$234,A967&lt;=铜钱系统分析!$E$234),4,AND(A967&gt;铜钱系统分析!$D$235,A967&lt;=铜钱系统分析!$E$235),3,AND(A967&gt;铜钱系统分析!$D$236,A967&lt;=铜钱系统分析!$E$236),2)</f>
        <v>2</v>
      </c>
      <c r="D967" s="48">
        <f t="shared" ca="1" si="141"/>
        <v>60.86677617748267</v>
      </c>
      <c r="E967">
        <f ca="1">_xlfn.IFS(AND(D967&gt;铜钱系统分析!$D$233,D967&lt;=铜钱系统分析!$E$233),5,AND(D967&gt;铜钱系统分析!$D$234,D967&lt;=铜钱系统分析!$E$234),4,AND(D967&gt;铜钱系统分析!$D$235,D967&lt;=铜钱系统分析!$E$235),3,AND(D967&gt;铜钱系统分析!$D$236,D967&lt;=铜钱系统分析!$E$236),2)</f>
        <v>3</v>
      </c>
      <c r="G967" s="48">
        <f t="shared" ca="1" si="142"/>
        <v>55.388697244210107</v>
      </c>
      <c r="H967">
        <f ca="1">_xlfn.IFS(AND(G967&gt;铜钱系统分析!$D$233,G967&lt;=铜钱系统分析!$E$233),5,AND(G967&gt;铜钱系统分析!$D$234,G967&lt;=铜钱系统分析!$E$234),4,AND(G967&gt;铜钱系统分析!$D$235,G967&lt;=铜钱系统分析!$E$235),3,AND(G967&gt;铜钱系统分析!$D$236,G967&lt;=铜钱系统分析!$E$236),2)</f>
        <v>3</v>
      </c>
      <c r="J967" s="48">
        <f t="shared" ca="1" si="143"/>
        <v>26.058054798454975</v>
      </c>
      <c r="K967">
        <f ca="1">_xlfn.IFS(AND(J967&gt;铜钱系统分析!$D$233,J967&lt;=铜钱系统分析!$E$233),5,AND(J967&gt;铜钱系统分析!$D$234,J967&lt;=铜钱系统分析!$E$234),4,AND(J967&gt;铜钱系统分析!$D$235,J967&lt;=铜钱系统分析!$E$235),3,AND(J967&gt;铜钱系统分析!$D$236,J967&lt;=铜钱系统分析!$E$236),2)</f>
        <v>3</v>
      </c>
      <c r="M967" s="48">
        <f t="shared" ca="1" si="144"/>
        <v>27.230343627431719</v>
      </c>
      <c r="N967">
        <f ca="1">_xlfn.IFS(AND(M967&gt;铜钱系统分析!$D$233,M967&lt;=铜钱系统分析!$E$233),5,AND(M967&gt;铜钱系统分析!$D$234,M967&lt;=铜钱系统分析!$E$234),4,AND(M967&gt;铜钱系统分析!$D$235,M967&lt;=铜钱系统分析!$E$235),3,AND(M967&gt;铜钱系统分析!$D$236,M967&lt;=铜钱系统分析!$E$236),2)</f>
        <v>3</v>
      </c>
      <c r="P967" s="48">
        <f t="shared" ca="1" si="145"/>
        <v>92.300058912705637</v>
      </c>
      <c r="Q967">
        <f ca="1">_xlfn.IFS(AND(P967&gt;铜钱系统分析!$D$233,P967&lt;=铜钱系统分析!$E$233),5,AND(P967&gt;铜钱系统分析!$D$234,P967&lt;=铜钱系统分析!$E$234),4,AND(P967&gt;铜钱系统分析!$D$235,P967&lt;=铜钱系统分析!$E$235),3,AND(P967&gt;铜钱系统分析!$D$236,P967&lt;=铜钱系统分析!$E$236),2)</f>
        <v>2</v>
      </c>
      <c r="S967" s="48">
        <f t="shared" ca="1" si="146"/>
        <v>88.365221255051395</v>
      </c>
      <c r="T967">
        <f ca="1">_xlfn.IFS(AND(S967&gt;铜钱系统分析!$D$233,S967&lt;=铜钱系统分析!$E$233),5,AND(S967&gt;铜钱系统分析!$D$234,S967&lt;=铜钱系统分析!$E$234),4,AND(S967&gt;铜钱系统分析!$D$235,S967&lt;=铜钱系统分析!$E$235),3,AND(S967&gt;铜钱系统分析!$D$236,S967&lt;=铜钱系统分析!$E$236),2)</f>
        <v>2</v>
      </c>
      <c r="V967" s="48">
        <f t="shared" ca="1" si="147"/>
        <v>15.32256921761549</v>
      </c>
      <c r="W967">
        <f ca="1">_xlfn.IFS(AND(V967&gt;铜钱系统分析!$D$233,V967&lt;=铜钱系统分析!$E$233),5,AND(V967&gt;铜钱系统分析!$D$234,V967&lt;=铜钱系统分析!$E$234),4,AND(V967&gt;铜钱系统分析!$D$235,V967&lt;=铜钱系统分析!$E$235),3,AND(V967&gt;铜钱系统分析!$D$236,V967&lt;=铜钱系统分析!$E$236),2)</f>
        <v>3</v>
      </c>
      <c r="Y967" s="48">
        <f t="shared" ca="1" si="148"/>
        <v>87.255885034142466</v>
      </c>
      <c r="Z967">
        <f ca="1">_xlfn.IFS(AND(Y967&gt;铜钱系统分析!$D$233,Y967&lt;=铜钱系统分析!$E$233),5,AND(Y967&gt;铜钱系统分析!$D$234,Y967&lt;=铜钱系统分析!$E$234),4,AND(Y967&gt;铜钱系统分析!$D$235,Y967&lt;=铜钱系统分析!$E$235),3,AND(Y967&gt;铜钱系统分析!$D$236,Y967&lt;=铜钱系统分析!$E$236),2)</f>
        <v>2</v>
      </c>
      <c r="AB967" s="48">
        <f t="shared" ca="1" si="149"/>
        <v>36.119086441000334</v>
      </c>
      <c r="AC967">
        <f ca="1">_xlfn.IFS(AND(AB967&gt;铜钱系统分析!$D$233,AB967&lt;=铜钱系统分析!$E$233),5,AND(AB967&gt;铜钱系统分析!$D$234,AB967&lt;=铜钱系统分析!$E$234),4,AND(AB967&gt;铜钱系统分析!$D$235,AB967&lt;=铜钱系统分析!$E$235),3,AND(AB967&gt;铜钱系统分析!$D$236,AB967&lt;=铜钱系统分析!$E$236),2)</f>
        <v>3</v>
      </c>
    </row>
    <row r="968" spans="1:29" x14ac:dyDescent="0.15">
      <c r="A968" s="48">
        <f t="shared" ca="1" si="140"/>
        <v>79.899957415472272</v>
      </c>
      <c r="B968">
        <f ca="1">_xlfn.IFS(AND(A968&gt;铜钱系统分析!$D$233,A968&lt;=铜钱系统分析!$E$233),5,AND(A968&gt;铜钱系统分析!$D$234,A968&lt;=铜钱系统分析!$E$234),4,AND(A968&gt;铜钱系统分析!$D$235,A968&lt;=铜钱系统分析!$E$235),3,AND(A968&gt;铜钱系统分析!$D$236,A968&lt;=铜钱系统分析!$E$236),2)</f>
        <v>2</v>
      </c>
      <c r="D968" s="48">
        <f t="shared" ca="1" si="141"/>
        <v>8.3886928835541497E-3</v>
      </c>
      <c r="E968">
        <f ca="1">_xlfn.IFS(AND(D968&gt;铜钱系统分析!$D$233,D968&lt;=铜钱系统分析!$E$233),5,AND(D968&gt;铜钱系统分析!$D$234,D968&lt;=铜钱系统分析!$E$234),4,AND(D968&gt;铜钱系统分析!$D$235,D968&lt;=铜钱系统分析!$E$235),3,AND(D968&gt;铜钱系统分析!$D$236,D968&lt;=铜钱系统分析!$E$236),2)</f>
        <v>5</v>
      </c>
      <c r="G968" s="48">
        <f t="shared" ca="1" si="142"/>
        <v>22.618681634171146</v>
      </c>
      <c r="H968">
        <f ca="1">_xlfn.IFS(AND(G968&gt;铜钱系统分析!$D$233,G968&lt;=铜钱系统分析!$E$233),5,AND(G968&gt;铜钱系统分析!$D$234,G968&lt;=铜钱系统分析!$E$234),4,AND(G968&gt;铜钱系统分析!$D$235,G968&lt;=铜钱系统分析!$E$235),3,AND(G968&gt;铜钱系统分析!$D$236,G968&lt;=铜钱系统分析!$E$236),2)</f>
        <v>3</v>
      </c>
      <c r="J968" s="48">
        <f t="shared" ca="1" si="143"/>
        <v>65.817917564740327</v>
      </c>
      <c r="K968">
        <f ca="1">_xlfn.IFS(AND(J968&gt;铜钱系统分析!$D$233,J968&lt;=铜钱系统分析!$E$233),5,AND(J968&gt;铜钱系统分析!$D$234,J968&lt;=铜钱系统分析!$E$234),4,AND(J968&gt;铜钱系统分析!$D$235,J968&lt;=铜钱系统分析!$E$235),3,AND(J968&gt;铜钱系统分析!$D$236,J968&lt;=铜钱系统分析!$E$236),2)</f>
        <v>3</v>
      </c>
      <c r="M968" s="48">
        <f t="shared" ca="1" si="144"/>
        <v>41.774218105009538</v>
      </c>
      <c r="N968">
        <f ca="1">_xlfn.IFS(AND(M968&gt;铜钱系统分析!$D$233,M968&lt;=铜钱系统分析!$E$233),5,AND(M968&gt;铜钱系统分析!$D$234,M968&lt;=铜钱系统分析!$E$234),4,AND(M968&gt;铜钱系统分析!$D$235,M968&lt;=铜钱系统分析!$E$235),3,AND(M968&gt;铜钱系统分析!$D$236,M968&lt;=铜钱系统分析!$E$236),2)</f>
        <v>3</v>
      </c>
      <c r="P968" s="48">
        <f t="shared" ca="1" si="145"/>
        <v>51.45907202094979</v>
      </c>
      <c r="Q968">
        <f ca="1">_xlfn.IFS(AND(P968&gt;铜钱系统分析!$D$233,P968&lt;=铜钱系统分析!$E$233),5,AND(P968&gt;铜钱系统分析!$D$234,P968&lt;=铜钱系统分析!$E$234),4,AND(P968&gt;铜钱系统分析!$D$235,P968&lt;=铜钱系统分析!$E$235),3,AND(P968&gt;铜钱系统分析!$D$236,P968&lt;=铜钱系统分析!$E$236),2)</f>
        <v>3</v>
      </c>
      <c r="S968" s="48">
        <f t="shared" ca="1" si="146"/>
        <v>41.581623254171106</v>
      </c>
      <c r="T968">
        <f ca="1">_xlfn.IFS(AND(S968&gt;铜钱系统分析!$D$233,S968&lt;=铜钱系统分析!$E$233),5,AND(S968&gt;铜钱系统分析!$D$234,S968&lt;=铜钱系统分析!$E$234),4,AND(S968&gt;铜钱系统分析!$D$235,S968&lt;=铜钱系统分析!$E$235),3,AND(S968&gt;铜钱系统分析!$D$236,S968&lt;=铜钱系统分析!$E$236),2)</f>
        <v>3</v>
      </c>
      <c r="V968" s="48">
        <f t="shared" ca="1" si="147"/>
        <v>99.541632114303454</v>
      </c>
      <c r="W968">
        <f ca="1">_xlfn.IFS(AND(V968&gt;铜钱系统分析!$D$233,V968&lt;=铜钱系统分析!$E$233),5,AND(V968&gt;铜钱系统分析!$D$234,V968&lt;=铜钱系统分析!$E$234),4,AND(V968&gt;铜钱系统分析!$D$235,V968&lt;=铜钱系统分析!$E$235),3,AND(V968&gt;铜钱系统分析!$D$236,V968&lt;=铜钱系统分析!$E$236),2)</f>
        <v>2</v>
      </c>
      <c r="Y968" s="48">
        <f t="shared" ca="1" si="148"/>
        <v>65.183588630797345</v>
      </c>
      <c r="Z968">
        <f ca="1">_xlfn.IFS(AND(Y968&gt;铜钱系统分析!$D$233,Y968&lt;=铜钱系统分析!$E$233),5,AND(Y968&gt;铜钱系统分析!$D$234,Y968&lt;=铜钱系统分析!$E$234),4,AND(Y968&gt;铜钱系统分析!$D$235,Y968&lt;=铜钱系统分析!$E$235),3,AND(Y968&gt;铜钱系统分析!$D$236,Y968&lt;=铜钱系统分析!$E$236),2)</f>
        <v>3</v>
      </c>
      <c r="AB968" s="48">
        <f t="shared" ca="1" si="149"/>
        <v>51.886231504227474</v>
      </c>
      <c r="AC968">
        <f ca="1">_xlfn.IFS(AND(AB968&gt;铜钱系统分析!$D$233,AB968&lt;=铜钱系统分析!$E$233),5,AND(AB968&gt;铜钱系统分析!$D$234,AB968&lt;=铜钱系统分析!$E$234),4,AND(AB968&gt;铜钱系统分析!$D$235,AB968&lt;=铜钱系统分析!$E$235),3,AND(AB968&gt;铜钱系统分析!$D$236,AB968&lt;=铜钱系统分析!$E$236),2)</f>
        <v>3</v>
      </c>
    </row>
    <row r="969" spans="1:29" x14ac:dyDescent="0.15">
      <c r="A969" s="48">
        <f t="shared" ca="1" si="140"/>
        <v>96.046059242141069</v>
      </c>
      <c r="B969">
        <f ca="1">_xlfn.IFS(AND(A969&gt;铜钱系统分析!$D$233,A969&lt;=铜钱系统分析!$E$233),5,AND(A969&gt;铜钱系统分析!$D$234,A969&lt;=铜钱系统分析!$E$234),4,AND(A969&gt;铜钱系统分析!$D$235,A969&lt;=铜钱系统分析!$E$235),3,AND(A969&gt;铜钱系统分析!$D$236,A969&lt;=铜钱系统分析!$E$236),2)</f>
        <v>2</v>
      </c>
      <c r="D969" s="48">
        <f t="shared" ca="1" si="141"/>
        <v>60.266791117059995</v>
      </c>
      <c r="E969">
        <f ca="1">_xlfn.IFS(AND(D969&gt;铜钱系统分析!$D$233,D969&lt;=铜钱系统分析!$E$233),5,AND(D969&gt;铜钱系统分析!$D$234,D969&lt;=铜钱系统分析!$E$234),4,AND(D969&gt;铜钱系统分析!$D$235,D969&lt;=铜钱系统分析!$E$235),3,AND(D969&gt;铜钱系统分析!$D$236,D969&lt;=铜钱系统分析!$E$236),2)</f>
        <v>3</v>
      </c>
      <c r="G969" s="48">
        <f t="shared" ca="1" si="142"/>
        <v>68.205374037401555</v>
      </c>
      <c r="H969">
        <f ca="1">_xlfn.IFS(AND(G969&gt;铜钱系统分析!$D$233,G969&lt;=铜钱系统分析!$E$233),5,AND(G969&gt;铜钱系统分析!$D$234,G969&lt;=铜钱系统分析!$E$234),4,AND(G969&gt;铜钱系统分析!$D$235,G969&lt;=铜钱系统分析!$E$235),3,AND(G969&gt;铜钱系统分析!$D$236,G969&lt;=铜钱系统分析!$E$236),2)</f>
        <v>3</v>
      </c>
      <c r="J969" s="48">
        <f t="shared" ca="1" si="143"/>
        <v>55.027866597310847</v>
      </c>
      <c r="K969">
        <f ca="1">_xlfn.IFS(AND(J969&gt;铜钱系统分析!$D$233,J969&lt;=铜钱系统分析!$E$233),5,AND(J969&gt;铜钱系统分析!$D$234,J969&lt;=铜钱系统分析!$E$234),4,AND(J969&gt;铜钱系统分析!$D$235,J969&lt;=铜钱系统分析!$E$235),3,AND(J969&gt;铜钱系统分析!$D$236,J969&lt;=铜钱系统分析!$E$236),2)</f>
        <v>3</v>
      </c>
      <c r="M969" s="48">
        <f t="shared" ca="1" si="144"/>
        <v>0.56161972694069862</v>
      </c>
      <c r="N969">
        <f ca="1">_xlfn.IFS(AND(M969&gt;铜钱系统分析!$D$233,M969&lt;=铜钱系统分析!$E$233),5,AND(M969&gt;铜钱系统分析!$D$234,M969&lt;=铜钱系统分析!$E$234),4,AND(M969&gt;铜钱系统分析!$D$235,M969&lt;=铜钱系统分析!$E$235),3,AND(M969&gt;铜钱系统分析!$D$236,M969&lt;=铜钱系统分析!$E$236),2)</f>
        <v>4</v>
      </c>
      <c r="P969" s="48">
        <f t="shared" ca="1" si="145"/>
        <v>41.971580667429485</v>
      </c>
      <c r="Q969">
        <f ca="1">_xlfn.IFS(AND(P969&gt;铜钱系统分析!$D$233,P969&lt;=铜钱系统分析!$E$233),5,AND(P969&gt;铜钱系统分析!$D$234,P969&lt;=铜钱系统分析!$E$234),4,AND(P969&gt;铜钱系统分析!$D$235,P969&lt;=铜钱系统分析!$E$235),3,AND(P969&gt;铜钱系统分析!$D$236,P969&lt;=铜钱系统分析!$E$236),2)</f>
        <v>3</v>
      </c>
      <c r="S969" s="48">
        <f t="shared" ca="1" si="146"/>
        <v>40.583966943014083</v>
      </c>
      <c r="T969">
        <f ca="1">_xlfn.IFS(AND(S969&gt;铜钱系统分析!$D$233,S969&lt;=铜钱系统分析!$E$233),5,AND(S969&gt;铜钱系统分析!$D$234,S969&lt;=铜钱系统分析!$E$234),4,AND(S969&gt;铜钱系统分析!$D$235,S969&lt;=铜钱系统分析!$E$235),3,AND(S969&gt;铜钱系统分析!$D$236,S969&lt;=铜钱系统分析!$E$236),2)</f>
        <v>3</v>
      </c>
      <c r="V969" s="48">
        <f t="shared" ca="1" si="147"/>
        <v>81.599582448304147</v>
      </c>
      <c r="W969">
        <f ca="1">_xlfn.IFS(AND(V969&gt;铜钱系统分析!$D$233,V969&lt;=铜钱系统分析!$E$233),5,AND(V969&gt;铜钱系统分析!$D$234,V969&lt;=铜钱系统分析!$E$234),4,AND(V969&gt;铜钱系统分析!$D$235,V969&lt;=铜钱系统分析!$E$235),3,AND(V969&gt;铜钱系统分析!$D$236,V969&lt;=铜钱系统分析!$E$236),2)</f>
        <v>2</v>
      </c>
      <c r="Y969" s="48">
        <f t="shared" ca="1" si="148"/>
        <v>9.4511828005140348</v>
      </c>
      <c r="Z969">
        <f ca="1">_xlfn.IFS(AND(Y969&gt;铜钱系统分析!$D$233,Y969&lt;=铜钱系统分析!$E$233),5,AND(Y969&gt;铜钱系统分析!$D$234,Y969&lt;=铜钱系统分析!$E$234),4,AND(Y969&gt;铜钱系统分析!$D$235,Y969&lt;=铜钱系统分析!$E$235),3,AND(Y969&gt;铜钱系统分析!$D$236,Y969&lt;=铜钱系统分析!$E$236),2)</f>
        <v>3</v>
      </c>
      <c r="AB969" s="48">
        <f t="shared" ca="1" si="149"/>
        <v>4.2276507821543348</v>
      </c>
      <c r="AC969">
        <f ca="1">_xlfn.IFS(AND(AB969&gt;铜钱系统分析!$D$233,AB969&lt;=铜钱系统分析!$E$233),5,AND(AB969&gt;铜钱系统分析!$D$234,AB969&lt;=铜钱系统分析!$E$234),4,AND(AB969&gt;铜钱系统分析!$D$235,AB969&lt;=铜钱系统分析!$E$235),3,AND(AB969&gt;铜钱系统分析!$D$236,AB969&lt;=铜钱系统分析!$E$236),2)</f>
        <v>3</v>
      </c>
    </row>
    <row r="970" spans="1:29" x14ac:dyDescent="0.15">
      <c r="A970" s="48">
        <f t="shared" ca="1" si="140"/>
        <v>58.47585762720243</v>
      </c>
      <c r="B970">
        <f ca="1">_xlfn.IFS(AND(A970&gt;铜钱系统分析!$D$233,A970&lt;=铜钱系统分析!$E$233),5,AND(A970&gt;铜钱系统分析!$D$234,A970&lt;=铜钱系统分析!$E$234),4,AND(A970&gt;铜钱系统分析!$D$235,A970&lt;=铜钱系统分析!$E$235),3,AND(A970&gt;铜钱系统分析!$D$236,A970&lt;=铜钱系统分析!$E$236),2)</f>
        <v>3</v>
      </c>
      <c r="D970" s="48">
        <f t="shared" ca="1" si="141"/>
        <v>66.888520685124405</v>
      </c>
      <c r="E970">
        <f ca="1">_xlfn.IFS(AND(D970&gt;铜钱系统分析!$D$233,D970&lt;=铜钱系统分析!$E$233),5,AND(D970&gt;铜钱系统分析!$D$234,D970&lt;=铜钱系统分析!$E$234),4,AND(D970&gt;铜钱系统分析!$D$235,D970&lt;=铜钱系统分析!$E$235),3,AND(D970&gt;铜钱系统分析!$D$236,D970&lt;=铜钱系统分析!$E$236),2)</f>
        <v>3</v>
      </c>
      <c r="G970" s="48">
        <f t="shared" ca="1" si="142"/>
        <v>48.64538957026128</v>
      </c>
      <c r="H970">
        <f ca="1">_xlfn.IFS(AND(G970&gt;铜钱系统分析!$D$233,G970&lt;=铜钱系统分析!$E$233),5,AND(G970&gt;铜钱系统分析!$D$234,G970&lt;=铜钱系统分析!$E$234),4,AND(G970&gt;铜钱系统分析!$D$235,G970&lt;=铜钱系统分析!$E$235),3,AND(G970&gt;铜钱系统分析!$D$236,G970&lt;=铜钱系统分析!$E$236),2)</f>
        <v>3</v>
      </c>
      <c r="J970" s="48">
        <f t="shared" ca="1" si="143"/>
        <v>44.208150716021777</v>
      </c>
      <c r="K970">
        <f ca="1">_xlfn.IFS(AND(J970&gt;铜钱系统分析!$D$233,J970&lt;=铜钱系统分析!$E$233),5,AND(J970&gt;铜钱系统分析!$D$234,J970&lt;=铜钱系统分析!$E$234),4,AND(J970&gt;铜钱系统分析!$D$235,J970&lt;=铜钱系统分析!$E$235),3,AND(J970&gt;铜钱系统分析!$D$236,J970&lt;=铜钱系统分析!$E$236),2)</f>
        <v>3</v>
      </c>
      <c r="M970" s="48">
        <f t="shared" ca="1" si="144"/>
        <v>44.4501135062402</v>
      </c>
      <c r="N970">
        <f ca="1">_xlfn.IFS(AND(M970&gt;铜钱系统分析!$D$233,M970&lt;=铜钱系统分析!$E$233),5,AND(M970&gt;铜钱系统分析!$D$234,M970&lt;=铜钱系统分析!$E$234),4,AND(M970&gt;铜钱系统分析!$D$235,M970&lt;=铜钱系统分析!$E$235),3,AND(M970&gt;铜钱系统分析!$D$236,M970&lt;=铜钱系统分析!$E$236),2)</f>
        <v>3</v>
      </c>
      <c r="P970" s="48">
        <f t="shared" ca="1" si="145"/>
        <v>91.096464040458997</v>
      </c>
      <c r="Q970">
        <f ca="1">_xlfn.IFS(AND(P970&gt;铜钱系统分析!$D$233,P970&lt;=铜钱系统分析!$E$233),5,AND(P970&gt;铜钱系统分析!$D$234,P970&lt;=铜钱系统分析!$E$234),4,AND(P970&gt;铜钱系统分析!$D$235,P970&lt;=铜钱系统分析!$E$235),3,AND(P970&gt;铜钱系统分析!$D$236,P970&lt;=铜钱系统分析!$E$236),2)</f>
        <v>2</v>
      </c>
      <c r="S970" s="48">
        <f t="shared" ca="1" si="146"/>
        <v>79.810942459106826</v>
      </c>
      <c r="T970">
        <f ca="1">_xlfn.IFS(AND(S970&gt;铜钱系统分析!$D$233,S970&lt;=铜钱系统分析!$E$233),5,AND(S970&gt;铜钱系统分析!$D$234,S970&lt;=铜钱系统分析!$E$234),4,AND(S970&gt;铜钱系统分析!$D$235,S970&lt;=铜钱系统分析!$E$235),3,AND(S970&gt;铜钱系统分析!$D$236,S970&lt;=铜钱系统分析!$E$236),2)</f>
        <v>2</v>
      </c>
      <c r="V970" s="48">
        <f t="shared" ca="1" si="147"/>
        <v>27.814494800633305</v>
      </c>
      <c r="W970">
        <f ca="1">_xlfn.IFS(AND(V970&gt;铜钱系统分析!$D$233,V970&lt;=铜钱系统分析!$E$233),5,AND(V970&gt;铜钱系统分析!$D$234,V970&lt;=铜钱系统分析!$E$234),4,AND(V970&gt;铜钱系统分析!$D$235,V970&lt;=铜钱系统分析!$E$235),3,AND(V970&gt;铜钱系统分析!$D$236,V970&lt;=铜钱系统分析!$E$236),2)</f>
        <v>3</v>
      </c>
      <c r="Y970" s="48">
        <f t="shared" ca="1" si="148"/>
        <v>88.581115683470657</v>
      </c>
      <c r="Z970">
        <f ca="1">_xlfn.IFS(AND(Y970&gt;铜钱系统分析!$D$233,Y970&lt;=铜钱系统分析!$E$233),5,AND(Y970&gt;铜钱系统分析!$D$234,Y970&lt;=铜钱系统分析!$E$234),4,AND(Y970&gt;铜钱系统分析!$D$235,Y970&lt;=铜钱系统分析!$E$235),3,AND(Y970&gt;铜钱系统分析!$D$236,Y970&lt;=铜钱系统分析!$E$236),2)</f>
        <v>2</v>
      </c>
      <c r="AB970" s="48">
        <f t="shared" ca="1" si="149"/>
        <v>81.044107539656281</v>
      </c>
      <c r="AC970">
        <f ca="1">_xlfn.IFS(AND(AB970&gt;铜钱系统分析!$D$233,AB970&lt;=铜钱系统分析!$E$233),5,AND(AB970&gt;铜钱系统分析!$D$234,AB970&lt;=铜钱系统分析!$E$234),4,AND(AB970&gt;铜钱系统分析!$D$235,AB970&lt;=铜钱系统分析!$E$235),3,AND(AB970&gt;铜钱系统分析!$D$236,AB970&lt;=铜钱系统分析!$E$236),2)</f>
        <v>2</v>
      </c>
    </row>
    <row r="971" spans="1:29" x14ac:dyDescent="0.15">
      <c r="A971" s="48">
        <f t="shared" ca="1" si="140"/>
        <v>46.626234051429968</v>
      </c>
      <c r="B971">
        <f ca="1">_xlfn.IFS(AND(A971&gt;铜钱系统分析!$D$233,A971&lt;=铜钱系统分析!$E$233),5,AND(A971&gt;铜钱系统分析!$D$234,A971&lt;=铜钱系统分析!$E$234),4,AND(A971&gt;铜钱系统分析!$D$235,A971&lt;=铜钱系统分析!$E$235),3,AND(A971&gt;铜钱系统分析!$D$236,A971&lt;=铜钱系统分析!$E$236),2)</f>
        <v>3</v>
      </c>
      <c r="D971" s="48">
        <f t="shared" ca="1" si="141"/>
        <v>5.8237595110130496</v>
      </c>
      <c r="E971">
        <f ca="1">_xlfn.IFS(AND(D971&gt;铜钱系统分析!$D$233,D971&lt;=铜钱系统分析!$E$233),5,AND(D971&gt;铜钱系统分析!$D$234,D971&lt;=铜钱系统分析!$E$234),4,AND(D971&gt;铜钱系统分析!$D$235,D971&lt;=铜钱系统分析!$E$235),3,AND(D971&gt;铜钱系统分析!$D$236,D971&lt;=铜钱系统分析!$E$236),2)</f>
        <v>3</v>
      </c>
      <c r="G971" s="48">
        <f t="shared" ca="1" si="142"/>
        <v>22.199299719941791</v>
      </c>
      <c r="H971">
        <f ca="1">_xlfn.IFS(AND(G971&gt;铜钱系统分析!$D$233,G971&lt;=铜钱系统分析!$E$233),5,AND(G971&gt;铜钱系统分析!$D$234,G971&lt;=铜钱系统分析!$E$234),4,AND(G971&gt;铜钱系统分析!$D$235,G971&lt;=铜钱系统分析!$E$235),3,AND(G971&gt;铜钱系统分析!$D$236,G971&lt;=铜钱系统分析!$E$236),2)</f>
        <v>3</v>
      </c>
      <c r="J971" s="48">
        <f t="shared" ca="1" si="143"/>
        <v>45.861592999524625</v>
      </c>
      <c r="K971">
        <f ca="1">_xlfn.IFS(AND(J971&gt;铜钱系统分析!$D$233,J971&lt;=铜钱系统分析!$E$233),5,AND(J971&gt;铜钱系统分析!$D$234,J971&lt;=铜钱系统分析!$E$234),4,AND(J971&gt;铜钱系统分析!$D$235,J971&lt;=铜钱系统分析!$E$235),3,AND(J971&gt;铜钱系统分析!$D$236,J971&lt;=铜钱系统分析!$E$236),2)</f>
        <v>3</v>
      </c>
      <c r="M971" s="48">
        <f t="shared" ca="1" si="144"/>
        <v>93.476057343436921</v>
      </c>
      <c r="N971">
        <f ca="1">_xlfn.IFS(AND(M971&gt;铜钱系统分析!$D$233,M971&lt;=铜钱系统分析!$E$233),5,AND(M971&gt;铜钱系统分析!$D$234,M971&lt;=铜钱系统分析!$E$234),4,AND(M971&gt;铜钱系统分析!$D$235,M971&lt;=铜钱系统分析!$E$235),3,AND(M971&gt;铜钱系统分析!$D$236,M971&lt;=铜钱系统分析!$E$236),2)</f>
        <v>2</v>
      </c>
      <c r="P971" s="48">
        <f t="shared" ca="1" si="145"/>
        <v>42.853283774473951</v>
      </c>
      <c r="Q971">
        <f ca="1">_xlfn.IFS(AND(P971&gt;铜钱系统分析!$D$233,P971&lt;=铜钱系统分析!$E$233),5,AND(P971&gt;铜钱系统分析!$D$234,P971&lt;=铜钱系统分析!$E$234),4,AND(P971&gt;铜钱系统分析!$D$235,P971&lt;=铜钱系统分析!$E$235),3,AND(P971&gt;铜钱系统分析!$D$236,P971&lt;=铜钱系统分析!$E$236),2)</f>
        <v>3</v>
      </c>
      <c r="S971" s="48">
        <f t="shared" ca="1" si="146"/>
        <v>79.518125165359848</v>
      </c>
      <c r="T971">
        <f ca="1">_xlfn.IFS(AND(S971&gt;铜钱系统分析!$D$233,S971&lt;=铜钱系统分析!$E$233),5,AND(S971&gt;铜钱系统分析!$D$234,S971&lt;=铜钱系统分析!$E$234),4,AND(S971&gt;铜钱系统分析!$D$235,S971&lt;=铜钱系统分析!$E$235),3,AND(S971&gt;铜钱系统分析!$D$236,S971&lt;=铜钱系统分析!$E$236),2)</f>
        <v>2</v>
      </c>
      <c r="V971" s="48">
        <f t="shared" ca="1" si="147"/>
        <v>7.4715468243653156</v>
      </c>
      <c r="W971">
        <f ca="1">_xlfn.IFS(AND(V971&gt;铜钱系统分析!$D$233,V971&lt;=铜钱系统分析!$E$233),5,AND(V971&gt;铜钱系统分析!$D$234,V971&lt;=铜钱系统分析!$E$234),4,AND(V971&gt;铜钱系统分析!$D$235,V971&lt;=铜钱系统分析!$E$235),3,AND(V971&gt;铜钱系统分析!$D$236,V971&lt;=铜钱系统分析!$E$236),2)</f>
        <v>3</v>
      </c>
      <c r="Y971" s="48">
        <f t="shared" ca="1" si="148"/>
        <v>1.7942587566366908</v>
      </c>
      <c r="Z971">
        <f ca="1">_xlfn.IFS(AND(Y971&gt;铜钱系统分析!$D$233,Y971&lt;=铜钱系统分析!$E$233),5,AND(Y971&gt;铜钱系统分析!$D$234,Y971&lt;=铜钱系统分析!$E$234),4,AND(Y971&gt;铜钱系统分析!$D$235,Y971&lt;=铜钱系统分析!$E$235),3,AND(Y971&gt;铜钱系统分析!$D$236,Y971&lt;=铜钱系统分析!$E$236),2)</f>
        <v>4</v>
      </c>
      <c r="AB971" s="48">
        <f t="shared" ca="1" si="149"/>
        <v>53.082373972703166</v>
      </c>
      <c r="AC971">
        <f ca="1">_xlfn.IFS(AND(AB971&gt;铜钱系统分析!$D$233,AB971&lt;=铜钱系统分析!$E$233),5,AND(AB971&gt;铜钱系统分析!$D$234,AB971&lt;=铜钱系统分析!$E$234),4,AND(AB971&gt;铜钱系统分析!$D$235,AB971&lt;=铜钱系统分析!$E$235),3,AND(AB971&gt;铜钱系统分析!$D$236,AB971&lt;=铜钱系统分析!$E$236),2)</f>
        <v>3</v>
      </c>
    </row>
    <row r="972" spans="1:29" x14ac:dyDescent="0.15">
      <c r="A972" s="48">
        <f t="shared" ref="A972:A1010" ca="1" si="150">RAND()*100</f>
        <v>54.169082036738324</v>
      </c>
      <c r="B972">
        <f ca="1">_xlfn.IFS(AND(A972&gt;铜钱系统分析!$D$233,A972&lt;=铜钱系统分析!$E$233),5,AND(A972&gt;铜钱系统分析!$D$234,A972&lt;=铜钱系统分析!$E$234),4,AND(A972&gt;铜钱系统分析!$D$235,A972&lt;=铜钱系统分析!$E$235),3,AND(A972&gt;铜钱系统分析!$D$236,A972&lt;=铜钱系统分析!$E$236),2)</f>
        <v>3</v>
      </c>
      <c r="D972" s="48">
        <f t="shared" ref="D972:D1010" ca="1" si="151">RAND()*100</f>
        <v>50.105426841712699</v>
      </c>
      <c r="E972">
        <f ca="1">_xlfn.IFS(AND(D972&gt;铜钱系统分析!$D$233,D972&lt;=铜钱系统分析!$E$233),5,AND(D972&gt;铜钱系统分析!$D$234,D972&lt;=铜钱系统分析!$E$234),4,AND(D972&gt;铜钱系统分析!$D$235,D972&lt;=铜钱系统分析!$E$235),3,AND(D972&gt;铜钱系统分析!$D$236,D972&lt;=铜钱系统分析!$E$236),2)</f>
        <v>3</v>
      </c>
      <c r="G972" s="48">
        <f t="shared" ref="G972:G1010" ca="1" si="152">RAND()*100</f>
        <v>8.7242658753778901</v>
      </c>
      <c r="H972">
        <f ca="1">_xlfn.IFS(AND(G972&gt;铜钱系统分析!$D$233,G972&lt;=铜钱系统分析!$E$233),5,AND(G972&gt;铜钱系统分析!$D$234,G972&lt;=铜钱系统分析!$E$234),4,AND(G972&gt;铜钱系统分析!$D$235,G972&lt;=铜钱系统分析!$E$235),3,AND(G972&gt;铜钱系统分析!$D$236,G972&lt;=铜钱系统分析!$E$236),2)</f>
        <v>3</v>
      </c>
      <c r="J972" s="48">
        <f t="shared" ref="J972:J1010" ca="1" si="153">RAND()*100</f>
        <v>55.573371065203638</v>
      </c>
      <c r="K972">
        <f ca="1">_xlfn.IFS(AND(J972&gt;铜钱系统分析!$D$233,J972&lt;=铜钱系统分析!$E$233),5,AND(J972&gt;铜钱系统分析!$D$234,J972&lt;=铜钱系统分析!$E$234),4,AND(J972&gt;铜钱系统分析!$D$235,J972&lt;=铜钱系统分析!$E$235),3,AND(J972&gt;铜钱系统分析!$D$236,J972&lt;=铜钱系统分析!$E$236),2)</f>
        <v>3</v>
      </c>
      <c r="M972" s="48">
        <f t="shared" ref="M972:M1010" ca="1" si="154">RAND()*100</f>
        <v>59.253771338455152</v>
      </c>
      <c r="N972">
        <f ca="1">_xlfn.IFS(AND(M972&gt;铜钱系统分析!$D$233,M972&lt;=铜钱系统分析!$E$233),5,AND(M972&gt;铜钱系统分析!$D$234,M972&lt;=铜钱系统分析!$E$234),4,AND(M972&gt;铜钱系统分析!$D$235,M972&lt;=铜钱系统分析!$E$235),3,AND(M972&gt;铜钱系统分析!$D$236,M972&lt;=铜钱系统分析!$E$236),2)</f>
        <v>3</v>
      </c>
      <c r="P972" s="48">
        <f t="shared" ref="P972:P1010" ca="1" si="155">RAND()*100</f>
        <v>72.184354323528339</v>
      </c>
      <c r="Q972">
        <f ca="1">_xlfn.IFS(AND(P972&gt;铜钱系统分析!$D$233,P972&lt;=铜钱系统分析!$E$233),5,AND(P972&gt;铜钱系统分析!$D$234,P972&lt;=铜钱系统分析!$E$234),4,AND(P972&gt;铜钱系统分析!$D$235,P972&lt;=铜钱系统分析!$E$235),3,AND(P972&gt;铜钱系统分析!$D$236,P972&lt;=铜钱系统分析!$E$236),2)</f>
        <v>3</v>
      </c>
      <c r="S972" s="48">
        <f t="shared" ref="S972:S1010" ca="1" si="156">RAND()*100</f>
        <v>17.847980909753602</v>
      </c>
      <c r="T972">
        <f ca="1">_xlfn.IFS(AND(S972&gt;铜钱系统分析!$D$233,S972&lt;=铜钱系统分析!$E$233),5,AND(S972&gt;铜钱系统分析!$D$234,S972&lt;=铜钱系统分析!$E$234),4,AND(S972&gt;铜钱系统分析!$D$235,S972&lt;=铜钱系统分析!$E$235),3,AND(S972&gt;铜钱系统分析!$D$236,S972&lt;=铜钱系统分析!$E$236),2)</f>
        <v>3</v>
      </c>
      <c r="V972" s="48">
        <f t="shared" ref="V972:V1010" ca="1" si="157">RAND()*100</f>
        <v>79.811338246100703</v>
      </c>
      <c r="W972">
        <f ca="1">_xlfn.IFS(AND(V972&gt;铜钱系统分析!$D$233,V972&lt;=铜钱系统分析!$E$233),5,AND(V972&gt;铜钱系统分析!$D$234,V972&lt;=铜钱系统分析!$E$234),4,AND(V972&gt;铜钱系统分析!$D$235,V972&lt;=铜钱系统分析!$E$235),3,AND(V972&gt;铜钱系统分析!$D$236,V972&lt;=铜钱系统分析!$E$236),2)</f>
        <v>2</v>
      </c>
      <c r="Y972" s="48">
        <f t="shared" ref="Y972:Y1010" ca="1" si="158">RAND()*100</f>
        <v>6.8243622666784969</v>
      </c>
      <c r="Z972">
        <f ca="1">_xlfn.IFS(AND(Y972&gt;铜钱系统分析!$D$233,Y972&lt;=铜钱系统分析!$E$233),5,AND(Y972&gt;铜钱系统分析!$D$234,Y972&lt;=铜钱系统分析!$E$234),4,AND(Y972&gt;铜钱系统分析!$D$235,Y972&lt;=铜钱系统分析!$E$235),3,AND(Y972&gt;铜钱系统分析!$D$236,Y972&lt;=铜钱系统分析!$E$236),2)</f>
        <v>3</v>
      </c>
      <c r="AB972" s="48">
        <f t="shared" ref="AB972:AB1010" ca="1" si="159">RAND()*100</f>
        <v>84.958934740286907</v>
      </c>
      <c r="AC972">
        <f ca="1">_xlfn.IFS(AND(AB972&gt;铜钱系统分析!$D$233,AB972&lt;=铜钱系统分析!$E$233),5,AND(AB972&gt;铜钱系统分析!$D$234,AB972&lt;=铜钱系统分析!$E$234),4,AND(AB972&gt;铜钱系统分析!$D$235,AB972&lt;=铜钱系统分析!$E$235),3,AND(AB972&gt;铜钱系统分析!$D$236,AB972&lt;=铜钱系统分析!$E$236),2)</f>
        <v>2</v>
      </c>
    </row>
    <row r="973" spans="1:29" x14ac:dyDescent="0.15">
      <c r="A973" s="48">
        <f t="shared" ca="1" si="150"/>
        <v>44.461505749624905</v>
      </c>
      <c r="B973">
        <f ca="1">_xlfn.IFS(AND(A973&gt;铜钱系统分析!$D$233,A973&lt;=铜钱系统分析!$E$233),5,AND(A973&gt;铜钱系统分析!$D$234,A973&lt;=铜钱系统分析!$E$234),4,AND(A973&gt;铜钱系统分析!$D$235,A973&lt;=铜钱系统分析!$E$235),3,AND(A973&gt;铜钱系统分析!$D$236,A973&lt;=铜钱系统分析!$E$236),2)</f>
        <v>3</v>
      </c>
      <c r="D973" s="48">
        <f t="shared" ca="1" si="151"/>
        <v>9.0846518424004703</v>
      </c>
      <c r="E973">
        <f ca="1">_xlfn.IFS(AND(D973&gt;铜钱系统分析!$D$233,D973&lt;=铜钱系统分析!$E$233),5,AND(D973&gt;铜钱系统分析!$D$234,D973&lt;=铜钱系统分析!$E$234),4,AND(D973&gt;铜钱系统分析!$D$235,D973&lt;=铜钱系统分析!$E$235),3,AND(D973&gt;铜钱系统分析!$D$236,D973&lt;=铜钱系统分析!$E$236),2)</f>
        <v>3</v>
      </c>
      <c r="G973" s="48">
        <f t="shared" ca="1" si="152"/>
        <v>22.712383019898997</v>
      </c>
      <c r="H973">
        <f ca="1">_xlfn.IFS(AND(G973&gt;铜钱系统分析!$D$233,G973&lt;=铜钱系统分析!$E$233),5,AND(G973&gt;铜钱系统分析!$D$234,G973&lt;=铜钱系统分析!$E$234),4,AND(G973&gt;铜钱系统分析!$D$235,G973&lt;=铜钱系统分析!$E$235),3,AND(G973&gt;铜钱系统分析!$D$236,G973&lt;=铜钱系统分析!$E$236),2)</f>
        <v>3</v>
      </c>
      <c r="J973" s="48">
        <f t="shared" ca="1" si="153"/>
        <v>83.06548506150564</v>
      </c>
      <c r="K973">
        <f ca="1">_xlfn.IFS(AND(J973&gt;铜钱系统分析!$D$233,J973&lt;=铜钱系统分析!$E$233),5,AND(J973&gt;铜钱系统分析!$D$234,J973&lt;=铜钱系统分析!$E$234),4,AND(J973&gt;铜钱系统分析!$D$235,J973&lt;=铜钱系统分析!$E$235),3,AND(J973&gt;铜钱系统分析!$D$236,J973&lt;=铜钱系统分析!$E$236),2)</f>
        <v>2</v>
      </c>
      <c r="M973" s="48">
        <f t="shared" ca="1" si="154"/>
        <v>61.550185812370593</v>
      </c>
      <c r="N973">
        <f ca="1">_xlfn.IFS(AND(M973&gt;铜钱系统分析!$D$233,M973&lt;=铜钱系统分析!$E$233),5,AND(M973&gt;铜钱系统分析!$D$234,M973&lt;=铜钱系统分析!$E$234),4,AND(M973&gt;铜钱系统分析!$D$235,M973&lt;=铜钱系统分析!$E$235),3,AND(M973&gt;铜钱系统分析!$D$236,M973&lt;=铜钱系统分析!$E$236),2)</f>
        <v>3</v>
      </c>
      <c r="P973" s="48">
        <f t="shared" ca="1" si="155"/>
        <v>17.568287751772658</v>
      </c>
      <c r="Q973">
        <f ca="1">_xlfn.IFS(AND(P973&gt;铜钱系统分析!$D$233,P973&lt;=铜钱系统分析!$E$233),5,AND(P973&gt;铜钱系统分析!$D$234,P973&lt;=铜钱系统分析!$E$234),4,AND(P973&gt;铜钱系统分析!$D$235,P973&lt;=铜钱系统分析!$E$235),3,AND(P973&gt;铜钱系统分析!$D$236,P973&lt;=铜钱系统分析!$E$236),2)</f>
        <v>3</v>
      </c>
      <c r="S973" s="48">
        <f t="shared" ca="1" si="156"/>
        <v>38.301008936611261</v>
      </c>
      <c r="T973">
        <f ca="1">_xlfn.IFS(AND(S973&gt;铜钱系统分析!$D$233,S973&lt;=铜钱系统分析!$E$233),5,AND(S973&gt;铜钱系统分析!$D$234,S973&lt;=铜钱系统分析!$E$234),4,AND(S973&gt;铜钱系统分析!$D$235,S973&lt;=铜钱系统分析!$E$235),3,AND(S973&gt;铜钱系统分析!$D$236,S973&lt;=铜钱系统分析!$E$236),2)</f>
        <v>3</v>
      </c>
      <c r="V973" s="48">
        <f t="shared" ca="1" si="157"/>
        <v>56.800932054070088</v>
      </c>
      <c r="W973">
        <f ca="1">_xlfn.IFS(AND(V973&gt;铜钱系统分析!$D$233,V973&lt;=铜钱系统分析!$E$233),5,AND(V973&gt;铜钱系统分析!$D$234,V973&lt;=铜钱系统分析!$E$234),4,AND(V973&gt;铜钱系统分析!$D$235,V973&lt;=铜钱系统分析!$E$235),3,AND(V973&gt;铜钱系统分析!$D$236,V973&lt;=铜钱系统分析!$E$236),2)</f>
        <v>3</v>
      </c>
      <c r="Y973" s="48">
        <f t="shared" ca="1" si="158"/>
        <v>44.692421509501571</v>
      </c>
      <c r="Z973">
        <f ca="1">_xlfn.IFS(AND(Y973&gt;铜钱系统分析!$D$233,Y973&lt;=铜钱系统分析!$E$233),5,AND(Y973&gt;铜钱系统分析!$D$234,Y973&lt;=铜钱系统分析!$E$234),4,AND(Y973&gt;铜钱系统分析!$D$235,Y973&lt;=铜钱系统分析!$E$235),3,AND(Y973&gt;铜钱系统分析!$D$236,Y973&lt;=铜钱系统分析!$E$236),2)</f>
        <v>3</v>
      </c>
      <c r="AB973" s="48">
        <f t="shared" ca="1" si="159"/>
        <v>80.307257283712048</v>
      </c>
      <c r="AC973">
        <f ca="1">_xlfn.IFS(AND(AB973&gt;铜钱系统分析!$D$233,AB973&lt;=铜钱系统分析!$E$233),5,AND(AB973&gt;铜钱系统分析!$D$234,AB973&lt;=铜钱系统分析!$E$234),4,AND(AB973&gt;铜钱系统分析!$D$235,AB973&lt;=铜钱系统分析!$E$235),3,AND(AB973&gt;铜钱系统分析!$D$236,AB973&lt;=铜钱系统分析!$E$236),2)</f>
        <v>2</v>
      </c>
    </row>
    <row r="974" spans="1:29" x14ac:dyDescent="0.15">
      <c r="A974" s="48">
        <f t="shared" ca="1" si="150"/>
        <v>88.863978760599267</v>
      </c>
      <c r="B974">
        <f ca="1">_xlfn.IFS(AND(A974&gt;铜钱系统分析!$D$233,A974&lt;=铜钱系统分析!$E$233),5,AND(A974&gt;铜钱系统分析!$D$234,A974&lt;=铜钱系统分析!$E$234),4,AND(A974&gt;铜钱系统分析!$D$235,A974&lt;=铜钱系统分析!$E$235),3,AND(A974&gt;铜钱系统分析!$D$236,A974&lt;=铜钱系统分析!$E$236),2)</f>
        <v>2</v>
      </c>
      <c r="D974" s="48">
        <f t="shared" ca="1" si="151"/>
        <v>88.854908857786967</v>
      </c>
      <c r="E974">
        <f ca="1">_xlfn.IFS(AND(D974&gt;铜钱系统分析!$D$233,D974&lt;=铜钱系统分析!$E$233),5,AND(D974&gt;铜钱系统分析!$D$234,D974&lt;=铜钱系统分析!$E$234),4,AND(D974&gt;铜钱系统分析!$D$235,D974&lt;=铜钱系统分析!$E$235),3,AND(D974&gt;铜钱系统分析!$D$236,D974&lt;=铜钱系统分析!$E$236),2)</f>
        <v>2</v>
      </c>
      <c r="G974" s="48">
        <f t="shared" ca="1" si="152"/>
        <v>16.497627867582022</v>
      </c>
      <c r="H974">
        <f ca="1">_xlfn.IFS(AND(G974&gt;铜钱系统分析!$D$233,G974&lt;=铜钱系统分析!$E$233),5,AND(G974&gt;铜钱系统分析!$D$234,G974&lt;=铜钱系统分析!$E$234),4,AND(G974&gt;铜钱系统分析!$D$235,G974&lt;=铜钱系统分析!$E$235),3,AND(G974&gt;铜钱系统分析!$D$236,G974&lt;=铜钱系统分析!$E$236),2)</f>
        <v>3</v>
      </c>
      <c r="J974" s="48">
        <f t="shared" ca="1" si="153"/>
        <v>11.839846250505371</v>
      </c>
      <c r="K974">
        <f ca="1">_xlfn.IFS(AND(J974&gt;铜钱系统分析!$D$233,J974&lt;=铜钱系统分析!$E$233),5,AND(J974&gt;铜钱系统分析!$D$234,J974&lt;=铜钱系统分析!$E$234),4,AND(J974&gt;铜钱系统分析!$D$235,J974&lt;=铜钱系统分析!$E$235),3,AND(J974&gt;铜钱系统分析!$D$236,J974&lt;=铜钱系统分析!$E$236),2)</f>
        <v>3</v>
      </c>
      <c r="M974" s="48">
        <f t="shared" ca="1" si="154"/>
        <v>34.2054935036169</v>
      </c>
      <c r="N974">
        <f ca="1">_xlfn.IFS(AND(M974&gt;铜钱系统分析!$D$233,M974&lt;=铜钱系统分析!$E$233),5,AND(M974&gt;铜钱系统分析!$D$234,M974&lt;=铜钱系统分析!$E$234),4,AND(M974&gt;铜钱系统分析!$D$235,M974&lt;=铜钱系统分析!$E$235),3,AND(M974&gt;铜钱系统分析!$D$236,M974&lt;=铜钱系统分析!$E$236),2)</f>
        <v>3</v>
      </c>
      <c r="P974" s="48">
        <f t="shared" ca="1" si="155"/>
        <v>9.2065031475004453</v>
      </c>
      <c r="Q974">
        <f ca="1">_xlfn.IFS(AND(P974&gt;铜钱系统分析!$D$233,P974&lt;=铜钱系统分析!$E$233),5,AND(P974&gt;铜钱系统分析!$D$234,P974&lt;=铜钱系统分析!$E$234),4,AND(P974&gt;铜钱系统分析!$D$235,P974&lt;=铜钱系统分析!$E$235),3,AND(P974&gt;铜钱系统分析!$D$236,P974&lt;=铜钱系统分析!$E$236),2)</f>
        <v>3</v>
      </c>
      <c r="S974" s="48">
        <f t="shared" ca="1" si="156"/>
        <v>51.722084676407022</v>
      </c>
      <c r="T974">
        <f ca="1">_xlfn.IFS(AND(S974&gt;铜钱系统分析!$D$233,S974&lt;=铜钱系统分析!$E$233),5,AND(S974&gt;铜钱系统分析!$D$234,S974&lt;=铜钱系统分析!$E$234),4,AND(S974&gt;铜钱系统分析!$D$235,S974&lt;=铜钱系统分析!$E$235),3,AND(S974&gt;铜钱系统分析!$D$236,S974&lt;=铜钱系统分析!$E$236),2)</f>
        <v>3</v>
      </c>
      <c r="V974" s="48">
        <f t="shared" ca="1" si="157"/>
        <v>90.959707968240153</v>
      </c>
      <c r="W974">
        <f ca="1">_xlfn.IFS(AND(V974&gt;铜钱系统分析!$D$233,V974&lt;=铜钱系统分析!$E$233),5,AND(V974&gt;铜钱系统分析!$D$234,V974&lt;=铜钱系统分析!$E$234),4,AND(V974&gt;铜钱系统分析!$D$235,V974&lt;=铜钱系统分析!$E$235),3,AND(V974&gt;铜钱系统分析!$D$236,V974&lt;=铜钱系统分析!$E$236),2)</f>
        <v>2</v>
      </c>
      <c r="Y974" s="48">
        <f t="shared" ca="1" si="158"/>
        <v>1.2527760298814306</v>
      </c>
      <c r="Z974">
        <f ca="1">_xlfn.IFS(AND(Y974&gt;铜钱系统分析!$D$233,Y974&lt;=铜钱系统分析!$E$233),5,AND(Y974&gt;铜钱系统分析!$D$234,Y974&lt;=铜钱系统分析!$E$234),4,AND(Y974&gt;铜钱系统分析!$D$235,Y974&lt;=铜钱系统分析!$E$235),3,AND(Y974&gt;铜钱系统分析!$D$236,Y974&lt;=铜钱系统分析!$E$236),2)</f>
        <v>4</v>
      </c>
      <c r="AB974" s="48">
        <f t="shared" ca="1" si="159"/>
        <v>6.8900533438176819</v>
      </c>
      <c r="AC974">
        <f ca="1">_xlfn.IFS(AND(AB974&gt;铜钱系统分析!$D$233,AB974&lt;=铜钱系统分析!$E$233),5,AND(AB974&gt;铜钱系统分析!$D$234,AB974&lt;=铜钱系统分析!$E$234),4,AND(AB974&gt;铜钱系统分析!$D$235,AB974&lt;=铜钱系统分析!$E$235),3,AND(AB974&gt;铜钱系统分析!$D$236,AB974&lt;=铜钱系统分析!$E$236),2)</f>
        <v>3</v>
      </c>
    </row>
    <row r="975" spans="1:29" x14ac:dyDescent="0.15">
      <c r="A975" s="48">
        <f t="shared" ca="1" si="150"/>
        <v>50.892444920868087</v>
      </c>
      <c r="B975">
        <f ca="1">_xlfn.IFS(AND(A975&gt;铜钱系统分析!$D$233,A975&lt;=铜钱系统分析!$E$233),5,AND(A975&gt;铜钱系统分析!$D$234,A975&lt;=铜钱系统分析!$E$234),4,AND(A975&gt;铜钱系统分析!$D$235,A975&lt;=铜钱系统分析!$E$235),3,AND(A975&gt;铜钱系统分析!$D$236,A975&lt;=铜钱系统分析!$E$236),2)</f>
        <v>3</v>
      </c>
      <c r="D975" s="48">
        <f t="shared" ca="1" si="151"/>
        <v>98.634843703746824</v>
      </c>
      <c r="E975">
        <f ca="1">_xlfn.IFS(AND(D975&gt;铜钱系统分析!$D$233,D975&lt;=铜钱系统分析!$E$233),5,AND(D975&gt;铜钱系统分析!$D$234,D975&lt;=铜钱系统分析!$E$234),4,AND(D975&gt;铜钱系统分析!$D$235,D975&lt;=铜钱系统分析!$E$235),3,AND(D975&gt;铜钱系统分析!$D$236,D975&lt;=铜钱系统分析!$E$236),2)</f>
        <v>2</v>
      </c>
      <c r="G975" s="48">
        <f t="shared" ca="1" si="152"/>
        <v>43.965773047400937</v>
      </c>
      <c r="H975">
        <f ca="1">_xlfn.IFS(AND(G975&gt;铜钱系统分析!$D$233,G975&lt;=铜钱系统分析!$E$233),5,AND(G975&gt;铜钱系统分析!$D$234,G975&lt;=铜钱系统分析!$E$234),4,AND(G975&gt;铜钱系统分析!$D$235,G975&lt;=铜钱系统分析!$E$235),3,AND(G975&gt;铜钱系统分析!$D$236,G975&lt;=铜钱系统分析!$E$236),2)</f>
        <v>3</v>
      </c>
      <c r="J975" s="48">
        <f t="shared" ca="1" si="153"/>
        <v>21.285793740917558</v>
      </c>
      <c r="K975">
        <f ca="1">_xlfn.IFS(AND(J975&gt;铜钱系统分析!$D$233,J975&lt;=铜钱系统分析!$E$233),5,AND(J975&gt;铜钱系统分析!$D$234,J975&lt;=铜钱系统分析!$E$234),4,AND(J975&gt;铜钱系统分析!$D$235,J975&lt;=铜钱系统分析!$E$235),3,AND(J975&gt;铜钱系统分析!$D$236,J975&lt;=铜钱系统分析!$E$236),2)</f>
        <v>3</v>
      </c>
      <c r="M975" s="48">
        <f t="shared" ca="1" si="154"/>
        <v>88.014569987535552</v>
      </c>
      <c r="N975">
        <f ca="1">_xlfn.IFS(AND(M975&gt;铜钱系统分析!$D$233,M975&lt;=铜钱系统分析!$E$233),5,AND(M975&gt;铜钱系统分析!$D$234,M975&lt;=铜钱系统分析!$E$234),4,AND(M975&gt;铜钱系统分析!$D$235,M975&lt;=铜钱系统分析!$E$235),3,AND(M975&gt;铜钱系统分析!$D$236,M975&lt;=铜钱系统分析!$E$236),2)</f>
        <v>2</v>
      </c>
      <c r="P975" s="48">
        <f t="shared" ca="1" si="155"/>
        <v>20.522931175890481</v>
      </c>
      <c r="Q975">
        <f ca="1">_xlfn.IFS(AND(P975&gt;铜钱系统分析!$D$233,P975&lt;=铜钱系统分析!$E$233),5,AND(P975&gt;铜钱系统分析!$D$234,P975&lt;=铜钱系统分析!$E$234),4,AND(P975&gt;铜钱系统分析!$D$235,P975&lt;=铜钱系统分析!$E$235),3,AND(P975&gt;铜钱系统分析!$D$236,P975&lt;=铜钱系统分析!$E$236),2)</f>
        <v>3</v>
      </c>
      <c r="S975" s="48">
        <f t="shared" ca="1" si="156"/>
        <v>7.6196644446478441</v>
      </c>
      <c r="T975">
        <f ca="1">_xlfn.IFS(AND(S975&gt;铜钱系统分析!$D$233,S975&lt;=铜钱系统分析!$E$233),5,AND(S975&gt;铜钱系统分析!$D$234,S975&lt;=铜钱系统分析!$E$234),4,AND(S975&gt;铜钱系统分析!$D$235,S975&lt;=铜钱系统分析!$E$235),3,AND(S975&gt;铜钱系统分析!$D$236,S975&lt;=铜钱系统分析!$E$236),2)</f>
        <v>3</v>
      </c>
      <c r="V975" s="48">
        <f t="shared" ca="1" si="157"/>
        <v>1.5572264424581705</v>
      </c>
      <c r="W975">
        <f ca="1">_xlfn.IFS(AND(V975&gt;铜钱系统分析!$D$233,V975&lt;=铜钱系统分析!$E$233),5,AND(V975&gt;铜钱系统分析!$D$234,V975&lt;=铜钱系统分析!$E$234),4,AND(V975&gt;铜钱系统分析!$D$235,V975&lt;=铜钱系统分析!$E$235),3,AND(V975&gt;铜钱系统分析!$D$236,V975&lt;=铜钱系统分析!$E$236),2)</f>
        <v>4</v>
      </c>
      <c r="Y975" s="48">
        <f t="shared" ca="1" si="158"/>
        <v>43.507961848500678</v>
      </c>
      <c r="Z975">
        <f ca="1">_xlfn.IFS(AND(Y975&gt;铜钱系统分析!$D$233,Y975&lt;=铜钱系统分析!$E$233),5,AND(Y975&gt;铜钱系统分析!$D$234,Y975&lt;=铜钱系统分析!$E$234),4,AND(Y975&gt;铜钱系统分析!$D$235,Y975&lt;=铜钱系统分析!$E$235),3,AND(Y975&gt;铜钱系统分析!$D$236,Y975&lt;=铜钱系统分析!$E$236),2)</f>
        <v>3</v>
      </c>
      <c r="AB975" s="48">
        <f t="shared" ca="1" si="159"/>
        <v>11.774481504560219</v>
      </c>
      <c r="AC975">
        <f ca="1">_xlfn.IFS(AND(AB975&gt;铜钱系统分析!$D$233,AB975&lt;=铜钱系统分析!$E$233),5,AND(AB975&gt;铜钱系统分析!$D$234,AB975&lt;=铜钱系统分析!$E$234),4,AND(AB975&gt;铜钱系统分析!$D$235,AB975&lt;=铜钱系统分析!$E$235),3,AND(AB975&gt;铜钱系统分析!$D$236,AB975&lt;=铜钱系统分析!$E$236),2)</f>
        <v>3</v>
      </c>
    </row>
    <row r="976" spans="1:29" x14ac:dyDescent="0.15">
      <c r="A976" s="48">
        <f t="shared" ca="1" si="150"/>
        <v>67.834524301027542</v>
      </c>
      <c r="B976">
        <f ca="1">_xlfn.IFS(AND(A976&gt;铜钱系统分析!$D$233,A976&lt;=铜钱系统分析!$E$233),5,AND(A976&gt;铜钱系统分析!$D$234,A976&lt;=铜钱系统分析!$E$234),4,AND(A976&gt;铜钱系统分析!$D$235,A976&lt;=铜钱系统分析!$E$235),3,AND(A976&gt;铜钱系统分析!$D$236,A976&lt;=铜钱系统分析!$E$236),2)</f>
        <v>3</v>
      </c>
      <c r="D976" s="48">
        <f t="shared" ca="1" si="151"/>
        <v>64.751223508318489</v>
      </c>
      <c r="E976">
        <f ca="1">_xlfn.IFS(AND(D976&gt;铜钱系统分析!$D$233,D976&lt;=铜钱系统分析!$E$233),5,AND(D976&gt;铜钱系统分析!$D$234,D976&lt;=铜钱系统分析!$E$234),4,AND(D976&gt;铜钱系统分析!$D$235,D976&lt;=铜钱系统分析!$E$235),3,AND(D976&gt;铜钱系统分析!$D$236,D976&lt;=铜钱系统分析!$E$236),2)</f>
        <v>3</v>
      </c>
      <c r="G976" s="48">
        <f t="shared" ca="1" si="152"/>
        <v>95.908907597553309</v>
      </c>
      <c r="H976">
        <f ca="1">_xlfn.IFS(AND(G976&gt;铜钱系统分析!$D$233,G976&lt;=铜钱系统分析!$E$233),5,AND(G976&gt;铜钱系统分析!$D$234,G976&lt;=铜钱系统分析!$E$234),4,AND(G976&gt;铜钱系统分析!$D$235,G976&lt;=铜钱系统分析!$E$235),3,AND(G976&gt;铜钱系统分析!$D$236,G976&lt;=铜钱系统分析!$E$236),2)</f>
        <v>2</v>
      </c>
      <c r="J976" s="48">
        <f t="shared" ca="1" si="153"/>
        <v>80.510700693253625</v>
      </c>
      <c r="K976">
        <f ca="1">_xlfn.IFS(AND(J976&gt;铜钱系统分析!$D$233,J976&lt;=铜钱系统分析!$E$233),5,AND(J976&gt;铜钱系统分析!$D$234,J976&lt;=铜钱系统分析!$E$234),4,AND(J976&gt;铜钱系统分析!$D$235,J976&lt;=铜钱系统分析!$E$235),3,AND(J976&gt;铜钱系统分析!$D$236,J976&lt;=铜钱系统分析!$E$236),2)</f>
        <v>2</v>
      </c>
      <c r="M976" s="48">
        <f t="shared" ca="1" si="154"/>
        <v>10.225586001308539</v>
      </c>
      <c r="N976">
        <f ca="1">_xlfn.IFS(AND(M976&gt;铜钱系统分析!$D$233,M976&lt;=铜钱系统分析!$E$233),5,AND(M976&gt;铜钱系统分析!$D$234,M976&lt;=铜钱系统分析!$E$234),4,AND(M976&gt;铜钱系统分析!$D$235,M976&lt;=铜钱系统分析!$E$235),3,AND(M976&gt;铜钱系统分析!$D$236,M976&lt;=铜钱系统分析!$E$236),2)</f>
        <v>3</v>
      </c>
      <c r="P976" s="48">
        <f t="shared" ca="1" si="155"/>
        <v>18.897225245016148</v>
      </c>
      <c r="Q976">
        <f ca="1">_xlfn.IFS(AND(P976&gt;铜钱系统分析!$D$233,P976&lt;=铜钱系统分析!$E$233),5,AND(P976&gt;铜钱系统分析!$D$234,P976&lt;=铜钱系统分析!$E$234),4,AND(P976&gt;铜钱系统分析!$D$235,P976&lt;=铜钱系统分析!$E$235),3,AND(P976&gt;铜钱系统分析!$D$236,P976&lt;=铜钱系统分析!$E$236),2)</f>
        <v>3</v>
      </c>
      <c r="S976" s="48">
        <f t="shared" ca="1" si="156"/>
        <v>29.478684424310199</v>
      </c>
      <c r="T976">
        <f ca="1">_xlfn.IFS(AND(S976&gt;铜钱系统分析!$D$233,S976&lt;=铜钱系统分析!$E$233),5,AND(S976&gt;铜钱系统分析!$D$234,S976&lt;=铜钱系统分析!$E$234),4,AND(S976&gt;铜钱系统分析!$D$235,S976&lt;=铜钱系统分析!$E$235),3,AND(S976&gt;铜钱系统分析!$D$236,S976&lt;=铜钱系统分析!$E$236),2)</f>
        <v>3</v>
      </c>
      <c r="V976" s="48">
        <f t="shared" ca="1" si="157"/>
        <v>2.3888927353893696</v>
      </c>
      <c r="W976">
        <f ca="1">_xlfn.IFS(AND(V976&gt;铜钱系统分析!$D$233,V976&lt;=铜钱系统分析!$E$233),5,AND(V976&gt;铜钱系统分析!$D$234,V976&lt;=铜钱系统分析!$E$234),4,AND(V976&gt;铜钱系统分析!$D$235,V976&lt;=铜钱系统分析!$E$235),3,AND(V976&gt;铜钱系统分析!$D$236,V976&lt;=铜钱系统分析!$E$236),2)</f>
        <v>4</v>
      </c>
      <c r="Y976" s="48">
        <f t="shared" ca="1" si="158"/>
        <v>17.262666104172887</v>
      </c>
      <c r="Z976">
        <f ca="1">_xlfn.IFS(AND(Y976&gt;铜钱系统分析!$D$233,Y976&lt;=铜钱系统分析!$E$233),5,AND(Y976&gt;铜钱系统分析!$D$234,Y976&lt;=铜钱系统分析!$E$234),4,AND(Y976&gt;铜钱系统分析!$D$235,Y976&lt;=铜钱系统分析!$E$235),3,AND(Y976&gt;铜钱系统分析!$D$236,Y976&lt;=铜钱系统分析!$E$236),2)</f>
        <v>3</v>
      </c>
      <c r="AB976" s="48">
        <f t="shared" ca="1" si="159"/>
        <v>98.932431988065005</v>
      </c>
      <c r="AC976">
        <f ca="1">_xlfn.IFS(AND(AB976&gt;铜钱系统分析!$D$233,AB976&lt;=铜钱系统分析!$E$233),5,AND(AB976&gt;铜钱系统分析!$D$234,AB976&lt;=铜钱系统分析!$E$234),4,AND(AB976&gt;铜钱系统分析!$D$235,AB976&lt;=铜钱系统分析!$E$235),3,AND(AB976&gt;铜钱系统分析!$D$236,AB976&lt;=铜钱系统分析!$E$236),2)</f>
        <v>2</v>
      </c>
    </row>
    <row r="977" spans="1:29" x14ac:dyDescent="0.15">
      <c r="A977" s="48">
        <f t="shared" ca="1" si="150"/>
        <v>90.354510223416042</v>
      </c>
      <c r="B977">
        <f ca="1">_xlfn.IFS(AND(A977&gt;铜钱系统分析!$D$233,A977&lt;=铜钱系统分析!$E$233),5,AND(A977&gt;铜钱系统分析!$D$234,A977&lt;=铜钱系统分析!$E$234),4,AND(A977&gt;铜钱系统分析!$D$235,A977&lt;=铜钱系统分析!$E$235),3,AND(A977&gt;铜钱系统分析!$D$236,A977&lt;=铜钱系统分析!$E$236),2)</f>
        <v>2</v>
      </c>
      <c r="D977" s="48">
        <f t="shared" ca="1" si="151"/>
        <v>49.038438949234994</v>
      </c>
      <c r="E977">
        <f ca="1">_xlfn.IFS(AND(D977&gt;铜钱系统分析!$D$233,D977&lt;=铜钱系统分析!$E$233),5,AND(D977&gt;铜钱系统分析!$D$234,D977&lt;=铜钱系统分析!$E$234),4,AND(D977&gt;铜钱系统分析!$D$235,D977&lt;=铜钱系统分析!$E$235),3,AND(D977&gt;铜钱系统分析!$D$236,D977&lt;=铜钱系统分析!$E$236),2)</f>
        <v>3</v>
      </c>
      <c r="G977" s="48">
        <f t="shared" ca="1" si="152"/>
        <v>17.290764011789438</v>
      </c>
      <c r="H977">
        <f ca="1">_xlfn.IFS(AND(G977&gt;铜钱系统分析!$D$233,G977&lt;=铜钱系统分析!$E$233),5,AND(G977&gt;铜钱系统分析!$D$234,G977&lt;=铜钱系统分析!$E$234),4,AND(G977&gt;铜钱系统分析!$D$235,G977&lt;=铜钱系统分析!$E$235),3,AND(G977&gt;铜钱系统分析!$D$236,G977&lt;=铜钱系统分析!$E$236),2)</f>
        <v>3</v>
      </c>
      <c r="J977" s="48">
        <f t="shared" ca="1" si="153"/>
        <v>58.713061898657969</v>
      </c>
      <c r="K977">
        <f ca="1">_xlfn.IFS(AND(J977&gt;铜钱系统分析!$D$233,J977&lt;=铜钱系统分析!$E$233),5,AND(J977&gt;铜钱系统分析!$D$234,J977&lt;=铜钱系统分析!$E$234),4,AND(J977&gt;铜钱系统分析!$D$235,J977&lt;=铜钱系统分析!$E$235),3,AND(J977&gt;铜钱系统分析!$D$236,J977&lt;=铜钱系统分析!$E$236),2)</f>
        <v>3</v>
      </c>
      <c r="M977" s="48">
        <f t="shared" ca="1" si="154"/>
        <v>92.797633688917443</v>
      </c>
      <c r="N977">
        <f ca="1">_xlfn.IFS(AND(M977&gt;铜钱系统分析!$D$233,M977&lt;=铜钱系统分析!$E$233),5,AND(M977&gt;铜钱系统分析!$D$234,M977&lt;=铜钱系统分析!$E$234),4,AND(M977&gt;铜钱系统分析!$D$235,M977&lt;=铜钱系统分析!$E$235),3,AND(M977&gt;铜钱系统分析!$D$236,M977&lt;=铜钱系统分析!$E$236),2)</f>
        <v>2</v>
      </c>
      <c r="P977" s="48">
        <f t="shared" ca="1" si="155"/>
        <v>60.698651380977594</v>
      </c>
      <c r="Q977">
        <f ca="1">_xlfn.IFS(AND(P977&gt;铜钱系统分析!$D$233,P977&lt;=铜钱系统分析!$E$233),5,AND(P977&gt;铜钱系统分析!$D$234,P977&lt;=铜钱系统分析!$E$234),4,AND(P977&gt;铜钱系统分析!$D$235,P977&lt;=铜钱系统分析!$E$235),3,AND(P977&gt;铜钱系统分析!$D$236,P977&lt;=铜钱系统分析!$E$236),2)</f>
        <v>3</v>
      </c>
      <c r="S977" s="48">
        <f t="shared" ca="1" si="156"/>
        <v>4.6356234437938237</v>
      </c>
      <c r="T977">
        <f ca="1">_xlfn.IFS(AND(S977&gt;铜钱系统分析!$D$233,S977&lt;=铜钱系统分析!$E$233),5,AND(S977&gt;铜钱系统分析!$D$234,S977&lt;=铜钱系统分析!$E$234),4,AND(S977&gt;铜钱系统分析!$D$235,S977&lt;=铜钱系统分析!$E$235),3,AND(S977&gt;铜钱系统分析!$D$236,S977&lt;=铜钱系统分析!$E$236),2)</f>
        <v>3</v>
      </c>
      <c r="V977" s="48">
        <f t="shared" ca="1" si="157"/>
        <v>6.2550306321563776</v>
      </c>
      <c r="W977">
        <f ca="1">_xlfn.IFS(AND(V977&gt;铜钱系统分析!$D$233,V977&lt;=铜钱系统分析!$E$233),5,AND(V977&gt;铜钱系统分析!$D$234,V977&lt;=铜钱系统分析!$E$234),4,AND(V977&gt;铜钱系统分析!$D$235,V977&lt;=铜钱系统分析!$E$235),3,AND(V977&gt;铜钱系统分析!$D$236,V977&lt;=铜钱系统分析!$E$236),2)</f>
        <v>3</v>
      </c>
      <c r="Y977" s="48">
        <f t="shared" ca="1" si="158"/>
        <v>4.291809320052109</v>
      </c>
      <c r="Z977">
        <f ca="1">_xlfn.IFS(AND(Y977&gt;铜钱系统分析!$D$233,Y977&lt;=铜钱系统分析!$E$233),5,AND(Y977&gt;铜钱系统分析!$D$234,Y977&lt;=铜钱系统分析!$E$234),4,AND(Y977&gt;铜钱系统分析!$D$235,Y977&lt;=铜钱系统分析!$E$235),3,AND(Y977&gt;铜钱系统分析!$D$236,Y977&lt;=铜钱系统分析!$E$236),2)</f>
        <v>3</v>
      </c>
      <c r="AB977" s="48">
        <f t="shared" ca="1" si="159"/>
        <v>31.040468200420001</v>
      </c>
      <c r="AC977">
        <f ca="1">_xlfn.IFS(AND(AB977&gt;铜钱系统分析!$D$233,AB977&lt;=铜钱系统分析!$E$233),5,AND(AB977&gt;铜钱系统分析!$D$234,AB977&lt;=铜钱系统分析!$E$234),4,AND(AB977&gt;铜钱系统分析!$D$235,AB977&lt;=铜钱系统分析!$E$235),3,AND(AB977&gt;铜钱系统分析!$D$236,AB977&lt;=铜钱系统分析!$E$236),2)</f>
        <v>3</v>
      </c>
    </row>
    <row r="978" spans="1:29" x14ac:dyDescent="0.15">
      <c r="A978" s="48">
        <f t="shared" ca="1" si="150"/>
        <v>12.187432726873038</v>
      </c>
      <c r="B978">
        <f ca="1">_xlfn.IFS(AND(A978&gt;铜钱系统分析!$D$233,A978&lt;=铜钱系统分析!$E$233),5,AND(A978&gt;铜钱系统分析!$D$234,A978&lt;=铜钱系统分析!$E$234),4,AND(A978&gt;铜钱系统分析!$D$235,A978&lt;=铜钱系统分析!$E$235),3,AND(A978&gt;铜钱系统分析!$D$236,A978&lt;=铜钱系统分析!$E$236),2)</f>
        <v>3</v>
      </c>
      <c r="D978" s="48">
        <f t="shared" ca="1" si="151"/>
        <v>95.170158095381325</v>
      </c>
      <c r="E978">
        <f ca="1">_xlfn.IFS(AND(D978&gt;铜钱系统分析!$D$233,D978&lt;=铜钱系统分析!$E$233),5,AND(D978&gt;铜钱系统分析!$D$234,D978&lt;=铜钱系统分析!$E$234),4,AND(D978&gt;铜钱系统分析!$D$235,D978&lt;=铜钱系统分析!$E$235),3,AND(D978&gt;铜钱系统分析!$D$236,D978&lt;=铜钱系统分析!$E$236),2)</f>
        <v>2</v>
      </c>
      <c r="G978" s="48">
        <f t="shared" ca="1" si="152"/>
        <v>38.226071286557804</v>
      </c>
      <c r="H978">
        <f ca="1">_xlfn.IFS(AND(G978&gt;铜钱系统分析!$D$233,G978&lt;=铜钱系统分析!$E$233),5,AND(G978&gt;铜钱系统分析!$D$234,G978&lt;=铜钱系统分析!$E$234),4,AND(G978&gt;铜钱系统分析!$D$235,G978&lt;=铜钱系统分析!$E$235),3,AND(G978&gt;铜钱系统分析!$D$236,G978&lt;=铜钱系统分析!$E$236),2)</f>
        <v>3</v>
      </c>
      <c r="J978" s="48">
        <f t="shared" ca="1" si="153"/>
        <v>13.035905770207412</v>
      </c>
      <c r="K978">
        <f ca="1">_xlfn.IFS(AND(J978&gt;铜钱系统分析!$D$233,J978&lt;=铜钱系统分析!$E$233),5,AND(J978&gt;铜钱系统分析!$D$234,J978&lt;=铜钱系统分析!$E$234),4,AND(J978&gt;铜钱系统分析!$D$235,J978&lt;=铜钱系统分析!$E$235),3,AND(J978&gt;铜钱系统分析!$D$236,J978&lt;=铜钱系统分析!$E$236),2)</f>
        <v>3</v>
      </c>
      <c r="M978" s="48">
        <f t="shared" ca="1" si="154"/>
        <v>46.869669927724622</v>
      </c>
      <c r="N978">
        <f ca="1">_xlfn.IFS(AND(M978&gt;铜钱系统分析!$D$233,M978&lt;=铜钱系统分析!$E$233),5,AND(M978&gt;铜钱系统分析!$D$234,M978&lt;=铜钱系统分析!$E$234),4,AND(M978&gt;铜钱系统分析!$D$235,M978&lt;=铜钱系统分析!$E$235),3,AND(M978&gt;铜钱系统分析!$D$236,M978&lt;=铜钱系统分析!$E$236),2)</f>
        <v>3</v>
      </c>
      <c r="P978" s="48">
        <f t="shared" ca="1" si="155"/>
        <v>69.942027519597943</v>
      </c>
      <c r="Q978">
        <f ca="1">_xlfn.IFS(AND(P978&gt;铜钱系统分析!$D$233,P978&lt;=铜钱系统分析!$E$233),5,AND(P978&gt;铜钱系统分析!$D$234,P978&lt;=铜钱系统分析!$E$234),4,AND(P978&gt;铜钱系统分析!$D$235,P978&lt;=铜钱系统分析!$E$235),3,AND(P978&gt;铜钱系统分析!$D$236,P978&lt;=铜钱系统分析!$E$236),2)</f>
        <v>3</v>
      </c>
      <c r="S978" s="48">
        <f t="shared" ca="1" si="156"/>
        <v>90.482837487986885</v>
      </c>
      <c r="T978">
        <f ca="1">_xlfn.IFS(AND(S978&gt;铜钱系统分析!$D$233,S978&lt;=铜钱系统分析!$E$233),5,AND(S978&gt;铜钱系统分析!$D$234,S978&lt;=铜钱系统分析!$E$234),4,AND(S978&gt;铜钱系统分析!$D$235,S978&lt;=铜钱系统分析!$E$235),3,AND(S978&gt;铜钱系统分析!$D$236,S978&lt;=铜钱系统分析!$E$236),2)</f>
        <v>2</v>
      </c>
      <c r="V978" s="48">
        <f t="shared" ca="1" si="157"/>
        <v>77.402420800979698</v>
      </c>
      <c r="W978">
        <f ca="1">_xlfn.IFS(AND(V978&gt;铜钱系统分析!$D$233,V978&lt;=铜钱系统分析!$E$233),5,AND(V978&gt;铜钱系统分析!$D$234,V978&lt;=铜钱系统分析!$E$234),4,AND(V978&gt;铜钱系统分析!$D$235,V978&lt;=铜钱系统分析!$E$235),3,AND(V978&gt;铜钱系统分析!$D$236,V978&lt;=铜钱系统分析!$E$236),2)</f>
        <v>2</v>
      </c>
      <c r="Y978" s="48">
        <f t="shared" ca="1" si="158"/>
        <v>51.201757779953518</v>
      </c>
      <c r="Z978">
        <f ca="1">_xlfn.IFS(AND(Y978&gt;铜钱系统分析!$D$233,Y978&lt;=铜钱系统分析!$E$233),5,AND(Y978&gt;铜钱系统分析!$D$234,Y978&lt;=铜钱系统分析!$E$234),4,AND(Y978&gt;铜钱系统分析!$D$235,Y978&lt;=铜钱系统分析!$E$235),3,AND(Y978&gt;铜钱系统分析!$D$236,Y978&lt;=铜钱系统分析!$E$236),2)</f>
        <v>3</v>
      </c>
      <c r="AB978" s="48">
        <f t="shared" ca="1" si="159"/>
        <v>42.678576482357947</v>
      </c>
      <c r="AC978">
        <f ca="1">_xlfn.IFS(AND(AB978&gt;铜钱系统分析!$D$233,AB978&lt;=铜钱系统分析!$E$233),5,AND(AB978&gt;铜钱系统分析!$D$234,AB978&lt;=铜钱系统分析!$E$234),4,AND(AB978&gt;铜钱系统分析!$D$235,AB978&lt;=铜钱系统分析!$E$235),3,AND(AB978&gt;铜钱系统分析!$D$236,AB978&lt;=铜钱系统分析!$E$236),2)</f>
        <v>3</v>
      </c>
    </row>
    <row r="979" spans="1:29" x14ac:dyDescent="0.15">
      <c r="A979" s="48">
        <f t="shared" ca="1" si="150"/>
        <v>40.321119281988004</v>
      </c>
      <c r="B979">
        <f ca="1">_xlfn.IFS(AND(A979&gt;铜钱系统分析!$D$233,A979&lt;=铜钱系统分析!$E$233),5,AND(A979&gt;铜钱系统分析!$D$234,A979&lt;=铜钱系统分析!$E$234),4,AND(A979&gt;铜钱系统分析!$D$235,A979&lt;=铜钱系统分析!$E$235),3,AND(A979&gt;铜钱系统分析!$D$236,A979&lt;=铜钱系统分析!$E$236),2)</f>
        <v>3</v>
      </c>
      <c r="D979" s="48">
        <f t="shared" ca="1" si="151"/>
        <v>4.7737223617817959</v>
      </c>
      <c r="E979">
        <f ca="1">_xlfn.IFS(AND(D979&gt;铜钱系统分析!$D$233,D979&lt;=铜钱系统分析!$E$233),5,AND(D979&gt;铜钱系统分析!$D$234,D979&lt;=铜钱系统分析!$E$234),4,AND(D979&gt;铜钱系统分析!$D$235,D979&lt;=铜钱系统分析!$E$235),3,AND(D979&gt;铜钱系统分析!$D$236,D979&lt;=铜钱系统分析!$E$236),2)</f>
        <v>3</v>
      </c>
      <c r="G979" s="48">
        <f t="shared" ca="1" si="152"/>
        <v>13.095299874452992</v>
      </c>
      <c r="H979">
        <f ca="1">_xlfn.IFS(AND(G979&gt;铜钱系统分析!$D$233,G979&lt;=铜钱系统分析!$E$233),5,AND(G979&gt;铜钱系统分析!$D$234,G979&lt;=铜钱系统分析!$E$234),4,AND(G979&gt;铜钱系统分析!$D$235,G979&lt;=铜钱系统分析!$E$235),3,AND(G979&gt;铜钱系统分析!$D$236,G979&lt;=铜钱系统分析!$E$236),2)</f>
        <v>3</v>
      </c>
      <c r="J979" s="48">
        <f t="shared" ca="1" si="153"/>
        <v>99.776521551627411</v>
      </c>
      <c r="K979">
        <f ca="1">_xlfn.IFS(AND(J979&gt;铜钱系统分析!$D$233,J979&lt;=铜钱系统分析!$E$233),5,AND(J979&gt;铜钱系统分析!$D$234,J979&lt;=铜钱系统分析!$E$234),4,AND(J979&gt;铜钱系统分析!$D$235,J979&lt;=铜钱系统分析!$E$235),3,AND(J979&gt;铜钱系统分析!$D$236,J979&lt;=铜钱系统分析!$E$236),2)</f>
        <v>2</v>
      </c>
      <c r="M979" s="48">
        <f t="shared" ca="1" si="154"/>
        <v>34.981295157767057</v>
      </c>
      <c r="N979">
        <f ca="1">_xlfn.IFS(AND(M979&gt;铜钱系统分析!$D$233,M979&lt;=铜钱系统分析!$E$233),5,AND(M979&gt;铜钱系统分析!$D$234,M979&lt;=铜钱系统分析!$E$234),4,AND(M979&gt;铜钱系统分析!$D$235,M979&lt;=铜钱系统分析!$E$235),3,AND(M979&gt;铜钱系统分析!$D$236,M979&lt;=铜钱系统分析!$E$236),2)</f>
        <v>3</v>
      </c>
      <c r="P979" s="48">
        <f t="shared" ca="1" si="155"/>
        <v>39.615256255105599</v>
      </c>
      <c r="Q979">
        <f ca="1">_xlfn.IFS(AND(P979&gt;铜钱系统分析!$D$233,P979&lt;=铜钱系统分析!$E$233),5,AND(P979&gt;铜钱系统分析!$D$234,P979&lt;=铜钱系统分析!$E$234),4,AND(P979&gt;铜钱系统分析!$D$235,P979&lt;=铜钱系统分析!$E$235),3,AND(P979&gt;铜钱系统分析!$D$236,P979&lt;=铜钱系统分析!$E$236),2)</f>
        <v>3</v>
      </c>
      <c r="S979" s="48">
        <f t="shared" ca="1" si="156"/>
        <v>32.616873579076689</v>
      </c>
      <c r="T979">
        <f ca="1">_xlfn.IFS(AND(S979&gt;铜钱系统分析!$D$233,S979&lt;=铜钱系统分析!$E$233),5,AND(S979&gt;铜钱系统分析!$D$234,S979&lt;=铜钱系统分析!$E$234),4,AND(S979&gt;铜钱系统分析!$D$235,S979&lt;=铜钱系统分析!$E$235),3,AND(S979&gt;铜钱系统分析!$D$236,S979&lt;=铜钱系统分析!$E$236),2)</f>
        <v>3</v>
      </c>
      <c r="V979" s="48">
        <f t="shared" ca="1" si="157"/>
        <v>79.96800174900298</v>
      </c>
      <c r="W979">
        <f ca="1">_xlfn.IFS(AND(V979&gt;铜钱系统分析!$D$233,V979&lt;=铜钱系统分析!$E$233),5,AND(V979&gt;铜钱系统分析!$D$234,V979&lt;=铜钱系统分析!$E$234),4,AND(V979&gt;铜钱系统分析!$D$235,V979&lt;=铜钱系统分析!$E$235),3,AND(V979&gt;铜钱系统分析!$D$236,V979&lt;=铜钱系统分析!$E$236),2)</f>
        <v>2</v>
      </c>
      <c r="Y979" s="48">
        <f t="shared" ca="1" si="158"/>
        <v>93.248780513629697</v>
      </c>
      <c r="Z979">
        <f ca="1">_xlfn.IFS(AND(Y979&gt;铜钱系统分析!$D$233,Y979&lt;=铜钱系统分析!$E$233),5,AND(Y979&gt;铜钱系统分析!$D$234,Y979&lt;=铜钱系统分析!$E$234),4,AND(Y979&gt;铜钱系统分析!$D$235,Y979&lt;=铜钱系统分析!$E$235),3,AND(Y979&gt;铜钱系统分析!$D$236,Y979&lt;=铜钱系统分析!$E$236),2)</f>
        <v>2</v>
      </c>
      <c r="AB979" s="48">
        <f t="shared" ca="1" si="159"/>
        <v>63.294987246277145</v>
      </c>
      <c r="AC979">
        <f ca="1">_xlfn.IFS(AND(AB979&gt;铜钱系统分析!$D$233,AB979&lt;=铜钱系统分析!$E$233),5,AND(AB979&gt;铜钱系统分析!$D$234,AB979&lt;=铜钱系统分析!$E$234),4,AND(AB979&gt;铜钱系统分析!$D$235,AB979&lt;=铜钱系统分析!$E$235),3,AND(AB979&gt;铜钱系统分析!$D$236,AB979&lt;=铜钱系统分析!$E$236),2)</f>
        <v>3</v>
      </c>
    </row>
    <row r="980" spans="1:29" x14ac:dyDescent="0.15">
      <c r="A980" s="48">
        <f t="shared" ca="1" si="150"/>
        <v>23.812190932827104</v>
      </c>
      <c r="B980">
        <f ca="1">_xlfn.IFS(AND(A980&gt;铜钱系统分析!$D$233,A980&lt;=铜钱系统分析!$E$233),5,AND(A980&gt;铜钱系统分析!$D$234,A980&lt;=铜钱系统分析!$E$234),4,AND(A980&gt;铜钱系统分析!$D$235,A980&lt;=铜钱系统分析!$E$235),3,AND(A980&gt;铜钱系统分析!$D$236,A980&lt;=铜钱系统分析!$E$236),2)</f>
        <v>3</v>
      </c>
      <c r="D980" s="48">
        <f t="shared" ca="1" si="151"/>
        <v>36.490349352219653</v>
      </c>
      <c r="E980">
        <f ca="1">_xlfn.IFS(AND(D980&gt;铜钱系统分析!$D$233,D980&lt;=铜钱系统分析!$E$233),5,AND(D980&gt;铜钱系统分析!$D$234,D980&lt;=铜钱系统分析!$E$234),4,AND(D980&gt;铜钱系统分析!$D$235,D980&lt;=铜钱系统分析!$E$235),3,AND(D980&gt;铜钱系统分析!$D$236,D980&lt;=铜钱系统分析!$E$236),2)</f>
        <v>3</v>
      </c>
      <c r="G980" s="48">
        <f t="shared" ca="1" si="152"/>
        <v>5.5556460357524813</v>
      </c>
      <c r="H980">
        <f ca="1">_xlfn.IFS(AND(G980&gt;铜钱系统分析!$D$233,G980&lt;=铜钱系统分析!$E$233),5,AND(G980&gt;铜钱系统分析!$D$234,G980&lt;=铜钱系统分析!$E$234),4,AND(G980&gt;铜钱系统分析!$D$235,G980&lt;=铜钱系统分析!$E$235),3,AND(G980&gt;铜钱系统分析!$D$236,G980&lt;=铜钱系统分析!$E$236),2)</f>
        <v>3</v>
      </c>
      <c r="J980" s="48">
        <f t="shared" ca="1" si="153"/>
        <v>94.015360753884096</v>
      </c>
      <c r="K980">
        <f ca="1">_xlfn.IFS(AND(J980&gt;铜钱系统分析!$D$233,J980&lt;=铜钱系统分析!$E$233),5,AND(J980&gt;铜钱系统分析!$D$234,J980&lt;=铜钱系统分析!$E$234),4,AND(J980&gt;铜钱系统分析!$D$235,J980&lt;=铜钱系统分析!$E$235),3,AND(J980&gt;铜钱系统分析!$D$236,J980&lt;=铜钱系统分析!$E$236),2)</f>
        <v>2</v>
      </c>
      <c r="M980" s="48">
        <f t="shared" ca="1" si="154"/>
        <v>36.99778819175453</v>
      </c>
      <c r="N980">
        <f ca="1">_xlfn.IFS(AND(M980&gt;铜钱系统分析!$D$233,M980&lt;=铜钱系统分析!$E$233),5,AND(M980&gt;铜钱系统分析!$D$234,M980&lt;=铜钱系统分析!$E$234),4,AND(M980&gt;铜钱系统分析!$D$235,M980&lt;=铜钱系统分析!$E$235),3,AND(M980&gt;铜钱系统分析!$D$236,M980&lt;=铜钱系统分析!$E$236),2)</f>
        <v>3</v>
      </c>
      <c r="P980" s="48">
        <f t="shared" ca="1" si="155"/>
        <v>52.284318872654147</v>
      </c>
      <c r="Q980">
        <f ca="1">_xlfn.IFS(AND(P980&gt;铜钱系统分析!$D$233,P980&lt;=铜钱系统分析!$E$233),5,AND(P980&gt;铜钱系统分析!$D$234,P980&lt;=铜钱系统分析!$E$234),4,AND(P980&gt;铜钱系统分析!$D$235,P980&lt;=铜钱系统分析!$E$235),3,AND(P980&gt;铜钱系统分析!$D$236,P980&lt;=铜钱系统分析!$E$236),2)</f>
        <v>3</v>
      </c>
      <c r="S980" s="48">
        <f t="shared" ca="1" si="156"/>
        <v>83.577053990214537</v>
      </c>
      <c r="T980">
        <f ca="1">_xlfn.IFS(AND(S980&gt;铜钱系统分析!$D$233,S980&lt;=铜钱系统分析!$E$233),5,AND(S980&gt;铜钱系统分析!$D$234,S980&lt;=铜钱系统分析!$E$234),4,AND(S980&gt;铜钱系统分析!$D$235,S980&lt;=铜钱系统分析!$E$235),3,AND(S980&gt;铜钱系统分析!$D$236,S980&lt;=铜钱系统分析!$E$236),2)</f>
        <v>2</v>
      </c>
      <c r="V980" s="48">
        <f t="shared" ca="1" si="157"/>
        <v>37.652370795226432</v>
      </c>
      <c r="W980">
        <f ca="1">_xlfn.IFS(AND(V980&gt;铜钱系统分析!$D$233,V980&lt;=铜钱系统分析!$E$233),5,AND(V980&gt;铜钱系统分析!$D$234,V980&lt;=铜钱系统分析!$E$234),4,AND(V980&gt;铜钱系统分析!$D$235,V980&lt;=铜钱系统分析!$E$235),3,AND(V980&gt;铜钱系统分析!$D$236,V980&lt;=铜钱系统分析!$E$236),2)</f>
        <v>3</v>
      </c>
      <c r="Y980" s="48">
        <f t="shared" ca="1" si="158"/>
        <v>90.183992734592621</v>
      </c>
      <c r="Z980">
        <f ca="1">_xlfn.IFS(AND(Y980&gt;铜钱系统分析!$D$233,Y980&lt;=铜钱系统分析!$E$233),5,AND(Y980&gt;铜钱系统分析!$D$234,Y980&lt;=铜钱系统分析!$E$234),4,AND(Y980&gt;铜钱系统分析!$D$235,Y980&lt;=铜钱系统分析!$E$235),3,AND(Y980&gt;铜钱系统分析!$D$236,Y980&lt;=铜钱系统分析!$E$236),2)</f>
        <v>2</v>
      </c>
      <c r="AB980" s="48">
        <f t="shared" ca="1" si="159"/>
        <v>39.574381581075798</v>
      </c>
      <c r="AC980">
        <f ca="1">_xlfn.IFS(AND(AB980&gt;铜钱系统分析!$D$233,AB980&lt;=铜钱系统分析!$E$233),5,AND(AB980&gt;铜钱系统分析!$D$234,AB980&lt;=铜钱系统分析!$E$234),4,AND(AB980&gt;铜钱系统分析!$D$235,AB980&lt;=铜钱系统分析!$E$235),3,AND(AB980&gt;铜钱系统分析!$D$236,AB980&lt;=铜钱系统分析!$E$236),2)</f>
        <v>3</v>
      </c>
    </row>
    <row r="981" spans="1:29" x14ac:dyDescent="0.15">
      <c r="A981" s="48">
        <f t="shared" ca="1" si="150"/>
        <v>87.478721789401732</v>
      </c>
      <c r="B981">
        <f ca="1">_xlfn.IFS(AND(A981&gt;铜钱系统分析!$D$233,A981&lt;=铜钱系统分析!$E$233),5,AND(A981&gt;铜钱系统分析!$D$234,A981&lt;=铜钱系统分析!$E$234),4,AND(A981&gt;铜钱系统分析!$D$235,A981&lt;=铜钱系统分析!$E$235),3,AND(A981&gt;铜钱系统分析!$D$236,A981&lt;=铜钱系统分析!$E$236),2)</f>
        <v>2</v>
      </c>
      <c r="D981" s="48">
        <f t="shared" ca="1" si="151"/>
        <v>28.214777744915143</v>
      </c>
      <c r="E981">
        <f ca="1">_xlfn.IFS(AND(D981&gt;铜钱系统分析!$D$233,D981&lt;=铜钱系统分析!$E$233),5,AND(D981&gt;铜钱系统分析!$D$234,D981&lt;=铜钱系统分析!$E$234),4,AND(D981&gt;铜钱系统分析!$D$235,D981&lt;=铜钱系统分析!$E$235),3,AND(D981&gt;铜钱系统分析!$D$236,D981&lt;=铜钱系统分析!$E$236),2)</f>
        <v>3</v>
      </c>
      <c r="G981" s="48">
        <f t="shared" ca="1" si="152"/>
        <v>59.868219985186997</v>
      </c>
      <c r="H981">
        <f ca="1">_xlfn.IFS(AND(G981&gt;铜钱系统分析!$D$233,G981&lt;=铜钱系统分析!$E$233),5,AND(G981&gt;铜钱系统分析!$D$234,G981&lt;=铜钱系统分析!$E$234),4,AND(G981&gt;铜钱系统分析!$D$235,G981&lt;=铜钱系统分析!$E$235),3,AND(G981&gt;铜钱系统分析!$D$236,G981&lt;=铜钱系统分析!$E$236),2)</f>
        <v>3</v>
      </c>
      <c r="J981" s="48">
        <f t="shared" ca="1" si="153"/>
        <v>99.715869617946353</v>
      </c>
      <c r="K981">
        <f ca="1">_xlfn.IFS(AND(J981&gt;铜钱系统分析!$D$233,J981&lt;=铜钱系统分析!$E$233),5,AND(J981&gt;铜钱系统分析!$D$234,J981&lt;=铜钱系统分析!$E$234),4,AND(J981&gt;铜钱系统分析!$D$235,J981&lt;=铜钱系统分析!$E$235),3,AND(J981&gt;铜钱系统分析!$D$236,J981&lt;=铜钱系统分析!$E$236),2)</f>
        <v>2</v>
      </c>
      <c r="M981" s="48">
        <f t="shared" ca="1" si="154"/>
        <v>90.135281530216986</v>
      </c>
      <c r="N981">
        <f ca="1">_xlfn.IFS(AND(M981&gt;铜钱系统分析!$D$233,M981&lt;=铜钱系统分析!$E$233),5,AND(M981&gt;铜钱系统分析!$D$234,M981&lt;=铜钱系统分析!$E$234),4,AND(M981&gt;铜钱系统分析!$D$235,M981&lt;=铜钱系统分析!$E$235),3,AND(M981&gt;铜钱系统分析!$D$236,M981&lt;=铜钱系统分析!$E$236),2)</f>
        <v>2</v>
      </c>
      <c r="P981" s="48">
        <f t="shared" ca="1" si="155"/>
        <v>64.245563239609851</v>
      </c>
      <c r="Q981">
        <f ca="1">_xlfn.IFS(AND(P981&gt;铜钱系统分析!$D$233,P981&lt;=铜钱系统分析!$E$233),5,AND(P981&gt;铜钱系统分析!$D$234,P981&lt;=铜钱系统分析!$E$234),4,AND(P981&gt;铜钱系统分析!$D$235,P981&lt;=铜钱系统分析!$E$235),3,AND(P981&gt;铜钱系统分析!$D$236,P981&lt;=铜钱系统分析!$E$236),2)</f>
        <v>3</v>
      </c>
      <c r="S981" s="48">
        <f t="shared" ca="1" si="156"/>
        <v>81.494981026959906</v>
      </c>
      <c r="T981">
        <f ca="1">_xlfn.IFS(AND(S981&gt;铜钱系统分析!$D$233,S981&lt;=铜钱系统分析!$E$233),5,AND(S981&gt;铜钱系统分析!$D$234,S981&lt;=铜钱系统分析!$E$234),4,AND(S981&gt;铜钱系统分析!$D$235,S981&lt;=铜钱系统分析!$E$235),3,AND(S981&gt;铜钱系统分析!$D$236,S981&lt;=铜钱系统分析!$E$236),2)</f>
        <v>2</v>
      </c>
      <c r="V981" s="48">
        <f t="shared" ca="1" si="157"/>
        <v>23.164986457027879</v>
      </c>
      <c r="W981">
        <f ca="1">_xlfn.IFS(AND(V981&gt;铜钱系统分析!$D$233,V981&lt;=铜钱系统分析!$E$233),5,AND(V981&gt;铜钱系统分析!$D$234,V981&lt;=铜钱系统分析!$E$234),4,AND(V981&gt;铜钱系统分析!$D$235,V981&lt;=铜钱系统分析!$E$235),3,AND(V981&gt;铜钱系统分析!$D$236,V981&lt;=铜钱系统分析!$E$236),2)</f>
        <v>3</v>
      </c>
      <c r="Y981" s="48">
        <f t="shared" ca="1" si="158"/>
        <v>9.1288803956608326</v>
      </c>
      <c r="Z981">
        <f ca="1">_xlfn.IFS(AND(Y981&gt;铜钱系统分析!$D$233,Y981&lt;=铜钱系统分析!$E$233),5,AND(Y981&gt;铜钱系统分析!$D$234,Y981&lt;=铜钱系统分析!$E$234),4,AND(Y981&gt;铜钱系统分析!$D$235,Y981&lt;=铜钱系统分析!$E$235),3,AND(Y981&gt;铜钱系统分析!$D$236,Y981&lt;=铜钱系统分析!$E$236),2)</f>
        <v>3</v>
      </c>
      <c r="AB981" s="48">
        <f t="shared" ca="1" si="159"/>
        <v>66.796751756392084</v>
      </c>
      <c r="AC981">
        <f ca="1">_xlfn.IFS(AND(AB981&gt;铜钱系统分析!$D$233,AB981&lt;=铜钱系统分析!$E$233),5,AND(AB981&gt;铜钱系统分析!$D$234,AB981&lt;=铜钱系统分析!$E$234),4,AND(AB981&gt;铜钱系统分析!$D$235,AB981&lt;=铜钱系统分析!$E$235),3,AND(AB981&gt;铜钱系统分析!$D$236,AB981&lt;=铜钱系统分析!$E$236),2)</f>
        <v>3</v>
      </c>
    </row>
    <row r="982" spans="1:29" x14ac:dyDescent="0.15">
      <c r="A982" s="48">
        <f t="shared" ca="1" si="150"/>
        <v>12.623855594330957</v>
      </c>
      <c r="B982">
        <f ca="1">_xlfn.IFS(AND(A982&gt;铜钱系统分析!$D$233,A982&lt;=铜钱系统分析!$E$233),5,AND(A982&gt;铜钱系统分析!$D$234,A982&lt;=铜钱系统分析!$E$234),4,AND(A982&gt;铜钱系统分析!$D$235,A982&lt;=铜钱系统分析!$E$235),3,AND(A982&gt;铜钱系统分析!$D$236,A982&lt;=铜钱系统分析!$E$236),2)</f>
        <v>3</v>
      </c>
      <c r="D982" s="48">
        <f t="shared" ca="1" si="151"/>
        <v>29.057417240579774</v>
      </c>
      <c r="E982">
        <f ca="1">_xlfn.IFS(AND(D982&gt;铜钱系统分析!$D$233,D982&lt;=铜钱系统分析!$E$233),5,AND(D982&gt;铜钱系统分析!$D$234,D982&lt;=铜钱系统分析!$E$234),4,AND(D982&gt;铜钱系统分析!$D$235,D982&lt;=铜钱系统分析!$E$235),3,AND(D982&gt;铜钱系统分析!$D$236,D982&lt;=铜钱系统分析!$E$236),2)</f>
        <v>3</v>
      </c>
      <c r="G982" s="48">
        <f t="shared" ca="1" si="152"/>
        <v>94.97127894007123</v>
      </c>
      <c r="H982">
        <f ca="1">_xlfn.IFS(AND(G982&gt;铜钱系统分析!$D$233,G982&lt;=铜钱系统分析!$E$233),5,AND(G982&gt;铜钱系统分析!$D$234,G982&lt;=铜钱系统分析!$E$234),4,AND(G982&gt;铜钱系统分析!$D$235,G982&lt;=铜钱系统分析!$E$235),3,AND(G982&gt;铜钱系统分析!$D$236,G982&lt;=铜钱系统分析!$E$236),2)</f>
        <v>2</v>
      </c>
      <c r="J982" s="48">
        <f t="shared" ca="1" si="153"/>
        <v>35.161745841685367</v>
      </c>
      <c r="K982">
        <f ca="1">_xlfn.IFS(AND(J982&gt;铜钱系统分析!$D$233,J982&lt;=铜钱系统分析!$E$233),5,AND(J982&gt;铜钱系统分析!$D$234,J982&lt;=铜钱系统分析!$E$234),4,AND(J982&gt;铜钱系统分析!$D$235,J982&lt;=铜钱系统分析!$E$235),3,AND(J982&gt;铜钱系统分析!$D$236,J982&lt;=铜钱系统分析!$E$236),2)</f>
        <v>3</v>
      </c>
      <c r="M982" s="48">
        <f t="shared" ca="1" si="154"/>
        <v>75.29896777945774</v>
      </c>
      <c r="N982">
        <f ca="1">_xlfn.IFS(AND(M982&gt;铜钱系统分析!$D$233,M982&lt;=铜钱系统分析!$E$233),5,AND(M982&gt;铜钱系统分析!$D$234,M982&lt;=铜钱系统分析!$E$234),4,AND(M982&gt;铜钱系统分析!$D$235,M982&lt;=铜钱系统分析!$E$235),3,AND(M982&gt;铜钱系统分析!$D$236,M982&lt;=铜钱系统分析!$E$236),2)</f>
        <v>2</v>
      </c>
      <c r="P982" s="48">
        <f t="shared" ca="1" si="155"/>
        <v>58.64579617158843</v>
      </c>
      <c r="Q982">
        <f ca="1">_xlfn.IFS(AND(P982&gt;铜钱系统分析!$D$233,P982&lt;=铜钱系统分析!$E$233),5,AND(P982&gt;铜钱系统分析!$D$234,P982&lt;=铜钱系统分析!$E$234),4,AND(P982&gt;铜钱系统分析!$D$235,P982&lt;=铜钱系统分析!$E$235),3,AND(P982&gt;铜钱系统分析!$D$236,P982&lt;=铜钱系统分析!$E$236),2)</f>
        <v>3</v>
      </c>
      <c r="S982" s="48">
        <f t="shared" ca="1" si="156"/>
        <v>60.286183650350623</v>
      </c>
      <c r="T982">
        <f ca="1">_xlfn.IFS(AND(S982&gt;铜钱系统分析!$D$233,S982&lt;=铜钱系统分析!$E$233),5,AND(S982&gt;铜钱系统分析!$D$234,S982&lt;=铜钱系统分析!$E$234),4,AND(S982&gt;铜钱系统分析!$D$235,S982&lt;=铜钱系统分析!$E$235),3,AND(S982&gt;铜钱系统分析!$D$236,S982&lt;=铜钱系统分析!$E$236),2)</f>
        <v>3</v>
      </c>
      <c r="V982" s="48">
        <f t="shared" ca="1" si="157"/>
        <v>59.543592838929271</v>
      </c>
      <c r="W982">
        <f ca="1">_xlfn.IFS(AND(V982&gt;铜钱系统分析!$D$233,V982&lt;=铜钱系统分析!$E$233),5,AND(V982&gt;铜钱系统分析!$D$234,V982&lt;=铜钱系统分析!$E$234),4,AND(V982&gt;铜钱系统分析!$D$235,V982&lt;=铜钱系统分析!$E$235),3,AND(V982&gt;铜钱系统分析!$D$236,V982&lt;=铜钱系统分析!$E$236),2)</f>
        <v>3</v>
      </c>
      <c r="Y982" s="48">
        <f t="shared" ca="1" si="158"/>
        <v>17.861770749548246</v>
      </c>
      <c r="Z982">
        <f ca="1">_xlfn.IFS(AND(Y982&gt;铜钱系统分析!$D$233,Y982&lt;=铜钱系统分析!$E$233),5,AND(Y982&gt;铜钱系统分析!$D$234,Y982&lt;=铜钱系统分析!$E$234),4,AND(Y982&gt;铜钱系统分析!$D$235,Y982&lt;=铜钱系统分析!$E$235),3,AND(Y982&gt;铜钱系统分析!$D$236,Y982&lt;=铜钱系统分析!$E$236),2)</f>
        <v>3</v>
      </c>
      <c r="AB982" s="48">
        <f t="shared" ca="1" si="159"/>
        <v>49.577146401947346</v>
      </c>
      <c r="AC982">
        <f ca="1">_xlfn.IFS(AND(AB982&gt;铜钱系统分析!$D$233,AB982&lt;=铜钱系统分析!$E$233),5,AND(AB982&gt;铜钱系统分析!$D$234,AB982&lt;=铜钱系统分析!$E$234),4,AND(AB982&gt;铜钱系统分析!$D$235,AB982&lt;=铜钱系统分析!$E$235),3,AND(AB982&gt;铜钱系统分析!$D$236,AB982&lt;=铜钱系统分析!$E$236),2)</f>
        <v>3</v>
      </c>
    </row>
    <row r="983" spans="1:29" x14ac:dyDescent="0.15">
      <c r="A983" s="48">
        <f t="shared" ca="1" si="150"/>
        <v>70.346430909859976</v>
      </c>
      <c r="B983">
        <f ca="1">_xlfn.IFS(AND(A983&gt;铜钱系统分析!$D$233,A983&lt;=铜钱系统分析!$E$233),5,AND(A983&gt;铜钱系统分析!$D$234,A983&lt;=铜钱系统分析!$E$234),4,AND(A983&gt;铜钱系统分析!$D$235,A983&lt;=铜钱系统分析!$E$235),3,AND(A983&gt;铜钱系统分析!$D$236,A983&lt;=铜钱系统分析!$E$236),2)</f>
        <v>3</v>
      </c>
      <c r="D983" s="48">
        <f t="shared" ca="1" si="151"/>
        <v>36.731301284633858</v>
      </c>
      <c r="E983">
        <f ca="1">_xlfn.IFS(AND(D983&gt;铜钱系统分析!$D$233,D983&lt;=铜钱系统分析!$E$233),5,AND(D983&gt;铜钱系统分析!$D$234,D983&lt;=铜钱系统分析!$E$234),4,AND(D983&gt;铜钱系统分析!$D$235,D983&lt;=铜钱系统分析!$E$235),3,AND(D983&gt;铜钱系统分析!$D$236,D983&lt;=铜钱系统分析!$E$236),2)</f>
        <v>3</v>
      </c>
      <c r="G983" s="48">
        <f t="shared" ca="1" si="152"/>
        <v>7.5292703116025317</v>
      </c>
      <c r="H983">
        <f ca="1">_xlfn.IFS(AND(G983&gt;铜钱系统分析!$D$233,G983&lt;=铜钱系统分析!$E$233),5,AND(G983&gt;铜钱系统分析!$D$234,G983&lt;=铜钱系统分析!$E$234),4,AND(G983&gt;铜钱系统分析!$D$235,G983&lt;=铜钱系统分析!$E$235),3,AND(G983&gt;铜钱系统分析!$D$236,G983&lt;=铜钱系统分析!$E$236),2)</f>
        <v>3</v>
      </c>
      <c r="J983" s="48">
        <f t="shared" ca="1" si="153"/>
        <v>96.02629641663394</v>
      </c>
      <c r="K983">
        <f ca="1">_xlfn.IFS(AND(J983&gt;铜钱系统分析!$D$233,J983&lt;=铜钱系统分析!$E$233),5,AND(J983&gt;铜钱系统分析!$D$234,J983&lt;=铜钱系统分析!$E$234),4,AND(J983&gt;铜钱系统分析!$D$235,J983&lt;=铜钱系统分析!$E$235),3,AND(J983&gt;铜钱系统分析!$D$236,J983&lt;=铜钱系统分析!$E$236),2)</f>
        <v>2</v>
      </c>
      <c r="M983" s="48">
        <f t="shared" ca="1" si="154"/>
        <v>58.046459972883348</v>
      </c>
      <c r="N983">
        <f ca="1">_xlfn.IFS(AND(M983&gt;铜钱系统分析!$D$233,M983&lt;=铜钱系统分析!$E$233),5,AND(M983&gt;铜钱系统分析!$D$234,M983&lt;=铜钱系统分析!$E$234),4,AND(M983&gt;铜钱系统分析!$D$235,M983&lt;=铜钱系统分析!$E$235),3,AND(M983&gt;铜钱系统分析!$D$236,M983&lt;=铜钱系统分析!$E$236),2)</f>
        <v>3</v>
      </c>
      <c r="P983" s="48">
        <f t="shared" ca="1" si="155"/>
        <v>80.413497299819781</v>
      </c>
      <c r="Q983">
        <f ca="1">_xlfn.IFS(AND(P983&gt;铜钱系统分析!$D$233,P983&lt;=铜钱系统分析!$E$233),5,AND(P983&gt;铜钱系统分析!$D$234,P983&lt;=铜钱系统分析!$E$234),4,AND(P983&gt;铜钱系统分析!$D$235,P983&lt;=铜钱系统分析!$E$235),3,AND(P983&gt;铜钱系统分析!$D$236,P983&lt;=铜钱系统分析!$E$236),2)</f>
        <v>2</v>
      </c>
      <c r="S983" s="48">
        <f t="shared" ca="1" si="156"/>
        <v>46.801028337393916</v>
      </c>
      <c r="T983">
        <f ca="1">_xlfn.IFS(AND(S983&gt;铜钱系统分析!$D$233,S983&lt;=铜钱系统分析!$E$233),5,AND(S983&gt;铜钱系统分析!$D$234,S983&lt;=铜钱系统分析!$E$234),4,AND(S983&gt;铜钱系统分析!$D$235,S983&lt;=铜钱系统分析!$E$235),3,AND(S983&gt;铜钱系统分析!$D$236,S983&lt;=铜钱系统分析!$E$236),2)</f>
        <v>3</v>
      </c>
      <c r="V983" s="48">
        <f t="shared" ca="1" si="157"/>
        <v>38.947726810673622</v>
      </c>
      <c r="W983">
        <f ca="1">_xlfn.IFS(AND(V983&gt;铜钱系统分析!$D$233,V983&lt;=铜钱系统分析!$E$233),5,AND(V983&gt;铜钱系统分析!$D$234,V983&lt;=铜钱系统分析!$E$234),4,AND(V983&gt;铜钱系统分析!$D$235,V983&lt;=铜钱系统分析!$E$235),3,AND(V983&gt;铜钱系统分析!$D$236,V983&lt;=铜钱系统分析!$E$236),2)</f>
        <v>3</v>
      </c>
      <c r="Y983" s="48">
        <f t="shared" ca="1" si="158"/>
        <v>90.708344249703671</v>
      </c>
      <c r="Z983">
        <f ca="1">_xlfn.IFS(AND(Y983&gt;铜钱系统分析!$D$233,Y983&lt;=铜钱系统分析!$E$233),5,AND(Y983&gt;铜钱系统分析!$D$234,Y983&lt;=铜钱系统分析!$E$234),4,AND(Y983&gt;铜钱系统分析!$D$235,Y983&lt;=铜钱系统分析!$E$235),3,AND(Y983&gt;铜钱系统分析!$D$236,Y983&lt;=铜钱系统分析!$E$236),2)</f>
        <v>2</v>
      </c>
      <c r="AB983" s="48">
        <f t="shared" ca="1" si="159"/>
        <v>42.071602888177651</v>
      </c>
      <c r="AC983">
        <f ca="1">_xlfn.IFS(AND(AB983&gt;铜钱系统分析!$D$233,AB983&lt;=铜钱系统分析!$E$233),5,AND(AB983&gt;铜钱系统分析!$D$234,AB983&lt;=铜钱系统分析!$E$234),4,AND(AB983&gt;铜钱系统分析!$D$235,AB983&lt;=铜钱系统分析!$E$235),3,AND(AB983&gt;铜钱系统分析!$D$236,AB983&lt;=铜钱系统分析!$E$236),2)</f>
        <v>3</v>
      </c>
    </row>
    <row r="984" spans="1:29" x14ac:dyDescent="0.15">
      <c r="A984" s="48">
        <f t="shared" ca="1" si="150"/>
        <v>31.589636760188846</v>
      </c>
      <c r="B984">
        <f ca="1">_xlfn.IFS(AND(A984&gt;铜钱系统分析!$D$233,A984&lt;=铜钱系统分析!$E$233),5,AND(A984&gt;铜钱系统分析!$D$234,A984&lt;=铜钱系统分析!$E$234),4,AND(A984&gt;铜钱系统分析!$D$235,A984&lt;=铜钱系统分析!$E$235),3,AND(A984&gt;铜钱系统分析!$D$236,A984&lt;=铜钱系统分析!$E$236),2)</f>
        <v>3</v>
      </c>
      <c r="D984" s="48">
        <f t="shared" ca="1" si="151"/>
        <v>83.625172520475829</v>
      </c>
      <c r="E984">
        <f ca="1">_xlfn.IFS(AND(D984&gt;铜钱系统分析!$D$233,D984&lt;=铜钱系统分析!$E$233),5,AND(D984&gt;铜钱系统分析!$D$234,D984&lt;=铜钱系统分析!$E$234),4,AND(D984&gt;铜钱系统分析!$D$235,D984&lt;=铜钱系统分析!$E$235),3,AND(D984&gt;铜钱系统分析!$D$236,D984&lt;=铜钱系统分析!$E$236),2)</f>
        <v>2</v>
      </c>
      <c r="G984" s="48">
        <f t="shared" ca="1" si="152"/>
        <v>55.851495432450434</v>
      </c>
      <c r="H984">
        <f ca="1">_xlfn.IFS(AND(G984&gt;铜钱系统分析!$D$233,G984&lt;=铜钱系统分析!$E$233),5,AND(G984&gt;铜钱系统分析!$D$234,G984&lt;=铜钱系统分析!$E$234),4,AND(G984&gt;铜钱系统分析!$D$235,G984&lt;=铜钱系统分析!$E$235),3,AND(G984&gt;铜钱系统分析!$D$236,G984&lt;=铜钱系统分析!$E$236),2)</f>
        <v>3</v>
      </c>
      <c r="J984" s="48">
        <f t="shared" ca="1" si="153"/>
        <v>82.833160193988903</v>
      </c>
      <c r="K984">
        <f ca="1">_xlfn.IFS(AND(J984&gt;铜钱系统分析!$D$233,J984&lt;=铜钱系统分析!$E$233),5,AND(J984&gt;铜钱系统分析!$D$234,J984&lt;=铜钱系统分析!$E$234),4,AND(J984&gt;铜钱系统分析!$D$235,J984&lt;=铜钱系统分析!$E$235),3,AND(J984&gt;铜钱系统分析!$D$236,J984&lt;=铜钱系统分析!$E$236),2)</f>
        <v>2</v>
      </c>
      <c r="M984" s="48">
        <f t="shared" ca="1" si="154"/>
        <v>16.601677099093958</v>
      </c>
      <c r="N984">
        <f ca="1">_xlfn.IFS(AND(M984&gt;铜钱系统分析!$D$233,M984&lt;=铜钱系统分析!$E$233),5,AND(M984&gt;铜钱系统分析!$D$234,M984&lt;=铜钱系统分析!$E$234),4,AND(M984&gt;铜钱系统分析!$D$235,M984&lt;=铜钱系统分析!$E$235),3,AND(M984&gt;铜钱系统分析!$D$236,M984&lt;=铜钱系统分析!$E$236),2)</f>
        <v>3</v>
      </c>
      <c r="P984" s="48">
        <f t="shared" ca="1" si="155"/>
        <v>67.30849799487639</v>
      </c>
      <c r="Q984">
        <f ca="1">_xlfn.IFS(AND(P984&gt;铜钱系统分析!$D$233,P984&lt;=铜钱系统分析!$E$233),5,AND(P984&gt;铜钱系统分析!$D$234,P984&lt;=铜钱系统分析!$E$234),4,AND(P984&gt;铜钱系统分析!$D$235,P984&lt;=铜钱系统分析!$E$235),3,AND(P984&gt;铜钱系统分析!$D$236,P984&lt;=铜钱系统分析!$E$236),2)</f>
        <v>3</v>
      </c>
      <c r="S984" s="48">
        <f t="shared" ca="1" si="156"/>
        <v>4.2485532993189912</v>
      </c>
      <c r="T984">
        <f ca="1">_xlfn.IFS(AND(S984&gt;铜钱系统分析!$D$233,S984&lt;=铜钱系统分析!$E$233),5,AND(S984&gt;铜钱系统分析!$D$234,S984&lt;=铜钱系统分析!$E$234),4,AND(S984&gt;铜钱系统分析!$D$235,S984&lt;=铜钱系统分析!$E$235),3,AND(S984&gt;铜钱系统分析!$D$236,S984&lt;=铜钱系统分析!$E$236),2)</f>
        <v>3</v>
      </c>
      <c r="V984" s="48">
        <f t="shared" ca="1" si="157"/>
        <v>20.114459728286249</v>
      </c>
      <c r="W984">
        <f ca="1">_xlfn.IFS(AND(V984&gt;铜钱系统分析!$D$233,V984&lt;=铜钱系统分析!$E$233),5,AND(V984&gt;铜钱系统分析!$D$234,V984&lt;=铜钱系统分析!$E$234),4,AND(V984&gt;铜钱系统分析!$D$235,V984&lt;=铜钱系统分析!$E$235),3,AND(V984&gt;铜钱系统分析!$D$236,V984&lt;=铜钱系统分析!$E$236),2)</f>
        <v>3</v>
      </c>
      <c r="Y984" s="48">
        <f t="shared" ca="1" si="158"/>
        <v>40.596507089347888</v>
      </c>
      <c r="Z984">
        <f ca="1">_xlfn.IFS(AND(Y984&gt;铜钱系统分析!$D$233,Y984&lt;=铜钱系统分析!$E$233),5,AND(Y984&gt;铜钱系统分析!$D$234,Y984&lt;=铜钱系统分析!$E$234),4,AND(Y984&gt;铜钱系统分析!$D$235,Y984&lt;=铜钱系统分析!$E$235),3,AND(Y984&gt;铜钱系统分析!$D$236,Y984&lt;=铜钱系统分析!$E$236),2)</f>
        <v>3</v>
      </c>
      <c r="AB984" s="48">
        <f t="shared" ca="1" si="159"/>
        <v>98.986168968307979</v>
      </c>
      <c r="AC984">
        <f ca="1">_xlfn.IFS(AND(AB984&gt;铜钱系统分析!$D$233,AB984&lt;=铜钱系统分析!$E$233),5,AND(AB984&gt;铜钱系统分析!$D$234,AB984&lt;=铜钱系统分析!$E$234),4,AND(AB984&gt;铜钱系统分析!$D$235,AB984&lt;=铜钱系统分析!$E$235),3,AND(AB984&gt;铜钱系统分析!$D$236,AB984&lt;=铜钱系统分析!$E$236),2)</f>
        <v>2</v>
      </c>
    </row>
    <row r="985" spans="1:29" x14ac:dyDescent="0.15">
      <c r="A985" s="48">
        <f t="shared" ca="1" si="150"/>
        <v>76.722137399399628</v>
      </c>
      <c r="B985">
        <f ca="1">_xlfn.IFS(AND(A985&gt;铜钱系统分析!$D$233,A985&lt;=铜钱系统分析!$E$233),5,AND(A985&gt;铜钱系统分析!$D$234,A985&lt;=铜钱系统分析!$E$234),4,AND(A985&gt;铜钱系统分析!$D$235,A985&lt;=铜钱系统分析!$E$235),3,AND(A985&gt;铜钱系统分析!$D$236,A985&lt;=铜钱系统分析!$E$236),2)</f>
        <v>2</v>
      </c>
      <c r="D985" s="48">
        <f t="shared" ca="1" si="151"/>
        <v>2.4041034879074274E-2</v>
      </c>
      <c r="E985">
        <f ca="1">_xlfn.IFS(AND(D985&gt;铜钱系统分析!$D$233,D985&lt;=铜钱系统分析!$E$233),5,AND(D985&gt;铜钱系统分析!$D$234,D985&lt;=铜钱系统分析!$E$234),4,AND(D985&gt;铜钱系统分析!$D$235,D985&lt;=铜钱系统分析!$E$235),3,AND(D985&gt;铜钱系统分析!$D$236,D985&lt;=铜钱系统分析!$E$236),2)</f>
        <v>5</v>
      </c>
      <c r="G985" s="48">
        <f t="shared" ca="1" si="152"/>
        <v>59.800647141323239</v>
      </c>
      <c r="H985">
        <f ca="1">_xlfn.IFS(AND(G985&gt;铜钱系统分析!$D$233,G985&lt;=铜钱系统分析!$E$233),5,AND(G985&gt;铜钱系统分析!$D$234,G985&lt;=铜钱系统分析!$E$234),4,AND(G985&gt;铜钱系统分析!$D$235,G985&lt;=铜钱系统分析!$E$235),3,AND(G985&gt;铜钱系统分析!$D$236,G985&lt;=铜钱系统分析!$E$236),2)</f>
        <v>3</v>
      </c>
      <c r="J985" s="48">
        <f t="shared" ca="1" si="153"/>
        <v>51.204566057996438</v>
      </c>
      <c r="K985">
        <f ca="1">_xlfn.IFS(AND(J985&gt;铜钱系统分析!$D$233,J985&lt;=铜钱系统分析!$E$233),5,AND(J985&gt;铜钱系统分析!$D$234,J985&lt;=铜钱系统分析!$E$234),4,AND(J985&gt;铜钱系统分析!$D$235,J985&lt;=铜钱系统分析!$E$235),3,AND(J985&gt;铜钱系统分析!$D$236,J985&lt;=铜钱系统分析!$E$236),2)</f>
        <v>3</v>
      </c>
      <c r="M985" s="48">
        <f t="shared" ca="1" si="154"/>
        <v>11.25870029227405</v>
      </c>
      <c r="N985">
        <f ca="1">_xlfn.IFS(AND(M985&gt;铜钱系统分析!$D$233,M985&lt;=铜钱系统分析!$E$233),5,AND(M985&gt;铜钱系统分析!$D$234,M985&lt;=铜钱系统分析!$E$234),4,AND(M985&gt;铜钱系统分析!$D$235,M985&lt;=铜钱系统分析!$E$235),3,AND(M985&gt;铜钱系统分析!$D$236,M985&lt;=铜钱系统分析!$E$236),2)</f>
        <v>3</v>
      </c>
      <c r="P985" s="48">
        <f t="shared" ca="1" si="155"/>
        <v>44.305683591496837</v>
      </c>
      <c r="Q985">
        <f ca="1">_xlfn.IFS(AND(P985&gt;铜钱系统分析!$D$233,P985&lt;=铜钱系统分析!$E$233),5,AND(P985&gt;铜钱系统分析!$D$234,P985&lt;=铜钱系统分析!$E$234),4,AND(P985&gt;铜钱系统分析!$D$235,P985&lt;=铜钱系统分析!$E$235),3,AND(P985&gt;铜钱系统分析!$D$236,P985&lt;=铜钱系统分析!$E$236),2)</f>
        <v>3</v>
      </c>
      <c r="S985" s="48">
        <f t="shared" ca="1" si="156"/>
        <v>1.1510612969628076</v>
      </c>
      <c r="T985">
        <f ca="1">_xlfn.IFS(AND(S985&gt;铜钱系统分析!$D$233,S985&lt;=铜钱系统分析!$E$233),5,AND(S985&gt;铜钱系统分析!$D$234,S985&lt;=铜钱系统分析!$E$234),4,AND(S985&gt;铜钱系统分析!$D$235,S985&lt;=铜钱系统分析!$E$235),3,AND(S985&gt;铜钱系统分析!$D$236,S985&lt;=铜钱系统分析!$E$236),2)</f>
        <v>4</v>
      </c>
      <c r="V985" s="48">
        <f t="shared" ca="1" si="157"/>
        <v>5.1455339712521475</v>
      </c>
      <c r="W985">
        <f ca="1">_xlfn.IFS(AND(V985&gt;铜钱系统分析!$D$233,V985&lt;=铜钱系统分析!$E$233),5,AND(V985&gt;铜钱系统分析!$D$234,V985&lt;=铜钱系统分析!$E$234),4,AND(V985&gt;铜钱系统分析!$D$235,V985&lt;=铜钱系统分析!$E$235),3,AND(V985&gt;铜钱系统分析!$D$236,V985&lt;=铜钱系统分析!$E$236),2)</f>
        <v>3</v>
      </c>
      <c r="Y985" s="48">
        <f t="shared" ca="1" si="158"/>
        <v>82.787431237553335</v>
      </c>
      <c r="Z985">
        <f ca="1">_xlfn.IFS(AND(Y985&gt;铜钱系统分析!$D$233,Y985&lt;=铜钱系统分析!$E$233),5,AND(Y985&gt;铜钱系统分析!$D$234,Y985&lt;=铜钱系统分析!$E$234),4,AND(Y985&gt;铜钱系统分析!$D$235,Y985&lt;=铜钱系统分析!$E$235),3,AND(Y985&gt;铜钱系统分析!$D$236,Y985&lt;=铜钱系统分析!$E$236),2)</f>
        <v>2</v>
      </c>
      <c r="AB985" s="48">
        <f t="shared" ca="1" si="159"/>
        <v>69.930216236176705</v>
      </c>
      <c r="AC985">
        <f ca="1">_xlfn.IFS(AND(AB985&gt;铜钱系统分析!$D$233,AB985&lt;=铜钱系统分析!$E$233),5,AND(AB985&gt;铜钱系统分析!$D$234,AB985&lt;=铜钱系统分析!$E$234),4,AND(AB985&gt;铜钱系统分析!$D$235,AB985&lt;=铜钱系统分析!$E$235),3,AND(AB985&gt;铜钱系统分析!$D$236,AB985&lt;=铜钱系统分析!$E$236),2)</f>
        <v>3</v>
      </c>
    </row>
    <row r="986" spans="1:29" x14ac:dyDescent="0.15">
      <c r="A986" s="48">
        <f t="shared" ca="1" si="150"/>
        <v>52.188325634466281</v>
      </c>
      <c r="B986">
        <f ca="1">_xlfn.IFS(AND(A986&gt;铜钱系统分析!$D$233,A986&lt;=铜钱系统分析!$E$233),5,AND(A986&gt;铜钱系统分析!$D$234,A986&lt;=铜钱系统分析!$E$234),4,AND(A986&gt;铜钱系统分析!$D$235,A986&lt;=铜钱系统分析!$E$235),3,AND(A986&gt;铜钱系统分析!$D$236,A986&lt;=铜钱系统分析!$E$236),2)</f>
        <v>3</v>
      </c>
      <c r="D986" s="48">
        <f t="shared" ca="1" si="151"/>
        <v>72.925961857513542</v>
      </c>
      <c r="E986">
        <f ca="1">_xlfn.IFS(AND(D986&gt;铜钱系统分析!$D$233,D986&lt;=铜钱系统分析!$E$233),5,AND(D986&gt;铜钱系统分析!$D$234,D986&lt;=铜钱系统分析!$E$234),4,AND(D986&gt;铜钱系统分析!$D$235,D986&lt;=铜钱系统分析!$E$235),3,AND(D986&gt;铜钱系统分析!$D$236,D986&lt;=铜钱系统分析!$E$236),2)</f>
        <v>2</v>
      </c>
      <c r="G986" s="48">
        <f t="shared" ca="1" si="152"/>
        <v>6.7060533705445842</v>
      </c>
      <c r="H986">
        <f ca="1">_xlfn.IFS(AND(G986&gt;铜钱系统分析!$D$233,G986&lt;=铜钱系统分析!$E$233),5,AND(G986&gt;铜钱系统分析!$D$234,G986&lt;=铜钱系统分析!$E$234),4,AND(G986&gt;铜钱系统分析!$D$235,G986&lt;=铜钱系统分析!$E$235),3,AND(G986&gt;铜钱系统分析!$D$236,G986&lt;=铜钱系统分析!$E$236),2)</f>
        <v>3</v>
      </c>
      <c r="J986" s="48">
        <f t="shared" ca="1" si="153"/>
        <v>91.774811362329913</v>
      </c>
      <c r="K986">
        <f ca="1">_xlfn.IFS(AND(J986&gt;铜钱系统分析!$D$233,J986&lt;=铜钱系统分析!$E$233),5,AND(J986&gt;铜钱系统分析!$D$234,J986&lt;=铜钱系统分析!$E$234),4,AND(J986&gt;铜钱系统分析!$D$235,J986&lt;=铜钱系统分析!$E$235),3,AND(J986&gt;铜钱系统分析!$D$236,J986&lt;=铜钱系统分析!$E$236),2)</f>
        <v>2</v>
      </c>
      <c r="M986" s="48">
        <f t="shared" ca="1" si="154"/>
        <v>68.202909503006126</v>
      </c>
      <c r="N986">
        <f ca="1">_xlfn.IFS(AND(M986&gt;铜钱系统分析!$D$233,M986&lt;=铜钱系统分析!$E$233),5,AND(M986&gt;铜钱系统分析!$D$234,M986&lt;=铜钱系统分析!$E$234),4,AND(M986&gt;铜钱系统分析!$D$235,M986&lt;=铜钱系统分析!$E$235),3,AND(M986&gt;铜钱系统分析!$D$236,M986&lt;=铜钱系统分析!$E$236),2)</f>
        <v>3</v>
      </c>
      <c r="P986" s="48">
        <f t="shared" ca="1" si="155"/>
        <v>19.03145690628466</v>
      </c>
      <c r="Q986">
        <f ca="1">_xlfn.IFS(AND(P986&gt;铜钱系统分析!$D$233,P986&lt;=铜钱系统分析!$E$233),5,AND(P986&gt;铜钱系统分析!$D$234,P986&lt;=铜钱系统分析!$E$234),4,AND(P986&gt;铜钱系统分析!$D$235,P986&lt;=铜钱系统分析!$E$235),3,AND(P986&gt;铜钱系统分析!$D$236,P986&lt;=铜钱系统分析!$E$236),2)</f>
        <v>3</v>
      </c>
      <c r="S986" s="48">
        <f t="shared" ca="1" si="156"/>
        <v>0.87234252454688743</v>
      </c>
      <c r="T986">
        <f ca="1">_xlfn.IFS(AND(S986&gt;铜钱系统分析!$D$233,S986&lt;=铜钱系统分析!$E$233),5,AND(S986&gt;铜钱系统分析!$D$234,S986&lt;=铜钱系统分析!$E$234),4,AND(S986&gt;铜钱系统分析!$D$235,S986&lt;=铜钱系统分析!$E$235),3,AND(S986&gt;铜钱系统分析!$D$236,S986&lt;=铜钱系统分析!$E$236),2)</f>
        <v>4</v>
      </c>
      <c r="V986" s="48">
        <f t="shared" ca="1" si="157"/>
        <v>80.552577059223779</v>
      </c>
      <c r="W986">
        <f ca="1">_xlfn.IFS(AND(V986&gt;铜钱系统分析!$D$233,V986&lt;=铜钱系统分析!$E$233),5,AND(V986&gt;铜钱系统分析!$D$234,V986&lt;=铜钱系统分析!$E$234),4,AND(V986&gt;铜钱系统分析!$D$235,V986&lt;=铜钱系统分析!$E$235),3,AND(V986&gt;铜钱系统分析!$D$236,V986&lt;=铜钱系统分析!$E$236),2)</f>
        <v>2</v>
      </c>
      <c r="Y986" s="48">
        <f t="shared" ca="1" si="158"/>
        <v>78.379705387916403</v>
      </c>
      <c r="Z986">
        <f ca="1">_xlfn.IFS(AND(Y986&gt;铜钱系统分析!$D$233,Y986&lt;=铜钱系统分析!$E$233),5,AND(Y986&gt;铜钱系统分析!$D$234,Y986&lt;=铜钱系统分析!$E$234),4,AND(Y986&gt;铜钱系统分析!$D$235,Y986&lt;=铜钱系统分析!$E$235),3,AND(Y986&gt;铜钱系统分析!$D$236,Y986&lt;=铜钱系统分析!$E$236),2)</f>
        <v>2</v>
      </c>
      <c r="AB986" s="48">
        <f t="shared" ca="1" si="159"/>
        <v>66.747749519365797</v>
      </c>
      <c r="AC986">
        <f ca="1">_xlfn.IFS(AND(AB986&gt;铜钱系统分析!$D$233,AB986&lt;=铜钱系统分析!$E$233),5,AND(AB986&gt;铜钱系统分析!$D$234,AB986&lt;=铜钱系统分析!$E$234),4,AND(AB986&gt;铜钱系统分析!$D$235,AB986&lt;=铜钱系统分析!$E$235),3,AND(AB986&gt;铜钱系统分析!$D$236,AB986&lt;=铜钱系统分析!$E$236),2)</f>
        <v>3</v>
      </c>
    </row>
    <row r="987" spans="1:29" x14ac:dyDescent="0.15">
      <c r="A987" s="48">
        <f t="shared" ca="1" si="150"/>
        <v>55.431383451153515</v>
      </c>
      <c r="B987">
        <f ca="1">_xlfn.IFS(AND(A987&gt;铜钱系统分析!$D$233,A987&lt;=铜钱系统分析!$E$233),5,AND(A987&gt;铜钱系统分析!$D$234,A987&lt;=铜钱系统分析!$E$234),4,AND(A987&gt;铜钱系统分析!$D$235,A987&lt;=铜钱系统分析!$E$235),3,AND(A987&gt;铜钱系统分析!$D$236,A987&lt;=铜钱系统分析!$E$236),2)</f>
        <v>3</v>
      </c>
      <c r="D987" s="48">
        <f t="shared" ca="1" si="151"/>
        <v>21.418704641872978</v>
      </c>
      <c r="E987">
        <f ca="1">_xlfn.IFS(AND(D987&gt;铜钱系统分析!$D$233,D987&lt;=铜钱系统分析!$E$233),5,AND(D987&gt;铜钱系统分析!$D$234,D987&lt;=铜钱系统分析!$E$234),4,AND(D987&gt;铜钱系统分析!$D$235,D987&lt;=铜钱系统分析!$E$235),3,AND(D987&gt;铜钱系统分析!$D$236,D987&lt;=铜钱系统分析!$E$236),2)</f>
        <v>3</v>
      </c>
      <c r="G987" s="48">
        <f t="shared" ca="1" si="152"/>
        <v>85.954689462214702</v>
      </c>
      <c r="H987">
        <f ca="1">_xlfn.IFS(AND(G987&gt;铜钱系统分析!$D$233,G987&lt;=铜钱系统分析!$E$233),5,AND(G987&gt;铜钱系统分析!$D$234,G987&lt;=铜钱系统分析!$E$234),4,AND(G987&gt;铜钱系统分析!$D$235,G987&lt;=铜钱系统分析!$E$235),3,AND(G987&gt;铜钱系统分析!$D$236,G987&lt;=铜钱系统分析!$E$236),2)</f>
        <v>2</v>
      </c>
      <c r="J987" s="48">
        <f t="shared" ca="1" si="153"/>
        <v>47.431197368035946</v>
      </c>
      <c r="K987">
        <f ca="1">_xlfn.IFS(AND(J987&gt;铜钱系统分析!$D$233,J987&lt;=铜钱系统分析!$E$233),5,AND(J987&gt;铜钱系统分析!$D$234,J987&lt;=铜钱系统分析!$E$234),4,AND(J987&gt;铜钱系统分析!$D$235,J987&lt;=铜钱系统分析!$E$235),3,AND(J987&gt;铜钱系统分析!$D$236,J987&lt;=铜钱系统分析!$E$236),2)</f>
        <v>3</v>
      </c>
      <c r="M987" s="48">
        <f t="shared" ca="1" si="154"/>
        <v>66.108583293208227</v>
      </c>
      <c r="N987">
        <f ca="1">_xlfn.IFS(AND(M987&gt;铜钱系统分析!$D$233,M987&lt;=铜钱系统分析!$E$233),5,AND(M987&gt;铜钱系统分析!$D$234,M987&lt;=铜钱系统分析!$E$234),4,AND(M987&gt;铜钱系统分析!$D$235,M987&lt;=铜钱系统分析!$E$235),3,AND(M987&gt;铜钱系统分析!$D$236,M987&lt;=铜钱系统分析!$E$236),2)</f>
        <v>3</v>
      </c>
      <c r="P987" s="48">
        <f t="shared" ca="1" si="155"/>
        <v>39.481336709210311</v>
      </c>
      <c r="Q987">
        <f ca="1">_xlfn.IFS(AND(P987&gt;铜钱系统分析!$D$233,P987&lt;=铜钱系统分析!$E$233),5,AND(P987&gt;铜钱系统分析!$D$234,P987&lt;=铜钱系统分析!$E$234),4,AND(P987&gt;铜钱系统分析!$D$235,P987&lt;=铜钱系统分析!$E$235),3,AND(P987&gt;铜钱系统分析!$D$236,P987&lt;=铜钱系统分析!$E$236),2)</f>
        <v>3</v>
      </c>
      <c r="S987" s="48">
        <f t="shared" ca="1" si="156"/>
        <v>56.739384447787664</v>
      </c>
      <c r="T987">
        <f ca="1">_xlfn.IFS(AND(S987&gt;铜钱系统分析!$D$233,S987&lt;=铜钱系统分析!$E$233),5,AND(S987&gt;铜钱系统分析!$D$234,S987&lt;=铜钱系统分析!$E$234),4,AND(S987&gt;铜钱系统分析!$D$235,S987&lt;=铜钱系统分析!$E$235),3,AND(S987&gt;铜钱系统分析!$D$236,S987&lt;=铜钱系统分析!$E$236),2)</f>
        <v>3</v>
      </c>
      <c r="V987" s="48">
        <f t="shared" ca="1" si="157"/>
        <v>21.363299210548135</v>
      </c>
      <c r="W987">
        <f ca="1">_xlfn.IFS(AND(V987&gt;铜钱系统分析!$D$233,V987&lt;=铜钱系统分析!$E$233),5,AND(V987&gt;铜钱系统分析!$D$234,V987&lt;=铜钱系统分析!$E$234),4,AND(V987&gt;铜钱系统分析!$D$235,V987&lt;=铜钱系统分析!$E$235),3,AND(V987&gt;铜钱系统分析!$D$236,V987&lt;=铜钱系统分析!$E$236),2)</f>
        <v>3</v>
      </c>
      <c r="Y987" s="48">
        <f t="shared" ca="1" si="158"/>
        <v>2.0279409454124209</v>
      </c>
      <c r="Z987">
        <f ca="1">_xlfn.IFS(AND(Y987&gt;铜钱系统分析!$D$233,Y987&lt;=铜钱系统分析!$E$233),5,AND(Y987&gt;铜钱系统分析!$D$234,Y987&lt;=铜钱系统分析!$E$234),4,AND(Y987&gt;铜钱系统分析!$D$235,Y987&lt;=铜钱系统分析!$E$235),3,AND(Y987&gt;铜钱系统分析!$D$236,Y987&lt;=铜钱系统分析!$E$236),2)</f>
        <v>4</v>
      </c>
      <c r="AB987" s="48">
        <f t="shared" ca="1" si="159"/>
        <v>45.743187014504457</v>
      </c>
      <c r="AC987">
        <f ca="1">_xlfn.IFS(AND(AB987&gt;铜钱系统分析!$D$233,AB987&lt;=铜钱系统分析!$E$233),5,AND(AB987&gt;铜钱系统分析!$D$234,AB987&lt;=铜钱系统分析!$E$234),4,AND(AB987&gt;铜钱系统分析!$D$235,AB987&lt;=铜钱系统分析!$E$235),3,AND(AB987&gt;铜钱系统分析!$D$236,AB987&lt;=铜钱系统分析!$E$236),2)</f>
        <v>3</v>
      </c>
    </row>
    <row r="988" spans="1:29" x14ac:dyDescent="0.15">
      <c r="A988" s="48">
        <f t="shared" ca="1" si="150"/>
        <v>27.729357239459816</v>
      </c>
      <c r="B988">
        <f ca="1">_xlfn.IFS(AND(A988&gt;铜钱系统分析!$D$233,A988&lt;=铜钱系统分析!$E$233),5,AND(A988&gt;铜钱系统分析!$D$234,A988&lt;=铜钱系统分析!$E$234),4,AND(A988&gt;铜钱系统分析!$D$235,A988&lt;=铜钱系统分析!$E$235),3,AND(A988&gt;铜钱系统分析!$D$236,A988&lt;=铜钱系统分析!$E$236),2)</f>
        <v>3</v>
      </c>
      <c r="D988" s="48">
        <f t="shared" ca="1" si="151"/>
        <v>98.244259185897747</v>
      </c>
      <c r="E988">
        <f ca="1">_xlfn.IFS(AND(D988&gt;铜钱系统分析!$D$233,D988&lt;=铜钱系统分析!$E$233),5,AND(D988&gt;铜钱系统分析!$D$234,D988&lt;=铜钱系统分析!$E$234),4,AND(D988&gt;铜钱系统分析!$D$235,D988&lt;=铜钱系统分析!$E$235),3,AND(D988&gt;铜钱系统分析!$D$236,D988&lt;=铜钱系统分析!$E$236),2)</f>
        <v>2</v>
      </c>
      <c r="G988" s="48">
        <f t="shared" ca="1" si="152"/>
        <v>18.098681307623711</v>
      </c>
      <c r="H988">
        <f ca="1">_xlfn.IFS(AND(G988&gt;铜钱系统分析!$D$233,G988&lt;=铜钱系统分析!$E$233),5,AND(G988&gt;铜钱系统分析!$D$234,G988&lt;=铜钱系统分析!$E$234),4,AND(G988&gt;铜钱系统分析!$D$235,G988&lt;=铜钱系统分析!$E$235),3,AND(G988&gt;铜钱系统分析!$D$236,G988&lt;=铜钱系统分析!$E$236),2)</f>
        <v>3</v>
      </c>
      <c r="J988" s="48">
        <f t="shared" ca="1" si="153"/>
        <v>94.047924263082734</v>
      </c>
      <c r="K988">
        <f ca="1">_xlfn.IFS(AND(J988&gt;铜钱系统分析!$D$233,J988&lt;=铜钱系统分析!$E$233),5,AND(J988&gt;铜钱系统分析!$D$234,J988&lt;=铜钱系统分析!$E$234),4,AND(J988&gt;铜钱系统分析!$D$235,J988&lt;=铜钱系统分析!$E$235),3,AND(J988&gt;铜钱系统分析!$D$236,J988&lt;=铜钱系统分析!$E$236),2)</f>
        <v>2</v>
      </c>
      <c r="M988" s="48">
        <f t="shared" ca="1" si="154"/>
        <v>52.463314760705373</v>
      </c>
      <c r="N988">
        <f ca="1">_xlfn.IFS(AND(M988&gt;铜钱系统分析!$D$233,M988&lt;=铜钱系统分析!$E$233),5,AND(M988&gt;铜钱系统分析!$D$234,M988&lt;=铜钱系统分析!$E$234),4,AND(M988&gt;铜钱系统分析!$D$235,M988&lt;=铜钱系统分析!$E$235),3,AND(M988&gt;铜钱系统分析!$D$236,M988&lt;=铜钱系统分析!$E$236),2)</f>
        <v>3</v>
      </c>
      <c r="P988" s="48">
        <f t="shared" ca="1" si="155"/>
        <v>11.73100578793953</v>
      </c>
      <c r="Q988">
        <f ca="1">_xlfn.IFS(AND(P988&gt;铜钱系统分析!$D$233,P988&lt;=铜钱系统分析!$E$233),5,AND(P988&gt;铜钱系统分析!$D$234,P988&lt;=铜钱系统分析!$E$234),4,AND(P988&gt;铜钱系统分析!$D$235,P988&lt;=铜钱系统分析!$E$235),3,AND(P988&gt;铜钱系统分析!$D$236,P988&lt;=铜钱系统分析!$E$236),2)</f>
        <v>3</v>
      </c>
      <c r="S988" s="48">
        <f t="shared" ca="1" si="156"/>
        <v>57.180327713483436</v>
      </c>
      <c r="T988">
        <f ca="1">_xlfn.IFS(AND(S988&gt;铜钱系统分析!$D$233,S988&lt;=铜钱系统分析!$E$233),5,AND(S988&gt;铜钱系统分析!$D$234,S988&lt;=铜钱系统分析!$E$234),4,AND(S988&gt;铜钱系统分析!$D$235,S988&lt;=铜钱系统分析!$E$235),3,AND(S988&gt;铜钱系统分析!$D$236,S988&lt;=铜钱系统分析!$E$236),2)</f>
        <v>3</v>
      </c>
      <c r="V988" s="48">
        <f t="shared" ca="1" si="157"/>
        <v>11.057782403313531</v>
      </c>
      <c r="W988">
        <f ca="1">_xlfn.IFS(AND(V988&gt;铜钱系统分析!$D$233,V988&lt;=铜钱系统分析!$E$233),5,AND(V988&gt;铜钱系统分析!$D$234,V988&lt;=铜钱系统分析!$E$234),4,AND(V988&gt;铜钱系统分析!$D$235,V988&lt;=铜钱系统分析!$E$235),3,AND(V988&gt;铜钱系统分析!$D$236,V988&lt;=铜钱系统分析!$E$236),2)</f>
        <v>3</v>
      </c>
      <c r="Y988" s="48">
        <f t="shared" ca="1" si="158"/>
        <v>13.87020840295612</v>
      </c>
      <c r="Z988">
        <f ca="1">_xlfn.IFS(AND(Y988&gt;铜钱系统分析!$D$233,Y988&lt;=铜钱系统分析!$E$233),5,AND(Y988&gt;铜钱系统分析!$D$234,Y988&lt;=铜钱系统分析!$E$234),4,AND(Y988&gt;铜钱系统分析!$D$235,Y988&lt;=铜钱系统分析!$E$235),3,AND(Y988&gt;铜钱系统分析!$D$236,Y988&lt;=铜钱系统分析!$E$236),2)</f>
        <v>3</v>
      </c>
      <c r="AB988" s="48">
        <f t="shared" ca="1" si="159"/>
        <v>64.866336111486149</v>
      </c>
      <c r="AC988">
        <f ca="1">_xlfn.IFS(AND(AB988&gt;铜钱系统分析!$D$233,AB988&lt;=铜钱系统分析!$E$233),5,AND(AB988&gt;铜钱系统分析!$D$234,AB988&lt;=铜钱系统分析!$E$234),4,AND(AB988&gt;铜钱系统分析!$D$235,AB988&lt;=铜钱系统分析!$E$235),3,AND(AB988&gt;铜钱系统分析!$D$236,AB988&lt;=铜钱系统分析!$E$236),2)</f>
        <v>3</v>
      </c>
    </row>
    <row r="989" spans="1:29" x14ac:dyDescent="0.15">
      <c r="A989" s="48">
        <f t="shared" ca="1" si="150"/>
        <v>39.108095851545642</v>
      </c>
      <c r="B989">
        <f ca="1">_xlfn.IFS(AND(A989&gt;铜钱系统分析!$D$233,A989&lt;=铜钱系统分析!$E$233),5,AND(A989&gt;铜钱系统分析!$D$234,A989&lt;=铜钱系统分析!$E$234),4,AND(A989&gt;铜钱系统分析!$D$235,A989&lt;=铜钱系统分析!$E$235),3,AND(A989&gt;铜钱系统分析!$D$236,A989&lt;=铜钱系统分析!$E$236),2)</f>
        <v>3</v>
      </c>
      <c r="D989" s="48">
        <f t="shared" ca="1" si="151"/>
        <v>61.860957261908965</v>
      </c>
      <c r="E989">
        <f ca="1">_xlfn.IFS(AND(D989&gt;铜钱系统分析!$D$233,D989&lt;=铜钱系统分析!$E$233),5,AND(D989&gt;铜钱系统分析!$D$234,D989&lt;=铜钱系统分析!$E$234),4,AND(D989&gt;铜钱系统分析!$D$235,D989&lt;=铜钱系统分析!$E$235),3,AND(D989&gt;铜钱系统分析!$D$236,D989&lt;=铜钱系统分析!$E$236),2)</f>
        <v>3</v>
      </c>
      <c r="G989" s="48">
        <f t="shared" ca="1" si="152"/>
        <v>14.464684687933937</v>
      </c>
      <c r="H989">
        <f ca="1">_xlfn.IFS(AND(G989&gt;铜钱系统分析!$D$233,G989&lt;=铜钱系统分析!$E$233),5,AND(G989&gt;铜钱系统分析!$D$234,G989&lt;=铜钱系统分析!$E$234),4,AND(G989&gt;铜钱系统分析!$D$235,G989&lt;=铜钱系统分析!$E$235),3,AND(G989&gt;铜钱系统分析!$D$236,G989&lt;=铜钱系统分析!$E$236),2)</f>
        <v>3</v>
      </c>
      <c r="J989" s="48">
        <f t="shared" ca="1" si="153"/>
        <v>93.079882498412303</v>
      </c>
      <c r="K989">
        <f ca="1">_xlfn.IFS(AND(J989&gt;铜钱系统分析!$D$233,J989&lt;=铜钱系统分析!$E$233),5,AND(J989&gt;铜钱系统分析!$D$234,J989&lt;=铜钱系统分析!$E$234),4,AND(J989&gt;铜钱系统分析!$D$235,J989&lt;=铜钱系统分析!$E$235),3,AND(J989&gt;铜钱系统分析!$D$236,J989&lt;=铜钱系统分析!$E$236),2)</f>
        <v>2</v>
      </c>
      <c r="M989" s="48">
        <f t="shared" ca="1" si="154"/>
        <v>44.883532943630776</v>
      </c>
      <c r="N989">
        <f ca="1">_xlfn.IFS(AND(M989&gt;铜钱系统分析!$D$233,M989&lt;=铜钱系统分析!$E$233),5,AND(M989&gt;铜钱系统分析!$D$234,M989&lt;=铜钱系统分析!$E$234),4,AND(M989&gt;铜钱系统分析!$D$235,M989&lt;=铜钱系统分析!$E$235),3,AND(M989&gt;铜钱系统分析!$D$236,M989&lt;=铜钱系统分析!$E$236),2)</f>
        <v>3</v>
      </c>
      <c r="P989" s="48">
        <f t="shared" ca="1" si="155"/>
        <v>63.369597678279312</v>
      </c>
      <c r="Q989">
        <f ca="1">_xlfn.IFS(AND(P989&gt;铜钱系统分析!$D$233,P989&lt;=铜钱系统分析!$E$233),5,AND(P989&gt;铜钱系统分析!$D$234,P989&lt;=铜钱系统分析!$E$234),4,AND(P989&gt;铜钱系统分析!$D$235,P989&lt;=铜钱系统分析!$E$235),3,AND(P989&gt;铜钱系统分析!$D$236,P989&lt;=铜钱系统分析!$E$236),2)</f>
        <v>3</v>
      </c>
      <c r="S989" s="48">
        <f t="shared" ca="1" si="156"/>
        <v>93.460712205746063</v>
      </c>
      <c r="T989">
        <f ca="1">_xlfn.IFS(AND(S989&gt;铜钱系统分析!$D$233,S989&lt;=铜钱系统分析!$E$233),5,AND(S989&gt;铜钱系统分析!$D$234,S989&lt;=铜钱系统分析!$E$234),4,AND(S989&gt;铜钱系统分析!$D$235,S989&lt;=铜钱系统分析!$E$235),3,AND(S989&gt;铜钱系统分析!$D$236,S989&lt;=铜钱系统分析!$E$236),2)</f>
        <v>2</v>
      </c>
      <c r="V989" s="48">
        <f t="shared" ca="1" si="157"/>
        <v>4.5411911796594318</v>
      </c>
      <c r="W989">
        <f ca="1">_xlfn.IFS(AND(V989&gt;铜钱系统分析!$D$233,V989&lt;=铜钱系统分析!$E$233),5,AND(V989&gt;铜钱系统分析!$D$234,V989&lt;=铜钱系统分析!$E$234),4,AND(V989&gt;铜钱系统分析!$D$235,V989&lt;=铜钱系统分析!$E$235),3,AND(V989&gt;铜钱系统分析!$D$236,V989&lt;=铜钱系统分析!$E$236),2)</f>
        <v>3</v>
      </c>
      <c r="Y989" s="48">
        <f t="shared" ca="1" si="158"/>
        <v>67.666351010521225</v>
      </c>
      <c r="Z989">
        <f ca="1">_xlfn.IFS(AND(Y989&gt;铜钱系统分析!$D$233,Y989&lt;=铜钱系统分析!$E$233),5,AND(Y989&gt;铜钱系统分析!$D$234,Y989&lt;=铜钱系统分析!$E$234),4,AND(Y989&gt;铜钱系统分析!$D$235,Y989&lt;=铜钱系统分析!$E$235),3,AND(Y989&gt;铜钱系统分析!$D$236,Y989&lt;=铜钱系统分析!$E$236),2)</f>
        <v>3</v>
      </c>
      <c r="AB989" s="48">
        <f t="shared" ca="1" si="159"/>
        <v>46.11788821339622</v>
      </c>
      <c r="AC989">
        <f ca="1">_xlfn.IFS(AND(AB989&gt;铜钱系统分析!$D$233,AB989&lt;=铜钱系统分析!$E$233),5,AND(AB989&gt;铜钱系统分析!$D$234,AB989&lt;=铜钱系统分析!$E$234),4,AND(AB989&gt;铜钱系统分析!$D$235,AB989&lt;=铜钱系统分析!$E$235),3,AND(AB989&gt;铜钱系统分析!$D$236,AB989&lt;=铜钱系统分析!$E$236),2)</f>
        <v>3</v>
      </c>
    </row>
    <row r="990" spans="1:29" x14ac:dyDescent="0.15">
      <c r="A990" s="48">
        <f t="shared" ca="1" si="150"/>
        <v>44.128413871840813</v>
      </c>
      <c r="B990">
        <f ca="1">_xlfn.IFS(AND(A990&gt;铜钱系统分析!$D$233,A990&lt;=铜钱系统分析!$E$233),5,AND(A990&gt;铜钱系统分析!$D$234,A990&lt;=铜钱系统分析!$E$234),4,AND(A990&gt;铜钱系统分析!$D$235,A990&lt;=铜钱系统分析!$E$235),3,AND(A990&gt;铜钱系统分析!$D$236,A990&lt;=铜钱系统分析!$E$236),2)</f>
        <v>3</v>
      </c>
      <c r="D990" s="48">
        <f t="shared" ca="1" si="151"/>
        <v>82.25439480948225</v>
      </c>
      <c r="E990">
        <f ca="1">_xlfn.IFS(AND(D990&gt;铜钱系统分析!$D$233,D990&lt;=铜钱系统分析!$E$233),5,AND(D990&gt;铜钱系统分析!$D$234,D990&lt;=铜钱系统分析!$E$234),4,AND(D990&gt;铜钱系统分析!$D$235,D990&lt;=铜钱系统分析!$E$235),3,AND(D990&gt;铜钱系统分析!$D$236,D990&lt;=铜钱系统分析!$E$236),2)</f>
        <v>2</v>
      </c>
      <c r="G990" s="48">
        <f t="shared" ca="1" si="152"/>
        <v>99.348375873654931</v>
      </c>
      <c r="H990">
        <f ca="1">_xlfn.IFS(AND(G990&gt;铜钱系统分析!$D$233,G990&lt;=铜钱系统分析!$E$233),5,AND(G990&gt;铜钱系统分析!$D$234,G990&lt;=铜钱系统分析!$E$234),4,AND(G990&gt;铜钱系统分析!$D$235,G990&lt;=铜钱系统分析!$E$235),3,AND(G990&gt;铜钱系统分析!$D$236,G990&lt;=铜钱系统分析!$E$236),2)</f>
        <v>2</v>
      </c>
      <c r="J990" s="48">
        <f t="shared" ca="1" si="153"/>
        <v>33.940745073370039</v>
      </c>
      <c r="K990">
        <f ca="1">_xlfn.IFS(AND(J990&gt;铜钱系统分析!$D$233,J990&lt;=铜钱系统分析!$E$233),5,AND(J990&gt;铜钱系统分析!$D$234,J990&lt;=铜钱系统分析!$E$234),4,AND(J990&gt;铜钱系统分析!$D$235,J990&lt;=铜钱系统分析!$E$235),3,AND(J990&gt;铜钱系统分析!$D$236,J990&lt;=铜钱系统分析!$E$236),2)</f>
        <v>3</v>
      </c>
      <c r="M990" s="48">
        <f t="shared" ca="1" si="154"/>
        <v>8.6417139044824616</v>
      </c>
      <c r="N990">
        <f ca="1">_xlfn.IFS(AND(M990&gt;铜钱系统分析!$D$233,M990&lt;=铜钱系统分析!$E$233),5,AND(M990&gt;铜钱系统分析!$D$234,M990&lt;=铜钱系统分析!$E$234),4,AND(M990&gt;铜钱系统分析!$D$235,M990&lt;=铜钱系统分析!$E$235),3,AND(M990&gt;铜钱系统分析!$D$236,M990&lt;=铜钱系统分析!$E$236),2)</f>
        <v>3</v>
      </c>
      <c r="P990" s="48">
        <f t="shared" ca="1" si="155"/>
        <v>48.222400924818622</v>
      </c>
      <c r="Q990">
        <f ca="1">_xlfn.IFS(AND(P990&gt;铜钱系统分析!$D$233,P990&lt;=铜钱系统分析!$E$233),5,AND(P990&gt;铜钱系统分析!$D$234,P990&lt;=铜钱系统分析!$E$234),4,AND(P990&gt;铜钱系统分析!$D$235,P990&lt;=铜钱系统分析!$E$235),3,AND(P990&gt;铜钱系统分析!$D$236,P990&lt;=铜钱系统分析!$E$236),2)</f>
        <v>3</v>
      </c>
      <c r="S990" s="48">
        <f t="shared" ca="1" si="156"/>
        <v>80.654777671067407</v>
      </c>
      <c r="T990">
        <f ca="1">_xlfn.IFS(AND(S990&gt;铜钱系统分析!$D$233,S990&lt;=铜钱系统分析!$E$233),5,AND(S990&gt;铜钱系统分析!$D$234,S990&lt;=铜钱系统分析!$E$234),4,AND(S990&gt;铜钱系统分析!$D$235,S990&lt;=铜钱系统分析!$E$235),3,AND(S990&gt;铜钱系统分析!$D$236,S990&lt;=铜钱系统分析!$E$236),2)</f>
        <v>2</v>
      </c>
      <c r="V990" s="48">
        <f t="shared" ca="1" si="157"/>
        <v>64.2797473948782</v>
      </c>
      <c r="W990">
        <f ca="1">_xlfn.IFS(AND(V990&gt;铜钱系统分析!$D$233,V990&lt;=铜钱系统分析!$E$233),5,AND(V990&gt;铜钱系统分析!$D$234,V990&lt;=铜钱系统分析!$E$234),4,AND(V990&gt;铜钱系统分析!$D$235,V990&lt;=铜钱系统分析!$E$235),3,AND(V990&gt;铜钱系统分析!$D$236,V990&lt;=铜钱系统分析!$E$236),2)</f>
        <v>3</v>
      </c>
      <c r="Y990" s="48">
        <f t="shared" ca="1" si="158"/>
        <v>97.168429154187109</v>
      </c>
      <c r="Z990">
        <f ca="1">_xlfn.IFS(AND(Y990&gt;铜钱系统分析!$D$233,Y990&lt;=铜钱系统分析!$E$233),5,AND(Y990&gt;铜钱系统分析!$D$234,Y990&lt;=铜钱系统分析!$E$234),4,AND(Y990&gt;铜钱系统分析!$D$235,Y990&lt;=铜钱系统分析!$E$235),3,AND(Y990&gt;铜钱系统分析!$D$236,Y990&lt;=铜钱系统分析!$E$236),2)</f>
        <v>2</v>
      </c>
      <c r="AB990" s="48">
        <f t="shared" ca="1" si="159"/>
        <v>1.3124113197269915</v>
      </c>
      <c r="AC990">
        <f ca="1">_xlfn.IFS(AND(AB990&gt;铜钱系统分析!$D$233,AB990&lt;=铜钱系统分析!$E$233),5,AND(AB990&gt;铜钱系统分析!$D$234,AB990&lt;=铜钱系统分析!$E$234),4,AND(AB990&gt;铜钱系统分析!$D$235,AB990&lt;=铜钱系统分析!$E$235),3,AND(AB990&gt;铜钱系统分析!$D$236,AB990&lt;=铜钱系统分析!$E$236),2)</f>
        <v>4</v>
      </c>
    </row>
    <row r="991" spans="1:29" x14ac:dyDescent="0.15">
      <c r="A991" s="48">
        <f t="shared" ca="1" si="150"/>
        <v>80.39143943785399</v>
      </c>
      <c r="B991">
        <f ca="1">_xlfn.IFS(AND(A991&gt;铜钱系统分析!$D$233,A991&lt;=铜钱系统分析!$E$233),5,AND(A991&gt;铜钱系统分析!$D$234,A991&lt;=铜钱系统分析!$E$234),4,AND(A991&gt;铜钱系统分析!$D$235,A991&lt;=铜钱系统分析!$E$235),3,AND(A991&gt;铜钱系统分析!$D$236,A991&lt;=铜钱系统分析!$E$236),2)</f>
        <v>2</v>
      </c>
      <c r="D991" s="48">
        <f t="shared" ca="1" si="151"/>
        <v>92.853248423266862</v>
      </c>
      <c r="E991">
        <f ca="1">_xlfn.IFS(AND(D991&gt;铜钱系统分析!$D$233,D991&lt;=铜钱系统分析!$E$233),5,AND(D991&gt;铜钱系统分析!$D$234,D991&lt;=铜钱系统分析!$E$234),4,AND(D991&gt;铜钱系统分析!$D$235,D991&lt;=铜钱系统分析!$E$235),3,AND(D991&gt;铜钱系统分析!$D$236,D991&lt;=铜钱系统分析!$E$236),2)</f>
        <v>2</v>
      </c>
      <c r="G991" s="48">
        <f t="shared" ca="1" si="152"/>
        <v>87.495420916165926</v>
      </c>
      <c r="H991">
        <f ca="1">_xlfn.IFS(AND(G991&gt;铜钱系统分析!$D$233,G991&lt;=铜钱系统分析!$E$233),5,AND(G991&gt;铜钱系统分析!$D$234,G991&lt;=铜钱系统分析!$E$234),4,AND(G991&gt;铜钱系统分析!$D$235,G991&lt;=铜钱系统分析!$E$235),3,AND(G991&gt;铜钱系统分析!$D$236,G991&lt;=铜钱系统分析!$E$236),2)</f>
        <v>2</v>
      </c>
      <c r="J991" s="48">
        <f t="shared" ca="1" si="153"/>
        <v>65.502924746286666</v>
      </c>
      <c r="K991">
        <f ca="1">_xlfn.IFS(AND(J991&gt;铜钱系统分析!$D$233,J991&lt;=铜钱系统分析!$E$233),5,AND(J991&gt;铜钱系统分析!$D$234,J991&lt;=铜钱系统分析!$E$234),4,AND(J991&gt;铜钱系统分析!$D$235,J991&lt;=铜钱系统分析!$E$235),3,AND(J991&gt;铜钱系统分析!$D$236,J991&lt;=铜钱系统分析!$E$236),2)</f>
        <v>3</v>
      </c>
      <c r="M991" s="48">
        <f t="shared" ca="1" si="154"/>
        <v>6.244988937744167</v>
      </c>
      <c r="N991">
        <f ca="1">_xlfn.IFS(AND(M991&gt;铜钱系统分析!$D$233,M991&lt;=铜钱系统分析!$E$233),5,AND(M991&gt;铜钱系统分析!$D$234,M991&lt;=铜钱系统分析!$E$234),4,AND(M991&gt;铜钱系统分析!$D$235,M991&lt;=铜钱系统分析!$E$235),3,AND(M991&gt;铜钱系统分析!$D$236,M991&lt;=铜钱系统分析!$E$236),2)</f>
        <v>3</v>
      </c>
      <c r="P991" s="48">
        <f t="shared" ca="1" si="155"/>
        <v>40.337544361056885</v>
      </c>
      <c r="Q991">
        <f ca="1">_xlfn.IFS(AND(P991&gt;铜钱系统分析!$D$233,P991&lt;=铜钱系统分析!$E$233),5,AND(P991&gt;铜钱系统分析!$D$234,P991&lt;=铜钱系统分析!$E$234),4,AND(P991&gt;铜钱系统分析!$D$235,P991&lt;=铜钱系统分析!$E$235),3,AND(P991&gt;铜钱系统分析!$D$236,P991&lt;=铜钱系统分析!$E$236),2)</f>
        <v>3</v>
      </c>
      <c r="S991" s="48">
        <f t="shared" ca="1" si="156"/>
        <v>67.520039060583628</v>
      </c>
      <c r="T991">
        <f ca="1">_xlfn.IFS(AND(S991&gt;铜钱系统分析!$D$233,S991&lt;=铜钱系统分析!$E$233),5,AND(S991&gt;铜钱系统分析!$D$234,S991&lt;=铜钱系统分析!$E$234),4,AND(S991&gt;铜钱系统分析!$D$235,S991&lt;=铜钱系统分析!$E$235),3,AND(S991&gt;铜钱系统分析!$D$236,S991&lt;=铜钱系统分析!$E$236),2)</f>
        <v>3</v>
      </c>
      <c r="V991" s="48">
        <f t="shared" ca="1" si="157"/>
        <v>3.2435642793389841</v>
      </c>
      <c r="W991">
        <f ca="1">_xlfn.IFS(AND(V991&gt;铜钱系统分析!$D$233,V991&lt;=铜钱系统分析!$E$233),5,AND(V991&gt;铜钱系统分析!$D$234,V991&lt;=铜钱系统分析!$E$234),4,AND(V991&gt;铜钱系统分析!$D$235,V991&lt;=铜钱系统分析!$E$235),3,AND(V991&gt;铜钱系统分析!$D$236,V991&lt;=铜钱系统分析!$E$236),2)</f>
        <v>3</v>
      </c>
      <c r="Y991" s="48">
        <f t="shared" ca="1" si="158"/>
        <v>6.7935011990418186</v>
      </c>
      <c r="Z991">
        <f ca="1">_xlfn.IFS(AND(Y991&gt;铜钱系统分析!$D$233,Y991&lt;=铜钱系统分析!$E$233),5,AND(Y991&gt;铜钱系统分析!$D$234,Y991&lt;=铜钱系统分析!$E$234),4,AND(Y991&gt;铜钱系统分析!$D$235,Y991&lt;=铜钱系统分析!$E$235),3,AND(Y991&gt;铜钱系统分析!$D$236,Y991&lt;=铜钱系统分析!$E$236),2)</f>
        <v>3</v>
      </c>
      <c r="AB991" s="48">
        <f t="shared" ca="1" si="159"/>
        <v>29.931445950631019</v>
      </c>
      <c r="AC991">
        <f ca="1">_xlfn.IFS(AND(AB991&gt;铜钱系统分析!$D$233,AB991&lt;=铜钱系统分析!$E$233),5,AND(AB991&gt;铜钱系统分析!$D$234,AB991&lt;=铜钱系统分析!$E$234),4,AND(AB991&gt;铜钱系统分析!$D$235,AB991&lt;=铜钱系统分析!$E$235),3,AND(AB991&gt;铜钱系统分析!$D$236,AB991&lt;=铜钱系统分析!$E$236),2)</f>
        <v>3</v>
      </c>
    </row>
    <row r="992" spans="1:29" x14ac:dyDescent="0.15">
      <c r="A992" s="48">
        <f t="shared" ca="1" si="150"/>
        <v>46.175340017844768</v>
      </c>
      <c r="B992">
        <f ca="1">_xlfn.IFS(AND(A992&gt;铜钱系统分析!$D$233,A992&lt;=铜钱系统分析!$E$233),5,AND(A992&gt;铜钱系统分析!$D$234,A992&lt;=铜钱系统分析!$E$234),4,AND(A992&gt;铜钱系统分析!$D$235,A992&lt;=铜钱系统分析!$E$235),3,AND(A992&gt;铜钱系统分析!$D$236,A992&lt;=铜钱系统分析!$E$236),2)</f>
        <v>3</v>
      </c>
      <c r="D992" s="48">
        <f t="shared" ca="1" si="151"/>
        <v>64.720369651725676</v>
      </c>
      <c r="E992">
        <f ca="1">_xlfn.IFS(AND(D992&gt;铜钱系统分析!$D$233,D992&lt;=铜钱系统分析!$E$233),5,AND(D992&gt;铜钱系统分析!$D$234,D992&lt;=铜钱系统分析!$E$234),4,AND(D992&gt;铜钱系统分析!$D$235,D992&lt;=铜钱系统分析!$E$235),3,AND(D992&gt;铜钱系统分析!$D$236,D992&lt;=铜钱系统分析!$E$236),2)</f>
        <v>3</v>
      </c>
      <c r="G992" s="48">
        <f t="shared" ca="1" si="152"/>
        <v>62.134359204473746</v>
      </c>
      <c r="H992">
        <f ca="1">_xlfn.IFS(AND(G992&gt;铜钱系统分析!$D$233,G992&lt;=铜钱系统分析!$E$233),5,AND(G992&gt;铜钱系统分析!$D$234,G992&lt;=铜钱系统分析!$E$234),4,AND(G992&gt;铜钱系统分析!$D$235,G992&lt;=铜钱系统分析!$E$235),3,AND(G992&gt;铜钱系统分析!$D$236,G992&lt;=铜钱系统分析!$E$236),2)</f>
        <v>3</v>
      </c>
      <c r="J992" s="48">
        <f t="shared" ca="1" si="153"/>
        <v>21.258440565299509</v>
      </c>
      <c r="K992">
        <f ca="1">_xlfn.IFS(AND(J992&gt;铜钱系统分析!$D$233,J992&lt;=铜钱系统分析!$E$233),5,AND(J992&gt;铜钱系统分析!$D$234,J992&lt;=铜钱系统分析!$E$234),4,AND(J992&gt;铜钱系统分析!$D$235,J992&lt;=铜钱系统分析!$E$235),3,AND(J992&gt;铜钱系统分析!$D$236,J992&lt;=铜钱系统分析!$E$236),2)</f>
        <v>3</v>
      </c>
      <c r="M992" s="48">
        <f t="shared" ca="1" si="154"/>
        <v>97.859149600385933</v>
      </c>
      <c r="N992">
        <f ca="1">_xlfn.IFS(AND(M992&gt;铜钱系统分析!$D$233,M992&lt;=铜钱系统分析!$E$233),5,AND(M992&gt;铜钱系统分析!$D$234,M992&lt;=铜钱系统分析!$E$234),4,AND(M992&gt;铜钱系统分析!$D$235,M992&lt;=铜钱系统分析!$E$235),3,AND(M992&gt;铜钱系统分析!$D$236,M992&lt;=铜钱系统分析!$E$236),2)</f>
        <v>2</v>
      </c>
      <c r="P992" s="48">
        <f t="shared" ca="1" si="155"/>
        <v>20.083886795188</v>
      </c>
      <c r="Q992">
        <f ca="1">_xlfn.IFS(AND(P992&gt;铜钱系统分析!$D$233,P992&lt;=铜钱系统分析!$E$233),5,AND(P992&gt;铜钱系统分析!$D$234,P992&lt;=铜钱系统分析!$E$234),4,AND(P992&gt;铜钱系统分析!$D$235,P992&lt;=铜钱系统分析!$E$235),3,AND(P992&gt;铜钱系统分析!$D$236,P992&lt;=铜钱系统分析!$E$236),2)</f>
        <v>3</v>
      </c>
      <c r="S992" s="48">
        <f t="shared" ca="1" si="156"/>
        <v>59.646763124621401</v>
      </c>
      <c r="T992">
        <f ca="1">_xlfn.IFS(AND(S992&gt;铜钱系统分析!$D$233,S992&lt;=铜钱系统分析!$E$233),5,AND(S992&gt;铜钱系统分析!$D$234,S992&lt;=铜钱系统分析!$E$234),4,AND(S992&gt;铜钱系统分析!$D$235,S992&lt;=铜钱系统分析!$E$235),3,AND(S992&gt;铜钱系统分析!$D$236,S992&lt;=铜钱系统分析!$E$236),2)</f>
        <v>3</v>
      </c>
      <c r="V992" s="48">
        <f t="shared" ca="1" si="157"/>
        <v>89.787352293867187</v>
      </c>
      <c r="W992">
        <f ca="1">_xlfn.IFS(AND(V992&gt;铜钱系统分析!$D$233,V992&lt;=铜钱系统分析!$E$233),5,AND(V992&gt;铜钱系统分析!$D$234,V992&lt;=铜钱系统分析!$E$234),4,AND(V992&gt;铜钱系统分析!$D$235,V992&lt;=铜钱系统分析!$E$235),3,AND(V992&gt;铜钱系统分析!$D$236,V992&lt;=铜钱系统分析!$E$236),2)</f>
        <v>2</v>
      </c>
      <c r="Y992" s="48">
        <f t="shared" ca="1" si="158"/>
        <v>71.376547489376037</v>
      </c>
      <c r="Z992">
        <f ca="1">_xlfn.IFS(AND(Y992&gt;铜钱系统分析!$D$233,Y992&lt;=铜钱系统分析!$E$233),5,AND(Y992&gt;铜钱系统分析!$D$234,Y992&lt;=铜钱系统分析!$E$234),4,AND(Y992&gt;铜钱系统分析!$D$235,Y992&lt;=铜钱系统分析!$E$235),3,AND(Y992&gt;铜钱系统分析!$D$236,Y992&lt;=铜钱系统分析!$E$236),2)</f>
        <v>3</v>
      </c>
      <c r="AB992" s="48">
        <f t="shared" ca="1" si="159"/>
        <v>72.650796240594104</v>
      </c>
      <c r="AC992">
        <f ca="1">_xlfn.IFS(AND(AB992&gt;铜钱系统分析!$D$233,AB992&lt;=铜钱系统分析!$E$233),5,AND(AB992&gt;铜钱系统分析!$D$234,AB992&lt;=铜钱系统分析!$E$234),4,AND(AB992&gt;铜钱系统分析!$D$235,AB992&lt;=铜钱系统分析!$E$235),3,AND(AB992&gt;铜钱系统分析!$D$236,AB992&lt;=铜钱系统分析!$E$236),2)</f>
        <v>2</v>
      </c>
    </row>
    <row r="993" spans="1:29" x14ac:dyDescent="0.15">
      <c r="A993" s="48">
        <f t="shared" ca="1" si="150"/>
        <v>67.010797424781771</v>
      </c>
      <c r="B993">
        <f ca="1">_xlfn.IFS(AND(A993&gt;铜钱系统分析!$D$233,A993&lt;=铜钱系统分析!$E$233),5,AND(A993&gt;铜钱系统分析!$D$234,A993&lt;=铜钱系统分析!$E$234),4,AND(A993&gt;铜钱系统分析!$D$235,A993&lt;=铜钱系统分析!$E$235),3,AND(A993&gt;铜钱系统分析!$D$236,A993&lt;=铜钱系统分析!$E$236),2)</f>
        <v>3</v>
      </c>
      <c r="D993" s="48">
        <f t="shared" ca="1" si="151"/>
        <v>54.06080268718587</v>
      </c>
      <c r="E993">
        <f ca="1">_xlfn.IFS(AND(D993&gt;铜钱系统分析!$D$233,D993&lt;=铜钱系统分析!$E$233),5,AND(D993&gt;铜钱系统分析!$D$234,D993&lt;=铜钱系统分析!$E$234),4,AND(D993&gt;铜钱系统分析!$D$235,D993&lt;=铜钱系统分析!$E$235),3,AND(D993&gt;铜钱系统分析!$D$236,D993&lt;=铜钱系统分析!$E$236),2)</f>
        <v>3</v>
      </c>
      <c r="G993" s="48">
        <f t="shared" ca="1" si="152"/>
        <v>5.523144834778293</v>
      </c>
      <c r="H993">
        <f ca="1">_xlfn.IFS(AND(G993&gt;铜钱系统分析!$D$233,G993&lt;=铜钱系统分析!$E$233),5,AND(G993&gt;铜钱系统分析!$D$234,G993&lt;=铜钱系统分析!$E$234),4,AND(G993&gt;铜钱系统分析!$D$235,G993&lt;=铜钱系统分析!$E$235),3,AND(G993&gt;铜钱系统分析!$D$236,G993&lt;=铜钱系统分析!$E$236),2)</f>
        <v>3</v>
      </c>
      <c r="J993" s="48">
        <f t="shared" ca="1" si="153"/>
        <v>55.096677296572629</v>
      </c>
      <c r="K993">
        <f ca="1">_xlfn.IFS(AND(J993&gt;铜钱系统分析!$D$233,J993&lt;=铜钱系统分析!$E$233),5,AND(J993&gt;铜钱系统分析!$D$234,J993&lt;=铜钱系统分析!$E$234),4,AND(J993&gt;铜钱系统分析!$D$235,J993&lt;=铜钱系统分析!$E$235),3,AND(J993&gt;铜钱系统分析!$D$236,J993&lt;=铜钱系统分析!$E$236),2)</f>
        <v>3</v>
      </c>
      <c r="M993" s="48">
        <f t="shared" ca="1" si="154"/>
        <v>82.820305499486153</v>
      </c>
      <c r="N993">
        <f ca="1">_xlfn.IFS(AND(M993&gt;铜钱系统分析!$D$233,M993&lt;=铜钱系统分析!$E$233),5,AND(M993&gt;铜钱系统分析!$D$234,M993&lt;=铜钱系统分析!$E$234),4,AND(M993&gt;铜钱系统分析!$D$235,M993&lt;=铜钱系统分析!$E$235),3,AND(M993&gt;铜钱系统分析!$D$236,M993&lt;=铜钱系统分析!$E$236),2)</f>
        <v>2</v>
      </c>
      <c r="P993" s="48">
        <f t="shared" ca="1" si="155"/>
        <v>85.774739329973059</v>
      </c>
      <c r="Q993">
        <f ca="1">_xlfn.IFS(AND(P993&gt;铜钱系统分析!$D$233,P993&lt;=铜钱系统分析!$E$233),5,AND(P993&gt;铜钱系统分析!$D$234,P993&lt;=铜钱系统分析!$E$234),4,AND(P993&gt;铜钱系统分析!$D$235,P993&lt;=铜钱系统分析!$E$235),3,AND(P993&gt;铜钱系统分析!$D$236,P993&lt;=铜钱系统分析!$E$236),2)</f>
        <v>2</v>
      </c>
      <c r="S993" s="48">
        <f t="shared" ca="1" si="156"/>
        <v>1.3911831645247119</v>
      </c>
      <c r="T993">
        <f ca="1">_xlfn.IFS(AND(S993&gt;铜钱系统分析!$D$233,S993&lt;=铜钱系统分析!$E$233),5,AND(S993&gt;铜钱系统分析!$D$234,S993&lt;=铜钱系统分析!$E$234),4,AND(S993&gt;铜钱系统分析!$D$235,S993&lt;=铜钱系统分析!$E$235),3,AND(S993&gt;铜钱系统分析!$D$236,S993&lt;=铜钱系统分析!$E$236),2)</f>
        <v>4</v>
      </c>
      <c r="V993" s="48">
        <f t="shared" ca="1" si="157"/>
        <v>54.581293528681705</v>
      </c>
      <c r="W993">
        <f ca="1">_xlfn.IFS(AND(V993&gt;铜钱系统分析!$D$233,V993&lt;=铜钱系统分析!$E$233),5,AND(V993&gt;铜钱系统分析!$D$234,V993&lt;=铜钱系统分析!$E$234),4,AND(V993&gt;铜钱系统分析!$D$235,V993&lt;=铜钱系统分析!$E$235),3,AND(V993&gt;铜钱系统分析!$D$236,V993&lt;=铜钱系统分析!$E$236),2)</f>
        <v>3</v>
      </c>
      <c r="Y993" s="48">
        <f t="shared" ca="1" si="158"/>
        <v>87.302696141876041</v>
      </c>
      <c r="Z993">
        <f ca="1">_xlfn.IFS(AND(Y993&gt;铜钱系统分析!$D$233,Y993&lt;=铜钱系统分析!$E$233),5,AND(Y993&gt;铜钱系统分析!$D$234,Y993&lt;=铜钱系统分析!$E$234),4,AND(Y993&gt;铜钱系统分析!$D$235,Y993&lt;=铜钱系统分析!$E$235),3,AND(Y993&gt;铜钱系统分析!$D$236,Y993&lt;=铜钱系统分析!$E$236),2)</f>
        <v>2</v>
      </c>
      <c r="AB993" s="48">
        <f t="shared" ca="1" si="159"/>
        <v>10.488182410915714</v>
      </c>
      <c r="AC993">
        <f ca="1">_xlfn.IFS(AND(AB993&gt;铜钱系统分析!$D$233,AB993&lt;=铜钱系统分析!$E$233),5,AND(AB993&gt;铜钱系统分析!$D$234,AB993&lt;=铜钱系统分析!$E$234),4,AND(AB993&gt;铜钱系统分析!$D$235,AB993&lt;=铜钱系统分析!$E$235),3,AND(AB993&gt;铜钱系统分析!$D$236,AB993&lt;=铜钱系统分析!$E$236),2)</f>
        <v>3</v>
      </c>
    </row>
    <row r="994" spans="1:29" x14ac:dyDescent="0.15">
      <c r="A994" s="48">
        <f t="shared" ca="1" si="150"/>
        <v>2.4835032358246356</v>
      </c>
      <c r="B994">
        <f ca="1">_xlfn.IFS(AND(A994&gt;铜钱系统分析!$D$233,A994&lt;=铜钱系统分析!$E$233),5,AND(A994&gt;铜钱系统分析!$D$234,A994&lt;=铜钱系统分析!$E$234),4,AND(A994&gt;铜钱系统分析!$D$235,A994&lt;=铜钱系统分析!$E$235),3,AND(A994&gt;铜钱系统分析!$D$236,A994&lt;=铜钱系统分析!$E$236),2)</f>
        <v>4</v>
      </c>
      <c r="D994" s="48">
        <f t="shared" ca="1" si="151"/>
        <v>32.228429040220462</v>
      </c>
      <c r="E994">
        <f ca="1">_xlfn.IFS(AND(D994&gt;铜钱系统分析!$D$233,D994&lt;=铜钱系统分析!$E$233),5,AND(D994&gt;铜钱系统分析!$D$234,D994&lt;=铜钱系统分析!$E$234),4,AND(D994&gt;铜钱系统分析!$D$235,D994&lt;=铜钱系统分析!$E$235),3,AND(D994&gt;铜钱系统分析!$D$236,D994&lt;=铜钱系统分析!$E$236),2)</f>
        <v>3</v>
      </c>
      <c r="G994" s="48">
        <f t="shared" ca="1" si="152"/>
        <v>1.9932183514960511</v>
      </c>
      <c r="H994">
        <f ca="1">_xlfn.IFS(AND(G994&gt;铜钱系统分析!$D$233,G994&lt;=铜钱系统分析!$E$233),5,AND(G994&gt;铜钱系统分析!$D$234,G994&lt;=铜钱系统分析!$E$234),4,AND(G994&gt;铜钱系统分析!$D$235,G994&lt;=铜钱系统分析!$E$235),3,AND(G994&gt;铜钱系统分析!$D$236,G994&lt;=铜钱系统分析!$E$236),2)</f>
        <v>4</v>
      </c>
      <c r="J994" s="48">
        <f t="shared" ca="1" si="153"/>
        <v>51.541857027653279</v>
      </c>
      <c r="K994">
        <f ca="1">_xlfn.IFS(AND(J994&gt;铜钱系统分析!$D$233,J994&lt;=铜钱系统分析!$E$233),5,AND(J994&gt;铜钱系统分析!$D$234,J994&lt;=铜钱系统分析!$E$234),4,AND(J994&gt;铜钱系统分析!$D$235,J994&lt;=铜钱系统分析!$E$235),3,AND(J994&gt;铜钱系统分析!$D$236,J994&lt;=铜钱系统分析!$E$236),2)</f>
        <v>3</v>
      </c>
      <c r="M994" s="48">
        <f t="shared" ca="1" si="154"/>
        <v>33.757851186834444</v>
      </c>
      <c r="N994">
        <f ca="1">_xlfn.IFS(AND(M994&gt;铜钱系统分析!$D$233,M994&lt;=铜钱系统分析!$E$233),5,AND(M994&gt;铜钱系统分析!$D$234,M994&lt;=铜钱系统分析!$E$234),4,AND(M994&gt;铜钱系统分析!$D$235,M994&lt;=铜钱系统分析!$E$235),3,AND(M994&gt;铜钱系统分析!$D$236,M994&lt;=铜钱系统分析!$E$236),2)</f>
        <v>3</v>
      </c>
      <c r="P994" s="48">
        <f t="shared" ca="1" si="155"/>
        <v>63.617539620238105</v>
      </c>
      <c r="Q994">
        <f ca="1">_xlfn.IFS(AND(P994&gt;铜钱系统分析!$D$233,P994&lt;=铜钱系统分析!$E$233),5,AND(P994&gt;铜钱系统分析!$D$234,P994&lt;=铜钱系统分析!$E$234),4,AND(P994&gt;铜钱系统分析!$D$235,P994&lt;=铜钱系统分析!$E$235),3,AND(P994&gt;铜钱系统分析!$D$236,P994&lt;=铜钱系统分析!$E$236),2)</f>
        <v>3</v>
      </c>
      <c r="S994" s="48">
        <f t="shared" ca="1" si="156"/>
        <v>55.045053641617834</v>
      </c>
      <c r="T994">
        <f ca="1">_xlfn.IFS(AND(S994&gt;铜钱系统分析!$D$233,S994&lt;=铜钱系统分析!$E$233),5,AND(S994&gt;铜钱系统分析!$D$234,S994&lt;=铜钱系统分析!$E$234),4,AND(S994&gt;铜钱系统分析!$D$235,S994&lt;=铜钱系统分析!$E$235),3,AND(S994&gt;铜钱系统分析!$D$236,S994&lt;=铜钱系统分析!$E$236),2)</f>
        <v>3</v>
      </c>
      <c r="V994" s="48">
        <f t="shared" ca="1" si="157"/>
        <v>1.9657768873469483</v>
      </c>
      <c r="W994">
        <f ca="1">_xlfn.IFS(AND(V994&gt;铜钱系统分析!$D$233,V994&lt;=铜钱系统分析!$E$233),5,AND(V994&gt;铜钱系统分析!$D$234,V994&lt;=铜钱系统分析!$E$234),4,AND(V994&gt;铜钱系统分析!$D$235,V994&lt;=铜钱系统分析!$E$235),3,AND(V994&gt;铜钱系统分析!$D$236,V994&lt;=铜钱系统分析!$E$236),2)</f>
        <v>4</v>
      </c>
      <c r="Y994" s="48">
        <f t="shared" ca="1" si="158"/>
        <v>76.448440659827284</v>
      </c>
      <c r="Z994">
        <f ca="1">_xlfn.IFS(AND(Y994&gt;铜钱系统分析!$D$233,Y994&lt;=铜钱系统分析!$E$233),5,AND(Y994&gt;铜钱系统分析!$D$234,Y994&lt;=铜钱系统分析!$E$234),4,AND(Y994&gt;铜钱系统分析!$D$235,Y994&lt;=铜钱系统分析!$E$235),3,AND(Y994&gt;铜钱系统分析!$D$236,Y994&lt;=铜钱系统分析!$E$236),2)</f>
        <v>2</v>
      </c>
      <c r="AB994" s="48">
        <f t="shared" ca="1" si="159"/>
        <v>35.270513014814384</v>
      </c>
      <c r="AC994">
        <f ca="1">_xlfn.IFS(AND(AB994&gt;铜钱系统分析!$D$233,AB994&lt;=铜钱系统分析!$E$233),5,AND(AB994&gt;铜钱系统分析!$D$234,AB994&lt;=铜钱系统分析!$E$234),4,AND(AB994&gt;铜钱系统分析!$D$235,AB994&lt;=铜钱系统分析!$E$235),3,AND(AB994&gt;铜钱系统分析!$D$236,AB994&lt;=铜钱系统分析!$E$236),2)</f>
        <v>3</v>
      </c>
    </row>
    <row r="995" spans="1:29" x14ac:dyDescent="0.15">
      <c r="A995" s="48">
        <f t="shared" ca="1" si="150"/>
        <v>81.239391553742522</v>
      </c>
      <c r="B995">
        <f ca="1">_xlfn.IFS(AND(A995&gt;铜钱系统分析!$D$233,A995&lt;=铜钱系统分析!$E$233),5,AND(A995&gt;铜钱系统分析!$D$234,A995&lt;=铜钱系统分析!$E$234),4,AND(A995&gt;铜钱系统分析!$D$235,A995&lt;=铜钱系统分析!$E$235),3,AND(A995&gt;铜钱系统分析!$D$236,A995&lt;=铜钱系统分析!$E$236),2)</f>
        <v>2</v>
      </c>
      <c r="D995" s="48">
        <f t="shared" ca="1" si="151"/>
        <v>24.100937308089176</v>
      </c>
      <c r="E995">
        <f ca="1">_xlfn.IFS(AND(D995&gt;铜钱系统分析!$D$233,D995&lt;=铜钱系统分析!$E$233),5,AND(D995&gt;铜钱系统分析!$D$234,D995&lt;=铜钱系统分析!$E$234),4,AND(D995&gt;铜钱系统分析!$D$235,D995&lt;=铜钱系统分析!$E$235),3,AND(D995&gt;铜钱系统分析!$D$236,D995&lt;=铜钱系统分析!$E$236),2)</f>
        <v>3</v>
      </c>
      <c r="G995" s="48">
        <f t="shared" ca="1" si="152"/>
        <v>44.510872712904323</v>
      </c>
      <c r="H995">
        <f ca="1">_xlfn.IFS(AND(G995&gt;铜钱系统分析!$D$233,G995&lt;=铜钱系统分析!$E$233),5,AND(G995&gt;铜钱系统分析!$D$234,G995&lt;=铜钱系统分析!$E$234),4,AND(G995&gt;铜钱系统分析!$D$235,G995&lt;=铜钱系统分析!$E$235),3,AND(G995&gt;铜钱系统分析!$D$236,G995&lt;=铜钱系统分析!$E$236),2)</f>
        <v>3</v>
      </c>
      <c r="J995" s="48">
        <f t="shared" ca="1" si="153"/>
        <v>3.5981169986630923</v>
      </c>
      <c r="K995">
        <f ca="1">_xlfn.IFS(AND(J995&gt;铜钱系统分析!$D$233,J995&lt;=铜钱系统分析!$E$233),5,AND(J995&gt;铜钱系统分析!$D$234,J995&lt;=铜钱系统分析!$E$234),4,AND(J995&gt;铜钱系统分析!$D$235,J995&lt;=铜钱系统分析!$E$235),3,AND(J995&gt;铜钱系统分析!$D$236,J995&lt;=铜钱系统分析!$E$236),2)</f>
        <v>3</v>
      </c>
      <c r="M995" s="48">
        <f t="shared" ca="1" si="154"/>
        <v>77.969088222764512</v>
      </c>
      <c r="N995">
        <f ca="1">_xlfn.IFS(AND(M995&gt;铜钱系统分析!$D$233,M995&lt;=铜钱系统分析!$E$233),5,AND(M995&gt;铜钱系统分析!$D$234,M995&lt;=铜钱系统分析!$E$234),4,AND(M995&gt;铜钱系统分析!$D$235,M995&lt;=铜钱系统分析!$E$235),3,AND(M995&gt;铜钱系统分析!$D$236,M995&lt;=铜钱系统分析!$E$236),2)</f>
        <v>2</v>
      </c>
      <c r="P995" s="48">
        <f t="shared" ca="1" si="155"/>
        <v>69.897231333592828</v>
      </c>
      <c r="Q995">
        <f ca="1">_xlfn.IFS(AND(P995&gt;铜钱系统分析!$D$233,P995&lt;=铜钱系统分析!$E$233),5,AND(P995&gt;铜钱系统分析!$D$234,P995&lt;=铜钱系统分析!$E$234),4,AND(P995&gt;铜钱系统分析!$D$235,P995&lt;=铜钱系统分析!$E$235),3,AND(P995&gt;铜钱系统分析!$D$236,P995&lt;=铜钱系统分析!$E$236),2)</f>
        <v>3</v>
      </c>
      <c r="S995" s="48">
        <f t="shared" ca="1" si="156"/>
        <v>8.7354731900768705</v>
      </c>
      <c r="T995">
        <f ca="1">_xlfn.IFS(AND(S995&gt;铜钱系统分析!$D$233,S995&lt;=铜钱系统分析!$E$233),5,AND(S995&gt;铜钱系统分析!$D$234,S995&lt;=铜钱系统分析!$E$234),4,AND(S995&gt;铜钱系统分析!$D$235,S995&lt;=铜钱系统分析!$E$235),3,AND(S995&gt;铜钱系统分析!$D$236,S995&lt;=铜钱系统分析!$E$236),2)</f>
        <v>3</v>
      </c>
      <c r="V995" s="48">
        <f t="shared" ca="1" si="157"/>
        <v>58.60487964623411</v>
      </c>
      <c r="W995">
        <f ca="1">_xlfn.IFS(AND(V995&gt;铜钱系统分析!$D$233,V995&lt;=铜钱系统分析!$E$233),5,AND(V995&gt;铜钱系统分析!$D$234,V995&lt;=铜钱系统分析!$E$234),4,AND(V995&gt;铜钱系统分析!$D$235,V995&lt;=铜钱系统分析!$E$235),3,AND(V995&gt;铜钱系统分析!$D$236,V995&lt;=铜钱系统分析!$E$236),2)</f>
        <v>3</v>
      </c>
      <c r="Y995" s="48">
        <f t="shared" ca="1" si="158"/>
        <v>52.685553198169544</v>
      </c>
      <c r="Z995">
        <f ca="1">_xlfn.IFS(AND(Y995&gt;铜钱系统分析!$D$233,Y995&lt;=铜钱系统分析!$E$233),5,AND(Y995&gt;铜钱系统分析!$D$234,Y995&lt;=铜钱系统分析!$E$234),4,AND(Y995&gt;铜钱系统分析!$D$235,Y995&lt;=铜钱系统分析!$E$235),3,AND(Y995&gt;铜钱系统分析!$D$236,Y995&lt;=铜钱系统分析!$E$236),2)</f>
        <v>3</v>
      </c>
      <c r="AB995" s="48">
        <f t="shared" ca="1" si="159"/>
        <v>42.244332169606913</v>
      </c>
      <c r="AC995">
        <f ca="1">_xlfn.IFS(AND(AB995&gt;铜钱系统分析!$D$233,AB995&lt;=铜钱系统分析!$E$233),5,AND(AB995&gt;铜钱系统分析!$D$234,AB995&lt;=铜钱系统分析!$E$234),4,AND(AB995&gt;铜钱系统分析!$D$235,AB995&lt;=铜钱系统分析!$E$235),3,AND(AB995&gt;铜钱系统分析!$D$236,AB995&lt;=铜钱系统分析!$E$236),2)</f>
        <v>3</v>
      </c>
    </row>
    <row r="996" spans="1:29" x14ac:dyDescent="0.15">
      <c r="A996" s="48">
        <f t="shared" ca="1" si="150"/>
        <v>45.955029801955419</v>
      </c>
      <c r="B996">
        <f ca="1">_xlfn.IFS(AND(A996&gt;铜钱系统分析!$D$233,A996&lt;=铜钱系统分析!$E$233),5,AND(A996&gt;铜钱系统分析!$D$234,A996&lt;=铜钱系统分析!$E$234),4,AND(A996&gt;铜钱系统分析!$D$235,A996&lt;=铜钱系统分析!$E$235),3,AND(A996&gt;铜钱系统分析!$D$236,A996&lt;=铜钱系统分析!$E$236),2)</f>
        <v>3</v>
      </c>
      <c r="D996" s="48">
        <f t="shared" ca="1" si="151"/>
        <v>59.740367432735383</v>
      </c>
      <c r="E996">
        <f ca="1">_xlfn.IFS(AND(D996&gt;铜钱系统分析!$D$233,D996&lt;=铜钱系统分析!$E$233),5,AND(D996&gt;铜钱系统分析!$D$234,D996&lt;=铜钱系统分析!$E$234),4,AND(D996&gt;铜钱系统分析!$D$235,D996&lt;=铜钱系统分析!$E$235),3,AND(D996&gt;铜钱系统分析!$D$236,D996&lt;=铜钱系统分析!$E$236),2)</f>
        <v>3</v>
      </c>
      <c r="G996" s="48">
        <f t="shared" ca="1" si="152"/>
        <v>5.9841842797471845</v>
      </c>
      <c r="H996">
        <f ca="1">_xlfn.IFS(AND(G996&gt;铜钱系统分析!$D$233,G996&lt;=铜钱系统分析!$E$233),5,AND(G996&gt;铜钱系统分析!$D$234,G996&lt;=铜钱系统分析!$E$234),4,AND(G996&gt;铜钱系统分析!$D$235,G996&lt;=铜钱系统分析!$E$235),3,AND(G996&gt;铜钱系统分析!$D$236,G996&lt;=铜钱系统分析!$E$236),2)</f>
        <v>3</v>
      </c>
      <c r="J996" s="48">
        <f t="shared" ca="1" si="153"/>
        <v>62.55431739265552</v>
      </c>
      <c r="K996">
        <f ca="1">_xlfn.IFS(AND(J996&gt;铜钱系统分析!$D$233,J996&lt;=铜钱系统分析!$E$233),5,AND(J996&gt;铜钱系统分析!$D$234,J996&lt;=铜钱系统分析!$E$234),4,AND(J996&gt;铜钱系统分析!$D$235,J996&lt;=铜钱系统分析!$E$235),3,AND(J996&gt;铜钱系统分析!$D$236,J996&lt;=铜钱系统分析!$E$236),2)</f>
        <v>3</v>
      </c>
      <c r="M996" s="48">
        <f t="shared" ca="1" si="154"/>
        <v>35.118676646594494</v>
      </c>
      <c r="N996">
        <f ca="1">_xlfn.IFS(AND(M996&gt;铜钱系统分析!$D$233,M996&lt;=铜钱系统分析!$E$233),5,AND(M996&gt;铜钱系统分析!$D$234,M996&lt;=铜钱系统分析!$E$234),4,AND(M996&gt;铜钱系统分析!$D$235,M996&lt;=铜钱系统分析!$E$235),3,AND(M996&gt;铜钱系统分析!$D$236,M996&lt;=铜钱系统分析!$E$236),2)</f>
        <v>3</v>
      </c>
      <c r="P996" s="48">
        <f t="shared" ca="1" si="155"/>
        <v>60.308736316830355</v>
      </c>
      <c r="Q996">
        <f ca="1">_xlfn.IFS(AND(P996&gt;铜钱系统分析!$D$233,P996&lt;=铜钱系统分析!$E$233),5,AND(P996&gt;铜钱系统分析!$D$234,P996&lt;=铜钱系统分析!$E$234),4,AND(P996&gt;铜钱系统分析!$D$235,P996&lt;=铜钱系统分析!$E$235),3,AND(P996&gt;铜钱系统分析!$D$236,P996&lt;=铜钱系统分析!$E$236),2)</f>
        <v>3</v>
      </c>
      <c r="S996" s="48">
        <f t="shared" ca="1" si="156"/>
        <v>99.213832162322973</v>
      </c>
      <c r="T996">
        <f ca="1">_xlfn.IFS(AND(S996&gt;铜钱系统分析!$D$233,S996&lt;=铜钱系统分析!$E$233),5,AND(S996&gt;铜钱系统分析!$D$234,S996&lt;=铜钱系统分析!$E$234),4,AND(S996&gt;铜钱系统分析!$D$235,S996&lt;=铜钱系统分析!$E$235),3,AND(S996&gt;铜钱系统分析!$D$236,S996&lt;=铜钱系统分析!$E$236),2)</f>
        <v>2</v>
      </c>
      <c r="V996" s="48">
        <f t="shared" ca="1" si="157"/>
        <v>78.116701457712523</v>
      </c>
      <c r="W996">
        <f ca="1">_xlfn.IFS(AND(V996&gt;铜钱系统分析!$D$233,V996&lt;=铜钱系统分析!$E$233),5,AND(V996&gt;铜钱系统分析!$D$234,V996&lt;=铜钱系统分析!$E$234),4,AND(V996&gt;铜钱系统分析!$D$235,V996&lt;=铜钱系统分析!$E$235),3,AND(V996&gt;铜钱系统分析!$D$236,V996&lt;=铜钱系统分析!$E$236),2)</f>
        <v>2</v>
      </c>
      <c r="Y996" s="48">
        <f t="shared" ca="1" si="158"/>
        <v>11.844392203904075</v>
      </c>
      <c r="Z996">
        <f ca="1">_xlfn.IFS(AND(Y996&gt;铜钱系统分析!$D$233,Y996&lt;=铜钱系统分析!$E$233),5,AND(Y996&gt;铜钱系统分析!$D$234,Y996&lt;=铜钱系统分析!$E$234),4,AND(Y996&gt;铜钱系统分析!$D$235,Y996&lt;=铜钱系统分析!$E$235),3,AND(Y996&gt;铜钱系统分析!$D$236,Y996&lt;=铜钱系统分析!$E$236),2)</f>
        <v>3</v>
      </c>
      <c r="AB996" s="48">
        <f t="shared" ca="1" si="159"/>
        <v>16.718795983301881</v>
      </c>
      <c r="AC996">
        <f ca="1">_xlfn.IFS(AND(AB996&gt;铜钱系统分析!$D$233,AB996&lt;=铜钱系统分析!$E$233),5,AND(AB996&gt;铜钱系统分析!$D$234,AB996&lt;=铜钱系统分析!$E$234),4,AND(AB996&gt;铜钱系统分析!$D$235,AB996&lt;=铜钱系统分析!$E$235),3,AND(AB996&gt;铜钱系统分析!$D$236,AB996&lt;=铜钱系统分析!$E$236),2)</f>
        <v>3</v>
      </c>
    </row>
    <row r="997" spans="1:29" x14ac:dyDescent="0.15">
      <c r="A997" s="48">
        <f t="shared" ca="1" si="150"/>
        <v>43.963935360237492</v>
      </c>
      <c r="B997">
        <f ca="1">_xlfn.IFS(AND(A997&gt;铜钱系统分析!$D$233,A997&lt;=铜钱系统分析!$E$233),5,AND(A997&gt;铜钱系统分析!$D$234,A997&lt;=铜钱系统分析!$E$234),4,AND(A997&gt;铜钱系统分析!$D$235,A997&lt;=铜钱系统分析!$E$235),3,AND(A997&gt;铜钱系统分析!$D$236,A997&lt;=铜钱系统分析!$E$236),2)</f>
        <v>3</v>
      </c>
      <c r="D997" s="48">
        <f t="shared" ca="1" si="151"/>
        <v>87.08330586323649</v>
      </c>
      <c r="E997">
        <f ca="1">_xlfn.IFS(AND(D997&gt;铜钱系统分析!$D$233,D997&lt;=铜钱系统分析!$E$233),5,AND(D997&gt;铜钱系统分析!$D$234,D997&lt;=铜钱系统分析!$E$234),4,AND(D997&gt;铜钱系统分析!$D$235,D997&lt;=铜钱系统分析!$E$235),3,AND(D997&gt;铜钱系统分析!$D$236,D997&lt;=铜钱系统分析!$E$236),2)</f>
        <v>2</v>
      </c>
      <c r="G997" s="48">
        <f t="shared" ca="1" si="152"/>
        <v>31.469907048212519</v>
      </c>
      <c r="H997">
        <f ca="1">_xlfn.IFS(AND(G997&gt;铜钱系统分析!$D$233,G997&lt;=铜钱系统分析!$E$233),5,AND(G997&gt;铜钱系统分析!$D$234,G997&lt;=铜钱系统分析!$E$234),4,AND(G997&gt;铜钱系统分析!$D$235,G997&lt;=铜钱系统分析!$E$235),3,AND(G997&gt;铜钱系统分析!$D$236,G997&lt;=铜钱系统分析!$E$236),2)</f>
        <v>3</v>
      </c>
      <c r="J997" s="48">
        <f t="shared" ca="1" si="153"/>
        <v>47.005338250609761</v>
      </c>
      <c r="K997">
        <f ca="1">_xlfn.IFS(AND(J997&gt;铜钱系统分析!$D$233,J997&lt;=铜钱系统分析!$E$233),5,AND(J997&gt;铜钱系统分析!$D$234,J997&lt;=铜钱系统分析!$E$234),4,AND(J997&gt;铜钱系统分析!$D$235,J997&lt;=铜钱系统分析!$E$235),3,AND(J997&gt;铜钱系统分析!$D$236,J997&lt;=铜钱系统分析!$E$236),2)</f>
        <v>3</v>
      </c>
      <c r="M997" s="48">
        <f t="shared" ca="1" si="154"/>
        <v>10.930942605823224</v>
      </c>
      <c r="N997">
        <f ca="1">_xlfn.IFS(AND(M997&gt;铜钱系统分析!$D$233,M997&lt;=铜钱系统分析!$E$233),5,AND(M997&gt;铜钱系统分析!$D$234,M997&lt;=铜钱系统分析!$E$234),4,AND(M997&gt;铜钱系统分析!$D$235,M997&lt;=铜钱系统分析!$E$235),3,AND(M997&gt;铜钱系统分析!$D$236,M997&lt;=铜钱系统分析!$E$236),2)</f>
        <v>3</v>
      </c>
      <c r="P997" s="48">
        <f t="shared" ca="1" si="155"/>
        <v>64.35827315432627</v>
      </c>
      <c r="Q997">
        <f ca="1">_xlfn.IFS(AND(P997&gt;铜钱系统分析!$D$233,P997&lt;=铜钱系统分析!$E$233),5,AND(P997&gt;铜钱系统分析!$D$234,P997&lt;=铜钱系统分析!$E$234),4,AND(P997&gt;铜钱系统分析!$D$235,P997&lt;=铜钱系统分析!$E$235),3,AND(P997&gt;铜钱系统分析!$D$236,P997&lt;=铜钱系统分析!$E$236),2)</f>
        <v>3</v>
      </c>
      <c r="S997" s="48">
        <f t="shared" ca="1" si="156"/>
        <v>30.43297731079193</v>
      </c>
      <c r="T997">
        <f ca="1">_xlfn.IFS(AND(S997&gt;铜钱系统分析!$D$233,S997&lt;=铜钱系统分析!$E$233),5,AND(S997&gt;铜钱系统分析!$D$234,S997&lt;=铜钱系统分析!$E$234),4,AND(S997&gt;铜钱系统分析!$D$235,S997&lt;=铜钱系统分析!$E$235),3,AND(S997&gt;铜钱系统分析!$D$236,S997&lt;=铜钱系统分析!$E$236),2)</f>
        <v>3</v>
      </c>
      <c r="V997" s="48">
        <f t="shared" ca="1" si="157"/>
        <v>20.302788405916839</v>
      </c>
      <c r="W997">
        <f ca="1">_xlfn.IFS(AND(V997&gt;铜钱系统分析!$D$233,V997&lt;=铜钱系统分析!$E$233),5,AND(V997&gt;铜钱系统分析!$D$234,V997&lt;=铜钱系统分析!$E$234),4,AND(V997&gt;铜钱系统分析!$D$235,V997&lt;=铜钱系统分析!$E$235),3,AND(V997&gt;铜钱系统分析!$D$236,V997&lt;=铜钱系统分析!$E$236),2)</f>
        <v>3</v>
      </c>
      <c r="Y997" s="48">
        <f t="shared" ca="1" si="158"/>
        <v>26.432348033888321</v>
      </c>
      <c r="Z997">
        <f ca="1">_xlfn.IFS(AND(Y997&gt;铜钱系统分析!$D$233,Y997&lt;=铜钱系统分析!$E$233),5,AND(Y997&gt;铜钱系统分析!$D$234,Y997&lt;=铜钱系统分析!$E$234),4,AND(Y997&gt;铜钱系统分析!$D$235,Y997&lt;=铜钱系统分析!$E$235),3,AND(Y997&gt;铜钱系统分析!$D$236,Y997&lt;=铜钱系统分析!$E$236),2)</f>
        <v>3</v>
      </c>
      <c r="AB997" s="48">
        <f t="shared" ca="1" si="159"/>
        <v>49.338296696346241</v>
      </c>
      <c r="AC997">
        <f ca="1">_xlfn.IFS(AND(AB997&gt;铜钱系统分析!$D$233,AB997&lt;=铜钱系统分析!$E$233),5,AND(AB997&gt;铜钱系统分析!$D$234,AB997&lt;=铜钱系统分析!$E$234),4,AND(AB997&gt;铜钱系统分析!$D$235,AB997&lt;=铜钱系统分析!$E$235),3,AND(AB997&gt;铜钱系统分析!$D$236,AB997&lt;=铜钱系统分析!$E$236),2)</f>
        <v>3</v>
      </c>
    </row>
    <row r="998" spans="1:29" x14ac:dyDescent="0.15">
      <c r="A998" s="48">
        <f t="shared" ca="1" si="150"/>
        <v>46.472334437100727</v>
      </c>
      <c r="B998">
        <f ca="1">_xlfn.IFS(AND(A998&gt;铜钱系统分析!$D$233,A998&lt;=铜钱系统分析!$E$233),5,AND(A998&gt;铜钱系统分析!$D$234,A998&lt;=铜钱系统分析!$E$234),4,AND(A998&gt;铜钱系统分析!$D$235,A998&lt;=铜钱系统分析!$E$235),3,AND(A998&gt;铜钱系统分析!$D$236,A998&lt;=铜钱系统分析!$E$236),2)</f>
        <v>3</v>
      </c>
      <c r="D998" s="48">
        <f t="shared" ca="1" si="151"/>
        <v>74.493892826443656</v>
      </c>
      <c r="E998">
        <f ca="1">_xlfn.IFS(AND(D998&gt;铜钱系统分析!$D$233,D998&lt;=铜钱系统分析!$E$233),5,AND(D998&gt;铜钱系统分析!$D$234,D998&lt;=铜钱系统分析!$E$234),4,AND(D998&gt;铜钱系统分析!$D$235,D998&lt;=铜钱系统分析!$E$235),3,AND(D998&gt;铜钱系统分析!$D$236,D998&lt;=铜钱系统分析!$E$236),2)</f>
        <v>2</v>
      </c>
      <c r="G998" s="48">
        <f t="shared" ca="1" si="152"/>
        <v>79.849855253270292</v>
      </c>
      <c r="H998">
        <f ca="1">_xlfn.IFS(AND(G998&gt;铜钱系统分析!$D$233,G998&lt;=铜钱系统分析!$E$233),5,AND(G998&gt;铜钱系统分析!$D$234,G998&lt;=铜钱系统分析!$E$234),4,AND(G998&gt;铜钱系统分析!$D$235,G998&lt;=铜钱系统分析!$E$235),3,AND(G998&gt;铜钱系统分析!$D$236,G998&lt;=铜钱系统分析!$E$236),2)</f>
        <v>2</v>
      </c>
      <c r="J998" s="48">
        <f t="shared" ca="1" si="153"/>
        <v>1.9939157307664157</v>
      </c>
      <c r="K998">
        <f ca="1">_xlfn.IFS(AND(J998&gt;铜钱系统分析!$D$233,J998&lt;=铜钱系统分析!$E$233),5,AND(J998&gt;铜钱系统分析!$D$234,J998&lt;=铜钱系统分析!$E$234),4,AND(J998&gt;铜钱系统分析!$D$235,J998&lt;=铜钱系统分析!$E$235),3,AND(J998&gt;铜钱系统分析!$D$236,J998&lt;=铜钱系统分析!$E$236),2)</f>
        <v>4</v>
      </c>
      <c r="M998" s="48">
        <f t="shared" ca="1" si="154"/>
        <v>3.4094926239164214</v>
      </c>
      <c r="N998">
        <f ca="1">_xlfn.IFS(AND(M998&gt;铜钱系统分析!$D$233,M998&lt;=铜钱系统分析!$E$233),5,AND(M998&gt;铜钱系统分析!$D$234,M998&lt;=铜钱系统分析!$E$234),4,AND(M998&gt;铜钱系统分析!$D$235,M998&lt;=铜钱系统分析!$E$235),3,AND(M998&gt;铜钱系统分析!$D$236,M998&lt;=铜钱系统分析!$E$236),2)</f>
        <v>3</v>
      </c>
      <c r="P998" s="48">
        <f t="shared" ca="1" si="155"/>
        <v>73.090631029171135</v>
      </c>
      <c r="Q998">
        <f ca="1">_xlfn.IFS(AND(P998&gt;铜钱系统分析!$D$233,P998&lt;=铜钱系统分析!$E$233),5,AND(P998&gt;铜钱系统分析!$D$234,P998&lt;=铜钱系统分析!$E$234),4,AND(P998&gt;铜钱系统分析!$D$235,P998&lt;=铜钱系统分析!$E$235),3,AND(P998&gt;铜钱系统分析!$D$236,P998&lt;=铜钱系统分析!$E$236),2)</f>
        <v>2</v>
      </c>
      <c r="S998" s="48">
        <f t="shared" ca="1" si="156"/>
        <v>50.925809026221188</v>
      </c>
      <c r="T998">
        <f ca="1">_xlfn.IFS(AND(S998&gt;铜钱系统分析!$D$233,S998&lt;=铜钱系统分析!$E$233),5,AND(S998&gt;铜钱系统分析!$D$234,S998&lt;=铜钱系统分析!$E$234),4,AND(S998&gt;铜钱系统分析!$D$235,S998&lt;=铜钱系统分析!$E$235),3,AND(S998&gt;铜钱系统分析!$D$236,S998&lt;=铜钱系统分析!$E$236),2)</f>
        <v>3</v>
      </c>
      <c r="V998" s="48">
        <f t="shared" ca="1" si="157"/>
        <v>31.804850631206484</v>
      </c>
      <c r="W998">
        <f ca="1">_xlfn.IFS(AND(V998&gt;铜钱系统分析!$D$233,V998&lt;=铜钱系统分析!$E$233),5,AND(V998&gt;铜钱系统分析!$D$234,V998&lt;=铜钱系统分析!$E$234),4,AND(V998&gt;铜钱系统分析!$D$235,V998&lt;=铜钱系统分析!$E$235),3,AND(V998&gt;铜钱系统分析!$D$236,V998&lt;=铜钱系统分析!$E$236),2)</f>
        <v>3</v>
      </c>
      <c r="Y998" s="48">
        <f t="shared" ca="1" si="158"/>
        <v>93.075358764406417</v>
      </c>
      <c r="Z998">
        <f ca="1">_xlfn.IFS(AND(Y998&gt;铜钱系统分析!$D$233,Y998&lt;=铜钱系统分析!$E$233),5,AND(Y998&gt;铜钱系统分析!$D$234,Y998&lt;=铜钱系统分析!$E$234),4,AND(Y998&gt;铜钱系统分析!$D$235,Y998&lt;=铜钱系统分析!$E$235),3,AND(Y998&gt;铜钱系统分析!$D$236,Y998&lt;=铜钱系统分析!$E$236),2)</f>
        <v>2</v>
      </c>
      <c r="AB998" s="48">
        <f t="shared" ca="1" si="159"/>
        <v>84.317156059257343</v>
      </c>
      <c r="AC998">
        <f ca="1">_xlfn.IFS(AND(AB998&gt;铜钱系统分析!$D$233,AB998&lt;=铜钱系统分析!$E$233),5,AND(AB998&gt;铜钱系统分析!$D$234,AB998&lt;=铜钱系统分析!$E$234),4,AND(AB998&gt;铜钱系统分析!$D$235,AB998&lt;=铜钱系统分析!$E$235),3,AND(AB998&gt;铜钱系统分析!$D$236,AB998&lt;=铜钱系统分析!$E$236),2)</f>
        <v>2</v>
      </c>
    </row>
    <row r="999" spans="1:29" x14ac:dyDescent="0.15">
      <c r="A999" s="48">
        <f t="shared" ca="1" si="150"/>
        <v>67.073979642112803</v>
      </c>
      <c r="B999">
        <f ca="1">_xlfn.IFS(AND(A999&gt;铜钱系统分析!$D$233,A999&lt;=铜钱系统分析!$E$233),5,AND(A999&gt;铜钱系统分析!$D$234,A999&lt;=铜钱系统分析!$E$234),4,AND(A999&gt;铜钱系统分析!$D$235,A999&lt;=铜钱系统分析!$E$235),3,AND(A999&gt;铜钱系统分析!$D$236,A999&lt;=铜钱系统分析!$E$236),2)</f>
        <v>3</v>
      </c>
      <c r="D999" s="48">
        <f t="shared" ca="1" si="151"/>
        <v>70.582428818606431</v>
      </c>
      <c r="E999">
        <f ca="1">_xlfn.IFS(AND(D999&gt;铜钱系统分析!$D$233,D999&lt;=铜钱系统分析!$E$233),5,AND(D999&gt;铜钱系统分析!$D$234,D999&lt;=铜钱系统分析!$E$234),4,AND(D999&gt;铜钱系统分析!$D$235,D999&lt;=铜钱系统分析!$E$235),3,AND(D999&gt;铜钱系统分析!$D$236,D999&lt;=铜钱系统分析!$E$236),2)</f>
        <v>3</v>
      </c>
      <c r="G999" s="48">
        <f t="shared" ca="1" si="152"/>
        <v>17.938067844034233</v>
      </c>
      <c r="H999">
        <f ca="1">_xlfn.IFS(AND(G999&gt;铜钱系统分析!$D$233,G999&lt;=铜钱系统分析!$E$233),5,AND(G999&gt;铜钱系统分析!$D$234,G999&lt;=铜钱系统分析!$E$234),4,AND(G999&gt;铜钱系统分析!$D$235,G999&lt;=铜钱系统分析!$E$235),3,AND(G999&gt;铜钱系统分析!$D$236,G999&lt;=铜钱系统分析!$E$236),2)</f>
        <v>3</v>
      </c>
      <c r="J999" s="48">
        <f t="shared" ca="1" si="153"/>
        <v>50.149453687735146</v>
      </c>
      <c r="K999">
        <f ca="1">_xlfn.IFS(AND(J999&gt;铜钱系统分析!$D$233,J999&lt;=铜钱系统分析!$E$233),5,AND(J999&gt;铜钱系统分析!$D$234,J999&lt;=铜钱系统分析!$E$234),4,AND(J999&gt;铜钱系统分析!$D$235,J999&lt;=铜钱系统分析!$E$235),3,AND(J999&gt;铜钱系统分析!$D$236,J999&lt;=铜钱系统分析!$E$236),2)</f>
        <v>3</v>
      </c>
      <c r="M999" s="48">
        <f t="shared" ca="1" si="154"/>
        <v>43.131206010360835</v>
      </c>
      <c r="N999">
        <f ca="1">_xlfn.IFS(AND(M999&gt;铜钱系统分析!$D$233,M999&lt;=铜钱系统分析!$E$233),5,AND(M999&gt;铜钱系统分析!$D$234,M999&lt;=铜钱系统分析!$E$234),4,AND(M999&gt;铜钱系统分析!$D$235,M999&lt;=铜钱系统分析!$E$235),3,AND(M999&gt;铜钱系统分析!$D$236,M999&lt;=铜钱系统分析!$E$236),2)</f>
        <v>3</v>
      </c>
      <c r="P999" s="48">
        <f t="shared" ca="1" si="155"/>
        <v>34.041753860322544</v>
      </c>
      <c r="Q999">
        <f ca="1">_xlfn.IFS(AND(P999&gt;铜钱系统分析!$D$233,P999&lt;=铜钱系统分析!$E$233),5,AND(P999&gt;铜钱系统分析!$D$234,P999&lt;=铜钱系统分析!$E$234),4,AND(P999&gt;铜钱系统分析!$D$235,P999&lt;=铜钱系统分析!$E$235),3,AND(P999&gt;铜钱系统分析!$D$236,P999&lt;=铜钱系统分析!$E$236),2)</f>
        <v>3</v>
      </c>
      <c r="S999" s="48">
        <f t="shared" ca="1" si="156"/>
        <v>93.336906507244819</v>
      </c>
      <c r="T999">
        <f ca="1">_xlfn.IFS(AND(S999&gt;铜钱系统分析!$D$233,S999&lt;=铜钱系统分析!$E$233),5,AND(S999&gt;铜钱系统分析!$D$234,S999&lt;=铜钱系统分析!$E$234),4,AND(S999&gt;铜钱系统分析!$D$235,S999&lt;=铜钱系统分析!$E$235),3,AND(S999&gt;铜钱系统分析!$D$236,S999&lt;=铜钱系统分析!$E$236),2)</f>
        <v>2</v>
      </c>
      <c r="V999" s="48">
        <f t="shared" ca="1" si="157"/>
        <v>0.63277968084283209</v>
      </c>
      <c r="W999">
        <f ca="1">_xlfn.IFS(AND(V999&gt;铜钱系统分析!$D$233,V999&lt;=铜钱系统分析!$E$233),5,AND(V999&gt;铜钱系统分析!$D$234,V999&lt;=铜钱系统分析!$E$234),4,AND(V999&gt;铜钱系统分析!$D$235,V999&lt;=铜钱系统分析!$E$235),3,AND(V999&gt;铜钱系统分析!$D$236,V999&lt;=铜钱系统分析!$E$236),2)</f>
        <v>4</v>
      </c>
      <c r="Y999" s="48">
        <f t="shared" ca="1" si="158"/>
        <v>60.315165320716204</v>
      </c>
      <c r="Z999">
        <f ca="1">_xlfn.IFS(AND(Y999&gt;铜钱系统分析!$D$233,Y999&lt;=铜钱系统分析!$E$233),5,AND(Y999&gt;铜钱系统分析!$D$234,Y999&lt;=铜钱系统分析!$E$234),4,AND(Y999&gt;铜钱系统分析!$D$235,Y999&lt;=铜钱系统分析!$E$235),3,AND(Y999&gt;铜钱系统分析!$D$236,Y999&lt;=铜钱系统分析!$E$236),2)</f>
        <v>3</v>
      </c>
      <c r="AB999" s="48">
        <f t="shared" ca="1" si="159"/>
        <v>75.555177688995968</v>
      </c>
      <c r="AC999">
        <f ca="1">_xlfn.IFS(AND(AB999&gt;铜钱系统分析!$D$233,AB999&lt;=铜钱系统分析!$E$233),5,AND(AB999&gt;铜钱系统分析!$D$234,AB999&lt;=铜钱系统分析!$E$234),4,AND(AB999&gt;铜钱系统分析!$D$235,AB999&lt;=铜钱系统分析!$E$235),3,AND(AB999&gt;铜钱系统分析!$D$236,AB999&lt;=铜钱系统分析!$E$236),2)</f>
        <v>2</v>
      </c>
    </row>
    <row r="1000" spans="1:29" x14ac:dyDescent="0.15">
      <c r="A1000" s="48">
        <f t="shared" ca="1" si="150"/>
        <v>72.141240892732512</v>
      </c>
      <c r="B1000">
        <f ca="1">_xlfn.IFS(AND(A1000&gt;铜钱系统分析!$D$233,A1000&lt;=铜钱系统分析!$E$233),5,AND(A1000&gt;铜钱系统分析!$D$234,A1000&lt;=铜钱系统分析!$E$234),4,AND(A1000&gt;铜钱系统分析!$D$235,A1000&lt;=铜钱系统分析!$E$235),3,AND(A1000&gt;铜钱系统分析!$D$236,A1000&lt;=铜钱系统分析!$E$236),2)</f>
        <v>3</v>
      </c>
      <c r="D1000" s="48">
        <f t="shared" ca="1" si="151"/>
        <v>51.465372558246649</v>
      </c>
      <c r="E1000">
        <f ca="1">_xlfn.IFS(AND(D1000&gt;铜钱系统分析!$D$233,D1000&lt;=铜钱系统分析!$E$233),5,AND(D1000&gt;铜钱系统分析!$D$234,D1000&lt;=铜钱系统分析!$E$234),4,AND(D1000&gt;铜钱系统分析!$D$235,D1000&lt;=铜钱系统分析!$E$235),3,AND(D1000&gt;铜钱系统分析!$D$236,D1000&lt;=铜钱系统分析!$E$236),2)</f>
        <v>3</v>
      </c>
      <c r="G1000" s="48">
        <f t="shared" ca="1" si="152"/>
        <v>79.105770957236174</v>
      </c>
      <c r="H1000">
        <f ca="1">_xlfn.IFS(AND(G1000&gt;铜钱系统分析!$D$233,G1000&lt;=铜钱系统分析!$E$233),5,AND(G1000&gt;铜钱系统分析!$D$234,G1000&lt;=铜钱系统分析!$E$234),4,AND(G1000&gt;铜钱系统分析!$D$235,G1000&lt;=铜钱系统分析!$E$235),3,AND(G1000&gt;铜钱系统分析!$D$236,G1000&lt;=铜钱系统分析!$E$236),2)</f>
        <v>2</v>
      </c>
      <c r="J1000" s="48">
        <f t="shared" ca="1" si="153"/>
        <v>19.440862282545844</v>
      </c>
      <c r="K1000">
        <f ca="1">_xlfn.IFS(AND(J1000&gt;铜钱系统分析!$D$233,J1000&lt;=铜钱系统分析!$E$233),5,AND(J1000&gt;铜钱系统分析!$D$234,J1000&lt;=铜钱系统分析!$E$234),4,AND(J1000&gt;铜钱系统分析!$D$235,J1000&lt;=铜钱系统分析!$E$235),3,AND(J1000&gt;铜钱系统分析!$D$236,J1000&lt;=铜钱系统分析!$E$236),2)</f>
        <v>3</v>
      </c>
      <c r="M1000" s="48">
        <f t="shared" ca="1" si="154"/>
        <v>85.287216625716013</v>
      </c>
      <c r="N1000">
        <f ca="1">_xlfn.IFS(AND(M1000&gt;铜钱系统分析!$D$233,M1000&lt;=铜钱系统分析!$E$233),5,AND(M1000&gt;铜钱系统分析!$D$234,M1000&lt;=铜钱系统分析!$E$234),4,AND(M1000&gt;铜钱系统分析!$D$235,M1000&lt;=铜钱系统分析!$E$235),3,AND(M1000&gt;铜钱系统分析!$D$236,M1000&lt;=铜钱系统分析!$E$236),2)</f>
        <v>2</v>
      </c>
      <c r="P1000" s="48">
        <f t="shared" ca="1" si="155"/>
        <v>54.926239651570121</v>
      </c>
      <c r="Q1000">
        <f ca="1">_xlfn.IFS(AND(P1000&gt;铜钱系统分析!$D$233,P1000&lt;=铜钱系统分析!$E$233),5,AND(P1000&gt;铜钱系统分析!$D$234,P1000&lt;=铜钱系统分析!$E$234),4,AND(P1000&gt;铜钱系统分析!$D$235,P1000&lt;=铜钱系统分析!$E$235),3,AND(P1000&gt;铜钱系统分析!$D$236,P1000&lt;=铜钱系统分析!$E$236),2)</f>
        <v>3</v>
      </c>
      <c r="S1000" s="48">
        <f t="shared" ca="1" si="156"/>
        <v>68.640116856090515</v>
      </c>
      <c r="T1000">
        <f ca="1">_xlfn.IFS(AND(S1000&gt;铜钱系统分析!$D$233,S1000&lt;=铜钱系统分析!$E$233),5,AND(S1000&gt;铜钱系统分析!$D$234,S1000&lt;=铜钱系统分析!$E$234),4,AND(S1000&gt;铜钱系统分析!$D$235,S1000&lt;=铜钱系统分析!$E$235),3,AND(S1000&gt;铜钱系统分析!$D$236,S1000&lt;=铜钱系统分析!$E$236),2)</f>
        <v>3</v>
      </c>
      <c r="V1000" s="48">
        <f t="shared" ca="1" si="157"/>
        <v>33.722250526699128</v>
      </c>
      <c r="W1000">
        <f ca="1">_xlfn.IFS(AND(V1000&gt;铜钱系统分析!$D$233,V1000&lt;=铜钱系统分析!$E$233),5,AND(V1000&gt;铜钱系统分析!$D$234,V1000&lt;=铜钱系统分析!$E$234),4,AND(V1000&gt;铜钱系统分析!$D$235,V1000&lt;=铜钱系统分析!$E$235),3,AND(V1000&gt;铜钱系统分析!$D$236,V1000&lt;=铜钱系统分析!$E$236),2)</f>
        <v>3</v>
      </c>
      <c r="Y1000" s="48">
        <f t="shared" ca="1" si="158"/>
        <v>19.999255948942174</v>
      </c>
      <c r="Z1000">
        <f ca="1">_xlfn.IFS(AND(Y1000&gt;铜钱系统分析!$D$233,Y1000&lt;=铜钱系统分析!$E$233),5,AND(Y1000&gt;铜钱系统分析!$D$234,Y1000&lt;=铜钱系统分析!$E$234),4,AND(Y1000&gt;铜钱系统分析!$D$235,Y1000&lt;=铜钱系统分析!$E$235),3,AND(Y1000&gt;铜钱系统分析!$D$236,Y1000&lt;=铜钱系统分析!$E$236),2)</f>
        <v>3</v>
      </c>
      <c r="AB1000" s="48">
        <f t="shared" ca="1" si="159"/>
        <v>15.314052500321672</v>
      </c>
      <c r="AC1000">
        <f ca="1">_xlfn.IFS(AND(AB1000&gt;铜钱系统分析!$D$233,AB1000&lt;=铜钱系统分析!$E$233),5,AND(AB1000&gt;铜钱系统分析!$D$234,AB1000&lt;=铜钱系统分析!$E$234),4,AND(AB1000&gt;铜钱系统分析!$D$235,AB1000&lt;=铜钱系统分析!$E$235),3,AND(AB1000&gt;铜钱系统分析!$D$236,AB1000&lt;=铜钱系统分析!$E$236),2)</f>
        <v>3</v>
      </c>
    </row>
    <row r="1001" spans="1:29" x14ac:dyDescent="0.15">
      <c r="A1001" s="48">
        <f t="shared" ca="1" si="150"/>
        <v>62.279435560409816</v>
      </c>
      <c r="B1001">
        <f ca="1">_xlfn.IFS(AND(A1001&gt;铜钱系统分析!$D$233,A1001&lt;=铜钱系统分析!$E$233),5,AND(A1001&gt;铜钱系统分析!$D$234,A1001&lt;=铜钱系统分析!$E$234),4,AND(A1001&gt;铜钱系统分析!$D$235,A1001&lt;=铜钱系统分析!$E$235),3,AND(A1001&gt;铜钱系统分析!$D$236,A1001&lt;=铜钱系统分析!$E$236),2)</f>
        <v>3</v>
      </c>
      <c r="D1001" s="48">
        <f t="shared" ca="1" si="151"/>
        <v>11.051900510301083</v>
      </c>
      <c r="E1001">
        <f ca="1">_xlfn.IFS(AND(D1001&gt;铜钱系统分析!$D$233,D1001&lt;=铜钱系统分析!$E$233),5,AND(D1001&gt;铜钱系统分析!$D$234,D1001&lt;=铜钱系统分析!$E$234),4,AND(D1001&gt;铜钱系统分析!$D$235,D1001&lt;=铜钱系统分析!$E$235),3,AND(D1001&gt;铜钱系统分析!$D$236,D1001&lt;=铜钱系统分析!$E$236),2)</f>
        <v>3</v>
      </c>
      <c r="G1001" s="48">
        <f t="shared" ca="1" si="152"/>
        <v>4.2358006243422341</v>
      </c>
      <c r="H1001">
        <f ca="1">_xlfn.IFS(AND(G1001&gt;铜钱系统分析!$D$233,G1001&lt;=铜钱系统分析!$E$233),5,AND(G1001&gt;铜钱系统分析!$D$234,G1001&lt;=铜钱系统分析!$E$234),4,AND(G1001&gt;铜钱系统分析!$D$235,G1001&lt;=铜钱系统分析!$E$235),3,AND(G1001&gt;铜钱系统分析!$D$236,G1001&lt;=铜钱系统分析!$E$236),2)</f>
        <v>3</v>
      </c>
      <c r="J1001" s="48">
        <f t="shared" ca="1" si="153"/>
        <v>58.250945087116435</v>
      </c>
      <c r="K1001">
        <f ca="1">_xlfn.IFS(AND(J1001&gt;铜钱系统分析!$D$233,J1001&lt;=铜钱系统分析!$E$233),5,AND(J1001&gt;铜钱系统分析!$D$234,J1001&lt;=铜钱系统分析!$E$234),4,AND(J1001&gt;铜钱系统分析!$D$235,J1001&lt;=铜钱系统分析!$E$235),3,AND(J1001&gt;铜钱系统分析!$D$236,J1001&lt;=铜钱系统分析!$E$236),2)</f>
        <v>3</v>
      </c>
      <c r="M1001" s="48">
        <f t="shared" ca="1" si="154"/>
        <v>93.550901558482863</v>
      </c>
      <c r="N1001">
        <f ca="1">_xlfn.IFS(AND(M1001&gt;铜钱系统分析!$D$233,M1001&lt;=铜钱系统分析!$E$233),5,AND(M1001&gt;铜钱系统分析!$D$234,M1001&lt;=铜钱系统分析!$E$234),4,AND(M1001&gt;铜钱系统分析!$D$235,M1001&lt;=铜钱系统分析!$E$235),3,AND(M1001&gt;铜钱系统分析!$D$236,M1001&lt;=铜钱系统分析!$E$236),2)</f>
        <v>2</v>
      </c>
      <c r="P1001" s="48">
        <f t="shared" ca="1" si="155"/>
        <v>68.270314683926202</v>
      </c>
      <c r="Q1001">
        <f ca="1">_xlfn.IFS(AND(P1001&gt;铜钱系统分析!$D$233,P1001&lt;=铜钱系统分析!$E$233),5,AND(P1001&gt;铜钱系统分析!$D$234,P1001&lt;=铜钱系统分析!$E$234),4,AND(P1001&gt;铜钱系统分析!$D$235,P1001&lt;=铜钱系统分析!$E$235),3,AND(P1001&gt;铜钱系统分析!$D$236,P1001&lt;=铜钱系统分析!$E$236),2)</f>
        <v>3</v>
      </c>
      <c r="S1001" s="48">
        <f t="shared" ca="1" si="156"/>
        <v>76.551058000818244</v>
      </c>
      <c r="T1001">
        <f ca="1">_xlfn.IFS(AND(S1001&gt;铜钱系统分析!$D$233,S1001&lt;=铜钱系统分析!$E$233),5,AND(S1001&gt;铜钱系统分析!$D$234,S1001&lt;=铜钱系统分析!$E$234),4,AND(S1001&gt;铜钱系统分析!$D$235,S1001&lt;=铜钱系统分析!$E$235),3,AND(S1001&gt;铜钱系统分析!$D$236,S1001&lt;=铜钱系统分析!$E$236),2)</f>
        <v>2</v>
      </c>
      <c r="V1001" s="48">
        <f t="shared" ca="1" si="157"/>
        <v>41.724888755602308</v>
      </c>
      <c r="W1001">
        <f ca="1">_xlfn.IFS(AND(V1001&gt;铜钱系统分析!$D$233,V1001&lt;=铜钱系统分析!$E$233),5,AND(V1001&gt;铜钱系统分析!$D$234,V1001&lt;=铜钱系统分析!$E$234),4,AND(V1001&gt;铜钱系统分析!$D$235,V1001&lt;=铜钱系统分析!$E$235),3,AND(V1001&gt;铜钱系统分析!$D$236,V1001&lt;=铜钱系统分析!$E$236),2)</f>
        <v>3</v>
      </c>
      <c r="Y1001" s="48">
        <f t="shared" ca="1" si="158"/>
        <v>86.938351963007264</v>
      </c>
      <c r="Z1001">
        <f ca="1">_xlfn.IFS(AND(Y1001&gt;铜钱系统分析!$D$233,Y1001&lt;=铜钱系统分析!$E$233),5,AND(Y1001&gt;铜钱系统分析!$D$234,Y1001&lt;=铜钱系统分析!$E$234),4,AND(Y1001&gt;铜钱系统分析!$D$235,Y1001&lt;=铜钱系统分析!$E$235),3,AND(Y1001&gt;铜钱系统分析!$D$236,Y1001&lt;=铜钱系统分析!$E$236),2)</f>
        <v>2</v>
      </c>
      <c r="AB1001" s="48">
        <f t="shared" ca="1" si="159"/>
        <v>31.789615069473253</v>
      </c>
      <c r="AC1001">
        <f ca="1">_xlfn.IFS(AND(AB1001&gt;铜钱系统分析!$D$233,AB1001&lt;=铜钱系统分析!$E$233),5,AND(AB1001&gt;铜钱系统分析!$D$234,AB1001&lt;=铜钱系统分析!$E$234),4,AND(AB1001&gt;铜钱系统分析!$D$235,AB1001&lt;=铜钱系统分析!$E$235),3,AND(AB1001&gt;铜钱系统分析!$D$236,AB1001&lt;=铜钱系统分析!$E$236),2)</f>
        <v>3</v>
      </c>
    </row>
    <row r="1002" spans="1:29" x14ac:dyDescent="0.15">
      <c r="A1002" s="48">
        <f t="shared" ca="1" si="150"/>
        <v>29.695765321752056</v>
      </c>
      <c r="B1002">
        <f ca="1">_xlfn.IFS(AND(A1002&gt;铜钱系统分析!$D$233,A1002&lt;=铜钱系统分析!$E$233),5,AND(A1002&gt;铜钱系统分析!$D$234,A1002&lt;=铜钱系统分析!$E$234),4,AND(A1002&gt;铜钱系统分析!$D$235,A1002&lt;=铜钱系统分析!$E$235),3,AND(A1002&gt;铜钱系统分析!$D$236,A1002&lt;=铜钱系统分析!$E$236),2)</f>
        <v>3</v>
      </c>
      <c r="D1002" s="48">
        <f t="shared" ca="1" si="151"/>
        <v>72.255070778958142</v>
      </c>
      <c r="E1002">
        <f ca="1">_xlfn.IFS(AND(D1002&gt;铜钱系统分析!$D$233,D1002&lt;=铜钱系统分析!$E$233),5,AND(D1002&gt;铜钱系统分析!$D$234,D1002&lt;=铜钱系统分析!$E$234),4,AND(D1002&gt;铜钱系统分析!$D$235,D1002&lt;=铜钱系统分析!$E$235),3,AND(D1002&gt;铜钱系统分析!$D$236,D1002&lt;=铜钱系统分析!$E$236),2)</f>
        <v>3</v>
      </c>
      <c r="G1002" s="48">
        <f t="shared" ca="1" si="152"/>
        <v>98.284121296172643</v>
      </c>
      <c r="H1002">
        <f ca="1">_xlfn.IFS(AND(G1002&gt;铜钱系统分析!$D$233,G1002&lt;=铜钱系统分析!$E$233),5,AND(G1002&gt;铜钱系统分析!$D$234,G1002&lt;=铜钱系统分析!$E$234),4,AND(G1002&gt;铜钱系统分析!$D$235,G1002&lt;=铜钱系统分析!$E$235),3,AND(G1002&gt;铜钱系统分析!$D$236,G1002&lt;=铜钱系统分析!$E$236),2)</f>
        <v>2</v>
      </c>
      <c r="J1002" s="48">
        <f t="shared" ca="1" si="153"/>
        <v>61.723230874895116</v>
      </c>
      <c r="K1002">
        <f ca="1">_xlfn.IFS(AND(J1002&gt;铜钱系统分析!$D$233,J1002&lt;=铜钱系统分析!$E$233),5,AND(J1002&gt;铜钱系统分析!$D$234,J1002&lt;=铜钱系统分析!$E$234),4,AND(J1002&gt;铜钱系统分析!$D$235,J1002&lt;=铜钱系统分析!$E$235),3,AND(J1002&gt;铜钱系统分析!$D$236,J1002&lt;=铜钱系统分析!$E$236),2)</f>
        <v>3</v>
      </c>
      <c r="M1002" s="48">
        <f t="shared" ca="1" si="154"/>
        <v>48.462264920924966</v>
      </c>
      <c r="N1002">
        <f ca="1">_xlfn.IFS(AND(M1002&gt;铜钱系统分析!$D$233,M1002&lt;=铜钱系统分析!$E$233),5,AND(M1002&gt;铜钱系统分析!$D$234,M1002&lt;=铜钱系统分析!$E$234),4,AND(M1002&gt;铜钱系统分析!$D$235,M1002&lt;=铜钱系统分析!$E$235),3,AND(M1002&gt;铜钱系统分析!$D$236,M1002&lt;=铜钱系统分析!$E$236),2)</f>
        <v>3</v>
      </c>
      <c r="P1002" s="48">
        <f t="shared" ca="1" si="155"/>
        <v>88.361346099008003</v>
      </c>
      <c r="Q1002">
        <f ca="1">_xlfn.IFS(AND(P1002&gt;铜钱系统分析!$D$233,P1002&lt;=铜钱系统分析!$E$233),5,AND(P1002&gt;铜钱系统分析!$D$234,P1002&lt;=铜钱系统分析!$E$234),4,AND(P1002&gt;铜钱系统分析!$D$235,P1002&lt;=铜钱系统分析!$E$235),3,AND(P1002&gt;铜钱系统分析!$D$236,P1002&lt;=铜钱系统分析!$E$236),2)</f>
        <v>2</v>
      </c>
      <c r="S1002" s="48">
        <f t="shared" ca="1" si="156"/>
        <v>4.2531679754286849</v>
      </c>
      <c r="T1002">
        <f ca="1">_xlfn.IFS(AND(S1002&gt;铜钱系统分析!$D$233,S1002&lt;=铜钱系统分析!$E$233),5,AND(S1002&gt;铜钱系统分析!$D$234,S1002&lt;=铜钱系统分析!$E$234),4,AND(S1002&gt;铜钱系统分析!$D$235,S1002&lt;=铜钱系统分析!$E$235),3,AND(S1002&gt;铜钱系统分析!$D$236,S1002&lt;=铜钱系统分析!$E$236),2)</f>
        <v>3</v>
      </c>
      <c r="V1002" s="48">
        <f t="shared" ca="1" si="157"/>
        <v>92.196734845059112</v>
      </c>
      <c r="W1002">
        <f ca="1">_xlfn.IFS(AND(V1002&gt;铜钱系统分析!$D$233,V1002&lt;=铜钱系统分析!$E$233),5,AND(V1002&gt;铜钱系统分析!$D$234,V1002&lt;=铜钱系统分析!$E$234),4,AND(V1002&gt;铜钱系统分析!$D$235,V1002&lt;=铜钱系统分析!$E$235),3,AND(V1002&gt;铜钱系统分析!$D$236,V1002&lt;=铜钱系统分析!$E$236),2)</f>
        <v>2</v>
      </c>
      <c r="Y1002" s="48">
        <f t="shared" ca="1" si="158"/>
        <v>10.123233248228713</v>
      </c>
      <c r="Z1002">
        <f ca="1">_xlfn.IFS(AND(Y1002&gt;铜钱系统分析!$D$233,Y1002&lt;=铜钱系统分析!$E$233),5,AND(Y1002&gt;铜钱系统分析!$D$234,Y1002&lt;=铜钱系统分析!$E$234),4,AND(Y1002&gt;铜钱系统分析!$D$235,Y1002&lt;=铜钱系统分析!$E$235),3,AND(Y1002&gt;铜钱系统分析!$D$236,Y1002&lt;=铜钱系统分析!$E$236),2)</f>
        <v>3</v>
      </c>
      <c r="AB1002" s="48">
        <f t="shared" ca="1" si="159"/>
        <v>40.317741782748286</v>
      </c>
      <c r="AC1002">
        <f ca="1">_xlfn.IFS(AND(AB1002&gt;铜钱系统分析!$D$233,AB1002&lt;=铜钱系统分析!$E$233),5,AND(AB1002&gt;铜钱系统分析!$D$234,AB1002&lt;=铜钱系统分析!$E$234),4,AND(AB1002&gt;铜钱系统分析!$D$235,AB1002&lt;=铜钱系统分析!$E$235),3,AND(AB1002&gt;铜钱系统分析!$D$236,AB1002&lt;=铜钱系统分析!$E$236),2)</f>
        <v>3</v>
      </c>
    </row>
    <row r="1003" spans="1:29" x14ac:dyDescent="0.15">
      <c r="A1003" s="48">
        <f t="shared" ca="1" si="150"/>
        <v>29.39116723139027</v>
      </c>
      <c r="B1003">
        <f ca="1">_xlfn.IFS(AND(A1003&gt;铜钱系统分析!$D$233,A1003&lt;=铜钱系统分析!$E$233),5,AND(A1003&gt;铜钱系统分析!$D$234,A1003&lt;=铜钱系统分析!$E$234),4,AND(A1003&gt;铜钱系统分析!$D$235,A1003&lt;=铜钱系统分析!$E$235),3,AND(A1003&gt;铜钱系统分析!$D$236,A1003&lt;=铜钱系统分析!$E$236),2)</f>
        <v>3</v>
      </c>
      <c r="D1003" s="48">
        <f t="shared" ca="1" si="151"/>
        <v>12.811034866149484</v>
      </c>
      <c r="E1003">
        <f ca="1">_xlfn.IFS(AND(D1003&gt;铜钱系统分析!$D$233,D1003&lt;=铜钱系统分析!$E$233),5,AND(D1003&gt;铜钱系统分析!$D$234,D1003&lt;=铜钱系统分析!$E$234),4,AND(D1003&gt;铜钱系统分析!$D$235,D1003&lt;=铜钱系统分析!$E$235),3,AND(D1003&gt;铜钱系统分析!$D$236,D1003&lt;=铜钱系统分析!$E$236),2)</f>
        <v>3</v>
      </c>
      <c r="G1003" s="48">
        <f t="shared" ca="1" si="152"/>
        <v>72.173162694626114</v>
      </c>
      <c r="H1003">
        <f ca="1">_xlfn.IFS(AND(G1003&gt;铜钱系统分析!$D$233,G1003&lt;=铜钱系统分析!$E$233),5,AND(G1003&gt;铜钱系统分析!$D$234,G1003&lt;=铜钱系统分析!$E$234),4,AND(G1003&gt;铜钱系统分析!$D$235,G1003&lt;=铜钱系统分析!$E$235),3,AND(G1003&gt;铜钱系统分析!$D$236,G1003&lt;=铜钱系统分析!$E$236),2)</f>
        <v>3</v>
      </c>
      <c r="J1003" s="48">
        <f t="shared" ca="1" si="153"/>
        <v>8.1728548805899308</v>
      </c>
      <c r="K1003">
        <f ca="1">_xlfn.IFS(AND(J1003&gt;铜钱系统分析!$D$233,J1003&lt;=铜钱系统分析!$E$233),5,AND(J1003&gt;铜钱系统分析!$D$234,J1003&lt;=铜钱系统分析!$E$234),4,AND(J1003&gt;铜钱系统分析!$D$235,J1003&lt;=铜钱系统分析!$E$235),3,AND(J1003&gt;铜钱系统分析!$D$236,J1003&lt;=铜钱系统分析!$E$236),2)</f>
        <v>3</v>
      </c>
      <c r="M1003" s="48">
        <f t="shared" ca="1" si="154"/>
        <v>55.399053973456716</v>
      </c>
      <c r="N1003">
        <f ca="1">_xlfn.IFS(AND(M1003&gt;铜钱系统分析!$D$233,M1003&lt;=铜钱系统分析!$E$233),5,AND(M1003&gt;铜钱系统分析!$D$234,M1003&lt;=铜钱系统分析!$E$234),4,AND(M1003&gt;铜钱系统分析!$D$235,M1003&lt;=铜钱系统分析!$E$235),3,AND(M1003&gt;铜钱系统分析!$D$236,M1003&lt;=铜钱系统分析!$E$236),2)</f>
        <v>3</v>
      </c>
      <c r="P1003" s="48">
        <f t="shared" ca="1" si="155"/>
        <v>34.54650776631577</v>
      </c>
      <c r="Q1003">
        <f ca="1">_xlfn.IFS(AND(P1003&gt;铜钱系统分析!$D$233,P1003&lt;=铜钱系统分析!$E$233),5,AND(P1003&gt;铜钱系统分析!$D$234,P1003&lt;=铜钱系统分析!$E$234),4,AND(P1003&gt;铜钱系统分析!$D$235,P1003&lt;=铜钱系统分析!$E$235),3,AND(P1003&gt;铜钱系统分析!$D$236,P1003&lt;=铜钱系统分析!$E$236),2)</f>
        <v>3</v>
      </c>
      <c r="S1003" s="48">
        <f t="shared" ca="1" si="156"/>
        <v>0.32513656224866239</v>
      </c>
      <c r="T1003">
        <f ca="1">_xlfn.IFS(AND(S1003&gt;铜钱系统分析!$D$233,S1003&lt;=铜钱系统分析!$E$233),5,AND(S1003&gt;铜钱系统分析!$D$234,S1003&lt;=铜钱系统分析!$E$234),4,AND(S1003&gt;铜钱系统分析!$D$235,S1003&lt;=铜钱系统分析!$E$235),3,AND(S1003&gt;铜钱系统分析!$D$236,S1003&lt;=铜钱系统分析!$E$236),2)</f>
        <v>5</v>
      </c>
      <c r="V1003" s="48">
        <f t="shared" ca="1" si="157"/>
        <v>63.141771949073075</v>
      </c>
      <c r="W1003">
        <f ca="1">_xlfn.IFS(AND(V1003&gt;铜钱系统分析!$D$233,V1003&lt;=铜钱系统分析!$E$233),5,AND(V1003&gt;铜钱系统分析!$D$234,V1003&lt;=铜钱系统分析!$E$234),4,AND(V1003&gt;铜钱系统分析!$D$235,V1003&lt;=铜钱系统分析!$E$235),3,AND(V1003&gt;铜钱系统分析!$D$236,V1003&lt;=铜钱系统分析!$E$236),2)</f>
        <v>3</v>
      </c>
      <c r="Y1003" s="48">
        <f t="shared" ca="1" si="158"/>
        <v>49.108810087554055</v>
      </c>
      <c r="Z1003">
        <f ca="1">_xlfn.IFS(AND(Y1003&gt;铜钱系统分析!$D$233,Y1003&lt;=铜钱系统分析!$E$233),5,AND(Y1003&gt;铜钱系统分析!$D$234,Y1003&lt;=铜钱系统分析!$E$234),4,AND(Y1003&gt;铜钱系统分析!$D$235,Y1003&lt;=铜钱系统分析!$E$235),3,AND(Y1003&gt;铜钱系统分析!$D$236,Y1003&lt;=铜钱系统分析!$E$236),2)</f>
        <v>3</v>
      </c>
      <c r="AB1003" s="48">
        <f t="shared" ca="1" si="159"/>
        <v>46.106065108998081</v>
      </c>
      <c r="AC1003">
        <f ca="1">_xlfn.IFS(AND(AB1003&gt;铜钱系统分析!$D$233,AB1003&lt;=铜钱系统分析!$E$233),5,AND(AB1003&gt;铜钱系统分析!$D$234,AB1003&lt;=铜钱系统分析!$E$234),4,AND(AB1003&gt;铜钱系统分析!$D$235,AB1003&lt;=铜钱系统分析!$E$235),3,AND(AB1003&gt;铜钱系统分析!$D$236,AB1003&lt;=铜钱系统分析!$E$236),2)</f>
        <v>3</v>
      </c>
    </row>
    <row r="1004" spans="1:29" x14ac:dyDescent="0.15">
      <c r="A1004" s="48">
        <f t="shared" ca="1" si="150"/>
        <v>12.069691912676783</v>
      </c>
      <c r="B1004">
        <f ca="1">_xlfn.IFS(AND(A1004&gt;铜钱系统分析!$D$233,A1004&lt;=铜钱系统分析!$E$233),5,AND(A1004&gt;铜钱系统分析!$D$234,A1004&lt;=铜钱系统分析!$E$234),4,AND(A1004&gt;铜钱系统分析!$D$235,A1004&lt;=铜钱系统分析!$E$235),3,AND(A1004&gt;铜钱系统分析!$D$236,A1004&lt;=铜钱系统分析!$E$236),2)</f>
        <v>3</v>
      </c>
      <c r="D1004" s="48">
        <f t="shared" ca="1" si="151"/>
        <v>64.942236948041398</v>
      </c>
      <c r="E1004">
        <f ca="1">_xlfn.IFS(AND(D1004&gt;铜钱系统分析!$D$233,D1004&lt;=铜钱系统分析!$E$233),5,AND(D1004&gt;铜钱系统分析!$D$234,D1004&lt;=铜钱系统分析!$E$234),4,AND(D1004&gt;铜钱系统分析!$D$235,D1004&lt;=铜钱系统分析!$E$235),3,AND(D1004&gt;铜钱系统分析!$D$236,D1004&lt;=铜钱系统分析!$E$236),2)</f>
        <v>3</v>
      </c>
      <c r="G1004" s="48">
        <f t="shared" ca="1" si="152"/>
        <v>48.861403751222674</v>
      </c>
      <c r="H1004">
        <f ca="1">_xlfn.IFS(AND(G1004&gt;铜钱系统分析!$D$233,G1004&lt;=铜钱系统分析!$E$233),5,AND(G1004&gt;铜钱系统分析!$D$234,G1004&lt;=铜钱系统分析!$E$234),4,AND(G1004&gt;铜钱系统分析!$D$235,G1004&lt;=铜钱系统分析!$E$235),3,AND(G1004&gt;铜钱系统分析!$D$236,G1004&lt;=铜钱系统分析!$E$236),2)</f>
        <v>3</v>
      </c>
      <c r="J1004" s="48">
        <f t="shared" ca="1" si="153"/>
        <v>54.731671002675711</v>
      </c>
      <c r="K1004">
        <f ca="1">_xlfn.IFS(AND(J1004&gt;铜钱系统分析!$D$233,J1004&lt;=铜钱系统分析!$E$233),5,AND(J1004&gt;铜钱系统分析!$D$234,J1004&lt;=铜钱系统分析!$E$234),4,AND(J1004&gt;铜钱系统分析!$D$235,J1004&lt;=铜钱系统分析!$E$235),3,AND(J1004&gt;铜钱系统分析!$D$236,J1004&lt;=铜钱系统分析!$E$236),2)</f>
        <v>3</v>
      </c>
      <c r="M1004" s="48">
        <f t="shared" ca="1" si="154"/>
        <v>93.807734213075904</v>
      </c>
      <c r="N1004">
        <f ca="1">_xlfn.IFS(AND(M1004&gt;铜钱系统分析!$D$233,M1004&lt;=铜钱系统分析!$E$233),5,AND(M1004&gt;铜钱系统分析!$D$234,M1004&lt;=铜钱系统分析!$E$234),4,AND(M1004&gt;铜钱系统分析!$D$235,M1004&lt;=铜钱系统分析!$E$235),3,AND(M1004&gt;铜钱系统分析!$D$236,M1004&lt;=铜钱系统分析!$E$236),2)</f>
        <v>2</v>
      </c>
      <c r="P1004" s="48">
        <f t="shared" ca="1" si="155"/>
        <v>45.982407084299496</v>
      </c>
      <c r="Q1004">
        <f ca="1">_xlfn.IFS(AND(P1004&gt;铜钱系统分析!$D$233,P1004&lt;=铜钱系统分析!$E$233),5,AND(P1004&gt;铜钱系统分析!$D$234,P1004&lt;=铜钱系统分析!$E$234),4,AND(P1004&gt;铜钱系统分析!$D$235,P1004&lt;=铜钱系统分析!$E$235),3,AND(P1004&gt;铜钱系统分析!$D$236,P1004&lt;=铜钱系统分析!$E$236),2)</f>
        <v>3</v>
      </c>
      <c r="S1004" s="48">
        <f t="shared" ca="1" si="156"/>
        <v>44.686748741925506</v>
      </c>
      <c r="T1004">
        <f ca="1">_xlfn.IFS(AND(S1004&gt;铜钱系统分析!$D$233,S1004&lt;=铜钱系统分析!$E$233),5,AND(S1004&gt;铜钱系统分析!$D$234,S1004&lt;=铜钱系统分析!$E$234),4,AND(S1004&gt;铜钱系统分析!$D$235,S1004&lt;=铜钱系统分析!$E$235),3,AND(S1004&gt;铜钱系统分析!$D$236,S1004&lt;=铜钱系统分析!$E$236),2)</f>
        <v>3</v>
      </c>
      <c r="V1004" s="48">
        <f t="shared" ca="1" si="157"/>
        <v>80.970098500577052</v>
      </c>
      <c r="W1004">
        <f ca="1">_xlfn.IFS(AND(V1004&gt;铜钱系统分析!$D$233,V1004&lt;=铜钱系统分析!$E$233),5,AND(V1004&gt;铜钱系统分析!$D$234,V1004&lt;=铜钱系统分析!$E$234),4,AND(V1004&gt;铜钱系统分析!$D$235,V1004&lt;=铜钱系统分析!$E$235),3,AND(V1004&gt;铜钱系统分析!$D$236,V1004&lt;=铜钱系统分析!$E$236),2)</f>
        <v>2</v>
      </c>
      <c r="Y1004" s="48">
        <f t="shared" ca="1" si="158"/>
        <v>12.692837425862569</v>
      </c>
      <c r="Z1004">
        <f ca="1">_xlfn.IFS(AND(Y1004&gt;铜钱系统分析!$D$233,Y1004&lt;=铜钱系统分析!$E$233),5,AND(Y1004&gt;铜钱系统分析!$D$234,Y1004&lt;=铜钱系统分析!$E$234),4,AND(Y1004&gt;铜钱系统分析!$D$235,Y1004&lt;=铜钱系统分析!$E$235),3,AND(Y1004&gt;铜钱系统分析!$D$236,Y1004&lt;=铜钱系统分析!$E$236),2)</f>
        <v>3</v>
      </c>
      <c r="AB1004" s="48">
        <f t="shared" ca="1" si="159"/>
        <v>8.8347483638917534</v>
      </c>
      <c r="AC1004">
        <f ca="1">_xlfn.IFS(AND(AB1004&gt;铜钱系统分析!$D$233,AB1004&lt;=铜钱系统分析!$E$233),5,AND(AB1004&gt;铜钱系统分析!$D$234,AB1004&lt;=铜钱系统分析!$E$234),4,AND(AB1004&gt;铜钱系统分析!$D$235,AB1004&lt;=铜钱系统分析!$E$235),3,AND(AB1004&gt;铜钱系统分析!$D$236,AB1004&lt;=铜钱系统分析!$E$236),2)</f>
        <v>3</v>
      </c>
    </row>
    <row r="1005" spans="1:29" x14ac:dyDescent="0.15">
      <c r="A1005" s="48">
        <f t="shared" ca="1" si="150"/>
        <v>28.378153035478281</v>
      </c>
      <c r="B1005">
        <f ca="1">_xlfn.IFS(AND(A1005&gt;铜钱系统分析!$D$233,A1005&lt;=铜钱系统分析!$E$233),5,AND(A1005&gt;铜钱系统分析!$D$234,A1005&lt;=铜钱系统分析!$E$234),4,AND(A1005&gt;铜钱系统分析!$D$235,A1005&lt;=铜钱系统分析!$E$235),3,AND(A1005&gt;铜钱系统分析!$D$236,A1005&lt;=铜钱系统分析!$E$236),2)</f>
        <v>3</v>
      </c>
      <c r="D1005" s="48">
        <f t="shared" ca="1" si="151"/>
        <v>48.0969310720157</v>
      </c>
      <c r="E1005">
        <f ca="1">_xlfn.IFS(AND(D1005&gt;铜钱系统分析!$D$233,D1005&lt;=铜钱系统分析!$E$233),5,AND(D1005&gt;铜钱系统分析!$D$234,D1005&lt;=铜钱系统分析!$E$234),4,AND(D1005&gt;铜钱系统分析!$D$235,D1005&lt;=铜钱系统分析!$E$235),3,AND(D1005&gt;铜钱系统分析!$D$236,D1005&lt;=铜钱系统分析!$E$236),2)</f>
        <v>3</v>
      </c>
      <c r="G1005" s="48">
        <f t="shared" ca="1" si="152"/>
        <v>84.644967691375484</v>
      </c>
      <c r="H1005">
        <f ca="1">_xlfn.IFS(AND(G1005&gt;铜钱系统分析!$D$233,G1005&lt;=铜钱系统分析!$E$233),5,AND(G1005&gt;铜钱系统分析!$D$234,G1005&lt;=铜钱系统分析!$E$234),4,AND(G1005&gt;铜钱系统分析!$D$235,G1005&lt;=铜钱系统分析!$E$235),3,AND(G1005&gt;铜钱系统分析!$D$236,G1005&lt;=铜钱系统分析!$E$236),2)</f>
        <v>2</v>
      </c>
      <c r="J1005" s="48">
        <f t="shared" ca="1" si="153"/>
        <v>53.195151471592297</v>
      </c>
      <c r="K1005">
        <f ca="1">_xlfn.IFS(AND(J1005&gt;铜钱系统分析!$D$233,J1005&lt;=铜钱系统分析!$E$233),5,AND(J1005&gt;铜钱系统分析!$D$234,J1005&lt;=铜钱系统分析!$E$234),4,AND(J1005&gt;铜钱系统分析!$D$235,J1005&lt;=铜钱系统分析!$E$235),3,AND(J1005&gt;铜钱系统分析!$D$236,J1005&lt;=铜钱系统分析!$E$236),2)</f>
        <v>3</v>
      </c>
      <c r="M1005" s="48">
        <f t="shared" ca="1" si="154"/>
        <v>56.10751447815381</v>
      </c>
      <c r="N1005">
        <f ca="1">_xlfn.IFS(AND(M1005&gt;铜钱系统分析!$D$233,M1005&lt;=铜钱系统分析!$E$233),5,AND(M1005&gt;铜钱系统分析!$D$234,M1005&lt;=铜钱系统分析!$E$234),4,AND(M1005&gt;铜钱系统分析!$D$235,M1005&lt;=铜钱系统分析!$E$235),3,AND(M1005&gt;铜钱系统分析!$D$236,M1005&lt;=铜钱系统分析!$E$236),2)</f>
        <v>3</v>
      </c>
      <c r="P1005" s="48">
        <f t="shared" ca="1" si="155"/>
        <v>64.438596325043079</v>
      </c>
      <c r="Q1005">
        <f ca="1">_xlfn.IFS(AND(P1005&gt;铜钱系统分析!$D$233,P1005&lt;=铜钱系统分析!$E$233),5,AND(P1005&gt;铜钱系统分析!$D$234,P1005&lt;=铜钱系统分析!$E$234),4,AND(P1005&gt;铜钱系统分析!$D$235,P1005&lt;=铜钱系统分析!$E$235),3,AND(P1005&gt;铜钱系统分析!$D$236,P1005&lt;=铜钱系统分析!$E$236),2)</f>
        <v>3</v>
      </c>
      <c r="S1005" s="48">
        <f t="shared" ca="1" si="156"/>
        <v>20.374770455287493</v>
      </c>
      <c r="T1005">
        <f ca="1">_xlfn.IFS(AND(S1005&gt;铜钱系统分析!$D$233,S1005&lt;=铜钱系统分析!$E$233),5,AND(S1005&gt;铜钱系统分析!$D$234,S1005&lt;=铜钱系统分析!$E$234),4,AND(S1005&gt;铜钱系统分析!$D$235,S1005&lt;=铜钱系统分析!$E$235),3,AND(S1005&gt;铜钱系统分析!$D$236,S1005&lt;=铜钱系统分析!$E$236),2)</f>
        <v>3</v>
      </c>
      <c r="V1005" s="48">
        <f t="shared" ca="1" si="157"/>
        <v>12.145599140282936</v>
      </c>
      <c r="W1005">
        <f ca="1">_xlfn.IFS(AND(V1005&gt;铜钱系统分析!$D$233,V1005&lt;=铜钱系统分析!$E$233),5,AND(V1005&gt;铜钱系统分析!$D$234,V1005&lt;=铜钱系统分析!$E$234),4,AND(V1005&gt;铜钱系统分析!$D$235,V1005&lt;=铜钱系统分析!$E$235),3,AND(V1005&gt;铜钱系统分析!$D$236,V1005&lt;=铜钱系统分析!$E$236),2)</f>
        <v>3</v>
      </c>
      <c r="Y1005" s="48">
        <f t="shared" ca="1" si="158"/>
        <v>80.055806174596142</v>
      </c>
      <c r="Z1005">
        <f ca="1">_xlfn.IFS(AND(Y1005&gt;铜钱系统分析!$D$233,Y1005&lt;=铜钱系统分析!$E$233),5,AND(Y1005&gt;铜钱系统分析!$D$234,Y1005&lt;=铜钱系统分析!$E$234),4,AND(Y1005&gt;铜钱系统分析!$D$235,Y1005&lt;=铜钱系统分析!$E$235),3,AND(Y1005&gt;铜钱系统分析!$D$236,Y1005&lt;=铜钱系统分析!$E$236),2)</f>
        <v>2</v>
      </c>
      <c r="AB1005" s="48">
        <f t="shared" ca="1" si="159"/>
        <v>31.252765978393292</v>
      </c>
      <c r="AC1005">
        <f ca="1">_xlfn.IFS(AND(AB1005&gt;铜钱系统分析!$D$233,AB1005&lt;=铜钱系统分析!$E$233),5,AND(AB1005&gt;铜钱系统分析!$D$234,AB1005&lt;=铜钱系统分析!$E$234),4,AND(AB1005&gt;铜钱系统分析!$D$235,AB1005&lt;=铜钱系统分析!$E$235),3,AND(AB1005&gt;铜钱系统分析!$D$236,AB1005&lt;=铜钱系统分析!$E$236),2)</f>
        <v>3</v>
      </c>
    </row>
    <row r="1006" spans="1:29" x14ac:dyDescent="0.15">
      <c r="A1006" s="48">
        <f t="shared" ca="1" si="150"/>
        <v>47.678372794053793</v>
      </c>
      <c r="B1006">
        <f ca="1">_xlfn.IFS(AND(A1006&gt;铜钱系统分析!$D$233,A1006&lt;=铜钱系统分析!$E$233),5,AND(A1006&gt;铜钱系统分析!$D$234,A1006&lt;=铜钱系统分析!$E$234),4,AND(A1006&gt;铜钱系统分析!$D$235,A1006&lt;=铜钱系统分析!$E$235),3,AND(A1006&gt;铜钱系统分析!$D$236,A1006&lt;=铜钱系统分析!$E$236),2)</f>
        <v>3</v>
      </c>
      <c r="D1006" s="48">
        <f t="shared" ca="1" si="151"/>
        <v>35.639268882738847</v>
      </c>
      <c r="E1006">
        <f ca="1">_xlfn.IFS(AND(D1006&gt;铜钱系统分析!$D$233,D1006&lt;=铜钱系统分析!$E$233),5,AND(D1006&gt;铜钱系统分析!$D$234,D1006&lt;=铜钱系统分析!$E$234),4,AND(D1006&gt;铜钱系统分析!$D$235,D1006&lt;=铜钱系统分析!$E$235),3,AND(D1006&gt;铜钱系统分析!$D$236,D1006&lt;=铜钱系统分析!$E$236),2)</f>
        <v>3</v>
      </c>
      <c r="G1006" s="48">
        <f t="shared" ca="1" si="152"/>
        <v>27.887407653699213</v>
      </c>
      <c r="H1006">
        <f ca="1">_xlfn.IFS(AND(G1006&gt;铜钱系统分析!$D$233,G1006&lt;=铜钱系统分析!$E$233),5,AND(G1006&gt;铜钱系统分析!$D$234,G1006&lt;=铜钱系统分析!$E$234),4,AND(G1006&gt;铜钱系统分析!$D$235,G1006&lt;=铜钱系统分析!$E$235),3,AND(G1006&gt;铜钱系统分析!$D$236,G1006&lt;=铜钱系统分析!$E$236),2)</f>
        <v>3</v>
      </c>
      <c r="J1006" s="48">
        <f t="shared" ca="1" si="153"/>
        <v>87.009201897087479</v>
      </c>
      <c r="K1006">
        <f ca="1">_xlfn.IFS(AND(J1006&gt;铜钱系统分析!$D$233,J1006&lt;=铜钱系统分析!$E$233),5,AND(J1006&gt;铜钱系统分析!$D$234,J1006&lt;=铜钱系统分析!$E$234),4,AND(J1006&gt;铜钱系统分析!$D$235,J1006&lt;=铜钱系统分析!$E$235),3,AND(J1006&gt;铜钱系统分析!$D$236,J1006&lt;=铜钱系统分析!$E$236),2)</f>
        <v>2</v>
      </c>
      <c r="M1006" s="48">
        <f t="shared" ca="1" si="154"/>
        <v>97.331423816959699</v>
      </c>
      <c r="N1006">
        <f ca="1">_xlfn.IFS(AND(M1006&gt;铜钱系统分析!$D$233,M1006&lt;=铜钱系统分析!$E$233),5,AND(M1006&gt;铜钱系统分析!$D$234,M1006&lt;=铜钱系统分析!$E$234),4,AND(M1006&gt;铜钱系统分析!$D$235,M1006&lt;=铜钱系统分析!$E$235),3,AND(M1006&gt;铜钱系统分析!$D$236,M1006&lt;=铜钱系统分析!$E$236),2)</f>
        <v>2</v>
      </c>
      <c r="P1006" s="48">
        <f t="shared" ca="1" si="155"/>
        <v>32.916214851729329</v>
      </c>
      <c r="Q1006">
        <f ca="1">_xlfn.IFS(AND(P1006&gt;铜钱系统分析!$D$233,P1006&lt;=铜钱系统分析!$E$233),5,AND(P1006&gt;铜钱系统分析!$D$234,P1006&lt;=铜钱系统分析!$E$234),4,AND(P1006&gt;铜钱系统分析!$D$235,P1006&lt;=铜钱系统分析!$E$235),3,AND(P1006&gt;铜钱系统分析!$D$236,P1006&lt;=铜钱系统分析!$E$236),2)</f>
        <v>3</v>
      </c>
      <c r="S1006" s="48">
        <f t="shared" ca="1" si="156"/>
        <v>25.235601717033131</v>
      </c>
      <c r="T1006">
        <f ca="1">_xlfn.IFS(AND(S1006&gt;铜钱系统分析!$D$233,S1006&lt;=铜钱系统分析!$E$233),5,AND(S1006&gt;铜钱系统分析!$D$234,S1006&lt;=铜钱系统分析!$E$234),4,AND(S1006&gt;铜钱系统分析!$D$235,S1006&lt;=铜钱系统分析!$E$235),3,AND(S1006&gt;铜钱系统分析!$D$236,S1006&lt;=铜钱系统分析!$E$236),2)</f>
        <v>3</v>
      </c>
      <c r="V1006" s="48">
        <f t="shared" ca="1" si="157"/>
        <v>35.643536647665421</v>
      </c>
      <c r="W1006">
        <f ca="1">_xlfn.IFS(AND(V1006&gt;铜钱系统分析!$D$233,V1006&lt;=铜钱系统分析!$E$233),5,AND(V1006&gt;铜钱系统分析!$D$234,V1006&lt;=铜钱系统分析!$E$234),4,AND(V1006&gt;铜钱系统分析!$D$235,V1006&lt;=铜钱系统分析!$E$235),3,AND(V1006&gt;铜钱系统分析!$D$236,V1006&lt;=铜钱系统分析!$E$236),2)</f>
        <v>3</v>
      </c>
      <c r="Y1006" s="48">
        <f t="shared" ca="1" si="158"/>
        <v>10.604347897634547</v>
      </c>
      <c r="Z1006">
        <f ca="1">_xlfn.IFS(AND(Y1006&gt;铜钱系统分析!$D$233,Y1006&lt;=铜钱系统分析!$E$233),5,AND(Y1006&gt;铜钱系统分析!$D$234,Y1006&lt;=铜钱系统分析!$E$234),4,AND(Y1006&gt;铜钱系统分析!$D$235,Y1006&lt;=铜钱系统分析!$E$235),3,AND(Y1006&gt;铜钱系统分析!$D$236,Y1006&lt;=铜钱系统分析!$E$236),2)</f>
        <v>3</v>
      </c>
      <c r="AB1006" s="48">
        <f t="shared" ca="1" si="159"/>
        <v>9.9290313703655144</v>
      </c>
      <c r="AC1006">
        <f ca="1">_xlfn.IFS(AND(AB1006&gt;铜钱系统分析!$D$233,AB1006&lt;=铜钱系统分析!$E$233),5,AND(AB1006&gt;铜钱系统分析!$D$234,AB1006&lt;=铜钱系统分析!$E$234),4,AND(AB1006&gt;铜钱系统分析!$D$235,AB1006&lt;=铜钱系统分析!$E$235),3,AND(AB1006&gt;铜钱系统分析!$D$236,AB1006&lt;=铜钱系统分析!$E$236),2)</f>
        <v>3</v>
      </c>
    </row>
    <row r="1007" spans="1:29" x14ac:dyDescent="0.15">
      <c r="A1007" s="48">
        <f t="shared" ca="1" si="150"/>
        <v>91.197900622680848</v>
      </c>
      <c r="B1007">
        <f ca="1">_xlfn.IFS(AND(A1007&gt;铜钱系统分析!$D$233,A1007&lt;=铜钱系统分析!$E$233),5,AND(A1007&gt;铜钱系统分析!$D$234,A1007&lt;=铜钱系统分析!$E$234),4,AND(A1007&gt;铜钱系统分析!$D$235,A1007&lt;=铜钱系统分析!$E$235),3,AND(A1007&gt;铜钱系统分析!$D$236,A1007&lt;=铜钱系统分析!$E$236),2)</f>
        <v>2</v>
      </c>
      <c r="D1007" s="48">
        <f t="shared" ca="1" si="151"/>
        <v>83.281641616297932</v>
      </c>
      <c r="E1007">
        <f ca="1">_xlfn.IFS(AND(D1007&gt;铜钱系统分析!$D$233,D1007&lt;=铜钱系统分析!$E$233),5,AND(D1007&gt;铜钱系统分析!$D$234,D1007&lt;=铜钱系统分析!$E$234),4,AND(D1007&gt;铜钱系统分析!$D$235,D1007&lt;=铜钱系统分析!$E$235),3,AND(D1007&gt;铜钱系统分析!$D$236,D1007&lt;=铜钱系统分析!$E$236),2)</f>
        <v>2</v>
      </c>
      <c r="G1007" s="48">
        <f t="shared" ca="1" si="152"/>
        <v>22.773030811471617</v>
      </c>
      <c r="H1007">
        <f ca="1">_xlfn.IFS(AND(G1007&gt;铜钱系统分析!$D$233,G1007&lt;=铜钱系统分析!$E$233),5,AND(G1007&gt;铜钱系统分析!$D$234,G1007&lt;=铜钱系统分析!$E$234),4,AND(G1007&gt;铜钱系统分析!$D$235,G1007&lt;=铜钱系统分析!$E$235),3,AND(G1007&gt;铜钱系统分析!$D$236,G1007&lt;=铜钱系统分析!$E$236),2)</f>
        <v>3</v>
      </c>
      <c r="J1007" s="48">
        <f t="shared" ca="1" si="153"/>
        <v>92.325401967207085</v>
      </c>
      <c r="K1007">
        <f ca="1">_xlfn.IFS(AND(J1007&gt;铜钱系统分析!$D$233,J1007&lt;=铜钱系统分析!$E$233),5,AND(J1007&gt;铜钱系统分析!$D$234,J1007&lt;=铜钱系统分析!$E$234),4,AND(J1007&gt;铜钱系统分析!$D$235,J1007&lt;=铜钱系统分析!$E$235),3,AND(J1007&gt;铜钱系统分析!$D$236,J1007&lt;=铜钱系统分析!$E$236),2)</f>
        <v>2</v>
      </c>
      <c r="M1007" s="48">
        <f t="shared" ca="1" si="154"/>
        <v>81.206972469909616</v>
      </c>
      <c r="N1007">
        <f ca="1">_xlfn.IFS(AND(M1007&gt;铜钱系统分析!$D$233,M1007&lt;=铜钱系统分析!$E$233),5,AND(M1007&gt;铜钱系统分析!$D$234,M1007&lt;=铜钱系统分析!$E$234),4,AND(M1007&gt;铜钱系统分析!$D$235,M1007&lt;=铜钱系统分析!$E$235),3,AND(M1007&gt;铜钱系统分析!$D$236,M1007&lt;=铜钱系统分析!$E$236),2)</f>
        <v>2</v>
      </c>
      <c r="P1007" s="48">
        <f t="shared" ca="1" si="155"/>
        <v>25.250570993758547</v>
      </c>
      <c r="Q1007">
        <f ca="1">_xlfn.IFS(AND(P1007&gt;铜钱系统分析!$D$233,P1007&lt;=铜钱系统分析!$E$233),5,AND(P1007&gt;铜钱系统分析!$D$234,P1007&lt;=铜钱系统分析!$E$234),4,AND(P1007&gt;铜钱系统分析!$D$235,P1007&lt;=铜钱系统分析!$E$235),3,AND(P1007&gt;铜钱系统分析!$D$236,P1007&lt;=铜钱系统分析!$E$236),2)</f>
        <v>3</v>
      </c>
      <c r="S1007" s="48">
        <f t="shared" ca="1" si="156"/>
        <v>92.815527577997074</v>
      </c>
      <c r="T1007">
        <f ca="1">_xlfn.IFS(AND(S1007&gt;铜钱系统分析!$D$233,S1007&lt;=铜钱系统分析!$E$233),5,AND(S1007&gt;铜钱系统分析!$D$234,S1007&lt;=铜钱系统分析!$E$234),4,AND(S1007&gt;铜钱系统分析!$D$235,S1007&lt;=铜钱系统分析!$E$235),3,AND(S1007&gt;铜钱系统分析!$D$236,S1007&lt;=铜钱系统分析!$E$236),2)</f>
        <v>2</v>
      </c>
      <c r="V1007" s="48">
        <f t="shared" ca="1" si="157"/>
        <v>54.476851581514715</v>
      </c>
      <c r="W1007">
        <f ca="1">_xlfn.IFS(AND(V1007&gt;铜钱系统分析!$D$233,V1007&lt;=铜钱系统分析!$E$233),5,AND(V1007&gt;铜钱系统分析!$D$234,V1007&lt;=铜钱系统分析!$E$234),4,AND(V1007&gt;铜钱系统分析!$D$235,V1007&lt;=铜钱系统分析!$E$235),3,AND(V1007&gt;铜钱系统分析!$D$236,V1007&lt;=铜钱系统分析!$E$236),2)</f>
        <v>3</v>
      </c>
      <c r="Y1007" s="48">
        <f t="shared" ca="1" si="158"/>
        <v>69.739322115512991</v>
      </c>
      <c r="Z1007">
        <f ca="1">_xlfn.IFS(AND(Y1007&gt;铜钱系统分析!$D$233,Y1007&lt;=铜钱系统分析!$E$233),5,AND(Y1007&gt;铜钱系统分析!$D$234,Y1007&lt;=铜钱系统分析!$E$234),4,AND(Y1007&gt;铜钱系统分析!$D$235,Y1007&lt;=铜钱系统分析!$E$235),3,AND(Y1007&gt;铜钱系统分析!$D$236,Y1007&lt;=铜钱系统分析!$E$236),2)</f>
        <v>3</v>
      </c>
      <c r="AB1007" s="48">
        <f t="shared" ca="1" si="159"/>
        <v>74.164932312323515</v>
      </c>
      <c r="AC1007">
        <f ca="1">_xlfn.IFS(AND(AB1007&gt;铜钱系统分析!$D$233,AB1007&lt;=铜钱系统分析!$E$233),5,AND(AB1007&gt;铜钱系统分析!$D$234,AB1007&lt;=铜钱系统分析!$E$234),4,AND(AB1007&gt;铜钱系统分析!$D$235,AB1007&lt;=铜钱系统分析!$E$235),3,AND(AB1007&gt;铜钱系统分析!$D$236,AB1007&lt;=铜钱系统分析!$E$236),2)</f>
        <v>2</v>
      </c>
    </row>
    <row r="1008" spans="1:29" x14ac:dyDescent="0.15">
      <c r="A1008" s="48">
        <f t="shared" ca="1" si="150"/>
        <v>73.52452520804114</v>
      </c>
      <c r="B1008">
        <f ca="1">_xlfn.IFS(AND(A1008&gt;铜钱系统分析!$D$233,A1008&lt;=铜钱系统分析!$E$233),5,AND(A1008&gt;铜钱系统分析!$D$234,A1008&lt;=铜钱系统分析!$E$234),4,AND(A1008&gt;铜钱系统分析!$D$235,A1008&lt;=铜钱系统分析!$E$235),3,AND(A1008&gt;铜钱系统分析!$D$236,A1008&lt;=铜钱系统分析!$E$236),2)</f>
        <v>2</v>
      </c>
      <c r="D1008" s="48">
        <f t="shared" ca="1" si="151"/>
        <v>30.915081127493604</v>
      </c>
      <c r="E1008">
        <f ca="1">_xlfn.IFS(AND(D1008&gt;铜钱系统分析!$D$233,D1008&lt;=铜钱系统分析!$E$233),5,AND(D1008&gt;铜钱系统分析!$D$234,D1008&lt;=铜钱系统分析!$E$234),4,AND(D1008&gt;铜钱系统分析!$D$235,D1008&lt;=铜钱系统分析!$E$235),3,AND(D1008&gt;铜钱系统分析!$D$236,D1008&lt;=铜钱系统分析!$E$236),2)</f>
        <v>3</v>
      </c>
      <c r="G1008" s="48">
        <f t="shared" ca="1" si="152"/>
        <v>85.876360174812845</v>
      </c>
      <c r="H1008">
        <f ca="1">_xlfn.IFS(AND(G1008&gt;铜钱系统分析!$D$233,G1008&lt;=铜钱系统分析!$E$233),5,AND(G1008&gt;铜钱系统分析!$D$234,G1008&lt;=铜钱系统分析!$E$234),4,AND(G1008&gt;铜钱系统分析!$D$235,G1008&lt;=铜钱系统分析!$E$235),3,AND(G1008&gt;铜钱系统分析!$D$236,G1008&lt;=铜钱系统分析!$E$236),2)</f>
        <v>2</v>
      </c>
      <c r="J1008" s="48">
        <f t="shared" ca="1" si="153"/>
        <v>18.933614782537212</v>
      </c>
      <c r="K1008">
        <f ca="1">_xlfn.IFS(AND(J1008&gt;铜钱系统分析!$D$233,J1008&lt;=铜钱系统分析!$E$233),5,AND(J1008&gt;铜钱系统分析!$D$234,J1008&lt;=铜钱系统分析!$E$234),4,AND(J1008&gt;铜钱系统分析!$D$235,J1008&lt;=铜钱系统分析!$E$235),3,AND(J1008&gt;铜钱系统分析!$D$236,J1008&lt;=铜钱系统分析!$E$236),2)</f>
        <v>3</v>
      </c>
      <c r="M1008" s="48">
        <f t="shared" ca="1" si="154"/>
        <v>37.922902683979032</v>
      </c>
      <c r="N1008">
        <f ca="1">_xlfn.IFS(AND(M1008&gt;铜钱系统分析!$D$233,M1008&lt;=铜钱系统分析!$E$233),5,AND(M1008&gt;铜钱系统分析!$D$234,M1008&lt;=铜钱系统分析!$E$234),4,AND(M1008&gt;铜钱系统分析!$D$235,M1008&lt;=铜钱系统分析!$E$235),3,AND(M1008&gt;铜钱系统分析!$D$236,M1008&lt;=铜钱系统分析!$E$236),2)</f>
        <v>3</v>
      </c>
      <c r="P1008" s="48">
        <f t="shared" ca="1" si="155"/>
        <v>87.846419464693142</v>
      </c>
      <c r="Q1008">
        <f ca="1">_xlfn.IFS(AND(P1008&gt;铜钱系统分析!$D$233,P1008&lt;=铜钱系统分析!$E$233),5,AND(P1008&gt;铜钱系统分析!$D$234,P1008&lt;=铜钱系统分析!$E$234),4,AND(P1008&gt;铜钱系统分析!$D$235,P1008&lt;=铜钱系统分析!$E$235),3,AND(P1008&gt;铜钱系统分析!$D$236,P1008&lt;=铜钱系统分析!$E$236),2)</f>
        <v>2</v>
      </c>
      <c r="S1008" s="48">
        <f t="shared" ca="1" si="156"/>
        <v>95.626579972146047</v>
      </c>
      <c r="T1008">
        <f ca="1">_xlfn.IFS(AND(S1008&gt;铜钱系统分析!$D$233,S1008&lt;=铜钱系统分析!$E$233),5,AND(S1008&gt;铜钱系统分析!$D$234,S1008&lt;=铜钱系统分析!$E$234),4,AND(S1008&gt;铜钱系统分析!$D$235,S1008&lt;=铜钱系统分析!$E$235),3,AND(S1008&gt;铜钱系统分析!$D$236,S1008&lt;=铜钱系统分析!$E$236),2)</f>
        <v>2</v>
      </c>
      <c r="V1008" s="48">
        <f t="shared" ca="1" si="157"/>
        <v>3.0436740765243497</v>
      </c>
      <c r="W1008">
        <f ca="1">_xlfn.IFS(AND(V1008&gt;铜钱系统分析!$D$233,V1008&lt;=铜钱系统分析!$E$233),5,AND(V1008&gt;铜钱系统分析!$D$234,V1008&lt;=铜钱系统分析!$E$234),4,AND(V1008&gt;铜钱系统分析!$D$235,V1008&lt;=铜钱系统分析!$E$235),3,AND(V1008&gt;铜钱系统分析!$D$236,V1008&lt;=铜钱系统分析!$E$236),2)</f>
        <v>3</v>
      </c>
      <c r="Y1008" s="48">
        <f t="shared" ca="1" si="158"/>
        <v>28.395400753429211</v>
      </c>
      <c r="Z1008">
        <f ca="1">_xlfn.IFS(AND(Y1008&gt;铜钱系统分析!$D$233,Y1008&lt;=铜钱系统分析!$E$233),5,AND(Y1008&gt;铜钱系统分析!$D$234,Y1008&lt;=铜钱系统分析!$E$234),4,AND(Y1008&gt;铜钱系统分析!$D$235,Y1008&lt;=铜钱系统分析!$E$235),3,AND(Y1008&gt;铜钱系统分析!$D$236,Y1008&lt;=铜钱系统分析!$E$236),2)</f>
        <v>3</v>
      </c>
      <c r="AB1008" s="48">
        <f t="shared" ca="1" si="159"/>
        <v>64.332717096323563</v>
      </c>
      <c r="AC1008">
        <f ca="1">_xlfn.IFS(AND(AB1008&gt;铜钱系统分析!$D$233,AB1008&lt;=铜钱系统分析!$E$233),5,AND(AB1008&gt;铜钱系统分析!$D$234,AB1008&lt;=铜钱系统分析!$E$234),4,AND(AB1008&gt;铜钱系统分析!$D$235,AB1008&lt;=铜钱系统分析!$E$235),3,AND(AB1008&gt;铜钱系统分析!$D$236,AB1008&lt;=铜钱系统分析!$E$236),2)</f>
        <v>3</v>
      </c>
    </row>
    <row r="1009" spans="1:29" x14ac:dyDescent="0.15">
      <c r="A1009" s="48">
        <f t="shared" ca="1" si="150"/>
        <v>82.446382031929872</v>
      </c>
      <c r="B1009">
        <f ca="1">_xlfn.IFS(AND(A1009&gt;铜钱系统分析!$D$233,A1009&lt;=铜钱系统分析!$E$233),5,AND(A1009&gt;铜钱系统分析!$D$234,A1009&lt;=铜钱系统分析!$E$234),4,AND(A1009&gt;铜钱系统分析!$D$235,A1009&lt;=铜钱系统分析!$E$235),3,AND(A1009&gt;铜钱系统分析!$D$236,A1009&lt;=铜钱系统分析!$E$236),2)</f>
        <v>2</v>
      </c>
      <c r="D1009" s="48">
        <f t="shared" ca="1" si="151"/>
        <v>39.19043159616399</v>
      </c>
      <c r="E1009">
        <f ca="1">_xlfn.IFS(AND(D1009&gt;铜钱系统分析!$D$233,D1009&lt;=铜钱系统分析!$E$233),5,AND(D1009&gt;铜钱系统分析!$D$234,D1009&lt;=铜钱系统分析!$E$234),4,AND(D1009&gt;铜钱系统分析!$D$235,D1009&lt;=铜钱系统分析!$E$235),3,AND(D1009&gt;铜钱系统分析!$D$236,D1009&lt;=铜钱系统分析!$E$236),2)</f>
        <v>3</v>
      </c>
      <c r="G1009" s="48">
        <f t="shared" ca="1" si="152"/>
        <v>90.503851001946614</v>
      </c>
      <c r="H1009">
        <f ca="1">_xlfn.IFS(AND(G1009&gt;铜钱系统分析!$D$233,G1009&lt;=铜钱系统分析!$E$233),5,AND(G1009&gt;铜钱系统分析!$D$234,G1009&lt;=铜钱系统分析!$E$234),4,AND(G1009&gt;铜钱系统分析!$D$235,G1009&lt;=铜钱系统分析!$E$235),3,AND(G1009&gt;铜钱系统分析!$D$236,G1009&lt;=铜钱系统分析!$E$236),2)</f>
        <v>2</v>
      </c>
      <c r="J1009" s="48">
        <f t="shared" ca="1" si="153"/>
        <v>61.480717307123541</v>
      </c>
      <c r="K1009">
        <f ca="1">_xlfn.IFS(AND(J1009&gt;铜钱系统分析!$D$233,J1009&lt;=铜钱系统分析!$E$233),5,AND(J1009&gt;铜钱系统分析!$D$234,J1009&lt;=铜钱系统分析!$E$234),4,AND(J1009&gt;铜钱系统分析!$D$235,J1009&lt;=铜钱系统分析!$E$235),3,AND(J1009&gt;铜钱系统分析!$D$236,J1009&lt;=铜钱系统分析!$E$236),2)</f>
        <v>3</v>
      </c>
      <c r="M1009" s="48">
        <f t="shared" ca="1" si="154"/>
        <v>32.008830292119427</v>
      </c>
      <c r="N1009">
        <f ca="1">_xlfn.IFS(AND(M1009&gt;铜钱系统分析!$D$233,M1009&lt;=铜钱系统分析!$E$233),5,AND(M1009&gt;铜钱系统分析!$D$234,M1009&lt;=铜钱系统分析!$E$234),4,AND(M1009&gt;铜钱系统分析!$D$235,M1009&lt;=铜钱系统分析!$E$235),3,AND(M1009&gt;铜钱系统分析!$D$236,M1009&lt;=铜钱系统分析!$E$236),2)</f>
        <v>3</v>
      </c>
      <c r="P1009" s="48">
        <f t="shared" ca="1" si="155"/>
        <v>82.577781841969312</v>
      </c>
      <c r="Q1009">
        <f ca="1">_xlfn.IFS(AND(P1009&gt;铜钱系统分析!$D$233,P1009&lt;=铜钱系统分析!$E$233),5,AND(P1009&gt;铜钱系统分析!$D$234,P1009&lt;=铜钱系统分析!$E$234),4,AND(P1009&gt;铜钱系统分析!$D$235,P1009&lt;=铜钱系统分析!$E$235),3,AND(P1009&gt;铜钱系统分析!$D$236,P1009&lt;=铜钱系统分析!$E$236),2)</f>
        <v>2</v>
      </c>
      <c r="S1009" s="48">
        <f t="shared" ca="1" si="156"/>
        <v>65.033312937368351</v>
      </c>
      <c r="T1009">
        <f ca="1">_xlfn.IFS(AND(S1009&gt;铜钱系统分析!$D$233,S1009&lt;=铜钱系统分析!$E$233),5,AND(S1009&gt;铜钱系统分析!$D$234,S1009&lt;=铜钱系统分析!$E$234),4,AND(S1009&gt;铜钱系统分析!$D$235,S1009&lt;=铜钱系统分析!$E$235),3,AND(S1009&gt;铜钱系统分析!$D$236,S1009&lt;=铜钱系统分析!$E$236),2)</f>
        <v>3</v>
      </c>
      <c r="V1009" s="48">
        <f t="shared" ca="1" si="157"/>
        <v>48.946557662043134</v>
      </c>
      <c r="W1009">
        <f ca="1">_xlfn.IFS(AND(V1009&gt;铜钱系统分析!$D$233,V1009&lt;=铜钱系统分析!$E$233),5,AND(V1009&gt;铜钱系统分析!$D$234,V1009&lt;=铜钱系统分析!$E$234),4,AND(V1009&gt;铜钱系统分析!$D$235,V1009&lt;=铜钱系统分析!$E$235),3,AND(V1009&gt;铜钱系统分析!$D$236,V1009&lt;=铜钱系统分析!$E$236),2)</f>
        <v>3</v>
      </c>
      <c r="Y1009" s="48">
        <f t="shared" ca="1" si="158"/>
        <v>1.554343298307892</v>
      </c>
      <c r="Z1009">
        <f ca="1">_xlfn.IFS(AND(Y1009&gt;铜钱系统分析!$D$233,Y1009&lt;=铜钱系统分析!$E$233),5,AND(Y1009&gt;铜钱系统分析!$D$234,Y1009&lt;=铜钱系统分析!$E$234),4,AND(Y1009&gt;铜钱系统分析!$D$235,Y1009&lt;=铜钱系统分析!$E$235),3,AND(Y1009&gt;铜钱系统分析!$D$236,Y1009&lt;=铜钱系统分析!$E$236),2)</f>
        <v>4</v>
      </c>
      <c r="AB1009" s="48">
        <f t="shared" ca="1" si="159"/>
        <v>41.607714615811553</v>
      </c>
      <c r="AC1009">
        <f ca="1">_xlfn.IFS(AND(AB1009&gt;铜钱系统分析!$D$233,AB1009&lt;=铜钱系统分析!$E$233),5,AND(AB1009&gt;铜钱系统分析!$D$234,AB1009&lt;=铜钱系统分析!$E$234),4,AND(AB1009&gt;铜钱系统分析!$D$235,AB1009&lt;=铜钱系统分析!$E$235),3,AND(AB1009&gt;铜钱系统分析!$D$236,AB1009&lt;=铜钱系统分析!$E$236),2)</f>
        <v>3</v>
      </c>
    </row>
    <row r="1010" spans="1:29" x14ac:dyDescent="0.15">
      <c r="A1010" s="48">
        <f t="shared" ca="1" si="150"/>
        <v>58.696602102314053</v>
      </c>
      <c r="B1010">
        <f ca="1">_xlfn.IFS(AND(A1010&gt;铜钱系统分析!$D$233,A1010&lt;=铜钱系统分析!$E$233),5,AND(A1010&gt;铜钱系统分析!$D$234,A1010&lt;=铜钱系统分析!$E$234),4,AND(A1010&gt;铜钱系统分析!$D$235,A1010&lt;=铜钱系统分析!$E$235),3,AND(A1010&gt;铜钱系统分析!$D$236,A1010&lt;=铜钱系统分析!$E$236),2)</f>
        <v>3</v>
      </c>
      <c r="D1010" s="48">
        <f t="shared" ca="1" si="151"/>
        <v>40.295075122624247</v>
      </c>
      <c r="E1010">
        <f ca="1">_xlfn.IFS(AND(D1010&gt;铜钱系统分析!$D$233,D1010&lt;=铜钱系统分析!$E$233),5,AND(D1010&gt;铜钱系统分析!$D$234,D1010&lt;=铜钱系统分析!$E$234),4,AND(D1010&gt;铜钱系统分析!$D$235,D1010&lt;=铜钱系统分析!$E$235),3,AND(D1010&gt;铜钱系统分析!$D$236,D1010&lt;=铜钱系统分析!$E$236),2)</f>
        <v>3</v>
      </c>
      <c r="G1010" s="48">
        <f t="shared" ca="1" si="152"/>
        <v>55.861380088334592</v>
      </c>
      <c r="H1010">
        <f ca="1">_xlfn.IFS(AND(G1010&gt;铜钱系统分析!$D$233,G1010&lt;=铜钱系统分析!$E$233),5,AND(G1010&gt;铜钱系统分析!$D$234,G1010&lt;=铜钱系统分析!$E$234),4,AND(G1010&gt;铜钱系统分析!$D$235,G1010&lt;=铜钱系统分析!$E$235),3,AND(G1010&gt;铜钱系统分析!$D$236,G1010&lt;=铜钱系统分析!$E$236),2)</f>
        <v>3</v>
      </c>
      <c r="J1010" s="48">
        <f t="shared" ca="1" si="153"/>
        <v>77.69789305169266</v>
      </c>
      <c r="K1010">
        <f ca="1">_xlfn.IFS(AND(J1010&gt;铜钱系统分析!$D$233,J1010&lt;=铜钱系统分析!$E$233),5,AND(J1010&gt;铜钱系统分析!$D$234,J1010&lt;=铜钱系统分析!$E$234),4,AND(J1010&gt;铜钱系统分析!$D$235,J1010&lt;=铜钱系统分析!$E$235),3,AND(J1010&gt;铜钱系统分析!$D$236,J1010&lt;=铜钱系统分析!$E$236),2)</f>
        <v>2</v>
      </c>
      <c r="M1010" s="48">
        <f t="shared" ca="1" si="154"/>
        <v>89.412920858990219</v>
      </c>
      <c r="N1010">
        <f ca="1">_xlfn.IFS(AND(M1010&gt;铜钱系统分析!$D$233,M1010&lt;=铜钱系统分析!$E$233),5,AND(M1010&gt;铜钱系统分析!$D$234,M1010&lt;=铜钱系统分析!$E$234),4,AND(M1010&gt;铜钱系统分析!$D$235,M1010&lt;=铜钱系统分析!$E$235),3,AND(M1010&gt;铜钱系统分析!$D$236,M1010&lt;=铜钱系统分析!$E$236),2)</f>
        <v>2</v>
      </c>
      <c r="P1010" s="48">
        <f t="shared" ca="1" si="155"/>
        <v>60.240131725661371</v>
      </c>
      <c r="Q1010">
        <f ca="1">_xlfn.IFS(AND(P1010&gt;铜钱系统分析!$D$233,P1010&lt;=铜钱系统分析!$E$233),5,AND(P1010&gt;铜钱系统分析!$D$234,P1010&lt;=铜钱系统分析!$E$234),4,AND(P1010&gt;铜钱系统分析!$D$235,P1010&lt;=铜钱系统分析!$E$235),3,AND(P1010&gt;铜钱系统分析!$D$236,P1010&lt;=铜钱系统分析!$E$236),2)</f>
        <v>3</v>
      </c>
      <c r="S1010" s="48">
        <f t="shared" ca="1" si="156"/>
        <v>6.7978040760598546</v>
      </c>
      <c r="T1010">
        <f ca="1">_xlfn.IFS(AND(S1010&gt;铜钱系统分析!$D$233,S1010&lt;=铜钱系统分析!$E$233),5,AND(S1010&gt;铜钱系统分析!$D$234,S1010&lt;=铜钱系统分析!$E$234),4,AND(S1010&gt;铜钱系统分析!$D$235,S1010&lt;=铜钱系统分析!$E$235),3,AND(S1010&gt;铜钱系统分析!$D$236,S1010&lt;=铜钱系统分析!$E$236),2)</f>
        <v>3</v>
      </c>
      <c r="V1010" s="48">
        <f t="shared" ca="1" si="157"/>
        <v>84.019271673833956</v>
      </c>
      <c r="W1010">
        <f ca="1">_xlfn.IFS(AND(V1010&gt;铜钱系统分析!$D$233,V1010&lt;=铜钱系统分析!$E$233),5,AND(V1010&gt;铜钱系统分析!$D$234,V1010&lt;=铜钱系统分析!$E$234),4,AND(V1010&gt;铜钱系统分析!$D$235,V1010&lt;=铜钱系统分析!$E$235),3,AND(V1010&gt;铜钱系统分析!$D$236,V1010&lt;=铜钱系统分析!$E$236),2)</f>
        <v>2</v>
      </c>
      <c r="Y1010" s="48">
        <f t="shared" ca="1" si="158"/>
        <v>25.17467657914446</v>
      </c>
      <c r="Z1010">
        <f ca="1">_xlfn.IFS(AND(Y1010&gt;铜钱系统分析!$D$233,Y1010&lt;=铜钱系统分析!$E$233),5,AND(Y1010&gt;铜钱系统分析!$D$234,Y1010&lt;=铜钱系统分析!$E$234),4,AND(Y1010&gt;铜钱系统分析!$D$235,Y1010&lt;=铜钱系统分析!$E$235),3,AND(Y1010&gt;铜钱系统分析!$D$236,Y1010&lt;=铜钱系统分析!$E$236),2)</f>
        <v>3</v>
      </c>
      <c r="AB1010" s="48">
        <f t="shared" ca="1" si="159"/>
        <v>69.283167873891884</v>
      </c>
      <c r="AC1010">
        <f ca="1">_xlfn.IFS(AND(AB1010&gt;铜钱系统分析!$D$233,AB1010&lt;=铜钱系统分析!$E$233),5,AND(AB1010&gt;铜钱系统分析!$D$234,AB1010&lt;=铜钱系统分析!$E$234),4,AND(AB1010&gt;铜钱系统分析!$D$235,AB1010&lt;=铜钱系统分析!$E$235),3,AND(AB1010&gt;铜钱系统分析!$D$236,AB1010&lt;=铜钱系统分析!$E$236),2)</f>
        <v>3</v>
      </c>
    </row>
  </sheetData>
  <phoneticPr fontId="1" type="noConversion"/>
  <dataValidations count="1">
    <dataValidation allowBlank="1" showInputMessage="1" showErrorMessage="1" prompt="1轮是抽1000次" sqref="C4" xr:uid="{00000000-0002-0000-08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铜钱系统分析</vt:lpstr>
      <vt:lpstr>铜钱产出</vt:lpstr>
      <vt:lpstr>武将战法成长</vt:lpstr>
      <vt:lpstr>武将技能获取</vt:lpstr>
      <vt:lpstr>附表1</vt:lpstr>
      <vt:lpstr>附表2</vt:lpstr>
      <vt:lpstr>附表3</vt:lpstr>
      <vt:lpstr>附表4</vt:lpstr>
      <vt:lpstr>附表5</vt:lpstr>
      <vt:lpstr>附表6</vt:lpstr>
      <vt:lpstr>附表7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Mevil Cai</dc:creator>
  <cp:lastModifiedBy>Mevil Cai</cp:lastModifiedBy>
  <dcterms:created xsi:type="dcterms:W3CDTF">2017-08-04T05:58:15Z</dcterms:created>
  <dcterms:modified xsi:type="dcterms:W3CDTF">2017-08-12T10:50:35Z</dcterms:modified>
</cp:coreProperties>
</file>