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16上半年销售数据明细表" sheetId="1" r:id="rId1"/>
    <sheet name="总体销售数据对比分析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M4" authorId="0">
      <text>
        <r>
          <rPr>
            <sz val="9"/>
            <rFont val="宋体"/>
            <charset val="134"/>
          </rPr>
          <t>与上一年度上半年比较</t>
        </r>
      </text>
    </comment>
    <comment ref="N4" authorId="0">
      <text>
        <r>
          <rPr>
            <sz val="9"/>
            <rFont val="宋体"/>
            <charset val="134"/>
          </rPr>
          <t>与上一年度下半年比较</t>
        </r>
      </text>
    </comment>
  </commentList>
</comments>
</file>

<file path=xl/sharedStrings.xml><?xml version="1.0" encoding="utf-8"?>
<sst xmlns="http://schemas.openxmlformats.org/spreadsheetml/2006/main" count="341" uniqueCount="67">
  <si>
    <t xml:space="preserve">          营销实战工具——销售业务管理 </t>
  </si>
  <si>
    <t>2016上半年各渠道商销售（发货）数据明细表</t>
  </si>
  <si>
    <t>注：本表格为上半年各渠道商销售数据统计表，要求按照产品分类统计，且明确列出具体的日期（最好按照日期顺序排列），是本分析工具的基础数据表。由于本工具主要强调分析功能，而且一般企业的销售数据都是现成的，因此此表格没有设置下拉菜单、自动生成数据等功能，因此，只需要按照本表格格式，将数据导入本表格内即可（目前表格中销售额是自动生成的）。需要注意的是：日期格式保持统一、产品编号与对应产品信息保持一致，所需要分析的数据信息尽量填入完整。表格中数据仅供模拟分析使用，若有不对应的产品信息，请予以忽略。</t>
  </si>
  <si>
    <t>序号</t>
  </si>
  <si>
    <t>日期/时间</t>
  </si>
  <si>
    <t>订单号</t>
  </si>
  <si>
    <t>渠道商名称</t>
  </si>
  <si>
    <t>产品编号</t>
  </si>
  <si>
    <t>产品类别</t>
  </si>
  <si>
    <t>产品名称</t>
  </si>
  <si>
    <t>规格型号</t>
  </si>
  <si>
    <t>单位</t>
  </si>
  <si>
    <t>供货单价</t>
  </si>
  <si>
    <t>指导销售价</t>
  </si>
  <si>
    <t>销售数量</t>
  </si>
  <si>
    <t>销售额(元)</t>
  </si>
  <si>
    <t>支付方式</t>
  </si>
  <si>
    <t>联系人</t>
  </si>
  <si>
    <t>所在区域</t>
  </si>
  <si>
    <t>备注</t>
  </si>
  <si>
    <t>渠道商1</t>
  </si>
  <si>
    <t>类别1</t>
  </si>
  <si>
    <t>产品名称1</t>
  </si>
  <si>
    <t>S</t>
  </si>
  <si>
    <t>个</t>
  </si>
  <si>
    <t>渠道商2</t>
  </si>
  <si>
    <t>渠道商3</t>
  </si>
  <si>
    <t>类别2</t>
  </si>
  <si>
    <t>产品名称3</t>
  </si>
  <si>
    <t>SS</t>
  </si>
  <si>
    <t>包</t>
  </si>
  <si>
    <t>渠道商4</t>
  </si>
  <si>
    <t>LL</t>
  </si>
  <si>
    <t>瓶</t>
  </si>
  <si>
    <t>渠道商7</t>
  </si>
  <si>
    <t>渠道商6</t>
  </si>
  <si>
    <t>产品名称4</t>
  </si>
  <si>
    <t>HH</t>
  </si>
  <si>
    <t>LLL</t>
  </si>
  <si>
    <t>渠道商8</t>
  </si>
  <si>
    <t>类别3</t>
  </si>
  <si>
    <t>产品名称5</t>
  </si>
  <si>
    <t>SSS</t>
  </si>
  <si>
    <t>5EEE</t>
  </si>
  <si>
    <t>产品名称6</t>
  </si>
  <si>
    <t>6FF</t>
  </si>
  <si>
    <t>6FFF</t>
  </si>
  <si>
    <t>L</t>
  </si>
  <si>
    <t>件</t>
  </si>
  <si>
    <t>渠道商5</t>
  </si>
  <si>
    <t>产品名称2</t>
  </si>
  <si>
    <t>KK</t>
  </si>
  <si>
    <t>箱</t>
  </si>
  <si>
    <t>M</t>
  </si>
  <si>
    <t xml:space="preserve">           营销实战工具——销售业务管理 </t>
  </si>
  <si>
    <r>
      <rPr>
        <b/>
        <sz val="16"/>
        <color theme="0"/>
        <rFont val="微软雅黑"/>
        <charset val="134"/>
      </rPr>
      <t>2017上半年各渠道商总体销售数据对比分析</t>
    </r>
    <r>
      <rPr>
        <sz val="16"/>
        <color theme="0"/>
        <rFont val="微软雅黑"/>
        <charset val="134"/>
      </rPr>
      <t>（全自动，第1名醒目提示）</t>
    </r>
  </si>
  <si>
    <t>注：本表格用于统计和分析上半年各渠道每月度及总体销售数据情况，包括各渠道销售额占比、同比增长、环比增长、月均增长率、销售额排序等关键数据分析。使用方法：本年度各月数据来源于基础数据表，只需要输入2015年度相关数据及所有渠道或者代理商名称（要求与基础数据表一致、且渠道数量完整）即可，其他数据及图表为自动生成，请勿随意录入数据。</t>
  </si>
  <si>
    <t>渠道</t>
  </si>
  <si>
    <t>2015年上半年</t>
  </si>
  <si>
    <t>2015年下半年</t>
  </si>
  <si>
    <t>2016上半年合计</t>
  </si>
  <si>
    <t>占比</t>
  </si>
  <si>
    <t>排名</t>
  </si>
  <si>
    <t>同比增长</t>
  </si>
  <si>
    <t>环比增长</t>
  </si>
  <si>
    <t>月均增长率</t>
  </si>
  <si>
    <t>合计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</si>
</sst>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&quot;月&quot;"/>
    <numFmt numFmtId="7" formatCode="&quot;￥&quot;#,##0.00;&quot;￥&quot;\-#,##0.00"/>
    <numFmt numFmtId="177" formatCode="yyyy/m/d;@"/>
    <numFmt numFmtId="178" formatCode="&quot;￥&quot;#,##0.00_);[Red]\(&quot;￥&quot;#,##0.00\)"/>
    <numFmt numFmtId="8" formatCode="&quot;￥&quot;#,##0.00;[Red]&quot;￥&quot;\-#,##0.00"/>
  </numFmts>
  <fonts count="37">
    <font>
      <sz val="11"/>
      <color theme="1"/>
      <name val="宋体"/>
      <charset val="134"/>
      <scheme val="minor"/>
    </font>
    <font>
      <b/>
      <sz val="14"/>
      <color theme="1" tint="0.349986266670736"/>
      <name val="微软雅黑"/>
      <charset val="134"/>
    </font>
    <font>
      <b/>
      <sz val="16"/>
      <color theme="0"/>
      <name val="微软雅黑"/>
      <charset val="134"/>
    </font>
    <font>
      <sz val="1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0"/>
      <name val="微软雅黑"/>
      <charset val="134"/>
    </font>
    <font>
      <b/>
      <sz val="10"/>
      <color theme="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9"/>
      <color theme="0"/>
      <name val="微软雅黑"/>
      <charset val="134"/>
    </font>
    <font>
      <sz val="9"/>
      <color theme="0" tint="-0.499984740745262"/>
      <name val="宋体"/>
      <charset val="134"/>
    </font>
    <font>
      <b/>
      <sz val="16"/>
      <color rgb="FFFFFFFF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0"/>
      <name val="微软雅黑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theme="0" tint="-0.249977111117893"/>
      </diagonal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theme="0" tint="-0.349986266670736"/>
      </right>
      <top style="thin">
        <color rgb="FFBFBFBF"/>
      </top>
      <bottom style="thin">
        <color rgb="FFBFBFBF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rgb="FFBFBFBF"/>
      </top>
      <bottom style="thin">
        <color rgb="FFBFBFBF"/>
      </bottom>
      <diagonal/>
    </border>
    <border>
      <left style="thin">
        <color theme="0" tint="-0.34998626667073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30" fillId="9" borderId="10" applyNumberFormat="0" applyAlignment="0" applyProtection="0">
      <alignment vertical="center"/>
    </xf>
    <xf numFmtId="0" fontId="32" fillId="35" borderId="15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7" fontId="6" fillId="5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7" fontId="6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7" fontId="8" fillId="3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176" fontId="7" fillId="3" borderId="3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7" fontId="9" fillId="5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7" fontId="9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7" fontId="10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0" fontId="11" fillId="3" borderId="4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2" fillId="0" borderId="0" xfId="0" applyFont="1" applyFill="1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1" fillId="2" borderId="0" xfId="0" applyNumberFormat="1" applyFont="1" applyFill="1" applyAlignment="1">
      <alignment horizontal="left" vertical="center"/>
    </xf>
    <xf numFmtId="0" fontId="13" fillId="3" borderId="5" xfId="0" applyFont="1" applyFill="1" applyBorder="1" applyAlignment="1">
      <alignment horizontal="center" vertical="center" wrapText="1"/>
    </xf>
    <xf numFmtId="177" fontId="13" fillId="3" borderId="5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177" fontId="5" fillId="4" borderId="0" xfId="0" applyNumberFormat="1" applyFont="1" applyFill="1" applyAlignment="1">
      <alignment horizontal="left" vertical="center" wrapText="1"/>
    </xf>
    <xf numFmtId="0" fontId="8" fillId="3" borderId="6" xfId="0" applyNumberFormat="1" applyFont="1" applyFill="1" applyBorder="1" applyAlignment="1">
      <alignment horizontal="center" vertical="center" wrapText="1"/>
    </xf>
    <xf numFmtId="177" fontId="8" fillId="3" borderId="7" xfId="0" applyNumberFormat="1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177" fontId="14" fillId="7" borderId="5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177" fontId="14" fillId="8" borderId="5" xfId="0" applyNumberFormat="1" applyFont="1" applyFill="1" applyBorder="1" applyAlignment="1">
      <alignment horizontal="center" vertical="center" wrapText="1"/>
    </xf>
    <xf numFmtId="8" fontId="14" fillId="7" borderId="5" xfId="0" applyNumberFormat="1" applyFont="1" applyFill="1" applyBorder="1" applyAlignment="1">
      <alignment horizontal="center" vertical="center" wrapText="1"/>
    </xf>
    <xf numFmtId="8" fontId="14" fillId="8" borderId="5" xfId="0" applyNumberFormat="1" applyFont="1" applyFill="1" applyBorder="1" applyAlignment="1">
      <alignment horizontal="center" vertical="center" wrapText="1"/>
    </xf>
    <xf numFmtId="0" fontId="8" fillId="3" borderId="8" xfId="0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justify" vertical="center" wrapText="1"/>
    </xf>
    <xf numFmtId="0" fontId="15" fillId="8" borderId="5" xfId="0" applyFont="1" applyFill="1" applyBorder="1" applyAlignment="1">
      <alignment horizontal="justify" vertical="center" wrapText="1"/>
    </xf>
    <xf numFmtId="0" fontId="5" fillId="8" borderId="5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theme="0"/>
      </font>
      <fill>
        <patternFill patternType="solid">
          <bgColor rgb="FFC00000"/>
        </patternFill>
      </fill>
    </dxf>
    <dxf>
      <font>
        <b val="1"/>
        <i val="0"/>
        <color rgb="FFC00000"/>
      </font>
      <fill>
        <patternFill patternType="solid">
          <bgColor theme="5" tint="0.799981688894314"/>
        </patternFill>
      </fill>
    </dxf>
  </dxfs>
  <tableStyles count="0" defaultTableStyle="TableStyleMedium2"/>
  <colors>
    <mruColors>
      <color rgb="00FFFF99"/>
      <color rgb="0000A84C"/>
      <color rgb="00009A46"/>
      <color rgb="00B84542"/>
      <color rgb="00007635"/>
      <color rgb="008B71AB"/>
      <color rgb="00FFFFCC"/>
      <color rgb="00A997C1"/>
      <color rgb="0069633B"/>
      <color rgb="00AFA3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各渠道商上半年销售数据分析</a:t>
            </a:r>
            <a:endParaRPr lang="zh-CN" altLang="en-US" sz="1200" b="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184"/>
          <c:y val="0.190972222222222"/>
          <c:w val="0.779498666666667"/>
          <c:h val="0.595462962962963"/>
        </c:manualLayout>
      </c:layout>
      <c:areaChart>
        <c:grouping val="stacked"/>
        <c:varyColors val="0"/>
        <c:ser>
          <c:idx val="2"/>
          <c:order val="2"/>
          <c:tx>
            <c:strRef>
              <c:f>总体销售数据对比分析!$D$4</c:f>
              <c:strCache>
                <c:ptCount val="1"/>
                <c:pt idx="0">
                  <c:v>1月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总体销售数据对比分析!$D$5:$D$13</c15:sqref>
                  </c15:fullRef>
                </c:ext>
              </c:extLst>
              <c:f>总体销售数据对比分析!$D$5:$D$12</c:f>
              <c:numCache>
                <c:formatCode>"￥"#,##0.00;"￥"\-#,##0.00</c:formatCode>
                <c:ptCount val="8"/>
                <c:pt idx="0">
                  <c:v>1500</c:v>
                </c:pt>
                <c:pt idx="1">
                  <c:v>40000</c:v>
                </c:pt>
                <c:pt idx="2">
                  <c:v>6000</c:v>
                </c:pt>
                <c:pt idx="3">
                  <c:v>100000</c:v>
                </c:pt>
                <c:pt idx="4">
                  <c:v>0</c:v>
                </c:pt>
                <c:pt idx="5">
                  <c:v>27000</c:v>
                </c:pt>
                <c:pt idx="6">
                  <c:v>5400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总体销售数据对比分析!$E$4</c:f>
              <c:strCache>
                <c:ptCount val="1"/>
                <c:pt idx="0">
                  <c:v>2月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总体销售数据对比分析!$E$5:$E$13</c15:sqref>
                  </c15:fullRef>
                </c:ext>
              </c:extLst>
              <c:f>总体销售数据对比分析!$E$5:$E$12</c:f>
              <c:numCache>
                <c:formatCode>"￥"#,##0.00;"￥"\-#,##0.00</c:formatCode>
                <c:ptCount val="8"/>
                <c:pt idx="0">
                  <c:v>6000</c:v>
                </c:pt>
                <c:pt idx="1">
                  <c:v>2000</c:v>
                </c:pt>
                <c:pt idx="2">
                  <c:v>21600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8800</c:v>
                </c:pt>
                <c:pt idx="7">
                  <c:v>7200</c:v>
                </c:pt>
              </c:numCache>
            </c:numRef>
          </c:val>
        </c:ser>
        <c:ser>
          <c:idx val="4"/>
          <c:order val="4"/>
          <c:tx>
            <c:strRef>
              <c:f>总体销售数据对比分析!$F$4</c:f>
              <c:strCache>
                <c:ptCount val="1"/>
                <c:pt idx="0">
                  <c:v>3月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总体销售数据对比分析!$F$5:$F$13</c15:sqref>
                  </c15:fullRef>
                </c:ext>
              </c:extLst>
              <c:f>总体销售数据对比分析!$F$5:$F$12</c:f>
              <c:numCache>
                <c:formatCode>"￥"#,##0.00;"￥"\-#,##0.00</c:formatCode>
                <c:ptCount val="8"/>
                <c:pt idx="0">
                  <c:v>7200</c:v>
                </c:pt>
                <c:pt idx="1">
                  <c:v>6000</c:v>
                </c:pt>
                <c:pt idx="2">
                  <c:v>8800</c:v>
                </c:pt>
                <c:pt idx="3">
                  <c:v>2800</c:v>
                </c:pt>
                <c:pt idx="4">
                  <c:v>4000</c:v>
                </c:pt>
                <c:pt idx="5">
                  <c:v>5400</c:v>
                </c:pt>
                <c:pt idx="6">
                  <c:v>12000</c:v>
                </c:pt>
                <c:pt idx="7">
                  <c:v>5400</c:v>
                </c:pt>
              </c:numCache>
            </c:numRef>
          </c:val>
        </c:ser>
        <c:ser>
          <c:idx val="5"/>
          <c:order val="5"/>
          <c:tx>
            <c:strRef>
              <c:f>总体销售数据对比分析!$G$4</c:f>
              <c:strCache>
                <c:ptCount val="1"/>
                <c:pt idx="0">
                  <c:v>4月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总体销售数据对比分析!$G$5:$G$13</c15:sqref>
                  </c15:fullRef>
                </c:ext>
              </c:extLst>
              <c:f>总体销售数据对比分析!$G$5:$G$12</c:f>
              <c:numCache>
                <c:formatCode>"￥"#,##0.00;"￥"\-#,##0.00</c:formatCode>
                <c:ptCount val="8"/>
                <c:pt idx="0">
                  <c:v>27600</c:v>
                </c:pt>
                <c:pt idx="1">
                  <c:v>43200</c:v>
                </c:pt>
                <c:pt idx="2">
                  <c:v>9000</c:v>
                </c:pt>
                <c:pt idx="3">
                  <c:v>29600</c:v>
                </c:pt>
                <c:pt idx="4">
                  <c:v>5400</c:v>
                </c:pt>
                <c:pt idx="5">
                  <c:v>11000</c:v>
                </c:pt>
                <c:pt idx="6">
                  <c:v>17600</c:v>
                </c:pt>
                <c:pt idx="7">
                  <c:v>4800</c:v>
                </c:pt>
              </c:numCache>
            </c:numRef>
          </c:val>
        </c:ser>
        <c:ser>
          <c:idx val="6"/>
          <c:order val="6"/>
          <c:tx>
            <c:strRef>
              <c:f>总体销售数据对比分析!$H$4</c:f>
              <c:strCache>
                <c:ptCount val="1"/>
                <c:pt idx="0">
                  <c:v>5月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总体销售数据对比分析!$H$5:$H$13</c15:sqref>
                  </c15:fullRef>
                </c:ext>
              </c:extLst>
              <c:f>总体销售数据对比分析!$H$5:$H$12</c:f>
              <c:numCache>
                <c:formatCode>"￥"#,##0.00;"￥"\-#,##0.00</c:formatCode>
                <c:ptCount val="8"/>
                <c:pt idx="0">
                  <c:v>40850</c:v>
                </c:pt>
                <c:pt idx="1">
                  <c:v>26400</c:v>
                </c:pt>
                <c:pt idx="2">
                  <c:v>13050</c:v>
                </c:pt>
                <c:pt idx="3">
                  <c:v>50400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总体销售数据对比分析!$I$4</c:f>
              <c:strCache>
                <c:ptCount val="1"/>
                <c:pt idx="0">
                  <c:v>6月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总体销售数据对比分析!$I$5:$I$13</c15:sqref>
                  </c15:fullRef>
                </c:ext>
              </c:extLst>
              <c:f>总体销售数据对比分析!$I$5:$I$12</c:f>
              <c:numCache>
                <c:formatCode>"￥"#,##0.00;"￥"\-#,##0.00</c:formatCode>
                <c:ptCount val="8"/>
                <c:pt idx="0">
                  <c:v>2800</c:v>
                </c:pt>
                <c:pt idx="1">
                  <c:v>53350</c:v>
                </c:pt>
                <c:pt idx="2">
                  <c:v>110600</c:v>
                </c:pt>
                <c:pt idx="3">
                  <c:v>47000</c:v>
                </c:pt>
                <c:pt idx="4">
                  <c:v>10150</c:v>
                </c:pt>
                <c:pt idx="5">
                  <c:v>29800</c:v>
                </c:pt>
                <c:pt idx="6">
                  <c:v>41600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8122128"/>
        <c:axId val="-4481253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总体销售数据对比分析!$B$4</c15:sqref>
                        </c15:formulaRef>
                      </c:ext>
                    </c:extLst>
                    <c:strCache>
                      <c:ptCount val="1"/>
                      <c:pt idx="0">
                        <c:v>2015年上半年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总体销售数据对比分析!$B$5:$B$13</c15:sqref>
                        </c15:fullRef>
                        <c15:formulaRef>
                          <c15:sqref>总体销售数据对比分析!$B$5:$B$12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120000</c:v>
                      </c:pt>
                      <c:pt idx="3">
                        <c:v>90000</c:v>
                      </c:pt>
                      <c:pt idx="4">
                        <c:v>20000</c:v>
                      </c:pt>
                      <c:pt idx="5">
                        <c:v>70000</c:v>
                      </c:pt>
                      <c:pt idx="6">
                        <c:v>90000</c:v>
                      </c:pt>
                      <c:pt idx="7">
                        <c:v>70000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总体销售数据对比分析!$C$4</c15:sqref>
                        </c15:formulaRef>
                      </c:ext>
                    </c:extLst>
                    <c:strCache>
                      <c:ptCount val="1"/>
                      <c:pt idx="0">
                        <c:v>2015年下半年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总体销售数据对比分析!$C$5:$C$13</c15:sqref>
                        </c15:fullRef>
                        <c15:formulaRef>
                          <c15:sqref>总体销售数据对比分析!$C$5:$C$12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80000</c:v>
                      </c:pt>
                      <c:pt idx="1">
                        <c:v>110000</c:v>
                      </c:pt>
                      <c:pt idx="2">
                        <c:v>150000</c:v>
                      </c:pt>
                      <c:pt idx="3">
                        <c:v>120000</c:v>
                      </c:pt>
                      <c:pt idx="4">
                        <c:v>30000</c:v>
                      </c:pt>
                      <c:pt idx="5">
                        <c:v>76000</c:v>
                      </c:pt>
                      <c:pt idx="6">
                        <c:v>90000</c:v>
                      </c:pt>
                      <c:pt idx="7">
                        <c:v>60000</c:v>
                      </c:pt>
                    </c:numCache>
                  </c:numRef>
                </c:val>
              </c15:ser>
            </c15:filteredAreaSeries>
          </c:ext>
        </c:extLst>
      </c:areaChart>
      <c:lineChart>
        <c:grouping val="standard"/>
        <c:varyColors val="0"/>
        <c:ser>
          <c:idx val="8"/>
          <c:order val="8"/>
          <c:tx>
            <c:strRef>
              <c:f>总体销售数据对比分析!$J$4</c:f>
              <c:strCache>
                <c:ptCount val="1"/>
                <c:pt idx="0">
                  <c:v>2016上半年合计</c:v>
                </c:pt>
              </c:strCache>
            </c:strRef>
          </c:tx>
          <c:spPr>
            <a:ln w="4445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2"/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总体销售数据对比分析!$J$5:$J$13</c15:sqref>
                  </c15:fullRef>
                </c:ext>
              </c:extLst>
              <c:f>总体销售数据对比分析!$J$5:$J$12</c:f>
              <c:numCache>
                <c:formatCode>"￥"#,##0.00;"￥"\-#,##0.00</c:formatCode>
                <c:ptCount val="8"/>
                <c:pt idx="0">
                  <c:v>85950</c:v>
                </c:pt>
                <c:pt idx="1">
                  <c:v>170950</c:v>
                </c:pt>
                <c:pt idx="2">
                  <c:v>169050</c:v>
                </c:pt>
                <c:pt idx="3">
                  <c:v>229800</c:v>
                </c:pt>
                <c:pt idx="4">
                  <c:v>19550</c:v>
                </c:pt>
                <c:pt idx="5">
                  <c:v>73200</c:v>
                </c:pt>
                <c:pt idx="6">
                  <c:v>85400</c:v>
                </c:pt>
                <c:pt idx="7">
                  <c:v>17400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48121040"/>
        <c:axId val="-44812321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总体销售数据对比分析!$K$4</c15:sqref>
                        </c15:formulaRef>
                      </c:ext>
                    </c:extLst>
                    <c:strCache>
                      <c:ptCount val="1"/>
                      <c:pt idx="0">
                        <c:v>占比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4">
                        <a:lumMod val="20000"/>
                        <a:lumOff val="8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7"/>
                  <c:spPr>
                    <a:solidFill>
                      <a:schemeClr val="bg2"/>
                    </a:solidFill>
                    <a:ln w="9525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总体销售数据对比分析!$K$5:$K$13</c15:sqref>
                        </c15:fullRef>
                        <c15:formulaRef>
                          <c15:sqref>总体销售数据对比分析!$K$5:$K$12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0.100963232702925</c:v>
                      </c:pt>
                      <c:pt idx="1">
                        <c:v>0.200810525079291</c:v>
                      </c:pt>
                      <c:pt idx="2">
                        <c:v>0.198578644426172</c:v>
                      </c:pt>
                      <c:pt idx="3">
                        <c:v>0.269940091624574</c:v>
                      </c:pt>
                      <c:pt idx="4">
                        <c:v>0.0229648772465641</c:v>
                      </c:pt>
                      <c:pt idx="5">
                        <c:v>0.0859861388464701</c:v>
                      </c:pt>
                      <c:pt idx="6">
                        <c:v>0.100317161987548</c:v>
                      </c:pt>
                      <c:pt idx="7">
                        <c:v>0.020439328086456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4812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5392"/>
        <c:crosses val="autoZero"/>
        <c:auto val="1"/>
        <c:lblAlgn val="ctr"/>
        <c:lblOffset val="100"/>
        <c:noMultiLvlLbl val="0"/>
      </c:catAx>
      <c:valAx>
        <c:axId val="-4481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2128"/>
        <c:crosses val="autoZero"/>
        <c:crossBetween val="between"/>
      </c:valAx>
      <c:catAx>
        <c:axId val="-44812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8123216"/>
        <c:crosses val="autoZero"/>
        <c:auto val="1"/>
        <c:lblAlgn val="ctr"/>
        <c:lblOffset val="100"/>
        <c:noMultiLvlLbl val="0"/>
      </c:catAx>
      <c:valAx>
        <c:axId val="-448123216"/>
        <c:scaling>
          <c:orientation val="minMax"/>
        </c:scaling>
        <c:delete val="0"/>
        <c:axPos val="r"/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10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各月度销售数据分析</a:t>
            </a:r>
            <a:endParaRPr lang="zh-CN" altLang="en-US" sz="1200" b="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184"/>
          <c:y val="0.190972222222222"/>
          <c:w val="0.779498666666667"/>
          <c:h val="0.595462962962963"/>
        </c:manualLayout>
      </c:layout>
      <c:areaChart>
        <c:grouping val="stacked"/>
        <c:varyColors val="0"/>
        <c:ser>
          <c:idx val="0"/>
          <c:order val="0"/>
          <c:tx>
            <c:strRef>
              <c:f>总体销售数据对比分析!$A$5</c:f>
              <c:strCache>
                <c:ptCount val="1"/>
                <c:pt idx="0">
                  <c:v>渠道商1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总体销售数据对比分析!$B$5:$K$5</c15:sqref>
                  </c15:fullRef>
                </c:ext>
              </c:extLst>
              <c:f>总体销售数据对比分析!$D$5:$I$5</c:f>
              <c:numCache>
                <c:formatCode>"￥"#,##0.00;"￥"\-#,##0.00</c:formatCode>
                <c:ptCount val="6"/>
                <c:pt idx="0">
                  <c:v>1500</c:v>
                </c:pt>
                <c:pt idx="1">
                  <c:v>6000</c:v>
                </c:pt>
                <c:pt idx="2">
                  <c:v>7200</c:v>
                </c:pt>
                <c:pt idx="3">
                  <c:v>27600</c:v>
                </c:pt>
                <c:pt idx="4">
                  <c:v>40850</c:v>
                </c:pt>
                <c:pt idx="5">
                  <c:v>2800</c:v>
                </c:pt>
              </c:numCache>
            </c:numRef>
          </c:val>
        </c:ser>
        <c:ser>
          <c:idx val="1"/>
          <c:order val="1"/>
          <c:tx>
            <c:strRef>
              <c:f>总体销售数据对比分析!$A$6</c:f>
              <c:strCache>
                <c:ptCount val="1"/>
                <c:pt idx="0">
                  <c:v>渠道商2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总体销售数据对比分析!$B$6:$K$6</c15:sqref>
                  </c15:fullRef>
                </c:ext>
              </c:extLst>
              <c:f>总体销售数据对比分析!$D$6:$I$6</c:f>
              <c:numCache>
                <c:formatCode>"￥"#,##0.00;"￥"\-#,##0.00</c:formatCode>
                <c:ptCount val="6"/>
                <c:pt idx="0">
                  <c:v>40000</c:v>
                </c:pt>
                <c:pt idx="1">
                  <c:v>2000</c:v>
                </c:pt>
                <c:pt idx="2">
                  <c:v>6000</c:v>
                </c:pt>
                <c:pt idx="3">
                  <c:v>43200</c:v>
                </c:pt>
                <c:pt idx="4">
                  <c:v>26400</c:v>
                </c:pt>
                <c:pt idx="5">
                  <c:v>53350</c:v>
                </c:pt>
              </c:numCache>
            </c:numRef>
          </c:val>
        </c:ser>
        <c:ser>
          <c:idx val="2"/>
          <c:order val="2"/>
          <c:tx>
            <c:strRef>
              <c:f>总体销售数据对比分析!$A$7</c:f>
              <c:strCache>
                <c:ptCount val="1"/>
                <c:pt idx="0">
                  <c:v>渠道商3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总体销售数据对比分析!$B$7:$K$7</c15:sqref>
                  </c15:fullRef>
                </c:ext>
              </c:extLst>
              <c:f>总体销售数据对比分析!$D$7:$I$7</c:f>
              <c:numCache>
                <c:formatCode>"￥"#,##0.00;"￥"\-#,##0.00</c:formatCode>
                <c:ptCount val="6"/>
                <c:pt idx="0">
                  <c:v>6000</c:v>
                </c:pt>
                <c:pt idx="1">
                  <c:v>21600</c:v>
                </c:pt>
                <c:pt idx="2">
                  <c:v>8800</c:v>
                </c:pt>
                <c:pt idx="3">
                  <c:v>9000</c:v>
                </c:pt>
                <c:pt idx="4">
                  <c:v>13050</c:v>
                </c:pt>
                <c:pt idx="5">
                  <c:v>110600</c:v>
                </c:pt>
              </c:numCache>
            </c:numRef>
          </c:val>
        </c:ser>
        <c:ser>
          <c:idx val="3"/>
          <c:order val="3"/>
          <c:tx>
            <c:strRef>
              <c:f>总体销售数据对比分析!$A$10</c:f>
              <c:strCache>
                <c:ptCount val="1"/>
                <c:pt idx="0">
                  <c:v>渠道商6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总体销售数据对比分析!$B$10:$K$10</c15:sqref>
                  </c15:fullRef>
                </c:ext>
              </c:extLst>
              <c:f>总体销售数据对比分析!$D$10:$I$10</c:f>
              <c:numCache>
                <c:formatCode>"￥"#,##0.00;"￥"\-#,##0.00</c:formatCode>
                <c:ptCount val="6"/>
                <c:pt idx="0">
                  <c:v>27000</c:v>
                </c:pt>
                <c:pt idx="1">
                  <c:v>0</c:v>
                </c:pt>
                <c:pt idx="2">
                  <c:v>5400</c:v>
                </c:pt>
                <c:pt idx="3">
                  <c:v>11000</c:v>
                </c:pt>
                <c:pt idx="4">
                  <c:v>0</c:v>
                </c:pt>
                <c:pt idx="5">
                  <c:v>29800</c:v>
                </c:pt>
              </c:numCache>
            </c:numRef>
          </c:val>
        </c:ser>
        <c:ser>
          <c:idx val="4"/>
          <c:order val="4"/>
          <c:tx>
            <c:strRef>
              <c:f>总体销售数据对比分析!$A$11</c:f>
              <c:strCache>
                <c:ptCount val="1"/>
                <c:pt idx="0">
                  <c:v>渠道商7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总体销售数据对比分析!$B$11:$K$11</c15:sqref>
                  </c15:fullRef>
                </c:ext>
              </c:extLst>
              <c:f>总体销售数据对比分析!$D$11:$I$11</c:f>
              <c:numCache>
                <c:formatCode>"￥"#,##0.00;"￥"\-#,##0.00</c:formatCode>
                <c:ptCount val="6"/>
                <c:pt idx="0">
                  <c:v>5400</c:v>
                </c:pt>
                <c:pt idx="1">
                  <c:v>8800</c:v>
                </c:pt>
                <c:pt idx="2">
                  <c:v>12000</c:v>
                </c:pt>
                <c:pt idx="3">
                  <c:v>17600</c:v>
                </c:pt>
                <c:pt idx="4">
                  <c:v>0</c:v>
                </c:pt>
                <c:pt idx="5">
                  <c:v>41600</c:v>
                </c:pt>
              </c:numCache>
            </c:numRef>
          </c:val>
        </c:ser>
        <c:ser>
          <c:idx val="5"/>
          <c:order val="5"/>
          <c:tx>
            <c:strRef>
              <c:f>总体销售数据对比分析!$A$12</c:f>
              <c:strCache>
                <c:ptCount val="1"/>
                <c:pt idx="0">
                  <c:v>渠道商8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总体销售数据对比分析!$B$12:$K$12</c15:sqref>
                  </c15:fullRef>
                </c:ext>
              </c:extLst>
              <c:f>总体销售数据对比分析!$D$12:$I$12</c:f>
              <c:numCache>
                <c:formatCode>"￥"#,##0.00;"￥"\-#,##0.00</c:formatCode>
                <c:ptCount val="6"/>
                <c:pt idx="0">
                  <c:v>0</c:v>
                </c:pt>
                <c:pt idx="1">
                  <c:v>7200</c:v>
                </c:pt>
                <c:pt idx="2">
                  <c:v>5400</c:v>
                </c:pt>
                <c:pt idx="3">
                  <c:v>4800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8117232"/>
        <c:axId val="-448127024"/>
      </c:areaChart>
      <c:lineChart>
        <c:grouping val="standard"/>
        <c:varyColors val="0"/>
        <c:ser>
          <c:idx val="6"/>
          <c:order val="6"/>
          <c:tx>
            <c:strRef>
              <c:f>总体销售数据对比分析!$A$13</c:f>
              <c:strCache>
                <c:ptCount val="1"/>
                <c:pt idx="0">
                  <c:v>合计</c:v>
                </c:pt>
              </c:strCache>
            </c:strRef>
          </c:tx>
          <c:spPr>
            <a:ln w="44450" cap="rnd" cmpd="sng" algn="ctr">
              <a:solidFill>
                <a:schemeClr val="accent5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2"/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总体销售数据对比分析!$B$4:$K$4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总体销售数据对比分析!$B$13:$K$13</c15:sqref>
                  </c15:fullRef>
                </c:ext>
              </c:extLst>
              <c:f>总体销售数据对比分析!$D$13:$I$13</c:f>
              <c:numCache>
                <c:formatCode>"￥"#,##0.00;"￥"\-#,##0.00</c:formatCode>
                <c:ptCount val="6"/>
                <c:pt idx="0">
                  <c:v>179900</c:v>
                </c:pt>
                <c:pt idx="1">
                  <c:v>45600</c:v>
                </c:pt>
                <c:pt idx="2">
                  <c:v>51600</c:v>
                </c:pt>
                <c:pt idx="3">
                  <c:v>148200</c:v>
                </c:pt>
                <c:pt idx="4">
                  <c:v>130700</c:v>
                </c:pt>
                <c:pt idx="5">
                  <c:v>295300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48117232"/>
        <c:axId val="-448127024"/>
      </c:lineChart>
      <c:catAx>
        <c:axId val="-44811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7024"/>
        <c:crosses val="autoZero"/>
        <c:auto val="1"/>
        <c:lblAlgn val="ctr"/>
        <c:lblOffset val="100"/>
        <c:noMultiLvlLbl val="0"/>
      </c:catAx>
      <c:valAx>
        <c:axId val="-4481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各渠道上半年同比增长分析</a:t>
            </a:r>
            <a:endParaRPr lang="zh-CN" altLang="en-US" sz="1200" b="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37566552332117"/>
          <c:y val="0.03141326008509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617837049385"/>
          <c:y val="0.18912037037037"/>
          <c:w val="0.706480516774328"/>
          <c:h val="0.60587962962963"/>
        </c:manualLayout>
      </c:layout>
      <c:barChart>
        <c:barDir val="col"/>
        <c:grouping val="stacked"/>
        <c:varyColors val="0"/>
        <c:ser>
          <c:idx val="8"/>
          <c:order val="8"/>
          <c:tx>
            <c:strRef>
              <c:f>总体销售数据对比分析!$J$4</c:f>
              <c:strCache>
                <c:ptCount val="1"/>
                <c:pt idx="0">
                  <c:v>2016上半年合计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总体销售数据对比分析!$J$5:$J$12</c:f>
              <c:numCache>
                <c:formatCode>"￥"#,##0.00;"￥"\-#,##0.00</c:formatCode>
                <c:ptCount val="8"/>
                <c:pt idx="0">
                  <c:v>85950</c:v>
                </c:pt>
                <c:pt idx="1">
                  <c:v>170950</c:v>
                </c:pt>
                <c:pt idx="2">
                  <c:v>169050</c:v>
                </c:pt>
                <c:pt idx="3">
                  <c:v>229800</c:v>
                </c:pt>
                <c:pt idx="4">
                  <c:v>19550</c:v>
                </c:pt>
                <c:pt idx="5">
                  <c:v>73200</c:v>
                </c:pt>
                <c:pt idx="6">
                  <c:v>85400</c:v>
                </c:pt>
                <c:pt idx="7">
                  <c:v>17400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8126480"/>
        <c:axId val="-44811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总体销售数据对比分析!$C$4</c15:sqref>
                        </c15:formulaRef>
                      </c:ext>
                    </c:extLst>
                    <c:strCache>
                      <c:ptCount val="1"/>
                      <c:pt idx="0">
                        <c:v>2015年下半年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总体销售数据对比分析!$C$5:$C$12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80000</c:v>
                      </c:pt>
                      <c:pt idx="1">
                        <c:v>110000</c:v>
                      </c:pt>
                      <c:pt idx="2">
                        <c:v>150000</c:v>
                      </c:pt>
                      <c:pt idx="3">
                        <c:v>120000</c:v>
                      </c:pt>
                      <c:pt idx="4">
                        <c:v>30000</c:v>
                      </c:pt>
                      <c:pt idx="5">
                        <c:v>76000</c:v>
                      </c:pt>
                      <c:pt idx="6">
                        <c:v>90000</c:v>
                      </c:pt>
                      <c:pt idx="7">
                        <c:v>60000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总体销售数据对比分析!$D$4</c15:sqref>
                        </c15:formulaRef>
                      </c:ext>
                    </c:extLst>
                    <c:strCache>
                      <c:ptCount val="1"/>
                      <c:pt idx="0">
                        <c:v>1月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总体销售数据对比分析!$D$5:$D$12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1500</c:v>
                      </c:pt>
                      <c:pt idx="1">
                        <c:v>40000</c:v>
                      </c:pt>
                      <c:pt idx="2">
                        <c:v>6000</c:v>
                      </c:pt>
                      <c:pt idx="3">
                        <c:v>100000</c:v>
                      </c:pt>
                      <c:pt idx="4">
                        <c:v>0</c:v>
                      </c:pt>
                      <c:pt idx="5">
                        <c:v>27000</c:v>
                      </c:pt>
                      <c:pt idx="6">
                        <c:v>5400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总体销售数据对比分析!$E$4</c15:sqref>
                        </c15:formulaRef>
                      </c:ext>
                    </c:extLst>
                    <c:strCache>
                      <c:ptCount val="1"/>
                      <c:pt idx="0">
                        <c:v>2月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总体销售数据对比分析!$E$5:$E$12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6000</c:v>
                      </c:pt>
                      <c:pt idx="1">
                        <c:v>2000</c:v>
                      </c:pt>
                      <c:pt idx="2">
                        <c:v>21600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8800</c:v>
                      </c:pt>
                      <c:pt idx="7">
                        <c:v>7200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总体销售数据对比分析!$F$4</c15:sqref>
                        </c15:formulaRef>
                      </c:ext>
                    </c:extLst>
                    <c:strCache>
                      <c:ptCount val="1"/>
                      <c:pt idx="0">
                        <c:v>3月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总体销售数据对比分析!$F$5:$F$12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7200</c:v>
                      </c:pt>
                      <c:pt idx="1">
                        <c:v>6000</c:v>
                      </c:pt>
                      <c:pt idx="2">
                        <c:v>8800</c:v>
                      </c:pt>
                      <c:pt idx="3">
                        <c:v>2800</c:v>
                      </c:pt>
                      <c:pt idx="4">
                        <c:v>4000</c:v>
                      </c:pt>
                      <c:pt idx="5">
                        <c:v>5400</c:v>
                      </c:pt>
                      <c:pt idx="6">
                        <c:v>12000</c:v>
                      </c:pt>
                      <c:pt idx="7">
                        <c:v>5400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总体销售数据对比分析!$G$4</c15:sqref>
                        </c15:formulaRef>
                      </c:ext>
                    </c:extLst>
                    <c:strCache>
                      <c:ptCount val="1"/>
                      <c:pt idx="0">
                        <c:v>4月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总体销售数据对比分析!$G$5:$G$12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27600</c:v>
                      </c:pt>
                      <c:pt idx="1">
                        <c:v>43200</c:v>
                      </c:pt>
                      <c:pt idx="2">
                        <c:v>9000</c:v>
                      </c:pt>
                      <c:pt idx="3">
                        <c:v>29600</c:v>
                      </c:pt>
                      <c:pt idx="4">
                        <c:v>5400</c:v>
                      </c:pt>
                      <c:pt idx="5">
                        <c:v>11000</c:v>
                      </c:pt>
                      <c:pt idx="6">
                        <c:v>17600</c:v>
                      </c:pt>
                      <c:pt idx="7">
                        <c:v>4800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总体销售数据对比分析!$H$4</c15:sqref>
                        </c15:formulaRef>
                      </c:ext>
                    </c:extLst>
                    <c:strCache>
                      <c:ptCount val="1"/>
                      <c:pt idx="0">
                        <c:v>5月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总体销售数据对比分析!$H$5:$H$12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40850</c:v>
                      </c:pt>
                      <c:pt idx="1">
                        <c:v>26400</c:v>
                      </c:pt>
                      <c:pt idx="2">
                        <c:v>13050</c:v>
                      </c:pt>
                      <c:pt idx="3">
                        <c:v>50400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总体销售数据对比分析!$I$4</c15:sqref>
                        </c15:formulaRef>
                      </c:ext>
                    </c:extLst>
                    <c:strCache>
                      <c:ptCount val="1"/>
                      <c:pt idx="0">
                        <c:v>6月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总体销售数据对比分析!$I$5:$I$12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2800</c:v>
                      </c:pt>
                      <c:pt idx="1">
                        <c:v>53350</c:v>
                      </c:pt>
                      <c:pt idx="2">
                        <c:v>110600</c:v>
                      </c:pt>
                      <c:pt idx="3">
                        <c:v>47000</c:v>
                      </c:pt>
                      <c:pt idx="4">
                        <c:v>10150</c:v>
                      </c:pt>
                      <c:pt idx="5">
                        <c:v>29800</c:v>
                      </c:pt>
                      <c:pt idx="6">
                        <c:v>41600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总体销售数据对比分析!$B$4</c:f>
              <c:strCache>
                <c:ptCount val="1"/>
                <c:pt idx="0">
                  <c:v>2015年上半年</c:v>
                </c:pt>
              </c:strCache>
            </c:strRef>
          </c:tx>
          <c:spPr>
            <a:ln w="34925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ash"/>
            <c:size val="15"/>
            <c:spPr>
              <a:solidFill>
                <a:srgbClr val="FFFF00"/>
              </a:solidFill>
              <a:ln w="9525" cap="flat" cmpd="sng" algn="ctr">
                <a:noFill/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总体销售数据对比分析!$B$5:$B$12</c:f>
              <c:numCache>
                <c:formatCode>"￥"#,##0.00;"￥"\-#,##0.00</c:formatCode>
                <c:ptCount val="8"/>
                <c:pt idx="0">
                  <c:v>100000</c:v>
                </c:pt>
                <c:pt idx="1">
                  <c:v>100000</c:v>
                </c:pt>
                <c:pt idx="2">
                  <c:v>120000</c:v>
                </c:pt>
                <c:pt idx="3">
                  <c:v>90000</c:v>
                </c:pt>
                <c:pt idx="4">
                  <c:v>20000</c:v>
                </c:pt>
                <c:pt idx="5">
                  <c:v>70000</c:v>
                </c:pt>
                <c:pt idx="6">
                  <c:v>90000</c:v>
                </c:pt>
                <c:pt idx="7">
                  <c:v>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8126480"/>
        <c:axId val="-448115600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总体销售数据对比分析!$K$4</c15:sqref>
                        </c15:formulaRef>
                      </c:ext>
                    </c:extLst>
                    <c:strCache>
                      <c:ptCount val="1"/>
                      <c:pt idx="0">
                        <c:v>占比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总体销售数据对比分析!$K$5:$K$12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0.100963232702925</c:v>
                      </c:pt>
                      <c:pt idx="1">
                        <c:v>0.200810525079291</c:v>
                      </c:pt>
                      <c:pt idx="2">
                        <c:v>0.198578644426172</c:v>
                      </c:pt>
                      <c:pt idx="3">
                        <c:v>0.269940091624574</c:v>
                      </c:pt>
                      <c:pt idx="4">
                        <c:v>0.0229648772465641</c:v>
                      </c:pt>
                      <c:pt idx="5">
                        <c:v>0.0859861388464701</c:v>
                      </c:pt>
                      <c:pt idx="6">
                        <c:v>0.100317161987548</c:v>
                      </c:pt>
                      <c:pt idx="7">
                        <c:v>0.020439328086456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总体销售数据对比分析!$N$4</c15:sqref>
                        </c15:formulaRef>
                      </c:ext>
                    </c:extLst>
                    <c:strCache>
                      <c:ptCount val="1"/>
                      <c:pt idx="0">
                        <c:v>环比增长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6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总体销售数据对比分析!$N$5:$N$12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0.074375</c:v>
                      </c:pt>
                      <c:pt idx="1">
                        <c:v>0.554090909090909</c:v>
                      </c:pt>
                      <c:pt idx="2">
                        <c:v>0.127</c:v>
                      </c:pt>
                      <c:pt idx="3">
                        <c:v>0.915</c:v>
                      </c:pt>
                      <c:pt idx="4">
                        <c:v>-0.348333333333333</c:v>
                      </c:pt>
                      <c:pt idx="5">
                        <c:v>-0.0368421052631579</c:v>
                      </c:pt>
                      <c:pt idx="6">
                        <c:v>-0.0511111111111111</c:v>
                      </c:pt>
                      <c:pt idx="7">
                        <c:v>-0.71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strRef>
              <c:f>总体销售数据对比分析!$M$4</c:f>
              <c:strCache>
                <c:ptCount val="1"/>
                <c:pt idx="0">
                  <c:v>同比增长</c:v>
                </c:pt>
              </c:strCache>
            </c:strRef>
          </c:tx>
          <c:spPr>
            <a:ln w="38100" cap="rnd" cmpd="sng" algn="ctr">
              <a:solidFill>
                <a:schemeClr val="accent1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chemeClr val="bg2"/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总体销售数据对比分析!$M$5:$M$12</c:f>
              <c:numCache>
                <c:formatCode>0.00%</c:formatCode>
                <c:ptCount val="8"/>
                <c:pt idx="0">
                  <c:v>-0.1405</c:v>
                </c:pt>
                <c:pt idx="1">
                  <c:v>0.7095</c:v>
                </c:pt>
                <c:pt idx="2">
                  <c:v>0.40875</c:v>
                </c:pt>
                <c:pt idx="3">
                  <c:v>1.55333333333333</c:v>
                </c:pt>
                <c:pt idx="4">
                  <c:v>-0.0225</c:v>
                </c:pt>
                <c:pt idx="5">
                  <c:v>0.0457142857142857</c:v>
                </c:pt>
                <c:pt idx="6">
                  <c:v>-0.0511111111111111</c:v>
                </c:pt>
                <c:pt idx="7">
                  <c:v>-0.751428571428571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-448128112"/>
        <c:axId val="-448124304"/>
      </c:lineChart>
      <c:catAx>
        <c:axId val="-44812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15600"/>
        <c:crosses val="autoZero"/>
        <c:auto val="1"/>
        <c:lblAlgn val="ctr"/>
        <c:lblOffset val="100"/>
        <c:noMultiLvlLbl val="0"/>
      </c:catAx>
      <c:valAx>
        <c:axId val="-448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6480"/>
        <c:crosses val="autoZero"/>
        <c:crossBetween val="between"/>
      </c:valAx>
      <c:catAx>
        <c:axId val="-44812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8124304"/>
        <c:crosses val="autoZero"/>
        <c:auto val="1"/>
        <c:lblAlgn val="ctr"/>
        <c:lblOffset val="100"/>
        <c:noMultiLvlLbl val="0"/>
      </c:catAx>
      <c:valAx>
        <c:axId val="-4481243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8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各渠道上半年环比增长分析</a:t>
            </a:r>
            <a:endParaRPr lang="zh-CN" altLang="en-US" sz="1200" b="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37566552332117"/>
          <c:y val="0.03141326008509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617837049385"/>
          <c:y val="0.18912037037037"/>
          <c:w val="0.706480516774328"/>
          <c:h val="0.60587962962963"/>
        </c:manualLayout>
      </c:layout>
      <c:barChart>
        <c:barDir val="col"/>
        <c:grouping val="stacked"/>
        <c:varyColors val="0"/>
        <c:ser>
          <c:idx val="8"/>
          <c:order val="8"/>
          <c:tx>
            <c:strRef>
              <c:f>总体销售数据对比分析!$J$4</c:f>
              <c:strCache>
                <c:ptCount val="1"/>
                <c:pt idx="0">
                  <c:v>2016上半年合计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总体销售数据对比分析!$J$5:$J$12</c:f>
              <c:numCache>
                <c:formatCode>"￥"#,##0.00;"￥"\-#,##0.00</c:formatCode>
                <c:ptCount val="8"/>
                <c:pt idx="0">
                  <c:v>85950</c:v>
                </c:pt>
                <c:pt idx="1">
                  <c:v>170950</c:v>
                </c:pt>
                <c:pt idx="2">
                  <c:v>169050</c:v>
                </c:pt>
                <c:pt idx="3">
                  <c:v>229800</c:v>
                </c:pt>
                <c:pt idx="4">
                  <c:v>19550</c:v>
                </c:pt>
                <c:pt idx="5">
                  <c:v>73200</c:v>
                </c:pt>
                <c:pt idx="6">
                  <c:v>85400</c:v>
                </c:pt>
                <c:pt idx="7">
                  <c:v>17400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8129744"/>
        <c:axId val="-448120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总体销售数据对比分析!$D$4</c15:sqref>
                        </c15:formulaRef>
                      </c:ext>
                    </c:extLst>
                    <c:strCache>
                      <c:ptCount val="1"/>
                      <c:pt idx="0">
                        <c:v>1月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总体销售数据对比分析!$D$5:$D$12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1500</c:v>
                      </c:pt>
                      <c:pt idx="1">
                        <c:v>40000</c:v>
                      </c:pt>
                      <c:pt idx="2">
                        <c:v>6000</c:v>
                      </c:pt>
                      <c:pt idx="3">
                        <c:v>100000</c:v>
                      </c:pt>
                      <c:pt idx="4">
                        <c:v>0</c:v>
                      </c:pt>
                      <c:pt idx="5">
                        <c:v>27000</c:v>
                      </c:pt>
                      <c:pt idx="6">
                        <c:v>5400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总体销售数据对比分析!$E$4</c15:sqref>
                        </c15:formulaRef>
                      </c:ext>
                    </c:extLst>
                    <c:strCache>
                      <c:ptCount val="1"/>
                      <c:pt idx="0">
                        <c:v>2月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总体销售数据对比分析!$E$5:$E$12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6000</c:v>
                      </c:pt>
                      <c:pt idx="1">
                        <c:v>2000</c:v>
                      </c:pt>
                      <c:pt idx="2">
                        <c:v>21600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8800</c:v>
                      </c:pt>
                      <c:pt idx="7">
                        <c:v>7200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总体销售数据对比分析!$F$4</c15:sqref>
                        </c15:formulaRef>
                      </c:ext>
                    </c:extLst>
                    <c:strCache>
                      <c:ptCount val="1"/>
                      <c:pt idx="0">
                        <c:v>3月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总体销售数据对比分析!$F$5:$F$12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7200</c:v>
                      </c:pt>
                      <c:pt idx="1">
                        <c:v>6000</c:v>
                      </c:pt>
                      <c:pt idx="2">
                        <c:v>8800</c:v>
                      </c:pt>
                      <c:pt idx="3">
                        <c:v>2800</c:v>
                      </c:pt>
                      <c:pt idx="4">
                        <c:v>4000</c:v>
                      </c:pt>
                      <c:pt idx="5">
                        <c:v>5400</c:v>
                      </c:pt>
                      <c:pt idx="6">
                        <c:v>12000</c:v>
                      </c:pt>
                      <c:pt idx="7">
                        <c:v>5400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总体销售数据对比分析!$G$4</c15:sqref>
                        </c15:formulaRef>
                      </c:ext>
                    </c:extLst>
                    <c:strCache>
                      <c:ptCount val="1"/>
                      <c:pt idx="0">
                        <c:v>4月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总体销售数据对比分析!$G$5:$G$12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27600</c:v>
                      </c:pt>
                      <c:pt idx="1">
                        <c:v>43200</c:v>
                      </c:pt>
                      <c:pt idx="2">
                        <c:v>9000</c:v>
                      </c:pt>
                      <c:pt idx="3">
                        <c:v>29600</c:v>
                      </c:pt>
                      <c:pt idx="4">
                        <c:v>5400</c:v>
                      </c:pt>
                      <c:pt idx="5">
                        <c:v>11000</c:v>
                      </c:pt>
                      <c:pt idx="6">
                        <c:v>17600</c:v>
                      </c:pt>
                      <c:pt idx="7">
                        <c:v>4800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总体销售数据对比分析!$C$4</c:f>
              <c:strCache>
                <c:ptCount val="1"/>
                <c:pt idx="0">
                  <c:v>2015年下半年</c:v>
                </c:pt>
              </c:strCache>
            </c:strRef>
          </c:tx>
          <c:spPr>
            <a:ln w="34925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ash"/>
            <c:size val="17"/>
            <c:spPr>
              <a:solidFill>
                <a:srgbClr val="FFFF00"/>
              </a:solidFill>
              <a:ln w="9525" cap="flat" cmpd="sng" algn="ctr">
                <a:noFill/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总体销售数据对比分析!$C$5:$C$12</c:f>
              <c:numCache>
                <c:formatCode>"￥"#,##0.00;"￥"\-#,##0.00</c:formatCode>
                <c:ptCount val="8"/>
                <c:pt idx="0">
                  <c:v>80000</c:v>
                </c:pt>
                <c:pt idx="1">
                  <c:v>110000</c:v>
                </c:pt>
                <c:pt idx="2">
                  <c:v>150000</c:v>
                </c:pt>
                <c:pt idx="3">
                  <c:v>120000</c:v>
                </c:pt>
                <c:pt idx="4">
                  <c:v>30000</c:v>
                </c:pt>
                <c:pt idx="5">
                  <c:v>76000</c:v>
                </c:pt>
                <c:pt idx="6">
                  <c:v>90000</c:v>
                </c:pt>
                <c:pt idx="7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8129744"/>
        <c:axId val="-448120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总体销售数据对比分析!$B$4</c15:sqref>
                        </c15:formulaRef>
                      </c:ext>
                    </c:extLst>
                    <c:strCache>
                      <c:ptCount val="1"/>
                      <c:pt idx="0">
                        <c:v>2015年上半年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dash"/>
                  <c:size val="15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 cap="flat" cmpd="sng" algn="ctr">
                      <a:noFill/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总体销售数据对比分析!$B$5:$B$12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120000</c:v>
                      </c:pt>
                      <c:pt idx="3">
                        <c:v>90000</c:v>
                      </c:pt>
                      <c:pt idx="4">
                        <c:v>20000</c:v>
                      </c:pt>
                      <c:pt idx="5">
                        <c:v>70000</c:v>
                      </c:pt>
                      <c:pt idx="6">
                        <c:v>90000</c:v>
                      </c:pt>
                      <c:pt idx="7">
                        <c:v>70000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总体销售数据对比分析!$H$4</c15:sqref>
                        </c15:formulaRef>
                      </c:ext>
                    </c:extLst>
                    <c:strCache>
                      <c:ptCount val="1"/>
                      <c:pt idx="0">
                        <c:v>5月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1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总体销售数据对比分析!$H$5:$H$12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40850</c:v>
                      </c:pt>
                      <c:pt idx="1">
                        <c:v>26400</c:v>
                      </c:pt>
                      <c:pt idx="2">
                        <c:v>13050</c:v>
                      </c:pt>
                      <c:pt idx="3">
                        <c:v>50400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总体销售数据对比分析!$I$4</c15:sqref>
                        </c15:formulaRef>
                      </c:ext>
                    </c:extLst>
                    <c:strCache>
                      <c:ptCount val="1"/>
                      <c:pt idx="0">
                        <c:v>6月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2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总体销售数据对比分析!$I$5:$I$12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2800</c:v>
                      </c:pt>
                      <c:pt idx="1">
                        <c:v>53350</c:v>
                      </c:pt>
                      <c:pt idx="2">
                        <c:v>110600</c:v>
                      </c:pt>
                      <c:pt idx="3">
                        <c:v>47000</c:v>
                      </c:pt>
                      <c:pt idx="4">
                        <c:v>10150</c:v>
                      </c:pt>
                      <c:pt idx="5">
                        <c:v>29800</c:v>
                      </c:pt>
                      <c:pt idx="6">
                        <c:v>41600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总体销售数据对比分析!$K$4</c15:sqref>
                        </c15:formulaRef>
                      </c:ext>
                    </c:extLst>
                    <c:strCache>
                      <c:ptCount val="1"/>
                      <c:pt idx="0">
                        <c:v>占比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4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总体销售数据对比分析!$K$5:$K$12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0.100963232702925</c:v>
                      </c:pt>
                      <c:pt idx="1">
                        <c:v>0.200810525079291</c:v>
                      </c:pt>
                      <c:pt idx="2">
                        <c:v>0.198578644426172</c:v>
                      </c:pt>
                      <c:pt idx="3">
                        <c:v>0.269940091624574</c:v>
                      </c:pt>
                      <c:pt idx="4">
                        <c:v>0.0229648772465641</c:v>
                      </c:pt>
                      <c:pt idx="5">
                        <c:v>0.0859861388464701</c:v>
                      </c:pt>
                      <c:pt idx="6">
                        <c:v>0.100317161987548</c:v>
                      </c:pt>
                      <c:pt idx="7">
                        <c:v>0.020439328086456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总体销售数据对比分析!$M$4</c15:sqref>
                        </c15:formulaRef>
                      </c:ext>
                    </c:extLst>
                    <c:strCache>
                      <c:ptCount val="1"/>
                      <c:pt idx="0">
                        <c:v>同比增长</c:v>
                      </c:pt>
                    </c:strCache>
                  </c:strRef>
                </c:tx>
                <c:spPr>
                  <a:ln w="34925" cap="rnd" cmpd="sng" algn="ctr">
                    <a:solidFill>
                      <a:schemeClr val="accent5">
                        <a:lumMod val="60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lumMod val="60000"/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lumMod val="60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prstDash val="solid"/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总体销售数据对比分析!$M$5:$M$12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-0.1405</c:v>
                      </c:pt>
                      <c:pt idx="1">
                        <c:v>0.7095</c:v>
                      </c:pt>
                      <c:pt idx="2">
                        <c:v>0.40875</c:v>
                      </c:pt>
                      <c:pt idx="3">
                        <c:v>1.55333333333333</c:v>
                      </c:pt>
                      <c:pt idx="4">
                        <c:v>-0.0225</c:v>
                      </c:pt>
                      <c:pt idx="5">
                        <c:v>0.0457142857142857</c:v>
                      </c:pt>
                      <c:pt idx="6">
                        <c:v>-0.0511111111111111</c:v>
                      </c:pt>
                      <c:pt idx="7">
                        <c:v>-0.751428571428571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1"/>
          <c:order val="11"/>
          <c:tx>
            <c:strRef>
              <c:f>总体销售数据对比分析!$N$4</c:f>
              <c:strCache>
                <c:ptCount val="1"/>
                <c:pt idx="0">
                  <c:v>环比增长</c:v>
                </c:pt>
              </c:strCache>
            </c:strRef>
          </c:tx>
          <c:spPr>
            <a:ln w="38100" cap="rnd" cmpd="sng" algn="ctr">
              <a:solidFill>
                <a:schemeClr val="accent3">
                  <a:lumMod val="20000"/>
                  <a:lumOff val="80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chemeClr val="bg2"/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总体销售数据对比分析!$N$5:$N$12</c:f>
              <c:numCache>
                <c:formatCode>0.00%</c:formatCode>
                <c:ptCount val="8"/>
                <c:pt idx="0">
                  <c:v>0.074375</c:v>
                </c:pt>
                <c:pt idx="1">
                  <c:v>0.554090909090909</c:v>
                </c:pt>
                <c:pt idx="2">
                  <c:v>0.127</c:v>
                </c:pt>
                <c:pt idx="3">
                  <c:v>0.915</c:v>
                </c:pt>
                <c:pt idx="4">
                  <c:v>-0.348333333333333</c:v>
                </c:pt>
                <c:pt idx="5">
                  <c:v>-0.0368421052631579</c:v>
                </c:pt>
                <c:pt idx="6">
                  <c:v>-0.0511111111111111</c:v>
                </c:pt>
                <c:pt idx="7">
                  <c:v>-0.71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-448122672"/>
        <c:axId val="-448123760"/>
      </c:lineChart>
      <c:catAx>
        <c:axId val="-44812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0496"/>
        <c:crosses val="autoZero"/>
        <c:auto val="1"/>
        <c:lblAlgn val="ctr"/>
        <c:lblOffset val="100"/>
        <c:noMultiLvlLbl val="0"/>
      </c:catAx>
      <c:valAx>
        <c:axId val="-4481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9744"/>
        <c:crosses val="autoZero"/>
        <c:crossBetween val="between"/>
      </c:valAx>
      <c:catAx>
        <c:axId val="-44812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8123760"/>
        <c:crosses val="autoZero"/>
        <c:auto val="1"/>
        <c:lblAlgn val="ctr"/>
        <c:lblOffset val="100"/>
        <c:noMultiLvlLbl val="0"/>
      </c:catAx>
      <c:valAx>
        <c:axId val="-448123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226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cap="all" spc="12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各月度各渠道商对比分析</a:t>
            </a:r>
            <a:endParaRPr lang="zh-CN" altLang="en-US" sz="1200" b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总体销售数据对比分析!$A$5</c:f>
              <c:strCache>
                <c:ptCount val="1"/>
                <c:pt idx="0">
                  <c:v>渠道商1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总体销售数据对比分析!$B$5:$O$5</c15:sqref>
                  </c15:fullRef>
                </c:ext>
              </c:extLst>
              <c:f>总体销售数据对比分析!$D$5:$I$5</c:f>
              <c:numCache>
                <c:formatCode>"￥"#,##0.00;"￥"\-#,##0.00</c:formatCode>
                <c:ptCount val="6"/>
                <c:pt idx="0">
                  <c:v>1500</c:v>
                </c:pt>
                <c:pt idx="1">
                  <c:v>6000</c:v>
                </c:pt>
                <c:pt idx="2">
                  <c:v>7200</c:v>
                </c:pt>
                <c:pt idx="3">
                  <c:v>27600</c:v>
                </c:pt>
                <c:pt idx="4">
                  <c:v>40850</c:v>
                </c:pt>
                <c:pt idx="5">
                  <c:v>2800</c:v>
                </c:pt>
              </c:numCache>
            </c:numRef>
          </c:val>
        </c:ser>
        <c:ser>
          <c:idx val="1"/>
          <c:order val="1"/>
          <c:tx>
            <c:strRef>
              <c:f>总体销售数据对比分析!$A$6</c:f>
              <c:strCache>
                <c:ptCount val="1"/>
                <c:pt idx="0">
                  <c:v>渠道商2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总体销售数据对比分析!$B$6:$O$6</c15:sqref>
                  </c15:fullRef>
                </c:ext>
              </c:extLst>
              <c:f>总体销售数据对比分析!$D$6:$I$6</c:f>
              <c:numCache>
                <c:formatCode>"￥"#,##0.00;"￥"\-#,##0.00</c:formatCode>
                <c:ptCount val="6"/>
                <c:pt idx="0">
                  <c:v>40000</c:v>
                </c:pt>
                <c:pt idx="1">
                  <c:v>2000</c:v>
                </c:pt>
                <c:pt idx="2">
                  <c:v>6000</c:v>
                </c:pt>
                <c:pt idx="3">
                  <c:v>43200</c:v>
                </c:pt>
                <c:pt idx="4">
                  <c:v>26400</c:v>
                </c:pt>
                <c:pt idx="5">
                  <c:v>53350</c:v>
                </c:pt>
              </c:numCache>
            </c:numRef>
          </c:val>
        </c:ser>
        <c:ser>
          <c:idx val="2"/>
          <c:order val="2"/>
          <c:tx>
            <c:strRef>
              <c:f>总体销售数据对比分析!$A$7</c:f>
              <c:strCache>
                <c:ptCount val="1"/>
                <c:pt idx="0">
                  <c:v>渠道商3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总体销售数据对比分析!$B$7:$O$7</c15:sqref>
                  </c15:fullRef>
                </c:ext>
              </c:extLst>
              <c:f>总体销售数据对比分析!$D$7:$I$7</c:f>
              <c:numCache>
                <c:formatCode>"￥"#,##0.00;"￥"\-#,##0.00</c:formatCode>
                <c:ptCount val="6"/>
                <c:pt idx="0">
                  <c:v>6000</c:v>
                </c:pt>
                <c:pt idx="1">
                  <c:v>21600</c:v>
                </c:pt>
                <c:pt idx="2">
                  <c:v>8800</c:v>
                </c:pt>
                <c:pt idx="3">
                  <c:v>9000</c:v>
                </c:pt>
                <c:pt idx="4">
                  <c:v>13050</c:v>
                </c:pt>
                <c:pt idx="5">
                  <c:v>110600</c:v>
                </c:pt>
              </c:numCache>
            </c:numRef>
          </c:val>
        </c:ser>
        <c:ser>
          <c:idx val="3"/>
          <c:order val="3"/>
          <c:tx>
            <c:strRef>
              <c:f>总体销售数据对比分析!$A$8</c:f>
              <c:strCache>
                <c:ptCount val="1"/>
                <c:pt idx="0">
                  <c:v>渠道商4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总体销售数据对比分析!$B$8:$O$8</c15:sqref>
                  </c15:fullRef>
                </c:ext>
              </c:extLst>
              <c:f>总体销售数据对比分析!$D$8:$I$8</c:f>
              <c:numCache>
                <c:formatCode>"￥"#,##0.00;"￥"\-#,##0.00</c:formatCode>
                <c:ptCount val="6"/>
                <c:pt idx="0">
                  <c:v>100000</c:v>
                </c:pt>
                <c:pt idx="1">
                  <c:v>0</c:v>
                </c:pt>
                <c:pt idx="2">
                  <c:v>2800</c:v>
                </c:pt>
                <c:pt idx="3">
                  <c:v>29600</c:v>
                </c:pt>
                <c:pt idx="4">
                  <c:v>50400</c:v>
                </c:pt>
                <c:pt idx="5">
                  <c:v>47000</c:v>
                </c:pt>
              </c:numCache>
            </c:numRef>
          </c:val>
        </c:ser>
        <c:ser>
          <c:idx val="4"/>
          <c:order val="4"/>
          <c:tx>
            <c:strRef>
              <c:f>总体销售数据对比分析!$A$9</c:f>
              <c:strCache>
                <c:ptCount val="1"/>
                <c:pt idx="0">
                  <c:v>渠道商5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总体销售数据对比分析!$B$9:$O$9</c15:sqref>
                  </c15:fullRef>
                </c:ext>
              </c:extLst>
              <c:f>总体销售数据对比分析!$D$9:$I$9</c:f>
              <c:numCache>
                <c:formatCode>"￥"#,##0.00;"￥"\-#,##0.00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4000</c:v>
                </c:pt>
                <c:pt idx="3">
                  <c:v>5400</c:v>
                </c:pt>
                <c:pt idx="4">
                  <c:v>0</c:v>
                </c:pt>
                <c:pt idx="5">
                  <c:v>10150</c:v>
                </c:pt>
              </c:numCache>
            </c:numRef>
          </c:val>
        </c:ser>
        <c:ser>
          <c:idx val="5"/>
          <c:order val="5"/>
          <c:tx>
            <c:strRef>
              <c:f>总体销售数据对比分析!$A$10</c:f>
              <c:strCache>
                <c:ptCount val="1"/>
                <c:pt idx="0">
                  <c:v>渠道商6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总体销售数据对比分析!$B$10:$O$10</c15:sqref>
                  </c15:fullRef>
                </c:ext>
              </c:extLst>
              <c:f>总体销售数据对比分析!$D$10:$I$10</c:f>
              <c:numCache>
                <c:formatCode>"￥"#,##0.00;"￥"\-#,##0.00</c:formatCode>
                <c:ptCount val="6"/>
                <c:pt idx="0">
                  <c:v>27000</c:v>
                </c:pt>
                <c:pt idx="1">
                  <c:v>0</c:v>
                </c:pt>
                <c:pt idx="2">
                  <c:v>5400</c:v>
                </c:pt>
                <c:pt idx="3">
                  <c:v>11000</c:v>
                </c:pt>
                <c:pt idx="4">
                  <c:v>0</c:v>
                </c:pt>
                <c:pt idx="5">
                  <c:v>29800</c:v>
                </c:pt>
              </c:numCache>
            </c:numRef>
          </c:val>
        </c:ser>
        <c:ser>
          <c:idx val="6"/>
          <c:order val="6"/>
          <c:tx>
            <c:strRef>
              <c:f>总体销售数据对比分析!$A$11</c:f>
              <c:strCache>
                <c:ptCount val="1"/>
                <c:pt idx="0">
                  <c:v>渠道商7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总体销售数据对比分析!$B$11:$O$11</c15:sqref>
                  </c15:fullRef>
                </c:ext>
              </c:extLst>
              <c:f>总体销售数据对比分析!$D$11:$I$11</c:f>
              <c:numCache>
                <c:formatCode>"￥"#,##0.00;"￥"\-#,##0.00</c:formatCode>
                <c:ptCount val="6"/>
                <c:pt idx="0">
                  <c:v>5400</c:v>
                </c:pt>
                <c:pt idx="1">
                  <c:v>8800</c:v>
                </c:pt>
                <c:pt idx="2">
                  <c:v>12000</c:v>
                </c:pt>
                <c:pt idx="3">
                  <c:v>17600</c:v>
                </c:pt>
                <c:pt idx="4">
                  <c:v>0</c:v>
                </c:pt>
                <c:pt idx="5">
                  <c:v>41600</c:v>
                </c:pt>
              </c:numCache>
            </c:numRef>
          </c:val>
        </c:ser>
        <c:ser>
          <c:idx val="7"/>
          <c:order val="7"/>
          <c:tx>
            <c:strRef>
              <c:f>总体销售数据对比分析!$A$12</c:f>
              <c:strCache>
                <c:ptCount val="1"/>
                <c:pt idx="0">
                  <c:v>渠道商8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总体销售数据对比分析!$B$4:$O$4</c15:sqref>
                  </c15:fullRef>
                </c:ext>
              </c:extLst>
              <c:f>总体销售数据对比分析!$D$4:$I$4</c:f>
              <c:strCache>
                <c:ptCount val="6"/>
                <c:pt idx="0" c:formatCode="#&quot;月&quot;">
                  <c:v>1月</c:v>
                </c:pt>
                <c:pt idx="1" c:formatCode="#&quot;月&quot;">
                  <c:v>2月</c:v>
                </c:pt>
                <c:pt idx="2" c:formatCode="#&quot;月&quot;">
                  <c:v>3月</c:v>
                </c:pt>
                <c:pt idx="3" c:formatCode="#&quot;月&quot;">
                  <c:v>4月</c:v>
                </c:pt>
                <c:pt idx="4" c:formatCode="#&quot;月&quot;">
                  <c:v>5月</c:v>
                </c:pt>
                <c:pt idx="5" c:formatCode="#&quot;月&quot;">
                  <c:v>6月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总体销售数据对比分析!$B$12:$O$12</c15:sqref>
                  </c15:fullRef>
                </c:ext>
              </c:extLst>
              <c:f>总体销售数据对比分析!$D$12:$I$12</c:f>
              <c:numCache>
                <c:formatCode>"￥"#,##0.00;"￥"\-#,##0.00</c:formatCode>
                <c:ptCount val="6"/>
                <c:pt idx="0">
                  <c:v>0</c:v>
                </c:pt>
                <c:pt idx="1">
                  <c:v>7200</c:v>
                </c:pt>
                <c:pt idx="2">
                  <c:v>5400</c:v>
                </c:pt>
                <c:pt idx="3">
                  <c:v>4800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48115056"/>
        <c:axId val="-448130288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总体销售数据对比分析!$A$13</c15:sqref>
                        </c15:formulaRef>
                      </c:ext>
                    </c:extLst>
                    <c:strCache>
                      <c:ptCount val="1"/>
                      <c:pt idx="0">
                        <c:v>合计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总体销售数据对比分析!$B$4:$O$4</c15:sqref>
                        </c15:fullRef>
                        <c15:formulaRef>
                          <c15:sqref>总体销售数据对比分析!$D$4:$I$4</c15:sqref>
                        </c15:formulaRef>
                      </c:ext>
                    </c:extLst>
                    <c:strCache>
                      <c:ptCount val="6"/>
                      <c:pt idx="0" c:formatCode="#&quot;月&quot;">
                        <c:v>1月</c:v>
                      </c:pt>
                      <c:pt idx="1" c:formatCode="#&quot;月&quot;">
                        <c:v>2月</c:v>
                      </c:pt>
                      <c:pt idx="2" c:formatCode="#&quot;月&quot;">
                        <c:v>3月</c:v>
                      </c:pt>
                      <c:pt idx="3" c:formatCode="#&quot;月&quot;">
                        <c:v>4月</c:v>
                      </c:pt>
                      <c:pt idx="4" c:formatCode="#&quot;月&quot;">
                        <c:v>5月</c:v>
                      </c:pt>
                      <c:pt idx="5" c:formatCode="#&quot;月&quot;">
                        <c:v>6月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总体销售数据对比分析!$B$13:$O$13</c15:sqref>
                        </c15:fullRef>
                        <c15:formulaRef>
                          <c15:sqref>总体销售数据对比分析!$D$13:$I$13</c15:sqref>
                        </c15:formulaRef>
                      </c:ext>
                    </c:extLst>
                    <c:numCache>
                      <c:formatCode>"￥"#,##0.00;"￥"\-#,##0.00</c:formatCode>
                      <c:ptCount val="6"/>
                      <c:pt idx="0">
                        <c:v>179900</c:v>
                      </c:pt>
                      <c:pt idx="1">
                        <c:v>45600</c:v>
                      </c:pt>
                      <c:pt idx="2">
                        <c:v>51600</c:v>
                      </c:pt>
                      <c:pt idx="3">
                        <c:v>148200</c:v>
                      </c:pt>
                      <c:pt idx="4">
                        <c:v>130700</c:v>
                      </c:pt>
                      <c:pt idx="5">
                        <c:v>295300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481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30288"/>
        <c:crosses val="autoZero"/>
        <c:auto val="1"/>
        <c:lblAlgn val="ctr"/>
        <c:lblOffset val="100"/>
        <c:noMultiLvlLbl val="0"/>
      </c:catAx>
      <c:valAx>
        <c:axId val="-448130288"/>
        <c:scaling>
          <c:orientation val="minMax"/>
        </c:scaling>
        <c:delete val="1"/>
        <c:axPos val="l"/>
        <c:numFmt formatCode="&quot;￥&quot;#,##0.00;&quot;￥&quot;\-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8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各渠道商总体占比</a:t>
            </a:r>
            <a:endParaRPr lang="zh-CN" altLang="en-US" sz="1200" b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0171683389074693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8"/>
          <c:order val="8"/>
          <c:tx>
            <c:strRef>
              <c:f>总体销售数据对比分析!$J$4</c:f>
              <c:strCache>
                <c:ptCount val="1"/>
                <c:pt idx="0">
                  <c:v>2016上半年合计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f>总体销售数据对比分析!$J$5:$J$12</c:f>
              <c:numCache>
                <c:formatCode>"￥"#,##0.00;"￥"\-#,##0.00</c:formatCode>
                <c:ptCount val="8"/>
                <c:pt idx="0">
                  <c:v>85950</c:v>
                </c:pt>
                <c:pt idx="1">
                  <c:v>170950</c:v>
                </c:pt>
                <c:pt idx="2">
                  <c:v>169050</c:v>
                </c:pt>
                <c:pt idx="3">
                  <c:v>229800</c:v>
                </c:pt>
                <c:pt idx="4">
                  <c:v>19550</c:v>
                </c:pt>
                <c:pt idx="5">
                  <c:v>73200</c:v>
                </c:pt>
                <c:pt idx="6">
                  <c:v>85400</c:v>
                </c:pt>
                <c:pt idx="7">
                  <c:v>17400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总体销售数据对比分析!$B$4</c15:sqref>
                        </c15:formulaRef>
                      </c:ext>
                    </c:extLst>
                    <c:strCache>
                      <c:ptCount val="1"/>
                      <c:pt idx="0">
                        <c:v>2015年上半年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总体销售数据对比分析!$B$5:$B$12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120000</c:v>
                      </c:pt>
                      <c:pt idx="3">
                        <c:v>90000</c:v>
                      </c:pt>
                      <c:pt idx="4">
                        <c:v>20000</c:v>
                      </c:pt>
                      <c:pt idx="5">
                        <c:v>70000</c:v>
                      </c:pt>
                      <c:pt idx="6">
                        <c:v>90000</c:v>
                      </c:pt>
                      <c:pt idx="7">
                        <c:v>70000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总体销售数据对比分析!$C$4</c15:sqref>
                        </c15:formulaRef>
                      </c:ext>
                    </c:extLst>
                    <c:strCache>
                      <c:ptCount val="1"/>
                      <c:pt idx="0">
                        <c:v>2015年下半年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总体销售数据对比分析!$C$5:$C$12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80000</c:v>
                      </c:pt>
                      <c:pt idx="1">
                        <c:v>110000</c:v>
                      </c:pt>
                      <c:pt idx="2">
                        <c:v>150000</c:v>
                      </c:pt>
                      <c:pt idx="3">
                        <c:v>120000</c:v>
                      </c:pt>
                      <c:pt idx="4">
                        <c:v>30000</c:v>
                      </c:pt>
                      <c:pt idx="5">
                        <c:v>76000</c:v>
                      </c:pt>
                      <c:pt idx="6">
                        <c:v>90000</c:v>
                      </c:pt>
                      <c:pt idx="7">
                        <c:v>60000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总体销售数据对比分析!$D$4</c15:sqref>
                        </c15:formulaRef>
                      </c:ext>
                    </c:extLst>
                    <c:strCache>
                      <c:ptCount val="1"/>
                      <c:pt idx="0">
                        <c:v>1月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总体销售数据对比分析!$D$5:$D$12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1500</c:v>
                      </c:pt>
                      <c:pt idx="1">
                        <c:v>40000</c:v>
                      </c:pt>
                      <c:pt idx="2">
                        <c:v>6000</c:v>
                      </c:pt>
                      <c:pt idx="3">
                        <c:v>100000</c:v>
                      </c:pt>
                      <c:pt idx="4">
                        <c:v>0</c:v>
                      </c:pt>
                      <c:pt idx="5">
                        <c:v>27000</c:v>
                      </c:pt>
                      <c:pt idx="6">
                        <c:v>5400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总体销售数据对比分析!$E$4</c15:sqref>
                        </c15:formulaRef>
                      </c:ext>
                    </c:extLst>
                    <c:strCache>
                      <c:ptCount val="1"/>
                      <c:pt idx="0">
                        <c:v>2月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总体销售数据对比分析!$E$5:$E$12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6000</c:v>
                      </c:pt>
                      <c:pt idx="1">
                        <c:v>2000</c:v>
                      </c:pt>
                      <c:pt idx="2">
                        <c:v>21600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8800</c:v>
                      </c:pt>
                      <c:pt idx="7">
                        <c:v>7200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总体销售数据对比分析!$F$4</c15:sqref>
                        </c15:formulaRef>
                      </c:ext>
                    </c:extLst>
                    <c:strCache>
                      <c:ptCount val="1"/>
                      <c:pt idx="0">
                        <c:v>3月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总体销售数据对比分析!$F$5:$F$12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7200</c:v>
                      </c:pt>
                      <c:pt idx="1">
                        <c:v>6000</c:v>
                      </c:pt>
                      <c:pt idx="2">
                        <c:v>8800</c:v>
                      </c:pt>
                      <c:pt idx="3">
                        <c:v>2800</c:v>
                      </c:pt>
                      <c:pt idx="4">
                        <c:v>4000</c:v>
                      </c:pt>
                      <c:pt idx="5">
                        <c:v>5400</c:v>
                      </c:pt>
                      <c:pt idx="6">
                        <c:v>12000</c:v>
                      </c:pt>
                      <c:pt idx="7">
                        <c:v>5400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总体销售数据对比分析!$G$4</c15:sqref>
                        </c15:formulaRef>
                      </c:ext>
                    </c:extLst>
                    <c:strCache>
                      <c:ptCount val="1"/>
                      <c:pt idx="0">
                        <c:v>4月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总体销售数据对比分析!$G$5:$G$12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27600</c:v>
                      </c:pt>
                      <c:pt idx="1">
                        <c:v>43200</c:v>
                      </c:pt>
                      <c:pt idx="2">
                        <c:v>9000</c:v>
                      </c:pt>
                      <c:pt idx="3">
                        <c:v>29600</c:v>
                      </c:pt>
                      <c:pt idx="4">
                        <c:v>5400</c:v>
                      </c:pt>
                      <c:pt idx="5">
                        <c:v>11000</c:v>
                      </c:pt>
                      <c:pt idx="6">
                        <c:v>17600</c:v>
                      </c:pt>
                      <c:pt idx="7">
                        <c:v>4800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总体销售数据对比分析!$H$4</c15:sqref>
                        </c15:formulaRef>
                      </c:ext>
                    </c:extLst>
                    <c:strCache>
                      <c:ptCount val="1"/>
                      <c:pt idx="0">
                        <c:v>5月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总体销售数据对比分析!$H$5:$H$12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40850</c:v>
                      </c:pt>
                      <c:pt idx="1">
                        <c:v>26400</c:v>
                      </c:pt>
                      <c:pt idx="2">
                        <c:v>13050</c:v>
                      </c:pt>
                      <c:pt idx="3">
                        <c:v>50400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总体销售数据对比分析!$I$4</c15:sqref>
                        </c15:formulaRef>
                      </c:ext>
                    </c:extLst>
                    <c:strCache>
                      <c:ptCount val="1"/>
                      <c:pt idx="0">
                        <c:v>6月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总体销售数据对比分析!$I$5:$I$12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2800</c:v>
                      </c:pt>
                      <c:pt idx="1">
                        <c:v>53350</c:v>
                      </c:pt>
                      <c:pt idx="2">
                        <c:v>110600</c:v>
                      </c:pt>
                      <c:pt idx="3">
                        <c:v>47000</c:v>
                      </c:pt>
                      <c:pt idx="4">
                        <c:v>10150</c:v>
                      </c:pt>
                      <c:pt idx="5">
                        <c:v>29800</c:v>
                      </c:pt>
                      <c:pt idx="6">
                        <c:v>41600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各渠道商各月度对比分析</a:t>
            </a:r>
            <a:endParaRPr lang="zh-CN" altLang="en-US" sz="1200" b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97435897436"/>
          <c:y val="0.176388888888889"/>
          <c:w val="0.841495726495726"/>
          <c:h val="0.60611111111111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总体销售数据对比分析!$D$4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总体销售数据对比分析!$D$5:$D$13</c15:sqref>
                  </c15:fullRef>
                </c:ext>
              </c:extLst>
              <c:f>总体销售数据对比分析!$D$5:$D$12</c:f>
              <c:numCache>
                <c:formatCode>"￥"#,##0.00;"￥"\-#,##0.00</c:formatCode>
                <c:ptCount val="8"/>
                <c:pt idx="0">
                  <c:v>1500</c:v>
                </c:pt>
                <c:pt idx="1">
                  <c:v>40000</c:v>
                </c:pt>
                <c:pt idx="2">
                  <c:v>6000</c:v>
                </c:pt>
                <c:pt idx="3">
                  <c:v>100000</c:v>
                </c:pt>
                <c:pt idx="4">
                  <c:v>0</c:v>
                </c:pt>
                <c:pt idx="5">
                  <c:v>27000</c:v>
                </c:pt>
                <c:pt idx="6">
                  <c:v>5400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总体销售数据对比分析!$E$4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总体销售数据对比分析!$E$5:$E$13</c15:sqref>
                  </c15:fullRef>
                </c:ext>
              </c:extLst>
              <c:f>总体销售数据对比分析!$E$5:$E$12</c:f>
              <c:numCache>
                <c:formatCode>"￥"#,##0.00;"￥"\-#,##0.00</c:formatCode>
                <c:ptCount val="8"/>
                <c:pt idx="0">
                  <c:v>6000</c:v>
                </c:pt>
                <c:pt idx="1">
                  <c:v>2000</c:v>
                </c:pt>
                <c:pt idx="2">
                  <c:v>21600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8800</c:v>
                </c:pt>
                <c:pt idx="7">
                  <c:v>7200</c:v>
                </c:pt>
              </c:numCache>
            </c:numRef>
          </c:val>
        </c:ser>
        <c:ser>
          <c:idx val="4"/>
          <c:order val="4"/>
          <c:tx>
            <c:strRef>
              <c:f>总体销售数据对比分析!$F$4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总体销售数据对比分析!$F$5:$F$13</c15:sqref>
                  </c15:fullRef>
                </c:ext>
              </c:extLst>
              <c:f>总体销售数据对比分析!$F$5:$F$12</c:f>
              <c:numCache>
                <c:formatCode>"￥"#,##0.00;"￥"\-#,##0.00</c:formatCode>
                <c:ptCount val="8"/>
                <c:pt idx="0">
                  <c:v>7200</c:v>
                </c:pt>
                <c:pt idx="1">
                  <c:v>6000</c:v>
                </c:pt>
                <c:pt idx="2">
                  <c:v>8800</c:v>
                </c:pt>
                <c:pt idx="3">
                  <c:v>2800</c:v>
                </c:pt>
                <c:pt idx="4">
                  <c:v>4000</c:v>
                </c:pt>
                <c:pt idx="5">
                  <c:v>5400</c:v>
                </c:pt>
                <c:pt idx="6">
                  <c:v>12000</c:v>
                </c:pt>
                <c:pt idx="7">
                  <c:v>5400</c:v>
                </c:pt>
              </c:numCache>
            </c:numRef>
          </c:val>
        </c:ser>
        <c:ser>
          <c:idx val="5"/>
          <c:order val="5"/>
          <c:tx>
            <c:strRef>
              <c:f>总体销售数据对比分析!$G$4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总体销售数据对比分析!$G$5:$G$13</c15:sqref>
                  </c15:fullRef>
                </c:ext>
              </c:extLst>
              <c:f>总体销售数据对比分析!$G$5:$G$12</c:f>
              <c:numCache>
                <c:formatCode>"￥"#,##0.00;"￥"\-#,##0.00</c:formatCode>
                <c:ptCount val="8"/>
                <c:pt idx="0">
                  <c:v>27600</c:v>
                </c:pt>
                <c:pt idx="1">
                  <c:v>43200</c:v>
                </c:pt>
                <c:pt idx="2">
                  <c:v>9000</c:v>
                </c:pt>
                <c:pt idx="3">
                  <c:v>29600</c:v>
                </c:pt>
                <c:pt idx="4">
                  <c:v>5400</c:v>
                </c:pt>
                <c:pt idx="5">
                  <c:v>11000</c:v>
                </c:pt>
                <c:pt idx="6">
                  <c:v>17600</c:v>
                </c:pt>
                <c:pt idx="7">
                  <c:v>4800</c:v>
                </c:pt>
              </c:numCache>
            </c:numRef>
          </c:val>
        </c:ser>
        <c:ser>
          <c:idx val="6"/>
          <c:order val="6"/>
          <c:tx>
            <c:strRef>
              <c:f>总体销售数据对比分析!$H$4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总体销售数据对比分析!$H$5:$H$13</c15:sqref>
                  </c15:fullRef>
                </c:ext>
              </c:extLst>
              <c:f>总体销售数据对比分析!$H$5:$H$12</c:f>
              <c:numCache>
                <c:formatCode>"￥"#,##0.00;"￥"\-#,##0.00</c:formatCode>
                <c:ptCount val="8"/>
                <c:pt idx="0">
                  <c:v>40850</c:v>
                </c:pt>
                <c:pt idx="1">
                  <c:v>26400</c:v>
                </c:pt>
                <c:pt idx="2">
                  <c:v>13050</c:v>
                </c:pt>
                <c:pt idx="3">
                  <c:v>50400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总体销售数据对比分析!$I$4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总体销售数据对比分析!$A$5:$A$13</c15:sqref>
                  </c15:fullRef>
                </c:ext>
              </c:extLst>
              <c:f>总体销售数据对比分析!$A$5:$A$12</c:f>
              <c:strCache>
                <c:ptCount val="8"/>
                <c:pt idx="0" c:formatCode="#&quot;月&quot;">
                  <c:v>渠道商1</c:v>
                </c:pt>
                <c:pt idx="1" c:formatCode="#&quot;月&quot;">
                  <c:v>渠道商2</c:v>
                </c:pt>
                <c:pt idx="2" c:formatCode="#&quot;月&quot;">
                  <c:v>渠道商3</c:v>
                </c:pt>
                <c:pt idx="3" c:formatCode="#&quot;月&quot;">
                  <c:v>渠道商4</c:v>
                </c:pt>
                <c:pt idx="4" c:formatCode="#&quot;月&quot;">
                  <c:v>渠道商5</c:v>
                </c:pt>
                <c:pt idx="5" c:formatCode="#&quot;月&quot;">
                  <c:v>渠道商6</c:v>
                </c:pt>
                <c:pt idx="6" c:formatCode="#&quot;月&quot;">
                  <c:v>渠道商7</c:v>
                </c:pt>
                <c:pt idx="7" c:formatCode="#&quot;月&quot;">
                  <c:v>渠道商8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总体销售数据对比分析!$I$5:$I$13</c15:sqref>
                  </c15:fullRef>
                </c:ext>
              </c:extLst>
              <c:f>总体销售数据对比分析!$I$5:$I$12</c:f>
              <c:numCache>
                <c:formatCode>"￥"#,##0.00;"￥"\-#,##0.00</c:formatCode>
                <c:ptCount val="8"/>
                <c:pt idx="0">
                  <c:v>2800</c:v>
                </c:pt>
                <c:pt idx="1">
                  <c:v>53350</c:v>
                </c:pt>
                <c:pt idx="2">
                  <c:v>110600</c:v>
                </c:pt>
                <c:pt idx="3">
                  <c:v>47000</c:v>
                </c:pt>
                <c:pt idx="4">
                  <c:v>10150</c:v>
                </c:pt>
                <c:pt idx="5">
                  <c:v>29800</c:v>
                </c:pt>
                <c:pt idx="6">
                  <c:v>41600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445955328"/>
        <c:axId val="-445956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总体销售数据对比分析!$B$4</c15:sqref>
                        </c15:formulaRef>
                      </c:ext>
                    </c:extLst>
                    <c:strCache>
                      <c:ptCount val="1"/>
                      <c:pt idx="0">
                        <c:v>2015年上半年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总体销售数据对比分析!$B$5:$B$13</c15:sqref>
                        </c15:fullRef>
                        <c15:formulaRef>
                          <c15:sqref>总体销售数据对比分析!$B$5:$B$12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100000</c:v>
                      </c:pt>
                      <c:pt idx="1">
                        <c:v>100000</c:v>
                      </c:pt>
                      <c:pt idx="2">
                        <c:v>120000</c:v>
                      </c:pt>
                      <c:pt idx="3">
                        <c:v>90000</c:v>
                      </c:pt>
                      <c:pt idx="4">
                        <c:v>20000</c:v>
                      </c:pt>
                      <c:pt idx="5">
                        <c:v>70000</c:v>
                      </c:pt>
                      <c:pt idx="6">
                        <c:v>90000</c:v>
                      </c:pt>
                      <c:pt idx="7">
                        <c:v>70000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总体销售数据对比分析!$C$4</c15:sqref>
                        </c15:formulaRef>
                      </c:ext>
                    </c:extLst>
                    <c:strCache>
                      <c:ptCount val="1"/>
                      <c:pt idx="0">
                        <c:v>2015年下半年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总体销售数据对比分析!$C$5:$C$13</c15:sqref>
                        </c15:fullRef>
                        <c15:formulaRef>
                          <c15:sqref>总体销售数据对比分析!$C$5:$C$12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80000</c:v>
                      </c:pt>
                      <c:pt idx="1">
                        <c:v>110000</c:v>
                      </c:pt>
                      <c:pt idx="2">
                        <c:v>150000</c:v>
                      </c:pt>
                      <c:pt idx="3">
                        <c:v>120000</c:v>
                      </c:pt>
                      <c:pt idx="4">
                        <c:v>30000</c:v>
                      </c:pt>
                      <c:pt idx="5">
                        <c:v>76000</c:v>
                      </c:pt>
                      <c:pt idx="6">
                        <c:v>90000</c:v>
                      </c:pt>
                      <c:pt idx="7">
                        <c:v>60000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总体销售数据对比分析!$J$4</c15:sqref>
                        </c15:formulaRef>
                      </c:ext>
                    </c:extLst>
                    <c:strCache>
                      <c:ptCount val="1"/>
                      <c:pt idx="0">
                        <c:v>2016上半年合计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总体销售数据对比分析!$J$5:$J$13</c15:sqref>
                        </c15:fullRef>
                        <c15:formulaRef>
                          <c15:sqref>总体销售数据对比分析!$J$5:$J$12</c15:sqref>
                        </c15:formulaRef>
                      </c:ext>
                    </c:extLst>
                    <c:numCache>
                      <c:formatCode>"￥"#,##0.00;"￥"\-#,##0.00</c:formatCode>
                      <c:ptCount val="8"/>
                      <c:pt idx="0">
                        <c:v>85950</c:v>
                      </c:pt>
                      <c:pt idx="1">
                        <c:v>170950</c:v>
                      </c:pt>
                      <c:pt idx="2">
                        <c:v>169050</c:v>
                      </c:pt>
                      <c:pt idx="3">
                        <c:v>229800</c:v>
                      </c:pt>
                      <c:pt idx="4">
                        <c:v>19550</c:v>
                      </c:pt>
                      <c:pt idx="5">
                        <c:v>73200</c:v>
                      </c:pt>
                      <c:pt idx="6">
                        <c:v>85400</c:v>
                      </c:pt>
                      <c:pt idx="7">
                        <c:v>17400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总体销售数据对比分析!$K$4</c15:sqref>
                        </c15:formulaRef>
                      </c:ext>
                    </c:extLst>
                    <c:strCache>
                      <c:ptCount val="1"/>
                      <c:pt idx="0">
                        <c:v>占比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总体销售数据对比分析!$K$5:$K$13</c15:sqref>
                        </c15:fullRef>
                        <c15:formulaRef>
                          <c15:sqref>总体销售数据对比分析!$K$5:$K$12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0.100963232702925</c:v>
                      </c:pt>
                      <c:pt idx="1">
                        <c:v>0.200810525079291</c:v>
                      </c:pt>
                      <c:pt idx="2">
                        <c:v>0.198578644426172</c:v>
                      </c:pt>
                      <c:pt idx="3">
                        <c:v>0.269940091624574</c:v>
                      </c:pt>
                      <c:pt idx="4">
                        <c:v>0.0229648772465641</c:v>
                      </c:pt>
                      <c:pt idx="5">
                        <c:v>0.0859861388464701</c:v>
                      </c:pt>
                      <c:pt idx="6">
                        <c:v>0.100317161987548</c:v>
                      </c:pt>
                      <c:pt idx="7">
                        <c:v>0.020439328086456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总体销售数据对比分析!$L$4</c15:sqref>
                        </c15:formulaRef>
                      </c:ext>
                    </c:extLst>
                    <c:strCache>
                      <c:ptCount val="1"/>
                      <c:pt idx="0">
                        <c:v>排名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总体销售数据对比分析!$L$5:$L$13</c15:sqref>
                        </c15:fullRef>
                        <c15:formulaRef>
                          <c15:sqref>总体销售数据对比分析!$L$5:$L$12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总体销售数据对比分析!$M$4</c15:sqref>
                        </c15:formulaRef>
                      </c:ext>
                    </c:extLst>
                    <c:strCache>
                      <c:ptCount val="1"/>
                      <c:pt idx="0">
                        <c:v>同比增长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总体销售数据对比分析!$M$5:$M$13</c15:sqref>
                        </c15:fullRef>
                        <c15:formulaRef>
                          <c15:sqref>总体销售数据对比分析!$M$5:$M$12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-0.1405</c:v>
                      </c:pt>
                      <c:pt idx="1">
                        <c:v>0.7095</c:v>
                      </c:pt>
                      <c:pt idx="2">
                        <c:v>0.40875</c:v>
                      </c:pt>
                      <c:pt idx="3">
                        <c:v>1.55333333333333</c:v>
                      </c:pt>
                      <c:pt idx="4">
                        <c:v>-0.0225</c:v>
                      </c:pt>
                      <c:pt idx="5">
                        <c:v>0.0457142857142857</c:v>
                      </c:pt>
                      <c:pt idx="6">
                        <c:v>-0.0511111111111111</c:v>
                      </c:pt>
                      <c:pt idx="7">
                        <c:v>-0.751428571428571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总体销售数据对比分析!$N$4</c15:sqref>
                        </c15:formulaRef>
                      </c:ext>
                    </c:extLst>
                    <c:strCache>
                      <c:ptCount val="1"/>
                      <c:pt idx="0">
                        <c:v>环比增长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总体销售数据对比分析!$N$5:$N$13</c15:sqref>
                        </c15:fullRef>
                        <c15:formulaRef>
                          <c15:sqref>总体销售数据对比分析!$N$5:$N$12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0.074375</c:v>
                      </c:pt>
                      <c:pt idx="1">
                        <c:v>0.554090909090909</c:v>
                      </c:pt>
                      <c:pt idx="2">
                        <c:v>0.127</c:v>
                      </c:pt>
                      <c:pt idx="3">
                        <c:v>0.915</c:v>
                      </c:pt>
                      <c:pt idx="4">
                        <c:v>-0.348333333333333</c:v>
                      </c:pt>
                      <c:pt idx="5">
                        <c:v>-0.0368421052631579</c:v>
                      </c:pt>
                      <c:pt idx="6">
                        <c:v>-0.0511111111111111</c:v>
                      </c:pt>
                      <c:pt idx="7">
                        <c:v>-0.71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总体销售数据对比分析!$O$4</c15:sqref>
                        </c15:formulaRef>
                      </c:ext>
                    </c:extLst>
                    <c:strCache>
                      <c:ptCount val="1"/>
                      <c:pt idx="0">
                        <c:v>月均增长率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总体销售数据对比分析!$A$5:$A$13</c15:sqref>
                        </c15:fullRef>
                        <c15:formulaRef>
                          <c15:sqref>总体销售数据对比分析!$A$5:$A$12</c15:sqref>
                        </c15:formulaRef>
                      </c:ext>
                    </c:extLst>
                    <c:strCache>
                      <c:ptCount val="8"/>
                      <c:pt idx="0" c:formatCode="#&quot;月&quot;">
                        <c:v>渠道商1</c:v>
                      </c:pt>
                      <c:pt idx="1" c:formatCode="#&quot;月&quot;">
                        <c:v>渠道商2</c:v>
                      </c:pt>
                      <c:pt idx="2" c:formatCode="#&quot;月&quot;">
                        <c:v>渠道商3</c:v>
                      </c:pt>
                      <c:pt idx="3" c:formatCode="#&quot;月&quot;">
                        <c:v>渠道商4</c:v>
                      </c:pt>
                      <c:pt idx="4" c:formatCode="#&quot;月&quot;">
                        <c:v>渠道商5</c:v>
                      </c:pt>
                      <c:pt idx="5" c:formatCode="#&quot;月&quot;">
                        <c:v>渠道商6</c:v>
                      </c:pt>
                      <c:pt idx="6" c:formatCode="#&quot;月&quot;">
                        <c:v>渠道商7</c:v>
                      </c:pt>
                      <c:pt idx="7" c:formatCode="#&quot;月&quot;">
                        <c:v>渠道商8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总体销售数据对比分析!$O$5:$O$13</c15:sqref>
                        </c15:fullRef>
                        <c15:formulaRef>
                          <c15:sqref>总体销售数据对比分析!$O$5:$O$12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0.132956810601171</c:v>
                      </c:pt>
                      <c:pt idx="1">
                        <c:v>0.0592900342652427</c:v>
                      </c:pt>
                      <c:pt idx="2">
                        <c:v>0.791103882612802</c:v>
                      </c:pt>
                      <c:pt idx="3">
                        <c:v>-0.140156185139922</c:v>
                      </c:pt>
                      <c:pt idx="4">
                        <c:v>0</c:v>
                      </c:pt>
                      <c:pt idx="5">
                        <c:v>0.019930314149889</c:v>
                      </c:pt>
                      <c:pt idx="6">
                        <c:v>0.504318907692237</c:v>
                      </c:pt>
                      <c:pt idx="7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459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5956960"/>
        <c:crosses val="autoZero"/>
        <c:auto val="1"/>
        <c:lblAlgn val="ctr"/>
        <c:lblOffset val="100"/>
        <c:noMultiLvlLbl val="0"/>
      </c:catAx>
      <c:valAx>
        <c:axId val="-4459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￥&quot;#,##0.00;&quot;￥&quot;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5955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66675</xdr:rowOff>
    </xdr:from>
    <xdr:to>
      <xdr:col>1</xdr:col>
      <xdr:colOff>175895</xdr:colOff>
      <xdr:row>0</xdr:row>
      <xdr:rowOff>441960</xdr:rowOff>
    </xdr:to>
    <xdr:pic>
      <xdr:nvPicPr>
        <xdr:cNvPr id="2" name="图片 1" descr="d:\我的文档\桌面\80294.png"/>
        <xdr:cNvPicPr>
          <a:picLocks noChangeAspect="1" noChangeArrowheads="1"/>
        </xdr:cNvPicPr>
      </xdr:nvPicPr>
      <xdr:blipFill>
        <a:blip r:embed="rId1" cstate="print">
          <a:grayscl/>
        </a:blip>
        <a:srcRect/>
        <a:stretch>
          <a:fillRect/>
        </a:stretch>
      </xdr:blipFill>
      <xdr:spPr>
        <a:xfrm>
          <a:off x="104775" y="66675"/>
          <a:ext cx="414020" cy="375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577215</xdr:colOff>
      <xdr:row>0</xdr:row>
      <xdr:rowOff>460375</xdr:rowOff>
    </xdr:to>
    <xdr:pic>
      <xdr:nvPicPr>
        <xdr:cNvPr id="2" name="图片 1" descr="d:\我的文档\桌面\80294.png"/>
        <xdr:cNvPicPr>
          <a:picLocks noChangeAspect="1" noChangeArrowheads="1"/>
        </xdr:cNvPicPr>
      </xdr:nvPicPr>
      <xdr:blipFill>
        <a:blip r:embed="rId8" cstate="print">
          <a:grayscl/>
        </a:blip>
        <a:srcRect/>
        <a:stretch>
          <a:fillRect/>
        </a:stretch>
      </xdr:blipFill>
      <xdr:spPr>
        <a:xfrm>
          <a:off x="152400" y="66675"/>
          <a:ext cx="424815" cy="39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13</xdr:row>
      <xdr:rowOff>63500</xdr:rowOff>
    </xdr:from>
    <xdr:to>
      <xdr:col>6</xdr:col>
      <xdr:colOff>476885</xdr:colOff>
      <xdr:row>29</xdr:row>
      <xdr:rowOff>63500</xdr:rowOff>
    </xdr:to>
    <xdr:graphicFrame>
      <xdr:nvGraphicFramePr>
        <xdr:cNvPr id="5" name="图表 4"/>
        <xdr:cNvGraphicFramePr/>
      </xdr:nvGraphicFramePr>
      <xdr:xfrm>
        <a:off x="9525" y="4923155"/>
        <a:ext cx="58299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534035</xdr:colOff>
      <xdr:row>13</xdr:row>
      <xdr:rowOff>57150</xdr:rowOff>
    </xdr:from>
    <xdr:to>
      <xdr:col>15</xdr:col>
      <xdr:colOff>0</xdr:colOff>
      <xdr:row>29</xdr:row>
      <xdr:rowOff>57150</xdr:rowOff>
    </xdr:to>
    <xdr:graphicFrame>
      <xdr:nvGraphicFramePr>
        <xdr:cNvPr id="8" name="图表 7"/>
        <xdr:cNvGraphicFramePr/>
      </xdr:nvGraphicFramePr>
      <xdr:xfrm>
        <a:off x="5896610" y="4916805"/>
        <a:ext cx="60191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60325</xdr:rowOff>
    </xdr:from>
    <xdr:to>
      <xdr:col>6</xdr:col>
      <xdr:colOff>504190</xdr:colOff>
      <xdr:row>61</xdr:row>
      <xdr:rowOff>108585</xdr:rowOff>
    </xdr:to>
    <xdr:graphicFrame>
      <xdr:nvGraphicFramePr>
        <xdr:cNvPr id="9" name="图表 8"/>
        <xdr:cNvGraphicFramePr/>
      </xdr:nvGraphicFramePr>
      <xdr:xfrm>
        <a:off x="9525" y="10577830"/>
        <a:ext cx="5857240" cy="2620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553720</xdr:colOff>
      <xdr:row>46</xdr:row>
      <xdr:rowOff>57150</xdr:rowOff>
    </xdr:from>
    <xdr:to>
      <xdr:col>15</xdr:col>
      <xdr:colOff>0</xdr:colOff>
      <xdr:row>61</xdr:row>
      <xdr:rowOff>104775</xdr:rowOff>
    </xdr:to>
    <xdr:graphicFrame>
      <xdr:nvGraphicFramePr>
        <xdr:cNvPr id="10" name="图表 9"/>
        <xdr:cNvGraphicFramePr/>
      </xdr:nvGraphicFramePr>
      <xdr:xfrm>
        <a:off x="5916295" y="10574655"/>
        <a:ext cx="599948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62</xdr:row>
      <xdr:rowOff>2540</xdr:rowOff>
    </xdr:from>
    <xdr:to>
      <xdr:col>14</xdr:col>
      <xdr:colOff>570865</xdr:colOff>
      <xdr:row>77</xdr:row>
      <xdr:rowOff>31750</xdr:rowOff>
    </xdr:to>
    <xdr:graphicFrame>
      <xdr:nvGraphicFramePr>
        <xdr:cNvPr id="3" name="图表 2"/>
        <xdr:cNvGraphicFramePr/>
      </xdr:nvGraphicFramePr>
      <xdr:xfrm>
        <a:off x="19050" y="13263245"/>
        <a:ext cx="11886565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29</xdr:row>
      <xdr:rowOff>79375</xdr:rowOff>
    </xdr:from>
    <xdr:to>
      <xdr:col>6</xdr:col>
      <xdr:colOff>476250</xdr:colOff>
      <xdr:row>45</xdr:row>
      <xdr:rowOff>146050</xdr:rowOff>
    </xdr:to>
    <xdr:graphicFrame>
      <xdr:nvGraphicFramePr>
        <xdr:cNvPr id="6" name="图表 5"/>
        <xdr:cNvGraphicFramePr/>
      </xdr:nvGraphicFramePr>
      <xdr:xfrm>
        <a:off x="9525" y="7682230"/>
        <a:ext cx="58293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542925</xdr:colOff>
      <xdr:row>29</xdr:row>
      <xdr:rowOff>98425</xdr:rowOff>
    </xdr:from>
    <xdr:to>
      <xdr:col>15</xdr:col>
      <xdr:colOff>0</xdr:colOff>
      <xdr:row>45</xdr:row>
      <xdr:rowOff>154940</xdr:rowOff>
    </xdr:to>
    <xdr:graphicFrame>
      <xdr:nvGraphicFramePr>
        <xdr:cNvPr id="7" name="图表 6"/>
        <xdr:cNvGraphicFramePr/>
      </xdr:nvGraphicFramePr>
      <xdr:xfrm>
        <a:off x="5905500" y="7701280"/>
        <a:ext cx="6010275" cy="279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pageSetUpPr autoPageBreaks="0"/>
  </sheetPr>
  <dimension ref="A1:Q64"/>
  <sheetViews>
    <sheetView showGridLines="0" tabSelected="1" topLeftCell="A43" workbookViewId="0">
      <selection activeCell="B4" sqref="B$1:B$1048576"/>
    </sheetView>
  </sheetViews>
  <sheetFormatPr defaultColWidth="9" defaultRowHeight="13.5"/>
  <cols>
    <col min="1" max="1" width="4.5" customWidth="1"/>
    <col min="2" max="2" width="19.375" style="29" customWidth="1"/>
    <col min="3" max="3" width="7.875" customWidth="1"/>
    <col min="4" max="4" width="11" customWidth="1"/>
    <col min="5" max="5" width="11.625" customWidth="1"/>
    <col min="6" max="6" width="8.375" customWidth="1"/>
    <col min="7" max="7" width="13.125" customWidth="1"/>
    <col min="8" max="8" width="8.5" customWidth="1"/>
    <col min="9" max="9" width="5.875" customWidth="1"/>
    <col min="10" max="10" width="8.5" style="30" customWidth="1"/>
    <col min="11" max="11" width="10.125" style="30" customWidth="1"/>
    <col min="12" max="12" width="8" customWidth="1"/>
    <col min="13" max="13" width="12.375" style="30" customWidth="1"/>
    <col min="14" max="14" width="9" style="30" customWidth="1"/>
    <col min="15" max="15" width="9.25" customWidth="1"/>
    <col min="16" max="16" width="9.5" customWidth="1"/>
  </cols>
  <sheetData>
    <row r="1" ht="38.1" customHeight="1" spans="1:17">
      <c r="A1" s="1" t="s">
        <v>0</v>
      </c>
      <c r="B1" s="3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2.1" customHeight="1" spans="1:17">
      <c r="A2" s="32" t="s">
        <v>1</v>
      </c>
      <c r="B2" s="33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ht="56.1" customHeight="1" spans="1:17">
      <c r="A3" s="34" t="s">
        <v>2</v>
      </c>
      <c r="B3" s="35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ht="33" customHeight="1" spans="1:17">
      <c r="A4" s="36" t="s">
        <v>3</v>
      </c>
      <c r="B4" s="37" t="s">
        <v>4</v>
      </c>
      <c r="C4" s="38" t="s">
        <v>5</v>
      </c>
      <c r="D4" s="38" t="s">
        <v>6</v>
      </c>
      <c r="E4" s="38" t="s">
        <v>7</v>
      </c>
      <c r="F4" s="38" t="s">
        <v>8</v>
      </c>
      <c r="G4" s="38" t="s">
        <v>9</v>
      </c>
      <c r="H4" s="38" t="s">
        <v>10</v>
      </c>
      <c r="I4" s="38" t="s">
        <v>11</v>
      </c>
      <c r="J4" s="38" t="s">
        <v>12</v>
      </c>
      <c r="K4" s="38" t="s">
        <v>13</v>
      </c>
      <c r="L4" s="38" t="s">
        <v>14</v>
      </c>
      <c r="M4" s="38" t="s">
        <v>15</v>
      </c>
      <c r="N4" s="38" t="s">
        <v>16</v>
      </c>
      <c r="O4" s="38" t="s">
        <v>17</v>
      </c>
      <c r="P4" s="38" t="s">
        <v>18</v>
      </c>
      <c r="Q4" s="45" t="s">
        <v>19</v>
      </c>
    </row>
    <row r="5" ht="22.5" customHeight="1" spans="1:17">
      <c r="A5" s="39">
        <v>1</v>
      </c>
      <c r="B5" s="40">
        <v>42370</v>
      </c>
      <c r="C5" s="39"/>
      <c r="D5" s="39" t="s">
        <v>20</v>
      </c>
      <c r="E5" s="39">
        <v>201603002</v>
      </c>
      <c r="F5" s="39" t="s">
        <v>21</v>
      </c>
      <c r="G5" s="39" t="s">
        <v>22</v>
      </c>
      <c r="H5" s="39" t="s">
        <v>23</v>
      </c>
      <c r="I5" s="39" t="s">
        <v>24</v>
      </c>
      <c r="J5" s="43">
        <v>50</v>
      </c>
      <c r="K5" s="43"/>
      <c r="L5" s="39">
        <v>30</v>
      </c>
      <c r="M5" s="43">
        <f>J5*L5</f>
        <v>1500</v>
      </c>
      <c r="N5" s="43"/>
      <c r="O5" s="39"/>
      <c r="P5" s="39"/>
      <c r="Q5" s="46"/>
    </row>
    <row r="6" ht="22.5" customHeight="1" spans="1:17">
      <c r="A6" s="41">
        <v>2</v>
      </c>
      <c r="B6" s="42">
        <v>42371</v>
      </c>
      <c r="C6" s="41"/>
      <c r="D6" s="41" t="s">
        <v>25</v>
      </c>
      <c r="E6" s="41">
        <v>201603002</v>
      </c>
      <c r="F6" s="41" t="s">
        <v>21</v>
      </c>
      <c r="G6" s="41" t="s">
        <v>22</v>
      </c>
      <c r="H6" s="41" t="s">
        <v>23</v>
      </c>
      <c r="I6" s="41" t="s">
        <v>24</v>
      </c>
      <c r="J6" s="44">
        <v>50</v>
      </c>
      <c r="K6" s="44"/>
      <c r="L6" s="41">
        <v>800</v>
      </c>
      <c r="M6" s="44">
        <f>J6*L6</f>
        <v>40000</v>
      </c>
      <c r="N6" s="44"/>
      <c r="O6" s="41"/>
      <c r="P6" s="41"/>
      <c r="Q6" s="47"/>
    </row>
    <row r="7" ht="22.5" customHeight="1" spans="1:17">
      <c r="A7" s="39">
        <v>3</v>
      </c>
      <c r="B7" s="40">
        <v>42371</v>
      </c>
      <c r="C7" s="39"/>
      <c r="D7" s="39" t="s">
        <v>26</v>
      </c>
      <c r="E7" s="39">
        <v>201603006</v>
      </c>
      <c r="F7" s="39" t="s">
        <v>27</v>
      </c>
      <c r="G7" s="39" t="s">
        <v>28</v>
      </c>
      <c r="H7" s="39" t="s">
        <v>29</v>
      </c>
      <c r="I7" s="39" t="s">
        <v>30</v>
      </c>
      <c r="J7" s="43">
        <v>60</v>
      </c>
      <c r="K7" s="43"/>
      <c r="L7" s="39">
        <v>100</v>
      </c>
      <c r="M7" s="43">
        <f t="shared" ref="M7:M38" si="0">J7*L7</f>
        <v>6000</v>
      </c>
      <c r="N7" s="43"/>
      <c r="O7" s="39"/>
      <c r="P7" s="39"/>
      <c r="Q7" s="46"/>
    </row>
    <row r="8" ht="22.5" customHeight="1" spans="1:17">
      <c r="A8" s="41">
        <v>4</v>
      </c>
      <c r="B8" s="42">
        <v>42372</v>
      </c>
      <c r="C8" s="41"/>
      <c r="D8" s="41" t="s">
        <v>31</v>
      </c>
      <c r="E8" s="41">
        <v>201603005</v>
      </c>
      <c r="F8" s="41" t="s">
        <v>27</v>
      </c>
      <c r="G8" s="41" t="s">
        <v>28</v>
      </c>
      <c r="H8" s="41" t="s">
        <v>32</v>
      </c>
      <c r="I8" s="41" t="s">
        <v>33</v>
      </c>
      <c r="J8" s="44">
        <v>50</v>
      </c>
      <c r="K8" s="44"/>
      <c r="L8" s="41">
        <v>2000</v>
      </c>
      <c r="M8" s="44">
        <f t="shared" si="0"/>
        <v>100000</v>
      </c>
      <c r="N8" s="44"/>
      <c r="O8" s="41"/>
      <c r="P8" s="41"/>
      <c r="Q8" s="47"/>
    </row>
    <row r="9" ht="22.5" customHeight="1" spans="1:17">
      <c r="A9" s="39">
        <v>5</v>
      </c>
      <c r="B9" s="40">
        <v>42373</v>
      </c>
      <c r="C9" s="39"/>
      <c r="D9" s="39" t="s">
        <v>34</v>
      </c>
      <c r="E9" s="39">
        <v>201603002</v>
      </c>
      <c r="F9" s="39" t="s">
        <v>21</v>
      </c>
      <c r="G9" s="39" t="s">
        <v>22</v>
      </c>
      <c r="H9" s="39" t="s">
        <v>23</v>
      </c>
      <c r="I9" s="39" t="s">
        <v>24</v>
      </c>
      <c r="J9" s="43">
        <v>45</v>
      </c>
      <c r="K9" s="43"/>
      <c r="L9" s="39">
        <v>120</v>
      </c>
      <c r="M9" s="43">
        <f t="shared" si="0"/>
        <v>5400</v>
      </c>
      <c r="N9" s="43"/>
      <c r="O9" s="39"/>
      <c r="P9" s="39"/>
      <c r="Q9" s="46"/>
    </row>
    <row r="10" ht="22.5" customHeight="1" spans="1:17">
      <c r="A10" s="41">
        <v>6</v>
      </c>
      <c r="B10" s="42">
        <v>42377</v>
      </c>
      <c r="C10" s="41"/>
      <c r="D10" s="41" t="s">
        <v>35</v>
      </c>
      <c r="E10" s="41">
        <v>201603007</v>
      </c>
      <c r="F10" s="41" t="s">
        <v>27</v>
      </c>
      <c r="G10" s="41" t="s">
        <v>36</v>
      </c>
      <c r="H10" s="41" t="s">
        <v>37</v>
      </c>
      <c r="I10" s="41" t="s">
        <v>33</v>
      </c>
      <c r="J10" s="44">
        <v>50</v>
      </c>
      <c r="K10" s="44"/>
      <c r="L10" s="41">
        <v>540</v>
      </c>
      <c r="M10" s="44">
        <f t="shared" si="0"/>
        <v>27000</v>
      </c>
      <c r="N10" s="44"/>
      <c r="O10" s="41"/>
      <c r="P10" s="41"/>
      <c r="Q10" s="47"/>
    </row>
    <row r="11" ht="22.5" customHeight="1" spans="1:17">
      <c r="A11" s="39">
        <v>7</v>
      </c>
      <c r="B11" s="40">
        <v>42403</v>
      </c>
      <c r="C11" s="39"/>
      <c r="D11" s="39" t="s">
        <v>34</v>
      </c>
      <c r="E11" s="39">
        <v>201603002</v>
      </c>
      <c r="F11" s="39" t="s">
        <v>21</v>
      </c>
      <c r="G11" s="39" t="s">
        <v>22</v>
      </c>
      <c r="H11" s="39" t="s">
        <v>38</v>
      </c>
      <c r="I11" s="39" t="s">
        <v>23</v>
      </c>
      <c r="J11" s="43">
        <v>55</v>
      </c>
      <c r="K11" s="43"/>
      <c r="L11" s="39">
        <v>160</v>
      </c>
      <c r="M11" s="43">
        <f t="shared" si="0"/>
        <v>8800</v>
      </c>
      <c r="N11" s="43"/>
      <c r="O11" s="39"/>
      <c r="P11" s="39"/>
      <c r="Q11" s="46"/>
    </row>
    <row r="12" ht="22.5" customHeight="1" spans="1:17">
      <c r="A12" s="41">
        <v>8</v>
      </c>
      <c r="B12" s="42">
        <v>42403</v>
      </c>
      <c r="C12" s="41"/>
      <c r="D12" s="41" t="s">
        <v>39</v>
      </c>
      <c r="E12" s="41">
        <v>201603002</v>
      </c>
      <c r="F12" s="41" t="s">
        <v>40</v>
      </c>
      <c r="G12" s="41" t="s">
        <v>41</v>
      </c>
      <c r="H12" s="41" t="s">
        <v>42</v>
      </c>
      <c r="I12" s="41" t="s">
        <v>24</v>
      </c>
      <c r="J12" s="44">
        <v>40</v>
      </c>
      <c r="K12" s="44"/>
      <c r="L12" s="41">
        <v>180</v>
      </c>
      <c r="M12" s="44">
        <f t="shared" si="0"/>
        <v>7200</v>
      </c>
      <c r="N12" s="44"/>
      <c r="O12" s="41"/>
      <c r="P12" s="41"/>
      <c r="Q12" s="47"/>
    </row>
    <row r="13" ht="22.5" customHeight="1" spans="1:17">
      <c r="A13" s="39">
        <v>9</v>
      </c>
      <c r="B13" s="40">
        <v>42403</v>
      </c>
      <c r="C13" s="39"/>
      <c r="D13" s="39" t="s">
        <v>20</v>
      </c>
      <c r="E13" s="39">
        <v>201603010</v>
      </c>
      <c r="F13" s="39" t="s">
        <v>40</v>
      </c>
      <c r="G13" s="39" t="s">
        <v>41</v>
      </c>
      <c r="H13" s="39" t="s">
        <v>43</v>
      </c>
      <c r="I13" s="39" t="s">
        <v>24</v>
      </c>
      <c r="J13" s="43">
        <v>30</v>
      </c>
      <c r="K13" s="43"/>
      <c r="L13" s="39">
        <v>200</v>
      </c>
      <c r="M13" s="43">
        <f t="shared" si="0"/>
        <v>6000</v>
      </c>
      <c r="N13" s="43"/>
      <c r="O13" s="39"/>
      <c r="P13" s="39"/>
      <c r="Q13" s="46"/>
    </row>
    <row r="14" ht="22.5" customHeight="1" spans="1:17">
      <c r="A14" s="41">
        <v>10</v>
      </c>
      <c r="B14" s="42">
        <v>42403</v>
      </c>
      <c r="C14" s="41"/>
      <c r="D14" s="41" t="s">
        <v>25</v>
      </c>
      <c r="E14" s="41">
        <v>201603011</v>
      </c>
      <c r="F14" s="41" t="s">
        <v>40</v>
      </c>
      <c r="G14" s="41" t="s">
        <v>44</v>
      </c>
      <c r="H14" s="41" t="s">
        <v>45</v>
      </c>
      <c r="I14" s="41" t="s">
        <v>24</v>
      </c>
      <c r="J14" s="44">
        <v>40</v>
      </c>
      <c r="K14" s="44"/>
      <c r="L14" s="41">
        <v>50</v>
      </c>
      <c r="M14" s="44">
        <f t="shared" si="0"/>
        <v>2000</v>
      </c>
      <c r="N14" s="44"/>
      <c r="O14" s="41"/>
      <c r="P14" s="41"/>
      <c r="Q14" s="47"/>
    </row>
    <row r="15" ht="22.5" customHeight="1" spans="1:17">
      <c r="A15" s="39">
        <v>11</v>
      </c>
      <c r="B15" s="40">
        <v>42403</v>
      </c>
      <c r="C15" s="39"/>
      <c r="D15" s="39" t="s">
        <v>26</v>
      </c>
      <c r="E15" s="39">
        <v>201603012</v>
      </c>
      <c r="F15" s="39" t="s">
        <v>40</v>
      </c>
      <c r="G15" s="39" t="s">
        <v>44</v>
      </c>
      <c r="H15" s="39" t="s">
        <v>46</v>
      </c>
      <c r="I15" s="39" t="s">
        <v>24</v>
      </c>
      <c r="J15" s="43">
        <v>45</v>
      </c>
      <c r="K15" s="43"/>
      <c r="L15" s="39">
        <v>480</v>
      </c>
      <c r="M15" s="43">
        <f t="shared" si="0"/>
        <v>21600</v>
      </c>
      <c r="N15" s="43"/>
      <c r="O15" s="39"/>
      <c r="P15" s="39"/>
      <c r="Q15" s="46"/>
    </row>
    <row r="16" ht="22.5" customHeight="1" spans="1:17">
      <c r="A16" s="41">
        <v>12</v>
      </c>
      <c r="B16" s="42">
        <v>42432</v>
      </c>
      <c r="C16" s="41"/>
      <c r="D16" s="41" t="s">
        <v>31</v>
      </c>
      <c r="E16" s="41">
        <v>201603002</v>
      </c>
      <c r="F16" s="41" t="s">
        <v>21</v>
      </c>
      <c r="G16" s="41" t="s">
        <v>22</v>
      </c>
      <c r="H16" s="41" t="s">
        <v>47</v>
      </c>
      <c r="I16" s="41" t="s">
        <v>48</v>
      </c>
      <c r="J16" s="44">
        <v>35</v>
      </c>
      <c r="K16" s="44"/>
      <c r="L16" s="41">
        <v>80</v>
      </c>
      <c r="M16" s="44">
        <f t="shared" si="0"/>
        <v>2800</v>
      </c>
      <c r="N16" s="44"/>
      <c r="O16" s="41"/>
      <c r="P16" s="41"/>
      <c r="Q16" s="47"/>
    </row>
    <row r="17" ht="22.5" customHeight="1" spans="1:17">
      <c r="A17" s="39">
        <v>13</v>
      </c>
      <c r="B17" s="40">
        <v>42433</v>
      </c>
      <c r="C17" s="39"/>
      <c r="D17" s="39" t="s">
        <v>49</v>
      </c>
      <c r="E17" s="39">
        <v>201603006</v>
      </c>
      <c r="F17" s="39" t="s">
        <v>27</v>
      </c>
      <c r="G17" s="39" t="s">
        <v>28</v>
      </c>
      <c r="H17" s="39" t="s">
        <v>29</v>
      </c>
      <c r="I17" s="39" t="s">
        <v>30</v>
      </c>
      <c r="J17" s="43">
        <v>40</v>
      </c>
      <c r="K17" s="43"/>
      <c r="L17" s="39">
        <v>100</v>
      </c>
      <c r="M17" s="43">
        <f t="shared" si="0"/>
        <v>4000</v>
      </c>
      <c r="N17" s="43"/>
      <c r="O17" s="39"/>
      <c r="P17" s="39"/>
      <c r="Q17" s="46"/>
    </row>
    <row r="18" ht="22.5" customHeight="1" spans="1:17">
      <c r="A18" s="41">
        <v>14</v>
      </c>
      <c r="B18" s="42">
        <v>42434</v>
      </c>
      <c r="C18" s="41"/>
      <c r="D18" s="41" t="s">
        <v>35</v>
      </c>
      <c r="E18" s="41">
        <v>201603007</v>
      </c>
      <c r="F18" s="41" t="s">
        <v>27</v>
      </c>
      <c r="G18" s="41" t="s">
        <v>36</v>
      </c>
      <c r="H18" s="41" t="s">
        <v>37</v>
      </c>
      <c r="I18" s="41" t="s">
        <v>33</v>
      </c>
      <c r="J18" s="44">
        <v>45</v>
      </c>
      <c r="K18" s="44"/>
      <c r="L18" s="41">
        <v>120</v>
      </c>
      <c r="M18" s="44">
        <f t="shared" si="0"/>
        <v>5400</v>
      </c>
      <c r="N18" s="44"/>
      <c r="O18" s="41"/>
      <c r="P18" s="41"/>
      <c r="Q18" s="47"/>
    </row>
    <row r="19" ht="22.5" customHeight="1" spans="1:17">
      <c r="A19" s="39">
        <v>15</v>
      </c>
      <c r="B19" s="40">
        <v>42435</v>
      </c>
      <c r="C19" s="39"/>
      <c r="D19" s="39" t="s">
        <v>34</v>
      </c>
      <c r="E19" s="39">
        <v>201603008</v>
      </c>
      <c r="F19" s="39" t="s">
        <v>27</v>
      </c>
      <c r="G19" s="39" t="s">
        <v>36</v>
      </c>
      <c r="H19" s="39" t="s">
        <v>38</v>
      </c>
      <c r="I19" s="39" t="s">
        <v>24</v>
      </c>
      <c r="J19" s="43">
        <v>50</v>
      </c>
      <c r="K19" s="43"/>
      <c r="L19" s="39">
        <v>240</v>
      </c>
      <c r="M19" s="43">
        <f t="shared" si="0"/>
        <v>12000</v>
      </c>
      <c r="N19" s="43"/>
      <c r="O19" s="39"/>
      <c r="P19" s="39"/>
      <c r="Q19" s="46"/>
    </row>
    <row r="20" ht="22.5" customHeight="1" spans="1:17">
      <c r="A20" s="41">
        <v>16</v>
      </c>
      <c r="B20" s="42">
        <v>42436</v>
      </c>
      <c r="C20" s="41"/>
      <c r="D20" s="41" t="s">
        <v>39</v>
      </c>
      <c r="E20" s="41">
        <v>201603009</v>
      </c>
      <c r="F20" s="41" t="s">
        <v>40</v>
      </c>
      <c r="G20" s="41" t="s">
        <v>41</v>
      </c>
      <c r="H20" s="41" t="s">
        <v>42</v>
      </c>
      <c r="I20" s="41" t="s">
        <v>24</v>
      </c>
      <c r="J20" s="44">
        <v>45</v>
      </c>
      <c r="K20" s="44"/>
      <c r="L20" s="41">
        <v>120</v>
      </c>
      <c r="M20" s="44">
        <f t="shared" si="0"/>
        <v>5400</v>
      </c>
      <c r="N20" s="44"/>
      <c r="O20" s="41"/>
      <c r="P20" s="41"/>
      <c r="Q20" s="47"/>
    </row>
    <row r="21" ht="22.5" customHeight="1" spans="1:17">
      <c r="A21" s="39">
        <v>17</v>
      </c>
      <c r="B21" s="40">
        <v>42437</v>
      </c>
      <c r="C21" s="39"/>
      <c r="D21" s="39" t="s">
        <v>20</v>
      </c>
      <c r="E21" s="39">
        <v>201603010</v>
      </c>
      <c r="F21" s="39" t="s">
        <v>40</v>
      </c>
      <c r="G21" s="39" t="s">
        <v>41</v>
      </c>
      <c r="H21" s="39" t="s">
        <v>43</v>
      </c>
      <c r="I21" s="39" t="s">
        <v>24</v>
      </c>
      <c r="J21" s="43">
        <v>40</v>
      </c>
      <c r="K21" s="43"/>
      <c r="L21" s="39">
        <v>180</v>
      </c>
      <c r="M21" s="43">
        <f t="shared" si="0"/>
        <v>7200</v>
      </c>
      <c r="N21" s="43"/>
      <c r="O21" s="39"/>
      <c r="P21" s="39"/>
      <c r="Q21" s="46"/>
    </row>
    <row r="22" ht="22.5" customHeight="1" spans="1:17">
      <c r="A22" s="41">
        <v>18</v>
      </c>
      <c r="B22" s="42">
        <v>42438</v>
      </c>
      <c r="C22" s="41"/>
      <c r="D22" s="41" t="s">
        <v>25</v>
      </c>
      <c r="E22" s="41">
        <v>201603011</v>
      </c>
      <c r="F22" s="41" t="s">
        <v>40</v>
      </c>
      <c r="G22" s="41" t="s">
        <v>44</v>
      </c>
      <c r="H22" s="41" t="s">
        <v>45</v>
      </c>
      <c r="I22" s="41" t="s">
        <v>24</v>
      </c>
      <c r="J22" s="44">
        <v>30</v>
      </c>
      <c r="K22" s="44"/>
      <c r="L22" s="41">
        <v>200</v>
      </c>
      <c r="M22" s="44">
        <f t="shared" si="0"/>
        <v>6000</v>
      </c>
      <c r="N22" s="44"/>
      <c r="O22" s="41"/>
      <c r="P22" s="41"/>
      <c r="Q22" s="47"/>
    </row>
    <row r="23" ht="22.5" customHeight="1" spans="1:17">
      <c r="A23" s="39">
        <v>19</v>
      </c>
      <c r="B23" s="40">
        <v>42439</v>
      </c>
      <c r="C23" s="39"/>
      <c r="D23" s="39" t="s">
        <v>26</v>
      </c>
      <c r="E23" s="39">
        <v>201603011</v>
      </c>
      <c r="F23" s="39" t="s">
        <v>40</v>
      </c>
      <c r="G23" s="39" t="s">
        <v>44</v>
      </c>
      <c r="H23" s="39" t="s">
        <v>45</v>
      </c>
      <c r="I23" s="39" t="s">
        <v>24</v>
      </c>
      <c r="J23" s="43">
        <v>40</v>
      </c>
      <c r="K23" s="43"/>
      <c r="L23" s="39">
        <v>220</v>
      </c>
      <c r="M23" s="43">
        <f t="shared" si="0"/>
        <v>8800</v>
      </c>
      <c r="N23" s="43"/>
      <c r="O23" s="39"/>
      <c r="P23" s="39"/>
      <c r="Q23" s="46"/>
    </row>
    <row r="24" ht="22.5" customHeight="1" spans="1:17">
      <c r="A24" s="41">
        <v>20</v>
      </c>
      <c r="B24" s="42">
        <v>42465</v>
      </c>
      <c r="C24" s="41"/>
      <c r="D24" s="41" t="s">
        <v>31</v>
      </c>
      <c r="E24" s="41">
        <v>201603007</v>
      </c>
      <c r="F24" s="41" t="s">
        <v>27</v>
      </c>
      <c r="G24" s="41" t="s">
        <v>36</v>
      </c>
      <c r="H24" s="41" t="s">
        <v>37</v>
      </c>
      <c r="I24" s="41" t="s">
        <v>33</v>
      </c>
      <c r="J24" s="44">
        <v>50</v>
      </c>
      <c r="K24" s="44"/>
      <c r="L24" s="41">
        <v>240</v>
      </c>
      <c r="M24" s="44">
        <f t="shared" si="0"/>
        <v>12000</v>
      </c>
      <c r="N24" s="44"/>
      <c r="O24" s="41"/>
      <c r="P24" s="41"/>
      <c r="Q24" s="47"/>
    </row>
    <row r="25" ht="22.5" customHeight="1" spans="1:17">
      <c r="A25" s="39">
        <v>21</v>
      </c>
      <c r="B25" s="40">
        <v>42466</v>
      </c>
      <c r="C25" s="39"/>
      <c r="D25" s="39" t="s">
        <v>20</v>
      </c>
      <c r="E25" s="39">
        <v>201603002</v>
      </c>
      <c r="F25" s="39" t="s">
        <v>21</v>
      </c>
      <c r="G25" s="39" t="s">
        <v>50</v>
      </c>
      <c r="H25" s="39" t="s">
        <v>51</v>
      </c>
      <c r="I25" s="39" t="s">
        <v>52</v>
      </c>
      <c r="J25" s="43">
        <v>60</v>
      </c>
      <c r="K25" s="43"/>
      <c r="L25" s="39">
        <v>260</v>
      </c>
      <c r="M25" s="43">
        <f t="shared" si="0"/>
        <v>15600</v>
      </c>
      <c r="N25" s="43"/>
      <c r="O25" s="39"/>
      <c r="P25" s="39"/>
      <c r="Q25" s="46"/>
    </row>
    <row r="26" ht="22.5" customHeight="1" spans="1:17">
      <c r="A26" s="41">
        <v>22</v>
      </c>
      <c r="B26" s="42">
        <v>42467</v>
      </c>
      <c r="C26" s="41"/>
      <c r="D26" s="41" t="s">
        <v>25</v>
      </c>
      <c r="E26" s="41">
        <v>201603005</v>
      </c>
      <c r="F26" s="41" t="s">
        <v>27</v>
      </c>
      <c r="G26" s="41" t="s">
        <v>28</v>
      </c>
      <c r="H26" s="41" t="s">
        <v>32</v>
      </c>
      <c r="I26" s="41" t="s">
        <v>33</v>
      </c>
      <c r="J26" s="44">
        <v>70</v>
      </c>
      <c r="K26" s="44"/>
      <c r="L26" s="41">
        <v>280</v>
      </c>
      <c r="M26" s="44">
        <f t="shared" si="0"/>
        <v>19600</v>
      </c>
      <c r="N26" s="44"/>
      <c r="O26" s="41"/>
      <c r="P26" s="41"/>
      <c r="Q26" s="47"/>
    </row>
    <row r="27" ht="22.5" customHeight="1" spans="1:17">
      <c r="A27" s="39">
        <v>23</v>
      </c>
      <c r="B27" s="40">
        <v>42468</v>
      </c>
      <c r="C27" s="39"/>
      <c r="D27" s="39" t="s">
        <v>26</v>
      </c>
      <c r="E27" s="39">
        <v>201603006</v>
      </c>
      <c r="F27" s="39" t="s">
        <v>27</v>
      </c>
      <c r="G27" s="39" t="s">
        <v>28</v>
      </c>
      <c r="H27" s="39" t="s">
        <v>29</v>
      </c>
      <c r="I27" s="39" t="s">
        <v>30</v>
      </c>
      <c r="J27" s="43">
        <v>30</v>
      </c>
      <c r="K27" s="43"/>
      <c r="L27" s="39">
        <v>300</v>
      </c>
      <c r="M27" s="43">
        <f t="shared" si="0"/>
        <v>9000</v>
      </c>
      <c r="N27" s="43"/>
      <c r="O27" s="39"/>
      <c r="P27" s="39"/>
      <c r="Q27" s="46"/>
    </row>
    <row r="28" ht="22.5" customHeight="1" spans="1:17">
      <c r="A28" s="41">
        <v>24</v>
      </c>
      <c r="B28" s="42">
        <v>42469</v>
      </c>
      <c r="C28" s="41"/>
      <c r="D28" s="41" t="s">
        <v>31</v>
      </c>
      <c r="E28" s="41">
        <v>201603007</v>
      </c>
      <c r="F28" s="41" t="s">
        <v>27</v>
      </c>
      <c r="G28" s="41" t="s">
        <v>36</v>
      </c>
      <c r="H28" s="41" t="s">
        <v>37</v>
      </c>
      <c r="I28" s="41" t="s">
        <v>33</v>
      </c>
      <c r="J28" s="44">
        <v>50</v>
      </c>
      <c r="K28" s="44"/>
      <c r="L28" s="41">
        <v>320</v>
      </c>
      <c r="M28" s="44">
        <f t="shared" si="0"/>
        <v>16000</v>
      </c>
      <c r="N28" s="44"/>
      <c r="O28" s="41"/>
      <c r="P28" s="41"/>
      <c r="Q28" s="47"/>
    </row>
    <row r="29" ht="22.5" customHeight="1" spans="1:17">
      <c r="A29" s="39">
        <v>25</v>
      </c>
      <c r="B29" s="40">
        <v>42470</v>
      </c>
      <c r="C29" s="39"/>
      <c r="D29" s="39" t="s">
        <v>20</v>
      </c>
      <c r="E29" s="39">
        <v>201603008</v>
      </c>
      <c r="F29" s="39" t="s">
        <v>27</v>
      </c>
      <c r="G29" s="39" t="s">
        <v>36</v>
      </c>
      <c r="H29" s="39" t="s">
        <v>38</v>
      </c>
      <c r="I29" s="39" t="s">
        <v>24</v>
      </c>
      <c r="J29" s="43">
        <v>60</v>
      </c>
      <c r="K29" s="43"/>
      <c r="L29" s="39">
        <v>200</v>
      </c>
      <c r="M29" s="43">
        <f t="shared" si="0"/>
        <v>12000</v>
      </c>
      <c r="N29" s="43"/>
      <c r="O29" s="39"/>
      <c r="P29" s="39"/>
      <c r="Q29" s="46"/>
    </row>
    <row r="30" ht="22.5" customHeight="1" spans="1:17">
      <c r="A30" s="41">
        <v>26</v>
      </c>
      <c r="B30" s="42">
        <v>42471</v>
      </c>
      <c r="C30" s="41"/>
      <c r="D30" s="41" t="s">
        <v>31</v>
      </c>
      <c r="E30" s="41">
        <v>201603009</v>
      </c>
      <c r="F30" s="41" t="s">
        <v>40</v>
      </c>
      <c r="G30" s="41" t="s">
        <v>41</v>
      </c>
      <c r="H30" s="41" t="s">
        <v>42</v>
      </c>
      <c r="I30" s="41" t="s">
        <v>24</v>
      </c>
      <c r="J30" s="44">
        <v>40</v>
      </c>
      <c r="K30" s="44"/>
      <c r="L30" s="41">
        <v>40</v>
      </c>
      <c r="M30" s="44">
        <f t="shared" si="0"/>
        <v>1600</v>
      </c>
      <c r="N30" s="44"/>
      <c r="O30" s="41"/>
      <c r="P30" s="41"/>
      <c r="Q30" s="47"/>
    </row>
    <row r="31" ht="22.5" customHeight="1" spans="1:17">
      <c r="A31" s="39">
        <v>27</v>
      </c>
      <c r="B31" s="40">
        <v>42472</v>
      </c>
      <c r="C31" s="39"/>
      <c r="D31" s="39" t="s">
        <v>49</v>
      </c>
      <c r="E31" s="39">
        <v>201603006</v>
      </c>
      <c r="F31" s="39" t="s">
        <v>27</v>
      </c>
      <c r="G31" s="39" t="s">
        <v>28</v>
      </c>
      <c r="H31" s="39" t="s">
        <v>29</v>
      </c>
      <c r="I31" s="39" t="s">
        <v>30</v>
      </c>
      <c r="J31" s="43">
        <v>45</v>
      </c>
      <c r="K31" s="43"/>
      <c r="L31" s="39">
        <v>120</v>
      </c>
      <c r="M31" s="43">
        <f t="shared" si="0"/>
        <v>5400</v>
      </c>
      <c r="N31" s="43"/>
      <c r="O31" s="39"/>
      <c r="P31" s="39"/>
      <c r="Q31" s="46"/>
    </row>
    <row r="32" ht="22.5" customHeight="1" spans="1:17">
      <c r="A32" s="41">
        <v>28</v>
      </c>
      <c r="B32" s="42">
        <v>42473</v>
      </c>
      <c r="C32" s="41"/>
      <c r="D32" s="41" t="s">
        <v>35</v>
      </c>
      <c r="E32" s="41">
        <v>201603007</v>
      </c>
      <c r="F32" s="41" t="s">
        <v>27</v>
      </c>
      <c r="G32" s="41" t="s">
        <v>36</v>
      </c>
      <c r="H32" s="41" t="s">
        <v>37</v>
      </c>
      <c r="I32" s="41" t="s">
        <v>33</v>
      </c>
      <c r="J32" s="44">
        <v>50</v>
      </c>
      <c r="K32" s="44"/>
      <c r="L32" s="41">
        <v>220</v>
      </c>
      <c r="M32" s="44">
        <f t="shared" si="0"/>
        <v>11000</v>
      </c>
      <c r="N32" s="44"/>
      <c r="O32" s="41"/>
      <c r="P32" s="41"/>
      <c r="Q32" s="47"/>
    </row>
    <row r="33" ht="22.5" customHeight="1" spans="1:17">
      <c r="A33" s="39">
        <v>29</v>
      </c>
      <c r="B33" s="40">
        <v>42474</v>
      </c>
      <c r="C33" s="39"/>
      <c r="D33" s="39" t="s">
        <v>34</v>
      </c>
      <c r="E33" s="39">
        <v>201603008</v>
      </c>
      <c r="F33" s="39" t="s">
        <v>27</v>
      </c>
      <c r="G33" s="39" t="s">
        <v>36</v>
      </c>
      <c r="H33" s="39" t="s">
        <v>38</v>
      </c>
      <c r="I33" s="39" t="s">
        <v>24</v>
      </c>
      <c r="J33" s="43">
        <v>55</v>
      </c>
      <c r="K33" s="43"/>
      <c r="L33" s="39">
        <v>320</v>
      </c>
      <c r="M33" s="43">
        <f t="shared" si="0"/>
        <v>17600</v>
      </c>
      <c r="N33" s="43"/>
      <c r="O33" s="39"/>
      <c r="P33" s="39"/>
      <c r="Q33" s="46"/>
    </row>
    <row r="34" ht="22.5" customHeight="1" spans="1:17">
      <c r="A34" s="41">
        <v>30</v>
      </c>
      <c r="B34" s="42">
        <v>42475</v>
      </c>
      <c r="C34" s="41"/>
      <c r="D34" s="41" t="s">
        <v>25</v>
      </c>
      <c r="E34" s="41">
        <v>201603009</v>
      </c>
      <c r="F34" s="41" t="s">
        <v>40</v>
      </c>
      <c r="G34" s="41" t="s">
        <v>41</v>
      </c>
      <c r="H34" s="41" t="s">
        <v>42</v>
      </c>
      <c r="I34" s="41" t="s">
        <v>24</v>
      </c>
      <c r="J34" s="44">
        <v>60</v>
      </c>
      <c r="K34" s="44"/>
      <c r="L34" s="41">
        <v>220</v>
      </c>
      <c r="M34" s="44">
        <f t="shared" si="0"/>
        <v>13200</v>
      </c>
      <c r="N34" s="44"/>
      <c r="O34" s="41"/>
      <c r="P34" s="41"/>
      <c r="Q34" s="47"/>
    </row>
    <row r="35" ht="22.5" customHeight="1" spans="1:17">
      <c r="A35" s="39">
        <v>31</v>
      </c>
      <c r="B35" s="40">
        <v>42476</v>
      </c>
      <c r="C35" s="39"/>
      <c r="D35" s="39" t="s">
        <v>25</v>
      </c>
      <c r="E35" s="39">
        <v>201603010</v>
      </c>
      <c r="F35" s="39" t="s">
        <v>40</v>
      </c>
      <c r="G35" s="39" t="s">
        <v>41</v>
      </c>
      <c r="H35" s="39" t="s">
        <v>43</v>
      </c>
      <c r="I35" s="39" t="s">
        <v>24</v>
      </c>
      <c r="J35" s="43">
        <v>65</v>
      </c>
      <c r="K35" s="43"/>
      <c r="L35" s="39">
        <v>160</v>
      </c>
      <c r="M35" s="43">
        <f t="shared" si="0"/>
        <v>10400</v>
      </c>
      <c r="N35" s="43"/>
      <c r="O35" s="39"/>
      <c r="P35" s="39"/>
      <c r="Q35" s="46"/>
    </row>
    <row r="36" ht="22.5" customHeight="1" spans="1:17">
      <c r="A36" s="41">
        <v>32</v>
      </c>
      <c r="B36" s="42">
        <v>42477</v>
      </c>
      <c r="C36" s="41"/>
      <c r="D36" s="41" t="s">
        <v>39</v>
      </c>
      <c r="E36" s="41">
        <v>201603011</v>
      </c>
      <c r="F36" s="41" t="s">
        <v>40</v>
      </c>
      <c r="G36" s="41" t="s">
        <v>44</v>
      </c>
      <c r="H36" s="41" t="s">
        <v>45</v>
      </c>
      <c r="I36" s="41" t="s">
        <v>24</v>
      </c>
      <c r="J36" s="44">
        <v>60</v>
      </c>
      <c r="K36" s="44"/>
      <c r="L36" s="41">
        <v>80</v>
      </c>
      <c r="M36" s="44">
        <f t="shared" si="0"/>
        <v>4800</v>
      </c>
      <c r="N36" s="44"/>
      <c r="O36" s="41"/>
      <c r="P36" s="41"/>
      <c r="Q36" s="47"/>
    </row>
    <row r="37" ht="22.5" customHeight="1" spans="1:17">
      <c r="A37" s="39">
        <v>33</v>
      </c>
      <c r="B37" s="40">
        <v>42493</v>
      </c>
      <c r="C37" s="39"/>
      <c r="D37" s="39" t="s">
        <v>20</v>
      </c>
      <c r="E37" s="39">
        <v>201603006</v>
      </c>
      <c r="F37" s="39" t="s">
        <v>27</v>
      </c>
      <c r="G37" s="39" t="s">
        <v>28</v>
      </c>
      <c r="H37" s="39" t="s">
        <v>29</v>
      </c>
      <c r="I37" s="39" t="s">
        <v>30</v>
      </c>
      <c r="J37" s="43">
        <v>35</v>
      </c>
      <c r="K37" s="43"/>
      <c r="L37" s="39">
        <v>70</v>
      </c>
      <c r="M37" s="43">
        <f t="shared" si="0"/>
        <v>2450</v>
      </c>
      <c r="N37" s="43"/>
      <c r="O37" s="39"/>
      <c r="P37" s="39"/>
      <c r="Q37" s="46"/>
    </row>
    <row r="38" ht="22.5" customHeight="1" spans="1:17">
      <c r="A38" s="41">
        <v>34</v>
      </c>
      <c r="B38" s="42">
        <v>42495</v>
      </c>
      <c r="C38" s="41"/>
      <c r="D38" s="41" t="s">
        <v>25</v>
      </c>
      <c r="E38" s="41">
        <v>201603002</v>
      </c>
      <c r="F38" s="41" t="s">
        <v>21</v>
      </c>
      <c r="G38" s="41" t="s">
        <v>22</v>
      </c>
      <c r="H38" s="41" t="s">
        <v>23</v>
      </c>
      <c r="I38" s="41" t="s">
        <v>24</v>
      </c>
      <c r="J38" s="44">
        <v>40</v>
      </c>
      <c r="K38" s="44"/>
      <c r="L38" s="41">
        <v>90</v>
      </c>
      <c r="M38" s="44">
        <f t="shared" si="0"/>
        <v>3600</v>
      </c>
      <c r="N38" s="44"/>
      <c r="O38" s="41"/>
      <c r="P38" s="41"/>
      <c r="Q38" s="47"/>
    </row>
    <row r="39" ht="22.5" customHeight="1" spans="1:17">
      <c r="A39" s="39">
        <v>35</v>
      </c>
      <c r="B39" s="40">
        <v>42497</v>
      </c>
      <c r="C39" s="39"/>
      <c r="D39" s="39" t="s">
        <v>26</v>
      </c>
      <c r="E39" s="39">
        <v>201603011</v>
      </c>
      <c r="F39" s="39" t="s">
        <v>40</v>
      </c>
      <c r="G39" s="39" t="s">
        <v>44</v>
      </c>
      <c r="H39" s="39" t="s">
        <v>45</v>
      </c>
      <c r="I39" s="39" t="s">
        <v>24</v>
      </c>
      <c r="J39" s="43">
        <v>55</v>
      </c>
      <c r="K39" s="43"/>
      <c r="L39" s="39">
        <v>150</v>
      </c>
      <c r="M39" s="43">
        <f t="shared" ref="M39:M64" si="1">J39*L39</f>
        <v>8250</v>
      </c>
      <c r="N39" s="43"/>
      <c r="O39" s="39"/>
      <c r="P39" s="39"/>
      <c r="Q39" s="46"/>
    </row>
    <row r="40" ht="22.5" customHeight="1" spans="1:17">
      <c r="A40" s="41">
        <v>36</v>
      </c>
      <c r="B40" s="42">
        <v>42499</v>
      </c>
      <c r="C40" s="41"/>
      <c r="D40" s="41" t="s">
        <v>31</v>
      </c>
      <c r="E40" s="41">
        <v>201603005</v>
      </c>
      <c r="F40" s="41" t="s">
        <v>27</v>
      </c>
      <c r="G40" s="41" t="s">
        <v>28</v>
      </c>
      <c r="H40" s="41" t="s">
        <v>32</v>
      </c>
      <c r="I40" s="41" t="s">
        <v>33</v>
      </c>
      <c r="J40" s="44">
        <v>55</v>
      </c>
      <c r="K40" s="44"/>
      <c r="L40" s="41">
        <v>320</v>
      </c>
      <c r="M40" s="44">
        <f t="shared" si="1"/>
        <v>17600</v>
      </c>
      <c r="N40" s="44"/>
      <c r="O40" s="41"/>
      <c r="P40" s="41"/>
      <c r="Q40" s="47"/>
    </row>
    <row r="41" ht="22.5" customHeight="1" spans="1:17">
      <c r="A41" s="39">
        <v>37</v>
      </c>
      <c r="B41" s="40">
        <v>42501</v>
      </c>
      <c r="C41" s="39"/>
      <c r="D41" s="39" t="s">
        <v>20</v>
      </c>
      <c r="E41" s="39">
        <v>201603001</v>
      </c>
      <c r="F41" s="39" t="s">
        <v>21</v>
      </c>
      <c r="G41" s="39" t="s">
        <v>22</v>
      </c>
      <c r="H41" s="39" t="s">
        <v>23</v>
      </c>
      <c r="I41" s="39" t="s">
        <v>24</v>
      </c>
      <c r="J41" s="43">
        <v>60</v>
      </c>
      <c r="K41" s="43"/>
      <c r="L41" s="39">
        <v>220</v>
      </c>
      <c r="M41" s="43">
        <f t="shared" si="1"/>
        <v>13200</v>
      </c>
      <c r="N41" s="43"/>
      <c r="O41" s="39"/>
      <c r="P41" s="39"/>
      <c r="Q41" s="46"/>
    </row>
    <row r="42" ht="22.5" customHeight="1" spans="1:17">
      <c r="A42" s="41">
        <v>38</v>
      </c>
      <c r="B42" s="42">
        <v>42503</v>
      </c>
      <c r="C42" s="41"/>
      <c r="D42" s="41" t="s">
        <v>25</v>
      </c>
      <c r="E42" s="41">
        <v>201603001</v>
      </c>
      <c r="F42" s="41" t="s">
        <v>21</v>
      </c>
      <c r="G42" s="41" t="s">
        <v>22</v>
      </c>
      <c r="H42" s="41" t="s">
        <v>23</v>
      </c>
      <c r="I42" s="41" t="s">
        <v>24</v>
      </c>
      <c r="J42" s="44">
        <v>65</v>
      </c>
      <c r="K42" s="44"/>
      <c r="L42" s="41">
        <v>160</v>
      </c>
      <c r="M42" s="44">
        <f t="shared" si="1"/>
        <v>10400</v>
      </c>
      <c r="N42" s="44"/>
      <c r="O42" s="41"/>
      <c r="P42" s="41"/>
      <c r="Q42" s="47"/>
    </row>
    <row r="43" ht="22.5" customHeight="1" spans="1:17">
      <c r="A43" s="39">
        <v>39</v>
      </c>
      <c r="B43" s="40">
        <v>42505</v>
      </c>
      <c r="C43" s="39"/>
      <c r="D43" s="39" t="s">
        <v>26</v>
      </c>
      <c r="E43" s="39">
        <v>201603008</v>
      </c>
      <c r="F43" s="39" t="s">
        <v>27</v>
      </c>
      <c r="G43" s="39" t="s">
        <v>36</v>
      </c>
      <c r="H43" s="39" t="s">
        <v>38</v>
      </c>
      <c r="I43" s="39" t="s">
        <v>24</v>
      </c>
      <c r="J43" s="43">
        <v>60</v>
      </c>
      <c r="K43" s="43"/>
      <c r="L43" s="39">
        <v>80</v>
      </c>
      <c r="M43" s="43">
        <f t="shared" si="1"/>
        <v>4800</v>
      </c>
      <c r="N43" s="43"/>
      <c r="O43" s="39"/>
      <c r="P43" s="39"/>
      <c r="Q43" s="46"/>
    </row>
    <row r="44" ht="22.5" customHeight="1" spans="1:17">
      <c r="A44" s="41">
        <v>40</v>
      </c>
      <c r="B44" s="42">
        <v>42507</v>
      </c>
      <c r="C44" s="41"/>
      <c r="D44" s="41" t="s">
        <v>31</v>
      </c>
      <c r="E44" s="41">
        <v>201603010</v>
      </c>
      <c r="F44" s="41" t="s">
        <v>40</v>
      </c>
      <c r="G44" s="41" t="s">
        <v>41</v>
      </c>
      <c r="H44" s="41" t="s">
        <v>43</v>
      </c>
      <c r="I44" s="41" t="s">
        <v>24</v>
      </c>
      <c r="J44" s="44">
        <v>55</v>
      </c>
      <c r="K44" s="44"/>
      <c r="L44" s="41">
        <v>320</v>
      </c>
      <c r="M44" s="44">
        <f t="shared" si="1"/>
        <v>17600</v>
      </c>
      <c r="N44" s="44"/>
      <c r="O44" s="41"/>
      <c r="P44" s="41"/>
      <c r="Q44" s="47"/>
    </row>
    <row r="45" ht="22.5" customHeight="1" spans="1:17">
      <c r="A45" s="39">
        <v>41</v>
      </c>
      <c r="B45" s="40">
        <v>42509</v>
      </c>
      <c r="C45" s="39"/>
      <c r="D45" s="39" t="s">
        <v>20</v>
      </c>
      <c r="E45" s="39">
        <v>201603010</v>
      </c>
      <c r="F45" s="39" t="s">
        <v>40</v>
      </c>
      <c r="G45" s="39" t="s">
        <v>41</v>
      </c>
      <c r="H45" s="39" t="s">
        <v>43</v>
      </c>
      <c r="I45" s="39" t="s">
        <v>24</v>
      </c>
      <c r="J45" s="43">
        <v>60</v>
      </c>
      <c r="K45" s="43"/>
      <c r="L45" s="39">
        <v>220</v>
      </c>
      <c r="M45" s="43">
        <f t="shared" si="1"/>
        <v>13200</v>
      </c>
      <c r="N45" s="43"/>
      <c r="O45" s="39"/>
      <c r="P45" s="39"/>
      <c r="Q45" s="46"/>
    </row>
    <row r="46" ht="22.5" customHeight="1" spans="1:17">
      <c r="A46" s="41">
        <v>42</v>
      </c>
      <c r="B46" s="42">
        <v>42511</v>
      </c>
      <c r="C46" s="41"/>
      <c r="D46" s="41" t="s">
        <v>31</v>
      </c>
      <c r="E46" s="41">
        <v>201603011</v>
      </c>
      <c r="F46" s="41" t="s">
        <v>40</v>
      </c>
      <c r="G46" s="41" t="s">
        <v>44</v>
      </c>
      <c r="H46" s="41" t="s">
        <v>45</v>
      </c>
      <c r="I46" s="41" t="s">
        <v>24</v>
      </c>
      <c r="J46" s="44">
        <v>65</v>
      </c>
      <c r="K46" s="44"/>
      <c r="L46" s="41">
        <v>160</v>
      </c>
      <c r="M46" s="44">
        <f t="shared" si="1"/>
        <v>10400</v>
      </c>
      <c r="N46" s="44"/>
      <c r="O46" s="41"/>
      <c r="P46" s="41"/>
      <c r="Q46" s="47"/>
    </row>
    <row r="47" ht="22.5" customHeight="1" spans="1:17">
      <c r="A47" s="39">
        <v>43</v>
      </c>
      <c r="B47" s="40">
        <v>42513</v>
      </c>
      <c r="C47" s="39"/>
      <c r="D47" s="39" t="s">
        <v>31</v>
      </c>
      <c r="E47" s="39">
        <v>201603004</v>
      </c>
      <c r="F47" s="39" t="s">
        <v>21</v>
      </c>
      <c r="G47" s="39" t="s">
        <v>50</v>
      </c>
      <c r="H47" s="39" t="s">
        <v>51</v>
      </c>
      <c r="I47" s="39" t="s">
        <v>52</v>
      </c>
      <c r="J47" s="43">
        <v>60</v>
      </c>
      <c r="K47" s="43"/>
      <c r="L47" s="39">
        <v>80</v>
      </c>
      <c r="M47" s="43">
        <f t="shared" si="1"/>
        <v>4800</v>
      </c>
      <c r="N47" s="43"/>
      <c r="O47" s="39"/>
      <c r="P47" s="39"/>
      <c r="Q47" s="46"/>
    </row>
    <row r="48" ht="22.5" customHeight="1" spans="1:17">
      <c r="A48" s="41">
        <v>44</v>
      </c>
      <c r="B48" s="42">
        <v>42515</v>
      </c>
      <c r="C48" s="41"/>
      <c r="D48" s="41" t="s">
        <v>25</v>
      </c>
      <c r="E48" s="41">
        <v>201603012</v>
      </c>
      <c r="F48" s="41" t="s">
        <v>40</v>
      </c>
      <c r="G48" s="41" t="s">
        <v>44</v>
      </c>
      <c r="H48" s="41" t="s">
        <v>46</v>
      </c>
      <c r="I48" s="41" t="s">
        <v>24</v>
      </c>
      <c r="J48" s="44">
        <v>40</v>
      </c>
      <c r="K48" s="44"/>
      <c r="L48" s="41">
        <v>220</v>
      </c>
      <c r="M48" s="44">
        <f t="shared" si="1"/>
        <v>8800</v>
      </c>
      <c r="N48" s="44"/>
      <c r="O48" s="41"/>
      <c r="P48" s="41"/>
      <c r="Q48" s="47"/>
    </row>
    <row r="49" ht="22.5" customHeight="1" spans="1:17">
      <c r="A49" s="39">
        <v>45</v>
      </c>
      <c r="B49" s="40">
        <v>42517</v>
      </c>
      <c r="C49" s="39"/>
      <c r="D49" s="39" t="s">
        <v>20</v>
      </c>
      <c r="E49" s="39">
        <v>201603002</v>
      </c>
      <c r="F49" s="39" t="s">
        <v>27</v>
      </c>
      <c r="G49" s="39" t="s">
        <v>28</v>
      </c>
      <c r="H49" s="39" t="s">
        <v>29</v>
      </c>
      <c r="I49" s="39" t="s">
        <v>30</v>
      </c>
      <c r="J49" s="43">
        <v>50</v>
      </c>
      <c r="K49" s="43"/>
      <c r="L49" s="39">
        <v>240</v>
      </c>
      <c r="M49" s="43">
        <f t="shared" si="1"/>
        <v>12000</v>
      </c>
      <c r="N49" s="43"/>
      <c r="O49" s="39"/>
      <c r="P49" s="39"/>
      <c r="Q49" s="46"/>
    </row>
    <row r="50" ht="22.5" customHeight="1" spans="1:17">
      <c r="A50" s="41">
        <v>46</v>
      </c>
      <c r="B50" s="42">
        <v>42519</v>
      </c>
      <c r="C50" s="41"/>
      <c r="D50" s="41" t="s">
        <v>25</v>
      </c>
      <c r="E50" s="41">
        <v>201603007</v>
      </c>
      <c r="F50" s="41" t="s">
        <v>27</v>
      </c>
      <c r="G50" s="41" t="s">
        <v>36</v>
      </c>
      <c r="H50" s="41" t="s">
        <v>37</v>
      </c>
      <c r="I50" s="41" t="s">
        <v>33</v>
      </c>
      <c r="J50" s="44">
        <v>60</v>
      </c>
      <c r="K50" s="44"/>
      <c r="L50" s="41">
        <v>60</v>
      </c>
      <c r="M50" s="44">
        <f t="shared" si="1"/>
        <v>3600</v>
      </c>
      <c r="N50" s="44"/>
      <c r="O50" s="41"/>
      <c r="P50" s="41"/>
      <c r="Q50" s="47"/>
    </row>
    <row r="51" ht="22.5" customHeight="1" spans="1:17">
      <c r="A51" s="39">
        <v>47</v>
      </c>
      <c r="B51" s="40">
        <v>42523</v>
      </c>
      <c r="C51" s="39"/>
      <c r="D51" s="39" t="s">
        <v>26</v>
      </c>
      <c r="E51" s="39">
        <v>201603008</v>
      </c>
      <c r="F51" s="39" t="s">
        <v>27</v>
      </c>
      <c r="G51" s="39" t="s">
        <v>36</v>
      </c>
      <c r="H51" s="39" t="s">
        <v>38</v>
      </c>
      <c r="I51" s="39" t="s">
        <v>24</v>
      </c>
      <c r="J51" s="43">
        <v>70</v>
      </c>
      <c r="K51" s="43"/>
      <c r="L51" s="39">
        <v>280</v>
      </c>
      <c r="M51" s="43">
        <f t="shared" si="1"/>
        <v>19600</v>
      </c>
      <c r="N51" s="43"/>
      <c r="O51" s="39"/>
      <c r="P51" s="39"/>
      <c r="Q51" s="46"/>
    </row>
    <row r="52" ht="22.5" customHeight="1" spans="1:17">
      <c r="A52" s="41">
        <v>48</v>
      </c>
      <c r="B52" s="42">
        <v>42525</v>
      </c>
      <c r="C52" s="41"/>
      <c r="D52" s="41" t="s">
        <v>31</v>
      </c>
      <c r="E52" s="41">
        <v>201603002</v>
      </c>
      <c r="F52" s="41" t="s">
        <v>21</v>
      </c>
      <c r="G52" s="41" t="s">
        <v>22</v>
      </c>
      <c r="H52" s="41" t="s">
        <v>37</v>
      </c>
      <c r="I52" s="41" t="s">
        <v>33</v>
      </c>
      <c r="J52" s="44">
        <v>30</v>
      </c>
      <c r="K52" s="44"/>
      <c r="L52" s="41">
        <v>900</v>
      </c>
      <c r="M52" s="44">
        <f t="shared" si="1"/>
        <v>27000</v>
      </c>
      <c r="N52" s="44"/>
      <c r="O52" s="41"/>
      <c r="P52" s="41"/>
      <c r="Q52" s="47"/>
    </row>
    <row r="53" ht="22.5" customHeight="1" spans="1:17">
      <c r="A53" s="39">
        <v>49</v>
      </c>
      <c r="B53" s="40">
        <v>42527</v>
      </c>
      <c r="C53" s="39"/>
      <c r="D53" s="39" t="s">
        <v>49</v>
      </c>
      <c r="E53" s="39">
        <v>201603008</v>
      </c>
      <c r="F53" s="39" t="s">
        <v>27</v>
      </c>
      <c r="G53" s="39" t="s">
        <v>36</v>
      </c>
      <c r="H53" s="39" t="s">
        <v>38</v>
      </c>
      <c r="I53" s="39" t="s">
        <v>24</v>
      </c>
      <c r="J53" s="43">
        <v>40</v>
      </c>
      <c r="K53" s="43"/>
      <c r="L53" s="39">
        <v>220</v>
      </c>
      <c r="M53" s="43">
        <f t="shared" si="1"/>
        <v>8800</v>
      </c>
      <c r="N53" s="43"/>
      <c r="O53" s="39"/>
      <c r="P53" s="39"/>
      <c r="Q53" s="46"/>
    </row>
    <row r="54" ht="22.5" customHeight="1" spans="1:17">
      <c r="A54" s="41">
        <v>50</v>
      </c>
      <c r="B54" s="42">
        <v>42529</v>
      </c>
      <c r="C54" s="41"/>
      <c r="D54" s="41" t="s">
        <v>35</v>
      </c>
      <c r="E54" s="41">
        <v>201603009</v>
      </c>
      <c r="F54" s="41" t="s">
        <v>40</v>
      </c>
      <c r="G54" s="41" t="s">
        <v>41</v>
      </c>
      <c r="H54" s="41" t="s">
        <v>42</v>
      </c>
      <c r="I54" s="41" t="s">
        <v>24</v>
      </c>
      <c r="J54" s="44">
        <v>50</v>
      </c>
      <c r="K54" s="44"/>
      <c r="L54" s="41">
        <v>540</v>
      </c>
      <c r="M54" s="44">
        <f t="shared" si="1"/>
        <v>27000</v>
      </c>
      <c r="N54" s="44"/>
      <c r="O54" s="41"/>
      <c r="P54" s="41"/>
      <c r="Q54" s="47"/>
    </row>
    <row r="55" ht="22.5" customHeight="1" spans="1:17">
      <c r="A55" s="39">
        <v>51</v>
      </c>
      <c r="B55" s="40">
        <v>42531</v>
      </c>
      <c r="C55" s="39"/>
      <c r="D55" s="39" t="s">
        <v>34</v>
      </c>
      <c r="E55" s="39">
        <v>201603010</v>
      </c>
      <c r="F55" s="39" t="s">
        <v>40</v>
      </c>
      <c r="G55" s="39" t="s">
        <v>41</v>
      </c>
      <c r="H55" s="39" t="s">
        <v>43</v>
      </c>
      <c r="I55" s="39" t="s">
        <v>24</v>
      </c>
      <c r="J55" s="43">
        <v>60</v>
      </c>
      <c r="K55" s="43"/>
      <c r="L55" s="39">
        <v>660</v>
      </c>
      <c r="M55" s="43">
        <f t="shared" si="1"/>
        <v>39600</v>
      </c>
      <c r="N55" s="43"/>
      <c r="O55" s="39"/>
      <c r="P55" s="39"/>
      <c r="Q55" s="46"/>
    </row>
    <row r="56" ht="22.5" customHeight="1" spans="1:17">
      <c r="A56" s="41">
        <v>52</v>
      </c>
      <c r="B56" s="42">
        <v>42533</v>
      </c>
      <c r="C56" s="41"/>
      <c r="D56" s="41" t="s">
        <v>25</v>
      </c>
      <c r="E56" s="41">
        <v>201603002</v>
      </c>
      <c r="F56" s="41" t="s">
        <v>21</v>
      </c>
      <c r="G56" s="41" t="s">
        <v>44</v>
      </c>
      <c r="H56" s="41" t="s">
        <v>45</v>
      </c>
      <c r="I56" s="41" t="s">
        <v>24</v>
      </c>
      <c r="J56" s="44">
        <v>40</v>
      </c>
      <c r="K56" s="44"/>
      <c r="L56" s="41">
        <v>1000</v>
      </c>
      <c r="M56" s="44">
        <f t="shared" si="1"/>
        <v>40000</v>
      </c>
      <c r="N56" s="44"/>
      <c r="O56" s="41"/>
      <c r="P56" s="41"/>
      <c r="Q56" s="47"/>
    </row>
    <row r="57" ht="22.5" customHeight="1" spans="1:17">
      <c r="A57" s="39">
        <v>53</v>
      </c>
      <c r="B57" s="40">
        <v>42535</v>
      </c>
      <c r="C57" s="39"/>
      <c r="D57" s="39" t="s">
        <v>25</v>
      </c>
      <c r="E57" s="39">
        <v>201603002</v>
      </c>
      <c r="F57" s="39" t="s">
        <v>21</v>
      </c>
      <c r="G57" s="39" t="s">
        <v>22</v>
      </c>
      <c r="H57" s="39" t="s">
        <v>23</v>
      </c>
      <c r="I57" s="39" t="s">
        <v>24</v>
      </c>
      <c r="J57" s="43">
        <v>30</v>
      </c>
      <c r="K57" s="43"/>
      <c r="L57" s="39">
        <v>400</v>
      </c>
      <c r="M57" s="43">
        <f t="shared" si="1"/>
        <v>12000</v>
      </c>
      <c r="N57" s="43"/>
      <c r="O57" s="39"/>
      <c r="P57" s="39"/>
      <c r="Q57" s="46"/>
    </row>
    <row r="58" ht="22.5" customHeight="1" spans="1:17">
      <c r="A58" s="41">
        <v>54</v>
      </c>
      <c r="B58" s="42">
        <v>42537</v>
      </c>
      <c r="C58" s="41"/>
      <c r="D58" s="41" t="s">
        <v>26</v>
      </c>
      <c r="E58" s="41">
        <v>201603003</v>
      </c>
      <c r="F58" s="41" t="s">
        <v>21</v>
      </c>
      <c r="G58" s="41" t="s">
        <v>50</v>
      </c>
      <c r="H58" s="41" t="s">
        <v>53</v>
      </c>
      <c r="I58" s="41" t="s">
        <v>24</v>
      </c>
      <c r="J58" s="44">
        <v>70</v>
      </c>
      <c r="K58" s="44"/>
      <c r="L58" s="41">
        <v>1300</v>
      </c>
      <c r="M58" s="44">
        <f t="shared" si="1"/>
        <v>91000</v>
      </c>
      <c r="N58" s="44"/>
      <c r="O58" s="41"/>
      <c r="P58" s="41"/>
      <c r="Q58" s="47"/>
    </row>
    <row r="59" ht="22.5" customHeight="1" spans="1:17">
      <c r="A59" s="39">
        <v>55</v>
      </c>
      <c r="B59" s="40">
        <v>42539</v>
      </c>
      <c r="C59" s="39"/>
      <c r="D59" s="39" t="s">
        <v>31</v>
      </c>
      <c r="E59" s="39">
        <v>201603009</v>
      </c>
      <c r="F59" s="39" t="s">
        <v>40</v>
      </c>
      <c r="G59" s="39" t="s">
        <v>41</v>
      </c>
      <c r="H59" s="39" t="s">
        <v>42</v>
      </c>
      <c r="I59" s="39" t="s">
        <v>24</v>
      </c>
      <c r="J59" s="43">
        <v>40</v>
      </c>
      <c r="K59" s="43"/>
      <c r="L59" s="39">
        <v>500</v>
      </c>
      <c r="M59" s="43">
        <f t="shared" si="1"/>
        <v>20000</v>
      </c>
      <c r="N59" s="43"/>
      <c r="O59" s="39"/>
      <c r="P59" s="39"/>
      <c r="Q59" s="46"/>
    </row>
    <row r="60" ht="22.5" customHeight="1" spans="1:17">
      <c r="A60" s="41">
        <v>56</v>
      </c>
      <c r="B60" s="42">
        <v>42541</v>
      </c>
      <c r="C60" s="41"/>
      <c r="D60" s="41" t="s">
        <v>49</v>
      </c>
      <c r="E60" s="41">
        <v>201603010</v>
      </c>
      <c r="F60" s="41" t="s">
        <v>40</v>
      </c>
      <c r="G60" s="41" t="s">
        <v>41</v>
      </c>
      <c r="H60" s="41" t="s">
        <v>43</v>
      </c>
      <c r="I60" s="41" t="s">
        <v>24</v>
      </c>
      <c r="J60" s="44">
        <v>45</v>
      </c>
      <c r="K60" s="44"/>
      <c r="L60" s="41">
        <v>30</v>
      </c>
      <c r="M60" s="44">
        <f t="shared" si="1"/>
        <v>1350</v>
      </c>
      <c r="N60" s="44"/>
      <c r="O60" s="41"/>
      <c r="P60" s="41"/>
      <c r="Q60" s="47"/>
    </row>
    <row r="61" ht="22.5" customHeight="1" spans="1:17">
      <c r="A61" s="39">
        <v>57</v>
      </c>
      <c r="B61" s="40">
        <v>42543</v>
      </c>
      <c r="C61" s="39"/>
      <c r="D61" s="39" t="s">
        <v>35</v>
      </c>
      <c r="E61" s="39">
        <v>201603006</v>
      </c>
      <c r="F61" s="39" t="s">
        <v>27</v>
      </c>
      <c r="G61" s="39" t="s">
        <v>28</v>
      </c>
      <c r="H61" s="39" t="s">
        <v>29</v>
      </c>
      <c r="I61" s="39" t="s">
        <v>30</v>
      </c>
      <c r="J61" s="43">
        <v>35</v>
      </c>
      <c r="K61" s="43"/>
      <c r="L61" s="39">
        <v>80</v>
      </c>
      <c r="M61" s="43">
        <f t="shared" si="1"/>
        <v>2800</v>
      </c>
      <c r="N61" s="43"/>
      <c r="O61" s="39"/>
      <c r="P61" s="39"/>
      <c r="Q61" s="46"/>
    </row>
    <row r="62" ht="22.5" customHeight="1" spans="1:17">
      <c r="A62" s="41">
        <v>58</v>
      </c>
      <c r="B62" s="42">
        <v>42545</v>
      </c>
      <c r="C62" s="41"/>
      <c r="D62" s="41" t="s">
        <v>34</v>
      </c>
      <c r="E62" s="41">
        <v>201603003</v>
      </c>
      <c r="F62" s="41" t="s">
        <v>21</v>
      </c>
      <c r="G62" s="41" t="s">
        <v>50</v>
      </c>
      <c r="H62" s="41" t="s">
        <v>53</v>
      </c>
      <c r="I62" s="41" t="s">
        <v>24</v>
      </c>
      <c r="J62" s="44">
        <v>40</v>
      </c>
      <c r="K62" s="44"/>
      <c r="L62" s="41">
        <v>50</v>
      </c>
      <c r="M62" s="44">
        <f t="shared" si="1"/>
        <v>2000</v>
      </c>
      <c r="N62" s="44"/>
      <c r="O62" s="41"/>
      <c r="P62" s="41"/>
      <c r="Q62" s="47"/>
    </row>
    <row r="63" ht="22.5" customHeight="1" spans="1:17">
      <c r="A63" s="39">
        <v>59</v>
      </c>
      <c r="B63" s="40">
        <v>42547</v>
      </c>
      <c r="C63" s="39"/>
      <c r="D63" s="39" t="s">
        <v>25</v>
      </c>
      <c r="E63" s="39">
        <v>201603008</v>
      </c>
      <c r="F63" s="39" t="s">
        <v>27</v>
      </c>
      <c r="G63" s="39" t="s">
        <v>36</v>
      </c>
      <c r="H63" s="39" t="s">
        <v>38</v>
      </c>
      <c r="I63" s="39" t="s">
        <v>24</v>
      </c>
      <c r="J63" s="43">
        <v>45</v>
      </c>
      <c r="K63" s="43"/>
      <c r="L63" s="39">
        <v>30</v>
      </c>
      <c r="M63" s="43">
        <f t="shared" si="1"/>
        <v>1350</v>
      </c>
      <c r="N63" s="43"/>
      <c r="O63" s="39"/>
      <c r="P63" s="39"/>
      <c r="Q63" s="46"/>
    </row>
    <row r="64" ht="22.5" customHeight="1" spans="1:17">
      <c r="A64" s="41">
        <v>60</v>
      </c>
      <c r="B64" s="42">
        <v>42549</v>
      </c>
      <c r="C64" s="41"/>
      <c r="D64" s="41" t="s">
        <v>20</v>
      </c>
      <c r="E64" s="41">
        <v>201603009</v>
      </c>
      <c r="F64" s="41" t="s">
        <v>40</v>
      </c>
      <c r="G64" s="41" t="s">
        <v>41</v>
      </c>
      <c r="H64" s="41" t="s">
        <v>42</v>
      </c>
      <c r="I64" s="41" t="s">
        <v>24</v>
      </c>
      <c r="J64" s="44">
        <v>35</v>
      </c>
      <c r="K64" s="44"/>
      <c r="L64" s="41">
        <v>80</v>
      </c>
      <c r="M64" s="44">
        <f t="shared" si="1"/>
        <v>2800</v>
      </c>
      <c r="N64" s="44"/>
      <c r="O64" s="41"/>
      <c r="P64" s="41"/>
      <c r="Q64" s="48"/>
    </row>
  </sheetData>
  <mergeCells count="3">
    <mergeCell ref="A1:Q1"/>
    <mergeCell ref="A2:Q2"/>
    <mergeCell ref="A3:Q3"/>
  </mergeCells>
  <pageMargins left="0.707638888888889" right="0.707638888888889" top="0.747916666666667" bottom="0.747916666666667" header="0.313888888888889" footer="0.313888888888889"/>
  <pageSetup paperSize="9" orientation="landscape" horizontalDpi="180" verticalDpi="180"/>
  <headerFooter>
    <oddFooter>&amp;L版权所有：北京未名潮管理顾问有限公司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635"/>
  </sheetPr>
  <dimension ref="A1:O80"/>
  <sheetViews>
    <sheetView showGridLines="0" zoomScale="70" zoomScaleNormal="70" workbookViewId="0">
      <selection activeCell="Q4" sqref="Q4"/>
    </sheetView>
  </sheetViews>
  <sheetFormatPr defaultColWidth="9" defaultRowHeight="13.5"/>
  <cols>
    <col min="1" max="1" width="12" customWidth="1"/>
    <col min="2" max="2" width="12.875" customWidth="1"/>
    <col min="3" max="3" width="13.25" customWidth="1"/>
    <col min="4" max="4" width="11.375" customWidth="1"/>
    <col min="5" max="5" width="10.75" customWidth="1"/>
    <col min="6" max="6" width="10.125" customWidth="1"/>
    <col min="7" max="8" width="11.625" customWidth="1"/>
    <col min="9" max="9" width="11.125" customWidth="1"/>
    <col min="10" max="10" width="14.5" customWidth="1"/>
    <col min="11" max="11" width="8.25" customWidth="1"/>
    <col min="12" max="12" width="6.5" customWidth="1"/>
    <col min="13" max="14" width="7.375" customWidth="1"/>
    <col min="15" max="15" width="7.625" customWidth="1"/>
  </cols>
  <sheetData>
    <row r="1" ht="42.95" customHeight="1" spans="1:15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33" customHeight="1" spans="1:15">
      <c r="A2" s="2" t="s">
        <v>55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42" customHeight="1" spans="1:15">
      <c r="A3" s="3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ht="38.1" customHeight="1" spans="1:15">
      <c r="A4" s="4" t="s">
        <v>57</v>
      </c>
      <c r="B4" s="5" t="s">
        <v>58</v>
      </c>
      <c r="C4" s="5" t="s">
        <v>59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14" t="s">
        <v>60</v>
      </c>
      <c r="K4" s="6" t="s">
        <v>61</v>
      </c>
      <c r="L4" s="15" t="s">
        <v>62</v>
      </c>
      <c r="M4" s="5" t="s">
        <v>63</v>
      </c>
      <c r="N4" s="5" t="s">
        <v>64</v>
      </c>
      <c r="O4" s="5" t="s">
        <v>65</v>
      </c>
    </row>
    <row r="5" ht="24.95" customHeight="1" spans="1:15">
      <c r="A5" s="7" t="s">
        <v>20</v>
      </c>
      <c r="B5" s="8">
        <v>100000</v>
      </c>
      <c r="C5" s="8">
        <v>80000</v>
      </c>
      <c r="D5" s="8">
        <f>SUMPRODUCT((MONTH('2016上半年销售数据明细表'!$B$5:$B$65534)=D$4)*('2016上半年销售数据明细表'!$D$5:$D$65534&amp;""=$A5&amp;"")*'2016上半年销售数据明细表'!$M$5:$M$65534)</f>
        <v>1500</v>
      </c>
      <c r="E5" s="8">
        <f>SUMPRODUCT((MONTH('2016上半年销售数据明细表'!$B$5:$B$65534)=E$4)*('2016上半年销售数据明细表'!$D$5:$D$65534&amp;""=$A5&amp;"")*'2016上半年销售数据明细表'!$M$5:$M$65534)</f>
        <v>6000</v>
      </c>
      <c r="F5" s="8">
        <f>SUMPRODUCT((MONTH('2016上半年销售数据明细表'!$B$5:$B$65534)=F$4)*('2016上半年销售数据明细表'!$D$5:$D$65534&amp;""=$A5&amp;"")*'2016上半年销售数据明细表'!$M$5:$M$65534)</f>
        <v>7200</v>
      </c>
      <c r="G5" s="8">
        <f>SUMPRODUCT((MONTH('2016上半年销售数据明细表'!$B$5:$B$65534)=G$4)*('2016上半年销售数据明细表'!$D$5:$D$65534&amp;""=$A5&amp;"")*'2016上半年销售数据明细表'!$M$5:$M$65534)</f>
        <v>27600</v>
      </c>
      <c r="H5" s="8">
        <f>SUMPRODUCT((MONTH('2016上半年销售数据明细表'!$B$5:$B$65534)=H$4)*('2016上半年销售数据明细表'!$D$5:$D$65534&amp;""=$A5&amp;"")*'2016上半年销售数据明细表'!$M$5:$M$65534)</f>
        <v>40850</v>
      </c>
      <c r="I5" s="8">
        <f>SUMPRODUCT((MONTH('2016上半年销售数据明细表'!$B$5:$B$65534)=I$4)*('2016上半年销售数据明细表'!$D$5:$D$65534&amp;""=$A5&amp;"")*'2016上半年销售数据明细表'!$M$5:$M$65534)</f>
        <v>2800</v>
      </c>
      <c r="J5" s="16">
        <f>SUM(D5:I5)</f>
        <v>85950</v>
      </c>
      <c r="K5" s="17">
        <f>J5/SUM('2016上半年销售数据明细表'!$M$5:$M$65534)</f>
        <v>0.100963232702925</v>
      </c>
      <c r="L5" s="18">
        <f>RANK(J5,$J$5:$J$12)</f>
        <v>4</v>
      </c>
      <c r="M5" s="17">
        <f t="shared" ref="M5:M13" si="0">(J5-B5)/B5</f>
        <v>-0.1405</v>
      </c>
      <c r="N5" s="17">
        <f t="shared" ref="N5:N13" si="1">(J5-C5)/C5</f>
        <v>0.074375</v>
      </c>
      <c r="O5" s="17">
        <f t="shared" ref="O5:O13" si="2">POWER((I5/D5),1/5)-1</f>
        <v>0.132956810601171</v>
      </c>
    </row>
    <row r="6" ht="24.95" customHeight="1" spans="1:15">
      <c r="A6" s="9" t="s">
        <v>25</v>
      </c>
      <c r="B6" s="10">
        <v>100000</v>
      </c>
      <c r="C6" s="10">
        <v>110000</v>
      </c>
      <c r="D6" s="10">
        <f>SUMPRODUCT((MONTH('2016上半年销售数据明细表'!$B$5:$B$65534)=D$4)*('2016上半年销售数据明细表'!$D$5:$D$65534&amp;""=$A6&amp;"")*'2016上半年销售数据明细表'!$M$5:$M$65534)</f>
        <v>40000</v>
      </c>
      <c r="E6" s="10">
        <f>SUMPRODUCT((MONTH('2016上半年销售数据明细表'!$B$5:$B$65534)=E$4)*('2016上半年销售数据明细表'!$D$5:$D$65534&amp;""=$A6&amp;"")*'2016上半年销售数据明细表'!$M$5:$M$65534)</f>
        <v>2000</v>
      </c>
      <c r="F6" s="10">
        <f>SUMPRODUCT((MONTH('2016上半年销售数据明细表'!$B$5:$B$65534)=F$4)*('2016上半年销售数据明细表'!$D$5:$D$65534&amp;""=$A6&amp;"")*'2016上半年销售数据明细表'!$M$5:$M$65534)</f>
        <v>6000</v>
      </c>
      <c r="G6" s="10">
        <f>SUMPRODUCT((MONTH('2016上半年销售数据明细表'!$B$5:$B$65534)=G$4)*('2016上半年销售数据明细表'!$D$5:$D$65534&amp;""=$A6&amp;"")*'2016上半年销售数据明细表'!$M$5:$M$65534)</f>
        <v>43200</v>
      </c>
      <c r="H6" s="10">
        <f>SUMPRODUCT((MONTH('2016上半年销售数据明细表'!$B$5:$B$65534)=H$4)*('2016上半年销售数据明细表'!$D$5:$D$65534&amp;""=$A6&amp;"")*'2016上半年销售数据明细表'!$M$5:$M$65534)</f>
        <v>26400</v>
      </c>
      <c r="I6" s="10">
        <f>SUMPRODUCT((MONTH('2016上半年销售数据明细表'!$B$5:$B$65534)=I$4)*('2016上半年销售数据明细表'!$D$5:$D$65534&amp;""=$A6&amp;"")*'2016上半年销售数据明细表'!$M$5:$M$65534)</f>
        <v>53350</v>
      </c>
      <c r="J6" s="19">
        <f t="shared" ref="J6:J13" si="3">SUM(D6:I6)</f>
        <v>170950</v>
      </c>
      <c r="K6" s="20">
        <f>J6/SUM('2016上半年销售数据明细表'!$M$5:$M$65534)</f>
        <v>0.200810525079291</v>
      </c>
      <c r="L6" s="21">
        <f t="shared" ref="L6:L12" si="4">RANK(J6,$J$5:$J$12)</f>
        <v>2</v>
      </c>
      <c r="M6" s="20">
        <f t="shared" si="0"/>
        <v>0.7095</v>
      </c>
      <c r="N6" s="20">
        <f t="shared" si="1"/>
        <v>0.554090909090909</v>
      </c>
      <c r="O6" s="20">
        <f t="shared" si="2"/>
        <v>0.0592900342652427</v>
      </c>
    </row>
    <row r="7" ht="24.95" customHeight="1" spans="1:15">
      <c r="A7" s="7" t="s">
        <v>26</v>
      </c>
      <c r="B7" s="8">
        <v>120000</v>
      </c>
      <c r="C7" s="8">
        <v>150000</v>
      </c>
      <c r="D7" s="8">
        <f>SUMPRODUCT((MONTH('2016上半年销售数据明细表'!$B$5:$B$65534)=D$4)*('2016上半年销售数据明细表'!$D$5:$D$65534&amp;""=$A7&amp;"")*'2016上半年销售数据明细表'!$M$5:$M$65534)</f>
        <v>6000</v>
      </c>
      <c r="E7" s="8">
        <f>SUMPRODUCT((MONTH('2016上半年销售数据明细表'!$B$5:$B$65534)=E$4)*('2016上半年销售数据明细表'!$D$5:$D$65534&amp;""=$A7&amp;"")*'2016上半年销售数据明细表'!$M$5:$M$65534)</f>
        <v>21600</v>
      </c>
      <c r="F7" s="8">
        <f>SUMPRODUCT((MONTH('2016上半年销售数据明细表'!$B$5:$B$65534)=F$4)*('2016上半年销售数据明细表'!$D$5:$D$65534&amp;""=$A7&amp;"")*'2016上半年销售数据明细表'!$M$5:$M$65534)</f>
        <v>8800</v>
      </c>
      <c r="G7" s="8">
        <f>SUMPRODUCT((MONTH('2016上半年销售数据明细表'!$B$5:$B$65534)=G$4)*('2016上半年销售数据明细表'!$D$5:$D$65534&amp;""=$A7&amp;"")*'2016上半年销售数据明细表'!$M$5:$M$65534)</f>
        <v>9000</v>
      </c>
      <c r="H7" s="8">
        <f>SUMPRODUCT((MONTH('2016上半年销售数据明细表'!$B$5:$B$65534)=H$4)*('2016上半年销售数据明细表'!$D$5:$D$65534&amp;""=$A7&amp;"")*'2016上半年销售数据明细表'!$M$5:$M$65534)</f>
        <v>13050</v>
      </c>
      <c r="I7" s="8">
        <f>SUMPRODUCT((MONTH('2016上半年销售数据明细表'!$B$5:$B$65534)=I$4)*('2016上半年销售数据明细表'!$D$5:$D$65534&amp;""=$A7&amp;"")*'2016上半年销售数据明细表'!$M$5:$M$65534)</f>
        <v>110600</v>
      </c>
      <c r="J7" s="16">
        <f t="shared" si="3"/>
        <v>169050</v>
      </c>
      <c r="K7" s="17">
        <f>J7/SUM('2016上半年销售数据明细表'!$M$5:$M$65534)</f>
        <v>0.198578644426172</v>
      </c>
      <c r="L7" s="22">
        <f t="shared" si="4"/>
        <v>3</v>
      </c>
      <c r="M7" s="17">
        <f t="shared" si="0"/>
        <v>0.40875</v>
      </c>
      <c r="N7" s="17">
        <f t="shared" si="1"/>
        <v>0.127</v>
      </c>
      <c r="O7" s="17">
        <f t="shared" si="2"/>
        <v>0.791103882612802</v>
      </c>
    </row>
    <row r="8" ht="24.95" customHeight="1" spans="1:15">
      <c r="A8" s="9" t="s">
        <v>31</v>
      </c>
      <c r="B8" s="10">
        <v>90000</v>
      </c>
      <c r="C8" s="10">
        <v>120000</v>
      </c>
      <c r="D8" s="10">
        <f>SUMPRODUCT((MONTH('2016上半年销售数据明细表'!$B$5:$B$65534)=D$4)*('2016上半年销售数据明细表'!$D$5:$D$65534&amp;""=$A8&amp;"")*'2016上半年销售数据明细表'!$M$5:$M$65534)</f>
        <v>100000</v>
      </c>
      <c r="E8" s="10">
        <f>SUMPRODUCT((MONTH('2016上半年销售数据明细表'!$B$5:$B$65534)=E$4)*('2016上半年销售数据明细表'!$D$5:$D$65534&amp;""=$A8&amp;"")*'2016上半年销售数据明细表'!$M$5:$M$65534)</f>
        <v>0</v>
      </c>
      <c r="F8" s="10">
        <f>SUMPRODUCT((MONTH('2016上半年销售数据明细表'!$B$5:$B$65534)=F$4)*('2016上半年销售数据明细表'!$D$5:$D$65534&amp;""=$A8&amp;"")*'2016上半年销售数据明细表'!$M$5:$M$65534)</f>
        <v>2800</v>
      </c>
      <c r="G8" s="10">
        <f>SUMPRODUCT((MONTH('2016上半年销售数据明细表'!$B$5:$B$65534)=G$4)*('2016上半年销售数据明细表'!$D$5:$D$65534&amp;""=$A8&amp;"")*'2016上半年销售数据明细表'!$M$5:$M$65534)</f>
        <v>29600</v>
      </c>
      <c r="H8" s="10">
        <f>SUMPRODUCT((MONTH('2016上半年销售数据明细表'!$B$5:$B$65534)=H$4)*('2016上半年销售数据明细表'!$D$5:$D$65534&amp;""=$A8&amp;"")*'2016上半年销售数据明细表'!$M$5:$M$65534)</f>
        <v>50400</v>
      </c>
      <c r="I8" s="10">
        <f>SUMPRODUCT((MONTH('2016上半年销售数据明细表'!$B$5:$B$65534)=I$4)*('2016上半年销售数据明细表'!$D$5:$D$65534&amp;""=$A8&amp;"")*'2016上半年销售数据明细表'!$M$5:$M$65534)</f>
        <v>47000</v>
      </c>
      <c r="J8" s="23">
        <f t="shared" si="3"/>
        <v>229800</v>
      </c>
      <c r="K8" s="20">
        <f>J8/SUM('2016上半年销售数据明细表'!$M$5:$M$65534)</f>
        <v>0.269940091624574</v>
      </c>
      <c r="L8" s="22">
        <f t="shared" si="4"/>
        <v>1</v>
      </c>
      <c r="M8" s="20">
        <f t="shared" si="0"/>
        <v>1.55333333333333</v>
      </c>
      <c r="N8" s="20">
        <f t="shared" si="1"/>
        <v>0.915</v>
      </c>
      <c r="O8" s="20">
        <f t="shared" si="2"/>
        <v>-0.140156185139922</v>
      </c>
    </row>
    <row r="9" ht="24.95" customHeight="1" spans="1:15">
      <c r="A9" s="7" t="s">
        <v>49</v>
      </c>
      <c r="B9" s="8">
        <v>20000</v>
      </c>
      <c r="C9" s="8">
        <v>30000</v>
      </c>
      <c r="D9" s="8">
        <f>SUMPRODUCT((MONTH('2016上半年销售数据明细表'!$B$5:$B$65534)=D$4)*('2016上半年销售数据明细表'!$D$5:$D$65534&amp;""=$A9&amp;"")*'2016上半年销售数据明细表'!$M$5:$M$65534)</f>
        <v>0</v>
      </c>
      <c r="E9" s="8">
        <f>SUMPRODUCT((MONTH('2016上半年销售数据明细表'!$B$5:$B$65534)=E$4)*('2016上半年销售数据明细表'!$D$5:$D$65534&amp;""=$A9&amp;"")*'2016上半年销售数据明细表'!$M$5:$M$65534)</f>
        <v>0</v>
      </c>
      <c r="F9" s="8">
        <f>SUMPRODUCT((MONTH('2016上半年销售数据明细表'!$B$5:$B$65534)=F$4)*('2016上半年销售数据明细表'!$D$5:$D$65534&amp;""=$A9&amp;"")*'2016上半年销售数据明细表'!$M$5:$M$65534)</f>
        <v>4000</v>
      </c>
      <c r="G9" s="8">
        <f>SUMPRODUCT((MONTH('2016上半年销售数据明细表'!$B$5:$B$65534)=G$4)*('2016上半年销售数据明细表'!$D$5:$D$65534&amp;""=$A9&amp;"")*'2016上半年销售数据明细表'!$M$5:$M$65534)</f>
        <v>5400</v>
      </c>
      <c r="H9" s="8">
        <f>SUMPRODUCT((MONTH('2016上半年销售数据明细表'!$B$5:$B$65534)=H$4)*('2016上半年销售数据明细表'!$D$5:$D$65534&amp;""=$A9&amp;"")*'2016上半年销售数据明细表'!$M$5:$M$65534)</f>
        <v>0</v>
      </c>
      <c r="I9" s="8">
        <f>SUMPRODUCT((MONTH('2016上半年销售数据明细表'!$B$5:$B$65534)=I$4)*('2016上半年销售数据明细表'!$D$5:$D$65534&amp;""=$A9&amp;"")*'2016上半年销售数据明细表'!$M$5:$M$65534)</f>
        <v>10150</v>
      </c>
      <c r="J9" s="16">
        <f t="shared" si="3"/>
        <v>19550</v>
      </c>
      <c r="K9" s="17">
        <f>J9/SUM('2016上半年销售数据明细表'!$M$5:$M$65534)</f>
        <v>0.0229648772465641</v>
      </c>
      <c r="L9" s="18">
        <f t="shared" si="4"/>
        <v>7</v>
      </c>
      <c r="M9" s="17">
        <f t="shared" si="0"/>
        <v>-0.0225</v>
      </c>
      <c r="N9" s="17">
        <f t="shared" si="1"/>
        <v>-0.348333333333333</v>
      </c>
      <c r="O9" s="17" t="e">
        <f t="shared" si="2"/>
        <v>#DIV/0!</v>
      </c>
    </row>
    <row r="10" ht="24.95" customHeight="1" spans="1:15">
      <c r="A10" s="9" t="s">
        <v>35</v>
      </c>
      <c r="B10" s="10">
        <v>70000</v>
      </c>
      <c r="C10" s="10">
        <v>76000</v>
      </c>
      <c r="D10" s="10">
        <f>SUMPRODUCT((MONTH('2016上半年销售数据明细表'!$B$5:$B$65534)=D$4)*('2016上半年销售数据明细表'!$D$5:$D$65534&amp;""=$A10&amp;"")*'2016上半年销售数据明细表'!$M$5:$M$65534)</f>
        <v>27000</v>
      </c>
      <c r="E10" s="10">
        <f>SUMPRODUCT((MONTH('2016上半年销售数据明细表'!$B$5:$B$65534)=E$4)*('2016上半年销售数据明细表'!$D$5:$D$65534&amp;""=$A10&amp;"")*'2016上半年销售数据明细表'!$M$5:$M$65534)</f>
        <v>0</v>
      </c>
      <c r="F10" s="10">
        <f>SUMPRODUCT((MONTH('2016上半年销售数据明细表'!$B$5:$B$65534)=F$4)*('2016上半年销售数据明细表'!$D$5:$D$65534&amp;""=$A10&amp;"")*'2016上半年销售数据明细表'!$M$5:$M$65534)</f>
        <v>5400</v>
      </c>
      <c r="G10" s="10">
        <f>SUMPRODUCT((MONTH('2016上半年销售数据明细表'!$B$5:$B$65534)=G$4)*('2016上半年销售数据明细表'!$D$5:$D$65534&amp;""=$A10&amp;"")*'2016上半年销售数据明细表'!$M$5:$M$65534)</f>
        <v>11000</v>
      </c>
      <c r="H10" s="10">
        <f>SUMPRODUCT((MONTH('2016上半年销售数据明细表'!$B$5:$B$65534)=H$4)*('2016上半年销售数据明细表'!$D$5:$D$65534&amp;""=$A10&amp;"")*'2016上半年销售数据明细表'!$M$5:$M$65534)</f>
        <v>0</v>
      </c>
      <c r="I10" s="10">
        <f>SUMPRODUCT((MONTH('2016上半年销售数据明细表'!$B$5:$B$65534)=I$4)*('2016上半年销售数据明细表'!$D$5:$D$65534&amp;""=$A10&amp;"")*'2016上半年销售数据明细表'!$M$5:$M$65534)</f>
        <v>29800</v>
      </c>
      <c r="J10" s="19">
        <f t="shared" si="3"/>
        <v>73200</v>
      </c>
      <c r="K10" s="20">
        <f>J10/SUM('2016上半年销售数据明细表'!$M$5:$M$65534)</f>
        <v>0.0859861388464701</v>
      </c>
      <c r="L10" s="24">
        <f t="shared" si="4"/>
        <v>6</v>
      </c>
      <c r="M10" s="20">
        <f t="shared" si="0"/>
        <v>0.0457142857142857</v>
      </c>
      <c r="N10" s="20">
        <f t="shared" si="1"/>
        <v>-0.0368421052631579</v>
      </c>
      <c r="O10" s="20">
        <f t="shared" si="2"/>
        <v>0.019930314149889</v>
      </c>
    </row>
    <row r="11" ht="24.95" customHeight="1" spans="1:15">
      <c r="A11" s="7" t="s">
        <v>34</v>
      </c>
      <c r="B11" s="8">
        <v>90000</v>
      </c>
      <c r="C11" s="8">
        <v>90000</v>
      </c>
      <c r="D11" s="8">
        <f>SUMPRODUCT((MONTH('2016上半年销售数据明细表'!$B$5:$B$65534)=D$4)*('2016上半年销售数据明细表'!$D$5:$D$65534&amp;""=$A11&amp;"")*'2016上半年销售数据明细表'!$M$5:$M$65534)</f>
        <v>5400</v>
      </c>
      <c r="E11" s="8">
        <f>SUMPRODUCT((MONTH('2016上半年销售数据明细表'!$B$5:$B$65534)=E$4)*('2016上半年销售数据明细表'!$D$5:$D$65534&amp;""=$A11&amp;"")*'2016上半年销售数据明细表'!$M$5:$M$65534)</f>
        <v>8800</v>
      </c>
      <c r="F11" s="8">
        <f>SUMPRODUCT((MONTH('2016上半年销售数据明细表'!$B$5:$B$65534)=F$4)*('2016上半年销售数据明细表'!$D$5:$D$65534&amp;""=$A11&amp;"")*'2016上半年销售数据明细表'!$M$5:$M$65534)</f>
        <v>12000</v>
      </c>
      <c r="G11" s="8">
        <f>SUMPRODUCT((MONTH('2016上半年销售数据明细表'!$B$5:$B$65534)=G$4)*('2016上半年销售数据明细表'!$D$5:$D$65534&amp;""=$A11&amp;"")*'2016上半年销售数据明细表'!$M$5:$M$65534)</f>
        <v>17600</v>
      </c>
      <c r="H11" s="8">
        <f>SUMPRODUCT((MONTH('2016上半年销售数据明细表'!$B$5:$B$65534)=H$4)*('2016上半年销售数据明细表'!$D$5:$D$65534&amp;""=$A11&amp;"")*'2016上半年销售数据明细表'!$M$5:$M$65534)</f>
        <v>0</v>
      </c>
      <c r="I11" s="8">
        <f>SUMPRODUCT((MONTH('2016上半年销售数据明细表'!$B$5:$B$65534)=I$4)*('2016上半年销售数据明细表'!$D$5:$D$65534&amp;""=$A11&amp;"")*'2016上半年销售数据明细表'!$M$5:$M$65534)</f>
        <v>41600</v>
      </c>
      <c r="J11" s="16">
        <f t="shared" si="3"/>
        <v>85400</v>
      </c>
      <c r="K11" s="17">
        <f>J11/SUM('2016上半年销售数据明细表'!$M$5:$M$65534)</f>
        <v>0.100317161987548</v>
      </c>
      <c r="L11" s="18">
        <f t="shared" si="4"/>
        <v>5</v>
      </c>
      <c r="M11" s="17">
        <f t="shared" si="0"/>
        <v>-0.0511111111111111</v>
      </c>
      <c r="N11" s="17">
        <f t="shared" si="1"/>
        <v>-0.0511111111111111</v>
      </c>
      <c r="O11" s="17">
        <f t="shared" si="2"/>
        <v>0.504318907692237</v>
      </c>
    </row>
    <row r="12" ht="24.95" customHeight="1" spans="1:15">
      <c r="A12" s="9" t="s">
        <v>39</v>
      </c>
      <c r="B12" s="10">
        <v>70000</v>
      </c>
      <c r="C12" s="10">
        <v>60000</v>
      </c>
      <c r="D12" s="10">
        <f>SUMPRODUCT((MONTH('2016上半年销售数据明细表'!$B$5:$B$65534)=D$4)*('2016上半年销售数据明细表'!$D$5:$D$65534&amp;""=$A12&amp;"")*'2016上半年销售数据明细表'!$M$5:$M$65534)</f>
        <v>0</v>
      </c>
      <c r="E12" s="10">
        <f>SUMPRODUCT((MONTH('2016上半年销售数据明细表'!$B$5:$B$65534)=E$4)*('2016上半年销售数据明细表'!$D$5:$D$65534&amp;""=$A12&amp;"")*'2016上半年销售数据明细表'!$M$5:$M$65534)</f>
        <v>7200</v>
      </c>
      <c r="F12" s="10">
        <f>SUMPRODUCT((MONTH('2016上半年销售数据明细表'!$B$5:$B$65534)=F$4)*('2016上半年销售数据明细表'!$D$5:$D$65534&amp;""=$A12&amp;"")*'2016上半年销售数据明细表'!$M$5:$M$65534)</f>
        <v>5400</v>
      </c>
      <c r="G12" s="10">
        <f>SUMPRODUCT((MONTH('2016上半年销售数据明细表'!$B$5:$B$65534)=G$4)*('2016上半年销售数据明细表'!$D$5:$D$65534&amp;""=$A12&amp;"")*'2016上半年销售数据明细表'!$M$5:$M$65534)</f>
        <v>4800</v>
      </c>
      <c r="H12" s="10">
        <f>SUMPRODUCT((MONTH('2016上半年销售数据明细表'!$B$5:$B$65534)=H$4)*('2016上半年销售数据明细表'!$D$5:$D$65534&amp;""=$A12&amp;"")*'2016上半年销售数据明细表'!$M$5:$M$65534)</f>
        <v>0</v>
      </c>
      <c r="I12" s="10">
        <f>SUMPRODUCT((MONTH('2016上半年销售数据明细表'!$B$5:$B$65534)=I$4)*('2016上半年销售数据明细表'!$D$5:$D$65534&amp;""=$A12&amp;"")*'2016上半年销售数据明细表'!$M$5:$M$65534)</f>
        <v>0</v>
      </c>
      <c r="J12" s="19">
        <f t="shared" si="3"/>
        <v>17400</v>
      </c>
      <c r="K12" s="20">
        <f>J12/SUM('2016上半年销售数据明细表'!$M$5:$M$65534)</f>
        <v>0.020439328086456</v>
      </c>
      <c r="L12" s="24">
        <f t="shared" si="4"/>
        <v>8</v>
      </c>
      <c r="M12" s="20">
        <f t="shared" si="0"/>
        <v>-0.751428571428571</v>
      </c>
      <c r="N12" s="20">
        <f t="shared" si="1"/>
        <v>-0.71</v>
      </c>
      <c r="O12" s="20" t="e">
        <f t="shared" si="2"/>
        <v>#DIV/0!</v>
      </c>
    </row>
    <row r="13" ht="27" customHeight="1" spans="1:15">
      <c r="A13" s="11" t="s">
        <v>66</v>
      </c>
      <c r="B13" s="12">
        <f t="shared" ref="B13:I13" si="5">SUM(B5:B12)</f>
        <v>660000</v>
      </c>
      <c r="C13" s="12">
        <f t="shared" si="5"/>
        <v>716000</v>
      </c>
      <c r="D13" s="12">
        <f t="shared" si="5"/>
        <v>179900</v>
      </c>
      <c r="E13" s="12">
        <f t="shared" si="5"/>
        <v>45600</v>
      </c>
      <c r="F13" s="12">
        <f t="shared" si="5"/>
        <v>51600</v>
      </c>
      <c r="G13" s="12">
        <f t="shared" si="5"/>
        <v>148200</v>
      </c>
      <c r="H13" s="12">
        <f t="shared" si="5"/>
        <v>130700</v>
      </c>
      <c r="I13" s="12">
        <f t="shared" si="5"/>
        <v>295300</v>
      </c>
      <c r="J13" s="12">
        <f t="shared" si="3"/>
        <v>851300</v>
      </c>
      <c r="K13" s="25">
        <f>J13/SUM('2016上半年销售数据明细表'!$M$5:$M$65534)</f>
        <v>1</v>
      </c>
      <c r="L13" s="26"/>
      <c r="M13" s="25">
        <f t="shared" si="0"/>
        <v>0.289848484848485</v>
      </c>
      <c r="N13" s="25">
        <f t="shared" si="1"/>
        <v>0.188966480446927</v>
      </c>
      <c r="O13" s="25">
        <f t="shared" si="2"/>
        <v>0.104196730127301</v>
      </c>
    </row>
    <row r="14" spans="1: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 spans="1: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3">
      <c r="A80" s="28"/>
      <c r="B80" s="28"/>
      <c r="C80" s="28"/>
    </row>
  </sheetData>
  <mergeCells count="3">
    <mergeCell ref="A1:O1"/>
    <mergeCell ref="A2:O2"/>
    <mergeCell ref="A3:O3"/>
  </mergeCells>
  <conditionalFormatting sqref="A5:A12">
    <cfRule type="expression" dxfId="0" priority="2" stopIfTrue="1">
      <formula>L5=1</formula>
    </cfRule>
  </conditionalFormatting>
  <conditionalFormatting sqref="J5:J12">
    <cfRule type="expression" dxfId="0" priority="3" stopIfTrue="1">
      <formula>L5=1</formula>
    </cfRule>
  </conditionalFormatting>
  <conditionalFormatting sqref="L5:L12">
    <cfRule type="cellIs" dxfId="1" priority="1" stopIfTrue="1" operator="lessThanOrEqual">
      <formula>3</formula>
    </cfRule>
  </conditionalFormatting>
  <pageMargins left="0.75" right="0.75" top="1" bottom="1" header="0.511805555555556" footer="0.511805555555556"/>
  <pageSetup paperSize="9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2016上半年销售数据明细表</vt:lpstr>
      <vt:lpstr>总体销售数据对比分析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cp:lastPrinted>2016-03-18T17:50:00Z</cp:lastPrinted>
  <dcterms:modified xsi:type="dcterms:W3CDTF">2021-04-07T11:27:13Z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7B1A4357A81F48BD890D2E46F1C1B492</vt:lpwstr>
  </property>
</Properties>
</file>