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2-Pascasarjana\SEMESTER 1\METODE KOMPUTASI\"/>
    </mc:Choice>
  </mc:AlternateContent>
  <xr:revisionPtr revIDLastSave="0" documentId="8_{7A17C41F-7559-49FB-99DB-55363A2B00B5}" xr6:coauthVersionLast="47" xr6:coauthVersionMax="47" xr10:uidLastSave="{00000000-0000-0000-0000-000000000000}"/>
  <bookViews>
    <workbookView xWindow="-120" yWindow="-120" windowWidth="20730" windowHeight="11160" xr2:uid="{0F94E612-78FC-4900-81DA-402F4B9AF6D0}"/>
  </bookViews>
  <sheets>
    <sheet name="Golden Section" sheetId="1" r:id="rId1"/>
    <sheet name="Newt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E12" i="2"/>
  <c r="E13" i="2"/>
  <c r="E14" i="2"/>
  <c r="E15" i="2"/>
  <c r="F12" i="2"/>
  <c r="F13" i="2"/>
  <c r="F14" i="2"/>
  <c r="F15" i="2"/>
  <c r="H14" i="2"/>
  <c r="H15" i="2"/>
  <c r="H13" i="2"/>
  <c r="M11" i="1"/>
  <c r="M12" i="1"/>
  <c r="M13" i="1"/>
  <c r="M14" i="1"/>
  <c r="L11" i="1"/>
  <c r="L12" i="1"/>
  <c r="L13" i="1"/>
  <c r="L14" i="1"/>
  <c r="L15" i="1"/>
  <c r="L16" i="1"/>
  <c r="L17" i="1"/>
  <c r="L18" i="1"/>
  <c r="K11" i="1"/>
  <c r="G11" i="1" s="1"/>
  <c r="H11" i="1" s="1"/>
  <c r="K13" i="1"/>
  <c r="G13" i="1" s="1"/>
  <c r="H13" i="1" s="1"/>
  <c r="K14" i="1"/>
  <c r="G14" i="1" s="1"/>
  <c r="H14" i="1" s="1"/>
  <c r="K15" i="1"/>
  <c r="G15" i="1" s="1"/>
  <c r="H15" i="1" s="1"/>
  <c r="K16" i="1"/>
  <c r="G16" i="1" s="1"/>
  <c r="H16" i="1" s="1"/>
  <c r="K17" i="1"/>
  <c r="G17" i="1" s="1"/>
  <c r="H17" i="1" s="1"/>
  <c r="K18" i="1"/>
  <c r="E18" i="1" s="1"/>
  <c r="F18" i="1" s="1"/>
  <c r="J11" i="1"/>
  <c r="J13" i="1"/>
  <c r="J14" i="1"/>
  <c r="J15" i="1"/>
  <c r="J16" i="1"/>
  <c r="J17" i="1"/>
  <c r="J18" i="1"/>
  <c r="D11" i="1"/>
  <c r="D12" i="1"/>
  <c r="D13" i="1"/>
  <c r="D14" i="1"/>
  <c r="D15" i="1"/>
  <c r="D16" i="1"/>
  <c r="D17" i="1"/>
  <c r="D18" i="1"/>
  <c r="G14" i="2" l="1"/>
  <c r="G15" i="2"/>
  <c r="G12" i="2"/>
  <c r="M17" i="1"/>
  <c r="M16" i="1"/>
  <c r="M15" i="1"/>
  <c r="E14" i="1"/>
  <c r="F14" i="1" s="1"/>
  <c r="G18" i="1"/>
  <c r="E13" i="1"/>
  <c r="F13" i="1" s="1"/>
  <c r="E16" i="1"/>
  <c r="F16" i="1" s="1"/>
  <c r="E17" i="1"/>
  <c r="F17" i="1" s="1"/>
  <c r="E15" i="1"/>
  <c r="F15" i="1" s="1"/>
  <c r="E11" i="1"/>
  <c r="F11" i="1" s="1"/>
  <c r="K12" i="1"/>
  <c r="E12" i="1" s="1"/>
  <c r="F12" i="1" s="1"/>
  <c r="J12" i="1"/>
  <c r="H18" i="1" l="1"/>
  <c r="M18" i="1"/>
  <c r="G12" i="1"/>
  <c r="H12" i="1" s="1"/>
  <c r="G13" i="2"/>
</calcChain>
</file>

<file path=xl/sharedStrings.xml><?xml version="1.0" encoding="utf-8"?>
<sst xmlns="http://schemas.openxmlformats.org/spreadsheetml/2006/main" count="32" uniqueCount="29">
  <si>
    <t>f(x) =  6cos(x) - 1,5sin(x)</t>
  </si>
  <si>
    <t>a. Titik Maksimum dalam interval dgn Xl = 5 dan Xu = 7,5</t>
  </si>
  <si>
    <t>b. Titik Minimum dalam interval Xl = 1 dan Xu = 4</t>
  </si>
  <si>
    <t>iter</t>
  </si>
  <si>
    <t>xl</t>
  </si>
  <si>
    <t>f(xl)</t>
  </si>
  <si>
    <t>x2</t>
  </si>
  <si>
    <t>f(x2)</t>
  </si>
  <si>
    <t>x1</t>
  </si>
  <si>
    <t>f(x1)</t>
  </si>
  <si>
    <t>xu</t>
  </si>
  <si>
    <t>f(xu)</t>
  </si>
  <si>
    <t>d</t>
  </si>
  <si>
    <t>Err</t>
  </si>
  <si>
    <t>1-R</t>
  </si>
  <si>
    <t>Jawab A</t>
  </si>
  <si>
    <t>Nilai X maximum adalah di titik</t>
  </si>
  <si>
    <t xml:space="preserve">dan Dengan nilai maximum </t>
  </si>
  <si>
    <t>Jawab B</t>
  </si>
  <si>
    <t>f'(x)= −6sin(x)−1.5cos(x)</t>
  </si>
  <si>
    <t>f''(x) = −6cos(x)+1.5sin(x)</t>
  </si>
  <si>
    <t>xi</t>
  </si>
  <si>
    <t>f(xi)</t>
  </si>
  <si>
    <t>f'(xi)</t>
  </si>
  <si>
    <t>f''(xi)</t>
  </si>
  <si>
    <t>x(i+1)</t>
  </si>
  <si>
    <t>NA</t>
  </si>
  <si>
    <t>Nilai X minimum adalah di titik</t>
  </si>
  <si>
    <t xml:space="preserve">dan dengan nilai f(x) minimum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</si>
</sst>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156330</xdr:colOff>
      <xdr:row>18</xdr:row>
      <xdr:rowOff>90865</xdr:rowOff>
    </xdr:from>
    <xdr:to>
      <xdr:col>11</xdr:col>
      <xdr:colOff>332014</xdr:colOff>
      <xdr:row>23</xdr:row>
      <xdr:rowOff>48343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FAFBB6-220D-0981-B41A-9A329DDB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2730" y="3519865"/>
          <a:ext cx="1394884" cy="909978"/>
        </a:xfrm>
        <a:prstGeom prst="rect">
          <a:avLst/>
        </a:prstGeom>
      </xdr:spPr>
    </xdr:pic>
    <xdr:clientData/>
  </xdr:twoCellAnchor>
  <xdr:twoCellAnchor editAs="oneCell">
    <xdr:from>
      <xdr:col>9</xdr:col>
      <xdr:colOff>230868</xdr:colOff>
      <xdr:row>0</xdr:row>
      <xdr:rowOff>136070</xdr:rowOff>
    </xdr:from>
    <xdr:to>
      <xdr:col>15</xdr:col>
      <xdr:colOff>353703</xdr:colOff>
      <xdr:row>8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F733B6-72B8-1525-EB6D-D46DC36CC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7268" y="136070"/>
          <a:ext cx="3780435" cy="1559379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0</xdr:row>
      <xdr:rowOff>0</xdr:rowOff>
    </xdr:from>
    <xdr:to>
      <xdr:col>8</xdr:col>
      <xdr:colOff>47862</xdr:colOff>
      <xdr:row>8</xdr:row>
      <xdr:rowOff>28792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B18BFC-54E5-C5EE-CA78-64A054B20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1400" y="0"/>
          <a:ext cx="1695687" cy="1552792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9</xdr:row>
      <xdr:rowOff>171450</xdr:rowOff>
    </xdr:from>
    <xdr:to>
      <xdr:col>17</xdr:col>
      <xdr:colOff>409917</xdr:colOff>
      <xdr:row>13</xdr:row>
      <xdr:rowOff>114398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EDC881-EB56-48EA-8B4D-E0F314D0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4850" y="1885950"/>
          <a:ext cx="2448267" cy="704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0</xdr:rowOff>
    </xdr:from>
    <xdr:to>
      <xdr:col>8</xdr:col>
      <xdr:colOff>47862</xdr:colOff>
      <xdr:row>8</xdr:row>
      <xdr:rowOff>28792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C6C420-C31F-4DEF-8B83-CFC4F0081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0" y="0"/>
          <a:ext cx="1695687" cy="1552792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6</xdr:row>
      <xdr:rowOff>180974</xdr:rowOff>
    </xdr:from>
    <xdr:to>
      <xdr:col>12</xdr:col>
      <xdr:colOff>217883</xdr:colOff>
      <xdr:row>10</xdr:row>
      <xdr:rowOff>95249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5113CE-3105-18C0-ECC3-F576C0778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150" y="1133474"/>
          <a:ext cx="2113358" cy="67627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133351</xdr:colOff>
      <xdr:row>11</xdr:row>
      <xdr:rowOff>9525</xdr:rowOff>
    </xdr:from>
    <xdr:to>
      <xdr:col>13</xdr:col>
      <xdr:colOff>419101</xdr:colOff>
      <xdr:row>13</xdr:row>
      <xdr:rowOff>171229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3C57AA-E7A7-F59A-FD02-FD2CED7FA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2576" y="1914525"/>
          <a:ext cx="3333750" cy="5427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F9F47-D901-4224-9CD2-E7B3989BE5CE}" name="Table1" displayName="Table1" ref="B10:M18" totalsRowShown="0">
  <autoFilter ref="B10:M18" xr:uid="{E81F9F47-D901-4224-9CD2-E7B3989BE5CE}"/>
  <tableColumns count="12">
    <tableColumn id="1" xr3:uid="{12145B01-481E-41EA-8461-F2CCCF8F40F7}" name="iter"/>
    <tableColumn id="2" xr3:uid="{42EA2CEA-4861-4A42-A888-558FD1DACE29}" name="xl"/>
    <tableColumn id="3" xr3:uid="{7231DEB1-E767-4D0D-81BA-EB80FE79D198}" name="f(xl)" dataDxfId="13">
      <calculatedColumnFormula>6*COS(Table1[[#This Row],[xl]])-1.5*SIN(Table1[[#This Row],[xl]])</calculatedColumnFormula>
    </tableColumn>
    <tableColumn id="4" xr3:uid="{9CD7CCA5-34AB-43E3-B0D4-E4207F5597E4}" name="x1" dataDxfId="10">
      <calculatedColumnFormula>Table1[[#This Row],[xl]]+Table1[[#This Row],[d]]</calculatedColumnFormula>
    </tableColumn>
    <tableColumn id="5" xr3:uid="{2F8FA456-5A6D-4478-A43A-0150712CC5E7}" name="f(x1)" dataDxfId="9">
      <calculatedColumnFormula>6*COS(Table1[[#This Row],[x1]])-1.5*SIN(Table1[[#This Row],[x1]])</calculatedColumnFormula>
    </tableColumn>
    <tableColumn id="6" xr3:uid="{871AE933-F208-43AF-9150-2FF670FBA04C}" name="x2" dataDxfId="8">
      <calculatedColumnFormula>Table1[[#This Row],[xu]]-Table1[[#This Row],[d]]</calculatedColumnFormula>
    </tableColumn>
    <tableColumn id="7" xr3:uid="{98DD39D2-D138-45AA-8E7A-6D3055B93310}" name="f(x2)" dataDxfId="7">
      <calculatedColumnFormula>6*COS(Table1[[#This Row],[x2]])-1.5*SIN(Table1[[#This Row],[x2]])</calculatedColumnFormula>
    </tableColumn>
    <tableColumn id="8" xr3:uid="{A00D01F6-E415-4404-BE71-3610EBB40426}" name="xu"/>
    <tableColumn id="9" xr3:uid="{91BA0273-3B11-49EC-8988-6BCB5C7233E5}" name="f(xu)" dataDxfId="12">
      <calculatedColumnFormula>6*COS(Table1[[#This Row],[xu]])-1.5*SIN(Table1[[#This Row],[xu]])</calculatedColumnFormula>
    </tableColumn>
    <tableColumn id="10" xr3:uid="{FCB378BF-7CAE-4B8F-A3D4-2195334965F1}" name="d" dataDxfId="11">
      <calculatedColumnFormula>((SQRT(5)-1)/2)*(Table1[[#This Row],[xu]]-Table1[[#This Row],[xl]])</calculatedColumnFormula>
    </tableColumn>
    <tableColumn id="12" xr3:uid="{2869617D-688B-46CD-8FE8-2CF07EB641B3}" name="1-R" dataDxfId="6">
      <calculatedColumnFormula>1-((SQRT(5)-1)/2)</calculatedColumnFormula>
    </tableColumn>
    <tableColumn id="11" xr3:uid="{62192E63-8412-4131-86DF-81BAC693F47E}" name="Err" dataDxfId="5">
      <calculatedColumnFormula>Table1[[#This Row],[1-R]]*((Table1[[#This Row],[xu]]-Table1[[#This Row],[xl]])/Table1[[#This Row],[x2]])*100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862186-5A8B-4668-84AF-2AF3EEC03F31}" name="Table13" displayName="Table13" ref="B11:H15" totalsRowShown="0">
  <autoFilter ref="B11:H15" xr:uid="{F6862186-5A8B-4668-84AF-2AF3EEC03F31}"/>
  <tableColumns count="7">
    <tableColumn id="1" xr3:uid="{54C5A822-D511-42FF-9AB2-45F32684A66C}" name="iter"/>
    <tableColumn id="2" xr3:uid="{0C400B62-80FC-47AB-9FA3-ADAAFB042694}" name="xi"/>
    <tableColumn id="3" xr3:uid="{4395A835-FE0D-49B4-908C-5A4B8E52A77D}" name="f(xi)" dataDxfId="2">
      <calculatedColumnFormula>6*COS(Table13[[#This Row],[xi]])-1.5*SIN(Table13[[#This Row],[xi]])</calculatedColumnFormula>
    </tableColumn>
    <tableColumn id="4" xr3:uid="{C4EB3948-6155-4DFF-88C1-9D89EE86CE8C}" name="f'(xi)" dataDxfId="1">
      <calculatedColumnFormula>-6*SIN(Table13[[#This Row],[xi]])-1.5*COS(Table13[[#This Row],[xi]])</calculatedColumnFormula>
    </tableColumn>
    <tableColumn id="5" xr3:uid="{21784B10-7559-420D-8E62-5FAAF87FBA8C}" name="f''(xi)" dataDxfId="0">
      <calculatedColumnFormula>-6*COS(Table13[[#This Row],[xi]])+1.5*SIN(Table13[[#This Row],[xi]])</calculatedColumnFormula>
    </tableColumn>
    <tableColumn id="6" xr3:uid="{37EF255E-98FA-4102-A31C-30D0707E6C27}" name="x(i+1)" dataDxfId="3">
      <calculatedColumnFormula>Table13[[#This Row],[xi]]-(Table13[[#This Row],[f''(xi)]]/Table13[[#This Row],[f''''(xi)]])</calculatedColumnFormula>
    </tableColumn>
    <tableColumn id="11" xr3:uid="{C92BD43E-E36F-4971-8C95-F745A5410FCC}" name="Err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179F-E8F5-41F7-8D7D-7631770F632E}">
  <dimension ref="A2:M22"/>
  <sheetViews>
    <sheetView tabSelected="1" zoomScaleNormal="100" workbookViewId="0">
      <selection activeCell="M19" sqref="M19"/>
    </sheetView>
  </sheetViews>
  <sheetFormatPr defaultRowHeight="15" x14ac:dyDescent="0.25"/>
  <cols>
    <col min="7" max="7" width="14.42578125" customWidth="1"/>
  </cols>
  <sheetData>
    <row r="2" spans="1:13" x14ac:dyDescent="0.25">
      <c r="A2" t="s">
        <v>0</v>
      </c>
    </row>
    <row r="4" spans="1:13" x14ac:dyDescent="0.25">
      <c r="A4" t="s">
        <v>1</v>
      </c>
    </row>
    <row r="9" spans="1:13" x14ac:dyDescent="0.25">
      <c r="A9" t="s">
        <v>15</v>
      </c>
    </row>
    <row r="10" spans="1:13" x14ac:dyDescent="0.25">
      <c r="B10" t="s">
        <v>3</v>
      </c>
      <c r="C10" t="s">
        <v>4</v>
      </c>
      <c r="D10" t="s">
        <v>5</v>
      </c>
      <c r="E10" t="s">
        <v>8</v>
      </c>
      <c r="F10" t="s">
        <v>9</v>
      </c>
      <c r="G10" t="s">
        <v>6</v>
      </c>
      <c r="H10" t="s">
        <v>7</v>
      </c>
      <c r="I10" t="s">
        <v>10</v>
      </c>
      <c r="J10" t="s">
        <v>11</v>
      </c>
      <c r="K10" t="s">
        <v>12</v>
      </c>
      <c r="L10" t="s">
        <v>14</v>
      </c>
      <c r="M10" t="s">
        <v>13</v>
      </c>
    </row>
    <row r="11" spans="1:13" x14ac:dyDescent="0.25">
      <c r="B11">
        <v>0</v>
      </c>
      <c r="C11">
        <v>5</v>
      </c>
      <c r="D11">
        <f>6*COS(Table1[[#This Row],[xl]])-1.5*SIN(Table1[[#This Row],[xl]])</f>
        <v>3.1403595247740652</v>
      </c>
      <c r="E11">
        <f>Table1[[#This Row],[xl]]+Table1[[#This Row],[d]]</f>
        <v>6.5450849718747373</v>
      </c>
      <c r="F11">
        <f>6*COS(Table1[[#This Row],[x1]])-1.5*SIN(Table1[[#This Row],[x1]])</f>
        <v>5.407025351406312</v>
      </c>
      <c r="G11">
        <f>Table1[[#This Row],[xu]]-Table1[[#This Row],[d]]</f>
        <v>5.9549150281252627</v>
      </c>
      <c r="H11">
        <f>6*COS(Table1[[#This Row],[x2]])-1.5*SIN(Table1[[#This Row],[x2]])</f>
        <v>6.1632178248803982</v>
      </c>
      <c r="I11">
        <v>7.5</v>
      </c>
      <c r="J11">
        <f>6*COS(Table1[[#This Row],[xu]])-1.5*SIN(Table1[[#This Row],[xu]])</f>
        <v>0.67281194184804649</v>
      </c>
      <c r="K11">
        <f>((SQRT(5)-1)/2)*(Table1[[#This Row],[xu]]-Table1[[#This Row],[xl]])</f>
        <v>1.5450849718747373</v>
      </c>
      <c r="L11">
        <f t="shared" ref="L11:L18" si="0">1-((SQRT(5)-1)/2)</f>
        <v>0.3819660112501051</v>
      </c>
      <c r="M11" s="2">
        <f>Table1[[#This Row],[1-R]]*((Table1[[#This Row],[xu]]-Table1[[#This Row],[xl]])/Table1[[#This Row],[x2]])*100</f>
        <v>16.035745659092822</v>
      </c>
    </row>
    <row r="12" spans="1:13" x14ac:dyDescent="0.25">
      <c r="B12">
        <v>1</v>
      </c>
      <c r="C12">
        <v>5</v>
      </c>
      <c r="D12">
        <f>6*COS(Table1[[#This Row],[xl]])-1.5*SIN(Table1[[#This Row],[xl]])</f>
        <v>3.1403595247740652</v>
      </c>
      <c r="E12">
        <f>Table1[[#This Row],[xl]]+Table1[[#This Row],[d]]</f>
        <v>5.9549150281252627</v>
      </c>
      <c r="F12">
        <f>6*COS(Table1[[#This Row],[x1]])-1.5*SIN(Table1[[#This Row],[x1]])</f>
        <v>6.1632178248803982</v>
      </c>
      <c r="G12">
        <f>Table1[[#This Row],[xu]]-Table1[[#This Row],[d]]</f>
        <v>5.5901699437494745</v>
      </c>
      <c r="H12">
        <f>6*COS(Table1[[#This Row],[x2]])-1.5*SIN(Table1[[#This Row],[x2]])</f>
        <v>5.5742285321810225</v>
      </c>
      <c r="I12">
        <v>6.5450849718747373</v>
      </c>
      <c r="J12">
        <f>6*COS(Table1[[#This Row],[xu]])-1.5*SIN(Table1[[#This Row],[xu]])</f>
        <v>5.407025351406312</v>
      </c>
      <c r="K12">
        <f>((SQRT(5)-1)/2)*(Table1[[#This Row],[xu]]-Table1[[#This Row],[xl]])</f>
        <v>0.95491502812526308</v>
      </c>
      <c r="L12">
        <f t="shared" si="0"/>
        <v>0.3819660112501051</v>
      </c>
      <c r="M12" s="2">
        <f>Table1[[#This Row],[1-R]]*((Table1[[#This Row],[xu]]-Table1[[#This Row],[xl]])/Table1[[#This Row],[x2]])*100</f>
        <v>10.557280900008411</v>
      </c>
    </row>
    <row r="13" spans="1:13" x14ac:dyDescent="0.25">
      <c r="B13">
        <v>2</v>
      </c>
      <c r="C13">
        <v>5.5901699437494745</v>
      </c>
      <c r="D13">
        <f>6*COS(Table1[[#This Row],[xl]])-1.5*SIN(Table1[[#This Row],[xl]])</f>
        <v>5.5742285321810225</v>
      </c>
      <c r="E13">
        <f>Table1[[#This Row],[xl]]+Table1[[#This Row],[d]]</f>
        <v>6.180339887498949</v>
      </c>
      <c r="F13">
        <f>6*COS(Table1[[#This Row],[x1]])-1.5*SIN(Table1[[#This Row],[x1]])</f>
        <v>6.1222927379507279</v>
      </c>
      <c r="G13">
        <f>Table1[[#This Row],[xu]]-Table1[[#This Row],[d]]</f>
        <v>5.9549150281252627</v>
      </c>
      <c r="H13">
        <f>6*COS(Table1[[#This Row],[x2]])-1.5*SIN(Table1[[#This Row],[x2]])</f>
        <v>6.1632178248803982</v>
      </c>
      <c r="I13">
        <v>6.5450849718747373</v>
      </c>
      <c r="J13">
        <f>6*COS(Table1[[#This Row],[xu]])-1.5*SIN(Table1[[#This Row],[xu]])</f>
        <v>5.407025351406312</v>
      </c>
      <c r="K13">
        <f>((SQRT(5)-1)/2)*(Table1[[#This Row],[xu]]-Table1[[#This Row],[xl]])</f>
        <v>0.59016994374947418</v>
      </c>
      <c r="L13">
        <f t="shared" si="0"/>
        <v>0.3819660112501051</v>
      </c>
      <c r="M13" s="2">
        <f>Table1[[#This Row],[1-R]]*((Table1[[#This Row],[xu]]-Table1[[#This Row],[xl]])/Table1[[#This Row],[x2]])*100</f>
        <v>6.1251098068248711</v>
      </c>
    </row>
    <row r="14" spans="1:13" x14ac:dyDescent="0.25">
      <c r="B14">
        <v>3</v>
      </c>
      <c r="C14">
        <v>5.5901699437494745</v>
      </c>
      <c r="D14">
        <f>6*COS(Table1[[#This Row],[xl]])-1.5*SIN(Table1[[#This Row],[xl]])</f>
        <v>5.5742285321810225</v>
      </c>
      <c r="E14">
        <f>Table1[[#This Row],[xl]]+Table1[[#This Row],[d]]</f>
        <v>5.9549150281252636</v>
      </c>
      <c r="F14">
        <f>6*COS(Table1[[#This Row],[x1]])-1.5*SIN(Table1[[#This Row],[x1]])</f>
        <v>6.163217824880399</v>
      </c>
      <c r="G14">
        <f>Table1[[#This Row],[xu]]-Table1[[#This Row],[d]]</f>
        <v>5.8155948031231599</v>
      </c>
      <c r="H14">
        <f>6*COS(Table1[[#This Row],[x2]])-1.5*SIN(Table1[[#This Row],[x2]])</f>
        <v>6.0320466743389538</v>
      </c>
      <c r="I14">
        <v>6.180339887498949</v>
      </c>
      <c r="J14">
        <f>6*COS(Table1[[#This Row],[xu]])-1.5*SIN(Table1[[#This Row],[xu]])</f>
        <v>6.1222927379507279</v>
      </c>
      <c r="K14">
        <f>((SQRT(5)-1)/2)*(Table1[[#This Row],[xu]]-Table1[[#This Row],[xl]])</f>
        <v>0.36474508437578884</v>
      </c>
      <c r="L14">
        <f t="shared" si="0"/>
        <v>0.3819660112501051</v>
      </c>
      <c r="M14" s="2">
        <f>Table1[[#This Row],[1-R]]*((Table1[[#This Row],[xu]]-Table1[[#This Row],[xl]])/Table1[[#This Row],[x2]])*100</f>
        <v>3.8762133024230874</v>
      </c>
    </row>
    <row r="15" spans="1:13" x14ac:dyDescent="0.25">
      <c r="B15">
        <v>4</v>
      </c>
      <c r="C15">
        <v>5.8155948031231599</v>
      </c>
      <c r="D15">
        <f>6*COS(Table1[[#This Row],[xl]])-1.5*SIN(Table1[[#This Row],[xl]])</f>
        <v>6.0320466743389538</v>
      </c>
      <c r="E15">
        <f>Table1[[#This Row],[xl]]+Table1[[#This Row],[d]]</f>
        <v>6.0410196624968462</v>
      </c>
      <c r="F15">
        <f>6*COS(Table1[[#This Row],[x1]])-1.5*SIN(Table1[[#This Row],[x1]])</f>
        <v>6.1846339686164953</v>
      </c>
      <c r="G15">
        <f>Table1[[#This Row],[xu]]-Table1[[#This Row],[d]]</f>
        <v>5.9549150281252627</v>
      </c>
      <c r="H15">
        <f>6*COS(Table1[[#This Row],[x2]])-1.5*SIN(Table1[[#This Row],[x2]])</f>
        <v>6.1632178248803982</v>
      </c>
      <c r="I15">
        <v>6.180339887498949</v>
      </c>
      <c r="J15">
        <f>6*COS(Table1[[#This Row],[xu]])-1.5*SIN(Table1[[#This Row],[xu]])</f>
        <v>6.1222927379507279</v>
      </c>
      <c r="K15">
        <f>((SQRT(5)-1)/2)*(Table1[[#This Row],[xu]]-Table1[[#This Row],[xl]])</f>
        <v>0.22542485937368592</v>
      </c>
      <c r="L15">
        <f t="shared" si="0"/>
        <v>0.3819660112501051</v>
      </c>
      <c r="M15" s="2">
        <f>Table1[[#This Row],[1-R]]*((Table1[[#This Row],[xu]]-Table1[[#This Row],[xl]])/Table1[[#This Row],[x2]])*100</f>
        <v>2.3395837613818018</v>
      </c>
    </row>
    <row r="16" spans="1:13" x14ac:dyDescent="0.25">
      <c r="B16">
        <v>5</v>
      </c>
      <c r="C16">
        <v>5.9549150281252627</v>
      </c>
      <c r="D16">
        <f>6*COS(Table1[[#This Row],[xl]])-1.5*SIN(Table1[[#This Row],[xl]])</f>
        <v>6.1632178248803982</v>
      </c>
      <c r="E16">
        <f>Table1[[#This Row],[xl]]+Table1[[#This Row],[d]]</f>
        <v>6.0942352531273665</v>
      </c>
      <c r="F16">
        <f>6*COS(Table1[[#This Row],[x1]])-1.5*SIN(Table1[[#This Row],[x1]])</f>
        <v>6.1749535221808607</v>
      </c>
      <c r="G16">
        <f>Table1[[#This Row],[xu]]-Table1[[#This Row],[d]]</f>
        <v>6.0410196624968453</v>
      </c>
      <c r="H16">
        <f>6*COS(Table1[[#This Row],[x2]])-1.5*SIN(Table1[[#This Row],[x2]])</f>
        <v>6.1846339686164953</v>
      </c>
      <c r="I16">
        <v>6.180339887498949</v>
      </c>
      <c r="J16">
        <f>6*COS(Table1[[#This Row],[xu]])-1.5*SIN(Table1[[#This Row],[xu]])</f>
        <v>6.1222927379507279</v>
      </c>
      <c r="K16">
        <f>((SQRT(5)-1)/2)*(Table1[[#This Row],[xu]]-Table1[[#This Row],[xl]])</f>
        <v>0.13932022500210348</v>
      </c>
      <c r="L16">
        <f t="shared" si="0"/>
        <v>0.3819660112501051</v>
      </c>
      <c r="M16" s="2">
        <f>Table1[[#This Row],[1-R]]*((Table1[[#This Row],[xu]]-Table1[[#This Row],[xl]])/Table1[[#This Row],[x2]])*100</f>
        <v>1.4253327944970544</v>
      </c>
    </row>
    <row r="17" spans="2:13" x14ac:dyDescent="0.25">
      <c r="B17">
        <v>6</v>
      </c>
      <c r="C17">
        <v>5.9549150281252627</v>
      </c>
      <c r="D17">
        <f>6*COS(Table1[[#This Row],[xl]])-1.5*SIN(Table1[[#This Row],[xl]])</f>
        <v>6.1632178248803982</v>
      </c>
      <c r="E17">
        <f>Table1[[#This Row],[xl]]+Table1[[#This Row],[d]]</f>
        <v>6.0410196624968453</v>
      </c>
      <c r="F17">
        <f>6*COS(Table1[[#This Row],[x1]])-1.5*SIN(Table1[[#This Row],[x1]])</f>
        <v>6.1846339686164953</v>
      </c>
      <c r="G17">
        <f>Table1[[#This Row],[xu]]-Table1[[#This Row],[d]]</f>
        <v>6.0081306187557839</v>
      </c>
      <c r="H17">
        <f>6*COS(Table1[[#This Row],[x2]])-1.5*SIN(Table1[[#This Row],[x2]])</f>
        <v>6.1818614293909642</v>
      </c>
      <c r="I17">
        <v>6.0942352531273665</v>
      </c>
      <c r="J17">
        <f>6*COS(Table1[[#This Row],[xu]])-1.5*SIN(Table1[[#This Row],[xu]])</f>
        <v>6.1749535221808607</v>
      </c>
      <c r="K17">
        <f>((SQRT(5)-1)/2)*(Table1[[#This Row],[xu]]-Table1[[#This Row],[xl]])</f>
        <v>8.6104634371583E-2</v>
      </c>
      <c r="L17">
        <f t="shared" si="0"/>
        <v>0.3819660112501051</v>
      </c>
      <c r="M17" s="2">
        <f>Table1[[#This Row],[1-R]]*((Table1[[#This Row],[xu]]-Table1[[#This Row],[xl]])/Table1[[#This Row],[x2]])*100</f>
        <v>0.88572626008488931</v>
      </c>
    </row>
    <row r="18" spans="2:13" x14ac:dyDescent="0.25">
      <c r="B18">
        <v>7</v>
      </c>
      <c r="C18">
        <v>6.0081306187557839</v>
      </c>
      <c r="D18">
        <f>6*COS(Table1[[#This Row],[xl]])-1.5*SIN(Table1[[#This Row],[xl]])</f>
        <v>6.1818614293909642</v>
      </c>
      <c r="E18" s="3">
        <f>Table1[[#This Row],[xl]]+Table1[[#This Row],[d]]</f>
        <v>6.0613462093863042</v>
      </c>
      <c r="F18" s="3">
        <f>6*COS(Table1[[#This Row],[x1]])-1.5*SIN(Table1[[#This Row],[x1]])</f>
        <v>6.183002757143937</v>
      </c>
      <c r="G18">
        <f>Table1[[#This Row],[xu]]-Table1[[#This Row],[d]]</f>
        <v>6.0410196624968462</v>
      </c>
      <c r="H18">
        <f>6*COS(Table1[[#This Row],[x2]])-1.5*SIN(Table1[[#This Row],[x2]])</f>
        <v>6.1846339686164953</v>
      </c>
      <c r="I18">
        <v>6.0942352531273665</v>
      </c>
      <c r="J18">
        <f>6*COS(Table1[[#This Row],[xu]])-1.5*SIN(Table1[[#This Row],[xu]])</f>
        <v>6.1749535221808607</v>
      </c>
      <c r="K18">
        <f>((SQRT(5)-1)/2)*(Table1[[#This Row],[xu]]-Table1[[#This Row],[xl]])</f>
        <v>5.3215590630520469E-2</v>
      </c>
      <c r="L18">
        <f t="shared" si="0"/>
        <v>0.3819660112501051</v>
      </c>
      <c r="M18" s="2">
        <f>Table1[[#This Row],[1-R]]*((Table1[[#This Row],[xu]]-Table1[[#This Row],[xl]])/Table1[[#This Row],[x2]])*100</f>
        <v>0.54442868221800389</v>
      </c>
    </row>
    <row r="21" spans="2:13" x14ac:dyDescent="0.25">
      <c r="E21" t="s">
        <v>16</v>
      </c>
      <c r="H21">
        <v>6.0613462093863042</v>
      </c>
    </row>
    <row r="22" spans="2:13" x14ac:dyDescent="0.25">
      <c r="E22" t="s">
        <v>17</v>
      </c>
      <c r="H22">
        <v>6.183002757143937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39A-A53D-495B-800B-ECABACA5446D}">
  <dimension ref="A2:H19"/>
  <sheetViews>
    <sheetView workbookViewId="0">
      <selection activeCell="N17" sqref="N17"/>
    </sheetView>
  </sheetViews>
  <sheetFormatPr defaultRowHeight="15" x14ac:dyDescent="0.25"/>
  <cols>
    <col min="7" max="7" width="14.42578125" customWidth="1"/>
  </cols>
  <sheetData>
    <row r="2" spans="1:8" x14ac:dyDescent="0.25">
      <c r="A2" t="s">
        <v>0</v>
      </c>
    </row>
    <row r="3" spans="1:8" x14ac:dyDescent="0.25">
      <c r="A3" t="s">
        <v>19</v>
      </c>
    </row>
    <row r="4" spans="1:8" x14ac:dyDescent="0.25">
      <c r="A4" t="s">
        <v>20</v>
      </c>
    </row>
    <row r="6" spans="1:8" x14ac:dyDescent="0.25">
      <c r="A6" t="s">
        <v>2</v>
      </c>
    </row>
    <row r="10" spans="1:8" x14ac:dyDescent="0.25">
      <c r="A10" t="s">
        <v>18</v>
      </c>
    </row>
    <row r="11" spans="1:8" x14ac:dyDescent="0.25">
      <c r="B11" t="s">
        <v>3</v>
      </c>
      <c r="C11" t="s">
        <v>21</v>
      </c>
      <c r="D11" t="s">
        <v>22</v>
      </c>
      <c r="E11" t="s">
        <v>23</v>
      </c>
      <c r="F11" t="s">
        <v>24</v>
      </c>
      <c r="G11" t="s">
        <v>25</v>
      </c>
      <c r="H11" t="s">
        <v>13</v>
      </c>
    </row>
    <row r="12" spans="1:8" x14ac:dyDescent="0.25">
      <c r="B12">
        <v>0</v>
      </c>
      <c r="C12">
        <v>2.8</v>
      </c>
      <c r="D12">
        <f>6*COS(Table13[[#This Row],[xi]])-1.5*SIN(Table13[[#This Row],[xi]])</f>
        <v>-6.1558162692458067</v>
      </c>
      <c r="E12">
        <f>-6*SIN(Table13[[#This Row],[xi]])-1.5*COS(Table13[[#This Row],[xi]])</f>
        <v>-0.59659538993244343</v>
      </c>
      <c r="F12">
        <f>-6*COS(Table13[[#This Row],[xi]])+1.5*SIN(Table13[[#This Row],[xi]])</f>
        <v>6.1558162692458067</v>
      </c>
      <c r="G12">
        <f>Table13[[#This Row],[xi]]-(Table13[[#This Row],[f''(xi)]]/Table13[[#This Row],[f''''(xi)]])</f>
        <v>2.8969157239005017</v>
      </c>
      <c r="H12" s="2" t="s">
        <v>26</v>
      </c>
    </row>
    <row r="13" spans="1:8" x14ac:dyDescent="0.25">
      <c r="B13">
        <v>1</v>
      </c>
      <c r="C13">
        <v>2.8969157239005017</v>
      </c>
      <c r="D13">
        <f>6*COS(Table13[[#This Row],[xi]])-1.5*SIN(Table13[[#This Row],[xi]])</f>
        <v>-6.1846581568913557</v>
      </c>
      <c r="E13">
        <f>-6*SIN(Table13[[#This Row],[xi]])-1.5*COS(Table13[[#This Row],[xi]])</f>
        <v>1.8661182225225836E-3</v>
      </c>
      <c r="F13">
        <f>-6*COS(Table13[[#This Row],[xi]])+1.5*SIN(Table13[[#This Row],[xi]])</f>
        <v>6.1846581568913557</v>
      </c>
      <c r="G13">
        <f>Table13[[#This Row],[xi]]-(Table13[[#This Row],[f''(xi)]]/Table13[[#This Row],[f''''(xi)]])</f>
        <v>2.8966139904537722</v>
      </c>
      <c r="H13" s="2">
        <f>ABS((Table13[[#This Row],[xi]]-C12)/Table13[[#This Row],[xi]])*100</f>
        <v>3.3454795768104484</v>
      </c>
    </row>
    <row r="14" spans="1:8" x14ac:dyDescent="0.25">
      <c r="B14">
        <v>2</v>
      </c>
      <c r="C14">
        <v>2.8966139904537722</v>
      </c>
      <c r="D14">
        <f>6*COS(Table13[[#This Row],[xi]])-1.5*SIN(Table13[[#This Row],[xi]])</f>
        <v>-6.1846584384264904</v>
      </c>
      <c r="E14">
        <f>-6*SIN(Table13[[#This Row],[xi]])-1.5*COS(Table13[[#This Row],[xi]])</f>
        <v>-5.663225444152431E-11</v>
      </c>
      <c r="F14">
        <f>-6*COS(Table13[[#This Row],[xi]])+1.5*SIN(Table13[[#This Row],[xi]])</f>
        <v>6.1846584384264904</v>
      </c>
      <c r="G14">
        <f>Table13[[#This Row],[xi]]-(Table13[[#This Row],[f''(xi)]]/Table13[[#This Row],[f''''(xi)]])</f>
        <v>2.8966139904629289</v>
      </c>
      <c r="H14" s="2">
        <f>ABS((Table13[[#This Row],[xi]]-C13)/Table13[[#This Row],[xi]])*100</f>
        <v>1.0416764115752581E-2</v>
      </c>
    </row>
    <row r="15" spans="1:8" x14ac:dyDescent="0.25">
      <c r="B15">
        <v>3</v>
      </c>
      <c r="C15">
        <v>2.8966139904629289</v>
      </c>
      <c r="D15">
        <f>6*COS(Table13[[#This Row],[xi]])-1.5*SIN(Table13[[#This Row],[xi]])</f>
        <v>-6.1846584384264913</v>
      </c>
      <c r="E15">
        <f>-6*SIN(Table13[[#This Row],[xi]])-1.5*COS(Table13[[#This Row],[xi]])</f>
        <v>0</v>
      </c>
      <c r="F15">
        <f>-6*COS(Table13[[#This Row],[xi]])+1.5*SIN(Table13[[#This Row],[xi]])</f>
        <v>6.1846584384264913</v>
      </c>
      <c r="G15">
        <f>Table13[[#This Row],[xi]]-(Table13[[#This Row],[f''(xi)]]/Table13[[#This Row],[f''''(xi)]])</f>
        <v>2.8966139904629289</v>
      </c>
      <c r="H15" s="2">
        <f>ABS((Table13[[#This Row],[xi]]-C14)/Table13[[#This Row],[xi]])*100</f>
        <v>3.1611652253447297E-10</v>
      </c>
    </row>
    <row r="18" spans="5:8" x14ac:dyDescent="0.25">
      <c r="E18" t="s">
        <v>27</v>
      </c>
      <c r="H18" s="1">
        <v>2.8966139904629289</v>
      </c>
    </row>
    <row r="19" spans="5:8" x14ac:dyDescent="0.25">
      <c r="E19" t="s">
        <v>28</v>
      </c>
      <c r="H19" s="1">
        <v>-6.1846584384264913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Golden Section</vt:lpstr>
      <vt:lpstr>Newthon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MIKHA SULISTIYO 12024002503</dc:creator>
  <cp:lastModifiedBy>TOBIAS MIKHA SULISTIYO 12024002503</cp:lastModifiedBy>
  <dcterms:created xsi:type="dcterms:W3CDTF">2024-10-16T11:28:36Z</dcterms:created>
  <dcterms:modified xsi:type="dcterms:W3CDTF">2024-10-16T13:14:06Z</dcterms:modified>
</cp:coreProperties>
</file>