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2-Pascasarjana\SEMESTER 1\METODE KOMPUTASI\"/>
    </mc:Choice>
  </mc:AlternateContent>
  <xr:revisionPtr revIDLastSave="0" documentId="13_ncr:1_{4F2FB1FD-58BC-4828-B5C2-5F7C2FC5EFB8}" xr6:coauthVersionLast="47" xr6:coauthVersionMax="47" xr10:uidLastSave="{00000000-0000-0000-0000-000000000000}"/>
  <bookViews>
    <workbookView xWindow="-120" yWindow="-120" windowWidth="20730" windowHeight="11160" xr2:uid="{6657444D-609B-4AE6-9913-8E06838AEC8D}"/>
  </bookViews>
  <sheets>
    <sheet name="Question" sheetId="5" r:id="rId1"/>
    <sheet name="Bisection Methode" sheetId="2" r:id="rId2"/>
    <sheet name="False Posistion" sheetId="1" r:id="rId3"/>
    <sheet name="Newthon Raphs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11" i="1"/>
  <c r="O12" i="1"/>
  <c r="O13" i="1"/>
  <c r="O14" i="1"/>
  <c r="O10" i="1"/>
  <c r="L11" i="1"/>
  <c r="L12" i="1"/>
  <c r="L13" i="1"/>
  <c r="L14" i="1"/>
  <c r="L15" i="1"/>
  <c r="L10" i="1"/>
  <c r="K11" i="1"/>
  <c r="K12" i="1"/>
  <c r="K13" i="1"/>
  <c r="K14" i="1"/>
  <c r="K15" i="1"/>
  <c r="K10" i="1"/>
  <c r="D11" i="3" l="1"/>
  <c r="J12" i="1"/>
  <c r="J13" i="1"/>
  <c r="J14" i="1"/>
  <c r="I12" i="1"/>
  <c r="I13" i="1"/>
  <c r="I14" i="1"/>
  <c r="H12" i="1"/>
  <c r="H13" i="1"/>
  <c r="H14" i="1"/>
  <c r="H15" i="1"/>
  <c r="G12" i="1"/>
  <c r="M12" i="1" s="1"/>
  <c r="G13" i="1"/>
  <c r="G14" i="1"/>
  <c r="M14" i="1" s="1"/>
  <c r="G15" i="1"/>
  <c r="M15" i="1" s="1"/>
  <c r="G11" i="1"/>
  <c r="E12" i="1"/>
  <c r="E13" i="1"/>
  <c r="E14" i="1"/>
  <c r="E16" i="2"/>
  <c r="E14" i="2"/>
  <c r="J16" i="2" l="1"/>
  <c r="K16" i="2"/>
  <c r="K14" i="2"/>
  <c r="J14" i="2"/>
  <c r="M13" i="1"/>
  <c r="N12" i="1"/>
  <c r="F12" i="1" s="1"/>
  <c r="N13" i="1"/>
  <c r="F13" i="1" s="1"/>
  <c r="P13" i="1" s="1"/>
  <c r="N14" i="1"/>
  <c r="F14" i="1" s="1"/>
  <c r="E8" i="3"/>
  <c r="D8" i="3"/>
  <c r="C9" i="3" s="1"/>
  <c r="F9" i="3" s="1"/>
  <c r="U8" i="3"/>
  <c r="T8" i="3"/>
  <c r="U5" i="3"/>
  <c r="T5" i="3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E10" i="2"/>
  <c r="E11" i="2"/>
  <c r="E12" i="2"/>
  <c r="E13" i="2"/>
  <c r="E15" i="2"/>
  <c r="E17" i="2"/>
  <c r="E9" i="2"/>
  <c r="E8" i="2"/>
  <c r="I9" i="2"/>
  <c r="H9" i="2"/>
  <c r="G9" i="2"/>
  <c r="F9" i="2"/>
  <c r="I8" i="2"/>
  <c r="H8" i="2"/>
  <c r="G8" i="2"/>
  <c r="F8" i="2"/>
  <c r="L8" i="2" s="1"/>
  <c r="H11" i="1"/>
  <c r="J10" i="1"/>
  <c r="I10" i="1"/>
  <c r="H10" i="1"/>
  <c r="G10" i="1"/>
  <c r="E10" i="1"/>
  <c r="J8" i="2" l="1"/>
  <c r="K8" i="2"/>
  <c r="K13" i="2"/>
  <c r="J13" i="2"/>
  <c r="N13" i="2" s="1"/>
  <c r="M8" i="2"/>
  <c r="K17" i="2"/>
  <c r="J17" i="2"/>
  <c r="N17" i="2" s="1"/>
  <c r="O11" i="2"/>
  <c r="J11" i="2"/>
  <c r="K11" i="2"/>
  <c r="L15" i="2"/>
  <c r="L14" i="2"/>
  <c r="L11" i="2"/>
  <c r="L10" i="2"/>
  <c r="N14" i="2"/>
  <c r="J15" i="2"/>
  <c r="N15" i="2" s="1"/>
  <c r="K15" i="2"/>
  <c r="K10" i="2"/>
  <c r="J10" i="2"/>
  <c r="O10" i="2"/>
  <c r="K9" i="2"/>
  <c r="J9" i="2"/>
  <c r="N9" i="2" s="1"/>
  <c r="J12" i="2"/>
  <c r="K12" i="2"/>
  <c r="N16" i="2"/>
  <c r="P14" i="1"/>
  <c r="O12" i="2"/>
  <c r="L9" i="2"/>
  <c r="M14" i="2"/>
  <c r="M13" i="2"/>
  <c r="M12" i="2"/>
  <c r="M11" i="2"/>
  <c r="E9" i="3"/>
  <c r="D9" i="3"/>
  <c r="L17" i="2"/>
  <c r="L16" i="2"/>
  <c r="L13" i="2"/>
  <c r="L12" i="2"/>
  <c r="M9" i="2"/>
  <c r="O17" i="2"/>
  <c r="M15" i="2"/>
  <c r="M10" i="2"/>
  <c r="M17" i="2"/>
  <c r="O16" i="2"/>
  <c r="M16" i="2"/>
  <c r="O15" i="2"/>
  <c r="O14" i="2"/>
  <c r="O13" i="2"/>
  <c r="O9" i="2"/>
  <c r="N10" i="1"/>
  <c r="M10" i="1"/>
  <c r="M11" i="1"/>
  <c r="N12" i="2" l="1"/>
  <c r="N10" i="2"/>
  <c r="N11" i="2"/>
  <c r="N8" i="2"/>
  <c r="F10" i="1"/>
  <c r="C10" i="3"/>
  <c r="D10" i="3" s="1"/>
  <c r="F10" i="3"/>
  <c r="E10" i="3" l="1"/>
  <c r="C11" i="3"/>
  <c r="E11" i="3" s="1"/>
  <c r="F11" i="3"/>
  <c r="C12" i="3" l="1"/>
  <c r="F12" i="3" s="1"/>
  <c r="D12" i="3" l="1"/>
  <c r="E12" i="3"/>
  <c r="C13" i="3" l="1"/>
  <c r="F13" i="3" l="1"/>
  <c r="E13" i="3"/>
  <c r="D13" i="3"/>
  <c r="C14" i="3" l="1"/>
  <c r="F14" i="3" l="1"/>
  <c r="D14" i="3"/>
  <c r="C15" i="3" s="1"/>
  <c r="F15" i="3" s="1"/>
  <c r="E14" i="3"/>
  <c r="E15" i="3" l="1"/>
  <c r="D15" i="3"/>
  <c r="C16" i="3"/>
  <c r="F16" i="3" s="1"/>
  <c r="D16" i="3" l="1"/>
  <c r="E16" i="3"/>
  <c r="C17" i="3" l="1"/>
  <c r="F17" i="3" s="1"/>
  <c r="D17" i="3"/>
  <c r="E17" i="3"/>
  <c r="C18" i="3" l="1"/>
  <c r="F18" i="3" s="1"/>
  <c r="D18" i="3"/>
  <c r="E18" i="3" l="1"/>
  <c r="C19" i="3" s="1"/>
  <c r="F19" i="3" l="1"/>
  <c r="D19" i="3"/>
  <c r="E19" i="3"/>
  <c r="C20" i="3" l="1"/>
  <c r="F20" i="3" l="1"/>
  <c r="E20" i="3"/>
  <c r="D20" i="3"/>
  <c r="C21" i="3" l="1"/>
  <c r="E21" i="3" s="1"/>
  <c r="F21" i="3"/>
  <c r="D21" i="3"/>
  <c r="C22" i="3" l="1"/>
  <c r="F22" i="3" l="1"/>
  <c r="D22" i="3"/>
  <c r="E22" i="3"/>
  <c r="C23" i="3" l="1"/>
  <c r="F23" i="3" l="1"/>
  <c r="D23" i="3"/>
  <c r="E23" i="3"/>
  <c r="I15" i="1"/>
  <c r="J15" i="1"/>
  <c r="E15" i="1"/>
  <c r="N15" i="1" l="1"/>
  <c r="F15" i="1" s="1"/>
  <c r="P15" i="1" s="1"/>
  <c r="C24" i="3"/>
  <c r="F24" i="3" l="1"/>
  <c r="D24" i="3"/>
  <c r="E24" i="3"/>
  <c r="C25" i="3" l="1"/>
  <c r="F25" i="3" l="1"/>
  <c r="D25" i="3"/>
  <c r="E25" i="3"/>
  <c r="C26" i="3" l="1"/>
  <c r="D26" i="3" s="1"/>
  <c r="F26" i="3"/>
  <c r="E26" i="3" l="1"/>
  <c r="C27" i="3"/>
  <c r="F27" i="3" l="1"/>
  <c r="D27" i="3"/>
  <c r="E27" i="3"/>
  <c r="C28" i="3" l="1"/>
  <c r="E28" i="3" s="1"/>
  <c r="F28" i="3"/>
  <c r="D28" i="3" l="1"/>
  <c r="I11" i="1"/>
  <c r="J11" i="1"/>
  <c r="E11" i="1"/>
  <c r="N11" i="1" l="1"/>
  <c r="F11" i="1" s="1"/>
  <c r="P12" i="1" s="1"/>
  <c r="P11" i="1" l="1"/>
</calcChain>
</file>

<file path=xl/sharedStrings.xml><?xml version="1.0" encoding="utf-8"?>
<sst xmlns="http://schemas.openxmlformats.org/spreadsheetml/2006/main" count="46" uniqueCount="25">
  <si>
    <t>Bracketing Methode Using Bisection method</t>
  </si>
  <si>
    <t>i</t>
  </si>
  <si>
    <t>f(xl)</t>
  </si>
  <si>
    <t>667.38/xl</t>
  </si>
  <si>
    <t>1-e^-0,146843.xl</t>
  </si>
  <si>
    <t>xl</t>
  </si>
  <si>
    <t>xu</t>
  </si>
  <si>
    <t>xr</t>
  </si>
  <si>
    <t>xl-xu</t>
  </si>
  <si>
    <t>er(%)</t>
  </si>
  <si>
    <t>NA</t>
  </si>
  <si>
    <t>f(xu)</t>
  </si>
  <si>
    <t>667.38/xu</t>
  </si>
  <si>
    <t>1-e^-0,146843.xu</t>
  </si>
  <si>
    <t>f(x)</t>
  </si>
  <si>
    <t>f'(x)</t>
  </si>
  <si>
    <t>err</t>
  </si>
  <si>
    <t>Using Newthon Raphson</t>
  </si>
  <si>
    <t>Bracketing Methode Using False Posistion</t>
  </si>
  <si>
    <t xml:space="preserve">Xr =(xl+xu)/2 </t>
  </si>
  <si>
    <t>f(xr)</t>
  </si>
  <si>
    <t>667.38/xr</t>
  </si>
  <si>
    <t>1-e^-0,146843.xr</t>
  </si>
  <si>
    <t>TUGAS 1 METODE KOMPUTASI</t>
  </si>
  <si>
    <t>TOBIAS MIKHA SULISTIYO - 202400090001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</si>
</sst>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3" borderId="1" xfId="0" applyFill="1" applyBorder="1"/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6</xdr:row>
      <xdr:rowOff>38100</xdr:rowOff>
    </xdr:from>
    <xdr:to>
      <xdr:col>7</xdr:col>
      <xdr:colOff>10034</xdr:colOff>
      <xdr:row>24</xdr:row>
      <xdr:rowOff>38579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A9E10C-85A0-2798-E659-A6B6BD70A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1181100"/>
          <a:ext cx="3648584" cy="3429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494893</xdr:colOff>
      <xdr:row>2</xdr:row>
      <xdr:rowOff>89039</xdr:rowOff>
    </xdr:from>
    <xdr:to>
      <xdr:col>5</xdr:col>
      <xdr:colOff>160473</xdr:colOff>
      <xdr:row>5</xdr:row>
      <xdr:rowOff>184289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606C0-9E9F-4435-8CC1-18FB0D76B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93" y="470039"/>
          <a:ext cx="2672167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541667</xdr:colOff>
      <xdr:row>3</xdr:row>
      <xdr:rowOff>37395</xdr:rowOff>
    </xdr:from>
    <xdr:to>
      <xdr:col>4</xdr:col>
      <xdr:colOff>753718</xdr:colOff>
      <xdr:row>6</xdr:row>
      <xdr:rowOff>132645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DB4C70-BB8A-446E-8BB9-36DD16737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667" y="608895"/>
          <a:ext cx="2663703" cy="666750"/>
        </a:xfrm>
        <a:prstGeom prst="rect">
          <a:avLst/>
        </a:prstGeom>
      </xdr:spPr>
    </xdr:pic>
    <xdr:clientData/>
  </xdr:twoCellAnchor>
  <xdr:twoCellAnchor editAs="oneCell">
    <xdr:from>
      <xdr:col>5</xdr:col>
      <xdr:colOff>415690</xdr:colOff>
      <xdr:row>2</xdr:row>
      <xdr:rowOff>20512</xdr:rowOff>
    </xdr:from>
    <xdr:to>
      <xdr:col>8</xdr:col>
      <xdr:colOff>199136</xdr:colOff>
      <xdr:row>6</xdr:row>
      <xdr:rowOff>115882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978169-6100-420B-989C-7FBF3873A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5299" y="401512"/>
          <a:ext cx="2723772" cy="8573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2</xdr:row>
      <xdr:rowOff>28575</xdr:rowOff>
    </xdr:from>
    <xdr:to>
      <xdr:col>3</xdr:col>
      <xdr:colOff>705053</xdr:colOff>
      <xdr:row>4</xdr:row>
      <xdr:rowOff>181049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5F0F88-1472-7F38-EF7E-F7608CA2E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409575"/>
          <a:ext cx="1457528" cy="533474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2</xdr:row>
      <xdr:rowOff>142875</xdr:rowOff>
    </xdr:from>
    <xdr:to>
      <xdr:col>5</xdr:col>
      <xdr:colOff>819380</xdr:colOff>
      <xdr:row>4</xdr:row>
      <xdr:rowOff>161981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B8DC3A-4FE7-1576-322A-4249A4A02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5" y="523875"/>
          <a:ext cx="1648055" cy="40010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952500</xdr:colOff>
      <xdr:row>2</xdr:row>
      <xdr:rowOff>28575</xdr:rowOff>
    </xdr:from>
    <xdr:to>
      <xdr:col>7</xdr:col>
      <xdr:colOff>38302</xdr:colOff>
      <xdr:row>5</xdr:row>
      <xdr:rowOff>85813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4310AC-7070-5AC0-27B1-F19EBEB79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409575"/>
          <a:ext cx="1448002" cy="6287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AD5AF-7703-433D-B815-DEFCDF4C4C4D}" name="Table1" displayName="Table1" ref="B7:O17" totalsRowShown="0" headerRowDxfId="18" dataDxfId="16" headerRowBorderDxfId="17" tableBorderDxfId="15" totalsRowBorderDxfId="14">
  <autoFilter ref="B7:O17" xr:uid="{83CAD5AF-7703-433D-B815-DEFCDF4C4C4D}"/>
  <tableColumns count="14">
    <tableColumn id="1" xr3:uid="{BC69F195-AC58-4B23-A62C-922368062220}" name="i" dataDxfId="13"/>
    <tableColumn id="2" xr3:uid="{7CC36258-545D-47AC-A452-CDB701EFA973}" name="xl" dataDxfId="12"/>
    <tableColumn id="3" xr3:uid="{3BA4263D-B6C7-4626-AD9F-8A368D275840}" name="xu" dataDxfId="11"/>
    <tableColumn id="5" xr3:uid="{D9D59088-0D9F-41F2-B2CA-184272B8E34F}" name="xr" dataDxfId="10">
      <calculatedColumnFormula>(C8+D8)/2</calculatedColumnFormula>
    </tableColumn>
    <tableColumn id="6" xr3:uid="{F4208EA9-EFD3-42F4-9AFE-9E9FE6A9D7D9}" name="667.38/xl" dataDxfId="9">
      <calculatedColumnFormula xml:space="preserve"> 667.38/C8</calculatedColumnFormula>
    </tableColumn>
    <tableColumn id="7" xr3:uid="{4F2D4131-5E54-4322-A760-27D95B868261}" name="1-e^-0,146843.xl" dataDxfId="8">
      <calculatedColumnFormula xml:space="preserve"> 1-EXP(-0.146843*C8)</calculatedColumnFormula>
    </tableColumn>
    <tableColumn id="8" xr3:uid="{9DB6FC6C-38EE-4568-B86E-E64A181EBB26}" name="667.38/xu" dataDxfId="7">
      <calculatedColumnFormula xml:space="preserve"> 667.38/D8</calculatedColumnFormula>
    </tableColumn>
    <tableColumn id="9" xr3:uid="{9DD6B4F6-866B-4DE7-A9C3-78FABC8B01A8}" name="1-e^-0,146843.xu" dataDxfId="6">
      <calculatedColumnFormula xml:space="preserve"> 1-EXP(-0.146843*D8)</calculatedColumnFormula>
    </tableColumn>
    <tableColumn id="15" xr3:uid="{C1E42285-0994-4278-ACE3-91841F1E13F3}" name="667.38/xr" dataDxfId="5">
      <calculatedColumnFormula xml:space="preserve"> 667.38/E8</calculatedColumnFormula>
    </tableColumn>
    <tableColumn id="14" xr3:uid="{A5941068-4CB7-4398-864A-CE4F5206F45E}" name="1-e^-0,146843.xr" dataDxfId="4">
      <calculatedColumnFormula xml:space="preserve"> 1-EXP(-0.146843*E8)</calculatedColumnFormula>
    </tableColumn>
    <tableColumn id="10" xr3:uid="{F49D8CF5-6895-41B2-BC1C-8C71699D2263}" name="f(xl)" dataDxfId="3">
      <calculatedColumnFormula>F8*G8-40</calculatedColumnFormula>
    </tableColumn>
    <tableColumn id="11" xr3:uid="{1F20747E-AF3A-4473-9892-98A0FB31B9E0}" name="f(xu)" dataDxfId="2">
      <calculatedColumnFormula>H8*I8-40</calculatedColumnFormula>
    </tableColumn>
    <tableColumn id="13" xr3:uid="{7EDA6EBE-A196-44AD-B325-F2DF4A1AC33F}" name="f(xr)" dataDxfId="1">
      <calculatedColumnFormula>J8*K8-40</calculatedColumnFormula>
    </tableColumn>
    <tableColumn id="12" xr3:uid="{91570E41-F327-41B0-8F04-1FA2B762FDDE}" name="er(%)" dataDxfId="0">
      <calculatedColumnFormula>ABS((E8-E7)/E8)*100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839E-7E43-48A8-866D-F74D29177295}">
  <dimension ref="B3:B4"/>
  <sheetViews>
    <sheetView showGridLines="0" tabSelected="1" workbookViewId="0">
      <selection activeCell="J8" sqref="J8"/>
    </sheetView>
  </sheetViews>
  <sheetFormatPr defaultRowHeight="15" x14ac:dyDescent="0.25"/>
  <sheetData>
    <row r="3" spans="2:2" x14ac:dyDescent="0.25">
      <c r="B3" t="s">
        <v>23</v>
      </c>
    </row>
    <row r="4" spans="2:2" x14ac:dyDescent="0.25">
      <c r="B4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523C-A026-4C79-8E15-824A62390A11}">
  <dimension ref="B2:O17"/>
  <sheetViews>
    <sheetView showGridLines="0" topLeftCell="B1" zoomScale="115" zoomScaleNormal="115" workbookViewId="0">
      <pane ySplit="7" topLeftCell="A8" activePane="bottomLeft" state="frozen"/>
      <selection pane="bottomLeft" activeCell="H2" sqref="H2"/>
    </sheetView>
  </sheetViews>
  <sheetFormatPr defaultRowHeight="15" x14ac:dyDescent="0.25"/>
  <cols>
    <col min="2" max="2" width="3.42578125" bestFit="1" customWidth="1"/>
    <col min="3" max="3" width="13.42578125" bestFit="1" customWidth="1"/>
    <col min="4" max="4" width="5.5703125" bestFit="1" customWidth="1"/>
    <col min="5" max="6" width="13.42578125" bestFit="1" customWidth="1"/>
    <col min="7" max="7" width="15.28515625" customWidth="1"/>
    <col min="8" max="8" width="15.140625" customWidth="1"/>
    <col min="9" max="11" width="18" customWidth="1"/>
    <col min="12" max="13" width="13.42578125" bestFit="1" customWidth="1"/>
    <col min="14" max="14" width="13.42578125" customWidth="1"/>
    <col min="15" max="15" width="13.42578125" bestFit="1" customWidth="1"/>
    <col min="25" max="25" width="16.85546875" customWidth="1"/>
  </cols>
  <sheetData>
    <row r="2" spans="2:15" x14ac:dyDescent="0.25">
      <c r="B2" t="s">
        <v>0</v>
      </c>
    </row>
    <row r="4" spans="2:15" x14ac:dyDescent="0.25">
      <c r="F4" t="s">
        <v>19</v>
      </c>
    </row>
    <row r="7" spans="2:15" x14ac:dyDescent="0.25">
      <c r="B7" s="4" t="s">
        <v>1</v>
      </c>
      <c r="C7" s="5" t="s">
        <v>5</v>
      </c>
      <c r="D7" s="5" t="s">
        <v>6</v>
      </c>
      <c r="E7" s="5" t="s">
        <v>7</v>
      </c>
      <c r="F7" s="6" t="s">
        <v>3</v>
      </c>
      <c r="G7" s="7" t="s">
        <v>4</v>
      </c>
      <c r="H7" s="6" t="s">
        <v>12</v>
      </c>
      <c r="I7" s="7" t="s">
        <v>13</v>
      </c>
      <c r="J7" s="6" t="s">
        <v>21</v>
      </c>
      <c r="K7" s="7" t="s">
        <v>22</v>
      </c>
      <c r="L7" s="5" t="s">
        <v>2</v>
      </c>
      <c r="M7" s="5" t="s">
        <v>11</v>
      </c>
      <c r="N7" s="8" t="s">
        <v>20</v>
      </c>
      <c r="O7" s="8" t="s">
        <v>9</v>
      </c>
    </row>
    <row r="8" spans="2:15" x14ac:dyDescent="0.25">
      <c r="B8" s="9">
        <v>1</v>
      </c>
      <c r="C8" s="10">
        <v>8.0000000000000002E-3</v>
      </c>
      <c r="D8" s="10">
        <v>0.08</v>
      </c>
      <c r="E8" s="18">
        <f>(C8+D8)/2</f>
        <v>4.3999999999999997E-2</v>
      </c>
      <c r="F8" s="10">
        <f xml:space="preserve"> 667.38/C8</f>
        <v>83422.5</v>
      </c>
      <c r="G8" s="10">
        <f xml:space="preserve"> 1-EXP(-0.146843*C8)</f>
        <v>1.1740542583835722E-3</v>
      </c>
      <c r="H8" s="10">
        <f xml:space="preserve"> 667.38/D8</f>
        <v>8342.25</v>
      </c>
      <c r="I8" s="10">
        <f xml:space="preserve"> 1-EXP(-0.146843*D8)</f>
        <v>1.1678708230771329E-2</v>
      </c>
      <c r="J8" s="10">
        <f t="shared" ref="J8:J17" si="0" xml:space="preserve"> 667.38/E8</f>
        <v>15167.727272727274</v>
      </c>
      <c r="K8" s="10">
        <f t="shared" ref="K8:K17" si="1" xml:space="preserve"> 1-EXP(-0.146843*E8)</f>
        <v>6.440264026376763E-3</v>
      </c>
      <c r="L8" s="10">
        <f>F8*G8-40</f>
        <v>57.942541370003553</v>
      </c>
      <c r="M8" s="10">
        <f>H8*I8-40</f>
        <v>57.426703738152113</v>
      </c>
      <c r="N8" s="10">
        <f t="shared" ref="N8:N17" si="2">J8*K8-40</f>
        <v>57.684168316439198</v>
      </c>
      <c r="O8" s="11" t="s">
        <v>10</v>
      </c>
    </row>
    <row r="9" spans="2:15" x14ac:dyDescent="0.25">
      <c r="B9" s="9">
        <v>2</v>
      </c>
      <c r="C9" s="10">
        <v>4.3999999999999997E-2</v>
      </c>
      <c r="D9" s="10">
        <v>0.08</v>
      </c>
      <c r="E9" s="18">
        <f>(C9+D9)/2</f>
        <v>6.2E-2</v>
      </c>
      <c r="F9" s="10">
        <f xml:space="preserve"> 667.38/C9</f>
        <v>15167.727272727274</v>
      </c>
      <c r="G9" s="10">
        <f xml:space="preserve"> 1-EXP(-0.146843*C9)</f>
        <v>6.440264026376763E-3</v>
      </c>
      <c r="H9" s="10">
        <f xml:space="preserve"> 667.38/D9</f>
        <v>8342.25</v>
      </c>
      <c r="I9" s="10">
        <f xml:space="preserve"> 1-EXP(-0.146843*D9)</f>
        <v>1.1678708230771329E-2</v>
      </c>
      <c r="J9" s="10">
        <f t="shared" si="0"/>
        <v>10764.193548387097</v>
      </c>
      <c r="K9" s="10">
        <f t="shared" si="1"/>
        <v>9.0629476564391132E-3</v>
      </c>
      <c r="L9" s="10">
        <f>F9*G9-40</f>
        <v>57.684168316439198</v>
      </c>
      <c r="M9" s="10">
        <f>H9*I9-40</f>
        <v>57.426703738152113</v>
      </c>
      <c r="N9" s="11">
        <f t="shared" si="2"/>
        <v>57.555322692811856</v>
      </c>
      <c r="O9" s="11">
        <f>ABS((E9-E8)/E9)*100</f>
        <v>29.032258064516132</v>
      </c>
    </row>
    <row r="10" spans="2:15" x14ac:dyDescent="0.25">
      <c r="B10" s="9">
        <v>3</v>
      </c>
      <c r="C10" s="10">
        <v>6.2E-2</v>
      </c>
      <c r="D10" s="10">
        <v>0.08</v>
      </c>
      <c r="E10" s="18">
        <f>(C10+D10)/2</f>
        <v>7.1000000000000008E-2</v>
      </c>
      <c r="F10" s="10">
        <f xml:space="preserve"> 667.38/C10</f>
        <v>10764.193548387097</v>
      </c>
      <c r="G10" s="10">
        <f xml:space="preserve"> 1-EXP(-0.146843*C10)</f>
        <v>9.0629476564391132E-3</v>
      </c>
      <c r="H10" s="10">
        <f xml:space="preserve"> 667.38/D10</f>
        <v>8342.25</v>
      </c>
      <c r="I10" s="10">
        <f xml:space="preserve"> 1-EXP(-0.146843*D10)</f>
        <v>1.1678708230771329E-2</v>
      </c>
      <c r="J10" s="10">
        <f t="shared" si="0"/>
        <v>9399.718309859154</v>
      </c>
      <c r="K10" s="10">
        <f t="shared" si="1"/>
        <v>1.0371692182271963E-2</v>
      </c>
      <c r="L10" s="10">
        <f t="shared" ref="L10:L17" si="3">F10*G10-40</f>
        <v>57.555322692811856</v>
      </c>
      <c r="M10" s="10">
        <f t="shared" ref="M10:M17" si="4">H10*I10-40</f>
        <v>57.426703738152113</v>
      </c>
      <c r="N10" s="11">
        <f t="shared" si="2"/>
        <v>57.490984909924819</v>
      </c>
      <c r="O10" s="11">
        <f t="shared" ref="O10:O17" si="5">ABS((E10-E9)/E10)*100</f>
        <v>12.676056338028181</v>
      </c>
    </row>
    <row r="11" spans="2:15" x14ac:dyDescent="0.25">
      <c r="B11" s="9">
        <v>4</v>
      </c>
      <c r="C11" s="10">
        <v>7.1000000000000008E-2</v>
      </c>
      <c r="D11" s="10">
        <v>0.08</v>
      </c>
      <c r="E11" s="18">
        <f>(C11+D11)/2</f>
        <v>7.5500000000000012E-2</v>
      </c>
      <c r="F11" s="10">
        <f xml:space="preserve"> 667.38/C11</f>
        <v>9399.718309859154</v>
      </c>
      <c r="G11" s="10">
        <f xml:space="preserve"> 1-EXP(-0.146843*C11)</f>
        <v>1.0371692182271963E-2</v>
      </c>
      <c r="H11" s="10">
        <f xml:space="preserve"> 667.38/D11</f>
        <v>8342.25</v>
      </c>
      <c r="I11" s="10">
        <f xml:space="preserve"> 1-EXP(-0.146843*D11)</f>
        <v>1.1678708230771329E-2</v>
      </c>
      <c r="J11" s="10">
        <f t="shared" si="0"/>
        <v>8839.4701986754953</v>
      </c>
      <c r="K11" s="10">
        <f t="shared" si="1"/>
        <v>1.1025416123441101E-2</v>
      </c>
      <c r="L11" s="10">
        <f t="shared" si="3"/>
        <v>57.490984909924819</v>
      </c>
      <c r="M11" s="10">
        <f t="shared" si="4"/>
        <v>57.426703738152113</v>
      </c>
      <c r="N11" s="11">
        <f t="shared" si="2"/>
        <v>57.458837251153923</v>
      </c>
      <c r="O11" s="11">
        <f t="shared" si="5"/>
        <v>5.9602649006622554</v>
      </c>
    </row>
    <row r="12" spans="2:15" x14ac:dyDescent="0.25">
      <c r="B12" s="9">
        <v>5</v>
      </c>
      <c r="C12" s="10">
        <v>7.5500000000000012E-2</v>
      </c>
      <c r="D12" s="10">
        <v>0.08</v>
      </c>
      <c r="E12" s="18">
        <f>(C12+D12)/2</f>
        <v>7.7750000000000014E-2</v>
      </c>
      <c r="F12" s="10">
        <f xml:space="preserve"> 667.38/C12</f>
        <v>8839.4701986754953</v>
      </c>
      <c r="G12" s="10">
        <f xml:space="preserve"> 1-EXP(-0.146843*C12)</f>
        <v>1.1025416123441101E-2</v>
      </c>
      <c r="H12" s="10">
        <f xml:space="preserve"> 667.38/D12</f>
        <v>8342.25</v>
      </c>
      <c r="I12" s="10">
        <f xml:space="preserve"> 1-EXP(-0.146843*D12)</f>
        <v>1.1678708230771329E-2</v>
      </c>
      <c r="J12" s="10">
        <f t="shared" si="0"/>
        <v>8583.6655948553034</v>
      </c>
      <c r="K12" s="10">
        <f t="shared" si="1"/>
        <v>1.1352116138502955E-2</v>
      </c>
      <c r="L12" s="10">
        <f t="shared" si="3"/>
        <v>57.458837251153923</v>
      </c>
      <c r="M12" s="10">
        <f t="shared" si="4"/>
        <v>57.426703738152113</v>
      </c>
      <c r="N12" s="11">
        <f t="shared" si="2"/>
        <v>57.44276872686946</v>
      </c>
      <c r="O12" s="11">
        <f t="shared" si="5"/>
        <v>2.8938906752411597</v>
      </c>
    </row>
    <row r="13" spans="2:15" x14ac:dyDescent="0.25">
      <c r="B13" s="9">
        <v>6</v>
      </c>
      <c r="C13" s="10">
        <v>7.7750000000000014E-2</v>
      </c>
      <c r="D13" s="10">
        <v>0.08</v>
      </c>
      <c r="E13" s="18">
        <f>(C13+D13)/2</f>
        <v>7.8875000000000001E-2</v>
      </c>
      <c r="F13" s="10">
        <f xml:space="preserve"> 667.38/C13</f>
        <v>8583.6655948553034</v>
      </c>
      <c r="G13" s="10">
        <f xml:space="preserve"> 1-EXP(-0.146843*C13)</f>
        <v>1.1352116138502955E-2</v>
      </c>
      <c r="H13" s="10">
        <f xml:space="preserve"> 667.38/D13</f>
        <v>8342.25</v>
      </c>
      <c r="I13" s="10">
        <f xml:space="preserve"> 1-EXP(-0.146843*D13)</f>
        <v>1.1678708230771329E-2</v>
      </c>
      <c r="J13" s="10">
        <f t="shared" si="0"/>
        <v>8461.2361331220291</v>
      </c>
      <c r="K13" s="10">
        <f t="shared" si="1"/>
        <v>1.1515425672757873E-2</v>
      </c>
      <c r="L13" s="10">
        <f t="shared" si="3"/>
        <v>57.44276872686946</v>
      </c>
      <c r="M13" s="10">
        <f t="shared" si="4"/>
        <v>57.426703738152113</v>
      </c>
      <c r="N13" s="11">
        <f t="shared" si="2"/>
        <v>57.434735790619968</v>
      </c>
      <c r="O13" s="11">
        <f t="shared" si="5"/>
        <v>1.4263074484944369</v>
      </c>
    </row>
    <row r="14" spans="2:15" x14ac:dyDescent="0.25">
      <c r="B14" s="9">
        <v>7</v>
      </c>
      <c r="C14" s="10">
        <v>7.8875000000000001E-2</v>
      </c>
      <c r="D14" s="10">
        <v>0.08</v>
      </c>
      <c r="E14" s="18">
        <f>(C14+D14)/2</f>
        <v>7.9437499999999994E-2</v>
      </c>
      <c r="F14" s="10">
        <f xml:space="preserve"> 667.38/C14</f>
        <v>8461.2361331220291</v>
      </c>
      <c r="G14" s="10">
        <f xml:space="preserve"> 1-EXP(-0.146843*C14)</f>
        <v>1.1515425672757873E-2</v>
      </c>
      <c r="H14" s="10">
        <f xml:space="preserve"> 667.38/D14</f>
        <v>8342.25</v>
      </c>
      <c r="I14" s="10">
        <f xml:space="preserve"> 1-EXP(-0.146843*D14)</f>
        <v>1.1678708230771329E-2</v>
      </c>
      <c r="J14" s="10">
        <f t="shared" si="0"/>
        <v>8401.3217938631005</v>
      </c>
      <c r="K14" s="10">
        <f t="shared" si="1"/>
        <v>1.1597070323516201E-2</v>
      </c>
      <c r="L14" s="10">
        <f t="shared" si="3"/>
        <v>57.434735790619968</v>
      </c>
      <c r="M14" s="10">
        <f t="shared" si="4"/>
        <v>57.426703738152113</v>
      </c>
      <c r="N14" s="11">
        <f t="shared" si="2"/>
        <v>57.430719653919653</v>
      </c>
      <c r="O14" s="11">
        <f t="shared" si="5"/>
        <v>0.70810385523209263</v>
      </c>
    </row>
    <row r="15" spans="2:15" s="1" customFormat="1" x14ac:dyDescent="0.25">
      <c r="B15" s="12">
        <v>8</v>
      </c>
      <c r="C15" s="13">
        <v>7.9437499999999994E-2</v>
      </c>
      <c r="D15" s="13">
        <v>0.08</v>
      </c>
      <c r="E15" s="19">
        <f>(C15+D15)/2</f>
        <v>7.9718750000000005E-2</v>
      </c>
      <c r="F15" s="13">
        <f xml:space="preserve"> 667.38/C15</f>
        <v>8401.3217938631005</v>
      </c>
      <c r="G15" s="13">
        <f xml:space="preserve"> 1-EXP(-0.146843*C15)</f>
        <v>1.1597070323516201E-2</v>
      </c>
      <c r="H15" s="13">
        <f xml:space="preserve"> 667.38/D15</f>
        <v>8342.25</v>
      </c>
      <c r="I15" s="13">
        <f xml:space="preserve"> 1-EXP(-0.146843*D15)</f>
        <v>1.1678708230771329E-2</v>
      </c>
      <c r="J15" s="13">
        <f t="shared" si="0"/>
        <v>8371.6816934535473</v>
      </c>
      <c r="K15" s="13">
        <f t="shared" si="1"/>
        <v>1.1637890120046901E-2</v>
      </c>
      <c r="L15" s="13">
        <f t="shared" si="3"/>
        <v>57.430719653919653</v>
      </c>
      <c r="M15" s="13">
        <f t="shared" si="4"/>
        <v>57.426703738152113</v>
      </c>
      <c r="N15" s="14">
        <f t="shared" si="2"/>
        <v>57.428711668420547</v>
      </c>
      <c r="O15" s="14">
        <f t="shared" si="5"/>
        <v>0.3528028224225927</v>
      </c>
    </row>
    <row r="16" spans="2:15" x14ac:dyDescent="0.25">
      <c r="B16" s="9">
        <v>9</v>
      </c>
      <c r="C16" s="10">
        <v>7.9718750000000005E-2</v>
      </c>
      <c r="D16" s="10">
        <v>0.08</v>
      </c>
      <c r="E16" s="18">
        <f>(C16+D16)/2</f>
        <v>7.985937500000001E-2</v>
      </c>
      <c r="F16" s="10">
        <f xml:space="preserve"> 667.38/C16</f>
        <v>8371.6816934535473</v>
      </c>
      <c r="G16" s="10">
        <f xml:space="preserve"> 1-EXP(-0.146843*C16)</f>
        <v>1.1637890120046901E-2</v>
      </c>
      <c r="H16" s="10">
        <f xml:space="preserve"> 667.38/D16</f>
        <v>8342.25</v>
      </c>
      <c r="I16" s="10">
        <f xml:space="preserve"> 1-EXP(-0.146843*D16)</f>
        <v>1.1678708230771329E-2</v>
      </c>
      <c r="J16" s="10">
        <f t="shared" si="0"/>
        <v>8356.9399334768132</v>
      </c>
      <c r="K16" s="10">
        <f t="shared" si="1"/>
        <v>1.16582993861305E-2</v>
      </c>
      <c r="L16" s="10">
        <f t="shared" si="3"/>
        <v>57.428711668420547</v>
      </c>
      <c r="M16" s="10">
        <f t="shared" si="4"/>
        <v>57.426703738152113</v>
      </c>
      <c r="N16" s="11">
        <f t="shared" si="2"/>
        <v>57.427707696382186</v>
      </c>
      <c r="O16" s="11">
        <f t="shared" si="5"/>
        <v>0.17609078458228017</v>
      </c>
    </row>
    <row r="17" spans="2:15" x14ac:dyDescent="0.25">
      <c r="B17" s="15">
        <v>10</v>
      </c>
      <c r="C17" s="16">
        <v>7.985937500000001E-2</v>
      </c>
      <c r="D17" s="16">
        <v>0.08</v>
      </c>
      <c r="E17" s="20">
        <f>(C17+D17)/2</f>
        <v>7.9929687500000013E-2</v>
      </c>
      <c r="F17" s="16">
        <f xml:space="preserve"> 667.38/C17</f>
        <v>8356.9399334768132</v>
      </c>
      <c r="G17" s="16">
        <f xml:space="preserve"> 1-EXP(-0.146843*C17)</f>
        <v>1.16582993861305E-2</v>
      </c>
      <c r="H17" s="16">
        <f xml:space="preserve"> 667.38/D17</f>
        <v>8342.25</v>
      </c>
      <c r="I17" s="16">
        <f xml:space="preserve"> 1-EXP(-0.146843*D17)</f>
        <v>1.1678708230771329E-2</v>
      </c>
      <c r="J17" s="16">
        <f t="shared" si="0"/>
        <v>8349.5885055224298</v>
      </c>
      <c r="K17" s="16">
        <f t="shared" si="1"/>
        <v>1.1668503861130719E-2</v>
      </c>
      <c r="L17" s="16">
        <f t="shared" si="3"/>
        <v>57.427707696382186</v>
      </c>
      <c r="M17" s="16">
        <f t="shared" si="4"/>
        <v>57.426703738152113</v>
      </c>
      <c r="N17" s="17">
        <f t="shared" si="2"/>
        <v>57.427205715541149</v>
      </c>
      <c r="O17" s="17">
        <f t="shared" si="5"/>
        <v>8.7967940572772352E-2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28C6-326D-4C1A-AF1C-44CDA4E8163E}">
  <dimension ref="B2:P15"/>
  <sheetViews>
    <sheetView showGridLines="0" zoomScale="115" zoomScaleNormal="115" workbookViewId="0">
      <selection activeCell="E10" sqref="E10"/>
    </sheetView>
  </sheetViews>
  <sheetFormatPr defaultRowHeight="15" x14ac:dyDescent="0.25"/>
  <cols>
    <col min="5" max="5" width="13.140625" customWidth="1"/>
    <col min="6" max="6" width="17.42578125" customWidth="1"/>
    <col min="7" max="7" width="14.5703125" customWidth="1"/>
    <col min="8" max="8" width="12.140625" customWidth="1"/>
    <col min="9" max="9" width="15.85546875" customWidth="1"/>
    <col min="10" max="12" width="21.140625" customWidth="1"/>
    <col min="26" max="26" width="16.85546875" customWidth="1"/>
  </cols>
  <sheetData>
    <row r="2" spans="2:16" x14ac:dyDescent="0.25">
      <c r="B2" t="s">
        <v>18</v>
      </c>
    </row>
    <row r="9" spans="2:16" x14ac:dyDescent="0.25">
      <c r="B9" s="2" t="s">
        <v>1</v>
      </c>
      <c r="C9" s="2" t="s">
        <v>5</v>
      </c>
      <c r="D9" s="2" t="s">
        <v>6</v>
      </c>
      <c r="E9" s="2" t="s">
        <v>8</v>
      </c>
      <c r="F9" s="2" t="s">
        <v>7</v>
      </c>
      <c r="G9" s="3" t="s">
        <v>3</v>
      </c>
      <c r="H9" s="21" t="s">
        <v>4</v>
      </c>
      <c r="I9" s="3" t="s">
        <v>12</v>
      </c>
      <c r="J9" s="21" t="s">
        <v>13</v>
      </c>
      <c r="K9" s="3" t="s">
        <v>21</v>
      </c>
      <c r="L9" s="21" t="s">
        <v>22</v>
      </c>
      <c r="M9" s="2" t="s">
        <v>2</v>
      </c>
      <c r="N9" s="2" t="s">
        <v>11</v>
      </c>
      <c r="O9" s="2" t="s">
        <v>20</v>
      </c>
      <c r="P9" s="2" t="s">
        <v>9</v>
      </c>
    </row>
    <row r="10" spans="2:16" x14ac:dyDescent="0.25">
      <c r="B10" s="2">
        <v>1</v>
      </c>
      <c r="C10" s="2">
        <v>8.0000000000000002E-3</v>
      </c>
      <c r="D10" s="2">
        <v>0.08</v>
      </c>
      <c r="E10" s="2">
        <f>C10-D10</f>
        <v>-7.2000000000000008E-2</v>
      </c>
      <c r="F10" s="2">
        <f>D10-((N10*E10)/(M10-N10))</f>
        <v>8.0955506574939911</v>
      </c>
      <c r="G10" s="2">
        <f xml:space="preserve"> 667.38/C10</f>
        <v>83422.5</v>
      </c>
      <c r="H10" s="2">
        <f xml:space="preserve"> 1-EXP(-0.146843*C10)</f>
        <v>1.1740542583835722E-3</v>
      </c>
      <c r="I10" s="2">
        <f xml:space="preserve"> 667.38/D10</f>
        <v>8342.25</v>
      </c>
      <c r="J10" s="2">
        <f xml:space="preserve"> 1-EXP(-0.146843*D10)</f>
        <v>1.1678708230771329E-2</v>
      </c>
      <c r="K10" s="2">
        <f xml:space="preserve"> 667.38/F10</f>
        <v>82.437875845074387</v>
      </c>
      <c r="L10" s="2">
        <f xml:space="preserve"> 1-EXP(-0.146843*F10)</f>
        <v>0.69540581983831096</v>
      </c>
      <c r="M10" s="2">
        <f>G10*H10-40</f>
        <v>57.942541370003553</v>
      </c>
      <c r="N10" s="2">
        <f>I10*J10-40</f>
        <v>57.426703738152113</v>
      </c>
      <c r="O10" s="2">
        <f>K10*L10-40</f>
        <v>17.327778637772845</v>
      </c>
      <c r="P10" s="2" t="s">
        <v>10</v>
      </c>
    </row>
    <row r="11" spans="2:16" x14ac:dyDescent="0.25">
      <c r="B11" s="2">
        <v>2</v>
      </c>
      <c r="C11" s="2">
        <v>8.0955506574939911</v>
      </c>
      <c r="D11" s="2">
        <v>0.08</v>
      </c>
      <c r="E11" s="2">
        <f>C11-D11</f>
        <v>8.015550657493991</v>
      </c>
      <c r="F11" s="2">
        <f>D11-((N11*E11)/(M11-N11))</f>
        <v>11.55927660788354</v>
      </c>
      <c r="G11" s="2">
        <f xml:space="preserve"> 667.38/C11</f>
        <v>82.437875845074387</v>
      </c>
      <c r="H11" s="2">
        <f xml:space="preserve"> 1-EXP(-0.146843*C11)</f>
        <v>0.69540581983831096</v>
      </c>
      <c r="I11" s="2">
        <f xml:space="preserve"> 667.38/D11</f>
        <v>8342.25</v>
      </c>
      <c r="J11" s="2">
        <f xml:space="preserve"> 1-EXP(-0.146843*D11)</f>
        <v>1.1678708230771329E-2</v>
      </c>
      <c r="K11" s="2">
        <f t="shared" ref="K11:K15" si="0" xml:space="preserve"> 667.38/F11</f>
        <v>57.735446831062106</v>
      </c>
      <c r="L11" s="2">
        <f t="shared" ref="L11:L15" si="1" xml:space="preserve"> 1-EXP(-0.146843*F11)</f>
        <v>0.81684067104905944</v>
      </c>
      <c r="M11" s="2">
        <f>G11*H11-40</f>
        <v>17.327778637772845</v>
      </c>
      <c r="N11" s="2">
        <f>I11*J11-40</f>
        <v>57.426703738152113</v>
      </c>
      <c r="O11" s="2">
        <f t="shared" ref="O11:O14" si="2">K11*L11-40</f>
        <v>7.160661132802062</v>
      </c>
      <c r="P11" s="2">
        <f>ABS((F11-F10)/F11)*100</f>
        <v>29.964902371375501</v>
      </c>
    </row>
    <row r="12" spans="2:16" x14ac:dyDescent="0.25">
      <c r="B12" s="2">
        <v>3</v>
      </c>
      <c r="C12" s="2">
        <v>8.0955506574939911</v>
      </c>
      <c r="D12" s="2">
        <v>11.55927660788354</v>
      </c>
      <c r="E12" s="2">
        <f t="shared" ref="E12:E15" si="3">C12-D12</f>
        <v>-3.4637259503895486</v>
      </c>
      <c r="F12" s="2">
        <f t="shared" ref="F12:F15" si="4">D12-((N12*E12)/(M12-N12))</f>
        <v>13.998765260936498</v>
      </c>
      <c r="G12" s="2">
        <f t="shared" ref="G12:G15" si="5" xml:space="preserve"> 667.38/C12</f>
        <v>82.437875845074387</v>
      </c>
      <c r="H12" s="2">
        <f t="shared" ref="H12:H15" si="6" xml:space="preserve"> 1-EXP(-0.146843*C12)</f>
        <v>0.69540581983831096</v>
      </c>
      <c r="I12" s="2">
        <f t="shared" ref="I12:I15" si="7" xml:space="preserve"> 667.38/D12</f>
        <v>57.735446831062106</v>
      </c>
      <c r="J12" s="2">
        <f t="shared" ref="J12:J15" si="8" xml:space="preserve"> 1-EXP(-0.146843*D12)</f>
        <v>0.81684067104905944</v>
      </c>
      <c r="K12" s="2">
        <f t="shared" si="0"/>
        <v>47.674204657343701</v>
      </c>
      <c r="L12" s="2">
        <f t="shared" si="1"/>
        <v>0.87198664533847536</v>
      </c>
      <c r="M12" s="2">
        <f t="shared" ref="M12:M15" si="9">G12*H12-40</f>
        <v>17.327778637772845</v>
      </c>
      <c r="N12" s="2">
        <f t="shared" ref="N12:N15" si="10">I12*J12-40</f>
        <v>7.160661132802062</v>
      </c>
      <c r="O12" s="2">
        <f t="shared" si="2"/>
        <v>1.5712697883370552</v>
      </c>
      <c r="P12" s="2">
        <f t="shared" ref="P12:P15" si="11">ABS((F12-F11)/F12)*100</f>
        <v>17.426455887937074</v>
      </c>
    </row>
    <row r="13" spans="2:16" x14ac:dyDescent="0.25">
      <c r="B13" s="2">
        <v>4</v>
      </c>
      <c r="C13" s="2">
        <v>13.998765260936498</v>
      </c>
      <c r="D13" s="2">
        <v>11.55927660788354</v>
      </c>
      <c r="E13" s="2">
        <f t="shared" si="3"/>
        <v>2.4394886530529583</v>
      </c>
      <c r="F13" s="2">
        <f t="shared" si="4"/>
        <v>14.684545622930466</v>
      </c>
      <c r="G13" s="2">
        <f t="shared" si="5"/>
        <v>47.674204657343701</v>
      </c>
      <c r="H13" s="2">
        <f t="shared" si="6"/>
        <v>0.87198664533847536</v>
      </c>
      <c r="I13" s="2">
        <f t="shared" si="7"/>
        <v>57.735446831062106</v>
      </c>
      <c r="J13" s="2">
        <f t="shared" si="8"/>
        <v>0.81684067104905944</v>
      </c>
      <c r="K13" s="2">
        <f t="shared" si="0"/>
        <v>45.447780076889899</v>
      </c>
      <c r="L13" s="2">
        <f t="shared" si="1"/>
        <v>0.88425001700276917</v>
      </c>
      <c r="M13" s="2">
        <f t="shared" si="9"/>
        <v>1.5712697883370552</v>
      </c>
      <c r="N13" s="2">
        <f t="shared" si="10"/>
        <v>7.160661132802062</v>
      </c>
      <c r="O13" s="2">
        <f t="shared" si="2"/>
        <v>0.18720030572800539</v>
      </c>
      <c r="P13" s="2">
        <f t="shared" si="11"/>
        <v>4.6700822729107578</v>
      </c>
    </row>
    <row r="14" spans="2:16" x14ac:dyDescent="0.25">
      <c r="B14" s="2">
        <v>5</v>
      </c>
      <c r="C14" s="2">
        <v>13.998765260936498</v>
      </c>
      <c r="D14" s="2">
        <v>14.684545622930466</v>
      </c>
      <c r="E14" s="2">
        <f t="shared" si="3"/>
        <v>-0.68578036199396841</v>
      </c>
      <c r="F14" s="2">
        <f t="shared" si="4"/>
        <v>14.777299848813355</v>
      </c>
      <c r="G14" s="2">
        <f t="shared" si="5"/>
        <v>47.674204657343701</v>
      </c>
      <c r="H14" s="2">
        <f t="shared" si="6"/>
        <v>0.87198664533847536</v>
      </c>
      <c r="I14" s="2">
        <f t="shared" si="7"/>
        <v>45.447780076889899</v>
      </c>
      <c r="J14" s="2">
        <f t="shared" si="8"/>
        <v>0.88425001700276917</v>
      </c>
      <c r="K14" s="2">
        <f t="shared" si="0"/>
        <v>45.162513235027298</v>
      </c>
      <c r="L14" s="2">
        <f t="shared" si="1"/>
        <v>0.88581587954091245</v>
      </c>
      <c r="M14" s="2">
        <f t="shared" si="9"/>
        <v>1.5712697883370552</v>
      </c>
      <c r="N14" s="2">
        <f t="shared" si="10"/>
        <v>0.18720030572800539</v>
      </c>
      <c r="O14" s="2">
        <f t="shared" si="2"/>
        <v>5.6713835638078081E-3</v>
      </c>
      <c r="P14" s="2">
        <f t="shared" si="11"/>
        <v>0.62768047499785262</v>
      </c>
    </row>
    <row r="15" spans="2:16" x14ac:dyDescent="0.25">
      <c r="B15" s="3">
        <v>6</v>
      </c>
      <c r="C15" s="3">
        <v>14.777299848813355</v>
      </c>
      <c r="D15" s="3">
        <v>14.684545622930466</v>
      </c>
      <c r="E15" s="3">
        <f t="shared" si="3"/>
        <v>9.2754225882888619E-2</v>
      </c>
      <c r="F15" s="3">
        <f t="shared" si="4"/>
        <v>14.780197705451704</v>
      </c>
      <c r="G15" s="3">
        <f t="shared" si="5"/>
        <v>45.162513235027298</v>
      </c>
      <c r="H15" s="3">
        <f t="shared" si="6"/>
        <v>0.88581587954091245</v>
      </c>
      <c r="I15" s="3">
        <f t="shared" si="7"/>
        <v>45.447780076889899</v>
      </c>
      <c r="J15" s="3">
        <f t="shared" si="8"/>
        <v>0.88425001700276917</v>
      </c>
      <c r="K15" s="3">
        <f t="shared" si="0"/>
        <v>45.153658516613454</v>
      </c>
      <c r="L15" s="3">
        <f t="shared" si="1"/>
        <v>0.88586445796887048</v>
      </c>
      <c r="M15" s="3">
        <f t="shared" si="9"/>
        <v>5.6713835638078081E-3</v>
      </c>
      <c r="N15" s="3">
        <f t="shared" si="10"/>
        <v>0.18720030572800539</v>
      </c>
      <c r="O15" s="3">
        <f>K15*L15-40</f>
        <v>2.1227131249190734E-5</v>
      </c>
      <c r="P15" s="3">
        <f t="shared" si="11"/>
        <v>1.960634557195232E-2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08DB-C1B0-4529-9F10-3C257FC3BE94}">
  <dimension ref="B2:U28"/>
  <sheetViews>
    <sheetView showGridLines="0" workbookViewId="0">
      <selection activeCell="G11" sqref="G11"/>
    </sheetView>
  </sheetViews>
  <sheetFormatPr defaultRowHeight="15" x14ac:dyDescent="0.25"/>
  <cols>
    <col min="4" max="4" width="25.85546875" customWidth="1"/>
    <col min="5" max="5" width="14.85546875" customWidth="1"/>
    <col min="6" max="6" width="13.140625" customWidth="1"/>
    <col min="7" max="8" width="21.140625" customWidth="1"/>
    <col min="21" max="21" width="16.85546875" customWidth="1"/>
  </cols>
  <sheetData>
    <row r="2" spans="2:21" x14ac:dyDescent="0.25">
      <c r="B2" t="s">
        <v>17</v>
      </c>
    </row>
    <row r="4" spans="2:21" x14ac:dyDescent="0.25">
      <c r="T4" t="s">
        <v>3</v>
      </c>
      <c r="U4" t="s">
        <v>4</v>
      </c>
    </row>
    <row r="5" spans="2:21" x14ac:dyDescent="0.25">
      <c r="T5" t="e">
        <f xml:space="preserve"> 667.38/C4</f>
        <v>#DIV/0!</v>
      </c>
      <c r="U5">
        <f xml:space="preserve"> 1-EXP(-0.146843*C4)</f>
        <v>0</v>
      </c>
    </row>
    <row r="7" spans="2:21" x14ac:dyDescent="0.25">
      <c r="B7" t="s">
        <v>1</v>
      </c>
      <c r="C7" t="s">
        <v>5</v>
      </c>
      <c r="D7" t="s">
        <v>14</v>
      </c>
      <c r="E7" t="s">
        <v>15</v>
      </c>
      <c r="F7" t="s">
        <v>16</v>
      </c>
      <c r="T7" t="s">
        <v>3</v>
      </c>
      <c r="U7" t="s">
        <v>4</v>
      </c>
    </row>
    <row r="8" spans="2:21" x14ac:dyDescent="0.25">
      <c r="B8">
        <v>0</v>
      </c>
      <c r="C8">
        <v>8.0000000000000002E-3</v>
      </c>
      <c r="D8">
        <f>EXP(-C8)-C8</f>
        <v>0.98403191483706065</v>
      </c>
      <c r="E8">
        <f>-EXP(-C8)-1</f>
        <v>-1.9920319148370607</v>
      </c>
      <c r="F8">
        <v>100</v>
      </c>
      <c r="T8" t="e">
        <f xml:space="preserve"> 667.38/C5</f>
        <v>#DIV/0!</v>
      </c>
      <c r="U8">
        <f xml:space="preserve"> 1-EXP(-0.146843*C5)</f>
        <v>0</v>
      </c>
    </row>
    <row r="9" spans="2:21" x14ac:dyDescent="0.25">
      <c r="B9">
        <v>1</v>
      </c>
      <c r="C9">
        <f>C8-(D8/E8)</f>
        <v>0.50198401075193122</v>
      </c>
      <c r="D9">
        <f t="shared" ref="D9:D28" si="0">EXP(-C9)-C9</f>
        <v>0.1033444785642943</v>
      </c>
      <c r="E9">
        <f t="shared" ref="E9:E28" si="1">-EXP(-C9)-1</f>
        <v>-1.6053284893162254</v>
      </c>
      <c r="F9">
        <f>ABS((C9-C8)/C9)*100</f>
        <v>98.406323741663272</v>
      </c>
    </row>
    <row r="10" spans="2:21" x14ac:dyDescent="0.25">
      <c r="B10">
        <v>2</v>
      </c>
      <c r="C10">
        <f t="shared" ref="C10:C28" si="2">C9-(D9/E9)</f>
        <v>0.56635991839455513</v>
      </c>
      <c r="D10">
        <f t="shared" si="0"/>
        <v>1.2278302629078475E-3</v>
      </c>
      <c r="E10">
        <f t="shared" si="1"/>
        <v>-1.567587748657463</v>
      </c>
      <c r="F10">
        <f t="shared" ref="F10:F28" si="3">ABS((C10-C9)/C10)*100</f>
        <v>11.366607267178885</v>
      </c>
    </row>
    <row r="11" spans="2:21" x14ac:dyDescent="0.25">
      <c r="B11" s="1">
        <v>3</v>
      </c>
      <c r="C11" s="1">
        <f t="shared" si="2"/>
        <v>0.56714317934052727</v>
      </c>
      <c r="D11" s="1">
        <f>EXP(-C11)-C11</f>
        <v>1.7406144370291088E-7</v>
      </c>
      <c r="E11" s="1">
        <f t="shared" si="1"/>
        <v>-1.567143353401971</v>
      </c>
      <c r="F11" s="1">
        <f t="shared" si="3"/>
        <v>0.13810638556614854</v>
      </c>
    </row>
    <row r="12" spans="2:21" x14ac:dyDescent="0.25">
      <c r="B12">
        <v>4</v>
      </c>
      <c r="C12">
        <f t="shared" si="2"/>
        <v>0.56714329040978162</v>
      </c>
      <c r="D12">
        <f t="shared" si="0"/>
        <v>3.5527136788005009E-15</v>
      </c>
      <c r="E12">
        <f t="shared" si="1"/>
        <v>-1.5671432904097853</v>
      </c>
      <c r="F12">
        <f>ABS((C12-C11)/C12)*100</f>
        <v>1.9583984546319324E-5</v>
      </c>
    </row>
    <row r="13" spans="2:21" x14ac:dyDescent="0.25">
      <c r="B13">
        <v>5</v>
      </c>
      <c r="C13">
        <f t="shared" si="2"/>
        <v>0.56714329040978384</v>
      </c>
      <c r="D13">
        <f t="shared" si="0"/>
        <v>0</v>
      </c>
      <c r="E13">
        <f t="shared" si="1"/>
        <v>-1.567143290409784</v>
      </c>
      <c r="F13">
        <f t="shared" si="3"/>
        <v>3.9151411764846085E-13</v>
      </c>
    </row>
    <row r="14" spans="2:21" x14ac:dyDescent="0.25">
      <c r="B14">
        <v>6</v>
      </c>
      <c r="C14">
        <f t="shared" si="2"/>
        <v>0.56714329040978384</v>
      </c>
      <c r="D14">
        <f t="shared" si="0"/>
        <v>0</v>
      </c>
      <c r="E14">
        <f t="shared" si="1"/>
        <v>-1.567143290409784</v>
      </c>
      <c r="F14">
        <f t="shared" si="3"/>
        <v>0</v>
      </c>
    </row>
    <row r="15" spans="2:21" x14ac:dyDescent="0.25">
      <c r="B15">
        <v>7</v>
      </c>
      <c r="C15">
        <f t="shared" si="2"/>
        <v>0.56714329040978384</v>
      </c>
      <c r="D15">
        <f t="shared" si="0"/>
        <v>0</v>
      </c>
      <c r="E15">
        <f t="shared" si="1"/>
        <v>-1.567143290409784</v>
      </c>
      <c r="F15">
        <f t="shared" si="3"/>
        <v>0</v>
      </c>
    </row>
    <row r="16" spans="2:21" x14ac:dyDescent="0.25">
      <c r="B16">
        <v>8</v>
      </c>
      <c r="C16">
        <f t="shared" si="2"/>
        <v>0.56714329040978384</v>
      </c>
      <c r="D16">
        <f t="shared" si="0"/>
        <v>0</v>
      </c>
      <c r="E16">
        <f t="shared" si="1"/>
        <v>-1.567143290409784</v>
      </c>
      <c r="F16">
        <f t="shared" si="3"/>
        <v>0</v>
      </c>
    </row>
    <row r="17" spans="2:6" x14ac:dyDescent="0.25">
      <c r="B17">
        <v>9</v>
      </c>
      <c r="C17">
        <f t="shared" si="2"/>
        <v>0.56714329040978384</v>
      </c>
      <c r="D17">
        <f t="shared" si="0"/>
        <v>0</v>
      </c>
      <c r="E17">
        <f t="shared" si="1"/>
        <v>-1.567143290409784</v>
      </c>
      <c r="F17">
        <f t="shared" si="3"/>
        <v>0</v>
      </c>
    </row>
    <row r="18" spans="2:6" x14ac:dyDescent="0.25">
      <c r="B18">
        <v>10</v>
      </c>
      <c r="C18">
        <f t="shared" si="2"/>
        <v>0.56714329040978384</v>
      </c>
      <c r="D18">
        <f t="shared" si="0"/>
        <v>0</v>
      </c>
      <c r="E18">
        <f t="shared" si="1"/>
        <v>-1.567143290409784</v>
      </c>
      <c r="F18">
        <f t="shared" si="3"/>
        <v>0</v>
      </c>
    </row>
    <row r="19" spans="2:6" x14ac:dyDescent="0.25">
      <c r="B19">
        <v>11</v>
      </c>
      <c r="C19">
        <f t="shared" si="2"/>
        <v>0.56714329040978384</v>
      </c>
      <c r="D19">
        <f t="shared" si="0"/>
        <v>0</v>
      </c>
      <c r="E19">
        <f t="shared" si="1"/>
        <v>-1.567143290409784</v>
      </c>
      <c r="F19">
        <f t="shared" si="3"/>
        <v>0</v>
      </c>
    </row>
    <row r="20" spans="2:6" x14ac:dyDescent="0.25">
      <c r="B20">
        <v>12</v>
      </c>
      <c r="C20">
        <f t="shared" si="2"/>
        <v>0.56714329040978384</v>
      </c>
      <c r="D20">
        <f t="shared" si="0"/>
        <v>0</v>
      </c>
      <c r="E20">
        <f t="shared" si="1"/>
        <v>-1.567143290409784</v>
      </c>
      <c r="F20">
        <f t="shared" si="3"/>
        <v>0</v>
      </c>
    </row>
    <row r="21" spans="2:6" x14ac:dyDescent="0.25">
      <c r="B21">
        <v>13</v>
      </c>
      <c r="C21">
        <f t="shared" si="2"/>
        <v>0.56714329040978384</v>
      </c>
      <c r="D21">
        <f t="shared" si="0"/>
        <v>0</v>
      </c>
      <c r="E21">
        <f t="shared" si="1"/>
        <v>-1.567143290409784</v>
      </c>
      <c r="F21">
        <f t="shared" si="3"/>
        <v>0</v>
      </c>
    </row>
    <row r="22" spans="2:6" x14ac:dyDescent="0.25">
      <c r="B22">
        <v>14</v>
      </c>
      <c r="C22">
        <f t="shared" si="2"/>
        <v>0.56714329040978384</v>
      </c>
      <c r="D22">
        <f t="shared" si="0"/>
        <v>0</v>
      </c>
      <c r="E22">
        <f t="shared" si="1"/>
        <v>-1.567143290409784</v>
      </c>
      <c r="F22">
        <f t="shared" si="3"/>
        <v>0</v>
      </c>
    </row>
    <row r="23" spans="2:6" x14ac:dyDescent="0.25">
      <c r="B23">
        <v>15</v>
      </c>
      <c r="C23">
        <f t="shared" si="2"/>
        <v>0.56714329040978384</v>
      </c>
      <c r="D23">
        <f t="shared" si="0"/>
        <v>0</v>
      </c>
      <c r="E23">
        <f t="shared" si="1"/>
        <v>-1.567143290409784</v>
      </c>
      <c r="F23">
        <f t="shared" si="3"/>
        <v>0</v>
      </c>
    </row>
    <row r="24" spans="2:6" x14ac:dyDescent="0.25">
      <c r="B24">
        <v>16</v>
      </c>
      <c r="C24">
        <f t="shared" si="2"/>
        <v>0.56714329040978384</v>
      </c>
      <c r="D24">
        <f t="shared" si="0"/>
        <v>0</v>
      </c>
      <c r="E24">
        <f t="shared" si="1"/>
        <v>-1.567143290409784</v>
      </c>
      <c r="F24">
        <f t="shared" si="3"/>
        <v>0</v>
      </c>
    </row>
    <row r="25" spans="2:6" x14ac:dyDescent="0.25">
      <c r="B25">
        <v>17</v>
      </c>
      <c r="C25">
        <f t="shared" si="2"/>
        <v>0.56714329040978384</v>
      </c>
      <c r="D25">
        <f t="shared" si="0"/>
        <v>0</v>
      </c>
      <c r="E25">
        <f t="shared" si="1"/>
        <v>-1.567143290409784</v>
      </c>
      <c r="F25">
        <f t="shared" si="3"/>
        <v>0</v>
      </c>
    </row>
    <row r="26" spans="2:6" x14ac:dyDescent="0.25">
      <c r="B26">
        <v>18</v>
      </c>
      <c r="C26">
        <f t="shared" si="2"/>
        <v>0.56714329040978384</v>
      </c>
      <c r="D26">
        <f t="shared" si="0"/>
        <v>0</v>
      </c>
      <c r="E26">
        <f t="shared" si="1"/>
        <v>-1.567143290409784</v>
      </c>
      <c r="F26">
        <f t="shared" si="3"/>
        <v>0</v>
      </c>
    </row>
    <row r="27" spans="2:6" x14ac:dyDescent="0.25">
      <c r="B27">
        <v>19</v>
      </c>
      <c r="C27">
        <f t="shared" si="2"/>
        <v>0.56714329040978384</v>
      </c>
      <c r="D27">
        <f t="shared" si="0"/>
        <v>0</v>
      </c>
      <c r="E27">
        <f t="shared" si="1"/>
        <v>-1.567143290409784</v>
      </c>
      <c r="F27">
        <f t="shared" si="3"/>
        <v>0</v>
      </c>
    </row>
    <row r="28" spans="2:6" x14ac:dyDescent="0.25">
      <c r="B28">
        <v>20</v>
      </c>
      <c r="C28">
        <f t="shared" si="2"/>
        <v>0.56714329040978384</v>
      </c>
      <c r="D28">
        <f t="shared" si="0"/>
        <v>0</v>
      </c>
      <c r="E28">
        <f t="shared" si="1"/>
        <v>-1.567143290409784</v>
      </c>
      <c r="F2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</vt:lpstr>
      <vt:lpstr>Bisection Methode</vt:lpstr>
      <vt:lpstr>False Posistion</vt:lpstr>
      <vt:lpstr>Newthon 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TOBIAS MIKHA SULISTIYO 12024002503</cp:lastModifiedBy>
  <dcterms:created xsi:type="dcterms:W3CDTF">2024-09-29T07:25:22Z</dcterms:created>
  <dcterms:modified xsi:type="dcterms:W3CDTF">2024-09-30T23:40:58Z</dcterms:modified>
</cp:coreProperties>
</file>