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Maps" sheetId="1" r:id="rId4"/>
    <sheet state="visible" name="PyFolium" sheetId="2" r:id="rId5"/>
  </sheets>
  <definedNames/>
  <calcPr/>
</workbook>
</file>

<file path=xl/sharedStrings.xml><?xml version="1.0" encoding="utf-8"?>
<sst xmlns="http://schemas.openxmlformats.org/spreadsheetml/2006/main" count="17" uniqueCount="16">
  <si>
    <t>Cte</t>
  </si>
  <si>
    <t>Razon Social</t>
  </si>
  <si>
    <t>Direccion</t>
  </si>
  <si>
    <t>Frecuencia</t>
  </si>
  <si>
    <t>coordenadas</t>
  </si>
  <si>
    <t>lat</t>
  </si>
  <si>
    <t>long</t>
  </si>
  <si>
    <t>orden</t>
  </si>
  <si>
    <t>417A</t>
  </si>
  <si>
    <t>518c</t>
  </si>
  <si>
    <t>518a</t>
  </si>
  <si>
    <t>382a</t>
  </si>
  <si>
    <t>518B</t>
  </si>
  <si>
    <t>Cliente</t>
  </si>
  <si>
    <t>customer_id</t>
  </si>
  <si>
    <t>lng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</si>
</sst>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3.0"/>
    <col customWidth="1" min="3" max="3" width="27.63"/>
    <col customWidth="1" min="5" max="5" width="3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/>
    </row>
    <row r="2">
      <c r="A2" s="1">
        <v>515.0</v>
      </c>
      <c r="B2" s="5" t="str">
        <f>IFERROR(__xludf.DUMMYFUNCTION("IF(A2="""","""",VLOOKUP(A2,IMPORTRANGE(""https://docs.google.com/spreadsheets/d/1Kz8qNPZIqq10folTQrs7L1dYLQj0XaG2K3NIs_apK40/edit#gid=0"",""bd!A1:N1000""),2,FALSE))"),"#MUNICIPALIDAD DE SALDAN")</f>
        <v>#MUNICIPALIDAD DE SALDAN</v>
      </c>
      <c r="C2" s="5" t="str">
        <f>IFERROR(__xludf.DUMMYFUNCTION("IF($A2="""","""",VLOOKUP($A2,IMPORTRANGE(""https://docs.google.com/spreadsheets/d/1Kz8qNPZIqq10folTQrs7L1dYLQj0XaG2K3NIs_apK40/edit#gid=0"",""bd!A1:N1000""),3,FALSE))"),"ALEN, ENTRE VICTORIA OCAMPO Y ARTURO FRONDIZZI")</f>
        <v>ALEN, ENTRE VICTORIA OCAMPO Y ARTURO FRONDIZZI</v>
      </c>
      <c r="D2" s="5">
        <f>IFERROR(__xludf.DUMMYFUNCTION("IF($A2="""","""",VLOOKUP($A2,IMPORTRANGE(""https://docs.google.com/spreadsheets/d/1Kz8qNPZIqq10folTQrs7L1dYLQj0XaG2K3NIs_apK40/edit#gid=0"",""bd!A1:N1000""),12,FALSE))"),1.0)</f>
        <v>1</v>
      </c>
      <c r="E2" s="5" t="str">
        <f>IFERROR(__xludf.DUMMYFUNCTION("IF($A2="""","""",VLOOKUP($A2,IMPORTRANGE(""https://docs.google.com/spreadsheets/d/1Kz8qNPZIqq10folTQrs7L1dYLQj0XaG2K3NIs_apK40/edit#gid=0"",""bd!A1:N1000""),11,FALSE))"),"-31.311711039389703, -64.29919600952486")</f>
        <v>-31.311711039389703, -64.29919600952486</v>
      </c>
      <c r="F2" s="5">
        <f>IFERROR(__xludf.DUMMYFUNCTION("if(A2="""","""",SPLIT(E2,"",""))"),-31.3117110393897)</f>
        <v>-31.31171104</v>
      </c>
      <c r="G2" s="5">
        <f>IFERROR(__xludf.DUMMYFUNCTION("""COMPUTED_VALUE"""),-64.2991960095248)</f>
        <v>-64.29919601</v>
      </c>
      <c r="H2" s="6">
        <v>1.0</v>
      </c>
      <c r="K2" s="4"/>
      <c r="M2" s="4"/>
    </row>
    <row r="3">
      <c r="A3" s="1">
        <v>409.0</v>
      </c>
      <c r="B3" s="5" t="str">
        <f>IFERROR(__xludf.DUMMYFUNCTION("IF(A3="""","""",VLOOKUP(A3,IMPORTRANGE(""https://docs.google.com/spreadsheets/d/1Kz8qNPZIqq10folTQrs7L1dYLQj0XaG2K3NIs_apK40/edit#gid=0"",""bd!A1:N1000""),2,FALSE))"),"MUNICIPALIDAD DE VILLA ALLENDE/ HOSP. MUNI. PRIEUR")</f>
        <v>MUNICIPALIDAD DE VILLA ALLENDE/ HOSP. MUNI. PRIEUR</v>
      </c>
      <c r="C3" s="5" t="str">
        <f>IFERROR(__xludf.DUMMYFUNCTION("IF($A3="""","""",VLOOKUP($A3,IMPORTRANGE(""https://docs.google.com/spreadsheets/d/1Kz8qNPZIqq10folTQrs7L1dYLQj0XaG2K3NIs_apK40/edit#gid=0"",""bd!A1:N1000""),3,FALSE))"),"RICARDO BALBÍN 79")</f>
        <v>RICARDO BALBÍN 79</v>
      </c>
      <c r="D3" s="5">
        <f>IFERROR(__xludf.DUMMYFUNCTION("IF($A3="""","""",VLOOKUP($A3,IMPORTRANGE(""https://docs.google.com/spreadsheets/d/1Kz8qNPZIqq10folTQrs7L1dYLQj0XaG2K3NIs_apK40/edit#gid=0"",""bd!A1:N1000""),12,FALSE))"),1.0)</f>
        <v>1</v>
      </c>
      <c r="E3" s="5" t="str">
        <f>IFERROR(__xludf.DUMMYFUNCTION("IF($A3="""","""",VLOOKUP($A3,IMPORTRANGE(""https://docs.google.com/spreadsheets/d/1Kz8qNPZIqq10folTQrs7L1dYLQj0XaG2K3NIs_apK40/edit#gid=0"",""bd!A1:N1000""),11,FALSE))"),"-31.295831,-64.29866")</f>
        <v>-31.295831,-64.29866</v>
      </c>
      <c r="F3" s="5">
        <f>IFERROR(__xludf.DUMMYFUNCTION("if(A3="""","""",SPLIT(E3,"",""))"),-31.295831)</f>
        <v>-31.295831</v>
      </c>
      <c r="G3" s="5">
        <f>IFERROR(__xludf.DUMMYFUNCTION("""COMPUTED_VALUE"""),-64.29866)</f>
        <v>-64.29866</v>
      </c>
      <c r="H3" s="6">
        <f t="shared" ref="H3:H1000" si="1">if(A3="","",H2+1)</f>
        <v>2</v>
      </c>
      <c r="K3" s="4"/>
      <c r="M3" s="4"/>
    </row>
    <row r="4">
      <c r="A4" s="1">
        <v>385.0</v>
      </c>
      <c r="B4" s="5" t="str">
        <f>IFERROR(__xludf.DUMMYFUNCTION("IF(A4="""","""",VLOOKUP(A4,IMPORTRANGE(""https://docs.google.com/spreadsheets/d/1Kz8qNPZIqq10folTQrs7L1dYLQj0XaG2K3NIs_apK40/edit#gid=0"",""bd!A1:N1000""),2,FALSE))"),"CLÍNICA PRIV. DE LA CIUDAD SRL")</f>
        <v>CLÍNICA PRIV. DE LA CIUDAD SRL</v>
      </c>
      <c r="C4" s="5" t="str">
        <f>IFERROR(__xludf.DUMMYFUNCTION("IF($A4="""","""",VLOOKUP($A4,IMPORTRANGE(""https://docs.google.com/spreadsheets/d/1Kz8qNPZIqq10folTQrs7L1dYLQj0XaG2K3NIs_apK40/edit#gid=0"",""bd!A1:N1000""),3,FALSE))"),"SAAVEDRA 362")</f>
        <v>SAAVEDRA 362</v>
      </c>
      <c r="D4" s="5">
        <f>IFERROR(__xludf.DUMMYFUNCTION("IF($A4="""","""",VLOOKUP($A4,IMPORTRANGE(""https://docs.google.com/spreadsheets/d/1Kz8qNPZIqq10folTQrs7L1dYLQj0XaG2K3NIs_apK40/edit#gid=0"",""bd!A1:N1000""),12,FALSE))"),4.0)</f>
        <v>4</v>
      </c>
      <c r="E4" s="5" t="str">
        <f>IFERROR(__xludf.DUMMYFUNCTION("IF($A4="""","""",VLOOKUP($A4,IMPORTRANGE(""https://docs.google.com/spreadsheets/d/1Kz8qNPZIqq10folTQrs7L1dYLQj0XaG2K3NIs_apK40/edit#gid=0"",""bd!A1:N1000""),11,FALSE))"),"-31.294159,-64.294451")</f>
        <v>-31.294159,-64.294451</v>
      </c>
      <c r="F4" s="5">
        <f>IFERROR(__xludf.DUMMYFUNCTION("if(A4="""","""",SPLIT(E4,"",""))"),-31.294159)</f>
        <v>-31.294159</v>
      </c>
      <c r="G4" s="5">
        <f>IFERROR(__xludf.DUMMYFUNCTION("""COMPUTED_VALUE"""),-64.294451)</f>
        <v>-64.294451</v>
      </c>
      <c r="H4" s="6">
        <f t="shared" si="1"/>
        <v>3</v>
      </c>
      <c r="K4" s="4"/>
      <c r="M4" s="4"/>
    </row>
    <row r="5">
      <c r="A5" s="1" t="s">
        <v>8</v>
      </c>
      <c r="B5" s="5" t="str">
        <f>IFERROR(__xludf.DUMMYFUNCTION("IF(A5="""","""",VLOOKUP(A5,IMPORTRANGE(""https://docs.google.com/spreadsheets/d/1Kz8qNPZIqq10folTQrs7L1dYLQj0XaG2K3NIs_apK40/edit#gid=0"",""bd!A1:N1000""),2,FALSE))"),"MUN. DE UNQ. - VILLA FORCHIERI")</f>
        <v>MUN. DE UNQ. - VILLA FORCHIERI</v>
      </c>
      <c r="C5" s="5" t="str">
        <f>IFERROR(__xludf.DUMMYFUNCTION("IF($A5="""","""",VLOOKUP($A5,IMPORTRANGE(""https://docs.google.com/spreadsheets/d/1Kz8qNPZIqq10folTQrs7L1dYLQj0XaG2K3NIs_apK40/edit#gid=0"",""bd!A1:N1000""),3,FALSE))"),"LOS PINOS E/CEIBO Y JACARANDA")</f>
        <v>LOS PINOS E/CEIBO Y JACARANDA</v>
      </c>
      <c r="D5" s="5">
        <f>IFERROR(__xludf.DUMMYFUNCTION("IF($A5="""","""",VLOOKUP($A5,IMPORTRANGE(""https://docs.google.com/spreadsheets/d/1Kz8qNPZIqq10folTQrs7L1dYLQj0XaG2K3NIs_apK40/edit#gid=0"",""bd!A1:N1000""),12,FALSE))"),4.0)</f>
        <v>4</v>
      </c>
      <c r="E5" s="5" t="str">
        <f>IFERROR(__xludf.DUMMYFUNCTION("IF($A5="""","""",VLOOKUP($A5,IMPORTRANGE(""https://docs.google.com/spreadsheets/d/1Kz8qNPZIqq10folTQrs7L1dYLQj0XaG2K3NIs_apK40/edit#gid=0"",""bd!A1:N1000""),11,FALSE))"),"-31.234112,-64.316486")</f>
        <v>-31.234112,-64.316486</v>
      </c>
      <c r="F5" s="5">
        <f>IFERROR(__xludf.DUMMYFUNCTION("if(A5="""","""",SPLIT(E5,"",""))"),-31.234112)</f>
        <v>-31.234112</v>
      </c>
      <c r="G5" s="5">
        <f>IFERROR(__xludf.DUMMYFUNCTION("""COMPUTED_VALUE"""),-64.316486)</f>
        <v>-64.316486</v>
      </c>
      <c r="H5" s="6">
        <f t="shared" si="1"/>
        <v>4</v>
      </c>
      <c r="K5" s="4"/>
      <c r="M5" s="4"/>
    </row>
    <row r="6">
      <c r="A6" s="1">
        <v>529.0</v>
      </c>
      <c r="B6" s="5" t="str">
        <f>IFERROR(__xludf.DUMMYFUNCTION("IF(A6="""","""",VLOOKUP(A6,IMPORTRANGE(""https://docs.google.com/spreadsheets/d/1Kz8qNPZIqq10folTQrs7L1dYLQj0XaG2K3NIs_apK40/edit#gid=0"",""bd!A1:N1000""),2,FALSE))"),"LA TAJADA S.A.")</f>
        <v>LA TAJADA S.A.</v>
      </c>
      <c r="C6" s="5" t="str">
        <f>IFERROR(__xludf.DUMMYFUNCTION("IF($A6="""","""",VLOOKUP($A6,IMPORTRANGE(""https://docs.google.com/spreadsheets/d/1Kz8qNPZIqq10folTQrs7L1dYLQj0XaG2K3NIs_apK40/edit#gid=0"",""bd!A1:N1000""),3,FALSE))"),"RUTA E 53 KM 19")</f>
        <v>RUTA E 53 KM 19</v>
      </c>
      <c r="D6" s="5">
        <f>IFERROR(__xludf.DUMMYFUNCTION("IF($A6="""","""",VLOOKUP($A6,IMPORTRANGE(""https://docs.google.com/spreadsheets/d/1Kz8qNPZIqq10folTQrs7L1dYLQj0XaG2K3NIs_apK40/edit#gid=0"",""bd!A1:N1000""),12,FALSE))"),1.0)</f>
        <v>1</v>
      </c>
      <c r="E6" s="5" t="str">
        <f>IFERROR(__xludf.DUMMYFUNCTION("IF($A6="""","""",VLOOKUP($A6,IMPORTRANGE(""https://docs.google.com/spreadsheets/d/1Kz8qNPZIqq10folTQrs7L1dYLQj0XaG2K3NIs_apK40/edit#gid=0"",""bd!A1:N1000""),11,FALSE))"),"-31.172920715712753, -64.25205376134643")</f>
        <v>-31.172920715712753, -64.25205376134643</v>
      </c>
      <c r="F6" s="5">
        <f>IFERROR(__xludf.DUMMYFUNCTION("if(A6="""","""",SPLIT(E6,"",""))"),-31.1729207157127)</f>
        <v>-31.17292072</v>
      </c>
      <c r="G6" s="5">
        <f>IFERROR(__xludf.DUMMYFUNCTION("""COMPUTED_VALUE"""),-64.2520537613464)</f>
        <v>-64.25205376</v>
      </c>
      <c r="H6" s="6">
        <f t="shared" si="1"/>
        <v>5</v>
      </c>
      <c r="K6" s="4"/>
      <c r="M6" s="4"/>
    </row>
    <row r="7">
      <c r="A7" s="1">
        <v>304.0</v>
      </c>
      <c r="B7" s="5" t="str">
        <f>IFERROR(__xludf.DUMMYFUNCTION("IF(A7="""","""",VLOOKUP(A7,IMPORTRANGE(""https://docs.google.com/spreadsheets/d/1Kz8qNPZIqq10folTQrs7L1dYLQj0XaG2K3NIs_apK40/edit#gid=0"",""bd!A1:N1000""),2,FALSE))"),"SALUD RENAL S.A")</f>
        <v>SALUD RENAL S.A</v>
      </c>
      <c r="C7" s="5" t="str">
        <f>IFERROR(__xludf.DUMMYFUNCTION("IF($A7="""","""",VLOOKUP($A7,IMPORTRANGE(""https://docs.google.com/spreadsheets/d/1Kz8qNPZIqq10folTQrs7L1dYLQj0XaG2K3NIs_apK40/edit#gid=0"",""bd!A1:N1000""),3,FALSE))"),"RIVADAVIA 4088")</f>
        <v>RIVADAVIA 4088</v>
      </c>
      <c r="D7" s="5">
        <f>IFERROR(__xludf.DUMMYFUNCTION("IF($A7="""","""",VLOOKUP($A7,IMPORTRANGE(""https://docs.google.com/spreadsheets/d/1Kz8qNPZIqq10folTQrs7L1dYLQj0XaG2K3NIs_apK40/edit#gid=0"",""bd!A1:N1000""),12,FALSE))"),1.0)</f>
        <v>1</v>
      </c>
      <c r="E7" s="5" t="str">
        <f>IFERROR(__xludf.DUMMYFUNCTION("IF($A7="""","""",VLOOKUP($A7,IMPORTRANGE(""https://docs.google.com/spreadsheets/d/1Kz8qNPZIqq10folTQrs7L1dYLQj0XaG2K3NIs_apK40/edit#gid=0"",""bd!A1:N1000""),11,FALSE))"),"-31.336672,-64.22217")</f>
        <v>-31.336672,-64.22217</v>
      </c>
      <c r="F7" s="5">
        <f>IFERROR(__xludf.DUMMYFUNCTION("if(A7="""","""",SPLIT(E7,"",""))"),-31.336672)</f>
        <v>-31.336672</v>
      </c>
      <c r="G7" s="5">
        <f>IFERROR(__xludf.DUMMYFUNCTION("""COMPUTED_VALUE"""),-64.22217)</f>
        <v>-64.22217</v>
      </c>
      <c r="H7" s="6">
        <f t="shared" si="1"/>
        <v>6</v>
      </c>
      <c r="K7" s="4"/>
      <c r="M7" s="4"/>
    </row>
    <row r="8">
      <c r="A8" s="1">
        <v>1065.0</v>
      </c>
      <c r="B8" s="5" t="str">
        <f>IFERROR(__xludf.DUMMYFUNCTION("IF(A8="""","""",VLOOKUP(A8,IMPORTRANGE(""https://docs.google.com/spreadsheets/d/1Kz8qNPZIqq10folTQrs7L1dYLQj0XaG2K3NIs_apK40/edit#gid=0"",""bd!A1:N1000""),2,FALSE))"),"EC LABS S.A.")</f>
        <v>EC LABS S.A.</v>
      </c>
      <c r="C8" s="5" t="str">
        <f>IFERROR(__xludf.DUMMYFUNCTION("IF($A8="""","""",VLOOKUP($A8,IMPORTRANGE(""https://docs.google.com/spreadsheets/d/1Kz8qNPZIqq10folTQrs7L1dYLQj0XaG2K3NIs_apK40/edit#gid=0"",""bd!A1:N1000""),3,FALSE))"),"PJE. TUCUMAN 250")</f>
        <v>PJE. TUCUMAN 250</v>
      </c>
      <c r="D8" s="5">
        <f>IFERROR(__xludf.DUMMYFUNCTION("IF($A8="""","""",VLOOKUP($A8,IMPORTRANGE(""https://docs.google.com/spreadsheets/d/1Kz8qNPZIqq10folTQrs7L1dYLQj0XaG2K3NIs_apK40/edit#gid=0"",""bd!A1:N1000""),12,FALSE))"),1.0)</f>
        <v>1</v>
      </c>
      <c r="E8" s="5" t="str">
        <f>IFERROR(__xludf.DUMMYFUNCTION("IF($A8="""","""",VLOOKUP($A8,IMPORTRANGE(""https://docs.google.com/spreadsheets/d/1Kz8qNPZIqq10folTQrs7L1dYLQj0XaG2K3NIs_apK40/edit#gid=0"",""bd!A1:N1000""),11,FALSE))"),"-31.339057,-64.221677")</f>
        <v>-31.339057,-64.221677</v>
      </c>
      <c r="F8" s="5">
        <f>IFERROR(__xludf.DUMMYFUNCTION("if(A8="""","""",SPLIT(E8,"",""))"),-31.339057)</f>
        <v>-31.339057</v>
      </c>
      <c r="G8" s="5">
        <f>IFERROR(__xludf.DUMMYFUNCTION("""COMPUTED_VALUE"""),-64.221677)</f>
        <v>-64.221677</v>
      </c>
      <c r="H8" s="6">
        <f t="shared" si="1"/>
        <v>7</v>
      </c>
      <c r="K8" s="4"/>
      <c r="M8" s="4"/>
    </row>
    <row r="9">
      <c r="A9" s="1">
        <v>487.0</v>
      </c>
      <c r="B9" s="5" t="str">
        <f>IFERROR(__xludf.DUMMYFUNCTION("IF(A9="""","""",VLOOKUP(A9,IMPORTRANGE(""https://docs.google.com/spreadsheets/d/1Kz8qNPZIqq10folTQrs7L1dYLQj0XaG2K3NIs_apK40/edit#gid=0"",""bd!A1:N1000""),2,FALSE))"),"#DIVARO S.A.S.")</f>
        <v>#DIVARO S.A.S.</v>
      </c>
      <c r="C9" s="5" t="str">
        <f>IFERROR(__xludf.DUMMYFUNCTION("IF($A9="""","""",VLOOKUP($A9,IMPORTRANGE(""https://docs.google.com/spreadsheets/d/1Kz8qNPZIqq10folTQrs7L1dYLQj0XaG2K3NIs_apK40/edit#gid=0"",""bd!A1:N1000""),3,FALSE))"),"GABINO CORIA PEÑALOZA 3025")</f>
        <v>GABINO CORIA PEÑALOZA 3025</v>
      </c>
      <c r="D9" s="5">
        <f>IFERROR(__xludf.DUMMYFUNCTION("IF($A9="""","""",VLOOKUP($A9,IMPORTRANGE(""https://docs.google.com/spreadsheets/d/1Kz8qNPZIqq10folTQrs7L1dYLQj0XaG2K3NIs_apK40/edit#gid=0"",""bd!A1:N1000""),12,FALSE))"),1.0)</f>
        <v>1</v>
      </c>
      <c r="E9" s="5" t="str">
        <f>IFERROR(__xludf.DUMMYFUNCTION("IF($A9="""","""",VLOOKUP($A9,IMPORTRANGE(""https://docs.google.com/spreadsheets/d/1Kz8qNPZIqq10folTQrs7L1dYLQj0XaG2K3NIs_apK40/edit#gid=0"",""bd!A1:N1000""),11,FALSE))"),"-31.356030146602617, -64.21129100037531")</f>
        <v>-31.356030146602617, -64.21129100037531</v>
      </c>
      <c r="F9" s="5">
        <f>IFERROR(__xludf.DUMMYFUNCTION("if(A9="""","""",SPLIT(E9,"",""))"),-31.3560301466026)</f>
        <v>-31.35603015</v>
      </c>
      <c r="G9" s="5">
        <f>IFERROR(__xludf.DUMMYFUNCTION("""COMPUTED_VALUE"""),-64.2112910003753)</f>
        <v>-64.211291</v>
      </c>
      <c r="H9" s="6">
        <f t="shared" si="1"/>
        <v>8</v>
      </c>
      <c r="K9" s="4"/>
      <c r="M9" s="4"/>
    </row>
    <row r="10">
      <c r="A10" s="1">
        <v>1076.0</v>
      </c>
      <c r="B10" s="5" t="str">
        <f>IFERROR(__xludf.DUMMYFUNCTION("IF(A10="""","""",VLOOKUP(A10,IMPORTRANGE(""https://docs.google.com/spreadsheets/d/1Kz8qNPZIqq10folTQrs7L1dYLQj0XaG2K3NIs_apK40/edit#gid=0"",""bd!A1:N1000""),2,FALSE))"),"INSTITUTO SAN AGUSTIN S.R.L.")</f>
        <v>INSTITUTO SAN AGUSTIN S.R.L.</v>
      </c>
      <c r="C10" s="5" t="str">
        <f>IFERROR(__xludf.DUMMYFUNCTION("IF($A10="""","""",VLOOKUP($A10,IMPORTRANGE(""https://docs.google.com/spreadsheets/d/1Kz8qNPZIqq10folTQrs7L1dYLQj0XaG2K3NIs_apK40/edit#gid=0"",""bd!A1:N1000""),3,FALSE))"),"MANUEL BUSTAMANTE 4444")</f>
        <v>MANUEL BUSTAMANTE 4444</v>
      </c>
      <c r="D10" s="5">
        <f>IFERROR(__xludf.DUMMYFUNCTION("IF($A10="""","""",VLOOKUP($A10,IMPORTRANGE(""https://docs.google.com/spreadsheets/d/1Kz8qNPZIqq10folTQrs7L1dYLQj0XaG2K3NIs_apK40/edit#gid=0"",""bd!A1:N1000""),12,FALSE))"),4.0)</f>
        <v>4</v>
      </c>
      <c r="E10" s="5" t="str">
        <f>IFERROR(__xludf.DUMMYFUNCTION("IF($A10="""","""",VLOOKUP($A10,IMPORTRANGE(""https://docs.google.com/spreadsheets/d/1Kz8qNPZIqq10folTQrs7L1dYLQj0XaG2K3NIs_apK40/edit#gid=0"",""bd!A1:N1000""),11,FALSE))"),"-31.362058,-64.2240954")</f>
        <v>-31.362058,-64.2240954</v>
      </c>
      <c r="F10" s="5">
        <f>IFERROR(__xludf.DUMMYFUNCTION("if(A10="""","""",SPLIT(E10,"",""))"),-31.362058)</f>
        <v>-31.362058</v>
      </c>
      <c r="G10" s="5">
        <f>IFERROR(__xludf.DUMMYFUNCTION("""COMPUTED_VALUE"""),-64.2240954)</f>
        <v>-64.2240954</v>
      </c>
      <c r="H10" s="6">
        <f t="shared" si="1"/>
        <v>9</v>
      </c>
      <c r="K10" s="4"/>
      <c r="M10" s="4"/>
    </row>
    <row r="11">
      <c r="A11" s="1">
        <v>763.0</v>
      </c>
      <c r="B11" s="5" t="str">
        <f>IFERROR(__xludf.DUMMYFUNCTION("IF(A11="""","""",VLOOKUP(A11,IMPORTRANGE(""https://docs.google.com/spreadsheets/d/1Kz8qNPZIqq10folTQrs7L1dYLQj0XaG2K3NIs_apK40/edit#gid=0"",""bd!A1:N1000""),2,FALSE))"),"#MIGUEL RAFAEL ALBERTO")</f>
        <v>#MIGUEL RAFAEL ALBERTO</v>
      </c>
      <c r="C11" s="5" t="str">
        <f>IFERROR(__xludf.DUMMYFUNCTION("IF($A11="""","""",VLOOKUP($A11,IMPORTRANGE(""https://docs.google.com/spreadsheets/d/1Kz8qNPZIqq10folTQrs7L1dYLQj0XaG2K3NIs_apK40/edit#gid=0"",""bd!A1:N1000""),3,FALSE))"),"FRANCISCO LOPEZ CORREA 1696")</f>
        <v>FRANCISCO LOPEZ CORREA 1696</v>
      </c>
      <c r="D11" s="5">
        <f>IFERROR(__xludf.DUMMYFUNCTION("IF($A11="""","""",VLOOKUP($A11,IMPORTRANGE(""https://docs.google.com/spreadsheets/d/1Kz8qNPZIqq10folTQrs7L1dYLQj0XaG2K3NIs_apK40/edit#gid=0"",""bd!A1:N1000""),12,FALSE))"),1.0)</f>
        <v>1</v>
      </c>
      <c r="E11" s="5" t="str">
        <f>IFERROR(__xludf.DUMMYFUNCTION("IF($A11="""","""",VLOOKUP($A11,IMPORTRANGE(""https://docs.google.com/spreadsheets/d/1Kz8qNPZIqq10folTQrs7L1dYLQj0XaG2K3NIs_apK40/edit#gid=0"",""bd!A1:N1000""),11,FALSE))"),"-31.372671,-64.197343")</f>
        <v>-31.372671,-64.197343</v>
      </c>
      <c r="F11" s="5">
        <f>IFERROR(__xludf.DUMMYFUNCTION("if(A11="""","""",SPLIT(E11,"",""))"),-31.372671)</f>
        <v>-31.372671</v>
      </c>
      <c r="G11" s="5">
        <f>IFERROR(__xludf.DUMMYFUNCTION("""COMPUTED_VALUE"""),-64.197343)</f>
        <v>-64.197343</v>
      </c>
      <c r="H11" s="6">
        <f t="shared" si="1"/>
        <v>10</v>
      </c>
      <c r="K11" s="4"/>
      <c r="M11" s="4"/>
    </row>
    <row r="12">
      <c r="A12" s="1">
        <v>1070.0</v>
      </c>
      <c r="B12" s="5" t="str">
        <f>IFERROR(__xludf.DUMMYFUNCTION("IF(A12="""","""",VLOOKUP(A12,IMPORTRANGE(""https://docs.google.com/spreadsheets/d/1Kz8qNPZIqq10folTQrs7L1dYLQj0XaG2K3NIs_apK40/edit#gid=0"",""bd!A1:N1000""),2,FALSE))"),"DISTRIBUIDORA DE GAS DEL CENTRO SA")</f>
        <v>DISTRIBUIDORA DE GAS DEL CENTRO SA</v>
      </c>
      <c r="C12" s="5" t="str">
        <f>IFERROR(__xludf.DUMMYFUNCTION("IF($A12="""","""",VLOOKUP($A12,IMPORTRANGE(""https://docs.google.com/spreadsheets/d/1Kz8qNPZIqq10folTQrs7L1dYLQj0XaG2K3NIs_apK40/edit#gid=0"",""bd!A1:N1000""),3,FALSE))"),"AV JUAN B JUSTO 4301")</f>
        <v>AV JUAN B JUSTO 4301</v>
      </c>
      <c r="D12" s="5">
        <f>IFERROR(__xludf.DUMMYFUNCTION("IF($A12="""","""",VLOOKUP($A12,IMPORTRANGE(""https://docs.google.com/spreadsheets/d/1Kz8qNPZIqq10folTQrs7L1dYLQj0XaG2K3NIs_apK40/edit#gid=0"",""bd!A1:N1000""),12,FALSE))"),4.0)</f>
        <v>4</v>
      </c>
      <c r="E12" s="5" t="str">
        <f>IFERROR(__xludf.DUMMYFUNCTION("IF($A12="""","""",VLOOKUP($A12,IMPORTRANGE(""https://docs.google.com/spreadsheets/d/1Kz8qNPZIqq10folTQrs7L1dYLQj0XaG2K3NIs_apK40/edit#gid=0"",""bd!A1:N1000""),11,FALSE))"),"-31.3740408,-64.1768457")</f>
        <v>-31.3740408,-64.1768457</v>
      </c>
      <c r="F12" s="5">
        <f>IFERROR(__xludf.DUMMYFUNCTION("if(A12="""","""",SPLIT(E12,"",""))"),-31.3740408)</f>
        <v>-31.3740408</v>
      </c>
      <c r="G12" s="5">
        <f>IFERROR(__xludf.DUMMYFUNCTION("""COMPUTED_VALUE"""),-64.1768457)</f>
        <v>-64.1768457</v>
      </c>
      <c r="H12" s="6">
        <f t="shared" si="1"/>
        <v>11</v>
      </c>
      <c r="K12" s="4"/>
      <c r="M12" s="4"/>
    </row>
    <row r="13">
      <c r="A13" s="1">
        <v>555.0</v>
      </c>
      <c r="B13" s="5" t="str">
        <f>IFERROR(__xludf.DUMMYFUNCTION("IF(A13="""","""",VLOOKUP(A13,IMPORTRANGE(""https://docs.google.com/spreadsheets/d/1Kz8qNPZIqq10folTQrs7L1dYLQj0XaG2K3NIs_apK40/edit#gid=0"",""bd!A1:N1000""),2,FALSE))"),"SALUD RENAL S.A")</f>
        <v>SALUD RENAL S.A</v>
      </c>
      <c r="C13" s="5" t="str">
        <f>IFERROR(__xludf.DUMMYFUNCTION("IF($A13="""","""",VLOOKUP($A13,IMPORTRANGE(""https://docs.google.com/spreadsheets/d/1Kz8qNPZIqq10folTQrs7L1dYLQj0XaG2K3NIs_apK40/edit#gid=0"",""bd!A1:N1000""),3,FALSE))"),"JUAN B. JUSTO 4095")</f>
        <v>JUAN B. JUSTO 4095</v>
      </c>
      <c r="D13" s="5">
        <f>IFERROR(__xludf.DUMMYFUNCTION("IF($A13="""","""",VLOOKUP($A13,IMPORTRANGE(""https://docs.google.com/spreadsheets/d/1Kz8qNPZIqq10folTQrs7L1dYLQj0XaG2K3NIs_apK40/edit#gid=0"",""bd!A1:N1000""),12,FALSE))"),4.0)</f>
        <v>4</v>
      </c>
      <c r="E13" s="5" t="str">
        <f>IFERROR(__xludf.DUMMYFUNCTION("IF($A13="""","""",VLOOKUP($A13,IMPORTRANGE(""https://docs.google.com/spreadsheets/d/1Kz8qNPZIqq10folTQrs7L1dYLQj0XaG2K3NIs_apK40/edit#gid=0"",""bd!A1:N1000""),11,FALSE))"),"-31.3771021,-64.1764973")</f>
        <v>-31.3771021,-64.1764973</v>
      </c>
      <c r="F13" s="5">
        <f>IFERROR(__xludf.DUMMYFUNCTION("if(A13="""","""",SPLIT(E13,"",""))"),-31.3771021)</f>
        <v>-31.3771021</v>
      </c>
      <c r="G13" s="5">
        <f>IFERROR(__xludf.DUMMYFUNCTION("""COMPUTED_VALUE"""),-64.1764973)</f>
        <v>-64.1764973</v>
      </c>
      <c r="H13" s="6">
        <f t="shared" si="1"/>
        <v>12</v>
      </c>
      <c r="K13" s="4"/>
      <c r="M13" s="4"/>
    </row>
    <row r="14">
      <c r="A14" s="1" t="s">
        <v>9</v>
      </c>
      <c r="B14" s="5" t="str">
        <f>IFERROR(__xludf.DUMMYFUNCTION("IF(A14="""","""",VLOOKUP(A14,IMPORTRANGE(""https://docs.google.com/spreadsheets/d/1Kz8qNPZIqq10folTQrs7L1dYLQj0XaG2K3NIs_apK40/edit#gid=0"",""bd!A1:N1000""),2,FALSE))"),"ASOC. MUT. MER. DEL P. DE A.G.E.C. CBA")</f>
        <v>ASOC. MUT. MER. DEL P. DE A.G.E.C. CBA</v>
      </c>
      <c r="C14" s="5" t="str">
        <f>IFERROR(__xludf.DUMMYFUNCTION("IF($A14="""","""",VLOOKUP($A14,IMPORTRANGE(""https://docs.google.com/spreadsheets/d/1Kz8qNPZIqq10folTQrs7L1dYLQj0XaG2K3NIs_apK40/edit#gid=0"",""bd!A1:N1000""),3,FALSE))"),"AV. JUAN B JUSTO 3651")</f>
        <v>AV. JUAN B JUSTO 3651</v>
      </c>
      <c r="D14" s="5">
        <f>IFERROR(__xludf.DUMMYFUNCTION("IF($A14="""","""",VLOOKUP($A14,IMPORTRANGE(""https://docs.google.com/spreadsheets/d/1Kz8qNPZIqq10folTQrs7L1dYLQj0XaG2K3NIs_apK40/edit#gid=0"",""bd!A1:N1000""),12,FALSE))"),1.0)</f>
        <v>1</v>
      </c>
      <c r="E14" s="5" t="str">
        <f>IFERROR(__xludf.DUMMYFUNCTION("IF($A14="""","""",VLOOKUP($A14,IMPORTRANGE(""https://docs.google.com/spreadsheets/d/1Kz8qNPZIqq10folTQrs7L1dYLQj0XaG2K3NIs_apK40/edit#gid=0"",""bd!A1:N1000""),11,FALSE))"),"-31.382425,-64.176046")</f>
        <v>-31.382425,-64.176046</v>
      </c>
      <c r="F14" s="5">
        <f>IFERROR(__xludf.DUMMYFUNCTION("if(A14="""","""",SPLIT(E14,"",""))"),-31.382425)</f>
        <v>-31.382425</v>
      </c>
      <c r="G14" s="5">
        <f>IFERROR(__xludf.DUMMYFUNCTION("""COMPUTED_VALUE"""),-64.176046)</f>
        <v>-64.176046</v>
      </c>
      <c r="H14" s="6">
        <f t="shared" si="1"/>
        <v>13</v>
      </c>
      <c r="K14" s="4"/>
      <c r="M14" s="4"/>
    </row>
    <row r="15">
      <c r="A15" s="1">
        <v>622.0</v>
      </c>
      <c r="B15" s="5" t="str">
        <f>IFERROR(__xludf.DUMMYFUNCTION("IF(A15="""","""",VLOOKUP(A15,IMPORTRANGE(""https://docs.google.com/spreadsheets/d/1Kz8qNPZIqq10folTQrs7L1dYLQj0XaG2K3NIs_apK40/edit#gid=0"",""bd!A1:N1000""),2,FALSE))"),"#INST.BIOLOG.CBA.SRL")</f>
        <v>#INST.BIOLOG.CBA.SRL</v>
      </c>
      <c r="C15" s="5" t="str">
        <f>IFERROR(__xludf.DUMMYFUNCTION("IF($A15="""","""",VLOOKUP($A15,IMPORTRANGE(""https://docs.google.com/spreadsheets/d/1Kz8qNPZIqq10folTQrs7L1dYLQj0XaG2K3NIs_apK40/edit#gid=0"",""bd!A1:N1000""),3,FALSE))"),"JAMAICA 749")</f>
        <v>JAMAICA 749</v>
      </c>
      <c r="D15" s="5">
        <f>IFERROR(__xludf.DUMMYFUNCTION("IF($A15="""","""",VLOOKUP($A15,IMPORTRANGE(""https://docs.google.com/spreadsheets/d/1Kz8qNPZIqq10folTQrs7L1dYLQj0XaG2K3NIs_apK40/edit#gid=0"",""bd!A1:N1000""),12,FALSE))"),1.0)</f>
        <v>1</v>
      </c>
      <c r="E15" s="5" t="str">
        <f>IFERROR(__xludf.DUMMYFUNCTION("IF($A15="""","""",VLOOKUP($A15,IMPORTRANGE(""https://docs.google.com/spreadsheets/d/1Kz8qNPZIqq10folTQrs7L1dYLQj0XaG2K3NIs_apK40/edit#gid=0"",""bd!A1:N1000""),11,FALSE))"),"-31.3785806,-64.1629861")</f>
        <v>-31.3785806,-64.1629861</v>
      </c>
      <c r="F15" s="5">
        <f>IFERROR(__xludf.DUMMYFUNCTION("if(A15="""","""",SPLIT(E15,"",""))"),-31.3785806)</f>
        <v>-31.3785806</v>
      </c>
      <c r="G15" s="5">
        <f>IFERROR(__xludf.DUMMYFUNCTION("""COMPUTED_VALUE"""),-64.1629861)</f>
        <v>-64.1629861</v>
      </c>
      <c r="H15" s="6">
        <f t="shared" si="1"/>
        <v>14</v>
      </c>
      <c r="K15" s="4"/>
      <c r="M15" s="4"/>
    </row>
    <row r="16">
      <c r="A16" s="1">
        <v>376.0</v>
      </c>
      <c r="B16" s="5" t="str">
        <f>IFERROR(__xludf.DUMMYFUNCTION("IF(A16="""","""",VLOOKUP(A16,IMPORTRANGE(""https://docs.google.com/spreadsheets/d/1Kz8qNPZIqq10folTQrs7L1dYLQj0XaG2K3NIs_apK40/edit#gid=0"",""bd!A1:N1000""),2,FALSE))"),"NUEVA VILLA S.R.L")</f>
        <v>NUEVA VILLA S.R.L</v>
      </c>
      <c r="C16" s="5" t="str">
        <f>IFERROR(__xludf.DUMMYFUNCTION("IF($A16="""","""",VLOOKUP($A16,IMPORTRANGE(""https://docs.google.com/spreadsheets/d/1Kz8qNPZIqq10folTQrs7L1dYLQj0XaG2K3NIs_apK40/edit#gid=0"",""bd!A1:N1000""),3,FALSE))"),"PANAHOLMA 1443")</f>
        <v>PANAHOLMA 1443</v>
      </c>
      <c r="D16" s="5">
        <f>IFERROR(__xludf.DUMMYFUNCTION("IF($A16="""","""",VLOOKUP($A16,IMPORTRANGE(""https://docs.google.com/spreadsheets/d/1Kz8qNPZIqq10folTQrs7L1dYLQj0XaG2K3NIs_apK40/edit#gid=0"",""bd!A1:N1000""),12,FALSE))"),1.0)</f>
        <v>1</v>
      </c>
      <c r="E16" s="5" t="str">
        <f>IFERROR(__xludf.DUMMYFUNCTION("IF($A16="""","""",VLOOKUP($A16,IMPORTRANGE(""https://docs.google.com/spreadsheets/d/1Kz8qNPZIqq10folTQrs7L1dYLQj0XaG2K3NIs_apK40/edit#gid=0"",""bd!A1:N1000""),11,FALSE))"),"-31.38870894559538, -64.15927064213543")</f>
        <v>-31.38870894559538, -64.15927064213543</v>
      </c>
      <c r="F16" s="5">
        <f>IFERROR(__xludf.DUMMYFUNCTION("if(A16="""","""",SPLIT(E16,"",""))"),-31.3887089455953)</f>
        <v>-31.38870895</v>
      </c>
      <c r="G16" s="5">
        <f>IFERROR(__xludf.DUMMYFUNCTION("""COMPUTED_VALUE"""),-64.1592706421354)</f>
        <v>-64.15927064</v>
      </c>
      <c r="H16" s="6">
        <f t="shared" si="1"/>
        <v>15</v>
      </c>
      <c r="K16" s="4"/>
      <c r="M16" s="4"/>
    </row>
    <row r="17">
      <c r="A17" s="1">
        <v>800.0</v>
      </c>
      <c r="B17" s="5" t="str">
        <f>IFERROR(__xludf.DUMMYFUNCTION("IF(A17="""","""",VLOOKUP(A17,IMPORTRANGE(""https://docs.google.com/spreadsheets/d/1Kz8qNPZIqq10folTQrs7L1dYLQj0XaG2K3NIs_apK40/edit#gid=0"",""bd!A1:N1000""),2,FALSE))"),"AUDIFARM SALUD S.A.")</f>
        <v>AUDIFARM SALUD S.A.</v>
      </c>
      <c r="C17" s="5" t="str">
        <f>IFERROR(__xludf.DUMMYFUNCTION("IF($A17="""","""",VLOOKUP($A17,IMPORTRANGE(""https://docs.google.com/spreadsheets/d/1Kz8qNPZIqq10folTQrs7L1dYLQj0XaG2K3NIs_apK40/edit#gid=0"",""bd!A1:N1000""),3,FALSE))"),"JUAN DE GARAY 1596")</f>
        <v>JUAN DE GARAY 1596</v>
      </c>
      <c r="D17" s="5">
        <f>IFERROR(__xludf.DUMMYFUNCTION("IF($A17="""","""",VLOOKUP($A17,IMPORTRANGE(""https://docs.google.com/spreadsheets/d/1Kz8qNPZIqq10folTQrs7L1dYLQj0XaG2K3NIs_apK40/edit#gid=0"",""bd!A1:N1000""),12,FALSE))"),4.0)</f>
        <v>4</v>
      </c>
      <c r="E17" s="5" t="str">
        <f>IFERROR(__xludf.DUMMYFUNCTION("IF($A17="""","""",VLOOKUP($A17,IMPORTRANGE(""https://docs.google.com/spreadsheets/d/1Kz8qNPZIqq10folTQrs7L1dYLQj0XaG2K3NIs_apK40/edit#gid=0"",""bd!A1:N1000""),11,FALSE))"),"-31.4045581,-64.1655369")</f>
        <v>-31.4045581,-64.1655369</v>
      </c>
      <c r="F17" s="5">
        <f>IFERROR(__xludf.DUMMYFUNCTION("if(A17="""","""",SPLIT(E17,"",""))"),-31.4045581)</f>
        <v>-31.4045581</v>
      </c>
      <c r="G17" s="5">
        <f>IFERROR(__xludf.DUMMYFUNCTION("""COMPUTED_VALUE"""),-64.1655369)</f>
        <v>-64.1655369</v>
      </c>
      <c r="H17" s="6">
        <f t="shared" si="1"/>
        <v>16</v>
      </c>
      <c r="K17" s="4"/>
      <c r="M17" s="4"/>
    </row>
    <row r="18">
      <c r="A18" s="1">
        <v>714.0</v>
      </c>
      <c r="B18" s="5" t="str">
        <f>IFERROR(__xludf.DUMMYFUNCTION("IF(A18="""","""",VLOOKUP(A18,IMPORTRANGE(""https://docs.google.com/spreadsheets/d/1Kz8qNPZIqq10folTQrs7L1dYLQj0XaG2K3NIs_apK40/edit#gid=0"",""bd!A1:N1000""),2,FALSE))"),"ASOC. MUT. DE PR. DEL HOSP. ITALIANO DE CBA")</f>
        <v>ASOC. MUT. DE PR. DEL HOSP. ITALIANO DE CBA</v>
      </c>
      <c r="C18" s="5" t="str">
        <f>IFERROR(__xludf.DUMMYFUNCTION("IF($A18="""","""",VLOOKUP($A18,IMPORTRANGE(""https://docs.google.com/spreadsheets/d/1Kz8qNPZIqq10folTQrs7L1dYLQj0XaG2K3NIs_apK40/edit#gid=0"",""bd!A1:N1000""),3,FALSE))"),"ONCATIVO 1495")</f>
        <v>ONCATIVO 1495</v>
      </c>
      <c r="D18" s="5">
        <f>IFERROR(__xludf.DUMMYFUNCTION("IF($A18="""","""",VLOOKUP($A18,IMPORTRANGE(""https://docs.google.com/spreadsheets/d/1Kz8qNPZIqq10folTQrs7L1dYLQj0XaG2K3NIs_apK40/edit#gid=0"",""bd!A1:N1000""),12,FALSE))"),1.0)</f>
        <v>1</v>
      </c>
      <c r="E18" s="5" t="str">
        <f>IFERROR(__xludf.DUMMYFUNCTION("IF($A18="""","""",VLOOKUP($A18,IMPORTRANGE(""https://docs.google.com/spreadsheets/d/1Kz8qNPZIqq10folTQrs7L1dYLQj0XaG2K3NIs_apK40/edit#gid=0"",""bd!A1:N1000""),11,FALSE))"),"-31.408964,-64.165287")</f>
        <v>-31.408964,-64.165287</v>
      </c>
      <c r="F18" s="5">
        <f>IFERROR(__xludf.DUMMYFUNCTION("if(A18="""","""",SPLIT(E18,"",""))"),-31.408964)</f>
        <v>-31.408964</v>
      </c>
      <c r="G18" s="5">
        <f>IFERROR(__xludf.DUMMYFUNCTION("""COMPUTED_VALUE"""),-64.165287)</f>
        <v>-64.165287</v>
      </c>
      <c r="H18" s="6">
        <f t="shared" si="1"/>
        <v>17</v>
      </c>
      <c r="K18" s="4"/>
      <c r="M18" s="4"/>
    </row>
    <row r="19">
      <c r="A19" s="1">
        <v>520.0</v>
      </c>
      <c r="B19" s="5" t="str">
        <f>IFERROR(__xludf.DUMMYFUNCTION("IF(A19="""","""",VLOOKUP(A19,IMPORTRANGE(""https://docs.google.com/spreadsheets/d/1Kz8qNPZIqq10folTQrs7L1dYLQj0XaG2K3NIs_apK40/edit#gid=0"",""bd!A1:N1000""),2,FALSE))"),"#DESYMED SRL")</f>
        <v>#DESYMED SRL</v>
      </c>
      <c r="C19" s="5" t="str">
        <f>IFERROR(__xludf.DUMMYFUNCTION("IF($A19="""","""",VLOOKUP($A19,IMPORTRANGE(""https://docs.google.com/spreadsheets/d/1Kz8qNPZIqq10folTQrs7L1dYLQj0XaG2K3NIs_apK40/edit#gid=0"",""bd!A1:N1000""),3,FALSE))"),"CNEL. PRINGLES 221")</f>
        <v>CNEL. PRINGLES 221</v>
      </c>
      <c r="D19" s="5">
        <f>IFERROR(__xludf.DUMMYFUNCTION("IF($A19="""","""",VLOOKUP($A19,IMPORTRANGE(""https://docs.google.com/spreadsheets/d/1Kz8qNPZIqq10folTQrs7L1dYLQj0XaG2K3NIs_apK40/edit#gid=0"",""bd!A1:N1000""),12,FALSE))"),1.0)</f>
        <v>1</v>
      </c>
      <c r="E19" s="5" t="str">
        <f>IFERROR(__xludf.DUMMYFUNCTION("IF($A19="""","""",VLOOKUP($A19,IMPORTRANGE(""https://docs.google.com/spreadsheets/d/1Kz8qNPZIqq10folTQrs7L1dYLQj0XaG2K3NIs_apK40/edit#gid=0"",""bd!A1:N1000""),11,FALSE))"),"-31.413724056049958, -64.16753884531958")</f>
        <v>-31.413724056049958, -64.16753884531958</v>
      </c>
      <c r="F19" s="5">
        <f>IFERROR(__xludf.DUMMYFUNCTION("if(A19="""","""",SPLIT(E19,"",""))"),-31.4137240560499)</f>
        <v>-31.41372406</v>
      </c>
      <c r="G19" s="5">
        <f>IFERROR(__xludf.DUMMYFUNCTION("""COMPUTED_VALUE"""),-64.1675388453195)</f>
        <v>-64.16753885</v>
      </c>
      <c r="H19" s="6">
        <f t="shared" si="1"/>
        <v>18</v>
      </c>
      <c r="K19" s="4"/>
      <c r="M19" s="4"/>
    </row>
    <row r="20">
      <c r="A20" s="1">
        <v>306.0</v>
      </c>
      <c r="B20" s="5" t="str">
        <f>IFERROR(__xludf.DUMMYFUNCTION("IF(A20="""","""",VLOOKUP(A20,IMPORTRANGE(""https://docs.google.com/spreadsheets/d/1Kz8qNPZIqq10folTQrs7L1dYLQj0XaG2K3NIs_apK40/edit#gid=0"",""bd!A1:N1000""),2,FALSE))"),"#DROGUERÍA AFEX FARMAC. SRL")</f>
        <v>#DROGUERÍA AFEX FARMAC. SRL</v>
      </c>
      <c r="C20" s="5" t="str">
        <f>IFERROR(__xludf.DUMMYFUNCTION("IF($A20="""","""",VLOOKUP($A20,IMPORTRANGE(""https://docs.google.com/spreadsheets/d/1Kz8qNPZIqq10folTQrs7L1dYLQj0XaG2K3NIs_apK40/edit#gid=0"",""bd!A1:N1000""),3,FALSE))"),"J. JOSÉ PASO 1291")</f>
        <v>J. JOSÉ PASO 1291</v>
      </c>
      <c r="D20" s="5">
        <f>IFERROR(__xludf.DUMMYFUNCTION("IF($A20="""","""",VLOOKUP($A20,IMPORTRANGE(""https://docs.google.com/spreadsheets/d/1Kz8qNPZIqq10folTQrs7L1dYLQj0XaG2K3NIs_apK40/edit#gid=0"",""bd!A1:N1000""),12,FALSE))"),1.0)</f>
        <v>1</v>
      </c>
      <c r="E20" s="5" t="str">
        <f>IFERROR(__xludf.DUMMYFUNCTION("IF($A20="""","""",VLOOKUP($A20,IMPORTRANGE(""https://docs.google.com/spreadsheets/d/1Kz8qNPZIqq10folTQrs7L1dYLQj0XaG2K3NIs_apK40/edit#gid=0"",""bd!A1:N1000""),11,FALSE))"),"-31.4173375,-64.1657028")</f>
        <v>-31.4173375,-64.1657028</v>
      </c>
      <c r="F20" s="5">
        <f>IFERROR(__xludf.DUMMYFUNCTION("if(A20="""","""",SPLIT(E20,"",""))"),-31.4173375)</f>
        <v>-31.4173375</v>
      </c>
      <c r="G20" s="5">
        <f>IFERROR(__xludf.DUMMYFUNCTION("""COMPUTED_VALUE"""),-64.1657028)</f>
        <v>-64.1657028</v>
      </c>
      <c r="H20" s="6">
        <f t="shared" si="1"/>
        <v>19</v>
      </c>
      <c r="K20" s="4"/>
      <c r="M20" s="4"/>
    </row>
    <row r="21">
      <c r="A21" s="1">
        <v>663.0</v>
      </c>
      <c r="B21" s="5" t="str">
        <f>IFERROR(__xludf.DUMMYFUNCTION("IF(A21="""","""",VLOOKUP(A21,IMPORTRANGE(""https://docs.google.com/spreadsheets/d/1Kz8qNPZIqq10folTQrs7L1dYLQj0XaG2K3NIs_apK40/edit#gid=0"",""bd!A1:N1000""),2,FALSE))"),"SERVICIOS MEDICOS SRL")</f>
        <v>SERVICIOS MEDICOS SRL</v>
      </c>
      <c r="C21" s="5" t="str">
        <f>IFERROR(__xludf.DUMMYFUNCTION("IF($A21="""","""",VLOOKUP($A21,IMPORTRANGE(""https://docs.google.com/spreadsheets/d/1Kz8qNPZIqq10folTQrs7L1dYLQj0XaG2K3NIs_apK40/edit#gid=0"",""bd!A1:N1000""),3,FALSE))"),"ESQUIU 111")</f>
        <v>ESQUIU 111</v>
      </c>
      <c r="D21" s="5">
        <f>IFERROR(__xludf.DUMMYFUNCTION("IF($A21="""","""",VLOOKUP($A21,IMPORTRANGE(""https://docs.google.com/spreadsheets/d/1Kz8qNPZIqq10folTQrs7L1dYLQj0XaG2K3NIs_apK40/edit#gid=0"",""bd!A1:N1000""),12,FALSE))"),12.0)</f>
        <v>12</v>
      </c>
      <c r="E21" s="5" t="str">
        <f>IFERROR(__xludf.DUMMYFUNCTION("IF($A21="""","""",VLOOKUP($A21,IMPORTRANGE(""https://docs.google.com/spreadsheets/d/1Kz8qNPZIqq10folTQrs7L1dYLQj0XaG2K3NIs_apK40/edit#gid=0"",""bd!A1:N1000""),11,FALSE))"),"-31.4160053,-64.1705949")</f>
        <v>-31.4160053,-64.1705949</v>
      </c>
      <c r="F21" s="5">
        <f>IFERROR(__xludf.DUMMYFUNCTION("if(A21="""","""",SPLIT(E21,"",""))"),-31.4160053)</f>
        <v>-31.4160053</v>
      </c>
      <c r="G21" s="5">
        <f>IFERROR(__xludf.DUMMYFUNCTION("""COMPUTED_VALUE"""),-64.1705949)</f>
        <v>-64.1705949</v>
      </c>
      <c r="H21" s="6">
        <f t="shared" si="1"/>
        <v>20</v>
      </c>
      <c r="K21" s="4"/>
      <c r="M21" s="4"/>
    </row>
    <row r="22">
      <c r="A22" s="1">
        <v>923.0</v>
      </c>
      <c r="B22" s="5" t="str">
        <f>IFERROR(__xludf.DUMMYFUNCTION("IF(A22="""","""",VLOOKUP(A22,IMPORTRANGE(""https://docs.google.com/spreadsheets/d/1Kz8qNPZIqq10folTQrs7L1dYLQj0XaG2K3NIs_apK40/edit#gid=0"",""bd!A1:N1000""),2,FALSE))"),"OBRA SOCIAL DE PETROLEROS DE CORDOBA")</f>
        <v>OBRA SOCIAL DE PETROLEROS DE CORDOBA</v>
      </c>
      <c r="C22" s="5" t="str">
        <f>IFERROR(__xludf.DUMMYFUNCTION("IF($A22="""","""",VLOOKUP($A22,IMPORTRANGE(""https://docs.google.com/spreadsheets/d/1Kz8qNPZIqq10folTQrs7L1dYLQj0XaG2K3NIs_apK40/edit#gid=0"",""bd!A1:N1000""),3,FALSE))"),"ESQUIU 483")</f>
        <v>ESQUIU 483</v>
      </c>
      <c r="D22" s="5">
        <f>IFERROR(__xludf.DUMMYFUNCTION("IF($A22="""","""",VLOOKUP($A22,IMPORTRANGE(""https://docs.google.com/spreadsheets/d/1Kz8qNPZIqq10folTQrs7L1dYLQj0XaG2K3NIs_apK40/edit#gid=0"",""bd!A1:N1000""),12,FALSE))"),4.0)</f>
        <v>4</v>
      </c>
      <c r="E22" s="5" t="str">
        <f>IFERROR(__xludf.DUMMYFUNCTION("IF($A22="""","""",VLOOKUP($A22,IMPORTRANGE(""https://docs.google.com/spreadsheets/d/1Kz8qNPZIqq10folTQrs7L1dYLQj0XaG2K3NIs_apK40/edit#gid=0"",""bd!A1:N1000""),11,FALSE))"),"-31.4122252,-64.1719564")</f>
        <v>-31.4122252,-64.1719564</v>
      </c>
      <c r="F22" s="5">
        <f>IFERROR(__xludf.DUMMYFUNCTION("if(A22="""","""",SPLIT(E22,"",""))"),-31.4122252)</f>
        <v>-31.4122252</v>
      </c>
      <c r="G22" s="5">
        <f>IFERROR(__xludf.DUMMYFUNCTION("""COMPUTED_VALUE"""),-64.1719564)</f>
        <v>-64.1719564</v>
      </c>
      <c r="H22" s="6">
        <f t="shared" si="1"/>
        <v>21</v>
      </c>
      <c r="K22" s="4"/>
      <c r="M22" s="4"/>
    </row>
    <row r="23">
      <c r="A23" s="1">
        <v>865.0</v>
      </c>
      <c r="B23" s="5" t="str">
        <f>IFERROR(__xludf.DUMMYFUNCTION("IF(A23="""","""",VLOOKUP(A23,IMPORTRANGE(""https://docs.google.com/spreadsheets/d/1Kz8qNPZIqq10folTQrs7L1dYLQj0XaG2K3NIs_apK40/edit#gid=0"",""bd!A1:N1000""),2,FALSE))"),"DROGUERÍA FARMATEC S.A.")</f>
        <v>DROGUERÍA FARMATEC S.A.</v>
      </c>
      <c r="C23" s="5" t="str">
        <f>IFERROR(__xludf.DUMMYFUNCTION("IF($A23="""","""",VLOOKUP($A23,IMPORTRANGE(""https://docs.google.com/spreadsheets/d/1Kz8qNPZIqq10folTQrs7L1dYLQj0XaG2K3NIs_apK40/edit#gid=0"",""bd!A1:N1000""),3,FALSE))"),"PJE. SANTOS VEGA 1025")</f>
        <v>PJE. SANTOS VEGA 1025</v>
      </c>
      <c r="D23" s="5">
        <f>IFERROR(__xludf.DUMMYFUNCTION("IF($A23="""","""",VLOOKUP($A23,IMPORTRANGE(""https://docs.google.com/spreadsheets/d/1Kz8qNPZIqq10folTQrs7L1dYLQj0XaG2K3NIs_apK40/edit#gid=0"",""bd!A1:N1000""),12,FALSE))"),1.0)</f>
        <v>1</v>
      </c>
      <c r="E23" s="5" t="str">
        <f>IFERROR(__xludf.DUMMYFUNCTION("IF($A23="""","""",VLOOKUP($A23,IMPORTRANGE(""https://docs.google.com/spreadsheets/d/1Kz8qNPZIqq10folTQrs7L1dYLQj0XaG2K3NIs_apK40/edit#gid=0"",""bd!A1:N1000""),11,FALSE))"),"-31.4031277,-64.1883462")</f>
        <v>-31.4031277,-64.1883462</v>
      </c>
      <c r="F23" s="5">
        <f>IFERROR(__xludf.DUMMYFUNCTION("if(A23="""","""",SPLIT(E23,"",""))"),-31.4031277)</f>
        <v>-31.4031277</v>
      </c>
      <c r="G23" s="5">
        <f>IFERROR(__xludf.DUMMYFUNCTION("""COMPUTED_VALUE"""),-64.1883462)</f>
        <v>-64.1883462</v>
      </c>
      <c r="H23" s="6">
        <f t="shared" si="1"/>
        <v>22</v>
      </c>
      <c r="K23" s="4"/>
      <c r="M23" s="4"/>
    </row>
    <row r="24">
      <c r="A24" s="1">
        <v>551.0</v>
      </c>
      <c r="B24" s="5" t="str">
        <f>IFERROR(__xludf.DUMMYFUNCTION("IF(A24="""","""",VLOOKUP(A24,IMPORTRANGE(""https://docs.google.com/spreadsheets/d/1Kz8qNPZIqq10folTQrs7L1dYLQj0XaG2K3NIs_apK40/edit#gid=0"",""bd!A1:N1000""),2,FALSE))"),"M&amp;E BIOTECNOLOGIA S.A.S.")</f>
        <v>M&amp;E BIOTECNOLOGIA S.A.S.</v>
      </c>
      <c r="C24" s="5" t="str">
        <f>IFERROR(__xludf.DUMMYFUNCTION("IF($A24="""","""",VLOOKUP($A24,IMPORTRANGE(""https://docs.google.com/spreadsheets/d/1Kz8qNPZIqq10folTQrs7L1dYLQj0XaG2K3NIs_apK40/edit#gid=0"",""bd!A1:N1000""),3,FALSE))"),"LAVALLEJA 1234")</f>
        <v>LAVALLEJA 1234</v>
      </c>
      <c r="D24" s="5">
        <f>IFERROR(__xludf.DUMMYFUNCTION("IF($A24="""","""",VLOOKUP($A24,IMPORTRANGE(""https://docs.google.com/spreadsheets/d/1Kz8qNPZIqq10folTQrs7L1dYLQj0XaG2K3NIs_apK40/edit#gid=0"",""bd!A1:N1000""),12,FALSE))"),1.0)</f>
        <v>1</v>
      </c>
      <c r="E24" s="5" t="str">
        <f>IFERROR(__xludf.DUMMYFUNCTION("IF($A24="""","""",VLOOKUP($A24,IMPORTRANGE(""https://docs.google.com/spreadsheets/d/1Kz8qNPZIqq10folTQrs7L1dYLQj0XaG2K3NIs_apK40/edit#gid=0"",""bd!A1:N1000""),11,FALSE))"),"-31.400985,-64.186507")</f>
        <v>-31.400985,-64.186507</v>
      </c>
      <c r="F24" s="5">
        <f>IFERROR(__xludf.DUMMYFUNCTION("if(A24="""","""",SPLIT(E24,"",""))"),-31.400985)</f>
        <v>-31.400985</v>
      </c>
      <c r="G24" s="5">
        <f>IFERROR(__xludf.DUMMYFUNCTION("""COMPUTED_VALUE"""),-64.186507)</f>
        <v>-64.186507</v>
      </c>
      <c r="H24" s="6">
        <f t="shared" si="1"/>
        <v>23</v>
      </c>
      <c r="K24" s="4"/>
      <c r="M24" s="4"/>
    </row>
    <row r="25">
      <c r="A25" s="1">
        <v>956.0</v>
      </c>
      <c r="B25" s="5" t="str">
        <f>IFERROR(__xludf.DUMMYFUNCTION("IF(A25="""","""",VLOOKUP(A25,IMPORTRANGE(""https://docs.google.com/spreadsheets/d/1Kz8qNPZIqq10folTQrs7L1dYLQj0XaG2K3NIs_apK40/edit#gid=0"",""bd!A1:N1000""),2,FALSE))"),"PROVENZA MARIA EUGENIA")</f>
        <v>PROVENZA MARIA EUGENIA</v>
      </c>
      <c r="C25" s="5" t="str">
        <f>IFERROR(__xludf.DUMMYFUNCTION("IF($A25="""","""",VLOOKUP($A25,IMPORTRANGE(""https://docs.google.com/spreadsheets/d/1Kz8qNPZIqq10folTQrs7L1dYLQj0XaG2K3NIs_apK40/edit#gid=0"",""bd!A1:N1000""),3,FALSE))"),"BAIGORRÍ 591")</f>
        <v>BAIGORRÍ 591</v>
      </c>
      <c r="D25" s="5">
        <f>IFERROR(__xludf.DUMMYFUNCTION("IF($A25="""","""",VLOOKUP($A25,IMPORTRANGE(""https://docs.google.com/spreadsheets/d/1Kz8qNPZIqq10folTQrs7L1dYLQj0XaG2K3NIs_apK40/edit#gid=0"",""bd!A1:N1000""),12,FALSE))"),4.0)</f>
        <v>4</v>
      </c>
      <c r="E25" s="5" t="str">
        <f>IFERROR(__xludf.DUMMYFUNCTION("IF($A25="""","""",VLOOKUP($A25,IMPORTRANGE(""https://docs.google.com/spreadsheets/d/1Kz8qNPZIqq10folTQrs7L1dYLQj0XaG2K3NIs_apK40/edit#gid=0"",""bd!A1:N1000""),11,FALSE))"),"-31.3929156,-64.1829875")</f>
        <v>-31.3929156,-64.1829875</v>
      </c>
      <c r="F25" s="5">
        <f>IFERROR(__xludf.DUMMYFUNCTION("if(A25="""","""",SPLIT(E25,"",""))"),-31.3929156)</f>
        <v>-31.3929156</v>
      </c>
      <c r="G25" s="5">
        <f>IFERROR(__xludf.DUMMYFUNCTION("""COMPUTED_VALUE"""),-64.1829875)</f>
        <v>-64.1829875</v>
      </c>
      <c r="H25" s="6">
        <f t="shared" si="1"/>
        <v>24</v>
      </c>
      <c r="K25" s="4"/>
      <c r="M25" s="4"/>
    </row>
    <row r="26">
      <c r="A26" s="1">
        <v>559.0</v>
      </c>
      <c r="B26" s="5" t="str">
        <f>IFERROR(__xludf.DUMMYFUNCTION("IF(A26="""","""",VLOOKUP(A26,IMPORTRANGE(""https://docs.google.com/spreadsheets/d/1Kz8qNPZIqq10folTQrs7L1dYLQj0XaG2K3NIs_apK40/edit#gid=0"",""bd!A1:N1000""),2,FALSE))"),"DROGUERIA IESA SRL")</f>
        <v>DROGUERIA IESA SRL</v>
      </c>
      <c r="C26" s="5" t="str">
        <f>IFERROR(__xludf.DUMMYFUNCTION("IF($A26="""","""",VLOOKUP($A26,IMPORTRANGE(""https://docs.google.com/spreadsheets/d/1Kz8qNPZIqq10folTQrs7L1dYLQj0XaG2K3NIs_apK40/edit#gid=0"",""bd!A1:N1000""),3,FALSE))"),"R.PEDRONI 1867")</f>
        <v>R.PEDRONI 1867</v>
      </c>
      <c r="D26" s="5">
        <f>IFERROR(__xludf.DUMMYFUNCTION("IF($A26="""","""",VLOOKUP($A26,IMPORTRANGE(""https://docs.google.com/spreadsheets/d/1Kz8qNPZIqq10folTQrs7L1dYLQj0XaG2K3NIs_apK40/edit#gid=0"",""bd!A1:N1000""),12,FALSE))"),4.0)</f>
        <v>4</v>
      </c>
      <c r="E26" s="5" t="str">
        <f>IFERROR(__xludf.DUMMYFUNCTION("IF($A26="""","""",VLOOKUP($A26,IMPORTRANGE(""https://docs.google.com/spreadsheets/d/1Kz8qNPZIqq10folTQrs7L1dYLQj0XaG2K3NIs_apK40/edit#gid=0"",""bd!A1:N1000""),11,FALSE))"),"-31.385043,-64.2187936")</f>
        <v>-31.385043,-64.2187936</v>
      </c>
      <c r="F26" s="5">
        <f>IFERROR(__xludf.DUMMYFUNCTION("if(A26="""","""",SPLIT(E26,"",""))"),-31.385043)</f>
        <v>-31.385043</v>
      </c>
      <c r="G26" s="5">
        <f>IFERROR(__xludf.DUMMYFUNCTION("""COMPUTED_VALUE"""),-64.2187936)</f>
        <v>-64.2187936</v>
      </c>
      <c r="H26" s="6">
        <f t="shared" si="1"/>
        <v>25</v>
      </c>
      <c r="K26" s="4"/>
      <c r="M26" s="4"/>
    </row>
    <row r="27">
      <c r="A27" s="1">
        <v>893.0</v>
      </c>
      <c r="B27" s="5" t="str">
        <f>IFERROR(__xludf.DUMMYFUNCTION("IF(A27="""","""",VLOOKUP(A27,IMPORTRANGE(""https://docs.google.com/spreadsheets/d/1Kz8qNPZIqq10folTQrs7L1dYLQj0XaG2K3NIs_apK40/edit#gid=0"",""bd!A1:N1000""),2,FALSE))"),"GRUPO C3 S.A.")</f>
        <v>GRUPO C3 S.A.</v>
      </c>
      <c r="C27" s="5" t="str">
        <f>IFERROR(__xludf.DUMMYFUNCTION("IF($A27="""","""",VLOOKUP($A27,IMPORTRANGE(""https://docs.google.com/spreadsheets/d/1Kz8qNPZIqq10folTQrs7L1dYLQj0XaG2K3NIs_apK40/edit#gid=0"",""bd!A1:N1000""),3,FALSE))"),"ITALIA 3159")</f>
        <v>ITALIA 3159</v>
      </c>
      <c r="D27" s="5">
        <f>IFERROR(__xludf.DUMMYFUNCTION("IF($A27="""","""",VLOOKUP($A27,IMPORTRANGE(""https://docs.google.com/spreadsheets/d/1Kz8qNPZIqq10folTQrs7L1dYLQj0XaG2K3NIs_apK40/edit#gid=0"",""bd!A1:N1000""),12,FALSE))"),4.0)</f>
        <v>4</v>
      </c>
      <c r="E27" s="5" t="str">
        <f>IFERROR(__xludf.DUMMYFUNCTION("IF($A27="""","""",VLOOKUP($A27,IMPORTRANGE(""https://docs.google.com/spreadsheets/d/1Kz8qNPZIqq10folTQrs7L1dYLQj0XaG2K3NIs_apK40/edit#gid=0"",""bd!A1:N1000""),11,FALSE))"),"-31.3841525,-64.2206523")</f>
        <v>-31.3841525,-64.2206523</v>
      </c>
      <c r="F27" s="5">
        <f>IFERROR(__xludf.DUMMYFUNCTION("if(A27="""","""",SPLIT(E27,"",""))"),-31.3841525)</f>
        <v>-31.3841525</v>
      </c>
      <c r="G27" s="5">
        <f>IFERROR(__xludf.DUMMYFUNCTION("""COMPUTED_VALUE"""),-64.2206523)</f>
        <v>-64.2206523</v>
      </c>
      <c r="H27" s="6">
        <f t="shared" si="1"/>
        <v>26</v>
      </c>
      <c r="K27" s="4"/>
      <c r="M27" s="4"/>
    </row>
    <row r="28">
      <c r="A28" s="1">
        <v>870.0</v>
      </c>
      <c r="B28" s="5" t="str">
        <f>IFERROR(__xludf.DUMMYFUNCTION("IF(A28="""","""",VLOOKUP(A28,IMPORTRANGE(""https://docs.google.com/spreadsheets/d/1Kz8qNPZIqq10folTQrs7L1dYLQj0XaG2K3NIs_apK40/edit#gid=0"",""bd!A1:N1000""),2,FALSE))"),"TACITO S.A.")</f>
        <v>TACITO S.A.</v>
      </c>
      <c r="C28" s="5" t="str">
        <f>IFERROR(__xludf.DUMMYFUNCTION("IF($A28="""","""",VLOOKUP($A28,IMPORTRANGE(""https://docs.google.com/spreadsheets/d/1Kz8qNPZIqq10folTQrs7L1dYLQj0XaG2K3NIs_apK40/edit#gid=0"",""bd!A1:N1000""),3,FALSE))"),"SAGRADA FAMILIA 652")</f>
        <v>SAGRADA FAMILIA 652</v>
      </c>
      <c r="D28" s="5">
        <f>IFERROR(__xludf.DUMMYFUNCTION("IF($A28="""","""",VLOOKUP($A28,IMPORTRANGE(""https://docs.google.com/spreadsheets/d/1Kz8qNPZIqq10folTQrs7L1dYLQj0XaG2K3NIs_apK40/edit#gid=0"",""bd!A1:N1000""),12,FALSE))"),1.0)</f>
        <v>1</v>
      </c>
      <c r="E28" s="5" t="str">
        <f>IFERROR(__xludf.DUMMYFUNCTION("IF($A28="""","""",VLOOKUP($A28,IMPORTRANGE(""https://docs.google.com/spreadsheets/d/1Kz8qNPZIqq10folTQrs7L1dYLQj0XaG2K3NIs_apK40/edit#gid=0"",""bd!A1:N1000""),11,FALSE))"),"-31.3931393,-64.2335032")</f>
        <v>-31.3931393,-64.2335032</v>
      </c>
      <c r="F28" s="5">
        <f>IFERROR(__xludf.DUMMYFUNCTION("if(A28="""","""",SPLIT(E28,"",""))"),-31.3931393)</f>
        <v>-31.3931393</v>
      </c>
      <c r="G28" s="5">
        <f>IFERROR(__xludf.DUMMYFUNCTION("""COMPUTED_VALUE"""),-64.2335032)</f>
        <v>-64.2335032</v>
      </c>
      <c r="H28" s="6">
        <f t="shared" si="1"/>
        <v>27</v>
      </c>
      <c r="K28" s="4"/>
      <c r="M28" s="4"/>
    </row>
    <row r="29">
      <c r="A29" s="1">
        <v>584.0</v>
      </c>
      <c r="B29" s="5" t="str">
        <f>IFERROR(__xludf.DUMMYFUNCTION("IF(A29="""","""",VLOOKUP(A29,IMPORTRANGE(""https://docs.google.com/spreadsheets/d/1Kz8qNPZIqq10folTQrs7L1dYLQj0XaG2K3NIs_apK40/edit#gid=0"",""bd!A1:N1000""),2,FALSE))"),"MEDICAL PRO S.A.")</f>
        <v>MEDICAL PRO S.A.</v>
      </c>
      <c r="C29" s="5" t="str">
        <f>IFERROR(__xludf.DUMMYFUNCTION("IF($A29="""","""",VLOOKUP($A29,IMPORTRANGE(""https://docs.google.com/spreadsheets/d/1Kz8qNPZIqq10folTQrs7L1dYLQj0XaG2K3NIs_apK40/edit#gid=0"",""bd!A1:N1000""),3,FALSE))"),"ALVAREZ IGARZABAL 1324")</f>
        <v>ALVAREZ IGARZABAL 1324</v>
      </c>
      <c r="D29" s="5">
        <f>IFERROR(__xludf.DUMMYFUNCTION("IF($A29="""","""",VLOOKUP($A29,IMPORTRANGE(""https://docs.google.com/spreadsheets/d/1Kz8qNPZIqq10folTQrs7L1dYLQj0XaG2K3NIs_apK40/edit#gid=0"",""bd!A1:N1000""),12,FALSE))"),4.0)</f>
        <v>4</v>
      </c>
      <c r="E29" s="5" t="str">
        <f>IFERROR(__xludf.DUMMYFUNCTION("IF($A29="""","""",VLOOKUP($A29,IMPORTRANGE(""https://docs.google.com/spreadsheets/d/1Kz8qNPZIqq10folTQrs7L1dYLQj0XaG2K3NIs_apK40/edit#gid=0"",""bd!A1:N1000""),11,FALSE))"),"-31.38027,-64.23793")</f>
        <v>-31.38027,-64.23793</v>
      </c>
      <c r="F29" s="5">
        <f>IFERROR(__xludf.DUMMYFUNCTION("if(A29="""","""",SPLIT(E29,"",""))"),-31.38027)</f>
        <v>-31.38027</v>
      </c>
      <c r="G29" s="5">
        <f>IFERROR(__xludf.DUMMYFUNCTION("""COMPUTED_VALUE"""),-64.23793)</f>
        <v>-64.23793</v>
      </c>
      <c r="H29" s="6">
        <f t="shared" si="1"/>
        <v>28</v>
      </c>
      <c r="K29" s="4"/>
      <c r="M29" s="4"/>
    </row>
    <row r="30">
      <c r="A30" s="1">
        <v>953.0</v>
      </c>
      <c r="B30" s="5" t="str">
        <f>IFERROR(__xludf.DUMMYFUNCTION("IF(A30="""","""",VLOOKUP(A30,IMPORTRANGE(""https://docs.google.com/spreadsheets/d/1Kz8qNPZIqq10folTQrs7L1dYLQj0XaG2K3NIs_apK40/edit#gid=0"",""bd!A1:N1000""),2,FALSE))"),"NOVARUM PHARMA S.A")</f>
        <v>NOVARUM PHARMA S.A</v>
      </c>
      <c r="C30" s="5" t="str">
        <f>IFERROR(__xludf.DUMMYFUNCTION("IF($A30="""","""",VLOOKUP($A30,IMPORTRANGE(""https://docs.google.com/spreadsheets/d/1Kz8qNPZIqq10folTQrs7L1dYLQj0XaG2K3NIs_apK40/edit#gid=0"",""bd!A1:N1000""),3,FALSE))"),"AVIADOR ABEL 1716")</f>
        <v>AVIADOR ABEL 1716</v>
      </c>
      <c r="D30" s="5">
        <f>IFERROR(__xludf.DUMMYFUNCTION("IF($A30="""","""",VLOOKUP($A30,IMPORTRANGE(""https://docs.google.com/spreadsheets/d/1Kz8qNPZIqq10folTQrs7L1dYLQj0XaG2K3NIs_apK40/edit#gid=0"",""bd!A1:N1000""),12,FALSE))"),4.0)</f>
        <v>4</v>
      </c>
      <c r="E30" s="5" t="str">
        <f>IFERROR(__xludf.DUMMYFUNCTION("IF($A30="""","""",VLOOKUP($A30,IMPORTRANGE(""https://docs.google.com/spreadsheets/d/1Kz8qNPZIqq10folTQrs7L1dYLQj0XaG2K3NIs_apK40/edit#gid=0"",""bd!A1:N1000""),11,FALSE))"),"-31.428714,-64.245755")</f>
        <v>-31.428714,-64.245755</v>
      </c>
      <c r="F30" s="5">
        <f>IFERROR(__xludf.DUMMYFUNCTION("if(A30="""","""",SPLIT(E30,"",""))"),-31.428714)</f>
        <v>-31.428714</v>
      </c>
      <c r="G30" s="5">
        <f>IFERROR(__xludf.DUMMYFUNCTION("""COMPUTED_VALUE"""),-64.245755)</f>
        <v>-64.245755</v>
      </c>
      <c r="H30" s="6">
        <f t="shared" si="1"/>
        <v>29</v>
      </c>
      <c r="K30" s="4"/>
      <c r="M30" s="4"/>
    </row>
    <row r="31">
      <c r="A31" s="1">
        <v>703.0</v>
      </c>
      <c r="B31" s="5" t="str">
        <f>IFERROR(__xludf.DUMMYFUNCTION("IF(A31="""","""",VLOOKUP(A31,IMPORTRANGE(""https://docs.google.com/spreadsheets/d/1Kz8qNPZIqq10folTQrs7L1dYLQj0XaG2K3NIs_apK40/edit#gid=0"",""bd!A1:N1000""),2,FALSE))"),"POLICLÍNICO POLICIAL")</f>
        <v>POLICLÍNICO POLICIAL</v>
      </c>
      <c r="C31" s="5" t="str">
        <f>IFERROR(__xludf.DUMMYFUNCTION("IF($A31="""","""",VLOOKUP($A31,IMPORTRANGE(""https://docs.google.com/spreadsheets/d/1Kz8qNPZIqq10folTQrs7L1dYLQj0XaG2K3NIs_apK40/edit#gid=0"",""bd!A1:N1000""),3,FALSE))"),"LUIS AGOTE 2825-COLON 1250")</f>
        <v>LUIS AGOTE 2825-COLON 1250</v>
      </c>
      <c r="D31" s="5">
        <f>IFERROR(__xludf.DUMMYFUNCTION("IF($A31="""","""",VLOOKUP($A31,IMPORTRANGE(""https://docs.google.com/spreadsheets/d/1Kz8qNPZIqq10folTQrs7L1dYLQj0XaG2K3NIs_apK40/edit#gid=0"",""bd!A1:N1000""),12,FALSE))"),12.0)</f>
        <v>12</v>
      </c>
      <c r="E31" s="5" t="str">
        <f>IFERROR(__xludf.DUMMYFUNCTION("IF($A31="""","""",VLOOKUP($A31,IMPORTRANGE(""https://docs.google.com/spreadsheets/d/1Kz8qNPZIqq10folTQrs7L1dYLQj0XaG2K3NIs_apK40/edit#gid=0"",""bd!A1:N1000""),11,FALSE))"),"-31.4252482,-64.2245448")</f>
        <v>-31.4252482,-64.2245448</v>
      </c>
      <c r="F31" s="5">
        <f>IFERROR(__xludf.DUMMYFUNCTION("if(A31="""","""",SPLIT(E31,"",""))"),-31.4252482)</f>
        <v>-31.4252482</v>
      </c>
      <c r="G31" s="5">
        <f>IFERROR(__xludf.DUMMYFUNCTION("""COMPUTED_VALUE"""),-64.2245448)</f>
        <v>-64.2245448</v>
      </c>
      <c r="H31" s="6">
        <f t="shared" si="1"/>
        <v>30</v>
      </c>
      <c r="K31" s="4"/>
      <c r="M31" s="4"/>
    </row>
    <row r="32">
      <c r="A32" s="1">
        <v>470.0</v>
      </c>
      <c r="B32" s="5" t="str">
        <f>IFERROR(__xludf.DUMMYFUNCTION("IF(A32="""","""",VLOOKUP(A32,IMPORTRANGE(""https://docs.google.com/spreadsheets/d/1Kz8qNPZIqq10folTQrs7L1dYLQj0XaG2K3NIs_apK40/edit#gid=0"",""bd!A1:N1000""),2,FALSE))"),"#MASTERMEDIC/EQUICENTER S.R.L")</f>
        <v>#MASTERMEDIC/EQUICENTER S.R.L</v>
      </c>
      <c r="C32" s="5" t="str">
        <f>IFERROR(__xludf.DUMMYFUNCTION("IF($A32="""","""",VLOOKUP($A32,IMPORTRANGE(""https://docs.google.com/spreadsheets/d/1Kz8qNPZIqq10folTQrs7L1dYLQj0XaG2K3NIs_apK40/edit#gid=0"",""bd!A1:N1000""),3,FALSE))"),"BAMBILLA 1030")</f>
        <v>BAMBILLA 1030</v>
      </c>
      <c r="D32" s="5">
        <f>IFERROR(__xludf.DUMMYFUNCTION("IF($A32="""","""",VLOOKUP($A32,IMPORTRANGE(""https://docs.google.com/spreadsheets/d/1Kz8qNPZIqq10folTQrs7L1dYLQj0XaG2K3NIs_apK40/edit#gid=0"",""bd!A1:N1000""),12,FALSE))"),1.0)</f>
        <v>1</v>
      </c>
      <c r="E32" s="5" t="str">
        <f>IFERROR(__xludf.DUMMYFUNCTION("IF($A32="""","""",VLOOKUP($A32,IMPORTRANGE(""https://docs.google.com/spreadsheets/d/1Kz8qNPZIqq10folTQrs7L1dYLQj0XaG2K3NIs_apK40/edit#gid=0"",""bd!A1:N1000""),11,FALSE))"),"-31.42951629168573, -64.20702086413435")</f>
        <v>-31.42951629168573, -64.20702086413435</v>
      </c>
      <c r="F32" s="5">
        <f>IFERROR(__xludf.DUMMYFUNCTION("if(A32="""","""",SPLIT(E32,"",""))"),-31.4295162916857)</f>
        <v>-31.42951629</v>
      </c>
      <c r="G32" s="5">
        <f>IFERROR(__xludf.DUMMYFUNCTION("""COMPUTED_VALUE"""),-64.2070208641343)</f>
        <v>-64.20702086</v>
      </c>
      <c r="H32" s="6">
        <f t="shared" si="1"/>
        <v>31</v>
      </c>
      <c r="K32" s="4"/>
      <c r="M32" s="4"/>
    </row>
    <row r="33">
      <c r="A33" s="1">
        <v>837.0</v>
      </c>
      <c r="B33" s="5" t="str">
        <f>IFERROR(__xludf.DUMMYFUNCTION("IF(A33="""","""",VLOOKUP(A33,IMPORTRANGE(""https://docs.google.com/spreadsheets/d/1Kz8qNPZIqq10folTQrs7L1dYLQj0XaG2K3NIs_apK40/edit#gid=0"",""bd!A1:N1000""),2,FALSE))"),"#TECHNO HEALTH S.R.L.")</f>
        <v>#TECHNO HEALTH S.R.L.</v>
      </c>
      <c r="C33" s="5" t="str">
        <f>IFERROR(__xludf.DUMMYFUNCTION("IF($A33="""","""",VLOOKUP($A33,IMPORTRANGE(""https://docs.google.com/spreadsheets/d/1Kz8qNPZIqq10folTQrs7L1dYLQj0XaG2K3NIs_apK40/edit#gid=0"",""bd!A1:N1000""),3,FALSE))"),"PARAGUAY 970 1ºB")</f>
        <v>PARAGUAY 970 1ºB</v>
      </c>
      <c r="D33" s="5">
        <f>IFERROR(__xludf.DUMMYFUNCTION("IF($A33="""","""",VLOOKUP($A33,IMPORTRANGE(""https://docs.google.com/spreadsheets/d/1Kz8qNPZIqq10folTQrs7L1dYLQj0XaG2K3NIs_apK40/edit#gid=0"",""bd!A1:N1000""),12,FALSE))"),1.0)</f>
        <v>1</v>
      </c>
      <c r="E33" s="5" t="str">
        <f>IFERROR(__xludf.DUMMYFUNCTION("IF($A33="""","""",VLOOKUP($A33,IMPORTRANGE(""https://docs.google.com/spreadsheets/d/1Kz8qNPZIqq10folTQrs7L1dYLQj0XaG2K3NIs_apK40/edit#gid=0"",""bd!A1:N1000""),11,FALSE))"),"-31.4222728,-64.2045057")</f>
        <v>-31.4222728,-64.2045057</v>
      </c>
      <c r="F33" s="5">
        <f>IFERROR(__xludf.DUMMYFUNCTION("if(A33="""","""",SPLIT(E33,"",""))"),-31.4222728)</f>
        <v>-31.4222728</v>
      </c>
      <c r="G33" s="5">
        <f>IFERROR(__xludf.DUMMYFUNCTION("""COMPUTED_VALUE"""),-64.2045057)</f>
        <v>-64.2045057</v>
      </c>
      <c r="H33" s="6">
        <f t="shared" si="1"/>
        <v>32</v>
      </c>
      <c r="K33" s="4"/>
      <c r="M33" s="4"/>
    </row>
    <row r="34">
      <c r="A34" s="1">
        <v>798.0</v>
      </c>
      <c r="B34" s="5" t="str">
        <f>IFERROR(__xludf.DUMMYFUNCTION("IF(A34="""","""",VLOOKUP(A34,IMPORTRANGE(""https://docs.google.com/spreadsheets/d/1Kz8qNPZIqq10folTQrs7L1dYLQj0XaG2K3NIs_apK40/edit#gid=0"",""bd!A1:N1000""),2,FALSE))"),"O.S.P.I.G.P.C.")</f>
        <v>O.S.P.I.G.P.C.</v>
      </c>
      <c r="C34" s="5" t="str">
        <f>IFERROR(__xludf.DUMMYFUNCTION("IF($A34="""","""",VLOOKUP($A34,IMPORTRANGE(""https://docs.google.com/spreadsheets/d/1Kz8qNPZIqq10folTQrs7L1dYLQj0XaG2K3NIs_apK40/edit#gid=0"",""bd!A1:N1000""),3,FALSE))"),"ARTIGAS 60")</f>
        <v>ARTIGAS 60</v>
      </c>
      <c r="D34" s="5">
        <f>IFERROR(__xludf.DUMMYFUNCTION("IF($A34="""","""",VLOOKUP($A34,IMPORTRANGE(""https://docs.google.com/spreadsheets/d/1Kz8qNPZIqq10folTQrs7L1dYLQj0XaG2K3NIs_apK40/edit#gid=0"",""bd!A1:N1000""),12,FALSE))"),4.0)</f>
        <v>4</v>
      </c>
      <c r="E34" s="5" t="str">
        <f>IFERROR(__xludf.DUMMYFUNCTION("IF($A34="""","""",VLOOKUP($A34,IMPORTRANGE(""https://docs.google.com/spreadsheets/d/1Kz8qNPZIqq10folTQrs7L1dYLQj0XaG2K3NIs_apK40/edit#gid=0"",""bd!A1:N1000""),11,FALSE))"),"-31.41342,-64.195171")</f>
        <v>-31.41342,-64.195171</v>
      </c>
      <c r="F34" s="5">
        <f>IFERROR(__xludf.DUMMYFUNCTION("if(A34="""","""",SPLIT(E34,"",""))"),-31.41342)</f>
        <v>-31.41342</v>
      </c>
      <c r="G34" s="5">
        <f>IFERROR(__xludf.DUMMYFUNCTION("""COMPUTED_VALUE"""),-64.195171)</f>
        <v>-64.195171</v>
      </c>
      <c r="H34" s="6">
        <f t="shared" si="1"/>
        <v>33</v>
      </c>
      <c r="K34" s="4"/>
      <c r="M34" s="4"/>
    </row>
    <row r="35">
      <c r="A35" s="1">
        <v>518.0</v>
      </c>
      <c r="B35" s="5" t="str">
        <f>IFERROR(__xludf.DUMMYFUNCTION("IF(A35="""","""",VLOOKUP(A35,IMPORTRANGE(""https://docs.google.com/spreadsheets/d/1Kz8qNPZIqq10folTQrs7L1dYLQj0XaG2K3NIs_apK40/edit#gid=0"",""bd!A1:N1000""),2,FALSE))"),"ASOC. MUT. MER. DEL P. DE A.G.E.C. CBA")</f>
        <v>ASOC. MUT. MER. DEL P. DE A.G.E.C. CBA</v>
      </c>
      <c r="C35" s="5" t="str">
        <f>IFERROR(__xludf.DUMMYFUNCTION("IF($A35="""","""",VLOOKUP($A35,IMPORTRANGE(""https://docs.google.com/spreadsheets/d/1Kz8qNPZIqq10folTQrs7L1dYLQj0XaG2K3NIs_apK40/edit#gid=0"",""bd!A1:N1000""),3,FALSE))"),"DEAN FUNES 266")</f>
        <v>DEAN FUNES 266</v>
      </c>
      <c r="D35" s="5">
        <f>IFERROR(__xludf.DUMMYFUNCTION("IF($A35="""","""",VLOOKUP($A35,IMPORTRANGE(""https://docs.google.com/spreadsheets/d/1Kz8qNPZIqq10folTQrs7L1dYLQj0XaG2K3NIs_apK40/edit#gid=0"",""bd!A1:N1000""),12,FALSE))"),1.0)</f>
        <v>1</v>
      </c>
      <c r="E35" s="5" t="str">
        <f>IFERROR(__xludf.DUMMYFUNCTION("IF($A35="""","""",VLOOKUP($A35,IMPORTRANGE(""https://docs.google.com/spreadsheets/d/1Kz8qNPZIqq10folTQrs7L1dYLQj0XaG2K3NIs_apK40/edit#gid=0"",""bd!A1:N1000""),11,FALSE))"),"-31.414828,-64.187439")</f>
        <v>-31.414828,-64.187439</v>
      </c>
      <c r="F35" s="5">
        <f>IFERROR(__xludf.DUMMYFUNCTION("if(A35="""","""",SPLIT(E35,"",""))"),-31.414828)</f>
        <v>-31.414828</v>
      </c>
      <c r="G35" s="5">
        <f>IFERROR(__xludf.DUMMYFUNCTION("""COMPUTED_VALUE"""),-64.187439)</f>
        <v>-64.187439</v>
      </c>
      <c r="H35" s="6">
        <f t="shared" si="1"/>
        <v>34</v>
      </c>
      <c r="K35" s="4"/>
      <c r="M35" s="4"/>
    </row>
    <row r="36">
      <c r="A36" s="1">
        <v>398.0</v>
      </c>
      <c r="B36" s="5" t="str">
        <f>IFERROR(__xludf.DUMMYFUNCTION("IF(A36="""","""",VLOOKUP(A36,IMPORTRANGE(""https://docs.google.com/spreadsheets/d/1Kz8qNPZIqq10folTQrs7L1dYLQj0XaG2K3NIs_apK40/edit#gid=0"",""bd!A1:N1000""),2,FALSE))"),"ASOC.MUT.DE EMPL.DEL BCO DE CBA")</f>
        <v>ASOC.MUT.DE EMPL.DEL BCO DE CBA</v>
      </c>
      <c r="C36" s="5" t="str">
        <f>IFERROR(__xludf.DUMMYFUNCTION("IF($A36="""","""",VLOOKUP($A36,IMPORTRANGE(""https://docs.google.com/spreadsheets/d/1Kz8qNPZIqq10folTQrs7L1dYLQj0XaG2K3NIs_apK40/edit#gid=0"",""bd!A1:N1000""),3,FALSE))"),"27 DE ABRIL 275")</f>
        <v>27 DE ABRIL 275</v>
      </c>
      <c r="D36" s="5">
        <f>IFERROR(__xludf.DUMMYFUNCTION("IF($A36="""","""",VLOOKUP($A36,IMPORTRANGE(""https://docs.google.com/spreadsheets/d/1Kz8qNPZIqq10folTQrs7L1dYLQj0XaG2K3NIs_apK40/edit#gid=0"",""bd!A1:N1000""),12,FALSE))"),4.0)</f>
        <v>4</v>
      </c>
      <c r="E36" s="5" t="str">
        <f>IFERROR(__xludf.DUMMYFUNCTION("IF($A36="""","""",VLOOKUP($A36,IMPORTRANGE(""https://docs.google.com/spreadsheets/d/1Kz8qNPZIqq10folTQrs7L1dYLQj0XaG2K3NIs_apK40/edit#gid=0"",""bd!A1:N1000""),11,FALSE))"),"-31.416081,-64.1882809")</f>
        <v>-31.416081,-64.1882809</v>
      </c>
      <c r="F36" s="5">
        <f>IFERROR(__xludf.DUMMYFUNCTION("if(A36="""","""",SPLIT(E36,"",""))"),-31.416081)</f>
        <v>-31.416081</v>
      </c>
      <c r="G36" s="5">
        <f>IFERROR(__xludf.DUMMYFUNCTION("""COMPUTED_VALUE"""),-64.1882809)</f>
        <v>-64.1882809</v>
      </c>
      <c r="H36" s="6">
        <f t="shared" si="1"/>
        <v>35</v>
      </c>
      <c r="K36" s="4"/>
      <c r="M36" s="4"/>
    </row>
    <row r="37">
      <c r="A37" s="1">
        <v>513.0</v>
      </c>
      <c r="B37" s="5" t="str">
        <f>IFERROR(__xludf.DUMMYFUNCTION("IF(A37="""","""",VLOOKUP(A37,IMPORTRANGE(""https://docs.google.com/spreadsheets/d/1Kz8qNPZIqq10folTQrs7L1dYLQj0XaG2K3NIs_apK40/edit#gid=0"",""bd!A1:N1000""),2,FALSE))"),"#NARVAEZ VILLARRUBIA CLAUDIA WILLMA TECNOMED")</f>
        <v>#NARVAEZ VILLARRUBIA CLAUDIA WILLMA TECNOMED</v>
      </c>
      <c r="C37" s="5" t="str">
        <f>IFERROR(__xludf.DUMMYFUNCTION("IF($A37="""","""",VLOOKUP($A37,IMPORTRANGE(""https://docs.google.com/spreadsheets/d/1Kz8qNPZIqq10folTQrs7L1dYLQj0XaG2K3NIs_apK40/edit#gid=0"",""bd!A1:N1000""),3,FALSE))"),"SAN MARTIN 729")</f>
        <v>SAN MARTIN 729</v>
      </c>
      <c r="D37" s="5">
        <f>IFERROR(__xludf.DUMMYFUNCTION("IF($A37="""","""",VLOOKUP($A37,IMPORTRANGE(""https://docs.google.com/spreadsheets/d/1Kz8qNPZIqq10folTQrs7L1dYLQj0XaG2K3NIs_apK40/edit#gid=0"",""bd!A1:N1000""),12,FALSE))"),1.0)</f>
        <v>1</v>
      </c>
      <c r="E37" s="5" t="str">
        <f>IFERROR(__xludf.DUMMYFUNCTION("IF($A37="""","""",VLOOKUP($A37,IMPORTRANGE(""https://docs.google.com/spreadsheets/d/1Kz8qNPZIqq10folTQrs7L1dYLQj0XaG2K3NIs_apK40/edit#gid=0"",""bd!A1:N1000""),11,FALSE))"),"-31.4075794,-64.180625")</f>
        <v>-31.4075794,-64.180625</v>
      </c>
      <c r="F37" s="5">
        <f>IFERROR(__xludf.DUMMYFUNCTION("if(A37="""","""",SPLIT(E37,"",""))"),-31.4075794)</f>
        <v>-31.4075794</v>
      </c>
      <c r="G37" s="5">
        <f>IFERROR(__xludf.DUMMYFUNCTION("""COMPUTED_VALUE"""),-64.180625)</f>
        <v>-64.180625</v>
      </c>
      <c r="H37" s="6">
        <f t="shared" si="1"/>
        <v>36</v>
      </c>
      <c r="K37" s="4"/>
      <c r="M37" s="4"/>
    </row>
    <row r="38">
      <c r="A38" s="1">
        <v>521.0</v>
      </c>
      <c r="B38" s="5" t="str">
        <f>IFERROR(__xludf.DUMMYFUNCTION("IF(A38="""","""",VLOOKUP(A38,IMPORTRANGE(""https://docs.google.com/spreadsheets/d/1Kz8qNPZIqq10folTQrs7L1dYLQj0XaG2K3NIs_apK40/edit#gid=0"",""bd!A1:N1000""),2,FALSE))"),"DEL LIBERTADOR S.A.")</f>
        <v>DEL LIBERTADOR S.A.</v>
      </c>
      <c r="C38" s="5" t="str">
        <f>IFERROR(__xludf.DUMMYFUNCTION("IF($A38="""","""",VLOOKUP($A38,IMPORTRANGE(""https://docs.google.com/spreadsheets/d/1Kz8qNPZIqq10folTQrs7L1dYLQj0XaG2K3NIs_apK40/edit#gid=0"",""bd!A1:N1000""),3,FALSE))"),"SANTIAGO DEL ESTERO 369")</f>
        <v>SANTIAGO DEL ESTERO 369</v>
      </c>
      <c r="D38" s="5">
        <f>IFERROR(__xludf.DUMMYFUNCTION("IF($A38="""","""",VLOOKUP($A38,IMPORTRANGE(""https://docs.google.com/spreadsheets/d/1Kz8qNPZIqq10folTQrs7L1dYLQj0XaG2K3NIs_apK40/edit#gid=0"",""bd!A1:N1000""),12,FALSE))"),1.0)</f>
        <v>1</v>
      </c>
      <c r="E38" s="5" t="str">
        <f>IFERROR(__xludf.DUMMYFUNCTION("IF($A38="""","""",VLOOKUP($A38,IMPORTRANGE(""https://docs.google.com/spreadsheets/d/1Kz8qNPZIqq10folTQrs7L1dYLQj0XaG2K3NIs_apK40/edit#gid=0"",""bd!A1:N1000""),11,FALSE))"),"-31.413788,-64.175771")</f>
        <v>-31.413788,-64.175771</v>
      </c>
      <c r="F38" s="5">
        <f>IFERROR(__xludf.DUMMYFUNCTION("if(A38="""","""",SPLIT(E38,"",""))"),-31.413788)</f>
        <v>-31.413788</v>
      </c>
      <c r="G38" s="5">
        <f>IFERROR(__xludf.DUMMYFUNCTION("""COMPUTED_VALUE"""),-64.175771)</f>
        <v>-64.175771</v>
      </c>
      <c r="H38" s="6">
        <f t="shared" si="1"/>
        <v>37</v>
      </c>
      <c r="K38" s="4"/>
      <c r="M38" s="4"/>
    </row>
    <row r="39">
      <c r="A39" s="1">
        <v>846.0</v>
      </c>
      <c r="B39" s="5" t="str">
        <f>IFERROR(__xludf.DUMMYFUNCTION("IF(A39="""","""",VLOOKUP(A39,IMPORTRANGE(""https://docs.google.com/spreadsheets/d/1Kz8qNPZIqq10folTQrs7L1dYLQj0XaG2K3NIs_apK40/edit#gid=0"",""bd!A1:N1000""),2,FALSE))"),"ABC S.A.")</f>
        <v>ABC S.A.</v>
      </c>
      <c r="C39" s="5" t="str">
        <f>IFERROR(__xludf.DUMMYFUNCTION("IF($A39="""","""",VLOOKUP($A39,IMPORTRANGE(""https://docs.google.com/spreadsheets/d/1Kz8qNPZIqq10folTQrs7L1dYLQj0XaG2K3NIs_apK40/edit#gid=0"",""bd!A1:N1000""),3,FALSE))"),"LIMA 210")</f>
        <v>LIMA 210</v>
      </c>
      <c r="D39" s="5">
        <f>IFERROR(__xludf.DUMMYFUNCTION("IF($A39="""","""",VLOOKUP($A39,IMPORTRANGE(""https://docs.google.com/spreadsheets/d/1Kz8qNPZIqq10folTQrs7L1dYLQj0XaG2K3NIs_apK40/edit#gid=0"",""bd!A1:N1000""),12,FALSE))"),4.0)</f>
        <v>4</v>
      </c>
      <c r="E39" s="5" t="str">
        <f>IFERROR(__xludf.DUMMYFUNCTION("IF($A39="""","""",VLOOKUP($A39,IMPORTRANGE(""https://docs.google.com/spreadsheets/d/1Kz8qNPZIqq10folTQrs7L1dYLQj0XaG2K3NIs_apK40/edit#gid=0"",""bd!A1:N1000""),11,FALSE))"),"-31.4134874,-64.1796471")</f>
        <v>-31.4134874,-64.1796471</v>
      </c>
      <c r="F39" s="5">
        <f>IFERROR(__xludf.DUMMYFUNCTION("if(A39="""","""",SPLIT(E39,"",""))"),-31.4134874)</f>
        <v>-31.4134874</v>
      </c>
      <c r="G39" s="5">
        <f>IFERROR(__xludf.DUMMYFUNCTION("""COMPUTED_VALUE"""),-64.1796471)</f>
        <v>-64.1796471</v>
      </c>
      <c r="H39" s="6">
        <f t="shared" si="1"/>
        <v>38</v>
      </c>
      <c r="K39" s="4"/>
      <c r="M39" s="4"/>
    </row>
    <row r="40">
      <c r="A40" s="1">
        <v>1003.0</v>
      </c>
      <c r="B40" s="5" t="str">
        <f>IFERROR(__xludf.DUMMYFUNCTION("IF(A40="""","""",VLOOKUP(A40,IMPORTRANGE(""https://docs.google.com/spreadsheets/d/1Kz8qNPZIqq10folTQrs7L1dYLQj0XaG2K3NIs_apK40/edit#gid=0"",""bd!A1:N1000""),2,FALSE))"),"CASAS ANGEL MARIANO")</f>
        <v>CASAS ANGEL MARIANO</v>
      </c>
      <c r="C40" s="5" t="str">
        <f>IFERROR(__xludf.DUMMYFUNCTION("IF($A40="""","""",VLOOKUP($A40,IMPORTRANGE(""https://docs.google.com/spreadsheets/d/1Kz8qNPZIqq10folTQrs7L1dYLQj0XaG2K3NIs_apK40/edit#gid=0"",""bd!A1:N1000""),3,FALSE))"),"SAN JERONIMO 230")</f>
        <v>SAN JERONIMO 230</v>
      </c>
      <c r="D40" s="5">
        <f>IFERROR(__xludf.DUMMYFUNCTION("IF($A40="""","""",VLOOKUP($A40,IMPORTRANGE(""https://docs.google.com/spreadsheets/d/1Kz8qNPZIqq10folTQrs7L1dYLQj0XaG2K3NIs_apK40/edit#gid=0"",""bd!A1:N1000""),12,FALSE))"),4.0)</f>
        <v>4</v>
      </c>
      <c r="E40" s="5" t="str">
        <f>IFERROR(__xludf.DUMMYFUNCTION("IF($A40="""","""",VLOOKUP($A40,IMPORTRANGE(""https://docs.google.com/spreadsheets/d/1Kz8qNPZIqq10folTQrs7L1dYLQj0XaG2K3NIs_apK40/edit#gid=0"",""bd!A1:N1000""),11,FALSE))"),"-31.41813,-64.181285")</f>
        <v>-31.41813,-64.181285</v>
      </c>
      <c r="F40" s="5">
        <f>IFERROR(__xludf.DUMMYFUNCTION("if(A40="""","""",SPLIT(E40,"",""))"),-31.41813)</f>
        <v>-31.41813</v>
      </c>
      <c r="G40" s="5">
        <f>IFERROR(__xludf.DUMMYFUNCTION("""COMPUTED_VALUE"""),-64.181285)</f>
        <v>-64.181285</v>
      </c>
      <c r="H40" s="6">
        <f t="shared" si="1"/>
        <v>39</v>
      </c>
      <c r="K40" s="4"/>
      <c r="M40" s="4"/>
    </row>
    <row r="41">
      <c r="A41" s="1" t="s">
        <v>10</v>
      </c>
      <c r="B41" s="5" t="str">
        <f>IFERROR(__xludf.DUMMYFUNCTION("IF(A41="""","""",VLOOKUP(A41,IMPORTRANGE(""https://docs.google.com/spreadsheets/d/1Kz8qNPZIqq10folTQrs7L1dYLQj0XaG2K3NIs_apK40/edit#gid=0"",""bd!A1:N1000""),2,FALSE))"),"ASOC. MUT. MER. DEL P. DE A.G.E.C. CBA")</f>
        <v>ASOC. MUT. MER. DEL P. DE A.G.E.C. CBA</v>
      </c>
      <c r="C41" s="5" t="str">
        <f>IFERROR(__xludf.DUMMYFUNCTION("IF($A41="""","""",VLOOKUP($A41,IMPORTRANGE(""https://docs.google.com/spreadsheets/d/1Kz8qNPZIqq10folTQrs7L1dYLQj0XaG2K3NIs_apK40/edit#gid=0"",""bd!A1:N1000""),3,FALSE))"),"BV. GUZMAN 65")</f>
        <v>BV. GUZMAN 65</v>
      </c>
      <c r="D41" s="5">
        <f>IFERROR(__xludf.DUMMYFUNCTION("IF($A41="""","""",VLOOKUP($A41,IMPORTRANGE(""https://docs.google.com/spreadsheets/d/1Kz8qNPZIqq10folTQrs7L1dYLQj0XaG2K3NIs_apK40/edit#gid=0"",""bd!A1:N1000""),12,FALSE))"),1.0)</f>
        <v>1</v>
      </c>
      <c r="E41" s="5" t="str">
        <f>IFERROR(__xludf.DUMMYFUNCTION("IF($A41="""","""",VLOOKUP($A41,IMPORTRANGE(""https://docs.google.com/spreadsheets/d/1Kz8qNPZIqq10folTQrs7L1dYLQj0XaG2K3NIs_apK40/edit#gid=0"",""bd!A1:N1000""),11,FALSE))"),"-31.41763493383751, -64.17631004045869")</f>
        <v>-31.41763493383751, -64.17631004045869</v>
      </c>
      <c r="F41" s="5">
        <f>IFERROR(__xludf.DUMMYFUNCTION("if(A41="""","""",SPLIT(E41,"",""))"),-31.4176349338375)</f>
        <v>-31.41763493</v>
      </c>
      <c r="G41" s="5">
        <f>IFERROR(__xludf.DUMMYFUNCTION("""COMPUTED_VALUE"""),-64.1763100404586)</f>
        <v>-64.17631004</v>
      </c>
      <c r="H41" s="6">
        <f t="shared" si="1"/>
        <v>40</v>
      </c>
      <c r="K41" s="4"/>
      <c r="M41" s="4"/>
    </row>
    <row r="42">
      <c r="A42" s="1" t="s">
        <v>11</v>
      </c>
      <c r="B42" s="5" t="str">
        <f>IFERROR(__xludf.DUMMYFUNCTION("IF(A42="""","""",VLOOKUP(A42,IMPORTRANGE(""https://docs.google.com/spreadsheets/d/1Kz8qNPZIqq10folTQrs7L1dYLQj0XaG2K3NIs_apK40/edit#gid=0"",""bd!A1:N1000""),2,FALSE))"),"BRANDALISE MARIANO JOSE")</f>
        <v>BRANDALISE MARIANO JOSE</v>
      </c>
      <c r="C42" s="5" t="str">
        <f>IFERROR(__xludf.DUMMYFUNCTION("IF($A42="""","""",VLOOKUP($A42,IMPORTRANGE(""https://docs.google.com/spreadsheets/d/1Kz8qNPZIqq10folTQrs7L1dYLQj0XaG2K3NIs_apK40/edit#gid=0"",""bd!A1:N1000""),3,FALSE))"),"BALCARCE 390")</f>
        <v>BALCARCE 390</v>
      </c>
      <c r="D42" s="5">
        <f>IFERROR(__xludf.DUMMYFUNCTION("IF($A42="""","""",VLOOKUP($A42,IMPORTRANGE(""https://docs.google.com/spreadsheets/d/1Kz8qNPZIqq10folTQrs7L1dYLQj0XaG2K3NIs_apK40/edit#gid=0"",""bd!A1:N1000""),12,FALSE))"),4.0)</f>
        <v>4</v>
      </c>
      <c r="E42" s="5" t="str">
        <f>IFERROR(__xludf.DUMMYFUNCTION("IF($A42="""","""",VLOOKUP($A42,IMPORTRANGE(""https://docs.google.com/spreadsheets/d/1Kz8qNPZIqq10folTQrs7L1dYLQj0XaG2K3NIs_apK40/edit#gid=0"",""bd!A1:N1000""),11,FALSE))"),"-31.4226484,-64.1779228")</f>
        <v>-31.4226484,-64.1779228</v>
      </c>
      <c r="F42" s="5">
        <f>IFERROR(__xludf.DUMMYFUNCTION("if(A42="""","""",SPLIT(E42,"",""))"),-31.4226484)</f>
        <v>-31.4226484</v>
      </c>
      <c r="G42" s="5">
        <f>IFERROR(__xludf.DUMMYFUNCTION("""COMPUTED_VALUE"""),-64.1779228)</f>
        <v>-64.1779228</v>
      </c>
      <c r="H42" s="6">
        <f t="shared" si="1"/>
        <v>41</v>
      </c>
      <c r="K42" s="4"/>
      <c r="M42" s="4"/>
    </row>
    <row r="43">
      <c r="A43" s="1">
        <v>1039.0</v>
      </c>
      <c r="B43" s="5" t="str">
        <f>IFERROR(__xludf.DUMMYFUNCTION("IF(A43="""","""",VLOOKUP(A43,IMPORTRANGE(""https://docs.google.com/spreadsheets/d/1Kz8qNPZIqq10folTQrs7L1dYLQj0XaG2K3NIs_apK40/edit#gid=0"",""bd!A1:N1000""),2,FALSE))"),"FEMEX ARGENTINA SRL")</f>
        <v>FEMEX ARGENTINA SRL</v>
      </c>
      <c r="C43" s="5" t="str">
        <f>IFERROR(__xludf.DUMMYFUNCTION("IF($A43="""","""",VLOOKUP($A43,IMPORTRANGE(""https://docs.google.com/spreadsheets/d/1Kz8qNPZIqq10folTQrs7L1dYLQj0XaG2K3NIs_apK40/edit#gid=0"",""bd!A1:N1000""),3,FALSE))"),"GOETHE 1747")</f>
        <v>GOETHE 1747</v>
      </c>
      <c r="D43" s="5">
        <f>IFERROR(__xludf.DUMMYFUNCTION("IF($A43="""","""",VLOOKUP($A43,IMPORTRANGE(""https://docs.google.com/spreadsheets/d/1Kz8qNPZIqq10folTQrs7L1dYLQj0XaG2K3NIs_apK40/edit#gid=0"",""bd!A1:N1000""),12,FALSE))"),4.0)</f>
        <v>4</v>
      </c>
      <c r="E43" s="5" t="str">
        <f>IFERROR(__xludf.DUMMYFUNCTION("IF($A43="""","""",VLOOKUP($A43,IMPORTRANGE(""https://docs.google.com/spreadsheets/d/1Kz8qNPZIqq10folTQrs7L1dYLQj0XaG2K3NIs_apK40/edit#gid=0"",""bd!A1:N1000""),11,FALSE))"),"-31.4281955,-64.1621894")</f>
        <v>-31.4281955,-64.1621894</v>
      </c>
      <c r="F43" s="5">
        <f>IFERROR(__xludf.DUMMYFUNCTION("if(A43="""","""",SPLIT(E43,"",""))"),-31.4281955)</f>
        <v>-31.4281955</v>
      </c>
      <c r="G43" s="5">
        <f>IFERROR(__xludf.DUMMYFUNCTION("""COMPUTED_VALUE"""),-64.1621894)</f>
        <v>-64.1621894</v>
      </c>
      <c r="H43" s="6">
        <f t="shared" si="1"/>
        <v>42</v>
      </c>
      <c r="K43" s="4"/>
      <c r="M43" s="4"/>
    </row>
    <row r="44">
      <c r="A44" s="1">
        <v>922.0</v>
      </c>
      <c r="B44" s="5" t="str">
        <f>IFERROR(__xludf.DUMMYFUNCTION("IF(A44="""","""",VLOOKUP(A44,IMPORTRANGE(""https://docs.google.com/spreadsheets/d/1Kz8qNPZIqq10folTQrs7L1dYLQj0XaG2K3NIs_apK40/edit#gid=0"",""bd!A1:N1000""),2,FALSE))"),"VETACORD COMERCIAL S.A.")</f>
        <v>VETACORD COMERCIAL S.A.</v>
      </c>
      <c r="C44" s="5" t="str">
        <f>IFERROR(__xludf.DUMMYFUNCTION("IF($A44="""","""",VLOOKUP($A44,IMPORTRANGE(""https://docs.google.com/spreadsheets/d/1Kz8qNPZIqq10folTQrs7L1dYLQj0XaG2K3NIs_apK40/edit#gid=0"",""bd!A1:N1000""),3,FALSE))"),"ESTADOS UNIDOS 2796")</f>
        <v>ESTADOS UNIDOS 2796</v>
      </c>
      <c r="D44" s="5">
        <f>IFERROR(__xludf.DUMMYFUNCTION("IF($A44="""","""",VLOOKUP($A44,IMPORTRANGE(""https://docs.google.com/spreadsheets/d/1Kz8qNPZIqq10folTQrs7L1dYLQj0XaG2K3NIs_apK40/edit#gid=0"",""bd!A1:N1000""),12,FALSE))"),4.0)</f>
        <v>4</v>
      </c>
      <c r="E44" s="5" t="str">
        <f>IFERROR(__xludf.DUMMYFUNCTION("IF($A44="""","""",VLOOKUP($A44,IMPORTRANGE(""https://docs.google.com/spreadsheets/d/1Kz8qNPZIqq10folTQrs7L1dYLQj0XaG2K3NIs_apK40/edit#gid=0"",""bd!A1:N1000""),11,FALSE))"),"-31.422551,-64.147938")</f>
        <v>-31.422551,-64.147938</v>
      </c>
      <c r="F44" s="5">
        <f>IFERROR(__xludf.DUMMYFUNCTION("if(A44="""","""",SPLIT(E44,"",""))"),-31.422551)</f>
        <v>-31.422551</v>
      </c>
      <c r="G44" s="5">
        <f>IFERROR(__xludf.DUMMYFUNCTION("""COMPUTED_VALUE"""),-64.147938)</f>
        <v>-64.147938</v>
      </c>
      <c r="H44" s="6">
        <f t="shared" si="1"/>
        <v>43</v>
      </c>
      <c r="K44" s="4"/>
      <c r="M44" s="4"/>
    </row>
    <row r="45">
      <c r="A45" s="1">
        <v>402.0</v>
      </c>
      <c r="B45" s="5" t="str">
        <f>IFERROR(__xludf.DUMMYFUNCTION("IF(A45="""","""",VLOOKUP(A45,IMPORTRANGE(""https://docs.google.com/spreadsheets/d/1Kz8qNPZIqq10folTQrs7L1dYLQj0XaG2K3NIs_apK40/edit#gid=0"",""bd!A1:N1000""),2,FALSE))"),"STARICCO MULLER LEONARDO")</f>
        <v>STARICCO MULLER LEONARDO</v>
      </c>
      <c r="C45" s="5" t="str">
        <f>IFERROR(__xludf.DUMMYFUNCTION("IF($A45="""","""",VLOOKUP($A45,IMPORTRANGE(""https://docs.google.com/spreadsheets/d/1Kz8qNPZIqq10folTQrs7L1dYLQj0XaG2K3NIs_apK40/edit#gid=0"",""bd!A1:N1000""),3,FALSE))"),"SOLARES 1728")</f>
        <v>SOLARES 1728</v>
      </c>
      <c r="D45" s="5">
        <f>IFERROR(__xludf.DUMMYFUNCTION("IF($A45="""","""",VLOOKUP($A45,IMPORTRANGE(""https://docs.google.com/spreadsheets/d/1Kz8qNPZIqq10folTQrs7L1dYLQj0XaG2K3NIs_apK40/edit#gid=0"",""bd!A1:N1000""),12,FALSE))"),1.0)</f>
        <v>1</v>
      </c>
      <c r="E45" s="5" t="str">
        <f>IFERROR(__xludf.DUMMYFUNCTION("IF($A45="""","""",VLOOKUP($A45,IMPORTRANGE(""https://docs.google.com/spreadsheets/d/1Kz8qNPZIqq10folTQrs7L1dYLQj0XaG2K3NIs_apK40/edit#gid=0"",""bd!A1:N1000""),11,FALSE))"),"-31.428620128724393, -64.14283356440461")</f>
        <v>-31.428620128724393, -64.14283356440461</v>
      </c>
      <c r="F45" s="5">
        <f>IFERROR(__xludf.DUMMYFUNCTION("if(A45="""","""",SPLIT(E45,"",""))"),-31.4286201287243)</f>
        <v>-31.42862013</v>
      </c>
      <c r="G45" s="5">
        <f>IFERROR(__xludf.DUMMYFUNCTION("""COMPUTED_VALUE"""),-64.1428335644046)</f>
        <v>-64.14283356</v>
      </c>
      <c r="H45" s="6">
        <f t="shared" si="1"/>
        <v>44</v>
      </c>
      <c r="K45" s="4"/>
      <c r="M45" s="4"/>
    </row>
    <row r="46">
      <c r="A46" s="1">
        <v>412.0</v>
      </c>
      <c r="B46" s="5" t="str">
        <f>IFERROR(__xludf.DUMMYFUNCTION("IF(A46="""","""",VLOOKUP(A46,IMPORTRANGE(""https://docs.google.com/spreadsheets/d/1Kz8qNPZIqq10folTQrs7L1dYLQj0XaG2K3NIs_apK40/edit#gid=0"",""bd!A1:N1000""),2,FALSE))"),"FARMACIA MUNICIPAL - MUNICIPALIDAD DE CORDOBA")</f>
        <v>FARMACIA MUNICIPAL - MUNICIPALIDAD DE CORDOBA</v>
      </c>
      <c r="C46" s="5" t="str">
        <f>IFERROR(__xludf.DUMMYFUNCTION("IF($A46="""","""",VLOOKUP($A46,IMPORTRANGE(""https://docs.google.com/spreadsheets/d/1Kz8qNPZIqq10folTQrs7L1dYLQj0XaG2K3NIs_apK40/edit#gid=0"",""bd!A1:N1000""),3,FALSE))"),"O. CASTELLANO 2155")</f>
        <v>O. CASTELLANO 2155</v>
      </c>
      <c r="D46" s="5">
        <f>IFERROR(__xludf.DUMMYFUNCTION("IF($A46="""","""",VLOOKUP($A46,IMPORTRANGE(""https://docs.google.com/spreadsheets/d/1Kz8qNPZIqq10folTQrs7L1dYLQj0XaG2K3NIs_apK40/edit#gid=0"",""bd!A1:N1000""),12,FALSE))"),1.0)</f>
        <v>1</v>
      </c>
      <c r="E46" s="5" t="str">
        <f>IFERROR(__xludf.DUMMYFUNCTION("IF($A46="""","""",VLOOKUP($A46,IMPORTRANGE(""https://docs.google.com/spreadsheets/d/1Kz8qNPZIqq10folTQrs7L1dYLQj0XaG2K3NIs_apK40/edit#gid=0"",""bd!A1:N1000""),11,FALSE))"),"-31.433595,-64.140872")</f>
        <v>-31.433595,-64.140872</v>
      </c>
      <c r="F46" s="5">
        <f>IFERROR(__xludf.DUMMYFUNCTION("if(A46="""","""",SPLIT(E46,"",""))"),-31.433595)</f>
        <v>-31.433595</v>
      </c>
      <c r="G46" s="5">
        <f>IFERROR(__xludf.DUMMYFUNCTION("""COMPUTED_VALUE"""),-64.140872)</f>
        <v>-64.140872</v>
      </c>
      <c r="H46" s="6">
        <f t="shared" si="1"/>
        <v>45</v>
      </c>
      <c r="K46" s="4"/>
      <c r="M46" s="4"/>
    </row>
    <row r="47">
      <c r="A47" s="1">
        <v>433.0</v>
      </c>
      <c r="B47" s="5" t="str">
        <f>IFERROR(__xludf.DUMMYFUNCTION("IF(A47="""","""",VLOOKUP(A47,IMPORTRANGE(""https://docs.google.com/spreadsheets/d/1Kz8qNPZIqq10folTQrs7L1dYLQj0XaG2K3NIs_apK40/edit#gid=0"",""bd!A1:N1000""),2,FALSE))"),"#GRIFF SALUD")</f>
        <v>#GRIFF SALUD</v>
      </c>
      <c r="C47" s="5" t="str">
        <f>IFERROR(__xludf.DUMMYFUNCTION("IF($A47="""","""",VLOOKUP($A47,IMPORTRANGE(""https://docs.google.com/spreadsheets/d/1Kz8qNPZIqq10folTQrs7L1dYLQj0XaG2K3NIs_apK40/edit#gid=0"",""bd!A1:N1000""),3,FALSE))"),"MIGUEL DE SESSE 3995")</f>
        <v>MIGUEL DE SESSE 3995</v>
      </c>
      <c r="D47" s="5">
        <f>IFERROR(__xludf.DUMMYFUNCTION("IF($A47="""","""",VLOOKUP($A47,IMPORTRANGE(""https://docs.google.com/spreadsheets/d/1Kz8qNPZIqq10folTQrs7L1dYLQj0XaG2K3NIs_apK40/edit#gid=0"",""bd!A1:N1000""),12,FALSE))"),1.0)</f>
        <v>1</v>
      </c>
      <c r="E47" s="5" t="str">
        <f>IFERROR(__xludf.DUMMYFUNCTION("IF($A47="""","""",VLOOKUP($A47,IMPORTRANGE(""https://docs.google.com/spreadsheets/d/1Kz8qNPZIqq10folTQrs7L1dYLQj0XaG2K3NIs_apK40/edit#gid=0"",""bd!A1:N1000""),11,FALSE))"),"-31.438678505850127, -64.13570608340069")</f>
        <v>-31.438678505850127, -64.13570608340069</v>
      </c>
      <c r="F47" s="5">
        <f>IFERROR(__xludf.DUMMYFUNCTION("if(A47="""","""",SPLIT(E47,"",""))"),-31.4386785058501)</f>
        <v>-31.43867851</v>
      </c>
      <c r="G47" s="5">
        <f>IFERROR(__xludf.DUMMYFUNCTION("""COMPUTED_VALUE"""),-64.1357060834006)</f>
        <v>-64.13570608</v>
      </c>
      <c r="H47" s="6">
        <f t="shared" si="1"/>
        <v>46</v>
      </c>
      <c r="K47" s="4"/>
      <c r="M47" s="4"/>
    </row>
    <row r="48">
      <c r="A48" s="1">
        <v>358.0</v>
      </c>
      <c r="B48" s="5" t="str">
        <f>IFERROR(__xludf.DUMMYFUNCTION("IF(A48="""","""",VLOOKUP(A48,IMPORTRANGE(""https://docs.google.com/spreadsheets/d/1Kz8qNPZIqq10folTQrs7L1dYLQj0XaG2K3NIs_apK40/edit#gid=0"",""bd!A1:N1000""),2,FALSE))"),"#DROGUERIA KELLERHOFF,SA")</f>
        <v>#DROGUERIA KELLERHOFF,SA</v>
      </c>
      <c r="C48" s="5" t="str">
        <f>IFERROR(__xludf.DUMMYFUNCTION("IF($A48="""","""",VLOOKUP($A48,IMPORTRANGE(""https://docs.google.com/spreadsheets/d/1Kz8qNPZIqq10folTQrs7L1dYLQj0XaG2K3NIs_apK40/edit#gid=0"",""bd!A1:N1000""),3,FALSE))"),"RAYO CORTADO 2275")</f>
        <v>RAYO CORTADO 2275</v>
      </c>
      <c r="D48" s="5">
        <f>IFERROR(__xludf.DUMMYFUNCTION("IF($A48="""","""",VLOOKUP($A48,IMPORTRANGE(""https://docs.google.com/spreadsheets/d/1Kz8qNPZIqq10folTQrs7L1dYLQj0XaG2K3NIs_apK40/edit#gid=0"",""bd!A1:N1000""),12,FALSE))"),1.0)</f>
        <v>1</v>
      </c>
      <c r="E48" s="5" t="str">
        <f>IFERROR(__xludf.DUMMYFUNCTION("IF($A48="""","""",VLOOKUP($A48,IMPORTRANGE(""https://docs.google.com/spreadsheets/d/1Kz8qNPZIqq10folTQrs7L1dYLQj0XaG2K3NIs_apK40/edit#gid=0"",""bd!A1:N1000""),11,FALSE))"),"-31.4362597,-64.1318972")</f>
        <v>-31.4362597,-64.1318972</v>
      </c>
      <c r="F48" s="5">
        <f>IFERROR(__xludf.DUMMYFUNCTION("if(A48="""","""",SPLIT(E48,"",""))"),-31.4362597)</f>
        <v>-31.4362597</v>
      </c>
      <c r="G48" s="5">
        <f>IFERROR(__xludf.DUMMYFUNCTION("""COMPUTED_VALUE"""),-64.1318972)</f>
        <v>-64.1318972</v>
      </c>
      <c r="H48" s="6">
        <f t="shared" si="1"/>
        <v>47</v>
      </c>
      <c r="K48" s="4"/>
      <c r="M48" s="4"/>
    </row>
    <row r="49">
      <c r="A49" s="1" t="s">
        <v>12</v>
      </c>
      <c r="B49" s="5" t="str">
        <f>IFERROR(__xludf.DUMMYFUNCTION("IF(A49="""","""",VLOOKUP(A49,IMPORTRANGE(""https://docs.google.com/spreadsheets/d/1Kz8qNPZIqq10folTQrs7L1dYLQj0XaG2K3NIs_apK40/edit#gid=0"",""bd!A1:N1000""),2,FALSE))"),"ASOC. MUT. MER. DEL P. DE A.G.E.C. CBA")</f>
        <v>ASOC. MUT. MER. DEL P. DE A.G.E.C. CBA</v>
      </c>
      <c r="C49" s="5" t="str">
        <f>IFERROR(__xludf.DUMMYFUNCTION("IF($A49="""","""",VLOOKUP($A49,IMPORTRANGE(""https://docs.google.com/spreadsheets/d/1Kz8qNPZIqq10folTQrs7L1dYLQj0XaG2K3NIs_apK40/edit#gid=0"",""bd!A1:N1000""),3,FALSE))"),"AV. SABATTINI 4467")</f>
        <v>AV. SABATTINI 4467</v>
      </c>
      <c r="D49" s="5">
        <f>IFERROR(__xludf.DUMMYFUNCTION("IF($A49="""","""",VLOOKUP($A49,IMPORTRANGE(""https://docs.google.com/spreadsheets/d/1Kz8qNPZIqq10folTQrs7L1dYLQj0XaG2K3NIs_apK40/edit#gid=0"",""bd!A1:N1000""),12,FALSE))"),1.0)</f>
        <v>1</v>
      </c>
      <c r="E49" s="5" t="str">
        <f>IFERROR(__xludf.DUMMYFUNCTION("IF($A49="""","""",VLOOKUP($A49,IMPORTRANGE(""https://docs.google.com/spreadsheets/d/1Kz8qNPZIqq10folTQrs7L1dYLQj0XaG2K3NIs_apK40/edit#gid=0"",""bd!A1:N1000""),11,FALSE))"),"-31.436779,-64.129334")</f>
        <v>-31.436779,-64.129334</v>
      </c>
      <c r="F49" s="5">
        <f>IFERROR(__xludf.DUMMYFUNCTION("if(A49="""","""",SPLIT(E49,"",""))"),-31.436779)</f>
        <v>-31.436779</v>
      </c>
      <c r="G49" s="5">
        <f>IFERROR(__xludf.DUMMYFUNCTION("""COMPUTED_VALUE"""),-64.129334)</f>
        <v>-64.129334</v>
      </c>
      <c r="H49" s="6">
        <f t="shared" si="1"/>
        <v>48</v>
      </c>
      <c r="K49" s="4"/>
      <c r="M49" s="4"/>
    </row>
    <row r="50">
      <c r="A50" s="1">
        <v>369.0</v>
      </c>
      <c r="B50" s="5" t="str">
        <f>IFERROR(__xludf.DUMMYFUNCTION("IF(A50="""","""",VLOOKUP(A50,IMPORTRANGE(""https://docs.google.com/spreadsheets/d/1Kz8qNPZIqq10folTQrs7L1dYLQj0XaG2K3NIs_apK40/edit#gid=0"",""bd!A1:N1000""),2,FALSE))"),"#SUIZO ARGENTINA S.A")</f>
        <v>#SUIZO ARGENTINA S.A</v>
      </c>
      <c r="C50" s="5" t="str">
        <f>IFERROR(__xludf.DUMMYFUNCTION("IF($A50="""","""",VLOOKUP($A50,IMPORTRANGE(""https://docs.google.com/spreadsheets/d/1Kz8qNPZIqq10folTQrs7L1dYLQj0XaG2K3NIs_apK40/edit#gid=0"",""bd!A1:N1000""),3,FALSE))"),"AV.CIRCUNVALACION 2810")</f>
        <v>AV.CIRCUNVALACION 2810</v>
      </c>
      <c r="D50" s="5">
        <f>IFERROR(__xludf.DUMMYFUNCTION("IF($A50="""","""",VLOOKUP($A50,IMPORTRANGE(""https://docs.google.com/spreadsheets/d/1Kz8qNPZIqq10folTQrs7L1dYLQj0XaG2K3NIs_apK40/edit#gid=0"",""bd!A1:N1000""),12,FALSE))"),1.0)</f>
        <v>1</v>
      </c>
      <c r="E50" s="5" t="str">
        <f>IFERROR(__xludf.DUMMYFUNCTION("IF($A50="""","""",VLOOKUP($A50,IMPORTRANGE(""https://docs.google.com/spreadsheets/d/1Kz8qNPZIqq10folTQrs7L1dYLQj0XaG2K3NIs_apK40/edit#gid=0"",""bd!A1:N1000""),11,FALSE))"),"-31.4699765,-64.1614843")</f>
        <v>-31.4699765,-64.1614843</v>
      </c>
      <c r="F50" s="5">
        <f>IFERROR(__xludf.DUMMYFUNCTION("if(A50="""","""",SPLIT(E50,"",""))"),-31.4699765)</f>
        <v>-31.4699765</v>
      </c>
      <c r="G50" s="5">
        <f>IFERROR(__xludf.DUMMYFUNCTION("""COMPUTED_VALUE"""),-64.1614843)</f>
        <v>-64.1614843</v>
      </c>
      <c r="H50" s="6">
        <f t="shared" si="1"/>
        <v>49</v>
      </c>
      <c r="K50" s="4"/>
      <c r="M50" s="4"/>
    </row>
    <row r="51">
      <c r="A51" s="1">
        <v>904.0</v>
      </c>
      <c r="B51" s="5" t="str">
        <f>IFERROR(__xludf.DUMMYFUNCTION("IF(A51="""","""",VLOOKUP(A51,IMPORTRANGE(""https://docs.google.com/spreadsheets/d/1Kz8qNPZIqq10folTQrs7L1dYLQj0XaG2K3NIs_apK40/edit#gid=0"",""bd!A1:N1000""),2,FALSE))"),"PROPATO HNOS. S.A.I.C")</f>
        <v>PROPATO HNOS. S.A.I.C</v>
      </c>
      <c r="C51" s="5" t="str">
        <f>IFERROR(__xludf.DUMMYFUNCTION("IF($A51="""","""",VLOOKUP($A51,IMPORTRANGE(""https://docs.google.com/spreadsheets/d/1Kz8qNPZIqq10folTQrs7L1dYLQj0XaG2K3NIs_apK40/edit#gid=0"",""bd!A1:N1000""),3,FALSE))"),"PQE. LOG. POLO 52 / AT PILAR-CORDOBA")</f>
        <v>PQE. LOG. POLO 52 / AT PILAR-CORDOBA</v>
      </c>
      <c r="D51" s="5">
        <f>IFERROR(__xludf.DUMMYFUNCTION("IF($A51="""","""",VLOOKUP($A51,IMPORTRANGE(""https://docs.google.com/spreadsheets/d/1Kz8qNPZIqq10folTQrs7L1dYLQj0XaG2K3NIs_apK40/edit#gid=0"",""bd!A1:N1000""),12,FALSE))"),1.0)</f>
        <v>1</v>
      </c>
      <c r="E51" s="5" t="str">
        <f>IFERROR(__xludf.DUMMYFUNCTION("IF($A51="""","""",VLOOKUP($A51,IMPORTRANGE(""https://docs.google.com/spreadsheets/d/1Kz8qNPZIqq10folTQrs7L1dYLQj0XaG2K3NIs_apK40/edit#gid=0"",""bd!A1:N1000""),11,FALSE))"),"-31.4241787769103, -64.10248272658927")</f>
        <v>-31.4241787769103, -64.10248272658927</v>
      </c>
      <c r="F51" s="5">
        <f>IFERROR(__xludf.DUMMYFUNCTION("if(A51="""","""",SPLIT(E51,"",""))"),-31.4241787769103)</f>
        <v>-31.42417878</v>
      </c>
      <c r="G51" s="5">
        <f>IFERROR(__xludf.DUMMYFUNCTION("""COMPUTED_VALUE"""),-64.1024827265892)</f>
        <v>-64.10248273</v>
      </c>
      <c r="H51" s="6">
        <f t="shared" si="1"/>
        <v>50</v>
      </c>
      <c r="K51" s="7"/>
    </row>
    <row r="52">
      <c r="A52" s="1">
        <v>377.0</v>
      </c>
      <c r="B52" s="5" t="str">
        <f>IFERROR(__xludf.DUMMYFUNCTION("IF(A52="""","""",VLOOKUP(A52,IMPORTRANGE(""https://docs.google.com/spreadsheets/d/1Kz8qNPZIqq10folTQrs7L1dYLQj0XaG2K3NIs_apK40/edit#gid=0"",""bd!A1:N1000""),2,FALSE))"),"NORLA S.R.L.")</f>
        <v>NORLA S.R.L.</v>
      </c>
      <c r="C52" s="5" t="str">
        <f>IFERROR(__xludf.DUMMYFUNCTION("IF($A52="""","""",VLOOKUP($A52,IMPORTRANGE(""https://docs.google.com/spreadsheets/d/1Kz8qNPZIqq10folTQrs7L1dYLQj0XaG2K3NIs_apK40/edit#gid=0"",""bd!A1:N1000""),3,FALSE))"),"RECTA MARTINOLLI 8191")</f>
        <v>RECTA MARTINOLLI 8191</v>
      </c>
      <c r="D52" s="5">
        <f>IFERROR(__xludf.DUMMYFUNCTION("IF($A52="""","""",VLOOKUP($A52,IMPORTRANGE(""https://docs.google.com/spreadsheets/d/1Kz8qNPZIqq10folTQrs7L1dYLQj0XaG2K3NIs_apK40/edit#gid=0"",""bd!A1:N1000""),12,FALSE))"),1.0)</f>
        <v>1</v>
      </c>
      <c r="E52" s="5" t="str">
        <f>IFERROR(__xludf.DUMMYFUNCTION("IF($A52="""","""",VLOOKUP($A52,IMPORTRANGE(""https://docs.google.com/spreadsheets/d/1Kz8qNPZIqq10folTQrs7L1dYLQj0XaG2K3NIs_apK40/edit#gid=0"",""bd!A1:N1000""),11,FALSE))"),"-31.3470717,-64.2758992")</f>
        <v>-31.3470717,-64.2758992</v>
      </c>
      <c r="F52" s="5">
        <f>IFERROR(__xludf.DUMMYFUNCTION("if(A52="""","""",SPLIT(E52,"",""))"),-31.3470717)</f>
        <v>-31.3470717</v>
      </c>
      <c r="G52" s="5">
        <f>IFERROR(__xludf.DUMMYFUNCTION("""COMPUTED_VALUE"""),-64.2758992)</f>
        <v>-64.2758992</v>
      </c>
      <c r="H52" s="6">
        <f t="shared" si="1"/>
        <v>51</v>
      </c>
      <c r="K52" s="7"/>
    </row>
    <row r="53">
      <c r="A53" s="1">
        <v>495.0</v>
      </c>
      <c r="B53" s="5" t="str">
        <f>IFERROR(__xludf.DUMMYFUNCTION("IF(A53="""","""",VLOOKUP(A53,IMPORTRANGE(""https://docs.google.com/spreadsheets/d/1Kz8qNPZIqq10folTQrs7L1dYLQj0XaG2K3NIs_apK40/edit#gid=0"",""bd!A1:N1000""),2,FALSE))"),"COLEGIO DE FARMACEUTICOS CBA")</f>
        <v>COLEGIO DE FARMACEUTICOS CBA</v>
      </c>
      <c r="C53" s="5" t="str">
        <f>IFERROR(__xludf.DUMMYFUNCTION("IF($A53="""","""",VLOOKUP($A53,IMPORTRANGE(""https://docs.google.com/spreadsheets/d/1Kz8qNPZIqq10folTQrs7L1dYLQj0XaG2K3NIs_apK40/edit#gid=0"",""bd!A1:N1000""),3,FALSE))"),"CORRO 146")</f>
        <v>CORRO 146</v>
      </c>
      <c r="D53" s="5">
        <f>IFERROR(__xludf.DUMMYFUNCTION("IF($A53="""","""",VLOOKUP($A53,IMPORTRANGE(""https://docs.google.com/spreadsheets/d/1Kz8qNPZIqq10folTQrs7L1dYLQj0XaG2K3NIs_apK40/edit#gid=0"",""bd!A1:N1000""),12,FALSE))"),4.0)</f>
        <v>4</v>
      </c>
      <c r="E53" s="5" t="str">
        <f>IFERROR(__xludf.DUMMYFUNCTION("IF($A53="""","""",VLOOKUP($A53,IMPORTRANGE(""https://docs.google.com/spreadsheets/d/1Kz8qNPZIqq10folTQrs7L1dYLQj0XaG2K3NIs_apK40/edit#gid=0"",""bd!A1:N1000""),11,FALSE))"),"-31.414268,-64.194371")</f>
        <v>-31.414268,-64.194371</v>
      </c>
      <c r="F53" s="5">
        <f>IFERROR(__xludf.DUMMYFUNCTION("if(A53="""","""",SPLIT(E53,"",""))"),-31.414268)</f>
        <v>-31.414268</v>
      </c>
      <c r="G53" s="5">
        <f>IFERROR(__xludf.DUMMYFUNCTION("""COMPUTED_VALUE"""),-64.194371)</f>
        <v>-64.194371</v>
      </c>
      <c r="H53" s="6">
        <f t="shared" si="1"/>
        <v>52</v>
      </c>
      <c r="K53" s="7"/>
    </row>
    <row r="54">
      <c r="A54" s="1">
        <v>382.0</v>
      </c>
      <c r="B54" s="5" t="str">
        <f>IFERROR(__xludf.DUMMYFUNCTION("IF(A54="""","""",VLOOKUP(A54,IMPORTRANGE(""https://docs.google.com/spreadsheets/d/1Kz8qNPZIqq10folTQrs7L1dYLQj0XaG2K3NIs_apK40/edit#gid=0"",""bd!A1:N1000""),2,FALSE))"),"BRANDALISE MARIANO JOSE")</f>
        <v>BRANDALISE MARIANO JOSE</v>
      </c>
      <c r="C54" s="5" t="str">
        <f>IFERROR(__xludf.DUMMYFUNCTION("IF($A54="""","""",VLOOKUP($A54,IMPORTRANGE(""https://docs.google.com/spreadsheets/d/1Kz8qNPZIqq10folTQrs7L1dYLQj0XaG2K3NIs_apK40/edit#gid=0"",""bd!A1:N1000""),3,FALSE))"),"LAZARO LANGER 90")</f>
        <v>LAZARO LANGER 90</v>
      </c>
      <c r="D54" s="5">
        <f>IFERROR(__xludf.DUMMYFUNCTION("IF($A54="""","""",VLOOKUP($A54,IMPORTRANGE(""https://docs.google.com/spreadsheets/d/1Kz8qNPZIqq10folTQrs7L1dYLQj0XaG2K3NIs_apK40/edit#gid=0"",""bd!A1:N1000""),12,FALSE))"),1.0)</f>
        <v>1</v>
      </c>
      <c r="E54" s="5" t="str">
        <f>IFERROR(__xludf.DUMMYFUNCTION("IF($A54="""","""",VLOOKUP($A54,IMPORTRANGE(""https://docs.google.com/spreadsheets/d/1Kz8qNPZIqq10folTQrs7L1dYLQj0XaG2K3NIs_apK40/edit#gid=0"",""bd!A1:N1000""),11,FALSE))"),"-31.4492698,-64.1996344")</f>
        <v>-31.4492698,-64.1996344</v>
      </c>
      <c r="F54" s="5">
        <f>IFERROR(__xludf.DUMMYFUNCTION("if(A54="""","""",SPLIT(E54,"",""))"),-31.4492698)</f>
        <v>-31.4492698</v>
      </c>
      <c r="G54" s="5">
        <f>IFERROR(__xludf.DUMMYFUNCTION("""COMPUTED_VALUE"""),-64.1996344)</f>
        <v>-64.1996344</v>
      </c>
      <c r="H54" s="6">
        <f t="shared" si="1"/>
        <v>53</v>
      </c>
      <c r="K54" s="7"/>
    </row>
    <row r="55">
      <c r="A55" s="1"/>
      <c r="B55" s="5" t="str">
        <f>IFERROR(__xludf.DUMMYFUNCTION("IF(A55="""","""",VLOOKUP(A55,IMPORTRANGE(""https://docs.google.com/spreadsheets/d/1Kz8qNPZIqq10folTQrs7L1dYLQj0XaG2K3NIs_apK40/edit#gid=0"",""bd!A1:N1000""),2,FALSE))"),"")</f>
        <v/>
      </c>
      <c r="C55" s="5" t="str">
        <f>IFERROR(__xludf.DUMMYFUNCTION("IF($A55="""","""",VLOOKUP($A55,IMPORTRANGE(""https://docs.google.com/spreadsheets/d/1Kz8qNPZIqq10folTQrs7L1dYLQj0XaG2K3NIs_apK40/edit#gid=0"",""bd!A1:N1000""),3,FALSE))"),"")</f>
        <v/>
      </c>
      <c r="D55" s="5" t="str">
        <f>IFERROR(__xludf.DUMMYFUNCTION("IF($A55="""","""",VLOOKUP($A55,IMPORTRANGE(""https://docs.google.com/spreadsheets/d/1Kz8qNPZIqq10folTQrs7L1dYLQj0XaG2K3NIs_apK40/edit#gid=0"",""bd!A1:N1000""),12,FALSE))"),"")</f>
        <v/>
      </c>
      <c r="E55" s="5" t="str">
        <f>IFERROR(__xludf.DUMMYFUNCTION("IF($A55="""","""",VLOOKUP($A55,IMPORTRANGE(""https://docs.google.com/spreadsheets/d/1Kz8qNPZIqq10folTQrs7L1dYLQj0XaG2K3NIs_apK40/edit#gid=0"",""bd!A1:N1000""),11,FALSE))"),"")</f>
        <v/>
      </c>
      <c r="F55" s="5" t="str">
        <f>IFERROR(__xludf.DUMMYFUNCTION("if(A55="""","""",SPLIT(E55,"",""))"),"")</f>
        <v/>
      </c>
      <c r="G55" s="5"/>
      <c r="H55" s="6" t="str">
        <f t="shared" si="1"/>
        <v/>
      </c>
      <c r="K55" s="7"/>
    </row>
    <row r="56">
      <c r="A56" s="1"/>
      <c r="B56" s="5" t="str">
        <f>IFERROR(__xludf.DUMMYFUNCTION("IF(A56="""","""",VLOOKUP(A56,IMPORTRANGE(""https://docs.google.com/spreadsheets/d/1Kz8qNPZIqq10folTQrs7L1dYLQj0XaG2K3NIs_apK40/edit#gid=0"",""bd!A1:N1000""),2,FALSE))"),"")</f>
        <v/>
      </c>
      <c r="C56" s="5" t="str">
        <f>IFERROR(__xludf.DUMMYFUNCTION("IF($A56="""","""",VLOOKUP($A56,IMPORTRANGE(""https://docs.google.com/spreadsheets/d/1Kz8qNPZIqq10folTQrs7L1dYLQj0XaG2K3NIs_apK40/edit#gid=0"",""bd!A1:N1000""),3,FALSE))"),"")</f>
        <v/>
      </c>
      <c r="D56" s="5" t="str">
        <f>IFERROR(__xludf.DUMMYFUNCTION("IF($A56="""","""",VLOOKUP($A56,IMPORTRANGE(""https://docs.google.com/spreadsheets/d/1Kz8qNPZIqq10folTQrs7L1dYLQj0XaG2K3NIs_apK40/edit#gid=0"",""bd!A1:N1000""),12,FALSE))"),"")</f>
        <v/>
      </c>
      <c r="E56" s="5" t="str">
        <f>IFERROR(__xludf.DUMMYFUNCTION("IF($A56="""","""",VLOOKUP($A56,IMPORTRANGE(""https://docs.google.com/spreadsheets/d/1Kz8qNPZIqq10folTQrs7L1dYLQj0XaG2K3NIs_apK40/edit#gid=0"",""bd!A1:N1000""),11,FALSE))"),"")</f>
        <v/>
      </c>
      <c r="F56" s="5" t="str">
        <f>IFERROR(__xludf.DUMMYFUNCTION("if(A56="""","""",SPLIT(E56,"",""))"),"")</f>
        <v/>
      </c>
      <c r="G56" s="5"/>
      <c r="H56" s="6" t="str">
        <f t="shared" si="1"/>
        <v/>
      </c>
      <c r="K56" s="7"/>
    </row>
    <row r="57">
      <c r="A57" s="1"/>
      <c r="B57" s="5" t="str">
        <f>IFERROR(__xludf.DUMMYFUNCTION("IF(A57="""","""",VLOOKUP(A57,IMPORTRANGE(""https://docs.google.com/spreadsheets/d/1Kz8qNPZIqq10folTQrs7L1dYLQj0XaG2K3NIs_apK40/edit#gid=0"",""bd!A1:N1000""),2,FALSE))"),"")</f>
        <v/>
      </c>
      <c r="C57" s="5" t="str">
        <f>IFERROR(__xludf.DUMMYFUNCTION("IF($A57="""","""",VLOOKUP($A57,IMPORTRANGE(""https://docs.google.com/spreadsheets/d/1Kz8qNPZIqq10folTQrs7L1dYLQj0XaG2K3NIs_apK40/edit#gid=0"",""bd!A1:N1000""),3,FALSE))"),"")</f>
        <v/>
      </c>
      <c r="D57" s="5" t="str">
        <f>IFERROR(__xludf.DUMMYFUNCTION("IF($A57="""","""",VLOOKUP($A57,IMPORTRANGE(""https://docs.google.com/spreadsheets/d/1Kz8qNPZIqq10folTQrs7L1dYLQj0XaG2K3NIs_apK40/edit#gid=0"",""bd!A1:N1000""),12,FALSE))"),"")</f>
        <v/>
      </c>
      <c r="E57" s="5" t="str">
        <f>IFERROR(__xludf.DUMMYFUNCTION("IF($A57="""","""",VLOOKUP($A57,IMPORTRANGE(""https://docs.google.com/spreadsheets/d/1Kz8qNPZIqq10folTQrs7L1dYLQj0XaG2K3NIs_apK40/edit#gid=0"",""bd!A1:N1000""),11,FALSE))"),"")</f>
        <v/>
      </c>
      <c r="F57" s="5" t="str">
        <f>IFERROR(__xludf.DUMMYFUNCTION("if(A57="""","""",SPLIT(E57,"",""))"),"")</f>
        <v/>
      </c>
      <c r="G57" s="5"/>
      <c r="H57" s="6" t="str">
        <f t="shared" si="1"/>
        <v/>
      </c>
      <c r="K57" s="7"/>
    </row>
    <row r="58">
      <c r="A58" s="1"/>
      <c r="B58" s="5" t="str">
        <f>IFERROR(__xludf.DUMMYFUNCTION("IF(A58="""","""",VLOOKUP(A58,IMPORTRANGE(""https://docs.google.com/spreadsheets/d/1Kz8qNPZIqq10folTQrs7L1dYLQj0XaG2K3NIs_apK40/edit#gid=0"",""bd!A1:N1000""),2,FALSE))"),"")</f>
        <v/>
      </c>
      <c r="C58" s="5" t="str">
        <f>IFERROR(__xludf.DUMMYFUNCTION("IF($A58="""","""",VLOOKUP($A58,IMPORTRANGE(""https://docs.google.com/spreadsheets/d/1Kz8qNPZIqq10folTQrs7L1dYLQj0XaG2K3NIs_apK40/edit#gid=0"",""bd!A1:N1000""),3,FALSE))"),"")</f>
        <v/>
      </c>
      <c r="D58" s="5" t="str">
        <f>IFERROR(__xludf.DUMMYFUNCTION("IF($A58="""","""",VLOOKUP($A58,IMPORTRANGE(""https://docs.google.com/spreadsheets/d/1Kz8qNPZIqq10folTQrs7L1dYLQj0XaG2K3NIs_apK40/edit#gid=0"",""bd!A1:N1000""),12,FALSE))"),"")</f>
        <v/>
      </c>
      <c r="E58" s="5" t="str">
        <f>IFERROR(__xludf.DUMMYFUNCTION("IF($A58="""","""",VLOOKUP($A58,IMPORTRANGE(""https://docs.google.com/spreadsheets/d/1Kz8qNPZIqq10folTQrs7L1dYLQj0XaG2K3NIs_apK40/edit#gid=0"",""bd!A1:N1000""),11,FALSE))"),"")</f>
        <v/>
      </c>
      <c r="F58" s="5" t="str">
        <f>IFERROR(__xludf.DUMMYFUNCTION("if(A58="""","""",SPLIT(E58,"",""))"),"")</f>
        <v/>
      </c>
      <c r="G58" s="5"/>
      <c r="H58" s="6" t="str">
        <f t="shared" si="1"/>
        <v/>
      </c>
      <c r="K58" s="7"/>
    </row>
    <row r="59">
      <c r="A59" s="1"/>
      <c r="B59" s="5" t="str">
        <f>IFERROR(__xludf.DUMMYFUNCTION("IF(A59="""","""",VLOOKUP(A59,IMPORTRANGE(""https://docs.google.com/spreadsheets/d/1Kz8qNPZIqq10folTQrs7L1dYLQj0XaG2K3NIs_apK40/edit#gid=0"",""bd!A1:N1000""),2,FALSE))"),"")</f>
        <v/>
      </c>
      <c r="C59" s="5" t="str">
        <f>IFERROR(__xludf.DUMMYFUNCTION("IF($A59="""","""",VLOOKUP($A59,IMPORTRANGE(""https://docs.google.com/spreadsheets/d/1Kz8qNPZIqq10folTQrs7L1dYLQj0XaG2K3NIs_apK40/edit#gid=0"",""bd!A1:N1000""),3,FALSE))"),"")</f>
        <v/>
      </c>
      <c r="D59" s="5" t="str">
        <f>IFERROR(__xludf.DUMMYFUNCTION("IF($A59="""","""",VLOOKUP($A59,IMPORTRANGE(""https://docs.google.com/spreadsheets/d/1Kz8qNPZIqq10folTQrs7L1dYLQj0XaG2K3NIs_apK40/edit#gid=0"",""bd!A1:N1000""),12,FALSE))"),"")</f>
        <v/>
      </c>
      <c r="E59" s="5" t="str">
        <f>IFERROR(__xludf.DUMMYFUNCTION("IF($A59="""","""",VLOOKUP($A59,IMPORTRANGE(""https://docs.google.com/spreadsheets/d/1Kz8qNPZIqq10folTQrs7L1dYLQj0XaG2K3NIs_apK40/edit#gid=0"",""bd!A1:N1000""),11,FALSE))"),"")</f>
        <v/>
      </c>
      <c r="F59" s="5" t="str">
        <f>IFERROR(__xludf.DUMMYFUNCTION("if(A59="""","""",SPLIT(E59,"",""))"),"")</f>
        <v/>
      </c>
      <c r="G59" s="5"/>
      <c r="H59" s="6" t="str">
        <f t="shared" si="1"/>
        <v/>
      </c>
      <c r="K59" s="7"/>
    </row>
    <row r="60">
      <c r="A60" s="1"/>
      <c r="B60" s="5" t="str">
        <f>IFERROR(__xludf.DUMMYFUNCTION("IF(A60="""","""",VLOOKUP(A60,IMPORTRANGE(""https://docs.google.com/spreadsheets/d/1Kz8qNPZIqq10folTQrs7L1dYLQj0XaG2K3NIs_apK40/edit#gid=0"",""bd!A1:N1000""),2,FALSE))"),"")</f>
        <v/>
      </c>
      <c r="C60" s="5" t="str">
        <f>IFERROR(__xludf.DUMMYFUNCTION("IF($A60="""","""",VLOOKUP($A60,IMPORTRANGE(""https://docs.google.com/spreadsheets/d/1Kz8qNPZIqq10folTQrs7L1dYLQj0XaG2K3NIs_apK40/edit#gid=0"",""bd!A1:N1000""),3,FALSE))"),"")</f>
        <v/>
      </c>
      <c r="D60" s="5" t="str">
        <f>IFERROR(__xludf.DUMMYFUNCTION("IF($A60="""","""",VLOOKUP($A60,IMPORTRANGE(""https://docs.google.com/spreadsheets/d/1Kz8qNPZIqq10folTQrs7L1dYLQj0XaG2K3NIs_apK40/edit#gid=0"",""bd!A1:N1000""),12,FALSE))"),"")</f>
        <v/>
      </c>
      <c r="E60" s="5" t="str">
        <f>IFERROR(__xludf.DUMMYFUNCTION("IF($A60="""","""",VLOOKUP($A60,IMPORTRANGE(""https://docs.google.com/spreadsheets/d/1Kz8qNPZIqq10folTQrs7L1dYLQj0XaG2K3NIs_apK40/edit#gid=0"",""bd!A1:N1000""),11,FALSE))"),"")</f>
        <v/>
      </c>
      <c r="F60" s="5" t="str">
        <f>IFERROR(__xludf.DUMMYFUNCTION("if(A60="""","""",SPLIT(E60,"",""))"),"")</f>
        <v/>
      </c>
      <c r="G60" s="5"/>
      <c r="H60" s="6" t="str">
        <f t="shared" si="1"/>
        <v/>
      </c>
      <c r="K60" s="7"/>
    </row>
    <row r="61">
      <c r="A61" s="1"/>
      <c r="B61" s="5" t="str">
        <f>IFERROR(__xludf.DUMMYFUNCTION("IF(A61="""","""",VLOOKUP(A61,IMPORTRANGE(""https://docs.google.com/spreadsheets/d/1Kz8qNPZIqq10folTQrs7L1dYLQj0XaG2K3NIs_apK40/edit#gid=0"",""bd!A1:N1000""),2,FALSE))"),"")</f>
        <v/>
      </c>
      <c r="C61" s="5" t="str">
        <f>IFERROR(__xludf.DUMMYFUNCTION("IF($A61="""","""",VLOOKUP($A61,IMPORTRANGE(""https://docs.google.com/spreadsheets/d/1Kz8qNPZIqq10folTQrs7L1dYLQj0XaG2K3NIs_apK40/edit#gid=0"",""bd!A1:N1000""),3,FALSE))"),"")</f>
        <v/>
      </c>
      <c r="D61" s="5" t="str">
        <f>IFERROR(__xludf.DUMMYFUNCTION("IF($A61="""","""",VLOOKUP($A61,IMPORTRANGE(""https://docs.google.com/spreadsheets/d/1Kz8qNPZIqq10folTQrs7L1dYLQj0XaG2K3NIs_apK40/edit#gid=0"",""bd!A1:N1000""),12,FALSE))"),"")</f>
        <v/>
      </c>
      <c r="E61" s="5" t="str">
        <f>IFERROR(__xludf.DUMMYFUNCTION("IF($A61="""","""",VLOOKUP($A61,IMPORTRANGE(""https://docs.google.com/spreadsheets/d/1Kz8qNPZIqq10folTQrs7L1dYLQj0XaG2K3NIs_apK40/edit#gid=0"",""bd!A1:N1000""),11,FALSE))"),"")</f>
        <v/>
      </c>
      <c r="F61" s="5" t="str">
        <f>IFERROR(__xludf.DUMMYFUNCTION("if(A61="""","""",SPLIT(E61,"",""))"),"")</f>
        <v/>
      </c>
      <c r="G61" s="5"/>
      <c r="H61" s="6" t="str">
        <f t="shared" si="1"/>
        <v/>
      </c>
      <c r="K61" s="7"/>
    </row>
    <row r="62">
      <c r="A62" s="1"/>
      <c r="B62" s="5" t="str">
        <f>IFERROR(__xludf.DUMMYFUNCTION("IF(A62="""","""",VLOOKUP(A62,IMPORTRANGE(""https://docs.google.com/spreadsheets/d/1Kz8qNPZIqq10folTQrs7L1dYLQj0XaG2K3NIs_apK40/edit#gid=0"",""bd!A1:N1000""),2,FALSE))"),"")</f>
        <v/>
      </c>
      <c r="C62" s="5" t="str">
        <f>IFERROR(__xludf.DUMMYFUNCTION("IF($A62="""","""",VLOOKUP($A62,IMPORTRANGE(""https://docs.google.com/spreadsheets/d/1Kz8qNPZIqq10folTQrs7L1dYLQj0XaG2K3NIs_apK40/edit#gid=0"",""bd!A1:N1000""),3,FALSE))"),"")</f>
        <v/>
      </c>
      <c r="D62" s="5" t="str">
        <f>IFERROR(__xludf.DUMMYFUNCTION("IF($A62="""","""",VLOOKUP($A62,IMPORTRANGE(""https://docs.google.com/spreadsheets/d/1Kz8qNPZIqq10folTQrs7L1dYLQj0XaG2K3NIs_apK40/edit#gid=0"",""bd!A1:N1000""),12,FALSE))"),"")</f>
        <v/>
      </c>
      <c r="E62" s="5" t="str">
        <f>IFERROR(__xludf.DUMMYFUNCTION("IF($A62="""","""",VLOOKUP($A62,IMPORTRANGE(""https://docs.google.com/spreadsheets/d/1Kz8qNPZIqq10folTQrs7L1dYLQj0XaG2K3NIs_apK40/edit#gid=0"",""bd!A1:N1000""),11,FALSE))"),"")</f>
        <v/>
      </c>
      <c r="F62" s="5" t="str">
        <f>IFERROR(__xludf.DUMMYFUNCTION("if(A62="""","""",SPLIT(E62,"",""))"),"")</f>
        <v/>
      </c>
      <c r="G62" s="5"/>
      <c r="H62" s="6" t="str">
        <f t="shared" si="1"/>
        <v/>
      </c>
      <c r="K62" s="7"/>
    </row>
    <row r="63">
      <c r="A63" s="1"/>
      <c r="B63" s="5" t="str">
        <f>IFERROR(__xludf.DUMMYFUNCTION("IF(A63="""","""",VLOOKUP(A63,IMPORTRANGE(""https://docs.google.com/spreadsheets/d/1Kz8qNPZIqq10folTQrs7L1dYLQj0XaG2K3NIs_apK40/edit#gid=0"",""bd!A1:N1000""),2,FALSE))"),"")</f>
        <v/>
      </c>
      <c r="C63" s="5" t="str">
        <f>IFERROR(__xludf.DUMMYFUNCTION("IF($A63="""","""",VLOOKUP($A63,IMPORTRANGE(""https://docs.google.com/spreadsheets/d/1Kz8qNPZIqq10folTQrs7L1dYLQj0XaG2K3NIs_apK40/edit#gid=0"",""bd!A1:N1000""),3,FALSE))"),"")</f>
        <v/>
      </c>
      <c r="D63" s="5" t="str">
        <f>IFERROR(__xludf.DUMMYFUNCTION("IF($A63="""","""",VLOOKUP($A63,IMPORTRANGE(""https://docs.google.com/spreadsheets/d/1Kz8qNPZIqq10folTQrs7L1dYLQj0XaG2K3NIs_apK40/edit#gid=0"",""bd!A1:N1000""),12,FALSE))"),"")</f>
        <v/>
      </c>
      <c r="E63" s="5" t="str">
        <f>IFERROR(__xludf.DUMMYFUNCTION("IF($A63="""","""",VLOOKUP($A63,IMPORTRANGE(""https://docs.google.com/spreadsheets/d/1Kz8qNPZIqq10folTQrs7L1dYLQj0XaG2K3NIs_apK40/edit#gid=0"",""bd!A1:N1000""),11,FALSE))"),"")</f>
        <v/>
      </c>
      <c r="F63" s="5" t="str">
        <f>IFERROR(__xludf.DUMMYFUNCTION("if(A63="""","""",SPLIT(E63,"",""))"),"")</f>
        <v/>
      </c>
      <c r="G63" s="5"/>
      <c r="H63" s="6" t="str">
        <f t="shared" si="1"/>
        <v/>
      </c>
      <c r="K63" s="7"/>
    </row>
    <row r="64">
      <c r="A64" s="1"/>
      <c r="B64" s="5" t="str">
        <f>IFERROR(__xludf.DUMMYFUNCTION("IF(A64="""","""",VLOOKUP(A64,IMPORTRANGE(""https://docs.google.com/spreadsheets/d/1Kz8qNPZIqq10folTQrs7L1dYLQj0XaG2K3NIs_apK40/edit#gid=0"",""bd!A1:N1000""),2,FALSE))"),"")</f>
        <v/>
      </c>
      <c r="C64" s="5" t="str">
        <f>IFERROR(__xludf.DUMMYFUNCTION("IF($A64="""","""",VLOOKUP($A64,IMPORTRANGE(""https://docs.google.com/spreadsheets/d/1Kz8qNPZIqq10folTQrs7L1dYLQj0XaG2K3NIs_apK40/edit#gid=0"",""bd!A1:N1000""),3,FALSE))"),"")</f>
        <v/>
      </c>
      <c r="D64" s="5" t="str">
        <f>IFERROR(__xludf.DUMMYFUNCTION("IF($A64="""","""",VLOOKUP($A64,IMPORTRANGE(""https://docs.google.com/spreadsheets/d/1Kz8qNPZIqq10folTQrs7L1dYLQj0XaG2K3NIs_apK40/edit#gid=0"",""bd!A1:N1000""),12,FALSE))"),"")</f>
        <v/>
      </c>
      <c r="E64" s="5" t="str">
        <f>IFERROR(__xludf.DUMMYFUNCTION("IF($A64="""","""",VLOOKUP($A64,IMPORTRANGE(""https://docs.google.com/spreadsheets/d/1Kz8qNPZIqq10folTQrs7L1dYLQj0XaG2K3NIs_apK40/edit#gid=0"",""bd!A1:N1000""),11,FALSE))"),"")</f>
        <v/>
      </c>
      <c r="F64" s="5" t="str">
        <f>IFERROR(__xludf.DUMMYFUNCTION("if(A64="""","""",SPLIT(E64,"",""))"),"")</f>
        <v/>
      </c>
      <c r="G64" s="5"/>
      <c r="H64" s="6" t="str">
        <f t="shared" si="1"/>
        <v/>
      </c>
      <c r="K64" s="7"/>
    </row>
    <row r="65">
      <c r="A65" s="1"/>
      <c r="B65" s="5" t="str">
        <f>IFERROR(__xludf.DUMMYFUNCTION("IF(A65="""","""",VLOOKUP(A65,IMPORTRANGE(""https://docs.google.com/spreadsheets/d/1Kz8qNPZIqq10folTQrs7L1dYLQj0XaG2K3NIs_apK40/edit#gid=0"",""bd!A1:N1000""),2,FALSE))"),"")</f>
        <v/>
      </c>
      <c r="C65" s="5" t="str">
        <f>IFERROR(__xludf.DUMMYFUNCTION("IF($A65="""","""",VLOOKUP($A65,IMPORTRANGE(""https://docs.google.com/spreadsheets/d/1Kz8qNPZIqq10folTQrs7L1dYLQj0XaG2K3NIs_apK40/edit#gid=0"",""bd!A1:N1000""),3,FALSE))"),"")</f>
        <v/>
      </c>
      <c r="D65" s="5" t="str">
        <f>IFERROR(__xludf.DUMMYFUNCTION("IF($A65="""","""",VLOOKUP($A65,IMPORTRANGE(""https://docs.google.com/spreadsheets/d/1Kz8qNPZIqq10folTQrs7L1dYLQj0XaG2K3NIs_apK40/edit#gid=0"",""bd!A1:N1000""),12,FALSE))"),"")</f>
        <v/>
      </c>
      <c r="E65" s="5" t="str">
        <f>IFERROR(__xludf.DUMMYFUNCTION("IF($A65="""","""",VLOOKUP($A65,IMPORTRANGE(""https://docs.google.com/spreadsheets/d/1Kz8qNPZIqq10folTQrs7L1dYLQj0XaG2K3NIs_apK40/edit#gid=0"",""bd!A1:N1000""),11,FALSE))"),"")</f>
        <v/>
      </c>
      <c r="F65" s="5" t="str">
        <f>IFERROR(__xludf.DUMMYFUNCTION("if(A65="""","""",SPLIT(E65,"",""))"),"")</f>
        <v/>
      </c>
      <c r="G65" s="5"/>
      <c r="H65" s="6" t="str">
        <f t="shared" si="1"/>
        <v/>
      </c>
      <c r="K65" s="7"/>
    </row>
    <row r="66">
      <c r="A66" s="1"/>
      <c r="B66" s="5" t="str">
        <f>IFERROR(__xludf.DUMMYFUNCTION("IF(A66="""","""",VLOOKUP(A66,IMPORTRANGE(""https://docs.google.com/spreadsheets/d/1Kz8qNPZIqq10folTQrs7L1dYLQj0XaG2K3NIs_apK40/edit#gid=0"",""bd!A1:N1000""),2,FALSE))"),"")</f>
        <v/>
      </c>
      <c r="C66" s="5" t="str">
        <f>IFERROR(__xludf.DUMMYFUNCTION("IF($A66="""","""",VLOOKUP($A66,IMPORTRANGE(""https://docs.google.com/spreadsheets/d/1Kz8qNPZIqq10folTQrs7L1dYLQj0XaG2K3NIs_apK40/edit#gid=0"",""bd!A1:N1000""),3,FALSE))"),"")</f>
        <v/>
      </c>
      <c r="D66" s="5" t="str">
        <f>IFERROR(__xludf.DUMMYFUNCTION("IF($A66="""","""",VLOOKUP($A66,IMPORTRANGE(""https://docs.google.com/spreadsheets/d/1Kz8qNPZIqq10folTQrs7L1dYLQj0XaG2K3NIs_apK40/edit#gid=0"",""bd!A1:N1000""),12,FALSE))"),"")</f>
        <v/>
      </c>
      <c r="E66" s="5" t="str">
        <f>IFERROR(__xludf.DUMMYFUNCTION("IF($A66="""","""",VLOOKUP($A66,IMPORTRANGE(""https://docs.google.com/spreadsheets/d/1Kz8qNPZIqq10folTQrs7L1dYLQj0XaG2K3NIs_apK40/edit#gid=0"",""bd!A1:N1000""),11,FALSE))"),"")</f>
        <v/>
      </c>
      <c r="F66" s="5" t="str">
        <f>IFERROR(__xludf.DUMMYFUNCTION("if(A66="""","""",SPLIT(E66,"",""))"),"")</f>
        <v/>
      </c>
      <c r="G66" s="5"/>
      <c r="H66" s="6" t="str">
        <f t="shared" si="1"/>
        <v/>
      </c>
      <c r="K66" s="7"/>
    </row>
    <row r="67">
      <c r="A67" s="1"/>
      <c r="B67" s="5" t="str">
        <f>IFERROR(__xludf.DUMMYFUNCTION("IF(A67="""","""",VLOOKUP(A67,IMPORTRANGE(""https://docs.google.com/spreadsheets/d/1Kz8qNPZIqq10folTQrs7L1dYLQj0XaG2K3NIs_apK40/edit#gid=0"",""bd!A1:N1000""),2,FALSE))"),"")</f>
        <v/>
      </c>
      <c r="C67" s="5" t="str">
        <f>IFERROR(__xludf.DUMMYFUNCTION("IF($A67="""","""",VLOOKUP($A67,IMPORTRANGE(""https://docs.google.com/spreadsheets/d/1Kz8qNPZIqq10folTQrs7L1dYLQj0XaG2K3NIs_apK40/edit#gid=0"",""bd!A1:N1000""),3,FALSE))"),"")</f>
        <v/>
      </c>
      <c r="D67" s="5" t="str">
        <f>IFERROR(__xludf.DUMMYFUNCTION("IF($A67="""","""",VLOOKUP($A67,IMPORTRANGE(""https://docs.google.com/spreadsheets/d/1Kz8qNPZIqq10folTQrs7L1dYLQj0XaG2K3NIs_apK40/edit#gid=0"",""bd!A1:N1000""),12,FALSE))"),"")</f>
        <v/>
      </c>
      <c r="E67" s="5" t="str">
        <f>IFERROR(__xludf.DUMMYFUNCTION("IF($A67="""","""",VLOOKUP($A67,IMPORTRANGE(""https://docs.google.com/spreadsheets/d/1Kz8qNPZIqq10folTQrs7L1dYLQj0XaG2K3NIs_apK40/edit#gid=0"",""bd!A1:N1000""),11,FALSE))"),"")</f>
        <v/>
      </c>
      <c r="F67" s="5" t="str">
        <f>IFERROR(__xludf.DUMMYFUNCTION("if(A67="""","""",SPLIT(E67,"",""))"),"")</f>
        <v/>
      </c>
      <c r="G67" s="5"/>
      <c r="H67" s="6" t="str">
        <f t="shared" si="1"/>
        <v/>
      </c>
      <c r="K67" s="7"/>
    </row>
    <row r="68">
      <c r="A68" s="1"/>
      <c r="B68" s="5" t="str">
        <f>IFERROR(__xludf.DUMMYFUNCTION("IF(A68="""","""",VLOOKUP(A68,IMPORTRANGE(""https://docs.google.com/spreadsheets/d/1Kz8qNPZIqq10folTQrs7L1dYLQj0XaG2K3NIs_apK40/edit#gid=0"",""bd!A1:N1000""),2,FALSE))"),"")</f>
        <v/>
      </c>
      <c r="C68" s="5" t="str">
        <f>IFERROR(__xludf.DUMMYFUNCTION("IF($A68="""","""",VLOOKUP($A68,IMPORTRANGE(""https://docs.google.com/spreadsheets/d/1Kz8qNPZIqq10folTQrs7L1dYLQj0XaG2K3NIs_apK40/edit#gid=0"",""bd!A1:N1000""),3,FALSE))"),"")</f>
        <v/>
      </c>
      <c r="D68" s="5" t="str">
        <f>IFERROR(__xludf.DUMMYFUNCTION("IF($A68="""","""",VLOOKUP($A68,IMPORTRANGE(""https://docs.google.com/spreadsheets/d/1Kz8qNPZIqq10folTQrs7L1dYLQj0XaG2K3NIs_apK40/edit#gid=0"",""bd!A1:N1000""),12,FALSE))"),"")</f>
        <v/>
      </c>
      <c r="E68" s="5" t="str">
        <f>IFERROR(__xludf.DUMMYFUNCTION("IF($A68="""","""",VLOOKUP($A68,IMPORTRANGE(""https://docs.google.com/spreadsheets/d/1Kz8qNPZIqq10folTQrs7L1dYLQj0XaG2K3NIs_apK40/edit#gid=0"",""bd!A1:N1000""),11,FALSE))"),"")</f>
        <v/>
      </c>
      <c r="F68" s="5" t="str">
        <f>IFERROR(__xludf.DUMMYFUNCTION("if(A68="""","""",SPLIT(E68,"",""))"),"")</f>
        <v/>
      </c>
      <c r="G68" s="5"/>
      <c r="H68" s="6" t="str">
        <f t="shared" si="1"/>
        <v/>
      </c>
      <c r="K68" s="7"/>
    </row>
    <row r="69">
      <c r="A69" s="1"/>
      <c r="B69" s="5" t="str">
        <f>IFERROR(__xludf.DUMMYFUNCTION("IF(A69="""","""",VLOOKUP(A69,IMPORTRANGE(""https://docs.google.com/spreadsheets/d/1Kz8qNPZIqq10folTQrs7L1dYLQj0XaG2K3NIs_apK40/edit#gid=0"",""bd!A1:N1000""),2,FALSE))"),"")</f>
        <v/>
      </c>
      <c r="C69" s="5" t="str">
        <f>IFERROR(__xludf.DUMMYFUNCTION("IF($A69="""","""",VLOOKUP($A69,IMPORTRANGE(""https://docs.google.com/spreadsheets/d/1Kz8qNPZIqq10folTQrs7L1dYLQj0XaG2K3NIs_apK40/edit#gid=0"",""bd!A1:N1000""),3,FALSE))"),"")</f>
        <v/>
      </c>
      <c r="D69" s="5" t="str">
        <f>IFERROR(__xludf.DUMMYFUNCTION("IF($A69="""","""",VLOOKUP($A69,IMPORTRANGE(""https://docs.google.com/spreadsheets/d/1Kz8qNPZIqq10folTQrs7L1dYLQj0XaG2K3NIs_apK40/edit#gid=0"",""bd!A1:N1000""),12,FALSE))"),"")</f>
        <v/>
      </c>
      <c r="E69" s="5" t="str">
        <f>IFERROR(__xludf.DUMMYFUNCTION("IF($A69="""","""",VLOOKUP($A69,IMPORTRANGE(""https://docs.google.com/spreadsheets/d/1Kz8qNPZIqq10folTQrs7L1dYLQj0XaG2K3NIs_apK40/edit#gid=0"",""bd!A1:N1000""),11,FALSE))"),"")</f>
        <v/>
      </c>
      <c r="F69" s="5" t="str">
        <f>IFERROR(__xludf.DUMMYFUNCTION("if(A69="""","""",SPLIT(E69,"",""))"),"")</f>
        <v/>
      </c>
      <c r="G69" s="5"/>
      <c r="H69" s="6" t="str">
        <f t="shared" si="1"/>
        <v/>
      </c>
      <c r="K69" s="7"/>
    </row>
    <row r="70">
      <c r="A70" s="1"/>
      <c r="B70" s="5" t="str">
        <f>IFERROR(__xludf.DUMMYFUNCTION("IF(A70="""","""",VLOOKUP(A70,IMPORTRANGE(""https://docs.google.com/spreadsheets/d/1Kz8qNPZIqq10folTQrs7L1dYLQj0XaG2K3NIs_apK40/edit#gid=0"",""bd!A1:N1000""),2,FALSE))"),"")</f>
        <v/>
      </c>
      <c r="C70" s="5" t="str">
        <f>IFERROR(__xludf.DUMMYFUNCTION("IF($A70="""","""",VLOOKUP($A70,IMPORTRANGE(""https://docs.google.com/spreadsheets/d/1Kz8qNPZIqq10folTQrs7L1dYLQj0XaG2K3NIs_apK40/edit#gid=0"",""bd!A1:N1000""),3,FALSE))"),"")</f>
        <v/>
      </c>
      <c r="D70" s="5" t="str">
        <f>IFERROR(__xludf.DUMMYFUNCTION("IF($A70="""","""",VLOOKUP($A70,IMPORTRANGE(""https://docs.google.com/spreadsheets/d/1Kz8qNPZIqq10folTQrs7L1dYLQj0XaG2K3NIs_apK40/edit#gid=0"",""bd!A1:N1000""),12,FALSE))"),"")</f>
        <v/>
      </c>
      <c r="E70" s="5" t="str">
        <f>IFERROR(__xludf.DUMMYFUNCTION("IF($A70="""","""",VLOOKUP($A70,IMPORTRANGE(""https://docs.google.com/spreadsheets/d/1Kz8qNPZIqq10folTQrs7L1dYLQj0XaG2K3NIs_apK40/edit#gid=0"",""bd!A1:N1000""),11,FALSE))"),"")</f>
        <v/>
      </c>
      <c r="F70" s="5" t="str">
        <f>IFERROR(__xludf.DUMMYFUNCTION("if(A70="""","""",SPLIT(E70,"",""))"),"")</f>
        <v/>
      </c>
      <c r="G70" s="5"/>
      <c r="H70" s="6" t="str">
        <f t="shared" si="1"/>
        <v/>
      </c>
      <c r="K70" s="7"/>
    </row>
    <row r="71">
      <c r="A71" s="1"/>
      <c r="B71" s="5" t="str">
        <f>IFERROR(__xludf.DUMMYFUNCTION("IF(A71="""","""",VLOOKUP(A71,IMPORTRANGE(""https://docs.google.com/spreadsheets/d/1Kz8qNPZIqq10folTQrs7L1dYLQj0XaG2K3NIs_apK40/edit#gid=0"",""bd!A1:N1000""),2,FALSE))"),"")</f>
        <v/>
      </c>
      <c r="C71" s="5" t="str">
        <f>IFERROR(__xludf.DUMMYFUNCTION("IF($A71="""","""",VLOOKUP($A71,IMPORTRANGE(""https://docs.google.com/spreadsheets/d/1Kz8qNPZIqq10folTQrs7L1dYLQj0XaG2K3NIs_apK40/edit#gid=0"",""bd!A1:N1000""),3,FALSE))"),"")</f>
        <v/>
      </c>
      <c r="D71" s="5" t="str">
        <f>IFERROR(__xludf.DUMMYFUNCTION("IF($A71="""","""",VLOOKUP($A71,IMPORTRANGE(""https://docs.google.com/spreadsheets/d/1Kz8qNPZIqq10folTQrs7L1dYLQj0XaG2K3NIs_apK40/edit#gid=0"",""bd!A1:N1000""),12,FALSE))"),"")</f>
        <v/>
      </c>
      <c r="E71" s="5" t="str">
        <f>IFERROR(__xludf.DUMMYFUNCTION("IF($A71="""","""",VLOOKUP($A71,IMPORTRANGE(""https://docs.google.com/spreadsheets/d/1Kz8qNPZIqq10folTQrs7L1dYLQj0XaG2K3NIs_apK40/edit#gid=0"",""bd!A1:N1000""),11,FALSE))"),"")</f>
        <v/>
      </c>
      <c r="F71" s="5" t="str">
        <f>IFERROR(__xludf.DUMMYFUNCTION("if(A71="""","""",SPLIT(E71,"",""))"),"")</f>
        <v/>
      </c>
      <c r="G71" s="5"/>
      <c r="H71" s="6" t="str">
        <f t="shared" si="1"/>
        <v/>
      </c>
      <c r="K71" s="7"/>
    </row>
    <row r="72">
      <c r="A72" s="1"/>
      <c r="B72" s="5" t="str">
        <f>IFERROR(__xludf.DUMMYFUNCTION("IF(A72="""","""",VLOOKUP(A72,IMPORTRANGE(""https://docs.google.com/spreadsheets/d/1Kz8qNPZIqq10folTQrs7L1dYLQj0XaG2K3NIs_apK40/edit#gid=0"",""bd!A1:N1000""),2,FALSE))"),"")</f>
        <v/>
      </c>
      <c r="C72" s="5" t="str">
        <f>IFERROR(__xludf.DUMMYFUNCTION("IF($A72="""","""",VLOOKUP($A72,IMPORTRANGE(""https://docs.google.com/spreadsheets/d/1Kz8qNPZIqq10folTQrs7L1dYLQj0XaG2K3NIs_apK40/edit#gid=0"",""bd!A1:N1000""),3,FALSE))"),"")</f>
        <v/>
      </c>
      <c r="D72" s="5" t="str">
        <f>IFERROR(__xludf.DUMMYFUNCTION("IF($A72="""","""",VLOOKUP($A72,IMPORTRANGE(""https://docs.google.com/spreadsheets/d/1Kz8qNPZIqq10folTQrs7L1dYLQj0XaG2K3NIs_apK40/edit#gid=0"",""bd!A1:N1000""),12,FALSE))"),"")</f>
        <v/>
      </c>
      <c r="E72" s="5" t="str">
        <f>IFERROR(__xludf.DUMMYFUNCTION("IF($A72="""","""",VLOOKUP($A72,IMPORTRANGE(""https://docs.google.com/spreadsheets/d/1Kz8qNPZIqq10folTQrs7L1dYLQj0XaG2K3NIs_apK40/edit#gid=0"",""bd!A1:N1000""),11,FALSE))"),"")</f>
        <v/>
      </c>
      <c r="F72" s="5" t="str">
        <f>IFERROR(__xludf.DUMMYFUNCTION("if(A72="""","""",SPLIT(E72,"",""))"),"")</f>
        <v/>
      </c>
      <c r="G72" s="5"/>
      <c r="H72" s="6" t="str">
        <f t="shared" si="1"/>
        <v/>
      </c>
      <c r="K72" s="7"/>
    </row>
    <row r="73">
      <c r="A73" s="1"/>
      <c r="B73" s="5" t="str">
        <f>IFERROR(__xludf.DUMMYFUNCTION("IF(A73="""","""",VLOOKUP(A73,IMPORTRANGE(""https://docs.google.com/spreadsheets/d/1Kz8qNPZIqq10folTQrs7L1dYLQj0XaG2K3NIs_apK40/edit#gid=0"",""bd!A1:N1000""),2,FALSE))"),"")</f>
        <v/>
      </c>
      <c r="C73" s="5" t="str">
        <f>IFERROR(__xludf.DUMMYFUNCTION("IF($A73="""","""",VLOOKUP($A73,IMPORTRANGE(""https://docs.google.com/spreadsheets/d/1Kz8qNPZIqq10folTQrs7L1dYLQj0XaG2K3NIs_apK40/edit#gid=0"",""bd!A1:N1000""),3,FALSE))"),"")</f>
        <v/>
      </c>
      <c r="D73" s="5" t="str">
        <f>IFERROR(__xludf.DUMMYFUNCTION("IF($A73="""","""",VLOOKUP($A73,IMPORTRANGE(""https://docs.google.com/spreadsheets/d/1Kz8qNPZIqq10folTQrs7L1dYLQj0XaG2K3NIs_apK40/edit#gid=0"",""bd!A1:N1000""),12,FALSE))"),"")</f>
        <v/>
      </c>
      <c r="E73" s="5" t="str">
        <f>IFERROR(__xludf.DUMMYFUNCTION("IF($A73="""","""",VLOOKUP($A73,IMPORTRANGE(""https://docs.google.com/spreadsheets/d/1Kz8qNPZIqq10folTQrs7L1dYLQj0XaG2K3NIs_apK40/edit#gid=0"",""bd!A1:N1000""),11,FALSE))"),"")</f>
        <v/>
      </c>
      <c r="F73" s="5" t="str">
        <f>IFERROR(__xludf.DUMMYFUNCTION("if(A73="""","""",SPLIT(E73,"",""))"),"")</f>
        <v/>
      </c>
      <c r="G73" s="5"/>
      <c r="H73" s="6" t="str">
        <f t="shared" si="1"/>
        <v/>
      </c>
      <c r="K73" s="7"/>
    </row>
    <row r="74">
      <c r="A74" s="1"/>
      <c r="B74" s="5" t="str">
        <f>IFERROR(__xludf.DUMMYFUNCTION("IF(A74="""","""",VLOOKUP(A74,IMPORTRANGE(""https://docs.google.com/spreadsheets/d/1Kz8qNPZIqq10folTQrs7L1dYLQj0XaG2K3NIs_apK40/edit#gid=0"",""bd!A1:N1000""),2,FALSE))"),"")</f>
        <v/>
      </c>
      <c r="C74" s="5" t="str">
        <f>IFERROR(__xludf.DUMMYFUNCTION("IF($A74="""","""",VLOOKUP($A74,IMPORTRANGE(""https://docs.google.com/spreadsheets/d/1Kz8qNPZIqq10folTQrs7L1dYLQj0XaG2K3NIs_apK40/edit#gid=0"",""bd!A1:N1000""),3,FALSE))"),"")</f>
        <v/>
      </c>
      <c r="D74" s="5" t="str">
        <f>IFERROR(__xludf.DUMMYFUNCTION("IF($A74="""","""",VLOOKUP($A74,IMPORTRANGE(""https://docs.google.com/spreadsheets/d/1Kz8qNPZIqq10folTQrs7L1dYLQj0XaG2K3NIs_apK40/edit#gid=0"",""bd!A1:N1000""),12,FALSE))"),"")</f>
        <v/>
      </c>
      <c r="E74" s="5" t="str">
        <f>IFERROR(__xludf.DUMMYFUNCTION("IF($A74="""","""",VLOOKUP($A74,IMPORTRANGE(""https://docs.google.com/spreadsheets/d/1Kz8qNPZIqq10folTQrs7L1dYLQj0XaG2K3NIs_apK40/edit#gid=0"",""bd!A1:N1000""),11,FALSE))"),"")</f>
        <v/>
      </c>
      <c r="F74" s="5" t="str">
        <f>IFERROR(__xludf.DUMMYFUNCTION("if(A74="""","""",SPLIT(E74,"",""))"),"")</f>
        <v/>
      </c>
      <c r="G74" s="5"/>
      <c r="H74" s="6" t="str">
        <f t="shared" si="1"/>
        <v/>
      </c>
      <c r="K74" s="7"/>
    </row>
    <row r="75">
      <c r="A75" s="1"/>
      <c r="B75" s="5" t="str">
        <f>IFERROR(__xludf.DUMMYFUNCTION("IF(A75="""","""",VLOOKUP(A75,IMPORTRANGE(""https://docs.google.com/spreadsheets/d/1Kz8qNPZIqq10folTQrs7L1dYLQj0XaG2K3NIs_apK40/edit#gid=0"",""bd!A1:N1000""),2,FALSE))"),"")</f>
        <v/>
      </c>
      <c r="C75" s="5" t="str">
        <f>IFERROR(__xludf.DUMMYFUNCTION("IF($A75="""","""",VLOOKUP($A75,IMPORTRANGE(""https://docs.google.com/spreadsheets/d/1Kz8qNPZIqq10folTQrs7L1dYLQj0XaG2K3NIs_apK40/edit#gid=0"",""bd!A1:N1000""),3,FALSE))"),"")</f>
        <v/>
      </c>
      <c r="D75" s="5" t="str">
        <f>IFERROR(__xludf.DUMMYFUNCTION("IF($A75="""","""",VLOOKUP($A75,IMPORTRANGE(""https://docs.google.com/spreadsheets/d/1Kz8qNPZIqq10folTQrs7L1dYLQj0XaG2K3NIs_apK40/edit#gid=0"",""bd!A1:N1000""),12,FALSE))"),"")</f>
        <v/>
      </c>
      <c r="E75" s="5" t="str">
        <f>IFERROR(__xludf.DUMMYFUNCTION("IF($A75="""","""",VLOOKUP($A75,IMPORTRANGE(""https://docs.google.com/spreadsheets/d/1Kz8qNPZIqq10folTQrs7L1dYLQj0XaG2K3NIs_apK40/edit#gid=0"",""bd!A1:N1000""),11,FALSE))"),"")</f>
        <v/>
      </c>
      <c r="F75" s="5" t="str">
        <f>IFERROR(__xludf.DUMMYFUNCTION("if(A75="""","""",SPLIT(E75,"",""))"),"")</f>
        <v/>
      </c>
      <c r="G75" s="5"/>
      <c r="H75" s="6" t="str">
        <f t="shared" si="1"/>
        <v/>
      </c>
      <c r="K75" s="7"/>
    </row>
    <row r="76">
      <c r="A76" s="1"/>
      <c r="B76" s="5" t="str">
        <f>IFERROR(__xludf.DUMMYFUNCTION("IF(A76="""","""",VLOOKUP(A76,IMPORTRANGE(""https://docs.google.com/spreadsheets/d/1Kz8qNPZIqq10folTQrs7L1dYLQj0XaG2K3NIs_apK40/edit#gid=0"",""bd!A1:N1000""),2,FALSE))"),"")</f>
        <v/>
      </c>
      <c r="C76" s="5" t="str">
        <f>IFERROR(__xludf.DUMMYFUNCTION("IF($A76="""","""",VLOOKUP($A76,IMPORTRANGE(""https://docs.google.com/spreadsheets/d/1Kz8qNPZIqq10folTQrs7L1dYLQj0XaG2K3NIs_apK40/edit#gid=0"",""bd!A1:N1000""),3,FALSE))"),"")</f>
        <v/>
      </c>
      <c r="D76" s="5" t="str">
        <f>IFERROR(__xludf.DUMMYFUNCTION("IF($A76="""","""",VLOOKUP($A76,IMPORTRANGE(""https://docs.google.com/spreadsheets/d/1Kz8qNPZIqq10folTQrs7L1dYLQj0XaG2K3NIs_apK40/edit#gid=0"",""bd!A1:N1000""),12,FALSE))"),"")</f>
        <v/>
      </c>
      <c r="E76" s="5" t="str">
        <f>IFERROR(__xludf.DUMMYFUNCTION("IF($A76="""","""",VLOOKUP($A76,IMPORTRANGE(""https://docs.google.com/spreadsheets/d/1Kz8qNPZIqq10folTQrs7L1dYLQj0XaG2K3NIs_apK40/edit#gid=0"",""bd!A1:N1000""),11,FALSE))"),"")</f>
        <v/>
      </c>
      <c r="F76" s="5" t="str">
        <f>IFERROR(__xludf.DUMMYFUNCTION("if(A76="""","""",SPLIT(E76,"",""))"),"")</f>
        <v/>
      </c>
      <c r="G76" s="5"/>
      <c r="H76" s="6" t="str">
        <f t="shared" si="1"/>
        <v/>
      </c>
      <c r="K76" s="7"/>
    </row>
    <row r="77">
      <c r="A77" s="1"/>
      <c r="B77" s="5" t="str">
        <f>IFERROR(__xludf.DUMMYFUNCTION("IF(A77="""","""",VLOOKUP(A77,IMPORTRANGE(""https://docs.google.com/spreadsheets/d/1Kz8qNPZIqq10folTQrs7L1dYLQj0XaG2K3NIs_apK40/edit#gid=0"",""bd!A1:N1000""),2,FALSE))"),"")</f>
        <v/>
      </c>
      <c r="C77" s="5" t="str">
        <f>IFERROR(__xludf.DUMMYFUNCTION("IF($A77="""","""",VLOOKUP($A77,IMPORTRANGE(""https://docs.google.com/spreadsheets/d/1Kz8qNPZIqq10folTQrs7L1dYLQj0XaG2K3NIs_apK40/edit#gid=0"",""bd!A1:N1000""),3,FALSE))"),"")</f>
        <v/>
      </c>
      <c r="D77" s="5" t="str">
        <f>IFERROR(__xludf.DUMMYFUNCTION("IF($A77="""","""",VLOOKUP($A77,IMPORTRANGE(""https://docs.google.com/spreadsheets/d/1Kz8qNPZIqq10folTQrs7L1dYLQj0XaG2K3NIs_apK40/edit#gid=0"",""bd!A1:N1000""),12,FALSE))"),"")</f>
        <v/>
      </c>
      <c r="E77" s="5" t="str">
        <f>IFERROR(__xludf.DUMMYFUNCTION("IF($A77="""","""",VLOOKUP($A77,IMPORTRANGE(""https://docs.google.com/spreadsheets/d/1Kz8qNPZIqq10folTQrs7L1dYLQj0XaG2K3NIs_apK40/edit#gid=0"",""bd!A1:N1000""),11,FALSE))"),"")</f>
        <v/>
      </c>
      <c r="F77" s="5" t="str">
        <f>IFERROR(__xludf.DUMMYFUNCTION("if(A77="""","""",SPLIT(E77,"",""))"),"")</f>
        <v/>
      </c>
      <c r="G77" s="5"/>
      <c r="H77" s="6" t="str">
        <f t="shared" si="1"/>
        <v/>
      </c>
      <c r="K77" s="7"/>
    </row>
    <row r="78">
      <c r="A78" s="1"/>
      <c r="B78" s="5" t="str">
        <f>IFERROR(__xludf.DUMMYFUNCTION("IF(A78="""","""",VLOOKUP(A78,IMPORTRANGE(""https://docs.google.com/spreadsheets/d/1Kz8qNPZIqq10folTQrs7L1dYLQj0XaG2K3NIs_apK40/edit#gid=0"",""bd!A1:N1000""),2,FALSE))"),"")</f>
        <v/>
      </c>
      <c r="C78" s="5" t="str">
        <f>IFERROR(__xludf.DUMMYFUNCTION("IF($A78="""","""",VLOOKUP($A78,IMPORTRANGE(""https://docs.google.com/spreadsheets/d/1Kz8qNPZIqq10folTQrs7L1dYLQj0XaG2K3NIs_apK40/edit#gid=0"",""bd!A1:N1000""),3,FALSE))"),"")</f>
        <v/>
      </c>
      <c r="D78" s="5" t="str">
        <f>IFERROR(__xludf.DUMMYFUNCTION("IF($A78="""","""",VLOOKUP($A78,IMPORTRANGE(""https://docs.google.com/spreadsheets/d/1Kz8qNPZIqq10folTQrs7L1dYLQj0XaG2K3NIs_apK40/edit#gid=0"",""bd!A1:N1000""),12,FALSE))"),"")</f>
        <v/>
      </c>
      <c r="E78" s="5" t="str">
        <f>IFERROR(__xludf.DUMMYFUNCTION("IF($A78="""","""",VLOOKUP($A78,IMPORTRANGE(""https://docs.google.com/spreadsheets/d/1Kz8qNPZIqq10folTQrs7L1dYLQj0XaG2K3NIs_apK40/edit#gid=0"",""bd!A1:N1000""),11,FALSE))"),"")</f>
        <v/>
      </c>
      <c r="F78" s="5" t="str">
        <f>IFERROR(__xludf.DUMMYFUNCTION("if(A78="""","""",SPLIT(E78,"",""))"),"")</f>
        <v/>
      </c>
      <c r="G78" s="5"/>
      <c r="H78" s="6" t="str">
        <f t="shared" si="1"/>
        <v/>
      </c>
      <c r="K78" s="7"/>
    </row>
    <row r="79">
      <c r="A79" s="1"/>
      <c r="B79" s="5" t="str">
        <f>IFERROR(__xludf.DUMMYFUNCTION("IF(A79="""","""",VLOOKUP(A79,IMPORTRANGE(""https://docs.google.com/spreadsheets/d/1Kz8qNPZIqq10folTQrs7L1dYLQj0XaG2K3NIs_apK40/edit#gid=0"",""bd!A1:N1000""),2,FALSE))"),"")</f>
        <v/>
      </c>
      <c r="C79" s="5" t="str">
        <f>IFERROR(__xludf.DUMMYFUNCTION("IF($A79="""","""",VLOOKUP($A79,IMPORTRANGE(""https://docs.google.com/spreadsheets/d/1Kz8qNPZIqq10folTQrs7L1dYLQj0XaG2K3NIs_apK40/edit#gid=0"",""bd!A1:N1000""),3,FALSE))"),"")</f>
        <v/>
      </c>
      <c r="D79" s="5" t="str">
        <f>IFERROR(__xludf.DUMMYFUNCTION("IF($A79="""","""",VLOOKUP($A79,IMPORTRANGE(""https://docs.google.com/spreadsheets/d/1Kz8qNPZIqq10folTQrs7L1dYLQj0XaG2K3NIs_apK40/edit#gid=0"",""bd!A1:N1000""),12,FALSE))"),"")</f>
        <v/>
      </c>
      <c r="E79" s="5" t="str">
        <f>IFERROR(__xludf.DUMMYFUNCTION("IF($A79="""","""",VLOOKUP($A79,IMPORTRANGE(""https://docs.google.com/spreadsheets/d/1Kz8qNPZIqq10folTQrs7L1dYLQj0XaG2K3NIs_apK40/edit#gid=0"",""bd!A1:N1000""),11,FALSE))"),"")</f>
        <v/>
      </c>
      <c r="F79" s="5" t="str">
        <f>IFERROR(__xludf.DUMMYFUNCTION("if(A79="""","""",SPLIT(E79,"",""))"),"")</f>
        <v/>
      </c>
      <c r="G79" s="5"/>
      <c r="H79" s="6" t="str">
        <f t="shared" si="1"/>
        <v/>
      </c>
      <c r="K79" s="7"/>
    </row>
    <row r="80">
      <c r="A80" s="1"/>
      <c r="B80" s="5" t="str">
        <f>IFERROR(__xludf.DUMMYFUNCTION("IF(A80="""","""",VLOOKUP(A80,IMPORTRANGE(""https://docs.google.com/spreadsheets/d/1Kz8qNPZIqq10folTQrs7L1dYLQj0XaG2K3NIs_apK40/edit#gid=0"",""bd!A1:N1000""),2,FALSE))"),"")</f>
        <v/>
      </c>
      <c r="C80" s="5" t="str">
        <f>IFERROR(__xludf.DUMMYFUNCTION("IF($A80="""","""",VLOOKUP($A80,IMPORTRANGE(""https://docs.google.com/spreadsheets/d/1Kz8qNPZIqq10folTQrs7L1dYLQj0XaG2K3NIs_apK40/edit#gid=0"",""bd!A1:N1000""),3,FALSE))"),"")</f>
        <v/>
      </c>
      <c r="D80" s="5" t="str">
        <f>IFERROR(__xludf.DUMMYFUNCTION("IF($A80="""","""",VLOOKUP($A80,IMPORTRANGE(""https://docs.google.com/spreadsheets/d/1Kz8qNPZIqq10folTQrs7L1dYLQj0XaG2K3NIs_apK40/edit#gid=0"",""bd!A1:N1000""),12,FALSE))"),"")</f>
        <v/>
      </c>
      <c r="E80" s="5" t="str">
        <f>IFERROR(__xludf.DUMMYFUNCTION("IF($A80="""","""",VLOOKUP($A80,IMPORTRANGE(""https://docs.google.com/spreadsheets/d/1Kz8qNPZIqq10folTQrs7L1dYLQj0XaG2K3NIs_apK40/edit#gid=0"",""bd!A1:N1000""),11,FALSE))"),"")</f>
        <v/>
      </c>
      <c r="F80" s="5" t="str">
        <f>IFERROR(__xludf.DUMMYFUNCTION("if(A80="""","""",SPLIT(E80,"",""))"),"")</f>
        <v/>
      </c>
      <c r="G80" s="5"/>
      <c r="H80" s="6" t="str">
        <f t="shared" si="1"/>
        <v/>
      </c>
      <c r="K80" s="7"/>
    </row>
    <row r="81">
      <c r="A81" s="1"/>
      <c r="B81" s="5" t="str">
        <f>IFERROR(__xludf.DUMMYFUNCTION("IF(A81="""","""",VLOOKUP(A81,IMPORTRANGE(""https://docs.google.com/spreadsheets/d/1Kz8qNPZIqq10folTQrs7L1dYLQj0XaG2K3NIs_apK40/edit#gid=0"",""bd!A1:N1000""),2,FALSE))"),"")</f>
        <v/>
      </c>
      <c r="C81" s="5" t="str">
        <f>IFERROR(__xludf.DUMMYFUNCTION("IF($A81="""","""",VLOOKUP($A81,IMPORTRANGE(""https://docs.google.com/spreadsheets/d/1Kz8qNPZIqq10folTQrs7L1dYLQj0XaG2K3NIs_apK40/edit#gid=0"",""bd!A1:N1000""),3,FALSE))"),"")</f>
        <v/>
      </c>
      <c r="D81" s="5" t="str">
        <f>IFERROR(__xludf.DUMMYFUNCTION("IF($A81="""","""",VLOOKUP($A81,IMPORTRANGE(""https://docs.google.com/spreadsheets/d/1Kz8qNPZIqq10folTQrs7L1dYLQj0XaG2K3NIs_apK40/edit#gid=0"",""bd!A1:N1000""),12,FALSE))"),"")</f>
        <v/>
      </c>
      <c r="E81" s="5" t="str">
        <f>IFERROR(__xludf.DUMMYFUNCTION("IF($A81="""","""",VLOOKUP($A81,IMPORTRANGE(""https://docs.google.com/spreadsheets/d/1Kz8qNPZIqq10folTQrs7L1dYLQj0XaG2K3NIs_apK40/edit#gid=0"",""bd!A1:N1000""),11,FALSE))"),"")</f>
        <v/>
      </c>
      <c r="F81" s="5" t="str">
        <f>IFERROR(__xludf.DUMMYFUNCTION("if(A81="""","""",SPLIT(E81,"",""))"),"")</f>
        <v/>
      </c>
      <c r="G81" s="5"/>
      <c r="H81" s="6" t="str">
        <f t="shared" si="1"/>
        <v/>
      </c>
      <c r="K81" s="7"/>
    </row>
    <row r="82">
      <c r="A82" s="1"/>
      <c r="B82" s="5" t="str">
        <f>IFERROR(__xludf.DUMMYFUNCTION("IF(A82="""","""",VLOOKUP(A82,IMPORTRANGE(""https://docs.google.com/spreadsheets/d/1Kz8qNPZIqq10folTQrs7L1dYLQj0XaG2K3NIs_apK40/edit#gid=0"",""bd!A1:N1000""),2,FALSE))"),"")</f>
        <v/>
      </c>
      <c r="C82" s="5" t="str">
        <f>IFERROR(__xludf.DUMMYFUNCTION("IF($A82="""","""",VLOOKUP($A82,IMPORTRANGE(""https://docs.google.com/spreadsheets/d/1Kz8qNPZIqq10folTQrs7L1dYLQj0XaG2K3NIs_apK40/edit#gid=0"",""bd!A1:N1000""),3,FALSE))"),"")</f>
        <v/>
      </c>
      <c r="D82" s="5" t="str">
        <f>IFERROR(__xludf.DUMMYFUNCTION("IF($A82="""","""",VLOOKUP($A82,IMPORTRANGE(""https://docs.google.com/spreadsheets/d/1Kz8qNPZIqq10folTQrs7L1dYLQj0XaG2K3NIs_apK40/edit#gid=0"",""bd!A1:N1000""),12,FALSE))"),"")</f>
        <v/>
      </c>
      <c r="E82" s="5" t="str">
        <f>IFERROR(__xludf.DUMMYFUNCTION("IF($A82="""","""",VLOOKUP($A82,IMPORTRANGE(""https://docs.google.com/spreadsheets/d/1Kz8qNPZIqq10folTQrs7L1dYLQj0XaG2K3NIs_apK40/edit#gid=0"",""bd!A1:N1000""),11,FALSE))"),"")</f>
        <v/>
      </c>
      <c r="F82" s="5" t="str">
        <f>IFERROR(__xludf.DUMMYFUNCTION("if(A82="""","""",SPLIT(E82,"",""))"),"")</f>
        <v/>
      </c>
      <c r="G82" s="5"/>
      <c r="H82" s="6" t="str">
        <f t="shared" si="1"/>
        <v/>
      </c>
      <c r="K82" s="7"/>
    </row>
    <row r="83">
      <c r="A83" s="1"/>
      <c r="B83" s="5" t="str">
        <f>IFERROR(__xludf.DUMMYFUNCTION("IF(A83="""","""",VLOOKUP(A83,IMPORTRANGE(""https://docs.google.com/spreadsheets/d/1Kz8qNPZIqq10folTQrs7L1dYLQj0XaG2K3NIs_apK40/edit#gid=0"",""bd!A1:N1000""),2,FALSE))"),"")</f>
        <v/>
      </c>
      <c r="C83" s="5" t="str">
        <f>IFERROR(__xludf.DUMMYFUNCTION("IF($A83="""","""",VLOOKUP($A83,IMPORTRANGE(""https://docs.google.com/spreadsheets/d/1Kz8qNPZIqq10folTQrs7L1dYLQj0XaG2K3NIs_apK40/edit#gid=0"",""bd!A1:N1000""),3,FALSE))"),"")</f>
        <v/>
      </c>
      <c r="D83" s="5" t="str">
        <f>IFERROR(__xludf.DUMMYFUNCTION("IF($A83="""","""",VLOOKUP($A83,IMPORTRANGE(""https://docs.google.com/spreadsheets/d/1Kz8qNPZIqq10folTQrs7L1dYLQj0XaG2K3NIs_apK40/edit#gid=0"",""bd!A1:N1000""),12,FALSE))"),"")</f>
        <v/>
      </c>
      <c r="E83" s="5" t="str">
        <f>IFERROR(__xludf.DUMMYFUNCTION("IF($A83="""","""",VLOOKUP($A83,IMPORTRANGE(""https://docs.google.com/spreadsheets/d/1Kz8qNPZIqq10folTQrs7L1dYLQj0XaG2K3NIs_apK40/edit#gid=0"",""bd!A1:N1000""),11,FALSE))"),"")</f>
        <v/>
      </c>
      <c r="F83" s="5" t="str">
        <f>IFERROR(__xludf.DUMMYFUNCTION("if(A83="""","""",SPLIT(E83,"",""))"),"")</f>
        <v/>
      </c>
      <c r="G83" s="5"/>
      <c r="H83" s="6" t="str">
        <f t="shared" si="1"/>
        <v/>
      </c>
      <c r="K83" s="7"/>
    </row>
    <row r="84">
      <c r="A84" s="1"/>
      <c r="B84" s="5" t="str">
        <f>IFERROR(__xludf.DUMMYFUNCTION("IF(A84="""","""",VLOOKUP(A84,IMPORTRANGE(""https://docs.google.com/spreadsheets/d/1Kz8qNPZIqq10folTQrs7L1dYLQj0XaG2K3NIs_apK40/edit#gid=0"",""bd!A1:N1000""),2,FALSE))"),"")</f>
        <v/>
      </c>
      <c r="C84" s="5" t="str">
        <f>IFERROR(__xludf.DUMMYFUNCTION("IF($A84="""","""",VLOOKUP($A84,IMPORTRANGE(""https://docs.google.com/spreadsheets/d/1Kz8qNPZIqq10folTQrs7L1dYLQj0XaG2K3NIs_apK40/edit#gid=0"",""bd!A1:N1000""),3,FALSE))"),"")</f>
        <v/>
      </c>
      <c r="D84" s="5" t="str">
        <f>IFERROR(__xludf.DUMMYFUNCTION("IF($A84="""","""",VLOOKUP($A84,IMPORTRANGE(""https://docs.google.com/spreadsheets/d/1Kz8qNPZIqq10folTQrs7L1dYLQj0XaG2K3NIs_apK40/edit#gid=0"",""bd!A1:N1000""),12,FALSE))"),"")</f>
        <v/>
      </c>
      <c r="E84" s="5" t="str">
        <f>IFERROR(__xludf.DUMMYFUNCTION("IF($A84="""","""",VLOOKUP($A84,IMPORTRANGE(""https://docs.google.com/spreadsheets/d/1Kz8qNPZIqq10folTQrs7L1dYLQj0XaG2K3NIs_apK40/edit#gid=0"",""bd!A1:N1000""),11,FALSE))"),"")</f>
        <v/>
      </c>
      <c r="F84" s="5" t="str">
        <f>IFERROR(__xludf.DUMMYFUNCTION("if(A84="""","""",SPLIT(E84,"",""))"),"")</f>
        <v/>
      </c>
      <c r="G84" s="5"/>
      <c r="H84" s="6" t="str">
        <f t="shared" si="1"/>
        <v/>
      </c>
      <c r="K84" s="7"/>
    </row>
    <row r="85">
      <c r="A85" s="1"/>
      <c r="B85" s="5" t="str">
        <f>IFERROR(__xludf.DUMMYFUNCTION("IF(A85="""","""",VLOOKUP(A85,IMPORTRANGE(""https://docs.google.com/spreadsheets/d/1Kz8qNPZIqq10folTQrs7L1dYLQj0XaG2K3NIs_apK40/edit#gid=0"",""bd!A1:N1000""),2,FALSE))"),"")</f>
        <v/>
      </c>
      <c r="C85" s="5" t="str">
        <f>IFERROR(__xludf.DUMMYFUNCTION("IF($A85="""","""",VLOOKUP($A85,IMPORTRANGE(""https://docs.google.com/spreadsheets/d/1Kz8qNPZIqq10folTQrs7L1dYLQj0XaG2K3NIs_apK40/edit#gid=0"",""bd!A1:N1000""),3,FALSE))"),"")</f>
        <v/>
      </c>
      <c r="D85" s="5" t="str">
        <f>IFERROR(__xludf.DUMMYFUNCTION("IF($A85="""","""",VLOOKUP($A85,IMPORTRANGE(""https://docs.google.com/spreadsheets/d/1Kz8qNPZIqq10folTQrs7L1dYLQj0XaG2K3NIs_apK40/edit#gid=0"",""bd!A1:N1000""),12,FALSE))"),"")</f>
        <v/>
      </c>
      <c r="E85" s="5" t="str">
        <f>IFERROR(__xludf.DUMMYFUNCTION("IF($A85="""","""",VLOOKUP($A85,IMPORTRANGE(""https://docs.google.com/spreadsheets/d/1Kz8qNPZIqq10folTQrs7L1dYLQj0XaG2K3NIs_apK40/edit#gid=0"",""bd!A1:N1000""),11,FALSE))"),"")</f>
        <v/>
      </c>
      <c r="F85" s="5" t="str">
        <f>IFERROR(__xludf.DUMMYFUNCTION("if(A85="""","""",SPLIT(E85,"",""))"),"")</f>
        <v/>
      </c>
      <c r="G85" s="5"/>
      <c r="H85" s="6" t="str">
        <f t="shared" si="1"/>
        <v/>
      </c>
      <c r="K85" s="7"/>
    </row>
    <row r="86">
      <c r="A86" s="1"/>
      <c r="B86" s="5" t="str">
        <f>IFERROR(__xludf.DUMMYFUNCTION("IF(A86="""","""",VLOOKUP(A86,IMPORTRANGE(""https://docs.google.com/spreadsheets/d/1Kz8qNPZIqq10folTQrs7L1dYLQj0XaG2K3NIs_apK40/edit#gid=0"",""bd!A1:N1000""),2,FALSE))"),"")</f>
        <v/>
      </c>
      <c r="C86" s="5" t="str">
        <f>IFERROR(__xludf.DUMMYFUNCTION("IF($A86="""","""",VLOOKUP($A86,IMPORTRANGE(""https://docs.google.com/spreadsheets/d/1Kz8qNPZIqq10folTQrs7L1dYLQj0XaG2K3NIs_apK40/edit#gid=0"",""bd!A1:N1000""),3,FALSE))"),"")</f>
        <v/>
      </c>
      <c r="D86" s="5" t="str">
        <f>IFERROR(__xludf.DUMMYFUNCTION("IF($A86="""","""",VLOOKUP($A86,IMPORTRANGE(""https://docs.google.com/spreadsheets/d/1Kz8qNPZIqq10folTQrs7L1dYLQj0XaG2K3NIs_apK40/edit#gid=0"",""bd!A1:N1000""),12,FALSE))"),"")</f>
        <v/>
      </c>
      <c r="E86" s="5" t="str">
        <f>IFERROR(__xludf.DUMMYFUNCTION("IF($A86="""","""",VLOOKUP($A86,IMPORTRANGE(""https://docs.google.com/spreadsheets/d/1Kz8qNPZIqq10folTQrs7L1dYLQj0XaG2K3NIs_apK40/edit#gid=0"",""bd!A1:N1000""),11,FALSE))"),"")</f>
        <v/>
      </c>
      <c r="F86" s="5" t="str">
        <f>IFERROR(__xludf.DUMMYFUNCTION("if(A86="""","""",SPLIT(E86,"",""))"),"")</f>
        <v/>
      </c>
      <c r="G86" s="5"/>
      <c r="H86" s="6" t="str">
        <f t="shared" si="1"/>
        <v/>
      </c>
      <c r="K86" s="7"/>
    </row>
    <row r="87">
      <c r="A87" s="1"/>
      <c r="B87" s="5" t="str">
        <f>IFERROR(__xludf.DUMMYFUNCTION("IF(A87="""","""",VLOOKUP(A87,IMPORTRANGE(""https://docs.google.com/spreadsheets/d/1Kz8qNPZIqq10folTQrs7L1dYLQj0XaG2K3NIs_apK40/edit#gid=0"",""bd!A1:N1000""),2,FALSE))"),"")</f>
        <v/>
      </c>
      <c r="C87" s="5" t="str">
        <f>IFERROR(__xludf.DUMMYFUNCTION("IF($A87="""","""",VLOOKUP($A87,IMPORTRANGE(""https://docs.google.com/spreadsheets/d/1Kz8qNPZIqq10folTQrs7L1dYLQj0XaG2K3NIs_apK40/edit#gid=0"",""bd!A1:N1000""),3,FALSE))"),"")</f>
        <v/>
      </c>
      <c r="D87" s="5" t="str">
        <f>IFERROR(__xludf.DUMMYFUNCTION("IF($A87="""","""",VLOOKUP($A87,IMPORTRANGE(""https://docs.google.com/spreadsheets/d/1Kz8qNPZIqq10folTQrs7L1dYLQj0XaG2K3NIs_apK40/edit#gid=0"",""bd!A1:N1000""),12,FALSE))"),"")</f>
        <v/>
      </c>
      <c r="E87" s="5" t="str">
        <f>IFERROR(__xludf.DUMMYFUNCTION("IF($A87="""","""",VLOOKUP($A87,IMPORTRANGE(""https://docs.google.com/spreadsheets/d/1Kz8qNPZIqq10folTQrs7L1dYLQj0XaG2K3NIs_apK40/edit#gid=0"",""bd!A1:N1000""),11,FALSE))"),"")</f>
        <v/>
      </c>
      <c r="F87" s="5" t="str">
        <f>IFERROR(__xludf.DUMMYFUNCTION("if(A87="""","""",SPLIT(E87,"",""))"),"")</f>
        <v/>
      </c>
      <c r="G87" s="5"/>
      <c r="H87" s="6" t="str">
        <f t="shared" si="1"/>
        <v/>
      </c>
      <c r="K87" s="7"/>
    </row>
    <row r="88">
      <c r="A88" s="1"/>
      <c r="B88" s="5" t="str">
        <f>IFERROR(__xludf.DUMMYFUNCTION("IF(A88="""","""",VLOOKUP(A88,IMPORTRANGE(""https://docs.google.com/spreadsheets/d/1Kz8qNPZIqq10folTQrs7L1dYLQj0XaG2K3NIs_apK40/edit#gid=0"",""bd!A1:N1000""),2,FALSE))"),"")</f>
        <v/>
      </c>
      <c r="C88" s="5" t="str">
        <f>IFERROR(__xludf.DUMMYFUNCTION("IF($A88="""","""",VLOOKUP($A88,IMPORTRANGE(""https://docs.google.com/spreadsheets/d/1Kz8qNPZIqq10folTQrs7L1dYLQj0XaG2K3NIs_apK40/edit#gid=0"",""bd!A1:N1000""),3,FALSE))"),"")</f>
        <v/>
      </c>
      <c r="D88" s="5" t="str">
        <f>IFERROR(__xludf.DUMMYFUNCTION("IF($A88="""","""",VLOOKUP($A88,IMPORTRANGE(""https://docs.google.com/spreadsheets/d/1Kz8qNPZIqq10folTQrs7L1dYLQj0XaG2K3NIs_apK40/edit#gid=0"",""bd!A1:N1000""),12,FALSE))"),"")</f>
        <v/>
      </c>
      <c r="E88" s="5" t="str">
        <f>IFERROR(__xludf.DUMMYFUNCTION("IF($A88="""","""",VLOOKUP($A88,IMPORTRANGE(""https://docs.google.com/spreadsheets/d/1Kz8qNPZIqq10folTQrs7L1dYLQj0XaG2K3NIs_apK40/edit#gid=0"",""bd!A1:N1000""),11,FALSE))"),"")</f>
        <v/>
      </c>
      <c r="F88" s="5" t="str">
        <f>IFERROR(__xludf.DUMMYFUNCTION("if(A88="""","""",SPLIT(E88,"",""))"),"")</f>
        <v/>
      </c>
      <c r="G88" s="5"/>
      <c r="H88" s="6" t="str">
        <f t="shared" si="1"/>
        <v/>
      </c>
      <c r="K88" s="7"/>
    </row>
    <row r="89">
      <c r="A89" s="1"/>
      <c r="B89" s="5" t="str">
        <f>IFERROR(__xludf.DUMMYFUNCTION("IF(A89="""","""",VLOOKUP(A89,IMPORTRANGE(""https://docs.google.com/spreadsheets/d/1Kz8qNPZIqq10folTQrs7L1dYLQj0XaG2K3NIs_apK40/edit#gid=0"",""bd!A1:N1000""),2,FALSE))"),"")</f>
        <v/>
      </c>
      <c r="C89" s="5" t="str">
        <f>IFERROR(__xludf.DUMMYFUNCTION("IF($A89="""","""",VLOOKUP($A89,IMPORTRANGE(""https://docs.google.com/spreadsheets/d/1Kz8qNPZIqq10folTQrs7L1dYLQj0XaG2K3NIs_apK40/edit#gid=0"",""bd!A1:N1000""),3,FALSE))"),"")</f>
        <v/>
      </c>
      <c r="D89" s="5" t="str">
        <f>IFERROR(__xludf.DUMMYFUNCTION("IF($A89="""","""",VLOOKUP($A89,IMPORTRANGE(""https://docs.google.com/spreadsheets/d/1Kz8qNPZIqq10folTQrs7L1dYLQj0XaG2K3NIs_apK40/edit#gid=0"",""bd!A1:N1000""),12,FALSE))"),"")</f>
        <v/>
      </c>
      <c r="E89" s="5" t="str">
        <f>IFERROR(__xludf.DUMMYFUNCTION("IF($A89="""","""",VLOOKUP($A89,IMPORTRANGE(""https://docs.google.com/spreadsheets/d/1Kz8qNPZIqq10folTQrs7L1dYLQj0XaG2K3NIs_apK40/edit#gid=0"",""bd!A1:N1000""),11,FALSE))"),"")</f>
        <v/>
      </c>
      <c r="F89" s="5" t="str">
        <f>IFERROR(__xludf.DUMMYFUNCTION("if(A89="""","""",SPLIT(E89,"",""))"),"")</f>
        <v/>
      </c>
      <c r="G89" s="5"/>
      <c r="H89" s="6" t="str">
        <f t="shared" si="1"/>
        <v/>
      </c>
      <c r="K89" s="7"/>
    </row>
    <row r="90">
      <c r="A90" s="1"/>
      <c r="B90" s="5" t="str">
        <f>IFERROR(__xludf.DUMMYFUNCTION("IF(A90="""","""",VLOOKUP(A90,IMPORTRANGE(""https://docs.google.com/spreadsheets/d/1Kz8qNPZIqq10folTQrs7L1dYLQj0XaG2K3NIs_apK40/edit#gid=0"",""bd!A1:N1000""),2,FALSE))"),"")</f>
        <v/>
      </c>
      <c r="C90" s="5" t="str">
        <f>IFERROR(__xludf.DUMMYFUNCTION("IF($A90="""","""",VLOOKUP($A90,IMPORTRANGE(""https://docs.google.com/spreadsheets/d/1Kz8qNPZIqq10folTQrs7L1dYLQj0XaG2K3NIs_apK40/edit#gid=0"",""bd!A1:N1000""),3,FALSE))"),"")</f>
        <v/>
      </c>
      <c r="D90" s="5" t="str">
        <f>IFERROR(__xludf.DUMMYFUNCTION("IF($A90="""","""",VLOOKUP($A90,IMPORTRANGE(""https://docs.google.com/spreadsheets/d/1Kz8qNPZIqq10folTQrs7L1dYLQj0XaG2K3NIs_apK40/edit#gid=0"",""bd!A1:N1000""),12,FALSE))"),"")</f>
        <v/>
      </c>
      <c r="E90" s="5" t="str">
        <f>IFERROR(__xludf.DUMMYFUNCTION("IF($A90="""","""",VLOOKUP($A90,IMPORTRANGE(""https://docs.google.com/spreadsheets/d/1Kz8qNPZIqq10folTQrs7L1dYLQj0XaG2K3NIs_apK40/edit#gid=0"",""bd!A1:N1000""),11,FALSE))"),"")</f>
        <v/>
      </c>
      <c r="F90" s="5" t="str">
        <f>IFERROR(__xludf.DUMMYFUNCTION("if(A90="""","""",SPLIT(E90,"",""))"),"")</f>
        <v/>
      </c>
      <c r="G90" s="5"/>
      <c r="H90" s="6" t="str">
        <f t="shared" si="1"/>
        <v/>
      </c>
      <c r="K90" s="7"/>
    </row>
    <row r="91">
      <c r="A91" s="1"/>
      <c r="B91" s="5" t="str">
        <f>IFERROR(__xludf.DUMMYFUNCTION("IF(A91="""","""",VLOOKUP(A91,IMPORTRANGE(""https://docs.google.com/spreadsheets/d/1Kz8qNPZIqq10folTQrs7L1dYLQj0XaG2K3NIs_apK40/edit#gid=0"",""bd!A1:N1000""),2,FALSE))"),"")</f>
        <v/>
      </c>
      <c r="C91" s="5" t="str">
        <f>IFERROR(__xludf.DUMMYFUNCTION("IF($A91="""","""",VLOOKUP($A91,IMPORTRANGE(""https://docs.google.com/spreadsheets/d/1Kz8qNPZIqq10folTQrs7L1dYLQj0XaG2K3NIs_apK40/edit#gid=0"",""bd!A1:N1000""),3,FALSE))"),"")</f>
        <v/>
      </c>
      <c r="D91" s="5" t="str">
        <f>IFERROR(__xludf.DUMMYFUNCTION("IF($A91="""","""",VLOOKUP($A91,IMPORTRANGE(""https://docs.google.com/spreadsheets/d/1Kz8qNPZIqq10folTQrs7L1dYLQj0XaG2K3NIs_apK40/edit#gid=0"",""bd!A1:N1000""),12,FALSE))"),"")</f>
        <v/>
      </c>
      <c r="E91" s="5" t="str">
        <f>IFERROR(__xludf.DUMMYFUNCTION("IF($A91="""","""",VLOOKUP($A91,IMPORTRANGE(""https://docs.google.com/spreadsheets/d/1Kz8qNPZIqq10folTQrs7L1dYLQj0XaG2K3NIs_apK40/edit#gid=0"",""bd!A1:N1000""),11,FALSE))"),"")</f>
        <v/>
      </c>
      <c r="F91" s="5" t="str">
        <f>IFERROR(__xludf.DUMMYFUNCTION("if(A91="""","""",SPLIT(E91,"",""))"),"")</f>
        <v/>
      </c>
      <c r="G91" s="5"/>
      <c r="H91" s="6" t="str">
        <f t="shared" si="1"/>
        <v/>
      </c>
      <c r="K91" s="7"/>
    </row>
    <row r="92">
      <c r="A92" s="8"/>
      <c r="B92" s="5" t="str">
        <f>IFERROR(__xludf.DUMMYFUNCTION("IF(A92="""","""",VLOOKUP(A92,IMPORTRANGE(""https://docs.google.com/spreadsheets/d/1Kz8qNPZIqq10folTQrs7L1dYLQj0XaG2K3NIs_apK40/edit#gid=0"",""bd!A1:N1000""),2,FALSE))"),"")</f>
        <v/>
      </c>
      <c r="C92" s="5" t="str">
        <f>IFERROR(__xludf.DUMMYFUNCTION("IF($A92="""","""",VLOOKUP($A92,IMPORTRANGE(""https://docs.google.com/spreadsheets/d/1Kz8qNPZIqq10folTQrs7L1dYLQj0XaG2K3NIs_apK40/edit#gid=0"",""bd!A1:N1000""),3,FALSE))"),"")</f>
        <v/>
      </c>
      <c r="D92" s="5" t="str">
        <f>IFERROR(__xludf.DUMMYFUNCTION("IF($A92="""","""",VLOOKUP($A92,IMPORTRANGE(""https://docs.google.com/spreadsheets/d/1Kz8qNPZIqq10folTQrs7L1dYLQj0XaG2K3NIs_apK40/edit#gid=0"",""bd!A1:N1000""),12,FALSE))"),"")</f>
        <v/>
      </c>
      <c r="E92" s="5" t="str">
        <f>IFERROR(__xludf.DUMMYFUNCTION("IF($A92="""","""",VLOOKUP($A92,IMPORTRANGE(""https://docs.google.com/spreadsheets/d/1Kz8qNPZIqq10folTQrs7L1dYLQj0XaG2K3NIs_apK40/edit#gid=0"",""bd!A1:N1000""),11,FALSE))"),"")</f>
        <v/>
      </c>
      <c r="F92" s="5" t="str">
        <f>IFERROR(__xludf.DUMMYFUNCTION("if(A92="""","""",SPLIT(E92,"",""))"),"")</f>
        <v/>
      </c>
      <c r="G92" s="5"/>
      <c r="H92" s="6" t="str">
        <f t="shared" si="1"/>
        <v/>
      </c>
      <c r="K92" s="7"/>
    </row>
    <row r="93">
      <c r="A93" s="8"/>
      <c r="B93" s="5" t="str">
        <f>IFERROR(__xludf.DUMMYFUNCTION("IF(A93="""","""",VLOOKUP(A93,IMPORTRANGE(""https://docs.google.com/spreadsheets/d/1Kz8qNPZIqq10folTQrs7L1dYLQj0XaG2K3NIs_apK40/edit#gid=0"",""bd!A1:N1000""),2,FALSE))"),"")</f>
        <v/>
      </c>
      <c r="C93" s="5" t="str">
        <f>IFERROR(__xludf.DUMMYFUNCTION("IF($A93="""","""",VLOOKUP($A93,IMPORTRANGE(""https://docs.google.com/spreadsheets/d/1Kz8qNPZIqq10folTQrs7L1dYLQj0XaG2K3NIs_apK40/edit#gid=0"",""bd!A1:N1000""),3,FALSE))"),"")</f>
        <v/>
      </c>
      <c r="D93" s="5" t="str">
        <f>IFERROR(__xludf.DUMMYFUNCTION("IF($A93="""","""",VLOOKUP($A93,IMPORTRANGE(""https://docs.google.com/spreadsheets/d/1Kz8qNPZIqq10folTQrs7L1dYLQj0XaG2K3NIs_apK40/edit#gid=0"",""bd!A1:N1000""),12,FALSE))"),"")</f>
        <v/>
      </c>
      <c r="E93" s="5" t="str">
        <f>IFERROR(__xludf.DUMMYFUNCTION("IF($A93="""","""",VLOOKUP($A93,IMPORTRANGE(""https://docs.google.com/spreadsheets/d/1Kz8qNPZIqq10folTQrs7L1dYLQj0XaG2K3NIs_apK40/edit#gid=0"",""bd!A1:N1000""),11,FALSE))"),"")</f>
        <v/>
      </c>
      <c r="F93" s="5" t="str">
        <f>IFERROR(__xludf.DUMMYFUNCTION("if(A93="""","""",SPLIT(E93,"",""))"),"")</f>
        <v/>
      </c>
      <c r="G93" s="5"/>
      <c r="H93" s="6" t="str">
        <f t="shared" si="1"/>
        <v/>
      </c>
      <c r="K93" s="7"/>
    </row>
    <row r="94">
      <c r="A94" s="8"/>
      <c r="B94" s="5" t="str">
        <f>IFERROR(__xludf.DUMMYFUNCTION("IF(A94="""","""",VLOOKUP(A94,IMPORTRANGE(""https://docs.google.com/spreadsheets/d/1Kz8qNPZIqq10folTQrs7L1dYLQj0XaG2K3NIs_apK40/edit#gid=0"",""bd!A1:N1000""),2,FALSE))"),"")</f>
        <v/>
      </c>
      <c r="C94" s="5" t="str">
        <f>IFERROR(__xludf.DUMMYFUNCTION("IF($A94="""","""",VLOOKUP($A94,IMPORTRANGE(""https://docs.google.com/spreadsheets/d/1Kz8qNPZIqq10folTQrs7L1dYLQj0XaG2K3NIs_apK40/edit#gid=0"",""bd!A1:N1000""),3,FALSE))"),"")</f>
        <v/>
      </c>
      <c r="D94" s="5" t="str">
        <f>IFERROR(__xludf.DUMMYFUNCTION("IF($A94="""","""",VLOOKUP($A94,IMPORTRANGE(""https://docs.google.com/spreadsheets/d/1Kz8qNPZIqq10folTQrs7L1dYLQj0XaG2K3NIs_apK40/edit#gid=0"",""bd!A1:N1000""),12,FALSE))"),"")</f>
        <v/>
      </c>
      <c r="E94" s="5" t="str">
        <f>IFERROR(__xludf.DUMMYFUNCTION("IF($A94="""","""",VLOOKUP($A94,IMPORTRANGE(""https://docs.google.com/spreadsheets/d/1Kz8qNPZIqq10folTQrs7L1dYLQj0XaG2K3NIs_apK40/edit#gid=0"",""bd!A1:N1000""),11,FALSE))"),"")</f>
        <v/>
      </c>
      <c r="F94" s="5" t="str">
        <f>IFERROR(__xludf.DUMMYFUNCTION("if(A94="""","""",SPLIT(E94,"",""))"),"")</f>
        <v/>
      </c>
      <c r="G94" s="5"/>
      <c r="H94" s="6" t="str">
        <f t="shared" si="1"/>
        <v/>
      </c>
      <c r="K94" s="7"/>
    </row>
    <row r="95">
      <c r="A95" s="8"/>
      <c r="B95" s="5" t="str">
        <f>IFERROR(__xludf.DUMMYFUNCTION("IF(A95="""","""",VLOOKUP(A95,IMPORTRANGE(""https://docs.google.com/spreadsheets/d/1Kz8qNPZIqq10folTQrs7L1dYLQj0XaG2K3NIs_apK40/edit#gid=0"",""bd!A1:N1000""),2,FALSE))"),"")</f>
        <v/>
      </c>
      <c r="C95" s="5" t="str">
        <f>IFERROR(__xludf.DUMMYFUNCTION("IF($A95="""","""",VLOOKUP($A95,IMPORTRANGE(""https://docs.google.com/spreadsheets/d/1Kz8qNPZIqq10folTQrs7L1dYLQj0XaG2K3NIs_apK40/edit#gid=0"",""bd!A1:N1000""),3,FALSE))"),"")</f>
        <v/>
      </c>
      <c r="D95" s="5" t="str">
        <f>IFERROR(__xludf.DUMMYFUNCTION("IF($A95="""","""",VLOOKUP($A95,IMPORTRANGE(""https://docs.google.com/spreadsheets/d/1Kz8qNPZIqq10folTQrs7L1dYLQj0XaG2K3NIs_apK40/edit#gid=0"",""bd!A1:N1000""),12,FALSE))"),"")</f>
        <v/>
      </c>
      <c r="E95" s="5" t="str">
        <f>IFERROR(__xludf.DUMMYFUNCTION("IF($A95="""","""",VLOOKUP($A95,IMPORTRANGE(""https://docs.google.com/spreadsheets/d/1Kz8qNPZIqq10folTQrs7L1dYLQj0XaG2K3NIs_apK40/edit#gid=0"",""bd!A1:N1000""),11,FALSE))"),"")</f>
        <v/>
      </c>
      <c r="F95" s="5" t="str">
        <f>IFERROR(__xludf.DUMMYFUNCTION("if(A95="""","""",SPLIT(E95,"",""))"),"")</f>
        <v/>
      </c>
      <c r="G95" s="5"/>
      <c r="H95" s="6" t="str">
        <f t="shared" si="1"/>
        <v/>
      </c>
      <c r="K95" s="7"/>
    </row>
    <row r="96">
      <c r="A96" s="8"/>
      <c r="B96" s="5" t="str">
        <f>IFERROR(__xludf.DUMMYFUNCTION("IF(A96="""","""",VLOOKUP(A96,IMPORTRANGE(""https://docs.google.com/spreadsheets/d/1Kz8qNPZIqq10folTQrs7L1dYLQj0XaG2K3NIs_apK40/edit#gid=0"",""bd!A1:N1000""),2,FALSE))"),"")</f>
        <v/>
      </c>
      <c r="C96" s="5" t="str">
        <f>IFERROR(__xludf.DUMMYFUNCTION("IF($A96="""","""",VLOOKUP($A96,IMPORTRANGE(""https://docs.google.com/spreadsheets/d/1Kz8qNPZIqq10folTQrs7L1dYLQj0XaG2K3NIs_apK40/edit#gid=0"",""bd!A1:N1000""),3,FALSE))"),"")</f>
        <v/>
      </c>
      <c r="D96" s="5" t="str">
        <f>IFERROR(__xludf.DUMMYFUNCTION("IF($A96="""","""",VLOOKUP($A96,IMPORTRANGE(""https://docs.google.com/spreadsheets/d/1Kz8qNPZIqq10folTQrs7L1dYLQj0XaG2K3NIs_apK40/edit#gid=0"",""bd!A1:N1000""),12,FALSE))"),"")</f>
        <v/>
      </c>
      <c r="E96" s="5" t="str">
        <f>IFERROR(__xludf.DUMMYFUNCTION("IF($A96="""","""",VLOOKUP($A96,IMPORTRANGE(""https://docs.google.com/spreadsheets/d/1Kz8qNPZIqq10folTQrs7L1dYLQj0XaG2K3NIs_apK40/edit#gid=0"",""bd!A1:N1000""),11,FALSE))"),"")</f>
        <v/>
      </c>
      <c r="F96" s="5" t="str">
        <f>IFERROR(__xludf.DUMMYFUNCTION("if(A96="""","""",SPLIT(E96,"",""))"),"")</f>
        <v/>
      </c>
      <c r="G96" s="5"/>
      <c r="H96" s="6" t="str">
        <f t="shared" si="1"/>
        <v/>
      </c>
      <c r="K96" s="7"/>
    </row>
    <row r="97">
      <c r="A97" s="8"/>
      <c r="B97" s="5" t="str">
        <f>IFERROR(__xludf.DUMMYFUNCTION("IF(A97="""","""",VLOOKUP(A97,IMPORTRANGE(""https://docs.google.com/spreadsheets/d/1Kz8qNPZIqq10folTQrs7L1dYLQj0XaG2K3NIs_apK40/edit#gid=0"",""bd!A1:N1000""),2,FALSE))"),"")</f>
        <v/>
      </c>
      <c r="C97" s="5" t="str">
        <f>IFERROR(__xludf.DUMMYFUNCTION("IF($A97="""","""",VLOOKUP($A97,IMPORTRANGE(""https://docs.google.com/spreadsheets/d/1Kz8qNPZIqq10folTQrs7L1dYLQj0XaG2K3NIs_apK40/edit#gid=0"",""bd!A1:N1000""),3,FALSE))"),"")</f>
        <v/>
      </c>
      <c r="D97" s="5" t="str">
        <f>IFERROR(__xludf.DUMMYFUNCTION("IF($A97="""","""",VLOOKUP($A97,IMPORTRANGE(""https://docs.google.com/spreadsheets/d/1Kz8qNPZIqq10folTQrs7L1dYLQj0XaG2K3NIs_apK40/edit#gid=0"",""bd!A1:N1000""),12,FALSE))"),"")</f>
        <v/>
      </c>
      <c r="E97" s="5" t="str">
        <f>IFERROR(__xludf.DUMMYFUNCTION("IF($A97="""","""",VLOOKUP($A97,IMPORTRANGE(""https://docs.google.com/spreadsheets/d/1Kz8qNPZIqq10folTQrs7L1dYLQj0XaG2K3NIs_apK40/edit#gid=0"",""bd!A1:N1000""),11,FALSE))"),"")</f>
        <v/>
      </c>
      <c r="F97" s="5" t="str">
        <f>IFERROR(__xludf.DUMMYFUNCTION("if(A97="""","""",SPLIT(E97,"",""))"),"")</f>
        <v/>
      </c>
      <c r="G97" s="5"/>
      <c r="H97" s="6" t="str">
        <f t="shared" si="1"/>
        <v/>
      </c>
      <c r="K97" s="7"/>
    </row>
    <row r="98">
      <c r="A98" s="8"/>
      <c r="B98" s="5" t="str">
        <f>IFERROR(__xludf.DUMMYFUNCTION("IF(A98="""","""",VLOOKUP(A98,IMPORTRANGE(""https://docs.google.com/spreadsheets/d/1Kz8qNPZIqq10folTQrs7L1dYLQj0XaG2K3NIs_apK40/edit#gid=0"",""bd!A1:N1000""),2,FALSE))"),"")</f>
        <v/>
      </c>
      <c r="C98" s="5" t="str">
        <f>IFERROR(__xludf.DUMMYFUNCTION("IF($A98="""","""",VLOOKUP($A98,IMPORTRANGE(""https://docs.google.com/spreadsheets/d/1Kz8qNPZIqq10folTQrs7L1dYLQj0XaG2K3NIs_apK40/edit#gid=0"",""bd!A1:N1000""),3,FALSE))"),"")</f>
        <v/>
      </c>
      <c r="D98" s="5" t="str">
        <f>IFERROR(__xludf.DUMMYFUNCTION("IF($A98="""","""",VLOOKUP($A98,IMPORTRANGE(""https://docs.google.com/spreadsheets/d/1Kz8qNPZIqq10folTQrs7L1dYLQj0XaG2K3NIs_apK40/edit#gid=0"",""bd!A1:N1000""),12,FALSE))"),"")</f>
        <v/>
      </c>
      <c r="E98" s="5" t="str">
        <f>IFERROR(__xludf.DUMMYFUNCTION("IF($A98="""","""",VLOOKUP($A98,IMPORTRANGE(""https://docs.google.com/spreadsheets/d/1Kz8qNPZIqq10folTQrs7L1dYLQj0XaG2K3NIs_apK40/edit#gid=0"",""bd!A1:N1000""),11,FALSE))"),"")</f>
        <v/>
      </c>
      <c r="F98" s="5" t="str">
        <f>IFERROR(__xludf.DUMMYFUNCTION("if(A98="""","""",SPLIT(E98,"",""))"),"")</f>
        <v/>
      </c>
      <c r="G98" s="5"/>
      <c r="H98" s="6" t="str">
        <f t="shared" si="1"/>
        <v/>
      </c>
      <c r="K98" s="7"/>
    </row>
    <row r="99">
      <c r="A99" s="8"/>
      <c r="B99" s="5" t="str">
        <f>IFERROR(__xludf.DUMMYFUNCTION("IF(A99="""","""",VLOOKUP(A99,IMPORTRANGE(""https://docs.google.com/spreadsheets/d/1Kz8qNPZIqq10folTQrs7L1dYLQj0XaG2K3NIs_apK40/edit#gid=0"",""bd!A1:N1000""),2,FALSE))"),"")</f>
        <v/>
      </c>
      <c r="C99" s="5" t="str">
        <f>IFERROR(__xludf.DUMMYFUNCTION("IF($A99="""","""",VLOOKUP($A99,IMPORTRANGE(""https://docs.google.com/spreadsheets/d/1Kz8qNPZIqq10folTQrs7L1dYLQj0XaG2K3NIs_apK40/edit#gid=0"",""bd!A1:N1000""),3,FALSE))"),"")</f>
        <v/>
      </c>
      <c r="D99" s="5" t="str">
        <f>IFERROR(__xludf.DUMMYFUNCTION("IF($A99="""","""",VLOOKUP($A99,IMPORTRANGE(""https://docs.google.com/spreadsheets/d/1Kz8qNPZIqq10folTQrs7L1dYLQj0XaG2K3NIs_apK40/edit#gid=0"",""bd!A1:N1000""),12,FALSE))"),"")</f>
        <v/>
      </c>
      <c r="E99" s="5" t="str">
        <f>IFERROR(__xludf.DUMMYFUNCTION("IF($A99="""","""",VLOOKUP($A99,IMPORTRANGE(""https://docs.google.com/spreadsheets/d/1Kz8qNPZIqq10folTQrs7L1dYLQj0XaG2K3NIs_apK40/edit#gid=0"",""bd!A1:N1000""),11,FALSE))"),"")</f>
        <v/>
      </c>
      <c r="F99" s="5" t="str">
        <f>IFERROR(__xludf.DUMMYFUNCTION("if(A99="""","""",SPLIT(E99,"",""))"),"")</f>
        <v/>
      </c>
      <c r="G99" s="5"/>
      <c r="H99" s="6" t="str">
        <f t="shared" si="1"/>
        <v/>
      </c>
      <c r="K99" s="7"/>
    </row>
    <row r="100">
      <c r="A100" s="8"/>
      <c r="B100" s="5" t="str">
        <f>IFERROR(__xludf.DUMMYFUNCTION("IF(A100="""","""",VLOOKUP(A100,IMPORTRANGE(""https://docs.google.com/spreadsheets/d/1Kz8qNPZIqq10folTQrs7L1dYLQj0XaG2K3NIs_apK40/edit#gid=0"",""bd!A1:N1000""),2,FALSE))"),"")</f>
        <v/>
      </c>
      <c r="C100" s="5" t="str">
        <f>IFERROR(__xludf.DUMMYFUNCTION("IF($A100="""","""",VLOOKUP($A100,IMPORTRANGE(""https://docs.google.com/spreadsheets/d/1Kz8qNPZIqq10folTQrs7L1dYLQj0XaG2K3NIs_apK40/edit#gid=0"",""bd!A1:N1000""),3,FALSE))"),"")</f>
        <v/>
      </c>
      <c r="D100" s="5" t="str">
        <f>IFERROR(__xludf.DUMMYFUNCTION("IF($A100="""","""",VLOOKUP($A100,IMPORTRANGE(""https://docs.google.com/spreadsheets/d/1Kz8qNPZIqq10folTQrs7L1dYLQj0XaG2K3NIs_apK40/edit#gid=0"",""bd!A1:N1000""),12,FALSE))"),"")</f>
        <v/>
      </c>
      <c r="E100" s="5" t="str">
        <f>IFERROR(__xludf.DUMMYFUNCTION("IF($A100="""","""",VLOOKUP($A100,IMPORTRANGE(""https://docs.google.com/spreadsheets/d/1Kz8qNPZIqq10folTQrs7L1dYLQj0XaG2K3NIs_apK40/edit#gid=0"",""bd!A1:N1000""),11,FALSE))"),"")</f>
        <v/>
      </c>
      <c r="F100" s="5" t="str">
        <f>IFERROR(__xludf.DUMMYFUNCTION("if(A100="""","""",SPLIT(E100,"",""))"),"")</f>
        <v/>
      </c>
      <c r="G100" s="5"/>
      <c r="H100" s="6" t="str">
        <f t="shared" si="1"/>
        <v/>
      </c>
      <c r="K100" s="7"/>
    </row>
    <row r="101">
      <c r="A101" s="8"/>
      <c r="B101" s="5" t="str">
        <f>IFERROR(__xludf.DUMMYFUNCTION("IF(A101="""","""",VLOOKUP(A101,IMPORTRANGE(""https://docs.google.com/spreadsheets/d/1Kz8qNPZIqq10folTQrs7L1dYLQj0XaG2K3NIs_apK40/edit#gid=0"",""bd!A1:N1000""),2,FALSE))"),"")</f>
        <v/>
      </c>
      <c r="C101" s="5" t="str">
        <f>IFERROR(__xludf.DUMMYFUNCTION("IF($A101="""","""",VLOOKUP($A101,IMPORTRANGE(""https://docs.google.com/spreadsheets/d/1Kz8qNPZIqq10folTQrs7L1dYLQj0XaG2K3NIs_apK40/edit#gid=0"",""bd!A1:N1000""),3,FALSE))"),"")</f>
        <v/>
      </c>
      <c r="D101" s="5" t="str">
        <f>IFERROR(__xludf.DUMMYFUNCTION("IF($A101="""","""",VLOOKUP($A101,IMPORTRANGE(""https://docs.google.com/spreadsheets/d/1Kz8qNPZIqq10folTQrs7L1dYLQj0XaG2K3NIs_apK40/edit#gid=0"",""bd!A1:N1000""),12,FALSE))"),"")</f>
        <v/>
      </c>
      <c r="E101" s="5" t="str">
        <f>IFERROR(__xludf.DUMMYFUNCTION("IF($A101="""","""",VLOOKUP($A101,IMPORTRANGE(""https://docs.google.com/spreadsheets/d/1Kz8qNPZIqq10folTQrs7L1dYLQj0XaG2K3NIs_apK40/edit#gid=0"",""bd!A1:N1000""),11,FALSE))"),"")</f>
        <v/>
      </c>
      <c r="F101" s="5" t="str">
        <f>IFERROR(__xludf.DUMMYFUNCTION("if(A101="""","""",SPLIT(E101,"",""))"),"")</f>
        <v/>
      </c>
      <c r="G101" s="5"/>
      <c r="H101" s="6" t="str">
        <f t="shared" si="1"/>
        <v/>
      </c>
      <c r="K101" s="7"/>
    </row>
    <row r="102">
      <c r="A102" s="8"/>
      <c r="B102" s="5" t="str">
        <f>IFERROR(__xludf.DUMMYFUNCTION("IF(A102="""","""",VLOOKUP(A102,IMPORTRANGE(""https://docs.google.com/spreadsheets/d/1Kz8qNPZIqq10folTQrs7L1dYLQj0XaG2K3NIs_apK40/edit#gid=0"",""bd!A1:N1000""),2,FALSE))"),"")</f>
        <v/>
      </c>
      <c r="C102" s="5" t="str">
        <f>IFERROR(__xludf.DUMMYFUNCTION("IF($A102="""","""",VLOOKUP($A102,IMPORTRANGE(""https://docs.google.com/spreadsheets/d/1Kz8qNPZIqq10folTQrs7L1dYLQj0XaG2K3NIs_apK40/edit#gid=0"",""bd!A1:N1000""),3,FALSE))"),"")</f>
        <v/>
      </c>
      <c r="D102" s="5" t="str">
        <f>IFERROR(__xludf.DUMMYFUNCTION("IF($A102="""","""",VLOOKUP($A102,IMPORTRANGE(""https://docs.google.com/spreadsheets/d/1Kz8qNPZIqq10folTQrs7L1dYLQj0XaG2K3NIs_apK40/edit#gid=0"",""bd!A1:N1000""),12,FALSE))"),"")</f>
        <v/>
      </c>
      <c r="E102" s="5" t="str">
        <f>IFERROR(__xludf.DUMMYFUNCTION("IF($A102="""","""",VLOOKUP($A102,IMPORTRANGE(""https://docs.google.com/spreadsheets/d/1Kz8qNPZIqq10folTQrs7L1dYLQj0XaG2K3NIs_apK40/edit#gid=0"",""bd!A1:N1000""),11,FALSE))"),"")</f>
        <v/>
      </c>
      <c r="F102" s="5" t="str">
        <f>IFERROR(__xludf.DUMMYFUNCTION("if(A102="""","""",SPLIT(E102,"",""))"),"")</f>
        <v/>
      </c>
      <c r="G102" s="5"/>
      <c r="H102" s="6" t="str">
        <f t="shared" si="1"/>
        <v/>
      </c>
      <c r="K102" s="7"/>
    </row>
    <row r="103">
      <c r="A103" s="8"/>
      <c r="B103" s="5" t="str">
        <f>IFERROR(__xludf.DUMMYFUNCTION("IF(A103="""","""",VLOOKUP(A103,IMPORTRANGE(""https://docs.google.com/spreadsheets/d/1Kz8qNPZIqq10folTQrs7L1dYLQj0XaG2K3NIs_apK40/edit#gid=0"",""bd!A1:N1000""),2,FALSE))"),"")</f>
        <v/>
      </c>
      <c r="C103" s="5" t="str">
        <f>IFERROR(__xludf.DUMMYFUNCTION("IF($A103="""","""",VLOOKUP($A103,IMPORTRANGE(""https://docs.google.com/spreadsheets/d/1Kz8qNPZIqq10folTQrs7L1dYLQj0XaG2K3NIs_apK40/edit#gid=0"",""bd!A1:N1000""),3,FALSE))"),"")</f>
        <v/>
      </c>
      <c r="D103" s="5" t="str">
        <f>IFERROR(__xludf.DUMMYFUNCTION("IF($A103="""","""",VLOOKUP($A103,IMPORTRANGE(""https://docs.google.com/spreadsheets/d/1Kz8qNPZIqq10folTQrs7L1dYLQj0XaG2K3NIs_apK40/edit#gid=0"",""bd!A1:N1000""),12,FALSE))"),"")</f>
        <v/>
      </c>
      <c r="E103" s="5" t="str">
        <f>IFERROR(__xludf.DUMMYFUNCTION("IF($A103="""","""",VLOOKUP($A103,IMPORTRANGE(""https://docs.google.com/spreadsheets/d/1Kz8qNPZIqq10folTQrs7L1dYLQj0XaG2K3NIs_apK40/edit#gid=0"",""bd!A1:N1000""),11,FALSE))"),"")</f>
        <v/>
      </c>
      <c r="F103" s="5" t="str">
        <f>IFERROR(__xludf.DUMMYFUNCTION("if(A103="""","""",SPLIT(E103,"",""))"),"")</f>
        <v/>
      </c>
      <c r="G103" s="5"/>
      <c r="H103" s="6" t="str">
        <f t="shared" si="1"/>
        <v/>
      </c>
      <c r="K103" s="7"/>
    </row>
    <row r="104">
      <c r="A104" s="8"/>
      <c r="B104" s="5" t="str">
        <f>IFERROR(__xludf.DUMMYFUNCTION("IF(A104="""","""",VLOOKUP(A104,IMPORTRANGE(""https://docs.google.com/spreadsheets/d/1Kz8qNPZIqq10folTQrs7L1dYLQj0XaG2K3NIs_apK40/edit#gid=0"",""bd!A1:N1000""),2,FALSE))"),"")</f>
        <v/>
      </c>
      <c r="C104" s="5" t="str">
        <f>IFERROR(__xludf.DUMMYFUNCTION("IF($A104="""","""",VLOOKUP($A104,IMPORTRANGE(""https://docs.google.com/spreadsheets/d/1Kz8qNPZIqq10folTQrs7L1dYLQj0XaG2K3NIs_apK40/edit#gid=0"",""bd!A1:N1000""),3,FALSE))"),"")</f>
        <v/>
      </c>
      <c r="D104" s="5" t="str">
        <f>IFERROR(__xludf.DUMMYFUNCTION("IF($A104="""","""",VLOOKUP($A104,IMPORTRANGE(""https://docs.google.com/spreadsheets/d/1Kz8qNPZIqq10folTQrs7L1dYLQj0XaG2K3NIs_apK40/edit#gid=0"",""bd!A1:N1000""),12,FALSE))"),"")</f>
        <v/>
      </c>
      <c r="E104" s="5" t="str">
        <f>IFERROR(__xludf.DUMMYFUNCTION("IF($A104="""","""",VLOOKUP($A104,IMPORTRANGE(""https://docs.google.com/spreadsheets/d/1Kz8qNPZIqq10folTQrs7L1dYLQj0XaG2K3NIs_apK40/edit#gid=0"",""bd!A1:N1000""),11,FALSE))"),"")</f>
        <v/>
      </c>
      <c r="F104" s="5" t="str">
        <f>IFERROR(__xludf.DUMMYFUNCTION("if(A104="""","""",SPLIT(E104,"",""))"),"")</f>
        <v/>
      </c>
      <c r="G104" s="5"/>
      <c r="H104" s="6" t="str">
        <f t="shared" si="1"/>
        <v/>
      </c>
      <c r="K104" s="7"/>
    </row>
    <row r="105">
      <c r="A105" s="8"/>
      <c r="B105" s="5" t="str">
        <f>IFERROR(__xludf.DUMMYFUNCTION("IF(A105="""","""",VLOOKUP(A105,IMPORTRANGE(""https://docs.google.com/spreadsheets/d/1Kz8qNPZIqq10folTQrs7L1dYLQj0XaG2K3NIs_apK40/edit#gid=0"",""bd!A1:N1000""),2,FALSE))"),"")</f>
        <v/>
      </c>
      <c r="C105" s="5" t="str">
        <f>IFERROR(__xludf.DUMMYFUNCTION("IF($A105="""","""",VLOOKUP($A105,IMPORTRANGE(""https://docs.google.com/spreadsheets/d/1Kz8qNPZIqq10folTQrs7L1dYLQj0XaG2K3NIs_apK40/edit#gid=0"",""bd!A1:N1000""),3,FALSE))"),"")</f>
        <v/>
      </c>
      <c r="D105" s="5" t="str">
        <f>IFERROR(__xludf.DUMMYFUNCTION("IF($A105="""","""",VLOOKUP($A105,IMPORTRANGE(""https://docs.google.com/spreadsheets/d/1Kz8qNPZIqq10folTQrs7L1dYLQj0XaG2K3NIs_apK40/edit#gid=0"",""bd!A1:N1000""),12,FALSE))"),"")</f>
        <v/>
      </c>
      <c r="E105" s="5" t="str">
        <f>IFERROR(__xludf.DUMMYFUNCTION("IF($A105="""","""",VLOOKUP($A105,IMPORTRANGE(""https://docs.google.com/spreadsheets/d/1Kz8qNPZIqq10folTQrs7L1dYLQj0XaG2K3NIs_apK40/edit#gid=0"",""bd!A1:N1000""),11,FALSE))"),"")</f>
        <v/>
      </c>
      <c r="F105" s="5" t="str">
        <f>IFERROR(__xludf.DUMMYFUNCTION("if(A105="""","""",SPLIT(E105,"",""))"),"")</f>
        <v/>
      </c>
      <c r="G105" s="5"/>
      <c r="H105" s="6" t="str">
        <f t="shared" si="1"/>
        <v/>
      </c>
      <c r="K105" s="7"/>
    </row>
    <row r="106">
      <c r="A106" s="8"/>
      <c r="B106" s="5" t="str">
        <f>IFERROR(__xludf.DUMMYFUNCTION("IF(A106="""","""",VLOOKUP(A106,IMPORTRANGE(""https://docs.google.com/spreadsheets/d/1Kz8qNPZIqq10folTQrs7L1dYLQj0XaG2K3NIs_apK40/edit#gid=0"",""bd!A1:N1000""),2,FALSE))"),"")</f>
        <v/>
      </c>
      <c r="C106" s="5" t="str">
        <f>IFERROR(__xludf.DUMMYFUNCTION("IF($A106="""","""",VLOOKUP($A106,IMPORTRANGE(""https://docs.google.com/spreadsheets/d/1Kz8qNPZIqq10folTQrs7L1dYLQj0XaG2K3NIs_apK40/edit#gid=0"",""bd!A1:N1000""),3,FALSE))"),"")</f>
        <v/>
      </c>
      <c r="D106" s="5" t="str">
        <f>IFERROR(__xludf.DUMMYFUNCTION("IF($A106="""","""",VLOOKUP($A106,IMPORTRANGE(""https://docs.google.com/spreadsheets/d/1Kz8qNPZIqq10folTQrs7L1dYLQj0XaG2K3NIs_apK40/edit#gid=0"",""bd!A1:N1000""),12,FALSE))"),"")</f>
        <v/>
      </c>
      <c r="E106" s="5" t="str">
        <f>IFERROR(__xludf.DUMMYFUNCTION("IF($A106="""","""",VLOOKUP($A106,IMPORTRANGE(""https://docs.google.com/spreadsheets/d/1Kz8qNPZIqq10folTQrs7L1dYLQj0XaG2K3NIs_apK40/edit#gid=0"",""bd!A1:N1000""),11,FALSE))"),"")</f>
        <v/>
      </c>
      <c r="F106" s="5" t="str">
        <f>IFERROR(__xludf.DUMMYFUNCTION("if(A106="""","""",SPLIT(E106,"",""))"),"")</f>
        <v/>
      </c>
      <c r="G106" s="5"/>
      <c r="H106" s="6" t="str">
        <f t="shared" si="1"/>
        <v/>
      </c>
      <c r="K106" s="7"/>
    </row>
    <row r="107">
      <c r="A107" s="8"/>
      <c r="B107" s="5" t="str">
        <f>IFERROR(__xludf.DUMMYFUNCTION("IF(A107="""","""",VLOOKUP(A107,IMPORTRANGE(""https://docs.google.com/spreadsheets/d/1Kz8qNPZIqq10folTQrs7L1dYLQj0XaG2K3NIs_apK40/edit#gid=0"",""bd!A1:N1000""),2,FALSE))"),"")</f>
        <v/>
      </c>
      <c r="C107" s="5" t="str">
        <f>IFERROR(__xludf.DUMMYFUNCTION("IF($A107="""","""",VLOOKUP($A107,IMPORTRANGE(""https://docs.google.com/spreadsheets/d/1Kz8qNPZIqq10folTQrs7L1dYLQj0XaG2K3NIs_apK40/edit#gid=0"",""bd!A1:N1000""),3,FALSE))"),"")</f>
        <v/>
      </c>
      <c r="D107" s="5" t="str">
        <f>IFERROR(__xludf.DUMMYFUNCTION("IF($A107="""","""",VLOOKUP($A107,IMPORTRANGE(""https://docs.google.com/spreadsheets/d/1Kz8qNPZIqq10folTQrs7L1dYLQj0XaG2K3NIs_apK40/edit#gid=0"",""bd!A1:N1000""),12,FALSE))"),"")</f>
        <v/>
      </c>
      <c r="E107" s="5" t="str">
        <f>IFERROR(__xludf.DUMMYFUNCTION("IF($A107="""","""",VLOOKUP($A107,IMPORTRANGE(""https://docs.google.com/spreadsheets/d/1Kz8qNPZIqq10folTQrs7L1dYLQj0XaG2K3NIs_apK40/edit#gid=0"",""bd!A1:N1000""),11,FALSE))"),"")</f>
        <v/>
      </c>
      <c r="F107" s="5" t="str">
        <f>IFERROR(__xludf.DUMMYFUNCTION("if(A107="""","""",SPLIT(E107,"",""))"),"")</f>
        <v/>
      </c>
      <c r="G107" s="5"/>
      <c r="H107" s="6" t="str">
        <f t="shared" si="1"/>
        <v/>
      </c>
      <c r="K107" s="7"/>
    </row>
    <row r="108">
      <c r="A108" s="8"/>
      <c r="B108" s="5" t="str">
        <f>IFERROR(__xludf.DUMMYFUNCTION("IF(A108="""","""",VLOOKUP(A108,IMPORTRANGE(""https://docs.google.com/spreadsheets/d/1Kz8qNPZIqq10folTQrs7L1dYLQj0XaG2K3NIs_apK40/edit#gid=0"",""bd!A1:N1000""),2,FALSE))"),"")</f>
        <v/>
      </c>
      <c r="C108" s="5" t="str">
        <f>IFERROR(__xludf.DUMMYFUNCTION("IF($A108="""","""",VLOOKUP($A108,IMPORTRANGE(""https://docs.google.com/spreadsheets/d/1Kz8qNPZIqq10folTQrs7L1dYLQj0XaG2K3NIs_apK40/edit#gid=0"",""bd!A1:N1000""),3,FALSE))"),"")</f>
        <v/>
      </c>
      <c r="D108" s="5" t="str">
        <f>IFERROR(__xludf.DUMMYFUNCTION("IF($A108="""","""",VLOOKUP($A108,IMPORTRANGE(""https://docs.google.com/spreadsheets/d/1Kz8qNPZIqq10folTQrs7L1dYLQj0XaG2K3NIs_apK40/edit#gid=0"",""bd!A1:N1000""),12,FALSE))"),"")</f>
        <v/>
      </c>
      <c r="E108" s="5" t="str">
        <f>IFERROR(__xludf.DUMMYFUNCTION("IF($A108="""","""",VLOOKUP($A108,IMPORTRANGE(""https://docs.google.com/spreadsheets/d/1Kz8qNPZIqq10folTQrs7L1dYLQj0XaG2K3NIs_apK40/edit#gid=0"",""bd!A1:N1000""),11,FALSE))"),"")</f>
        <v/>
      </c>
      <c r="F108" s="5" t="str">
        <f>IFERROR(__xludf.DUMMYFUNCTION("if(A108="""","""",SPLIT(E108,"",""))"),"")</f>
        <v/>
      </c>
      <c r="G108" s="5"/>
      <c r="H108" s="6" t="str">
        <f t="shared" si="1"/>
        <v/>
      </c>
      <c r="K108" s="7"/>
    </row>
    <row r="109">
      <c r="A109" s="8"/>
      <c r="B109" s="5" t="str">
        <f>IFERROR(__xludf.DUMMYFUNCTION("IF(A109="""","""",VLOOKUP(A109,IMPORTRANGE(""https://docs.google.com/spreadsheets/d/1Kz8qNPZIqq10folTQrs7L1dYLQj0XaG2K3NIs_apK40/edit#gid=0"",""bd!A1:N1000""),2,FALSE))"),"")</f>
        <v/>
      </c>
      <c r="C109" s="5" t="str">
        <f>IFERROR(__xludf.DUMMYFUNCTION("IF($A109="""","""",VLOOKUP($A109,IMPORTRANGE(""https://docs.google.com/spreadsheets/d/1Kz8qNPZIqq10folTQrs7L1dYLQj0XaG2K3NIs_apK40/edit#gid=0"",""bd!A1:N1000""),3,FALSE))"),"")</f>
        <v/>
      </c>
      <c r="D109" s="5" t="str">
        <f>IFERROR(__xludf.DUMMYFUNCTION("IF($A109="""","""",VLOOKUP($A109,IMPORTRANGE(""https://docs.google.com/spreadsheets/d/1Kz8qNPZIqq10folTQrs7L1dYLQj0XaG2K3NIs_apK40/edit#gid=0"",""bd!A1:N1000""),12,FALSE))"),"")</f>
        <v/>
      </c>
      <c r="E109" s="5" t="str">
        <f>IFERROR(__xludf.DUMMYFUNCTION("IF($A109="""","""",VLOOKUP($A109,IMPORTRANGE(""https://docs.google.com/spreadsheets/d/1Kz8qNPZIqq10folTQrs7L1dYLQj0XaG2K3NIs_apK40/edit#gid=0"",""bd!A1:N1000""),11,FALSE))"),"")</f>
        <v/>
      </c>
      <c r="F109" s="5" t="str">
        <f>IFERROR(__xludf.DUMMYFUNCTION("if(A109="""","""",SPLIT(E109,"",""))"),"")</f>
        <v/>
      </c>
      <c r="G109" s="5"/>
      <c r="H109" s="6" t="str">
        <f t="shared" si="1"/>
        <v/>
      </c>
      <c r="K109" s="7"/>
    </row>
    <row r="110">
      <c r="A110" s="8"/>
      <c r="B110" s="5" t="str">
        <f>IFERROR(__xludf.DUMMYFUNCTION("IF(A110="""","""",VLOOKUP(A110,IMPORTRANGE(""https://docs.google.com/spreadsheets/d/1Kz8qNPZIqq10folTQrs7L1dYLQj0XaG2K3NIs_apK40/edit#gid=0"",""bd!A1:N1000""),2,FALSE))"),"")</f>
        <v/>
      </c>
      <c r="C110" s="5" t="str">
        <f>IFERROR(__xludf.DUMMYFUNCTION("IF($A110="""","""",VLOOKUP($A110,IMPORTRANGE(""https://docs.google.com/spreadsheets/d/1Kz8qNPZIqq10folTQrs7L1dYLQj0XaG2K3NIs_apK40/edit#gid=0"",""bd!A1:N1000""),3,FALSE))"),"")</f>
        <v/>
      </c>
      <c r="D110" s="5" t="str">
        <f>IFERROR(__xludf.DUMMYFUNCTION("IF($A110="""","""",VLOOKUP($A110,IMPORTRANGE(""https://docs.google.com/spreadsheets/d/1Kz8qNPZIqq10folTQrs7L1dYLQj0XaG2K3NIs_apK40/edit#gid=0"",""bd!A1:N1000""),12,FALSE))"),"")</f>
        <v/>
      </c>
      <c r="E110" s="5" t="str">
        <f>IFERROR(__xludf.DUMMYFUNCTION("IF($A110="""","""",VLOOKUP($A110,IMPORTRANGE(""https://docs.google.com/spreadsheets/d/1Kz8qNPZIqq10folTQrs7L1dYLQj0XaG2K3NIs_apK40/edit#gid=0"",""bd!A1:N1000""),11,FALSE))"),"")</f>
        <v/>
      </c>
      <c r="F110" s="5" t="str">
        <f>IFERROR(__xludf.DUMMYFUNCTION("if(A110="""","""",SPLIT(E110,"",""))"),"")</f>
        <v/>
      </c>
      <c r="G110" s="5"/>
      <c r="H110" s="6" t="str">
        <f t="shared" si="1"/>
        <v/>
      </c>
      <c r="K110" s="7"/>
    </row>
    <row r="111">
      <c r="A111" s="8"/>
      <c r="B111" s="5" t="str">
        <f>IFERROR(__xludf.DUMMYFUNCTION("IF(A111="""","""",VLOOKUP(A111,IMPORTRANGE(""https://docs.google.com/spreadsheets/d/1Kz8qNPZIqq10folTQrs7L1dYLQj0XaG2K3NIs_apK40/edit#gid=0"",""bd!A1:N1000""),2,FALSE))"),"")</f>
        <v/>
      </c>
      <c r="C111" s="5" t="str">
        <f>IFERROR(__xludf.DUMMYFUNCTION("IF($A111="""","""",VLOOKUP($A111,IMPORTRANGE(""https://docs.google.com/spreadsheets/d/1Kz8qNPZIqq10folTQrs7L1dYLQj0XaG2K3NIs_apK40/edit#gid=0"",""bd!A1:N1000""),3,FALSE))"),"")</f>
        <v/>
      </c>
      <c r="D111" s="5" t="str">
        <f>IFERROR(__xludf.DUMMYFUNCTION("IF($A111="""","""",VLOOKUP($A111,IMPORTRANGE(""https://docs.google.com/spreadsheets/d/1Kz8qNPZIqq10folTQrs7L1dYLQj0XaG2K3NIs_apK40/edit#gid=0"",""bd!A1:N1000""),12,FALSE))"),"")</f>
        <v/>
      </c>
      <c r="E111" s="5" t="str">
        <f>IFERROR(__xludf.DUMMYFUNCTION("IF($A111="""","""",VLOOKUP($A111,IMPORTRANGE(""https://docs.google.com/spreadsheets/d/1Kz8qNPZIqq10folTQrs7L1dYLQj0XaG2K3NIs_apK40/edit#gid=0"",""bd!A1:N1000""),11,FALSE))"),"")</f>
        <v/>
      </c>
      <c r="F111" s="5" t="str">
        <f>IFERROR(__xludf.DUMMYFUNCTION("if(A111="""","""",SPLIT(E111,"",""))"),"")</f>
        <v/>
      </c>
      <c r="G111" s="5"/>
      <c r="H111" s="6" t="str">
        <f t="shared" si="1"/>
        <v/>
      </c>
      <c r="K111" s="7"/>
    </row>
    <row r="112">
      <c r="A112" s="8"/>
      <c r="B112" s="5" t="str">
        <f>IFERROR(__xludf.DUMMYFUNCTION("IF(A112="""","""",VLOOKUP(A112,IMPORTRANGE(""https://docs.google.com/spreadsheets/d/1Kz8qNPZIqq10folTQrs7L1dYLQj0XaG2K3NIs_apK40/edit#gid=0"",""bd!A1:N1000""),2,FALSE))"),"")</f>
        <v/>
      </c>
      <c r="C112" s="5" t="str">
        <f>IFERROR(__xludf.DUMMYFUNCTION("IF($A112="""","""",VLOOKUP($A112,IMPORTRANGE(""https://docs.google.com/spreadsheets/d/1Kz8qNPZIqq10folTQrs7L1dYLQj0XaG2K3NIs_apK40/edit#gid=0"",""bd!A1:N1000""),3,FALSE))"),"")</f>
        <v/>
      </c>
      <c r="D112" s="5" t="str">
        <f>IFERROR(__xludf.DUMMYFUNCTION("IF($A112="""","""",VLOOKUP($A112,IMPORTRANGE(""https://docs.google.com/spreadsheets/d/1Kz8qNPZIqq10folTQrs7L1dYLQj0XaG2K3NIs_apK40/edit#gid=0"",""bd!A1:N1000""),12,FALSE))"),"")</f>
        <v/>
      </c>
      <c r="E112" s="5" t="str">
        <f>IFERROR(__xludf.DUMMYFUNCTION("IF($A112="""","""",VLOOKUP($A112,IMPORTRANGE(""https://docs.google.com/spreadsheets/d/1Kz8qNPZIqq10folTQrs7L1dYLQj0XaG2K3NIs_apK40/edit#gid=0"",""bd!A1:N1000""),11,FALSE))"),"")</f>
        <v/>
      </c>
      <c r="F112" s="5" t="str">
        <f>IFERROR(__xludf.DUMMYFUNCTION("if(A112="""","""",SPLIT(E112,"",""))"),"")</f>
        <v/>
      </c>
      <c r="G112" s="5"/>
      <c r="H112" s="6" t="str">
        <f t="shared" si="1"/>
        <v/>
      </c>
      <c r="K112" s="7"/>
    </row>
    <row r="113">
      <c r="A113" s="8"/>
      <c r="B113" s="5" t="str">
        <f>IFERROR(__xludf.DUMMYFUNCTION("IF(A113="""","""",VLOOKUP(A113,IMPORTRANGE(""https://docs.google.com/spreadsheets/d/1Kz8qNPZIqq10folTQrs7L1dYLQj0XaG2K3NIs_apK40/edit#gid=0"",""bd!A1:N1000""),2,FALSE))"),"")</f>
        <v/>
      </c>
      <c r="C113" s="5" t="str">
        <f>IFERROR(__xludf.DUMMYFUNCTION("IF($A113="""","""",VLOOKUP($A113,IMPORTRANGE(""https://docs.google.com/spreadsheets/d/1Kz8qNPZIqq10folTQrs7L1dYLQj0XaG2K3NIs_apK40/edit#gid=0"",""bd!A1:N1000""),3,FALSE))"),"")</f>
        <v/>
      </c>
      <c r="D113" s="5" t="str">
        <f>IFERROR(__xludf.DUMMYFUNCTION("IF($A113="""","""",VLOOKUP($A113,IMPORTRANGE(""https://docs.google.com/spreadsheets/d/1Kz8qNPZIqq10folTQrs7L1dYLQj0XaG2K3NIs_apK40/edit#gid=0"",""bd!A1:N1000""),12,FALSE))"),"")</f>
        <v/>
      </c>
      <c r="E113" s="5" t="str">
        <f>IFERROR(__xludf.DUMMYFUNCTION("IF($A113="""","""",VLOOKUP($A113,IMPORTRANGE(""https://docs.google.com/spreadsheets/d/1Kz8qNPZIqq10folTQrs7L1dYLQj0XaG2K3NIs_apK40/edit#gid=0"",""bd!A1:N1000""),11,FALSE))"),"")</f>
        <v/>
      </c>
      <c r="F113" s="5" t="str">
        <f>IFERROR(__xludf.DUMMYFUNCTION("if(A113="""","""",SPLIT(E113,"",""))"),"")</f>
        <v/>
      </c>
      <c r="G113" s="5"/>
      <c r="H113" s="6" t="str">
        <f t="shared" si="1"/>
        <v/>
      </c>
      <c r="K113" s="7"/>
    </row>
    <row r="114">
      <c r="A114" s="8"/>
      <c r="B114" s="5" t="str">
        <f>IFERROR(__xludf.DUMMYFUNCTION("IF(A114="""","""",VLOOKUP(A114,IMPORTRANGE(""https://docs.google.com/spreadsheets/d/1Kz8qNPZIqq10folTQrs7L1dYLQj0XaG2K3NIs_apK40/edit#gid=0"",""bd!A1:N1000""),2,FALSE))"),"")</f>
        <v/>
      </c>
      <c r="C114" s="5" t="str">
        <f>IFERROR(__xludf.DUMMYFUNCTION("IF($A114="""","""",VLOOKUP($A114,IMPORTRANGE(""https://docs.google.com/spreadsheets/d/1Kz8qNPZIqq10folTQrs7L1dYLQj0XaG2K3NIs_apK40/edit#gid=0"",""bd!A1:N1000""),3,FALSE))"),"")</f>
        <v/>
      </c>
      <c r="D114" s="5" t="str">
        <f>IFERROR(__xludf.DUMMYFUNCTION("IF($A114="""","""",VLOOKUP($A114,IMPORTRANGE(""https://docs.google.com/spreadsheets/d/1Kz8qNPZIqq10folTQrs7L1dYLQj0XaG2K3NIs_apK40/edit#gid=0"",""bd!A1:N1000""),12,FALSE))"),"")</f>
        <v/>
      </c>
      <c r="E114" s="5" t="str">
        <f>IFERROR(__xludf.DUMMYFUNCTION("IF($A114="""","""",VLOOKUP($A114,IMPORTRANGE(""https://docs.google.com/spreadsheets/d/1Kz8qNPZIqq10folTQrs7L1dYLQj0XaG2K3NIs_apK40/edit#gid=0"",""bd!A1:N1000""),11,FALSE))"),"")</f>
        <v/>
      </c>
      <c r="F114" s="5" t="str">
        <f>IFERROR(__xludf.DUMMYFUNCTION("if(A114="""","""",SPLIT(E114,"",""))"),"")</f>
        <v/>
      </c>
      <c r="G114" s="5"/>
      <c r="H114" s="6" t="str">
        <f t="shared" si="1"/>
        <v/>
      </c>
      <c r="K114" s="7"/>
    </row>
    <row r="115">
      <c r="A115" s="8"/>
      <c r="B115" s="5" t="str">
        <f>IFERROR(__xludf.DUMMYFUNCTION("IF(A115="""","""",VLOOKUP(A115,IMPORTRANGE(""https://docs.google.com/spreadsheets/d/1Kz8qNPZIqq10folTQrs7L1dYLQj0XaG2K3NIs_apK40/edit#gid=0"",""bd!A1:N1000""),2,FALSE))"),"")</f>
        <v/>
      </c>
      <c r="C115" s="5" t="str">
        <f>IFERROR(__xludf.DUMMYFUNCTION("IF($A115="""","""",VLOOKUP($A115,IMPORTRANGE(""https://docs.google.com/spreadsheets/d/1Kz8qNPZIqq10folTQrs7L1dYLQj0XaG2K3NIs_apK40/edit#gid=0"",""bd!A1:N1000""),3,FALSE))"),"")</f>
        <v/>
      </c>
      <c r="D115" s="5" t="str">
        <f>IFERROR(__xludf.DUMMYFUNCTION("IF($A115="""","""",VLOOKUP($A115,IMPORTRANGE(""https://docs.google.com/spreadsheets/d/1Kz8qNPZIqq10folTQrs7L1dYLQj0XaG2K3NIs_apK40/edit#gid=0"",""bd!A1:N1000""),12,FALSE))"),"")</f>
        <v/>
      </c>
      <c r="E115" s="5" t="str">
        <f>IFERROR(__xludf.DUMMYFUNCTION("IF($A115="""","""",VLOOKUP($A115,IMPORTRANGE(""https://docs.google.com/spreadsheets/d/1Kz8qNPZIqq10folTQrs7L1dYLQj0XaG2K3NIs_apK40/edit#gid=0"",""bd!A1:N1000""),11,FALSE))"),"")</f>
        <v/>
      </c>
      <c r="F115" s="5" t="str">
        <f>IFERROR(__xludf.DUMMYFUNCTION("if(A115="""","""",SPLIT(E115,"",""))"),"")</f>
        <v/>
      </c>
      <c r="G115" s="5"/>
      <c r="H115" s="6" t="str">
        <f t="shared" si="1"/>
        <v/>
      </c>
      <c r="K115" s="7"/>
    </row>
    <row r="116">
      <c r="A116" s="8"/>
      <c r="B116" s="5" t="str">
        <f>IFERROR(__xludf.DUMMYFUNCTION("IF(A116="""","""",VLOOKUP(A116,IMPORTRANGE(""https://docs.google.com/spreadsheets/d/1Kz8qNPZIqq10folTQrs7L1dYLQj0XaG2K3NIs_apK40/edit#gid=0"",""bd!A1:N1000""),2,FALSE))"),"")</f>
        <v/>
      </c>
      <c r="C116" s="5" t="str">
        <f>IFERROR(__xludf.DUMMYFUNCTION("IF($A116="""","""",VLOOKUP($A116,IMPORTRANGE(""https://docs.google.com/spreadsheets/d/1Kz8qNPZIqq10folTQrs7L1dYLQj0XaG2K3NIs_apK40/edit#gid=0"",""bd!A1:N1000""),3,FALSE))"),"")</f>
        <v/>
      </c>
      <c r="D116" s="5" t="str">
        <f>IFERROR(__xludf.DUMMYFUNCTION("IF($A116="""","""",VLOOKUP($A116,IMPORTRANGE(""https://docs.google.com/spreadsheets/d/1Kz8qNPZIqq10folTQrs7L1dYLQj0XaG2K3NIs_apK40/edit#gid=0"",""bd!A1:N1000""),12,FALSE))"),"")</f>
        <v/>
      </c>
      <c r="E116" s="5" t="str">
        <f>IFERROR(__xludf.DUMMYFUNCTION("IF($A116="""","""",VLOOKUP($A116,IMPORTRANGE(""https://docs.google.com/spreadsheets/d/1Kz8qNPZIqq10folTQrs7L1dYLQj0XaG2K3NIs_apK40/edit#gid=0"",""bd!A1:N1000""),11,FALSE))"),"")</f>
        <v/>
      </c>
      <c r="F116" s="5" t="str">
        <f>IFERROR(__xludf.DUMMYFUNCTION("if(A116="""","""",SPLIT(E116,"",""))"),"")</f>
        <v/>
      </c>
      <c r="G116" s="5"/>
      <c r="H116" s="6" t="str">
        <f t="shared" si="1"/>
        <v/>
      </c>
      <c r="K116" s="7"/>
    </row>
    <row r="117">
      <c r="A117" s="8"/>
      <c r="B117" s="5" t="str">
        <f>IFERROR(__xludf.DUMMYFUNCTION("IF(A117="""","""",VLOOKUP(A117,IMPORTRANGE(""https://docs.google.com/spreadsheets/d/1Kz8qNPZIqq10folTQrs7L1dYLQj0XaG2K3NIs_apK40/edit#gid=0"",""bd!A1:N1000""),2,FALSE))"),"")</f>
        <v/>
      </c>
      <c r="C117" s="5" t="str">
        <f>IFERROR(__xludf.DUMMYFUNCTION("IF($A117="""","""",VLOOKUP($A117,IMPORTRANGE(""https://docs.google.com/spreadsheets/d/1Kz8qNPZIqq10folTQrs7L1dYLQj0XaG2K3NIs_apK40/edit#gid=0"",""bd!A1:N1000""),3,FALSE))"),"")</f>
        <v/>
      </c>
      <c r="D117" s="5" t="str">
        <f>IFERROR(__xludf.DUMMYFUNCTION("IF($A117="""","""",VLOOKUP($A117,IMPORTRANGE(""https://docs.google.com/spreadsheets/d/1Kz8qNPZIqq10folTQrs7L1dYLQj0XaG2K3NIs_apK40/edit#gid=0"",""bd!A1:N1000""),12,FALSE))"),"")</f>
        <v/>
      </c>
      <c r="E117" s="5" t="str">
        <f>IFERROR(__xludf.DUMMYFUNCTION("IF($A117="""","""",VLOOKUP($A117,IMPORTRANGE(""https://docs.google.com/spreadsheets/d/1Kz8qNPZIqq10folTQrs7L1dYLQj0XaG2K3NIs_apK40/edit#gid=0"",""bd!A1:N1000""),11,FALSE))"),"")</f>
        <v/>
      </c>
      <c r="F117" s="5" t="str">
        <f>IFERROR(__xludf.DUMMYFUNCTION("if(A117="""","""",SPLIT(E117,"",""))"),"")</f>
        <v/>
      </c>
      <c r="G117" s="5"/>
      <c r="H117" s="6" t="str">
        <f t="shared" si="1"/>
        <v/>
      </c>
      <c r="K117" s="7"/>
    </row>
    <row r="118">
      <c r="A118" s="8"/>
      <c r="B118" s="5" t="str">
        <f>IFERROR(__xludf.DUMMYFUNCTION("IF(A118="""","""",VLOOKUP(A118,IMPORTRANGE(""https://docs.google.com/spreadsheets/d/1Kz8qNPZIqq10folTQrs7L1dYLQj0XaG2K3NIs_apK40/edit#gid=0"",""bd!A1:N1000""),2,FALSE))"),"")</f>
        <v/>
      </c>
      <c r="C118" s="5" t="str">
        <f>IFERROR(__xludf.DUMMYFUNCTION("IF($A118="""","""",VLOOKUP($A118,IMPORTRANGE(""https://docs.google.com/spreadsheets/d/1Kz8qNPZIqq10folTQrs7L1dYLQj0XaG2K3NIs_apK40/edit#gid=0"",""bd!A1:N1000""),3,FALSE))"),"")</f>
        <v/>
      </c>
      <c r="D118" s="5" t="str">
        <f>IFERROR(__xludf.DUMMYFUNCTION("IF($A118="""","""",VLOOKUP($A118,IMPORTRANGE(""https://docs.google.com/spreadsheets/d/1Kz8qNPZIqq10folTQrs7L1dYLQj0XaG2K3NIs_apK40/edit#gid=0"",""bd!A1:N1000""),12,FALSE))"),"")</f>
        <v/>
      </c>
      <c r="E118" s="5" t="str">
        <f>IFERROR(__xludf.DUMMYFUNCTION("IF($A118="""","""",VLOOKUP($A118,IMPORTRANGE(""https://docs.google.com/spreadsheets/d/1Kz8qNPZIqq10folTQrs7L1dYLQj0XaG2K3NIs_apK40/edit#gid=0"",""bd!A1:N1000""),11,FALSE))"),"")</f>
        <v/>
      </c>
      <c r="F118" s="5" t="str">
        <f>IFERROR(__xludf.DUMMYFUNCTION("if(A118="""","""",SPLIT(E118,"",""))"),"")</f>
        <v/>
      </c>
      <c r="G118" s="5"/>
      <c r="H118" s="6" t="str">
        <f t="shared" si="1"/>
        <v/>
      </c>
      <c r="K118" s="7"/>
    </row>
    <row r="119">
      <c r="A119" s="8"/>
      <c r="B119" s="5" t="str">
        <f>IFERROR(__xludf.DUMMYFUNCTION("IF(A119="""","""",VLOOKUP(A119,IMPORTRANGE(""https://docs.google.com/spreadsheets/d/1Kz8qNPZIqq10folTQrs7L1dYLQj0XaG2K3NIs_apK40/edit#gid=0"",""bd!A1:N1000""),2,FALSE))"),"")</f>
        <v/>
      </c>
      <c r="C119" s="5" t="str">
        <f>IFERROR(__xludf.DUMMYFUNCTION("IF($A119="""","""",VLOOKUP($A119,IMPORTRANGE(""https://docs.google.com/spreadsheets/d/1Kz8qNPZIqq10folTQrs7L1dYLQj0XaG2K3NIs_apK40/edit#gid=0"",""bd!A1:N1000""),3,FALSE))"),"")</f>
        <v/>
      </c>
      <c r="D119" s="5" t="str">
        <f>IFERROR(__xludf.DUMMYFUNCTION("IF($A119="""","""",VLOOKUP($A119,IMPORTRANGE(""https://docs.google.com/spreadsheets/d/1Kz8qNPZIqq10folTQrs7L1dYLQj0XaG2K3NIs_apK40/edit#gid=0"",""bd!A1:N1000""),12,FALSE))"),"")</f>
        <v/>
      </c>
      <c r="E119" s="5" t="str">
        <f>IFERROR(__xludf.DUMMYFUNCTION("IF($A119="""","""",VLOOKUP($A119,IMPORTRANGE(""https://docs.google.com/spreadsheets/d/1Kz8qNPZIqq10folTQrs7L1dYLQj0XaG2K3NIs_apK40/edit#gid=0"",""bd!A1:N1000""),11,FALSE))"),"")</f>
        <v/>
      </c>
      <c r="F119" s="5" t="str">
        <f>IFERROR(__xludf.DUMMYFUNCTION("if(A119="""","""",SPLIT(E119,"",""))"),"")</f>
        <v/>
      </c>
      <c r="G119" s="5"/>
      <c r="H119" s="6" t="str">
        <f t="shared" si="1"/>
        <v/>
      </c>
      <c r="K119" s="7"/>
    </row>
    <row r="120">
      <c r="A120" s="8"/>
      <c r="B120" s="5" t="str">
        <f>IFERROR(__xludf.DUMMYFUNCTION("IF(A120="""","""",VLOOKUP(A120,IMPORTRANGE(""https://docs.google.com/spreadsheets/d/1Kz8qNPZIqq10folTQrs7L1dYLQj0XaG2K3NIs_apK40/edit#gid=0"",""bd!A1:N1000""),2,FALSE))"),"")</f>
        <v/>
      </c>
      <c r="C120" s="5" t="str">
        <f>IFERROR(__xludf.DUMMYFUNCTION("IF($A120="""","""",VLOOKUP($A120,IMPORTRANGE(""https://docs.google.com/spreadsheets/d/1Kz8qNPZIqq10folTQrs7L1dYLQj0XaG2K3NIs_apK40/edit#gid=0"",""bd!A1:N1000""),3,FALSE))"),"")</f>
        <v/>
      </c>
      <c r="D120" s="5" t="str">
        <f>IFERROR(__xludf.DUMMYFUNCTION("IF($A120="""","""",VLOOKUP($A120,IMPORTRANGE(""https://docs.google.com/spreadsheets/d/1Kz8qNPZIqq10folTQrs7L1dYLQj0XaG2K3NIs_apK40/edit#gid=0"",""bd!A1:N1000""),12,FALSE))"),"")</f>
        <v/>
      </c>
      <c r="E120" s="5" t="str">
        <f>IFERROR(__xludf.DUMMYFUNCTION("IF($A120="""","""",VLOOKUP($A120,IMPORTRANGE(""https://docs.google.com/spreadsheets/d/1Kz8qNPZIqq10folTQrs7L1dYLQj0XaG2K3NIs_apK40/edit#gid=0"",""bd!A1:N1000""),11,FALSE))"),"")</f>
        <v/>
      </c>
      <c r="F120" s="5" t="str">
        <f>IFERROR(__xludf.DUMMYFUNCTION("if(A120="""","""",SPLIT(E120,"",""))"),"")</f>
        <v/>
      </c>
      <c r="G120" s="5"/>
      <c r="H120" s="6" t="str">
        <f t="shared" si="1"/>
        <v/>
      </c>
      <c r="K120" s="7"/>
    </row>
    <row r="121">
      <c r="A121" s="8"/>
      <c r="B121" s="5" t="str">
        <f>IFERROR(__xludf.DUMMYFUNCTION("IF(A121="""","""",VLOOKUP(A121,IMPORTRANGE(""https://docs.google.com/spreadsheets/d/1Kz8qNPZIqq10folTQrs7L1dYLQj0XaG2K3NIs_apK40/edit#gid=0"",""bd!A1:N1000""),2,FALSE))"),"")</f>
        <v/>
      </c>
      <c r="C121" s="5" t="str">
        <f>IFERROR(__xludf.DUMMYFUNCTION("IF($A121="""","""",VLOOKUP($A121,IMPORTRANGE(""https://docs.google.com/spreadsheets/d/1Kz8qNPZIqq10folTQrs7L1dYLQj0XaG2K3NIs_apK40/edit#gid=0"",""bd!A1:N1000""),3,FALSE))"),"")</f>
        <v/>
      </c>
      <c r="D121" s="5" t="str">
        <f>IFERROR(__xludf.DUMMYFUNCTION("IF($A121="""","""",VLOOKUP($A121,IMPORTRANGE(""https://docs.google.com/spreadsheets/d/1Kz8qNPZIqq10folTQrs7L1dYLQj0XaG2K3NIs_apK40/edit#gid=0"",""bd!A1:N1000""),12,FALSE))"),"")</f>
        <v/>
      </c>
      <c r="E121" s="5" t="str">
        <f>IFERROR(__xludf.DUMMYFUNCTION("IF($A121="""","""",VLOOKUP($A121,IMPORTRANGE(""https://docs.google.com/spreadsheets/d/1Kz8qNPZIqq10folTQrs7L1dYLQj0XaG2K3NIs_apK40/edit#gid=0"",""bd!A1:N1000""),11,FALSE))"),"")</f>
        <v/>
      </c>
      <c r="F121" s="5" t="str">
        <f>IFERROR(__xludf.DUMMYFUNCTION("if(A121="""","""",SPLIT(E121,"",""))"),"")</f>
        <v/>
      </c>
      <c r="G121" s="5"/>
      <c r="H121" s="6" t="str">
        <f t="shared" si="1"/>
        <v/>
      </c>
      <c r="K121" s="7"/>
    </row>
    <row r="122">
      <c r="A122" s="8"/>
      <c r="B122" s="5" t="str">
        <f>IFERROR(__xludf.DUMMYFUNCTION("IF(A122="""","""",VLOOKUP(A122,IMPORTRANGE(""https://docs.google.com/spreadsheets/d/1Kz8qNPZIqq10folTQrs7L1dYLQj0XaG2K3NIs_apK40/edit#gid=0"",""bd!A1:N1000""),2,FALSE))"),"")</f>
        <v/>
      </c>
      <c r="C122" s="5" t="str">
        <f>IFERROR(__xludf.DUMMYFUNCTION("IF($A122="""","""",VLOOKUP($A122,IMPORTRANGE(""https://docs.google.com/spreadsheets/d/1Kz8qNPZIqq10folTQrs7L1dYLQj0XaG2K3NIs_apK40/edit#gid=0"",""bd!A1:N1000""),3,FALSE))"),"")</f>
        <v/>
      </c>
      <c r="D122" s="5" t="str">
        <f>IFERROR(__xludf.DUMMYFUNCTION("IF($A122="""","""",VLOOKUP($A122,IMPORTRANGE(""https://docs.google.com/spreadsheets/d/1Kz8qNPZIqq10folTQrs7L1dYLQj0XaG2K3NIs_apK40/edit#gid=0"",""bd!A1:N1000""),12,FALSE))"),"")</f>
        <v/>
      </c>
      <c r="E122" s="5" t="str">
        <f>IFERROR(__xludf.DUMMYFUNCTION("IF($A122="""","""",VLOOKUP($A122,IMPORTRANGE(""https://docs.google.com/spreadsheets/d/1Kz8qNPZIqq10folTQrs7L1dYLQj0XaG2K3NIs_apK40/edit#gid=0"",""bd!A1:N1000""),11,FALSE))"),"")</f>
        <v/>
      </c>
      <c r="F122" s="5" t="str">
        <f>IFERROR(__xludf.DUMMYFUNCTION("if(A122="""","""",SPLIT(E122,"",""))"),"")</f>
        <v/>
      </c>
      <c r="G122" s="5"/>
      <c r="H122" s="6" t="str">
        <f t="shared" si="1"/>
        <v/>
      </c>
      <c r="K122" s="7"/>
    </row>
    <row r="123">
      <c r="A123" s="8"/>
      <c r="B123" s="5" t="str">
        <f>IFERROR(__xludf.DUMMYFUNCTION("IF(A123="""","""",VLOOKUP(A123,IMPORTRANGE(""https://docs.google.com/spreadsheets/d/1Kz8qNPZIqq10folTQrs7L1dYLQj0XaG2K3NIs_apK40/edit#gid=0"",""bd!A1:N1000""),2,FALSE))"),"")</f>
        <v/>
      </c>
      <c r="C123" s="5" t="str">
        <f>IFERROR(__xludf.DUMMYFUNCTION("IF($A123="""","""",VLOOKUP($A123,IMPORTRANGE(""https://docs.google.com/spreadsheets/d/1Kz8qNPZIqq10folTQrs7L1dYLQj0XaG2K3NIs_apK40/edit#gid=0"",""bd!A1:N1000""),3,FALSE))"),"")</f>
        <v/>
      </c>
      <c r="D123" s="5" t="str">
        <f>IFERROR(__xludf.DUMMYFUNCTION("IF($A123="""","""",VLOOKUP($A123,IMPORTRANGE(""https://docs.google.com/spreadsheets/d/1Kz8qNPZIqq10folTQrs7L1dYLQj0XaG2K3NIs_apK40/edit#gid=0"",""bd!A1:N1000""),12,FALSE))"),"")</f>
        <v/>
      </c>
      <c r="E123" s="5" t="str">
        <f>IFERROR(__xludf.DUMMYFUNCTION("IF($A123="""","""",VLOOKUP($A123,IMPORTRANGE(""https://docs.google.com/spreadsheets/d/1Kz8qNPZIqq10folTQrs7L1dYLQj0XaG2K3NIs_apK40/edit#gid=0"",""bd!A1:N1000""),11,FALSE))"),"")</f>
        <v/>
      </c>
      <c r="F123" s="5" t="str">
        <f>IFERROR(__xludf.DUMMYFUNCTION("if(A123="""","""",SPLIT(E123,"",""))"),"")</f>
        <v/>
      </c>
      <c r="G123" s="5"/>
      <c r="H123" s="6" t="str">
        <f t="shared" si="1"/>
        <v/>
      </c>
      <c r="K123" s="7"/>
    </row>
    <row r="124">
      <c r="A124" s="8"/>
      <c r="B124" s="5" t="str">
        <f>IFERROR(__xludf.DUMMYFUNCTION("IF(A124="""","""",VLOOKUP(A124,IMPORTRANGE(""https://docs.google.com/spreadsheets/d/1Kz8qNPZIqq10folTQrs7L1dYLQj0XaG2K3NIs_apK40/edit#gid=0"",""bd!A1:N1000""),2,FALSE))"),"")</f>
        <v/>
      </c>
      <c r="C124" s="5" t="str">
        <f>IFERROR(__xludf.DUMMYFUNCTION("IF($A124="""","""",VLOOKUP($A124,IMPORTRANGE(""https://docs.google.com/spreadsheets/d/1Kz8qNPZIqq10folTQrs7L1dYLQj0XaG2K3NIs_apK40/edit#gid=0"",""bd!A1:N1000""),3,FALSE))"),"")</f>
        <v/>
      </c>
      <c r="D124" s="5" t="str">
        <f>IFERROR(__xludf.DUMMYFUNCTION("IF($A124="""","""",VLOOKUP($A124,IMPORTRANGE(""https://docs.google.com/spreadsheets/d/1Kz8qNPZIqq10folTQrs7L1dYLQj0XaG2K3NIs_apK40/edit#gid=0"",""bd!A1:N1000""),12,FALSE))"),"")</f>
        <v/>
      </c>
      <c r="E124" s="5" t="str">
        <f>IFERROR(__xludf.DUMMYFUNCTION("IF($A124="""","""",VLOOKUP($A124,IMPORTRANGE(""https://docs.google.com/spreadsheets/d/1Kz8qNPZIqq10folTQrs7L1dYLQj0XaG2K3NIs_apK40/edit#gid=0"",""bd!A1:N1000""),11,FALSE))"),"")</f>
        <v/>
      </c>
      <c r="F124" s="5" t="str">
        <f>IFERROR(__xludf.DUMMYFUNCTION("if(A124="""","""",SPLIT(E124,"",""))"),"")</f>
        <v/>
      </c>
      <c r="G124" s="5"/>
      <c r="H124" s="6" t="str">
        <f t="shared" si="1"/>
        <v/>
      </c>
      <c r="K124" s="7"/>
    </row>
    <row r="125">
      <c r="A125" s="8"/>
      <c r="B125" s="5" t="str">
        <f>IFERROR(__xludf.DUMMYFUNCTION("IF(A125="""","""",VLOOKUP(A125,IMPORTRANGE(""https://docs.google.com/spreadsheets/d/1Kz8qNPZIqq10folTQrs7L1dYLQj0XaG2K3NIs_apK40/edit#gid=0"",""bd!A1:N1000""),2,FALSE))"),"")</f>
        <v/>
      </c>
      <c r="C125" s="5" t="str">
        <f>IFERROR(__xludf.DUMMYFUNCTION("IF($A125="""","""",VLOOKUP($A125,IMPORTRANGE(""https://docs.google.com/spreadsheets/d/1Kz8qNPZIqq10folTQrs7L1dYLQj0XaG2K3NIs_apK40/edit#gid=0"",""bd!A1:N1000""),3,FALSE))"),"")</f>
        <v/>
      </c>
      <c r="D125" s="5" t="str">
        <f>IFERROR(__xludf.DUMMYFUNCTION("IF($A125="""","""",VLOOKUP($A125,IMPORTRANGE(""https://docs.google.com/spreadsheets/d/1Kz8qNPZIqq10folTQrs7L1dYLQj0XaG2K3NIs_apK40/edit#gid=0"",""bd!A1:N1000""),12,FALSE))"),"")</f>
        <v/>
      </c>
      <c r="E125" s="5" t="str">
        <f>IFERROR(__xludf.DUMMYFUNCTION("IF($A125="""","""",VLOOKUP($A125,IMPORTRANGE(""https://docs.google.com/spreadsheets/d/1Kz8qNPZIqq10folTQrs7L1dYLQj0XaG2K3NIs_apK40/edit#gid=0"",""bd!A1:N1000""),11,FALSE))"),"")</f>
        <v/>
      </c>
      <c r="F125" s="5" t="str">
        <f>IFERROR(__xludf.DUMMYFUNCTION("if(A125="""","""",SPLIT(E125,"",""))"),"")</f>
        <v/>
      </c>
      <c r="G125" s="5"/>
      <c r="H125" s="6" t="str">
        <f t="shared" si="1"/>
        <v/>
      </c>
      <c r="K125" s="7"/>
    </row>
    <row r="126">
      <c r="A126" s="8"/>
      <c r="B126" s="5" t="str">
        <f>IFERROR(__xludf.DUMMYFUNCTION("IF(A126="""","""",VLOOKUP(A126,IMPORTRANGE(""https://docs.google.com/spreadsheets/d/1Kz8qNPZIqq10folTQrs7L1dYLQj0XaG2K3NIs_apK40/edit#gid=0"",""bd!A1:N1000""),2,FALSE))"),"")</f>
        <v/>
      </c>
      <c r="C126" s="5" t="str">
        <f>IFERROR(__xludf.DUMMYFUNCTION("IF($A126="""","""",VLOOKUP($A126,IMPORTRANGE(""https://docs.google.com/spreadsheets/d/1Kz8qNPZIqq10folTQrs7L1dYLQj0XaG2K3NIs_apK40/edit#gid=0"",""bd!A1:N1000""),3,FALSE))"),"")</f>
        <v/>
      </c>
      <c r="D126" s="5" t="str">
        <f>IFERROR(__xludf.DUMMYFUNCTION("IF($A126="""","""",VLOOKUP($A126,IMPORTRANGE(""https://docs.google.com/spreadsheets/d/1Kz8qNPZIqq10folTQrs7L1dYLQj0XaG2K3NIs_apK40/edit#gid=0"",""bd!A1:N1000""),12,FALSE))"),"")</f>
        <v/>
      </c>
      <c r="E126" s="5" t="str">
        <f>IFERROR(__xludf.DUMMYFUNCTION("IF($A126="""","""",VLOOKUP($A126,IMPORTRANGE(""https://docs.google.com/spreadsheets/d/1Kz8qNPZIqq10folTQrs7L1dYLQj0XaG2K3NIs_apK40/edit#gid=0"",""bd!A1:N1000""),11,FALSE))"),"")</f>
        <v/>
      </c>
      <c r="F126" s="5" t="str">
        <f>IFERROR(__xludf.DUMMYFUNCTION("if(A126="""","""",SPLIT(E126,"",""))"),"")</f>
        <v/>
      </c>
      <c r="G126" s="5"/>
      <c r="H126" s="6" t="str">
        <f t="shared" si="1"/>
        <v/>
      </c>
      <c r="K126" s="7"/>
    </row>
    <row r="127">
      <c r="A127" s="8"/>
      <c r="B127" s="5" t="str">
        <f>IFERROR(__xludf.DUMMYFUNCTION("IF(A127="""","""",VLOOKUP(A127,IMPORTRANGE(""https://docs.google.com/spreadsheets/d/1Kz8qNPZIqq10folTQrs7L1dYLQj0XaG2K3NIs_apK40/edit#gid=0"",""bd!A1:N1000""),2,FALSE))"),"")</f>
        <v/>
      </c>
      <c r="C127" s="5" t="str">
        <f>IFERROR(__xludf.DUMMYFUNCTION("IF($A127="""","""",VLOOKUP($A127,IMPORTRANGE(""https://docs.google.com/spreadsheets/d/1Kz8qNPZIqq10folTQrs7L1dYLQj0XaG2K3NIs_apK40/edit#gid=0"",""bd!A1:N1000""),3,FALSE))"),"")</f>
        <v/>
      </c>
      <c r="D127" s="5" t="str">
        <f>IFERROR(__xludf.DUMMYFUNCTION("IF($A127="""","""",VLOOKUP($A127,IMPORTRANGE(""https://docs.google.com/spreadsheets/d/1Kz8qNPZIqq10folTQrs7L1dYLQj0XaG2K3NIs_apK40/edit#gid=0"",""bd!A1:N1000""),12,FALSE))"),"")</f>
        <v/>
      </c>
      <c r="E127" s="5" t="str">
        <f>IFERROR(__xludf.DUMMYFUNCTION("IF($A127="""","""",VLOOKUP($A127,IMPORTRANGE(""https://docs.google.com/spreadsheets/d/1Kz8qNPZIqq10folTQrs7L1dYLQj0XaG2K3NIs_apK40/edit#gid=0"",""bd!A1:N1000""),11,FALSE))"),"")</f>
        <v/>
      </c>
      <c r="F127" s="5" t="str">
        <f>IFERROR(__xludf.DUMMYFUNCTION("if(A127="""","""",SPLIT(E127,"",""))"),"")</f>
        <v/>
      </c>
      <c r="G127" s="5"/>
      <c r="H127" s="6" t="str">
        <f t="shared" si="1"/>
        <v/>
      </c>
      <c r="K127" s="7"/>
    </row>
    <row r="128">
      <c r="A128" s="8"/>
      <c r="B128" s="5" t="str">
        <f>IFERROR(__xludf.DUMMYFUNCTION("IF(A128="""","""",VLOOKUP(A128,IMPORTRANGE(""https://docs.google.com/spreadsheets/d/1Kz8qNPZIqq10folTQrs7L1dYLQj0XaG2K3NIs_apK40/edit#gid=0"",""bd!A1:N1000""),2,FALSE))"),"")</f>
        <v/>
      </c>
      <c r="C128" s="5" t="str">
        <f>IFERROR(__xludf.DUMMYFUNCTION("IF($A128="""","""",VLOOKUP($A128,IMPORTRANGE(""https://docs.google.com/spreadsheets/d/1Kz8qNPZIqq10folTQrs7L1dYLQj0XaG2K3NIs_apK40/edit#gid=0"",""bd!A1:N1000""),3,FALSE))"),"")</f>
        <v/>
      </c>
      <c r="D128" s="5" t="str">
        <f>IFERROR(__xludf.DUMMYFUNCTION("IF($A128="""","""",VLOOKUP($A128,IMPORTRANGE(""https://docs.google.com/spreadsheets/d/1Kz8qNPZIqq10folTQrs7L1dYLQj0XaG2K3NIs_apK40/edit#gid=0"",""bd!A1:N1000""),12,FALSE))"),"")</f>
        <v/>
      </c>
      <c r="E128" s="5" t="str">
        <f>IFERROR(__xludf.DUMMYFUNCTION("IF($A128="""","""",VLOOKUP($A128,IMPORTRANGE(""https://docs.google.com/spreadsheets/d/1Kz8qNPZIqq10folTQrs7L1dYLQj0XaG2K3NIs_apK40/edit#gid=0"",""bd!A1:N1000""),11,FALSE))"),"")</f>
        <v/>
      </c>
      <c r="F128" s="5" t="str">
        <f>IFERROR(__xludf.DUMMYFUNCTION("if(A128="""","""",SPLIT(E128,"",""))"),"")</f>
        <v/>
      </c>
      <c r="G128" s="5"/>
      <c r="H128" s="6" t="str">
        <f t="shared" si="1"/>
        <v/>
      </c>
      <c r="K128" s="7"/>
    </row>
    <row r="129">
      <c r="A129" s="8"/>
      <c r="B129" s="5" t="str">
        <f>IFERROR(__xludf.DUMMYFUNCTION("IF(A129="""","""",VLOOKUP(A129,IMPORTRANGE(""https://docs.google.com/spreadsheets/d/1Kz8qNPZIqq10folTQrs7L1dYLQj0XaG2K3NIs_apK40/edit#gid=0"",""bd!A1:N1000""),2,FALSE))"),"")</f>
        <v/>
      </c>
      <c r="C129" s="5" t="str">
        <f>IFERROR(__xludf.DUMMYFUNCTION("IF($A129="""","""",VLOOKUP($A129,IMPORTRANGE(""https://docs.google.com/spreadsheets/d/1Kz8qNPZIqq10folTQrs7L1dYLQj0XaG2K3NIs_apK40/edit#gid=0"",""bd!A1:N1000""),3,FALSE))"),"")</f>
        <v/>
      </c>
      <c r="D129" s="5" t="str">
        <f>IFERROR(__xludf.DUMMYFUNCTION("IF($A129="""","""",VLOOKUP($A129,IMPORTRANGE(""https://docs.google.com/spreadsheets/d/1Kz8qNPZIqq10folTQrs7L1dYLQj0XaG2K3NIs_apK40/edit#gid=0"",""bd!A1:N1000""),12,FALSE))"),"")</f>
        <v/>
      </c>
      <c r="E129" s="5" t="str">
        <f>IFERROR(__xludf.DUMMYFUNCTION("IF($A129="""","""",VLOOKUP($A129,IMPORTRANGE(""https://docs.google.com/spreadsheets/d/1Kz8qNPZIqq10folTQrs7L1dYLQj0XaG2K3NIs_apK40/edit#gid=0"",""bd!A1:N1000""),11,FALSE))"),"")</f>
        <v/>
      </c>
      <c r="F129" s="5" t="str">
        <f>IFERROR(__xludf.DUMMYFUNCTION("if(A129="""","""",SPLIT(E129,"",""))"),"")</f>
        <v/>
      </c>
      <c r="G129" s="5"/>
      <c r="H129" s="6" t="str">
        <f t="shared" si="1"/>
        <v/>
      </c>
      <c r="K129" s="7"/>
    </row>
    <row r="130">
      <c r="A130" s="8"/>
      <c r="B130" s="5" t="str">
        <f>IFERROR(__xludf.DUMMYFUNCTION("IF(A130="""","""",VLOOKUP(A130,IMPORTRANGE(""https://docs.google.com/spreadsheets/d/1Kz8qNPZIqq10folTQrs7L1dYLQj0XaG2K3NIs_apK40/edit#gid=0"",""bd!A1:N1000""),2,FALSE))"),"")</f>
        <v/>
      </c>
      <c r="C130" s="5" t="str">
        <f>IFERROR(__xludf.DUMMYFUNCTION("IF($A130="""","""",VLOOKUP($A130,IMPORTRANGE(""https://docs.google.com/spreadsheets/d/1Kz8qNPZIqq10folTQrs7L1dYLQj0XaG2K3NIs_apK40/edit#gid=0"",""bd!A1:N1000""),3,FALSE))"),"")</f>
        <v/>
      </c>
      <c r="D130" s="5" t="str">
        <f>IFERROR(__xludf.DUMMYFUNCTION("IF($A130="""","""",VLOOKUP($A130,IMPORTRANGE(""https://docs.google.com/spreadsheets/d/1Kz8qNPZIqq10folTQrs7L1dYLQj0XaG2K3NIs_apK40/edit#gid=0"",""bd!A1:N1000""),12,FALSE))"),"")</f>
        <v/>
      </c>
      <c r="E130" s="5" t="str">
        <f>IFERROR(__xludf.DUMMYFUNCTION("IF($A130="""","""",VLOOKUP($A130,IMPORTRANGE(""https://docs.google.com/spreadsheets/d/1Kz8qNPZIqq10folTQrs7L1dYLQj0XaG2K3NIs_apK40/edit#gid=0"",""bd!A1:N1000""),11,FALSE))"),"")</f>
        <v/>
      </c>
      <c r="F130" s="5" t="str">
        <f>IFERROR(__xludf.DUMMYFUNCTION("if(A130="""","""",SPLIT(E130,"",""))"),"")</f>
        <v/>
      </c>
      <c r="G130" s="5"/>
      <c r="H130" s="6" t="str">
        <f t="shared" si="1"/>
        <v/>
      </c>
      <c r="K130" s="7"/>
    </row>
    <row r="131">
      <c r="A131" s="8"/>
      <c r="B131" s="5" t="str">
        <f>IFERROR(__xludf.DUMMYFUNCTION("IF(A131="""","""",VLOOKUP(A131,IMPORTRANGE(""https://docs.google.com/spreadsheets/d/1Kz8qNPZIqq10folTQrs7L1dYLQj0XaG2K3NIs_apK40/edit#gid=0"",""bd!A1:N1000""),2,FALSE))"),"")</f>
        <v/>
      </c>
      <c r="C131" s="5" t="str">
        <f>IFERROR(__xludf.DUMMYFUNCTION("IF($A131="""","""",VLOOKUP($A131,IMPORTRANGE(""https://docs.google.com/spreadsheets/d/1Kz8qNPZIqq10folTQrs7L1dYLQj0XaG2K3NIs_apK40/edit#gid=0"",""bd!A1:N1000""),3,FALSE))"),"")</f>
        <v/>
      </c>
      <c r="D131" s="5" t="str">
        <f>IFERROR(__xludf.DUMMYFUNCTION("IF($A131="""","""",VLOOKUP($A131,IMPORTRANGE(""https://docs.google.com/spreadsheets/d/1Kz8qNPZIqq10folTQrs7L1dYLQj0XaG2K3NIs_apK40/edit#gid=0"",""bd!A1:N1000""),12,FALSE))"),"")</f>
        <v/>
      </c>
      <c r="E131" s="5" t="str">
        <f>IFERROR(__xludf.DUMMYFUNCTION("IF($A131="""","""",VLOOKUP($A131,IMPORTRANGE(""https://docs.google.com/spreadsheets/d/1Kz8qNPZIqq10folTQrs7L1dYLQj0XaG2K3NIs_apK40/edit#gid=0"",""bd!A1:N1000""),11,FALSE))"),"")</f>
        <v/>
      </c>
      <c r="F131" s="5" t="str">
        <f>IFERROR(__xludf.DUMMYFUNCTION("if(A131="""","""",SPLIT(E131,"",""))"),"")</f>
        <v/>
      </c>
      <c r="G131" s="5"/>
      <c r="H131" s="6" t="str">
        <f t="shared" si="1"/>
        <v/>
      </c>
      <c r="K131" s="7"/>
    </row>
    <row r="132">
      <c r="A132" s="8"/>
      <c r="B132" s="5" t="str">
        <f>IFERROR(__xludf.DUMMYFUNCTION("IF(A132="""","""",VLOOKUP(A132,IMPORTRANGE(""https://docs.google.com/spreadsheets/d/1Kz8qNPZIqq10folTQrs7L1dYLQj0XaG2K3NIs_apK40/edit#gid=0"",""bd!A1:N1000""),2,FALSE))"),"")</f>
        <v/>
      </c>
      <c r="C132" s="5" t="str">
        <f>IFERROR(__xludf.DUMMYFUNCTION("IF($A132="""","""",VLOOKUP($A132,IMPORTRANGE(""https://docs.google.com/spreadsheets/d/1Kz8qNPZIqq10folTQrs7L1dYLQj0XaG2K3NIs_apK40/edit#gid=0"",""bd!A1:N1000""),3,FALSE))"),"")</f>
        <v/>
      </c>
      <c r="D132" s="5" t="str">
        <f>IFERROR(__xludf.DUMMYFUNCTION("IF($A132="""","""",VLOOKUP($A132,IMPORTRANGE(""https://docs.google.com/spreadsheets/d/1Kz8qNPZIqq10folTQrs7L1dYLQj0XaG2K3NIs_apK40/edit#gid=0"",""bd!A1:N1000""),12,FALSE))"),"")</f>
        <v/>
      </c>
      <c r="E132" s="5" t="str">
        <f>IFERROR(__xludf.DUMMYFUNCTION("IF($A132="""","""",VLOOKUP($A132,IMPORTRANGE(""https://docs.google.com/spreadsheets/d/1Kz8qNPZIqq10folTQrs7L1dYLQj0XaG2K3NIs_apK40/edit#gid=0"",""bd!A1:N1000""),11,FALSE))"),"")</f>
        <v/>
      </c>
      <c r="F132" s="5" t="str">
        <f>IFERROR(__xludf.DUMMYFUNCTION("if(A132="""","""",SPLIT(E132,"",""))"),"")</f>
        <v/>
      </c>
      <c r="G132" s="5"/>
      <c r="H132" s="6" t="str">
        <f t="shared" si="1"/>
        <v/>
      </c>
      <c r="K132" s="7"/>
    </row>
    <row r="133">
      <c r="A133" s="8"/>
      <c r="B133" s="5" t="str">
        <f>IFERROR(__xludf.DUMMYFUNCTION("IF(A133="""","""",VLOOKUP(A133,IMPORTRANGE(""https://docs.google.com/spreadsheets/d/1Kz8qNPZIqq10folTQrs7L1dYLQj0XaG2K3NIs_apK40/edit#gid=0"",""bd!A1:N1000""),2,FALSE))"),"")</f>
        <v/>
      </c>
      <c r="C133" s="5" t="str">
        <f>IFERROR(__xludf.DUMMYFUNCTION("IF($A133="""","""",VLOOKUP($A133,IMPORTRANGE(""https://docs.google.com/spreadsheets/d/1Kz8qNPZIqq10folTQrs7L1dYLQj0XaG2K3NIs_apK40/edit#gid=0"",""bd!A1:N1000""),3,FALSE))"),"")</f>
        <v/>
      </c>
      <c r="D133" s="5" t="str">
        <f>IFERROR(__xludf.DUMMYFUNCTION("IF($A133="""","""",VLOOKUP($A133,IMPORTRANGE(""https://docs.google.com/spreadsheets/d/1Kz8qNPZIqq10folTQrs7L1dYLQj0XaG2K3NIs_apK40/edit#gid=0"",""bd!A1:N1000""),12,FALSE))"),"")</f>
        <v/>
      </c>
      <c r="E133" s="5" t="str">
        <f>IFERROR(__xludf.DUMMYFUNCTION("IF($A133="""","""",VLOOKUP($A133,IMPORTRANGE(""https://docs.google.com/spreadsheets/d/1Kz8qNPZIqq10folTQrs7L1dYLQj0XaG2K3NIs_apK40/edit#gid=0"",""bd!A1:N1000""),11,FALSE))"),"")</f>
        <v/>
      </c>
      <c r="F133" s="5" t="str">
        <f>IFERROR(__xludf.DUMMYFUNCTION("if(A133="""","""",SPLIT(E133,"",""))"),"")</f>
        <v/>
      </c>
      <c r="G133" s="5"/>
      <c r="H133" s="6" t="str">
        <f t="shared" si="1"/>
        <v/>
      </c>
      <c r="K133" s="7"/>
    </row>
    <row r="134">
      <c r="A134" s="8"/>
      <c r="B134" s="5" t="str">
        <f>IFERROR(__xludf.DUMMYFUNCTION("IF(A134="""","""",VLOOKUP(A134,IMPORTRANGE(""https://docs.google.com/spreadsheets/d/1Kz8qNPZIqq10folTQrs7L1dYLQj0XaG2K3NIs_apK40/edit#gid=0"",""bd!A1:N1000""),2,FALSE))"),"")</f>
        <v/>
      </c>
      <c r="C134" s="5" t="str">
        <f>IFERROR(__xludf.DUMMYFUNCTION("IF($A134="""","""",VLOOKUP($A134,IMPORTRANGE(""https://docs.google.com/spreadsheets/d/1Kz8qNPZIqq10folTQrs7L1dYLQj0XaG2K3NIs_apK40/edit#gid=0"",""bd!A1:N1000""),3,FALSE))"),"")</f>
        <v/>
      </c>
      <c r="D134" s="5" t="str">
        <f>IFERROR(__xludf.DUMMYFUNCTION("IF($A134="""","""",VLOOKUP($A134,IMPORTRANGE(""https://docs.google.com/spreadsheets/d/1Kz8qNPZIqq10folTQrs7L1dYLQj0XaG2K3NIs_apK40/edit#gid=0"",""bd!A1:N1000""),12,FALSE))"),"")</f>
        <v/>
      </c>
      <c r="E134" s="5" t="str">
        <f>IFERROR(__xludf.DUMMYFUNCTION("IF($A134="""","""",VLOOKUP($A134,IMPORTRANGE(""https://docs.google.com/spreadsheets/d/1Kz8qNPZIqq10folTQrs7L1dYLQj0XaG2K3NIs_apK40/edit#gid=0"",""bd!A1:N1000""),11,FALSE))"),"")</f>
        <v/>
      </c>
      <c r="F134" s="5" t="str">
        <f>IFERROR(__xludf.DUMMYFUNCTION("if(A134="""","""",SPLIT(E134,"",""))"),"")</f>
        <v/>
      </c>
      <c r="G134" s="5"/>
      <c r="H134" s="6" t="str">
        <f t="shared" si="1"/>
        <v/>
      </c>
      <c r="K134" s="7"/>
    </row>
    <row r="135">
      <c r="A135" s="8"/>
      <c r="B135" s="5" t="str">
        <f>IFERROR(__xludf.DUMMYFUNCTION("IF(A135="""","""",VLOOKUP(A135,IMPORTRANGE(""https://docs.google.com/spreadsheets/d/1Kz8qNPZIqq10folTQrs7L1dYLQj0XaG2K3NIs_apK40/edit#gid=0"",""bd!A1:N1000""),2,FALSE))"),"")</f>
        <v/>
      </c>
      <c r="C135" s="5" t="str">
        <f>IFERROR(__xludf.DUMMYFUNCTION("IF($A135="""","""",VLOOKUP($A135,IMPORTRANGE(""https://docs.google.com/spreadsheets/d/1Kz8qNPZIqq10folTQrs7L1dYLQj0XaG2K3NIs_apK40/edit#gid=0"",""bd!A1:N1000""),3,FALSE))"),"")</f>
        <v/>
      </c>
      <c r="D135" s="5" t="str">
        <f>IFERROR(__xludf.DUMMYFUNCTION("IF($A135="""","""",VLOOKUP($A135,IMPORTRANGE(""https://docs.google.com/spreadsheets/d/1Kz8qNPZIqq10folTQrs7L1dYLQj0XaG2K3NIs_apK40/edit#gid=0"",""bd!A1:N1000""),12,FALSE))"),"")</f>
        <v/>
      </c>
      <c r="E135" s="5" t="str">
        <f>IFERROR(__xludf.DUMMYFUNCTION("IF($A135="""","""",VLOOKUP($A135,IMPORTRANGE(""https://docs.google.com/spreadsheets/d/1Kz8qNPZIqq10folTQrs7L1dYLQj0XaG2K3NIs_apK40/edit#gid=0"",""bd!A1:N1000""),11,FALSE))"),"")</f>
        <v/>
      </c>
      <c r="F135" s="5" t="str">
        <f>IFERROR(__xludf.DUMMYFUNCTION("if(A135="""","""",SPLIT(E135,"",""))"),"")</f>
        <v/>
      </c>
      <c r="G135" s="5"/>
      <c r="H135" s="6" t="str">
        <f t="shared" si="1"/>
        <v/>
      </c>
      <c r="K135" s="7"/>
    </row>
    <row r="136">
      <c r="A136" s="8"/>
      <c r="B136" s="5" t="str">
        <f>IFERROR(__xludf.DUMMYFUNCTION("IF(A136="""","""",VLOOKUP(A136,IMPORTRANGE(""https://docs.google.com/spreadsheets/d/1Kz8qNPZIqq10folTQrs7L1dYLQj0XaG2K3NIs_apK40/edit#gid=0"",""bd!A1:N1000""),2,FALSE))"),"")</f>
        <v/>
      </c>
      <c r="C136" s="5" t="str">
        <f>IFERROR(__xludf.DUMMYFUNCTION("IF($A136="""","""",VLOOKUP($A136,IMPORTRANGE(""https://docs.google.com/spreadsheets/d/1Kz8qNPZIqq10folTQrs7L1dYLQj0XaG2K3NIs_apK40/edit#gid=0"",""bd!A1:N1000""),3,FALSE))"),"")</f>
        <v/>
      </c>
      <c r="D136" s="5" t="str">
        <f>IFERROR(__xludf.DUMMYFUNCTION("IF($A136="""","""",VLOOKUP($A136,IMPORTRANGE(""https://docs.google.com/spreadsheets/d/1Kz8qNPZIqq10folTQrs7L1dYLQj0XaG2K3NIs_apK40/edit#gid=0"",""bd!A1:N1000""),12,FALSE))"),"")</f>
        <v/>
      </c>
      <c r="E136" s="5" t="str">
        <f>IFERROR(__xludf.DUMMYFUNCTION("IF($A136="""","""",VLOOKUP($A136,IMPORTRANGE(""https://docs.google.com/spreadsheets/d/1Kz8qNPZIqq10folTQrs7L1dYLQj0XaG2K3NIs_apK40/edit#gid=0"",""bd!A1:N1000""),11,FALSE))"),"")</f>
        <v/>
      </c>
      <c r="F136" s="5" t="str">
        <f>IFERROR(__xludf.DUMMYFUNCTION("if(A136="""","""",SPLIT(E136,"",""))"),"")</f>
        <v/>
      </c>
      <c r="G136" s="5"/>
      <c r="H136" s="6" t="str">
        <f t="shared" si="1"/>
        <v/>
      </c>
      <c r="K136" s="7"/>
    </row>
    <row r="137">
      <c r="A137" s="8"/>
      <c r="B137" s="5" t="str">
        <f>IFERROR(__xludf.DUMMYFUNCTION("IF(A137="""","""",VLOOKUP(A137,IMPORTRANGE(""https://docs.google.com/spreadsheets/d/1Kz8qNPZIqq10folTQrs7L1dYLQj0XaG2K3NIs_apK40/edit#gid=0"",""bd!A1:N1000""),2,FALSE))"),"")</f>
        <v/>
      </c>
      <c r="C137" s="5" t="str">
        <f>IFERROR(__xludf.DUMMYFUNCTION("IF($A137="""","""",VLOOKUP($A137,IMPORTRANGE(""https://docs.google.com/spreadsheets/d/1Kz8qNPZIqq10folTQrs7L1dYLQj0XaG2K3NIs_apK40/edit#gid=0"",""bd!A1:N1000""),3,FALSE))"),"")</f>
        <v/>
      </c>
      <c r="D137" s="5" t="str">
        <f>IFERROR(__xludf.DUMMYFUNCTION("IF($A137="""","""",VLOOKUP($A137,IMPORTRANGE(""https://docs.google.com/spreadsheets/d/1Kz8qNPZIqq10folTQrs7L1dYLQj0XaG2K3NIs_apK40/edit#gid=0"",""bd!A1:N1000""),12,FALSE))"),"")</f>
        <v/>
      </c>
      <c r="E137" s="5" t="str">
        <f>IFERROR(__xludf.DUMMYFUNCTION("IF($A137="""","""",VLOOKUP($A137,IMPORTRANGE(""https://docs.google.com/spreadsheets/d/1Kz8qNPZIqq10folTQrs7L1dYLQj0XaG2K3NIs_apK40/edit#gid=0"",""bd!A1:N1000""),11,FALSE))"),"")</f>
        <v/>
      </c>
      <c r="F137" s="5" t="str">
        <f>IFERROR(__xludf.DUMMYFUNCTION("if(A137="""","""",SPLIT(E137,"",""))"),"")</f>
        <v/>
      </c>
      <c r="G137" s="5"/>
      <c r="H137" s="6" t="str">
        <f t="shared" si="1"/>
        <v/>
      </c>
      <c r="K137" s="7"/>
    </row>
    <row r="138">
      <c r="A138" s="8"/>
      <c r="B138" s="5" t="str">
        <f>IFERROR(__xludf.DUMMYFUNCTION("IF(A138="""","""",VLOOKUP(A138,IMPORTRANGE(""https://docs.google.com/spreadsheets/d/1Kz8qNPZIqq10folTQrs7L1dYLQj0XaG2K3NIs_apK40/edit#gid=0"",""bd!A1:N1000""),2,FALSE))"),"")</f>
        <v/>
      </c>
      <c r="C138" s="5" t="str">
        <f>IFERROR(__xludf.DUMMYFUNCTION("IF($A138="""","""",VLOOKUP($A138,IMPORTRANGE(""https://docs.google.com/spreadsheets/d/1Kz8qNPZIqq10folTQrs7L1dYLQj0XaG2K3NIs_apK40/edit#gid=0"",""bd!A1:N1000""),3,FALSE))"),"")</f>
        <v/>
      </c>
      <c r="D138" s="5" t="str">
        <f>IFERROR(__xludf.DUMMYFUNCTION("IF($A138="""","""",VLOOKUP($A138,IMPORTRANGE(""https://docs.google.com/spreadsheets/d/1Kz8qNPZIqq10folTQrs7L1dYLQj0XaG2K3NIs_apK40/edit#gid=0"",""bd!A1:N1000""),12,FALSE))"),"")</f>
        <v/>
      </c>
      <c r="E138" s="5" t="str">
        <f>IFERROR(__xludf.DUMMYFUNCTION("IF($A138="""","""",VLOOKUP($A138,IMPORTRANGE(""https://docs.google.com/spreadsheets/d/1Kz8qNPZIqq10folTQrs7L1dYLQj0XaG2K3NIs_apK40/edit#gid=0"",""bd!A1:N1000""),11,FALSE))"),"")</f>
        <v/>
      </c>
      <c r="F138" s="5" t="str">
        <f>IFERROR(__xludf.DUMMYFUNCTION("if(A138="""","""",SPLIT(E138,"",""))"),"")</f>
        <v/>
      </c>
      <c r="G138" s="5"/>
      <c r="H138" s="6" t="str">
        <f t="shared" si="1"/>
        <v/>
      </c>
      <c r="K138" s="7"/>
    </row>
    <row r="139">
      <c r="A139" s="8"/>
      <c r="B139" s="5" t="str">
        <f>IFERROR(__xludf.DUMMYFUNCTION("IF(A139="""","""",VLOOKUP(A139,IMPORTRANGE(""https://docs.google.com/spreadsheets/d/1Kz8qNPZIqq10folTQrs7L1dYLQj0XaG2K3NIs_apK40/edit#gid=0"",""bd!A1:N1000""),2,FALSE))"),"")</f>
        <v/>
      </c>
      <c r="C139" s="5" t="str">
        <f>IFERROR(__xludf.DUMMYFUNCTION("IF($A139="""","""",VLOOKUP($A139,IMPORTRANGE(""https://docs.google.com/spreadsheets/d/1Kz8qNPZIqq10folTQrs7L1dYLQj0XaG2K3NIs_apK40/edit#gid=0"",""bd!A1:N1000""),3,FALSE))"),"")</f>
        <v/>
      </c>
      <c r="D139" s="5" t="str">
        <f>IFERROR(__xludf.DUMMYFUNCTION("IF($A139="""","""",VLOOKUP($A139,IMPORTRANGE(""https://docs.google.com/spreadsheets/d/1Kz8qNPZIqq10folTQrs7L1dYLQj0XaG2K3NIs_apK40/edit#gid=0"",""bd!A1:N1000""),12,FALSE))"),"")</f>
        <v/>
      </c>
      <c r="E139" s="5" t="str">
        <f>IFERROR(__xludf.DUMMYFUNCTION("IF($A139="""","""",VLOOKUP($A139,IMPORTRANGE(""https://docs.google.com/spreadsheets/d/1Kz8qNPZIqq10folTQrs7L1dYLQj0XaG2K3NIs_apK40/edit#gid=0"",""bd!A1:N1000""),11,FALSE))"),"")</f>
        <v/>
      </c>
      <c r="F139" s="5" t="str">
        <f>IFERROR(__xludf.DUMMYFUNCTION("if(A139="""","""",SPLIT(E139,"",""))"),"")</f>
        <v/>
      </c>
      <c r="G139" s="5"/>
      <c r="H139" s="6" t="str">
        <f t="shared" si="1"/>
        <v/>
      </c>
      <c r="K139" s="7"/>
    </row>
    <row r="140">
      <c r="A140" s="8"/>
      <c r="B140" s="5" t="str">
        <f>IFERROR(__xludf.DUMMYFUNCTION("IF(A140="""","""",VLOOKUP(A140,IMPORTRANGE(""https://docs.google.com/spreadsheets/d/1Kz8qNPZIqq10folTQrs7L1dYLQj0XaG2K3NIs_apK40/edit#gid=0"",""bd!A1:N1000""),2,FALSE))"),"")</f>
        <v/>
      </c>
      <c r="C140" s="5" t="str">
        <f>IFERROR(__xludf.DUMMYFUNCTION("IF($A140="""","""",VLOOKUP($A140,IMPORTRANGE(""https://docs.google.com/spreadsheets/d/1Kz8qNPZIqq10folTQrs7L1dYLQj0XaG2K3NIs_apK40/edit#gid=0"",""bd!A1:N1000""),3,FALSE))"),"")</f>
        <v/>
      </c>
      <c r="D140" s="5" t="str">
        <f>IFERROR(__xludf.DUMMYFUNCTION("IF($A140="""","""",VLOOKUP($A140,IMPORTRANGE(""https://docs.google.com/spreadsheets/d/1Kz8qNPZIqq10folTQrs7L1dYLQj0XaG2K3NIs_apK40/edit#gid=0"",""bd!A1:N1000""),12,FALSE))"),"")</f>
        <v/>
      </c>
      <c r="E140" s="5" t="str">
        <f>IFERROR(__xludf.DUMMYFUNCTION("IF($A140="""","""",VLOOKUP($A140,IMPORTRANGE(""https://docs.google.com/spreadsheets/d/1Kz8qNPZIqq10folTQrs7L1dYLQj0XaG2K3NIs_apK40/edit#gid=0"",""bd!A1:N1000""),11,FALSE))"),"")</f>
        <v/>
      </c>
      <c r="F140" s="5" t="str">
        <f>IFERROR(__xludf.DUMMYFUNCTION("if(A140="""","""",SPLIT(E140,"",""))"),"")</f>
        <v/>
      </c>
      <c r="G140" s="5"/>
      <c r="H140" s="6" t="str">
        <f t="shared" si="1"/>
        <v/>
      </c>
      <c r="K140" s="7"/>
    </row>
    <row r="141">
      <c r="A141" s="8"/>
      <c r="B141" s="5" t="str">
        <f>IFERROR(__xludf.DUMMYFUNCTION("IF(A141="""","""",VLOOKUP(A141,IMPORTRANGE(""https://docs.google.com/spreadsheets/d/1Kz8qNPZIqq10folTQrs7L1dYLQj0XaG2K3NIs_apK40/edit#gid=0"",""bd!A1:N1000""),2,FALSE))"),"")</f>
        <v/>
      </c>
      <c r="C141" s="5" t="str">
        <f>IFERROR(__xludf.DUMMYFUNCTION("IF($A141="""","""",VLOOKUP($A141,IMPORTRANGE(""https://docs.google.com/spreadsheets/d/1Kz8qNPZIqq10folTQrs7L1dYLQj0XaG2K3NIs_apK40/edit#gid=0"",""bd!A1:N1000""),3,FALSE))"),"")</f>
        <v/>
      </c>
      <c r="D141" s="5" t="str">
        <f>IFERROR(__xludf.DUMMYFUNCTION("IF($A141="""","""",VLOOKUP($A141,IMPORTRANGE(""https://docs.google.com/spreadsheets/d/1Kz8qNPZIqq10folTQrs7L1dYLQj0XaG2K3NIs_apK40/edit#gid=0"",""bd!A1:N1000""),12,FALSE))"),"")</f>
        <v/>
      </c>
      <c r="E141" s="5" t="str">
        <f>IFERROR(__xludf.DUMMYFUNCTION("IF($A141="""","""",VLOOKUP($A141,IMPORTRANGE(""https://docs.google.com/spreadsheets/d/1Kz8qNPZIqq10folTQrs7L1dYLQj0XaG2K3NIs_apK40/edit#gid=0"",""bd!A1:N1000""),11,FALSE))"),"")</f>
        <v/>
      </c>
      <c r="F141" s="5" t="str">
        <f>IFERROR(__xludf.DUMMYFUNCTION("if(A141="""","""",SPLIT(E141,"",""))"),"")</f>
        <v/>
      </c>
      <c r="G141" s="5"/>
      <c r="H141" s="6" t="str">
        <f t="shared" si="1"/>
        <v/>
      </c>
      <c r="K141" s="7"/>
    </row>
    <row r="142">
      <c r="A142" s="8"/>
      <c r="B142" s="5" t="str">
        <f>IFERROR(__xludf.DUMMYFUNCTION("IF(A142="""","""",VLOOKUP(A142,IMPORTRANGE(""https://docs.google.com/spreadsheets/d/1Kz8qNPZIqq10folTQrs7L1dYLQj0XaG2K3NIs_apK40/edit#gid=0"",""bd!A1:N1000""),2,FALSE))"),"")</f>
        <v/>
      </c>
      <c r="C142" s="5" t="str">
        <f>IFERROR(__xludf.DUMMYFUNCTION("IF($A142="""","""",VLOOKUP($A142,IMPORTRANGE(""https://docs.google.com/spreadsheets/d/1Kz8qNPZIqq10folTQrs7L1dYLQj0XaG2K3NIs_apK40/edit#gid=0"",""bd!A1:N1000""),3,FALSE))"),"")</f>
        <v/>
      </c>
      <c r="D142" s="5" t="str">
        <f>IFERROR(__xludf.DUMMYFUNCTION("IF($A142="""","""",VLOOKUP($A142,IMPORTRANGE(""https://docs.google.com/spreadsheets/d/1Kz8qNPZIqq10folTQrs7L1dYLQj0XaG2K3NIs_apK40/edit#gid=0"",""bd!A1:N1000""),12,FALSE))"),"")</f>
        <v/>
      </c>
      <c r="E142" s="5" t="str">
        <f>IFERROR(__xludf.DUMMYFUNCTION("IF($A142="""","""",VLOOKUP($A142,IMPORTRANGE(""https://docs.google.com/spreadsheets/d/1Kz8qNPZIqq10folTQrs7L1dYLQj0XaG2K3NIs_apK40/edit#gid=0"",""bd!A1:N1000""),11,FALSE))"),"")</f>
        <v/>
      </c>
      <c r="F142" s="5" t="str">
        <f>IFERROR(__xludf.DUMMYFUNCTION("if(A142="""","""",SPLIT(E142,"",""))"),"")</f>
        <v/>
      </c>
      <c r="G142" s="5"/>
      <c r="H142" s="6" t="str">
        <f t="shared" si="1"/>
        <v/>
      </c>
      <c r="K142" s="7"/>
    </row>
    <row r="143">
      <c r="A143" s="8"/>
      <c r="B143" s="5" t="str">
        <f>IFERROR(__xludf.DUMMYFUNCTION("IF(A143="""","""",VLOOKUP(A143,IMPORTRANGE(""https://docs.google.com/spreadsheets/d/1Kz8qNPZIqq10folTQrs7L1dYLQj0XaG2K3NIs_apK40/edit#gid=0"",""bd!A1:N1000""),2,FALSE))"),"")</f>
        <v/>
      </c>
      <c r="C143" s="5" t="str">
        <f>IFERROR(__xludf.DUMMYFUNCTION("IF($A143="""","""",VLOOKUP($A143,IMPORTRANGE(""https://docs.google.com/spreadsheets/d/1Kz8qNPZIqq10folTQrs7L1dYLQj0XaG2K3NIs_apK40/edit#gid=0"",""bd!A1:N1000""),3,FALSE))"),"")</f>
        <v/>
      </c>
      <c r="D143" s="5" t="str">
        <f>IFERROR(__xludf.DUMMYFUNCTION("IF($A143="""","""",VLOOKUP($A143,IMPORTRANGE(""https://docs.google.com/spreadsheets/d/1Kz8qNPZIqq10folTQrs7L1dYLQj0XaG2K3NIs_apK40/edit#gid=0"",""bd!A1:N1000""),12,FALSE))"),"")</f>
        <v/>
      </c>
      <c r="E143" s="5" t="str">
        <f>IFERROR(__xludf.DUMMYFUNCTION("IF($A143="""","""",VLOOKUP($A143,IMPORTRANGE(""https://docs.google.com/spreadsheets/d/1Kz8qNPZIqq10folTQrs7L1dYLQj0XaG2K3NIs_apK40/edit#gid=0"",""bd!A1:N1000""),11,FALSE))"),"")</f>
        <v/>
      </c>
      <c r="F143" s="5" t="str">
        <f>IFERROR(__xludf.DUMMYFUNCTION("if(A143="""","""",SPLIT(E143,"",""))"),"")</f>
        <v/>
      </c>
      <c r="G143" s="5"/>
      <c r="H143" s="6" t="str">
        <f t="shared" si="1"/>
        <v/>
      </c>
      <c r="K143" s="7"/>
    </row>
    <row r="144">
      <c r="A144" s="8"/>
      <c r="B144" s="5" t="str">
        <f>IFERROR(__xludf.DUMMYFUNCTION("IF(A144="""","""",VLOOKUP(A144,IMPORTRANGE(""https://docs.google.com/spreadsheets/d/1Kz8qNPZIqq10folTQrs7L1dYLQj0XaG2K3NIs_apK40/edit#gid=0"",""bd!A1:N1000""),2,FALSE))"),"")</f>
        <v/>
      </c>
      <c r="C144" s="5" t="str">
        <f>IFERROR(__xludf.DUMMYFUNCTION("IF($A144="""","""",VLOOKUP($A144,IMPORTRANGE(""https://docs.google.com/spreadsheets/d/1Kz8qNPZIqq10folTQrs7L1dYLQj0XaG2K3NIs_apK40/edit#gid=0"",""bd!A1:N1000""),3,FALSE))"),"")</f>
        <v/>
      </c>
      <c r="D144" s="5" t="str">
        <f>IFERROR(__xludf.DUMMYFUNCTION("IF($A144="""","""",VLOOKUP($A144,IMPORTRANGE(""https://docs.google.com/spreadsheets/d/1Kz8qNPZIqq10folTQrs7L1dYLQj0XaG2K3NIs_apK40/edit#gid=0"",""bd!A1:N1000""),12,FALSE))"),"")</f>
        <v/>
      </c>
      <c r="E144" s="5" t="str">
        <f>IFERROR(__xludf.DUMMYFUNCTION("IF($A144="""","""",VLOOKUP($A144,IMPORTRANGE(""https://docs.google.com/spreadsheets/d/1Kz8qNPZIqq10folTQrs7L1dYLQj0XaG2K3NIs_apK40/edit#gid=0"",""bd!A1:N1000""),11,FALSE))"),"")</f>
        <v/>
      </c>
      <c r="F144" s="5" t="str">
        <f>IFERROR(__xludf.DUMMYFUNCTION("if(A144="""","""",SPLIT(E144,"",""))"),"")</f>
        <v/>
      </c>
      <c r="G144" s="5"/>
      <c r="H144" s="6" t="str">
        <f t="shared" si="1"/>
        <v/>
      </c>
      <c r="K144" s="7"/>
    </row>
    <row r="145">
      <c r="A145" s="8"/>
      <c r="B145" s="5" t="str">
        <f>IFERROR(__xludf.DUMMYFUNCTION("IF(A145="""","""",VLOOKUP(A145,IMPORTRANGE(""https://docs.google.com/spreadsheets/d/1Kz8qNPZIqq10folTQrs7L1dYLQj0XaG2K3NIs_apK40/edit#gid=0"",""bd!A1:N1000""),2,FALSE))"),"")</f>
        <v/>
      </c>
      <c r="C145" s="5" t="str">
        <f>IFERROR(__xludf.DUMMYFUNCTION("IF($A145="""","""",VLOOKUP($A145,IMPORTRANGE(""https://docs.google.com/spreadsheets/d/1Kz8qNPZIqq10folTQrs7L1dYLQj0XaG2K3NIs_apK40/edit#gid=0"",""bd!A1:N1000""),3,FALSE))"),"")</f>
        <v/>
      </c>
      <c r="D145" s="5" t="str">
        <f>IFERROR(__xludf.DUMMYFUNCTION("IF($A145="""","""",VLOOKUP($A145,IMPORTRANGE(""https://docs.google.com/spreadsheets/d/1Kz8qNPZIqq10folTQrs7L1dYLQj0XaG2K3NIs_apK40/edit#gid=0"",""bd!A1:N1000""),12,FALSE))"),"")</f>
        <v/>
      </c>
      <c r="E145" s="5" t="str">
        <f>IFERROR(__xludf.DUMMYFUNCTION("IF($A145="""","""",VLOOKUP($A145,IMPORTRANGE(""https://docs.google.com/spreadsheets/d/1Kz8qNPZIqq10folTQrs7L1dYLQj0XaG2K3NIs_apK40/edit#gid=0"",""bd!A1:N1000""),11,FALSE))"),"")</f>
        <v/>
      </c>
      <c r="F145" s="5" t="str">
        <f>IFERROR(__xludf.DUMMYFUNCTION("if(A145="""","""",SPLIT(E145,"",""))"),"")</f>
        <v/>
      </c>
      <c r="G145" s="5"/>
      <c r="H145" s="6" t="str">
        <f t="shared" si="1"/>
        <v/>
      </c>
      <c r="K145" s="7"/>
    </row>
    <row r="146">
      <c r="A146" s="8"/>
      <c r="B146" s="5" t="str">
        <f>IFERROR(__xludf.DUMMYFUNCTION("IF(A146="""","""",VLOOKUP(A146,IMPORTRANGE(""https://docs.google.com/spreadsheets/d/1Kz8qNPZIqq10folTQrs7L1dYLQj0XaG2K3NIs_apK40/edit#gid=0"",""bd!A1:N1000""),2,FALSE))"),"")</f>
        <v/>
      </c>
      <c r="C146" s="5" t="str">
        <f>IFERROR(__xludf.DUMMYFUNCTION("IF($A146="""","""",VLOOKUP($A146,IMPORTRANGE(""https://docs.google.com/spreadsheets/d/1Kz8qNPZIqq10folTQrs7L1dYLQj0XaG2K3NIs_apK40/edit#gid=0"",""bd!A1:N1000""),3,FALSE))"),"")</f>
        <v/>
      </c>
      <c r="D146" s="5" t="str">
        <f>IFERROR(__xludf.DUMMYFUNCTION("IF($A146="""","""",VLOOKUP($A146,IMPORTRANGE(""https://docs.google.com/spreadsheets/d/1Kz8qNPZIqq10folTQrs7L1dYLQj0XaG2K3NIs_apK40/edit#gid=0"",""bd!A1:N1000""),12,FALSE))"),"")</f>
        <v/>
      </c>
      <c r="E146" s="5" t="str">
        <f>IFERROR(__xludf.DUMMYFUNCTION("IF($A146="""","""",VLOOKUP($A146,IMPORTRANGE(""https://docs.google.com/spreadsheets/d/1Kz8qNPZIqq10folTQrs7L1dYLQj0XaG2K3NIs_apK40/edit#gid=0"",""bd!A1:N1000""),11,FALSE))"),"")</f>
        <v/>
      </c>
      <c r="F146" s="5" t="str">
        <f>IFERROR(__xludf.DUMMYFUNCTION("if(A146="""","""",SPLIT(E146,"",""))"),"")</f>
        <v/>
      </c>
      <c r="G146" s="5"/>
      <c r="H146" s="6" t="str">
        <f t="shared" si="1"/>
        <v/>
      </c>
      <c r="K146" s="7"/>
    </row>
    <row r="147">
      <c r="A147" s="8"/>
      <c r="B147" s="5" t="str">
        <f>IFERROR(__xludf.DUMMYFUNCTION("IF(A147="""","""",VLOOKUP(A147,IMPORTRANGE(""https://docs.google.com/spreadsheets/d/1Kz8qNPZIqq10folTQrs7L1dYLQj0XaG2K3NIs_apK40/edit#gid=0"",""bd!A1:N1000""),2,FALSE))"),"")</f>
        <v/>
      </c>
      <c r="C147" s="5" t="str">
        <f>IFERROR(__xludf.DUMMYFUNCTION("IF($A147="""","""",VLOOKUP($A147,IMPORTRANGE(""https://docs.google.com/spreadsheets/d/1Kz8qNPZIqq10folTQrs7L1dYLQj0XaG2K3NIs_apK40/edit#gid=0"",""bd!A1:N1000""),3,FALSE))"),"")</f>
        <v/>
      </c>
      <c r="D147" s="5" t="str">
        <f>IFERROR(__xludf.DUMMYFUNCTION("IF($A147="""","""",VLOOKUP($A147,IMPORTRANGE(""https://docs.google.com/spreadsheets/d/1Kz8qNPZIqq10folTQrs7L1dYLQj0XaG2K3NIs_apK40/edit#gid=0"",""bd!A1:N1000""),12,FALSE))"),"")</f>
        <v/>
      </c>
      <c r="E147" s="5" t="str">
        <f>IFERROR(__xludf.DUMMYFUNCTION("IF($A147="""","""",VLOOKUP($A147,IMPORTRANGE(""https://docs.google.com/spreadsheets/d/1Kz8qNPZIqq10folTQrs7L1dYLQj0XaG2K3NIs_apK40/edit#gid=0"",""bd!A1:N1000""),11,FALSE))"),"")</f>
        <v/>
      </c>
      <c r="F147" s="5" t="str">
        <f>IFERROR(__xludf.DUMMYFUNCTION("if(A147="""","""",SPLIT(E147,"",""))"),"")</f>
        <v/>
      </c>
      <c r="G147" s="5"/>
      <c r="H147" s="6" t="str">
        <f t="shared" si="1"/>
        <v/>
      </c>
      <c r="K147" s="7"/>
    </row>
    <row r="148">
      <c r="A148" s="8"/>
      <c r="B148" s="5" t="str">
        <f>IFERROR(__xludf.DUMMYFUNCTION("IF(A148="""","""",VLOOKUP(A148,IMPORTRANGE(""https://docs.google.com/spreadsheets/d/1Kz8qNPZIqq10folTQrs7L1dYLQj0XaG2K3NIs_apK40/edit#gid=0"",""bd!A1:N1000""),2,FALSE))"),"")</f>
        <v/>
      </c>
      <c r="C148" s="5" t="str">
        <f>IFERROR(__xludf.DUMMYFUNCTION("IF($A148="""","""",VLOOKUP($A148,IMPORTRANGE(""https://docs.google.com/spreadsheets/d/1Kz8qNPZIqq10folTQrs7L1dYLQj0XaG2K3NIs_apK40/edit#gid=0"",""bd!A1:N1000""),3,FALSE))"),"")</f>
        <v/>
      </c>
      <c r="D148" s="5" t="str">
        <f>IFERROR(__xludf.DUMMYFUNCTION("IF($A148="""","""",VLOOKUP($A148,IMPORTRANGE(""https://docs.google.com/spreadsheets/d/1Kz8qNPZIqq10folTQrs7L1dYLQj0XaG2K3NIs_apK40/edit#gid=0"",""bd!A1:N1000""),12,FALSE))"),"")</f>
        <v/>
      </c>
      <c r="E148" s="5" t="str">
        <f>IFERROR(__xludf.DUMMYFUNCTION("IF($A148="""","""",VLOOKUP($A148,IMPORTRANGE(""https://docs.google.com/spreadsheets/d/1Kz8qNPZIqq10folTQrs7L1dYLQj0XaG2K3NIs_apK40/edit#gid=0"",""bd!A1:N1000""),11,FALSE))"),"")</f>
        <v/>
      </c>
      <c r="F148" s="5" t="str">
        <f>IFERROR(__xludf.DUMMYFUNCTION("if(A148="""","""",SPLIT(E148,"",""))"),"")</f>
        <v/>
      </c>
      <c r="G148" s="5"/>
      <c r="H148" s="6" t="str">
        <f t="shared" si="1"/>
        <v/>
      </c>
      <c r="K148" s="7"/>
    </row>
    <row r="149">
      <c r="A149" s="8"/>
      <c r="B149" s="5" t="str">
        <f>IFERROR(__xludf.DUMMYFUNCTION("IF(A149="""","""",VLOOKUP(A149,IMPORTRANGE(""https://docs.google.com/spreadsheets/d/1Kz8qNPZIqq10folTQrs7L1dYLQj0XaG2K3NIs_apK40/edit#gid=0"",""bd!A1:N1000""),2,FALSE))"),"")</f>
        <v/>
      </c>
      <c r="C149" s="5" t="str">
        <f>IFERROR(__xludf.DUMMYFUNCTION("IF($A149="""","""",VLOOKUP($A149,IMPORTRANGE(""https://docs.google.com/spreadsheets/d/1Kz8qNPZIqq10folTQrs7L1dYLQj0XaG2K3NIs_apK40/edit#gid=0"",""bd!A1:N1000""),3,FALSE))"),"")</f>
        <v/>
      </c>
      <c r="D149" s="5" t="str">
        <f>IFERROR(__xludf.DUMMYFUNCTION("IF($A149="""","""",VLOOKUP($A149,IMPORTRANGE(""https://docs.google.com/spreadsheets/d/1Kz8qNPZIqq10folTQrs7L1dYLQj0XaG2K3NIs_apK40/edit#gid=0"",""bd!A1:N1000""),12,FALSE))"),"")</f>
        <v/>
      </c>
      <c r="E149" s="5" t="str">
        <f>IFERROR(__xludf.DUMMYFUNCTION("IF($A149="""","""",VLOOKUP($A149,IMPORTRANGE(""https://docs.google.com/spreadsheets/d/1Kz8qNPZIqq10folTQrs7L1dYLQj0XaG2K3NIs_apK40/edit#gid=0"",""bd!A1:N1000""),11,FALSE))"),"")</f>
        <v/>
      </c>
      <c r="F149" s="5" t="str">
        <f>IFERROR(__xludf.DUMMYFUNCTION("if(A149="""","""",SPLIT(E149,"",""))"),"")</f>
        <v/>
      </c>
      <c r="G149" s="5"/>
      <c r="H149" s="6" t="str">
        <f t="shared" si="1"/>
        <v/>
      </c>
      <c r="K149" s="7"/>
    </row>
    <row r="150">
      <c r="A150" s="8"/>
      <c r="B150" s="5" t="str">
        <f>IFERROR(__xludf.DUMMYFUNCTION("IF(A150="""","""",VLOOKUP(A150,IMPORTRANGE(""https://docs.google.com/spreadsheets/d/1Kz8qNPZIqq10folTQrs7L1dYLQj0XaG2K3NIs_apK40/edit#gid=0"",""bd!A1:N1000""),2,FALSE))"),"")</f>
        <v/>
      </c>
      <c r="C150" s="5" t="str">
        <f>IFERROR(__xludf.DUMMYFUNCTION("IF($A150="""","""",VLOOKUP($A150,IMPORTRANGE(""https://docs.google.com/spreadsheets/d/1Kz8qNPZIqq10folTQrs7L1dYLQj0XaG2K3NIs_apK40/edit#gid=0"",""bd!A1:N1000""),3,FALSE))"),"")</f>
        <v/>
      </c>
      <c r="D150" s="5" t="str">
        <f>IFERROR(__xludf.DUMMYFUNCTION("IF($A150="""","""",VLOOKUP($A150,IMPORTRANGE(""https://docs.google.com/spreadsheets/d/1Kz8qNPZIqq10folTQrs7L1dYLQj0XaG2K3NIs_apK40/edit#gid=0"",""bd!A1:N1000""),12,FALSE))"),"")</f>
        <v/>
      </c>
      <c r="E150" s="5" t="str">
        <f>IFERROR(__xludf.DUMMYFUNCTION("IF($A150="""","""",VLOOKUP($A150,IMPORTRANGE(""https://docs.google.com/spreadsheets/d/1Kz8qNPZIqq10folTQrs7L1dYLQj0XaG2K3NIs_apK40/edit#gid=0"",""bd!A1:N1000""),11,FALSE))"),"")</f>
        <v/>
      </c>
      <c r="F150" s="5" t="str">
        <f>IFERROR(__xludf.DUMMYFUNCTION("if(A150="""","""",SPLIT(E150,"",""))"),"")</f>
        <v/>
      </c>
      <c r="G150" s="5"/>
      <c r="H150" s="6" t="str">
        <f t="shared" si="1"/>
        <v/>
      </c>
      <c r="K150" s="7"/>
    </row>
    <row r="151">
      <c r="A151" s="8"/>
      <c r="B151" s="5" t="str">
        <f>IFERROR(__xludf.DUMMYFUNCTION("IF(A151="""","""",VLOOKUP(A151,IMPORTRANGE(""https://docs.google.com/spreadsheets/d/1Kz8qNPZIqq10folTQrs7L1dYLQj0XaG2K3NIs_apK40/edit#gid=0"",""bd!A1:N1000""),2,FALSE))"),"")</f>
        <v/>
      </c>
      <c r="C151" s="5" t="str">
        <f>IFERROR(__xludf.DUMMYFUNCTION("IF($A151="""","""",VLOOKUP($A151,IMPORTRANGE(""https://docs.google.com/spreadsheets/d/1Kz8qNPZIqq10folTQrs7L1dYLQj0XaG2K3NIs_apK40/edit#gid=0"",""bd!A1:N1000""),3,FALSE))"),"")</f>
        <v/>
      </c>
      <c r="D151" s="5" t="str">
        <f>IFERROR(__xludf.DUMMYFUNCTION("IF($A151="""","""",VLOOKUP($A151,IMPORTRANGE(""https://docs.google.com/spreadsheets/d/1Kz8qNPZIqq10folTQrs7L1dYLQj0XaG2K3NIs_apK40/edit#gid=0"",""bd!A1:N1000""),12,FALSE))"),"")</f>
        <v/>
      </c>
      <c r="E151" s="5" t="str">
        <f>IFERROR(__xludf.DUMMYFUNCTION("IF($A151="""","""",VLOOKUP($A151,IMPORTRANGE(""https://docs.google.com/spreadsheets/d/1Kz8qNPZIqq10folTQrs7L1dYLQj0XaG2K3NIs_apK40/edit#gid=0"",""bd!A1:N1000""),11,FALSE))"),"")</f>
        <v/>
      </c>
      <c r="F151" s="5" t="str">
        <f>IFERROR(__xludf.DUMMYFUNCTION("if(A151="""","""",SPLIT(E151,"",""))"),"")</f>
        <v/>
      </c>
      <c r="G151" s="5"/>
      <c r="H151" s="6" t="str">
        <f t="shared" si="1"/>
        <v/>
      </c>
      <c r="K151" s="7"/>
    </row>
    <row r="152">
      <c r="A152" s="8"/>
      <c r="B152" s="5" t="str">
        <f>IFERROR(__xludf.DUMMYFUNCTION("IF(A152="""","""",VLOOKUP(A152,IMPORTRANGE(""https://docs.google.com/spreadsheets/d/1Kz8qNPZIqq10folTQrs7L1dYLQj0XaG2K3NIs_apK40/edit#gid=0"",""bd!A1:N1000""),2,FALSE))"),"")</f>
        <v/>
      </c>
      <c r="C152" s="5" t="str">
        <f>IFERROR(__xludf.DUMMYFUNCTION("IF($A152="""","""",VLOOKUP($A152,IMPORTRANGE(""https://docs.google.com/spreadsheets/d/1Kz8qNPZIqq10folTQrs7L1dYLQj0XaG2K3NIs_apK40/edit#gid=0"",""bd!A1:N1000""),3,FALSE))"),"")</f>
        <v/>
      </c>
      <c r="D152" s="5" t="str">
        <f>IFERROR(__xludf.DUMMYFUNCTION("IF($A152="""","""",VLOOKUP($A152,IMPORTRANGE(""https://docs.google.com/spreadsheets/d/1Kz8qNPZIqq10folTQrs7L1dYLQj0XaG2K3NIs_apK40/edit#gid=0"",""bd!A1:N1000""),12,FALSE))"),"")</f>
        <v/>
      </c>
      <c r="E152" s="5" t="str">
        <f>IFERROR(__xludf.DUMMYFUNCTION("IF($A152="""","""",VLOOKUP($A152,IMPORTRANGE(""https://docs.google.com/spreadsheets/d/1Kz8qNPZIqq10folTQrs7L1dYLQj0XaG2K3NIs_apK40/edit#gid=0"",""bd!A1:N1000""),11,FALSE))"),"")</f>
        <v/>
      </c>
      <c r="F152" s="5" t="str">
        <f>IFERROR(__xludf.DUMMYFUNCTION("if(A152="""","""",SPLIT(E152,"",""))"),"")</f>
        <v/>
      </c>
      <c r="G152" s="5"/>
      <c r="H152" s="6" t="str">
        <f t="shared" si="1"/>
        <v/>
      </c>
      <c r="K152" s="7"/>
    </row>
    <row r="153">
      <c r="A153" s="8"/>
      <c r="B153" s="5" t="str">
        <f>IFERROR(__xludf.DUMMYFUNCTION("IF(A153="""","""",VLOOKUP(A153,IMPORTRANGE(""https://docs.google.com/spreadsheets/d/1Kz8qNPZIqq10folTQrs7L1dYLQj0XaG2K3NIs_apK40/edit#gid=0"",""bd!A1:N1000""),2,FALSE))"),"")</f>
        <v/>
      </c>
      <c r="C153" s="5" t="str">
        <f>IFERROR(__xludf.DUMMYFUNCTION("IF($A153="""","""",VLOOKUP($A153,IMPORTRANGE(""https://docs.google.com/spreadsheets/d/1Kz8qNPZIqq10folTQrs7L1dYLQj0XaG2K3NIs_apK40/edit#gid=0"",""bd!A1:N1000""),3,FALSE))"),"")</f>
        <v/>
      </c>
      <c r="D153" s="5" t="str">
        <f>IFERROR(__xludf.DUMMYFUNCTION("IF($A153="""","""",VLOOKUP($A153,IMPORTRANGE(""https://docs.google.com/spreadsheets/d/1Kz8qNPZIqq10folTQrs7L1dYLQj0XaG2K3NIs_apK40/edit#gid=0"",""bd!A1:N1000""),12,FALSE))"),"")</f>
        <v/>
      </c>
      <c r="E153" s="5" t="str">
        <f>IFERROR(__xludf.DUMMYFUNCTION("IF($A153="""","""",VLOOKUP($A153,IMPORTRANGE(""https://docs.google.com/spreadsheets/d/1Kz8qNPZIqq10folTQrs7L1dYLQj0XaG2K3NIs_apK40/edit#gid=0"",""bd!A1:N1000""),11,FALSE))"),"")</f>
        <v/>
      </c>
      <c r="F153" s="5" t="str">
        <f>IFERROR(__xludf.DUMMYFUNCTION("if(A153="""","""",SPLIT(E153,"",""))"),"")</f>
        <v/>
      </c>
      <c r="G153" s="5"/>
      <c r="H153" s="6" t="str">
        <f t="shared" si="1"/>
        <v/>
      </c>
      <c r="K153" s="7"/>
    </row>
    <row r="154">
      <c r="A154" s="8"/>
      <c r="B154" s="5" t="str">
        <f>IFERROR(__xludf.DUMMYFUNCTION("IF(A154="""","""",VLOOKUP(A154,IMPORTRANGE(""https://docs.google.com/spreadsheets/d/1Kz8qNPZIqq10folTQrs7L1dYLQj0XaG2K3NIs_apK40/edit#gid=0"",""bd!A1:N1000""),2,FALSE))"),"")</f>
        <v/>
      </c>
      <c r="C154" s="5" t="str">
        <f>IFERROR(__xludf.DUMMYFUNCTION("IF($A154="""","""",VLOOKUP($A154,IMPORTRANGE(""https://docs.google.com/spreadsheets/d/1Kz8qNPZIqq10folTQrs7L1dYLQj0XaG2K3NIs_apK40/edit#gid=0"",""bd!A1:N1000""),3,FALSE))"),"")</f>
        <v/>
      </c>
      <c r="D154" s="5" t="str">
        <f>IFERROR(__xludf.DUMMYFUNCTION("IF($A154="""","""",VLOOKUP($A154,IMPORTRANGE(""https://docs.google.com/spreadsheets/d/1Kz8qNPZIqq10folTQrs7L1dYLQj0XaG2K3NIs_apK40/edit#gid=0"",""bd!A1:N1000""),12,FALSE))"),"")</f>
        <v/>
      </c>
      <c r="E154" s="5" t="str">
        <f>IFERROR(__xludf.DUMMYFUNCTION("IF($A154="""","""",VLOOKUP($A154,IMPORTRANGE(""https://docs.google.com/spreadsheets/d/1Kz8qNPZIqq10folTQrs7L1dYLQj0XaG2K3NIs_apK40/edit#gid=0"",""bd!A1:N1000""),11,FALSE))"),"")</f>
        <v/>
      </c>
      <c r="F154" s="5" t="str">
        <f>IFERROR(__xludf.DUMMYFUNCTION("if(A154="""","""",SPLIT(E154,"",""))"),"")</f>
        <v/>
      </c>
      <c r="G154" s="5"/>
      <c r="H154" s="6" t="str">
        <f t="shared" si="1"/>
        <v/>
      </c>
      <c r="K154" s="7"/>
    </row>
    <row r="155">
      <c r="A155" s="8"/>
      <c r="B155" s="5" t="str">
        <f>IFERROR(__xludf.DUMMYFUNCTION("IF(A155="""","""",VLOOKUP(A155,IMPORTRANGE(""https://docs.google.com/spreadsheets/d/1Kz8qNPZIqq10folTQrs7L1dYLQj0XaG2K3NIs_apK40/edit#gid=0"",""bd!A1:N1000""),2,FALSE))"),"")</f>
        <v/>
      </c>
      <c r="C155" s="5" t="str">
        <f>IFERROR(__xludf.DUMMYFUNCTION("IF($A155="""","""",VLOOKUP($A155,IMPORTRANGE(""https://docs.google.com/spreadsheets/d/1Kz8qNPZIqq10folTQrs7L1dYLQj0XaG2K3NIs_apK40/edit#gid=0"",""bd!A1:N1000""),3,FALSE))"),"")</f>
        <v/>
      </c>
      <c r="D155" s="5" t="str">
        <f>IFERROR(__xludf.DUMMYFUNCTION("IF($A155="""","""",VLOOKUP($A155,IMPORTRANGE(""https://docs.google.com/spreadsheets/d/1Kz8qNPZIqq10folTQrs7L1dYLQj0XaG2K3NIs_apK40/edit#gid=0"",""bd!A1:N1000""),12,FALSE))"),"")</f>
        <v/>
      </c>
      <c r="E155" s="5" t="str">
        <f>IFERROR(__xludf.DUMMYFUNCTION("IF($A155="""","""",VLOOKUP($A155,IMPORTRANGE(""https://docs.google.com/spreadsheets/d/1Kz8qNPZIqq10folTQrs7L1dYLQj0XaG2K3NIs_apK40/edit#gid=0"",""bd!A1:N1000""),11,FALSE))"),"")</f>
        <v/>
      </c>
      <c r="F155" s="5" t="str">
        <f>IFERROR(__xludf.DUMMYFUNCTION("if(A155="""","""",SPLIT(E155,"",""))"),"")</f>
        <v/>
      </c>
      <c r="G155" s="5"/>
      <c r="H155" s="6" t="str">
        <f t="shared" si="1"/>
        <v/>
      </c>
      <c r="K155" s="7"/>
    </row>
    <row r="156">
      <c r="A156" s="8"/>
      <c r="B156" s="5" t="str">
        <f>IFERROR(__xludf.DUMMYFUNCTION("IF(A156="""","""",VLOOKUP(A156,IMPORTRANGE(""https://docs.google.com/spreadsheets/d/1Kz8qNPZIqq10folTQrs7L1dYLQj0XaG2K3NIs_apK40/edit#gid=0"",""bd!A1:N1000""),2,FALSE))"),"")</f>
        <v/>
      </c>
      <c r="C156" s="5" t="str">
        <f>IFERROR(__xludf.DUMMYFUNCTION("IF($A156="""","""",VLOOKUP($A156,IMPORTRANGE(""https://docs.google.com/spreadsheets/d/1Kz8qNPZIqq10folTQrs7L1dYLQj0XaG2K3NIs_apK40/edit#gid=0"",""bd!A1:N1000""),3,FALSE))"),"")</f>
        <v/>
      </c>
      <c r="D156" s="5" t="str">
        <f>IFERROR(__xludf.DUMMYFUNCTION("IF($A156="""","""",VLOOKUP($A156,IMPORTRANGE(""https://docs.google.com/spreadsheets/d/1Kz8qNPZIqq10folTQrs7L1dYLQj0XaG2K3NIs_apK40/edit#gid=0"",""bd!A1:N1000""),12,FALSE))"),"")</f>
        <v/>
      </c>
      <c r="E156" s="5" t="str">
        <f>IFERROR(__xludf.DUMMYFUNCTION("IF($A156="""","""",VLOOKUP($A156,IMPORTRANGE(""https://docs.google.com/spreadsheets/d/1Kz8qNPZIqq10folTQrs7L1dYLQj0XaG2K3NIs_apK40/edit#gid=0"",""bd!A1:N1000""),11,FALSE))"),"")</f>
        <v/>
      </c>
      <c r="F156" s="5" t="str">
        <f>IFERROR(__xludf.DUMMYFUNCTION("if(A156="""","""",SPLIT(E156,"",""))"),"")</f>
        <v/>
      </c>
      <c r="G156" s="5"/>
      <c r="H156" s="6" t="str">
        <f t="shared" si="1"/>
        <v/>
      </c>
      <c r="K156" s="7"/>
    </row>
    <row r="157">
      <c r="A157" s="8"/>
      <c r="B157" s="5" t="str">
        <f>IFERROR(__xludf.DUMMYFUNCTION("IF(A157="""","""",VLOOKUP(A157,IMPORTRANGE(""https://docs.google.com/spreadsheets/d/1Kz8qNPZIqq10folTQrs7L1dYLQj0XaG2K3NIs_apK40/edit#gid=0"",""bd!A1:N1000""),2,FALSE))"),"")</f>
        <v/>
      </c>
      <c r="C157" s="5" t="str">
        <f>IFERROR(__xludf.DUMMYFUNCTION("IF($A157="""","""",VLOOKUP($A157,IMPORTRANGE(""https://docs.google.com/spreadsheets/d/1Kz8qNPZIqq10folTQrs7L1dYLQj0XaG2K3NIs_apK40/edit#gid=0"",""bd!A1:N1000""),3,FALSE))"),"")</f>
        <v/>
      </c>
      <c r="D157" s="5" t="str">
        <f>IFERROR(__xludf.DUMMYFUNCTION("IF($A157="""","""",VLOOKUP($A157,IMPORTRANGE(""https://docs.google.com/spreadsheets/d/1Kz8qNPZIqq10folTQrs7L1dYLQj0XaG2K3NIs_apK40/edit#gid=0"",""bd!A1:N1000""),12,FALSE))"),"")</f>
        <v/>
      </c>
      <c r="E157" s="5" t="str">
        <f>IFERROR(__xludf.DUMMYFUNCTION("IF($A157="""","""",VLOOKUP($A157,IMPORTRANGE(""https://docs.google.com/spreadsheets/d/1Kz8qNPZIqq10folTQrs7L1dYLQj0XaG2K3NIs_apK40/edit#gid=0"",""bd!A1:N1000""),11,FALSE))"),"")</f>
        <v/>
      </c>
      <c r="F157" s="5" t="str">
        <f>IFERROR(__xludf.DUMMYFUNCTION("if(A157="""","""",SPLIT(E157,"",""))"),"")</f>
        <v/>
      </c>
      <c r="G157" s="5"/>
      <c r="H157" s="6" t="str">
        <f t="shared" si="1"/>
        <v/>
      </c>
      <c r="K157" s="7"/>
    </row>
    <row r="158">
      <c r="A158" s="8"/>
      <c r="B158" s="5" t="str">
        <f>IFERROR(__xludf.DUMMYFUNCTION("IF(A158="""","""",VLOOKUP(A158,IMPORTRANGE(""https://docs.google.com/spreadsheets/d/1Kz8qNPZIqq10folTQrs7L1dYLQj0XaG2K3NIs_apK40/edit#gid=0"",""bd!A1:N1000""),2,FALSE))"),"")</f>
        <v/>
      </c>
      <c r="C158" s="5" t="str">
        <f>IFERROR(__xludf.DUMMYFUNCTION("IF($A158="""","""",VLOOKUP($A158,IMPORTRANGE(""https://docs.google.com/spreadsheets/d/1Kz8qNPZIqq10folTQrs7L1dYLQj0XaG2K3NIs_apK40/edit#gid=0"",""bd!A1:N1000""),3,FALSE))"),"")</f>
        <v/>
      </c>
      <c r="D158" s="5" t="str">
        <f>IFERROR(__xludf.DUMMYFUNCTION("IF($A158="""","""",VLOOKUP($A158,IMPORTRANGE(""https://docs.google.com/spreadsheets/d/1Kz8qNPZIqq10folTQrs7L1dYLQj0XaG2K3NIs_apK40/edit#gid=0"",""bd!A1:N1000""),12,FALSE))"),"")</f>
        <v/>
      </c>
      <c r="E158" s="5" t="str">
        <f>IFERROR(__xludf.DUMMYFUNCTION("IF($A158="""","""",VLOOKUP($A158,IMPORTRANGE(""https://docs.google.com/spreadsheets/d/1Kz8qNPZIqq10folTQrs7L1dYLQj0XaG2K3NIs_apK40/edit#gid=0"",""bd!A1:N1000""),11,FALSE))"),"")</f>
        <v/>
      </c>
      <c r="F158" s="5" t="str">
        <f>IFERROR(__xludf.DUMMYFUNCTION("if(A158="""","""",SPLIT(E158,"",""))"),"")</f>
        <v/>
      </c>
      <c r="G158" s="5"/>
      <c r="H158" s="6" t="str">
        <f t="shared" si="1"/>
        <v/>
      </c>
      <c r="K158" s="7"/>
    </row>
    <row r="159">
      <c r="A159" s="8"/>
      <c r="B159" s="5" t="str">
        <f>IFERROR(__xludf.DUMMYFUNCTION("IF(A159="""","""",VLOOKUP(A159,IMPORTRANGE(""https://docs.google.com/spreadsheets/d/1Kz8qNPZIqq10folTQrs7L1dYLQj0XaG2K3NIs_apK40/edit#gid=0"",""bd!A1:N1000""),2,FALSE))"),"")</f>
        <v/>
      </c>
      <c r="C159" s="5" t="str">
        <f>IFERROR(__xludf.DUMMYFUNCTION("IF($A159="""","""",VLOOKUP($A159,IMPORTRANGE(""https://docs.google.com/spreadsheets/d/1Kz8qNPZIqq10folTQrs7L1dYLQj0XaG2K3NIs_apK40/edit#gid=0"",""bd!A1:N1000""),3,FALSE))"),"")</f>
        <v/>
      </c>
      <c r="D159" s="5" t="str">
        <f>IFERROR(__xludf.DUMMYFUNCTION("IF($A159="""","""",VLOOKUP($A159,IMPORTRANGE(""https://docs.google.com/spreadsheets/d/1Kz8qNPZIqq10folTQrs7L1dYLQj0XaG2K3NIs_apK40/edit#gid=0"",""bd!A1:N1000""),12,FALSE))"),"")</f>
        <v/>
      </c>
      <c r="E159" s="5" t="str">
        <f>IFERROR(__xludf.DUMMYFUNCTION("IF($A159="""","""",VLOOKUP($A159,IMPORTRANGE(""https://docs.google.com/spreadsheets/d/1Kz8qNPZIqq10folTQrs7L1dYLQj0XaG2K3NIs_apK40/edit#gid=0"",""bd!A1:N1000""),11,FALSE))"),"")</f>
        <v/>
      </c>
      <c r="F159" s="5" t="str">
        <f>IFERROR(__xludf.DUMMYFUNCTION("if(A159="""","""",SPLIT(E159,"",""))"),"")</f>
        <v/>
      </c>
      <c r="G159" s="5"/>
      <c r="H159" s="6" t="str">
        <f t="shared" si="1"/>
        <v/>
      </c>
      <c r="K159" s="7"/>
    </row>
    <row r="160">
      <c r="A160" s="8"/>
      <c r="B160" s="5" t="str">
        <f>IFERROR(__xludf.DUMMYFUNCTION("IF(A160="""","""",VLOOKUP(A160,IMPORTRANGE(""https://docs.google.com/spreadsheets/d/1Kz8qNPZIqq10folTQrs7L1dYLQj0XaG2K3NIs_apK40/edit#gid=0"",""bd!A1:N1000""),2,FALSE))"),"")</f>
        <v/>
      </c>
      <c r="C160" s="5" t="str">
        <f>IFERROR(__xludf.DUMMYFUNCTION("IF($A160="""","""",VLOOKUP($A160,IMPORTRANGE(""https://docs.google.com/spreadsheets/d/1Kz8qNPZIqq10folTQrs7L1dYLQj0XaG2K3NIs_apK40/edit#gid=0"",""bd!A1:N1000""),3,FALSE))"),"")</f>
        <v/>
      </c>
      <c r="D160" s="5" t="str">
        <f>IFERROR(__xludf.DUMMYFUNCTION("IF($A160="""","""",VLOOKUP($A160,IMPORTRANGE(""https://docs.google.com/spreadsheets/d/1Kz8qNPZIqq10folTQrs7L1dYLQj0XaG2K3NIs_apK40/edit#gid=0"",""bd!A1:N1000""),12,FALSE))"),"")</f>
        <v/>
      </c>
      <c r="E160" s="5" t="str">
        <f>IFERROR(__xludf.DUMMYFUNCTION("IF($A160="""","""",VLOOKUP($A160,IMPORTRANGE(""https://docs.google.com/spreadsheets/d/1Kz8qNPZIqq10folTQrs7L1dYLQj0XaG2K3NIs_apK40/edit#gid=0"",""bd!A1:N1000""),11,FALSE))"),"")</f>
        <v/>
      </c>
      <c r="F160" s="5" t="str">
        <f>IFERROR(__xludf.DUMMYFUNCTION("if(A160="""","""",SPLIT(E160,"",""))"),"")</f>
        <v/>
      </c>
      <c r="G160" s="5"/>
      <c r="H160" s="6" t="str">
        <f t="shared" si="1"/>
        <v/>
      </c>
      <c r="K160" s="7"/>
    </row>
    <row r="161">
      <c r="A161" s="8"/>
      <c r="B161" s="5" t="str">
        <f>IFERROR(__xludf.DUMMYFUNCTION("IF(A161="""","""",VLOOKUP(A161,IMPORTRANGE(""https://docs.google.com/spreadsheets/d/1Kz8qNPZIqq10folTQrs7L1dYLQj0XaG2K3NIs_apK40/edit#gid=0"",""bd!A1:N1000""),2,FALSE))"),"")</f>
        <v/>
      </c>
      <c r="C161" s="5" t="str">
        <f>IFERROR(__xludf.DUMMYFUNCTION("IF($A161="""","""",VLOOKUP($A161,IMPORTRANGE(""https://docs.google.com/spreadsheets/d/1Kz8qNPZIqq10folTQrs7L1dYLQj0XaG2K3NIs_apK40/edit#gid=0"",""bd!A1:N1000""),3,FALSE))"),"")</f>
        <v/>
      </c>
      <c r="D161" s="5" t="str">
        <f>IFERROR(__xludf.DUMMYFUNCTION("IF($A161="""","""",VLOOKUP($A161,IMPORTRANGE(""https://docs.google.com/spreadsheets/d/1Kz8qNPZIqq10folTQrs7L1dYLQj0XaG2K3NIs_apK40/edit#gid=0"",""bd!A1:N1000""),12,FALSE))"),"")</f>
        <v/>
      </c>
      <c r="E161" s="5" t="str">
        <f>IFERROR(__xludf.DUMMYFUNCTION("IF($A161="""","""",VLOOKUP($A161,IMPORTRANGE(""https://docs.google.com/spreadsheets/d/1Kz8qNPZIqq10folTQrs7L1dYLQj0XaG2K3NIs_apK40/edit#gid=0"",""bd!A1:N1000""),11,FALSE))"),"")</f>
        <v/>
      </c>
      <c r="F161" s="5" t="str">
        <f>IFERROR(__xludf.DUMMYFUNCTION("if(A161="""","""",SPLIT(E161,"",""))"),"")</f>
        <v/>
      </c>
      <c r="G161" s="5"/>
      <c r="H161" s="6" t="str">
        <f t="shared" si="1"/>
        <v/>
      </c>
      <c r="K161" s="7"/>
    </row>
    <row r="162">
      <c r="A162" s="8"/>
      <c r="B162" s="5" t="str">
        <f>IFERROR(__xludf.DUMMYFUNCTION("IF(A162="""","""",VLOOKUP(A162,IMPORTRANGE(""https://docs.google.com/spreadsheets/d/1Kz8qNPZIqq10folTQrs7L1dYLQj0XaG2K3NIs_apK40/edit#gid=0"",""bd!A1:N1000""),2,FALSE))"),"")</f>
        <v/>
      </c>
      <c r="C162" s="5" t="str">
        <f>IFERROR(__xludf.DUMMYFUNCTION("IF($A162="""","""",VLOOKUP($A162,IMPORTRANGE(""https://docs.google.com/spreadsheets/d/1Kz8qNPZIqq10folTQrs7L1dYLQj0XaG2K3NIs_apK40/edit#gid=0"",""bd!A1:N1000""),3,FALSE))"),"")</f>
        <v/>
      </c>
      <c r="D162" s="5" t="str">
        <f>IFERROR(__xludf.DUMMYFUNCTION("IF($A162="""","""",VLOOKUP($A162,IMPORTRANGE(""https://docs.google.com/spreadsheets/d/1Kz8qNPZIqq10folTQrs7L1dYLQj0XaG2K3NIs_apK40/edit#gid=0"",""bd!A1:N1000""),12,FALSE))"),"")</f>
        <v/>
      </c>
      <c r="E162" s="5" t="str">
        <f>IFERROR(__xludf.DUMMYFUNCTION("IF($A162="""","""",VLOOKUP($A162,IMPORTRANGE(""https://docs.google.com/spreadsheets/d/1Kz8qNPZIqq10folTQrs7L1dYLQj0XaG2K3NIs_apK40/edit#gid=0"",""bd!A1:N1000""),11,FALSE))"),"")</f>
        <v/>
      </c>
      <c r="F162" s="5" t="str">
        <f>IFERROR(__xludf.DUMMYFUNCTION("if(A162="""","""",SPLIT(E162,"",""))"),"")</f>
        <v/>
      </c>
      <c r="G162" s="5"/>
      <c r="H162" s="6" t="str">
        <f t="shared" si="1"/>
        <v/>
      </c>
      <c r="K162" s="7"/>
    </row>
    <row r="163">
      <c r="A163" s="8"/>
      <c r="B163" s="5" t="str">
        <f>IFERROR(__xludf.DUMMYFUNCTION("IF(A163="""","""",VLOOKUP(A163,IMPORTRANGE(""https://docs.google.com/spreadsheets/d/1Kz8qNPZIqq10folTQrs7L1dYLQj0XaG2K3NIs_apK40/edit#gid=0"",""bd!A1:N1000""),2,FALSE))"),"")</f>
        <v/>
      </c>
      <c r="C163" s="5" t="str">
        <f>IFERROR(__xludf.DUMMYFUNCTION("IF($A163="""","""",VLOOKUP($A163,IMPORTRANGE(""https://docs.google.com/spreadsheets/d/1Kz8qNPZIqq10folTQrs7L1dYLQj0XaG2K3NIs_apK40/edit#gid=0"",""bd!A1:N1000""),3,FALSE))"),"")</f>
        <v/>
      </c>
      <c r="D163" s="5" t="str">
        <f>IFERROR(__xludf.DUMMYFUNCTION("IF($A163="""","""",VLOOKUP($A163,IMPORTRANGE(""https://docs.google.com/spreadsheets/d/1Kz8qNPZIqq10folTQrs7L1dYLQj0XaG2K3NIs_apK40/edit#gid=0"",""bd!A1:N1000""),12,FALSE))"),"")</f>
        <v/>
      </c>
      <c r="E163" s="5" t="str">
        <f>IFERROR(__xludf.DUMMYFUNCTION("IF($A163="""","""",VLOOKUP($A163,IMPORTRANGE(""https://docs.google.com/spreadsheets/d/1Kz8qNPZIqq10folTQrs7L1dYLQj0XaG2K3NIs_apK40/edit#gid=0"",""bd!A1:N1000""),11,FALSE))"),"")</f>
        <v/>
      </c>
      <c r="F163" s="5" t="str">
        <f>IFERROR(__xludf.DUMMYFUNCTION("if(A163="""","""",SPLIT(E163,"",""))"),"")</f>
        <v/>
      </c>
      <c r="G163" s="5"/>
      <c r="H163" s="6" t="str">
        <f t="shared" si="1"/>
        <v/>
      </c>
      <c r="K163" s="7"/>
    </row>
    <row r="164">
      <c r="A164" s="8"/>
      <c r="B164" s="5" t="str">
        <f>IFERROR(__xludf.DUMMYFUNCTION("IF(A164="""","""",VLOOKUP(A164,IMPORTRANGE(""https://docs.google.com/spreadsheets/d/1Kz8qNPZIqq10folTQrs7L1dYLQj0XaG2K3NIs_apK40/edit#gid=0"",""bd!A1:N1000""),2,FALSE))"),"")</f>
        <v/>
      </c>
      <c r="C164" s="5" t="str">
        <f>IFERROR(__xludf.DUMMYFUNCTION("IF($A164="""","""",VLOOKUP($A164,IMPORTRANGE(""https://docs.google.com/spreadsheets/d/1Kz8qNPZIqq10folTQrs7L1dYLQj0XaG2K3NIs_apK40/edit#gid=0"",""bd!A1:N1000""),3,FALSE))"),"")</f>
        <v/>
      </c>
      <c r="D164" s="5" t="str">
        <f>IFERROR(__xludf.DUMMYFUNCTION("IF($A164="""","""",VLOOKUP($A164,IMPORTRANGE(""https://docs.google.com/spreadsheets/d/1Kz8qNPZIqq10folTQrs7L1dYLQj0XaG2K3NIs_apK40/edit#gid=0"",""bd!A1:N1000""),12,FALSE))"),"")</f>
        <v/>
      </c>
      <c r="E164" s="5" t="str">
        <f>IFERROR(__xludf.DUMMYFUNCTION("IF($A164="""","""",VLOOKUP($A164,IMPORTRANGE(""https://docs.google.com/spreadsheets/d/1Kz8qNPZIqq10folTQrs7L1dYLQj0XaG2K3NIs_apK40/edit#gid=0"",""bd!A1:N1000""),11,FALSE))"),"")</f>
        <v/>
      </c>
      <c r="F164" s="5" t="str">
        <f>IFERROR(__xludf.DUMMYFUNCTION("if(A164="""","""",SPLIT(E164,"",""))"),"")</f>
        <v/>
      </c>
      <c r="G164" s="5"/>
      <c r="H164" s="6" t="str">
        <f t="shared" si="1"/>
        <v/>
      </c>
      <c r="K164" s="7"/>
    </row>
    <row r="165">
      <c r="A165" s="8"/>
      <c r="B165" s="5" t="str">
        <f>IFERROR(__xludf.DUMMYFUNCTION("IF(A165="""","""",VLOOKUP(A165,IMPORTRANGE(""https://docs.google.com/spreadsheets/d/1Kz8qNPZIqq10folTQrs7L1dYLQj0XaG2K3NIs_apK40/edit#gid=0"",""bd!A1:N1000""),2,FALSE))"),"")</f>
        <v/>
      </c>
      <c r="C165" s="5" t="str">
        <f>IFERROR(__xludf.DUMMYFUNCTION("IF($A165="""","""",VLOOKUP($A165,IMPORTRANGE(""https://docs.google.com/spreadsheets/d/1Kz8qNPZIqq10folTQrs7L1dYLQj0XaG2K3NIs_apK40/edit#gid=0"",""bd!A1:N1000""),3,FALSE))"),"")</f>
        <v/>
      </c>
      <c r="D165" s="5" t="str">
        <f>IFERROR(__xludf.DUMMYFUNCTION("IF($A165="""","""",VLOOKUP($A165,IMPORTRANGE(""https://docs.google.com/spreadsheets/d/1Kz8qNPZIqq10folTQrs7L1dYLQj0XaG2K3NIs_apK40/edit#gid=0"",""bd!A1:N1000""),12,FALSE))"),"")</f>
        <v/>
      </c>
      <c r="E165" s="5" t="str">
        <f>IFERROR(__xludf.DUMMYFUNCTION("IF($A165="""","""",VLOOKUP($A165,IMPORTRANGE(""https://docs.google.com/spreadsheets/d/1Kz8qNPZIqq10folTQrs7L1dYLQj0XaG2K3NIs_apK40/edit#gid=0"",""bd!A1:N1000""),11,FALSE))"),"")</f>
        <v/>
      </c>
      <c r="F165" s="5" t="str">
        <f>IFERROR(__xludf.DUMMYFUNCTION("if(A165="""","""",SPLIT(E165,"",""))"),"")</f>
        <v/>
      </c>
      <c r="G165" s="5"/>
      <c r="H165" s="6" t="str">
        <f t="shared" si="1"/>
        <v/>
      </c>
      <c r="K165" s="7"/>
    </row>
    <row r="166">
      <c r="A166" s="8"/>
      <c r="B166" s="5" t="str">
        <f>IFERROR(__xludf.DUMMYFUNCTION("IF(A166="""","""",VLOOKUP(A166,IMPORTRANGE(""https://docs.google.com/spreadsheets/d/1Kz8qNPZIqq10folTQrs7L1dYLQj0XaG2K3NIs_apK40/edit#gid=0"",""bd!A1:N1000""),2,FALSE))"),"")</f>
        <v/>
      </c>
      <c r="C166" s="5" t="str">
        <f>IFERROR(__xludf.DUMMYFUNCTION("IF($A166="""","""",VLOOKUP($A166,IMPORTRANGE(""https://docs.google.com/spreadsheets/d/1Kz8qNPZIqq10folTQrs7L1dYLQj0XaG2K3NIs_apK40/edit#gid=0"",""bd!A1:N1000""),3,FALSE))"),"")</f>
        <v/>
      </c>
      <c r="D166" s="5" t="str">
        <f>IFERROR(__xludf.DUMMYFUNCTION("IF($A166="""","""",VLOOKUP($A166,IMPORTRANGE(""https://docs.google.com/spreadsheets/d/1Kz8qNPZIqq10folTQrs7L1dYLQj0XaG2K3NIs_apK40/edit#gid=0"",""bd!A1:N1000""),12,FALSE))"),"")</f>
        <v/>
      </c>
      <c r="E166" s="5" t="str">
        <f>IFERROR(__xludf.DUMMYFUNCTION("IF($A166="""","""",VLOOKUP($A166,IMPORTRANGE(""https://docs.google.com/spreadsheets/d/1Kz8qNPZIqq10folTQrs7L1dYLQj0XaG2K3NIs_apK40/edit#gid=0"",""bd!A1:N1000""),11,FALSE))"),"")</f>
        <v/>
      </c>
      <c r="F166" s="5" t="str">
        <f>IFERROR(__xludf.DUMMYFUNCTION("if(A166="""","""",SPLIT(E166,"",""))"),"")</f>
        <v/>
      </c>
      <c r="G166" s="5"/>
      <c r="H166" s="6" t="str">
        <f t="shared" si="1"/>
        <v/>
      </c>
      <c r="K166" s="7"/>
    </row>
    <row r="167">
      <c r="A167" s="8"/>
      <c r="B167" s="5" t="str">
        <f>IFERROR(__xludf.DUMMYFUNCTION("IF(A167="""","""",VLOOKUP(A167,IMPORTRANGE(""https://docs.google.com/spreadsheets/d/1Kz8qNPZIqq10folTQrs7L1dYLQj0XaG2K3NIs_apK40/edit#gid=0"",""bd!A1:N1000""),2,FALSE))"),"")</f>
        <v/>
      </c>
      <c r="C167" s="5" t="str">
        <f>IFERROR(__xludf.DUMMYFUNCTION("IF($A167="""","""",VLOOKUP($A167,IMPORTRANGE(""https://docs.google.com/spreadsheets/d/1Kz8qNPZIqq10folTQrs7L1dYLQj0XaG2K3NIs_apK40/edit#gid=0"",""bd!A1:N1000""),3,FALSE))"),"")</f>
        <v/>
      </c>
      <c r="D167" s="5" t="str">
        <f>IFERROR(__xludf.DUMMYFUNCTION("IF($A167="""","""",VLOOKUP($A167,IMPORTRANGE(""https://docs.google.com/spreadsheets/d/1Kz8qNPZIqq10folTQrs7L1dYLQj0XaG2K3NIs_apK40/edit#gid=0"",""bd!A1:N1000""),12,FALSE))"),"")</f>
        <v/>
      </c>
      <c r="E167" s="5" t="str">
        <f>IFERROR(__xludf.DUMMYFUNCTION("IF($A167="""","""",VLOOKUP($A167,IMPORTRANGE(""https://docs.google.com/spreadsheets/d/1Kz8qNPZIqq10folTQrs7L1dYLQj0XaG2K3NIs_apK40/edit#gid=0"",""bd!A1:N1000""),11,FALSE))"),"")</f>
        <v/>
      </c>
      <c r="F167" s="5" t="str">
        <f>IFERROR(__xludf.DUMMYFUNCTION("if(A167="""","""",SPLIT(E167,"",""))"),"")</f>
        <v/>
      </c>
      <c r="G167" s="5"/>
      <c r="H167" s="6" t="str">
        <f t="shared" si="1"/>
        <v/>
      </c>
      <c r="K167" s="7"/>
    </row>
    <row r="168">
      <c r="A168" s="8"/>
      <c r="B168" s="5" t="str">
        <f>IFERROR(__xludf.DUMMYFUNCTION("IF(A168="""","""",VLOOKUP(A168,IMPORTRANGE(""https://docs.google.com/spreadsheets/d/1Kz8qNPZIqq10folTQrs7L1dYLQj0XaG2K3NIs_apK40/edit#gid=0"",""bd!A1:N1000""),2,FALSE))"),"")</f>
        <v/>
      </c>
      <c r="C168" s="5" t="str">
        <f>IFERROR(__xludf.DUMMYFUNCTION("IF($A168="""","""",VLOOKUP($A168,IMPORTRANGE(""https://docs.google.com/spreadsheets/d/1Kz8qNPZIqq10folTQrs7L1dYLQj0XaG2K3NIs_apK40/edit#gid=0"",""bd!A1:N1000""),3,FALSE))"),"")</f>
        <v/>
      </c>
      <c r="D168" s="5" t="str">
        <f>IFERROR(__xludf.DUMMYFUNCTION("IF($A168="""","""",VLOOKUP($A168,IMPORTRANGE(""https://docs.google.com/spreadsheets/d/1Kz8qNPZIqq10folTQrs7L1dYLQj0XaG2K3NIs_apK40/edit#gid=0"",""bd!A1:N1000""),12,FALSE))"),"")</f>
        <v/>
      </c>
      <c r="E168" s="5" t="str">
        <f>IFERROR(__xludf.DUMMYFUNCTION("IF($A168="""","""",VLOOKUP($A168,IMPORTRANGE(""https://docs.google.com/spreadsheets/d/1Kz8qNPZIqq10folTQrs7L1dYLQj0XaG2K3NIs_apK40/edit#gid=0"",""bd!A1:N1000""),11,FALSE))"),"")</f>
        <v/>
      </c>
      <c r="F168" s="5" t="str">
        <f>IFERROR(__xludf.DUMMYFUNCTION("if(A168="""","""",SPLIT(E168,"",""))"),"")</f>
        <v/>
      </c>
      <c r="G168" s="5"/>
      <c r="H168" s="6" t="str">
        <f t="shared" si="1"/>
        <v/>
      </c>
      <c r="K168" s="7"/>
    </row>
    <row r="169">
      <c r="A169" s="8"/>
      <c r="B169" s="5" t="str">
        <f>IFERROR(__xludf.DUMMYFUNCTION("IF(A169="""","""",VLOOKUP(A169,IMPORTRANGE(""https://docs.google.com/spreadsheets/d/1Kz8qNPZIqq10folTQrs7L1dYLQj0XaG2K3NIs_apK40/edit#gid=0"",""bd!A1:N1000""),2,FALSE))"),"")</f>
        <v/>
      </c>
      <c r="C169" s="5" t="str">
        <f>IFERROR(__xludf.DUMMYFUNCTION("IF($A169="""","""",VLOOKUP($A169,IMPORTRANGE(""https://docs.google.com/spreadsheets/d/1Kz8qNPZIqq10folTQrs7L1dYLQj0XaG2K3NIs_apK40/edit#gid=0"",""bd!A1:N1000""),3,FALSE))"),"")</f>
        <v/>
      </c>
      <c r="D169" s="5" t="str">
        <f>IFERROR(__xludf.DUMMYFUNCTION("IF($A169="""","""",VLOOKUP($A169,IMPORTRANGE(""https://docs.google.com/spreadsheets/d/1Kz8qNPZIqq10folTQrs7L1dYLQj0XaG2K3NIs_apK40/edit#gid=0"",""bd!A1:N1000""),12,FALSE))"),"")</f>
        <v/>
      </c>
      <c r="E169" s="5" t="str">
        <f>IFERROR(__xludf.DUMMYFUNCTION("IF($A169="""","""",VLOOKUP($A169,IMPORTRANGE(""https://docs.google.com/spreadsheets/d/1Kz8qNPZIqq10folTQrs7L1dYLQj0XaG2K3NIs_apK40/edit#gid=0"",""bd!A1:N1000""),11,FALSE))"),"")</f>
        <v/>
      </c>
      <c r="F169" s="5" t="str">
        <f>IFERROR(__xludf.DUMMYFUNCTION("if(A169="""","""",SPLIT(E169,"",""))"),"")</f>
        <v/>
      </c>
      <c r="G169" s="5"/>
      <c r="H169" s="6" t="str">
        <f t="shared" si="1"/>
        <v/>
      </c>
      <c r="K169" s="7"/>
    </row>
    <row r="170">
      <c r="A170" s="8"/>
      <c r="B170" s="5" t="str">
        <f>IFERROR(__xludf.DUMMYFUNCTION("IF(A170="""","""",VLOOKUP(A170,IMPORTRANGE(""https://docs.google.com/spreadsheets/d/1Kz8qNPZIqq10folTQrs7L1dYLQj0XaG2K3NIs_apK40/edit#gid=0"",""bd!A1:N1000""),2,FALSE))"),"")</f>
        <v/>
      </c>
      <c r="C170" s="5" t="str">
        <f>IFERROR(__xludf.DUMMYFUNCTION("IF($A170="""","""",VLOOKUP($A170,IMPORTRANGE(""https://docs.google.com/spreadsheets/d/1Kz8qNPZIqq10folTQrs7L1dYLQj0XaG2K3NIs_apK40/edit#gid=0"",""bd!A1:N1000""),3,FALSE))"),"")</f>
        <v/>
      </c>
      <c r="D170" s="5" t="str">
        <f>IFERROR(__xludf.DUMMYFUNCTION("IF($A170="""","""",VLOOKUP($A170,IMPORTRANGE(""https://docs.google.com/spreadsheets/d/1Kz8qNPZIqq10folTQrs7L1dYLQj0XaG2K3NIs_apK40/edit#gid=0"",""bd!A1:N1000""),12,FALSE))"),"")</f>
        <v/>
      </c>
      <c r="E170" s="5" t="str">
        <f>IFERROR(__xludf.DUMMYFUNCTION("IF($A170="""","""",VLOOKUP($A170,IMPORTRANGE(""https://docs.google.com/spreadsheets/d/1Kz8qNPZIqq10folTQrs7L1dYLQj0XaG2K3NIs_apK40/edit#gid=0"",""bd!A1:N1000""),11,FALSE))"),"")</f>
        <v/>
      </c>
      <c r="F170" s="5" t="str">
        <f>IFERROR(__xludf.DUMMYFUNCTION("if(A170="""","""",SPLIT(E170,"",""))"),"")</f>
        <v/>
      </c>
      <c r="G170" s="5"/>
      <c r="H170" s="6" t="str">
        <f t="shared" si="1"/>
        <v/>
      </c>
      <c r="K170" s="7"/>
    </row>
    <row r="171">
      <c r="A171" s="8"/>
      <c r="B171" s="5" t="str">
        <f>IFERROR(__xludf.DUMMYFUNCTION("IF(A171="""","""",VLOOKUP(A171,IMPORTRANGE(""https://docs.google.com/spreadsheets/d/1Kz8qNPZIqq10folTQrs7L1dYLQj0XaG2K3NIs_apK40/edit#gid=0"",""bd!A1:N1000""),2,FALSE))"),"")</f>
        <v/>
      </c>
      <c r="C171" s="5" t="str">
        <f>IFERROR(__xludf.DUMMYFUNCTION("IF($A171="""","""",VLOOKUP($A171,IMPORTRANGE(""https://docs.google.com/spreadsheets/d/1Kz8qNPZIqq10folTQrs7L1dYLQj0XaG2K3NIs_apK40/edit#gid=0"",""bd!A1:N1000""),3,FALSE))"),"")</f>
        <v/>
      </c>
      <c r="D171" s="5" t="str">
        <f>IFERROR(__xludf.DUMMYFUNCTION("IF($A171="""","""",VLOOKUP($A171,IMPORTRANGE(""https://docs.google.com/spreadsheets/d/1Kz8qNPZIqq10folTQrs7L1dYLQj0XaG2K3NIs_apK40/edit#gid=0"",""bd!A1:N1000""),12,FALSE))"),"")</f>
        <v/>
      </c>
      <c r="E171" s="5" t="str">
        <f>IFERROR(__xludf.DUMMYFUNCTION("IF($A171="""","""",VLOOKUP($A171,IMPORTRANGE(""https://docs.google.com/spreadsheets/d/1Kz8qNPZIqq10folTQrs7L1dYLQj0XaG2K3NIs_apK40/edit#gid=0"",""bd!A1:N1000""),11,FALSE))"),"")</f>
        <v/>
      </c>
      <c r="F171" s="5" t="str">
        <f>IFERROR(__xludf.DUMMYFUNCTION("if(A171="""","""",SPLIT(E171,"",""))"),"")</f>
        <v/>
      </c>
      <c r="G171" s="5"/>
      <c r="H171" s="6" t="str">
        <f t="shared" si="1"/>
        <v/>
      </c>
      <c r="K171" s="7"/>
    </row>
    <row r="172">
      <c r="A172" s="8"/>
      <c r="B172" s="5" t="str">
        <f>IFERROR(__xludf.DUMMYFUNCTION("IF(A172="""","""",VLOOKUP(A172,IMPORTRANGE(""https://docs.google.com/spreadsheets/d/1Kz8qNPZIqq10folTQrs7L1dYLQj0XaG2K3NIs_apK40/edit#gid=0"",""bd!A1:N1000""),2,FALSE))"),"")</f>
        <v/>
      </c>
      <c r="C172" s="5" t="str">
        <f>IFERROR(__xludf.DUMMYFUNCTION("IF($A172="""","""",VLOOKUP($A172,IMPORTRANGE(""https://docs.google.com/spreadsheets/d/1Kz8qNPZIqq10folTQrs7L1dYLQj0XaG2K3NIs_apK40/edit#gid=0"",""bd!A1:N1000""),3,FALSE))"),"")</f>
        <v/>
      </c>
      <c r="D172" s="5" t="str">
        <f>IFERROR(__xludf.DUMMYFUNCTION("IF($A172="""","""",VLOOKUP($A172,IMPORTRANGE(""https://docs.google.com/spreadsheets/d/1Kz8qNPZIqq10folTQrs7L1dYLQj0XaG2K3NIs_apK40/edit#gid=0"",""bd!A1:N1000""),12,FALSE))"),"")</f>
        <v/>
      </c>
      <c r="E172" s="5" t="str">
        <f>IFERROR(__xludf.DUMMYFUNCTION("IF($A172="""","""",VLOOKUP($A172,IMPORTRANGE(""https://docs.google.com/spreadsheets/d/1Kz8qNPZIqq10folTQrs7L1dYLQj0XaG2K3NIs_apK40/edit#gid=0"",""bd!A1:N1000""),11,FALSE))"),"")</f>
        <v/>
      </c>
      <c r="F172" s="5" t="str">
        <f>IFERROR(__xludf.DUMMYFUNCTION("if(A172="""","""",SPLIT(E172,"",""))"),"")</f>
        <v/>
      </c>
      <c r="G172" s="5"/>
      <c r="H172" s="6" t="str">
        <f t="shared" si="1"/>
        <v/>
      </c>
      <c r="K172" s="7"/>
    </row>
    <row r="173">
      <c r="A173" s="8"/>
      <c r="B173" s="5" t="str">
        <f>IFERROR(__xludf.DUMMYFUNCTION("IF(A173="""","""",VLOOKUP(A173,IMPORTRANGE(""https://docs.google.com/spreadsheets/d/1Kz8qNPZIqq10folTQrs7L1dYLQj0XaG2K3NIs_apK40/edit#gid=0"",""bd!A1:N1000""),2,FALSE))"),"")</f>
        <v/>
      </c>
      <c r="C173" s="5" t="str">
        <f>IFERROR(__xludf.DUMMYFUNCTION("IF($A173="""","""",VLOOKUP($A173,IMPORTRANGE(""https://docs.google.com/spreadsheets/d/1Kz8qNPZIqq10folTQrs7L1dYLQj0XaG2K3NIs_apK40/edit#gid=0"",""bd!A1:N1000""),3,FALSE))"),"")</f>
        <v/>
      </c>
      <c r="D173" s="5" t="str">
        <f>IFERROR(__xludf.DUMMYFUNCTION("IF($A173="""","""",VLOOKUP($A173,IMPORTRANGE(""https://docs.google.com/spreadsheets/d/1Kz8qNPZIqq10folTQrs7L1dYLQj0XaG2K3NIs_apK40/edit#gid=0"",""bd!A1:N1000""),12,FALSE))"),"")</f>
        <v/>
      </c>
      <c r="E173" s="5" t="str">
        <f>IFERROR(__xludf.DUMMYFUNCTION("IF($A173="""","""",VLOOKUP($A173,IMPORTRANGE(""https://docs.google.com/spreadsheets/d/1Kz8qNPZIqq10folTQrs7L1dYLQj0XaG2K3NIs_apK40/edit#gid=0"",""bd!A1:N1000""),11,FALSE))"),"")</f>
        <v/>
      </c>
      <c r="F173" s="5" t="str">
        <f>IFERROR(__xludf.DUMMYFUNCTION("if(A173="""","""",SPLIT(E173,"",""))"),"")</f>
        <v/>
      </c>
      <c r="G173" s="5"/>
      <c r="H173" s="6" t="str">
        <f t="shared" si="1"/>
        <v/>
      </c>
      <c r="K173" s="7"/>
    </row>
    <row r="174">
      <c r="A174" s="8"/>
      <c r="B174" s="5" t="str">
        <f>IFERROR(__xludf.DUMMYFUNCTION("IF(A174="""","""",VLOOKUP(A174,IMPORTRANGE(""https://docs.google.com/spreadsheets/d/1Kz8qNPZIqq10folTQrs7L1dYLQj0XaG2K3NIs_apK40/edit#gid=0"",""bd!A1:N1000""),2,FALSE))"),"")</f>
        <v/>
      </c>
      <c r="C174" s="5" t="str">
        <f>IFERROR(__xludf.DUMMYFUNCTION("IF($A174="""","""",VLOOKUP($A174,IMPORTRANGE(""https://docs.google.com/spreadsheets/d/1Kz8qNPZIqq10folTQrs7L1dYLQj0XaG2K3NIs_apK40/edit#gid=0"",""bd!A1:N1000""),3,FALSE))"),"")</f>
        <v/>
      </c>
      <c r="D174" s="5" t="str">
        <f>IFERROR(__xludf.DUMMYFUNCTION("IF($A174="""","""",VLOOKUP($A174,IMPORTRANGE(""https://docs.google.com/spreadsheets/d/1Kz8qNPZIqq10folTQrs7L1dYLQj0XaG2K3NIs_apK40/edit#gid=0"",""bd!A1:N1000""),12,FALSE))"),"")</f>
        <v/>
      </c>
      <c r="E174" s="5" t="str">
        <f>IFERROR(__xludf.DUMMYFUNCTION("IF($A174="""","""",VLOOKUP($A174,IMPORTRANGE(""https://docs.google.com/spreadsheets/d/1Kz8qNPZIqq10folTQrs7L1dYLQj0XaG2K3NIs_apK40/edit#gid=0"",""bd!A1:N1000""),11,FALSE))"),"")</f>
        <v/>
      </c>
      <c r="F174" s="5" t="str">
        <f>IFERROR(__xludf.DUMMYFUNCTION("if(A174="""","""",SPLIT(E174,"",""))"),"")</f>
        <v/>
      </c>
      <c r="G174" s="5"/>
      <c r="H174" s="6" t="str">
        <f t="shared" si="1"/>
        <v/>
      </c>
      <c r="K174" s="7"/>
    </row>
    <row r="175">
      <c r="A175" s="8"/>
      <c r="B175" s="5" t="str">
        <f>IFERROR(__xludf.DUMMYFUNCTION("IF(A175="""","""",VLOOKUP(A175,IMPORTRANGE(""https://docs.google.com/spreadsheets/d/1Kz8qNPZIqq10folTQrs7L1dYLQj0XaG2K3NIs_apK40/edit#gid=0"",""bd!A1:N1000""),2,FALSE))"),"")</f>
        <v/>
      </c>
      <c r="C175" s="5" t="str">
        <f>IFERROR(__xludf.DUMMYFUNCTION("IF($A175="""","""",VLOOKUP($A175,IMPORTRANGE(""https://docs.google.com/spreadsheets/d/1Kz8qNPZIqq10folTQrs7L1dYLQj0XaG2K3NIs_apK40/edit#gid=0"",""bd!A1:N1000""),3,FALSE))"),"")</f>
        <v/>
      </c>
      <c r="D175" s="5" t="str">
        <f>IFERROR(__xludf.DUMMYFUNCTION("IF($A175="""","""",VLOOKUP($A175,IMPORTRANGE(""https://docs.google.com/spreadsheets/d/1Kz8qNPZIqq10folTQrs7L1dYLQj0XaG2K3NIs_apK40/edit#gid=0"",""bd!A1:N1000""),12,FALSE))"),"")</f>
        <v/>
      </c>
      <c r="E175" s="5" t="str">
        <f>IFERROR(__xludf.DUMMYFUNCTION("IF($A175="""","""",VLOOKUP($A175,IMPORTRANGE(""https://docs.google.com/spreadsheets/d/1Kz8qNPZIqq10folTQrs7L1dYLQj0XaG2K3NIs_apK40/edit#gid=0"",""bd!A1:N1000""),11,FALSE))"),"")</f>
        <v/>
      </c>
      <c r="F175" s="5" t="str">
        <f>IFERROR(__xludf.DUMMYFUNCTION("if(A175="""","""",SPLIT(E175,"",""))"),"")</f>
        <v/>
      </c>
      <c r="G175" s="5"/>
      <c r="H175" s="6" t="str">
        <f t="shared" si="1"/>
        <v/>
      </c>
      <c r="K175" s="7"/>
    </row>
    <row r="176">
      <c r="A176" s="8"/>
      <c r="B176" s="5" t="str">
        <f>IFERROR(__xludf.DUMMYFUNCTION("IF(A176="""","""",VLOOKUP(A176,IMPORTRANGE(""https://docs.google.com/spreadsheets/d/1Kz8qNPZIqq10folTQrs7L1dYLQj0XaG2K3NIs_apK40/edit#gid=0"",""bd!A1:N1000""),2,FALSE))"),"")</f>
        <v/>
      </c>
      <c r="C176" s="5" t="str">
        <f>IFERROR(__xludf.DUMMYFUNCTION("IF($A176="""","""",VLOOKUP($A176,IMPORTRANGE(""https://docs.google.com/spreadsheets/d/1Kz8qNPZIqq10folTQrs7L1dYLQj0XaG2K3NIs_apK40/edit#gid=0"",""bd!A1:N1000""),3,FALSE))"),"")</f>
        <v/>
      </c>
      <c r="D176" s="5" t="str">
        <f>IFERROR(__xludf.DUMMYFUNCTION("IF($A176="""","""",VLOOKUP($A176,IMPORTRANGE(""https://docs.google.com/spreadsheets/d/1Kz8qNPZIqq10folTQrs7L1dYLQj0XaG2K3NIs_apK40/edit#gid=0"",""bd!A1:N1000""),12,FALSE))"),"")</f>
        <v/>
      </c>
      <c r="E176" s="5" t="str">
        <f>IFERROR(__xludf.DUMMYFUNCTION("IF($A176="""","""",VLOOKUP($A176,IMPORTRANGE(""https://docs.google.com/spreadsheets/d/1Kz8qNPZIqq10folTQrs7L1dYLQj0XaG2K3NIs_apK40/edit#gid=0"",""bd!A1:N1000""),11,FALSE))"),"")</f>
        <v/>
      </c>
      <c r="F176" s="5" t="str">
        <f>IFERROR(__xludf.DUMMYFUNCTION("if(A176="""","""",SPLIT(E176,"",""))"),"")</f>
        <v/>
      </c>
      <c r="G176" s="5"/>
      <c r="H176" s="6" t="str">
        <f t="shared" si="1"/>
        <v/>
      </c>
      <c r="K176" s="7"/>
    </row>
    <row r="177">
      <c r="A177" s="8"/>
      <c r="B177" s="5" t="str">
        <f>IFERROR(__xludf.DUMMYFUNCTION("IF(A177="""","""",VLOOKUP(A177,IMPORTRANGE(""https://docs.google.com/spreadsheets/d/1Kz8qNPZIqq10folTQrs7L1dYLQj0XaG2K3NIs_apK40/edit#gid=0"",""bd!A1:N1000""),2,FALSE))"),"")</f>
        <v/>
      </c>
      <c r="C177" s="5" t="str">
        <f>IFERROR(__xludf.DUMMYFUNCTION("IF($A177="""","""",VLOOKUP($A177,IMPORTRANGE(""https://docs.google.com/spreadsheets/d/1Kz8qNPZIqq10folTQrs7L1dYLQj0XaG2K3NIs_apK40/edit#gid=0"",""bd!A1:N1000""),3,FALSE))"),"")</f>
        <v/>
      </c>
      <c r="D177" s="5" t="str">
        <f>IFERROR(__xludf.DUMMYFUNCTION("IF($A177="""","""",VLOOKUP($A177,IMPORTRANGE(""https://docs.google.com/spreadsheets/d/1Kz8qNPZIqq10folTQrs7L1dYLQj0XaG2K3NIs_apK40/edit#gid=0"",""bd!A1:N1000""),12,FALSE))"),"")</f>
        <v/>
      </c>
      <c r="E177" s="5" t="str">
        <f>IFERROR(__xludf.DUMMYFUNCTION("IF($A177="""","""",VLOOKUP($A177,IMPORTRANGE(""https://docs.google.com/spreadsheets/d/1Kz8qNPZIqq10folTQrs7L1dYLQj0XaG2K3NIs_apK40/edit#gid=0"",""bd!A1:N1000""),11,FALSE))"),"")</f>
        <v/>
      </c>
      <c r="F177" s="5" t="str">
        <f>IFERROR(__xludf.DUMMYFUNCTION("if(A177="""","""",SPLIT(E177,"",""))"),"")</f>
        <v/>
      </c>
      <c r="G177" s="5"/>
      <c r="H177" s="6" t="str">
        <f t="shared" si="1"/>
        <v/>
      </c>
      <c r="K177" s="7"/>
    </row>
    <row r="178">
      <c r="A178" s="8"/>
      <c r="B178" s="5" t="str">
        <f>IFERROR(__xludf.DUMMYFUNCTION("IF(A178="""","""",VLOOKUP(A178,IMPORTRANGE(""https://docs.google.com/spreadsheets/d/1Kz8qNPZIqq10folTQrs7L1dYLQj0XaG2K3NIs_apK40/edit#gid=0"",""bd!A1:N1000""),2,FALSE))"),"")</f>
        <v/>
      </c>
      <c r="C178" s="5" t="str">
        <f>IFERROR(__xludf.DUMMYFUNCTION("IF($A178="""","""",VLOOKUP($A178,IMPORTRANGE(""https://docs.google.com/spreadsheets/d/1Kz8qNPZIqq10folTQrs7L1dYLQj0XaG2K3NIs_apK40/edit#gid=0"",""bd!A1:N1000""),3,FALSE))"),"")</f>
        <v/>
      </c>
      <c r="D178" s="5" t="str">
        <f>IFERROR(__xludf.DUMMYFUNCTION("IF($A178="""","""",VLOOKUP($A178,IMPORTRANGE(""https://docs.google.com/spreadsheets/d/1Kz8qNPZIqq10folTQrs7L1dYLQj0XaG2K3NIs_apK40/edit#gid=0"",""bd!A1:N1000""),12,FALSE))"),"")</f>
        <v/>
      </c>
      <c r="E178" s="5" t="str">
        <f>IFERROR(__xludf.DUMMYFUNCTION("IF($A178="""","""",VLOOKUP($A178,IMPORTRANGE(""https://docs.google.com/spreadsheets/d/1Kz8qNPZIqq10folTQrs7L1dYLQj0XaG2K3NIs_apK40/edit#gid=0"",""bd!A1:N1000""),11,FALSE))"),"")</f>
        <v/>
      </c>
      <c r="F178" s="5" t="str">
        <f>IFERROR(__xludf.DUMMYFUNCTION("if(A178="""","""",SPLIT(E178,"",""))"),"")</f>
        <v/>
      </c>
      <c r="G178" s="5"/>
      <c r="H178" s="6" t="str">
        <f t="shared" si="1"/>
        <v/>
      </c>
      <c r="K178" s="7"/>
    </row>
    <row r="179">
      <c r="A179" s="8"/>
      <c r="B179" s="5" t="str">
        <f>IFERROR(__xludf.DUMMYFUNCTION("IF(A179="""","""",VLOOKUP(A179,IMPORTRANGE(""https://docs.google.com/spreadsheets/d/1Kz8qNPZIqq10folTQrs7L1dYLQj0XaG2K3NIs_apK40/edit#gid=0"",""bd!A1:N1000""),2,FALSE))"),"")</f>
        <v/>
      </c>
      <c r="C179" s="5" t="str">
        <f>IFERROR(__xludf.DUMMYFUNCTION("IF($A179="""","""",VLOOKUP($A179,IMPORTRANGE(""https://docs.google.com/spreadsheets/d/1Kz8qNPZIqq10folTQrs7L1dYLQj0XaG2K3NIs_apK40/edit#gid=0"",""bd!A1:N1000""),3,FALSE))"),"")</f>
        <v/>
      </c>
      <c r="D179" s="5" t="str">
        <f>IFERROR(__xludf.DUMMYFUNCTION("IF($A179="""","""",VLOOKUP($A179,IMPORTRANGE(""https://docs.google.com/spreadsheets/d/1Kz8qNPZIqq10folTQrs7L1dYLQj0XaG2K3NIs_apK40/edit#gid=0"",""bd!A1:N1000""),12,FALSE))"),"")</f>
        <v/>
      </c>
      <c r="E179" s="5" t="str">
        <f>IFERROR(__xludf.DUMMYFUNCTION("IF($A179="""","""",VLOOKUP($A179,IMPORTRANGE(""https://docs.google.com/spreadsheets/d/1Kz8qNPZIqq10folTQrs7L1dYLQj0XaG2K3NIs_apK40/edit#gid=0"",""bd!A1:N1000""),11,FALSE))"),"")</f>
        <v/>
      </c>
      <c r="F179" s="5" t="str">
        <f>IFERROR(__xludf.DUMMYFUNCTION("if(A179="""","""",SPLIT(E179,"",""))"),"")</f>
        <v/>
      </c>
      <c r="G179" s="5"/>
      <c r="H179" s="6" t="str">
        <f t="shared" si="1"/>
        <v/>
      </c>
      <c r="K179" s="7"/>
    </row>
    <row r="180">
      <c r="A180" s="8"/>
      <c r="B180" s="5" t="str">
        <f>IFERROR(__xludf.DUMMYFUNCTION("IF(A180="""","""",VLOOKUP(A180,IMPORTRANGE(""https://docs.google.com/spreadsheets/d/1Kz8qNPZIqq10folTQrs7L1dYLQj0XaG2K3NIs_apK40/edit#gid=0"",""bd!A1:N1000""),2,FALSE))"),"")</f>
        <v/>
      </c>
      <c r="C180" s="5" t="str">
        <f>IFERROR(__xludf.DUMMYFUNCTION("IF($A180="""","""",VLOOKUP($A180,IMPORTRANGE(""https://docs.google.com/spreadsheets/d/1Kz8qNPZIqq10folTQrs7L1dYLQj0XaG2K3NIs_apK40/edit#gid=0"",""bd!A1:N1000""),3,FALSE))"),"")</f>
        <v/>
      </c>
      <c r="D180" s="5" t="str">
        <f>IFERROR(__xludf.DUMMYFUNCTION("IF($A180="""","""",VLOOKUP($A180,IMPORTRANGE(""https://docs.google.com/spreadsheets/d/1Kz8qNPZIqq10folTQrs7L1dYLQj0XaG2K3NIs_apK40/edit#gid=0"",""bd!A1:N1000""),12,FALSE))"),"")</f>
        <v/>
      </c>
      <c r="E180" s="5" t="str">
        <f>IFERROR(__xludf.DUMMYFUNCTION("IF($A180="""","""",VLOOKUP($A180,IMPORTRANGE(""https://docs.google.com/spreadsheets/d/1Kz8qNPZIqq10folTQrs7L1dYLQj0XaG2K3NIs_apK40/edit#gid=0"",""bd!A1:N1000""),11,FALSE))"),"")</f>
        <v/>
      </c>
      <c r="F180" s="5" t="str">
        <f>IFERROR(__xludf.DUMMYFUNCTION("if(A180="""","""",SPLIT(E180,"",""))"),"")</f>
        <v/>
      </c>
      <c r="G180" s="5"/>
      <c r="H180" s="6" t="str">
        <f t="shared" si="1"/>
        <v/>
      </c>
      <c r="K180" s="7"/>
    </row>
    <row r="181">
      <c r="A181" s="8"/>
      <c r="B181" s="5" t="str">
        <f>IFERROR(__xludf.DUMMYFUNCTION("IF(A181="""","""",VLOOKUP(A181,IMPORTRANGE(""https://docs.google.com/spreadsheets/d/1Kz8qNPZIqq10folTQrs7L1dYLQj0XaG2K3NIs_apK40/edit#gid=0"",""bd!A1:N1000""),2,FALSE))"),"")</f>
        <v/>
      </c>
      <c r="C181" s="5" t="str">
        <f>IFERROR(__xludf.DUMMYFUNCTION("IF($A181="""","""",VLOOKUP($A181,IMPORTRANGE(""https://docs.google.com/spreadsheets/d/1Kz8qNPZIqq10folTQrs7L1dYLQj0XaG2K3NIs_apK40/edit#gid=0"",""bd!A1:N1000""),3,FALSE))"),"")</f>
        <v/>
      </c>
      <c r="D181" s="5" t="str">
        <f>IFERROR(__xludf.DUMMYFUNCTION("IF($A181="""","""",VLOOKUP($A181,IMPORTRANGE(""https://docs.google.com/spreadsheets/d/1Kz8qNPZIqq10folTQrs7L1dYLQj0XaG2K3NIs_apK40/edit#gid=0"",""bd!A1:N1000""),12,FALSE))"),"")</f>
        <v/>
      </c>
      <c r="E181" s="5" t="str">
        <f>IFERROR(__xludf.DUMMYFUNCTION("IF($A181="""","""",VLOOKUP($A181,IMPORTRANGE(""https://docs.google.com/spreadsheets/d/1Kz8qNPZIqq10folTQrs7L1dYLQj0XaG2K3NIs_apK40/edit#gid=0"",""bd!A1:N1000""),11,FALSE))"),"")</f>
        <v/>
      </c>
      <c r="F181" s="5" t="str">
        <f>IFERROR(__xludf.DUMMYFUNCTION("if(A181="""","""",SPLIT(E181,"",""))"),"")</f>
        <v/>
      </c>
      <c r="G181" s="5"/>
      <c r="H181" s="6" t="str">
        <f t="shared" si="1"/>
        <v/>
      </c>
      <c r="K181" s="7"/>
    </row>
    <row r="182">
      <c r="A182" s="8"/>
      <c r="B182" s="5" t="str">
        <f>IFERROR(__xludf.DUMMYFUNCTION("IF(A182="""","""",VLOOKUP(A182,IMPORTRANGE(""https://docs.google.com/spreadsheets/d/1Kz8qNPZIqq10folTQrs7L1dYLQj0XaG2K3NIs_apK40/edit#gid=0"",""bd!A1:N1000""),2,FALSE))"),"")</f>
        <v/>
      </c>
      <c r="C182" s="5" t="str">
        <f>IFERROR(__xludf.DUMMYFUNCTION("IF($A182="""","""",VLOOKUP($A182,IMPORTRANGE(""https://docs.google.com/spreadsheets/d/1Kz8qNPZIqq10folTQrs7L1dYLQj0XaG2K3NIs_apK40/edit#gid=0"",""bd!A1:N1000""),3,FALSE))"),"")</f>
        <v/>
      </c>
      <c r="D182" s="5" t="str">
        <f>IFERROR(__xludf.DUMMYFUNCTION("IF($A182="""","""",VLOOKUP($A182,IMPORTRANGE(""https://docs.google.com/spreadsheets/d/1Kz8qNPZIqq10folTQrs7L1dYLQj0XaG2K3NIs_apK40/edit#gid=0"",""bd!A1:N1000""),12,FALSE))"),"")</f>
        <v/>
      </c>
      <c r="E182" s="5" t="str">
        <f>IFERROR(__xludf.DUMMYFUNCTION("IF($A182="""","""",VLOOKUP($A182,IMPORTRANGE(""https://docs.google.com/spreadsheets/d/1Kz8qNPZIqq10folTQrs7L1dYLQj0XaG2K3NIs_apK40/edit#gid=0"",""bd!A1:N1000""),11,FALSE))"),"")</f>
        <v/>
      </c>
      <c r="F182" s="5" t="str">
        <f>IFERROR(__xludf.DUMMYFUNCTION("if(A182="""","""",SPLIT(E182,"",""))"),"")</f>
        <v/>
      </c>
      <c r="G182" s="5"/>
      <c r="H182" s="6" t="str">
        <f t="shared" si="1"/>
        <v/>
      </c>
      <c r="K182" s="7"/>
    </row>
    <row r="183">
      <c r="A183" s="8"/>
      <c r="B183" s="5" t="str">
        <f>IFERROR(__xludf.DUMMYFUNCTION("IF(A183="""","""",VLOOKUP(A183,IMPORTRANGE(""https://docs.google.com/spreadsheets/d/1Kz8qNPZIqq10folTQrs7L1dYLQj0XaG2K3NIs_apK40/edit#gid=0"",""bd!A1:N1000""),2,FALSE))"),"")</f>
        <v/>
      </c>
      <c r="C183" s="5" t="str">
        <f>IFERROR(__xludf.DUMMYFUNCTION("IF($A183="""","""",VLOOKUP($A183,IMPORTRANGE(""https://docs.google.com/spreadsheets/d/1Kz8qNPZIqq10folTQrs7L1dYLQj0XaG2K3NIs_apK40/edit#gid=0"",""bd!A1:N1000""),3,FALSE))"),"")</f>
        <v/>
      </c>
      <c r="D183" s="5" t="str">
        <f>IFERROR(__xludf.DUMMYFUNCTION("IF($A183="""","""",VLOOKUP($A183,IMPORTRANGE(""https://docs.google.com/spreadsheets/d/1Kz8qNPZIqq10folTQrs7L1dYLQj0XaG2K3NIs_apK40/edit#gid=0"",""bd!A1:N1000""),12,FALSE))"),"")</f>
        <v/>
      </c>
      <c r="E183" s="5" t="str">
        <f>IFERROR(__xludf.DUMMYFUNCTION("IF($A183="""","""",VLOOKUP($A183,IMPORTRANGE(""https://docs.google.com/spreadsheets/d/1Kz8qNPZIqq10folTQrs7L1dYLQj0XaG2K3NIs_apK40/edit#gid=0"",""bd!A1:N1000""),11,FALSE))"),"")</f>
        <v/>
      </c>
      <c r="F183" s="5" t="str">
        <f>IFERROR(__xludf.DUMMYFUNCTION("if(A183="""","""",SPLIT(E183,"",""))"),"")</f>
        <v/>
      </c>
      <c r="G183" s="5"/>
      <c r="H183" s="6" t="str">
        <f t="shared" si="1"/>
        <v/>
      </c>
      <c r="K183" s="7"/>
    </row>
    <row r="184">
      <c r="A184" s="8"/>
      <c r="B184" s="5" t="str">
        <f>IFERROR(__xludf.DUMMYFUNCTION("IF(A184="""","""",VLOOKUP(A184,IMPORTRANGE(""https://docs.google.com/spreadsheets/d/1Kz8qNPZIqq10folTQrs7L1dYLQj0XaG2K3NIs_apK40/edit#gid=0"",""bd!A1:N1000""),2,FALSE))"),"")</f>
        <v/>
      </c>
      <c r="C184" s="5" t="str">
        <f>IFERROR(__xludf.DUMMYFUNCTION("IF($A184="""","""",VLOOKUP($A184,IMPORTRANGE(""https://docs.google.com/spreadsheets/d/1Kz8qNPZIqq10folTQrs7L1dYLQj0XaG2K3NIs_apK40/edit#gid=0"",""bd!A1:N1000""),3,FALSE))"),"")</f>
        <v/>
      </c>
      <c r="D184" s="5" t="str">
        <f>IFERROR(__xludf.DUMMYFUNCTION("IF($A184="""","""",VLOOKUP($A184,IMPORTRANGE(""https://docs.google.com/spreadsheets/d/1Kz8qNPZIqq10folTQrs7L1dYLQj0XaG2K3NIs_apK40/edit#gid=0"",""bd!A1:N1000""),12,FALSE))"),"")</f>
        <v/>
      </c>
      <c r="E184" s="5" t="str">
        <f>IFERROR(__xludf.DUMMYFUNCTION("IF($A184="""","""",VLOOKUP($A184,IMPORTRANGE(""https://docs.google.com/spreadsheets/d/1Kz8qNPZIqq10folTQrs7L1dYLQj0XaG2K3NIs_apK40/edit#gid=0"",""bd!A1:N1000""),11,FALSE))"),"")</f>
        <v/>
      </c>
      <c r="F184" s="5" t="str">
        <f>IFERROR(__xludf.DUMMYFUNCTION("if(A184="""","""",SPLIT(E184,"",""))"),"")</f>
        <v/>
      </c>
      <c r="G184" s="5"/>
      <c r="H184" s="6" t="str">
        <f t="shared" si="1"/>
        <v/>
      </c>
      <c r="K184" s="7"/>
    </row>
    <row r="185">
      <c r="A185" s="8"/>
      <c r="B185" s="5" t="str">
        <f>IFERROR(__xludf.DUMMYFUNCTION("IF(A185="""","""",VLOOKUP(A185,IMPORTRANGE(""https://docs.google.com/spreadsheets/d/1Kz8qNPZIqq10folTQrs7L1dYLQj0XaG2K3NIs_apK40/edit#gid=0"",""bd!A1:N1000""),2,FALSE))"),"")</f>
        <v/>
      </c>
      <c r="C185" s="5" t="str">
        <f>IFERROR(__xludf.DUMMYFUNCTION("IF($A185="""","""",VLOOKUP($A185,IMPORTRANGE(""https://docs.google.com/spreadsheets/d/1Kz8qNPZIqq10folTQrs7L1dYLQj0XaG2K3NIs_apK40/edit#gid=0"",""bd!A1:N1000""),3,FALSE))"),"")</f>
        <v/>
      </c>
      <c r="D185" s="5" t="str">
        <f>IFERROR(__xludf.DUMMYFUNCTION("IF($A185="""","""",VLOOKUP($A185,IMPORTRANGE(""https://docs.google.com/spreadsheets/d/1Kz8qNPZIqq10folTQrs7L1dYLQj0XaG2K3NIs_apK40/edit#gid=0"",""bd!A1:N1000""),12,FALSE))"),"")</f>
        <v/>
      </c>
      <c r="E185" s="5" t="str">
        <f>IFERROR(__xludf.DUMMYFUNCTION("IF($A185="""","""",VLOOKUP($A185,IMPORTRANGE(""https://docs.google.com/spreadsheets/d/1Kz8qNPZIqq10folTQrs7L1dYLQj0XaG2K3NIs_apK40/edit#gid=0"",""bd!A1:N1000""),11,FALSE))"),"")</f>
        <v/>
      </c>
      <c r="F185" s="5" t="str">
        <f>IFERROR(__xludf.DUMMYFUNCTION("if(A185="""","""",SPLIT(E185,"",""))"),"")</f>
        <v/>
      </c>
      <c r="G185" s="5"/>
      <c r="H185" s="6" t="str">
        <f t="shared" si="1"/>
        <v/>
      </c>
      <c r="K185" s="7"/>
    </row>
    <row r="186">
      <c r="A186" s="8"/>
      <c r="B186" s="5" t="str">
        <f>IFERROR(__xludf.DUMMYFUNCTION("IF(A186="""","""",VLOOKUP(A186,IMPORTRANGE(""https://docs.google.com/spreadsheets/d/1Kz8qNPZIqq10folTQrs7L1dYLQj0XaG2K3NIs_apK40/edit#gid=0"",""bd!A1:N1000""),2,FALSE))"),"")</f>
        <v/>
      </c>
      <c r="C186" s="5" t="str">
        <f>IFERROR(__xludf.DUMMYFUNCTION("IF($A186="""","""",VLOOKUP($A186,IMPORTRANGE(""https://docs.google.com/spreadsheets/d/1Kz8qNPZIqq10folTQrs7L1dYLQj0XaG2K3NIs_apK40/edit#gid=0"",""bd!A1:N1000""),3,FALSE))"),"")</f>
        <v/>
      </c>
      <c r="D186" s="5" t="str">
        <f>IFERROR(__xludf.DUMMYFUNCTION("IF($A186="""","""",VLOOKUP($A186,IMPORTRANGE(""https://docs.google.com/spreadsheets/d/1Kz8qNPZIqq10folTQrs7L1dYLQj0XaG2K3NIs_apK40/edit#gid=0"",""bd!A1:N1000""),12,FALSE))"),"")</f>
        <v/>
      </c>
      <c r="E186" s="5" t="str">
        <f>IFERROR(__xludf.DUMMYFUNCTION("IF($A186="""","""",VLOOKUP($A186,IMPORTRANGE(""https://docs.google.com/spreadsheets/d/1Kz8qNPZIqq10folTQrs7L1dYLQj0XaG2K3NIs_apK40/edit#gid=0"",""bd!A1:N1000""),11,FALSE))"),"")</f>
        <v/>
      </c>
      <c r="F186" s="5" t="str">
        <f>IFERROR(__xludf.DUMMYFUNCTION("if(A186="""","""",SPLIT(E186,"",""))"),"")</f>
        <v/>
      </c>
      <c r="G186" s="5"/>
      <c r="H186" s="6" t="str">
        <f t="shared" si="1"/>
        <v/>
      </c>
      <c r="K186" s="7"/>
    </row>
    <row r="187">
      <c r="A187" s="8"/>
      <c r="B187" s="5" t="str">
        <f>IFERROR(__xludf.DUMMYFUNCTION("IF(A187="""","""",VLOOKUP(A187,IMPORTRANGE(""https://docs.google.com/spreadsheets/d/1Kz8qNPZIqq10folTQrs7L1dYLQj0XaG2K3NIs_apK40/edit#gid=0"",""bd!A1:N1000""),2,FALSE))"),"")</f>
        <v/>
      </c>
      <c r="C187" s="5" t="str">
        <f>IFERROR(__xludf.DUMMYFUNCTION("IF($A187="""","""",VLOOKUP($A187,IMPORTRANGE(""https://docs.google.com/spreadsheets/d/1Kz8qNPZIqq10folTQrs7L1dYLQj0XaG2K3NIs_apK40/edit#gid=0"",""bd!A1:N1000""),3,FALSE))"),"")</f>
        <v/>
      </c>
      <c r="D187" s="5" t="str">
        <f>IFERROR(__xludf.DUMMYFUNCTION("IF($A187="""","""",VLOOKUP($A187,IMPORTRANGE(""https://docs.google.com/spreadsheets/d/1Kz8qNPZIqq10folTQrs7L1dYLQj0XaG2K3NIs_apK40/edit#gid=0"",""bd!A1:N1000""),12,FALSE))"),"")</f>
        <v/>
      </c>
      <c r="E187" s="5" t="str">
        <f>IFERROR(__xludf.DUMMYFUNCTION("IF($A187="""","""",VLOOKUP($A187,IMPORTRANGE(""https://docs.google.com/spreadsheets/d/1Kz8qNPZIqq10folTQrs7L1dYLQj0XaG2K3NIs_apK40/edit#gid=0"",""bd!A1:N1000""),11,FALSE))"),"")</f>
        <v/>
      </c>
      <c r="F187" s="5" t="str">
        <f>IFERROR(__xludf.DUMMYFUNCTION("if(A187="""","""",SPLIT(E187,"",""))"),"")</f>
        <v/>
      </c>
      <c r="G187" s="5"/>
      <c r="H187" s="6" t="str">
        <f t="shared" si="1"/>
        <v/>
      </c>
      <c r="K187" s="7"/>
    </row>
    <row r="188">
      <c r="A188" s="8"/>
      <c r="B188" s="5" t="str">
        <f>IFERROR(__xludf.DUMMYFUNCTION("IF(A188="""","""",VLOOKUP(A188,IMPORTRANGE(""https://docs.google.com/spreadsheets/d/1Kz8qNPZIqq10folTQrs7L1dYLQj0XaG2K3NIs_apK40/edit#gid=0"",""bd!A1:N1000""),2,FALSE))"),"")</f>
        <v/>
      </c>
      <c r="C188" s="5" t="str">
        <f>IFERROR(__xludf.DUMMYFUNCTION("IF($A188="""","""",VLOOKUP($A188,IMPORTRANGE(""https://docs.google.com/spreadsheets/d/1Kz8qNPZIqq10folTQrs7L1dYLQj0XaG2K3NIs_apK40/edit#gid=0"",""bd!A1:N1000""),3,FALSE))"),"")</f>
        <v/>
      </c>
      <c r="D188" s="5" t="str">
        <f>IFERROR(__xludf.DUMMYFUNCTION("IF($A188="""","""",VLOOKUP($A188,IMPORTRANGE(""https://docs.google.com/spreadsheets/d/1Kz8qNPZIqq10folTQrs7L1dYLQj0XaG2K3NIs_apK40/edit#gid=0"",""bd!A1:N1000""),12,FALSE))"),"")</f>
        <v/>
      </c>
      <c r="E188" s="5" t="str">
        <f>IFERROR(__xludf.DUMMYFUNCTION("IF($A188="""","""",VLOOKUP($A188,IMPORTRANGE(""https://docs.google.com/spreadsheets/d/1Kz8qNPZIqq10folTQrs7L1dYLQj0XaG2K3NIs_apK40/edit#gid=0"",""bd!A1:N1000""),11,FALSE))"),"")</f>
        <v/>
      </c>
      <c r="F188" s="5" t="str">
        <f>IFERROR(__xludf.DUMMYFUNCTION("if(A188="""","""",SPLIT(E188,"",""))"),"")</f>
        <v/>
      </c>
      <c r="G188" s="5"/>
      <c r="H188" s="6" t="str">
        <f t="shared" si="1"/>
        <v/>
      </c>
      <c r="K188" s="7"/>
    </row>
    <row r="189">
      <c r="A189" s="8"/>
      <c r="B189" s="5" t="str">
        <f>IFERROR(__xludf.DUMMYFUNCTION("IF(A189="""","""",VLOOKUP(A189,IMPORTRANGE(""https://docs.google.com/spreadsheets/d/1Kz8qNPZIqq10folTQrs7L1dYLQj0XaG2K3NIs_apK40/edit#gid=0"",""bd!A1:N1000""),2,FALSE))"),"")</f>
        <v/>
      </c>
      <c r="C189" s="5" t="str">
        <f>IFERROR(__xludf.DUMMYFUNCTION("IF($A189="""","""",VLOOKUP($A189,IMPORTRANGE(""https://docs.google.com/spreadsheets/d/1Kz8qNPZIqq10folTQrs7L1dYLQj0XaG2K3NIs_apK40/edit#gid=0"",""bd!A1:N1000""),3,FALSE))"),"")</f>
        <v/>
      </c>
      <c r="D189" s="5" t="str">
        <f>IFERROR(__xludf.DUMMYFUNCTION("IF($A189="""","""",VLOOKUP($A189,IMPORTRANGE(""https://docs.google.com/spreadsheets/d/1Kz8qNPZIqq10folTQrs7L1dYLQj0XaG2K3NIs_apK40/edit#gid=0"",""bd!A1:N1000""),12,FALSE))"),"")</f>
        <v/>
      </c>
      <c r="E189" s="5" t="str">
        <f>IFERROR(__xludf.DUMMYFUNCTION("IF($A189="""","""",VLOOKUP($A189,IMPORTRANGE(""https://docs.google.com/spreadsheets/d/1Kz8qNPZIqq10folTQrs7L1dYLQj0XaG2K3NIs_apK40/edit#gid=0"",""bd!A1:N1000""),11,FALSE))"),"")</f>
        <v/>
      </c>
      <c r="F189" s="5" t="str">
        <f>IFERROR(__xludf.DUMMYFUNCTION("if(A189="""","""",SPLIT(E189,"",""))"),"")</f>
        <v/>
      </c>
      <c r="G189" s="5"/>
      <c r="H189" s="6" t="str">
        <f t="shared" si="1"/>
        <v/>
      </c>
      <c r="K189" s="7"/>
    </row>
    <row r="190">
      <c r="A190" s="8"/>
      <c r="B190" s="5" t="str">
        <f>IFERROR(__xludf.DUMMYFUNCTION("IF(A190="""","""",VLOOKUP(A190,IMPORTRANGE(""https://docs.google.com/spreadsheets/d/1Kz8qNPZIqq10folTQrs7L1dYLQj0XaG2K3NIs_apK40/edit#gid=0"",""bd!A1:N1000""),2,FALSE))"),"")</f>
        <v/>
      </c>
      <c r="C190" s="5" t="str">
        <f>IFERROR(__xludf.DUMMYFUNCTION("IF($A190="""","""",VLOOKUP($A190,IMPORTRANGE(""https://docs.google.com/spreadsheets/d/1Kz8qNPZIqq10folTQrs7L1dYLQj0XaG2K3NIs_apK40/edit#gid=0"",""bd!A1:N1000""),3,FALSE))"),"")</f>
        <v/>
      </c>
      <c r="D190" s="5" t="str">
        <f>IFERROR(__xludf.DUMMYFUNCTION("IF($A190="""","""",VLOOKUP($A190,IMPORTRANGE(""https://docs.google.com/spreadsheets/d/1Kz8qNPZIqq10folTQrs7L1dYLQj0XaG2K3NIs_apK40/edit#gid=0"",""bd!A1:N1000""),12,FALSE))"),"")</f>
        <v/>
      </c>
      <c r="E190" s="5" t="str">
        <f>IFERROR(__xludf.DUMMYFUNCTION("IF($A190="""","""",VLOOKUP($A190,IMPORTRANGE(""https://docs.google.com/spreadsheets/d/1Kz8qNPZIqq10folTQrs7L1dYLQj0XaG2K3NIs_apK40/edit#gid=0"",""bd!A1:N1000""),11,FALSE))"),"")</f>
        <v/>
      </c>
      <c r="F190" s="5" t="str">
        <f>IFERROR(__xludf.DUMMYFUNCTION("if(A190="""","""",SPLIT(E190,"",""))"),"")</f>
        <v/>
      </c>
      <c r="G190" s="5"/>
      <c r="H190" s="6" t="str">
        <f t="shared" si="1"/>
        <v/>
      </c>
      <c r="K190" s="7"/>
    </row>
    <row r="191">
      <c r="A191" s="8"/>
      <c r="B191" s="5" t="str">
        <f>IFERROR(__xludf.DUMMYFUNCTION("IF(A191="""","""",VLOOKUP(A191,IMPORTRANGE(""https://docs.google.com/spreadsheets/d/1Kz8qNPZIqq10folTQrs7L1dYLQj0XaG2K3NIs_apK40/edit#gid=0"",""bd!A1:N1000""),2,FALSE))"),"")</f>
        <v/>
      </c>
      <c r="C191" s="5" t="str">
        <f>IFERROR(__xludf.DUMMYFUNCTION("IF($A191="""","""",VLOOKUP($A191,IMPORTRANGE(""https://docs.google.com/spreadsheets/d/1Kz8qNPZIqq10folTQrs7L1dYLQj0XaG2K3NIs_apK40/edit#gid=0"",""bd!A1:N1000""),3,FALSE))"),"")</f>
        <v/>
      </c>
      <c r="D191" s="5" t="str">
        <f>IFERROR(__xludf.DUMMYFUNCTION("IF($A191="""","""",VLOOKUP($A191,IMPORTRANGE(""https://docs.google.com/spreadsheets/d/1Kz8qNPZIqq10folTQrs7L1dYLQj0XaG2K3NIs_apK40/edit#gid=0"",""bd!A1:N1000""),12,FALSE))"),"")</f>
        <v/>
      </c>
      <c r="E191" s="5" t="str">
        <f>IFERROR(__xludf.DUMMYFUNCTION("IF($A191="""","""",VLOOKUP($A191,IMPORTRANGE(""https://docs.google.com/spreadsheets/d/1Kz8qNPZIqq10folTQrs7L1dYLQj0XaG2K3NIs_apK40/edit#gid=0"",""bd!A1:N1000""),11,FALSE))"),"")</f>
        <v/>
      </c>
      <c r="F191" s="5" t="str">
        <f>IFERROR(__xludf.DUMMYFUNCTION("if(A191="""","""",SPLIT(E191,"",""))"),"")</f>
        <v/>
      </c>
      <c r="G191" s="5"/>
      <c r="H191" s="6" t="str">
        <f t="shared" si="1"/>
        <v/>
      </c>
      <c r="K191" s="7"/>
    </row>
    <row r="192">
      <c r="A192" s="8"/>
      <c r="B192" s="5" t="str">
        <f>IFERROR(__xludf.DUMMYFUNCTION("IF(A192="""","""",VLOOKUP(A192,IMPORTRANGE(""https://docs.google.com/spreadsheets/d/1Kz8qNPZIqq10folTQrs7L1dYLQj0XaG2K3NIs_apK40/edit#gid=0"",""bd!A1:N1000""),2,FALSE))"),"")</f>
        <v/>
      </c>
      <c r="C192" s="5" t="str">
        <f>IFERROR(__xludf.DUMMYFUNCTION("IF($A192="""","""",VLOOKUP($A192,IMPORTRANGE(""https://docs.google.com/spreadsheets/d/1Kz8qNPZIqq10folTQrs7L1dYLQj0XaG2K3NIs_apK40/edit#gid=0"",""bd!A1:N1000""),3,FALSE))"),"")</f>
        <v/>
      </c>
      <c r="D192" s="5" t="str">
        <f>IFERROR(__xludf.DUMMYFUNCTION("IF($A192="""","""",VLOOKUP($A192,IMPORTRANGE(""https://docs.google.com/spreadsheets/d/1Kz8qNPZIqq10folTQrs7L1dYLQj0XaG2K3NIs_apK40/edit#gid=0"",""bd!A1:N1000""),12,FALSE))"),"")</f>
        <v/>
      </c>
      <c r="E192" s="5" t="str">
        <f>IFERROR(__xludf.DUMMYFUNCTION("IF($A192="""","""",VLOOKUP($A192,IMPORTRANGE(""https://docs.google.com/spreadsheets/d/1Kz8qNPZIqq10folTQrs7L1dYLQj0XaG2K3NIs_apK40/edit#gid=0"",""bd!A1:N1000""),11,FALSE))"),"")</f>
        <v/>
      </c>
      <c r="F192" s="5" t="str">
        <f>IFERROR(__xludf.DUMMYFUNCTION("if(A192="""","""",SPLIT(E192,"",""))"),"")</f>
        <v/>
      </c>
      <c r="G192" s="5"/>
      <c r="H192" s="6" t="str">
        <f t="shared" si="1"/>
        <v/>
      </c>
      <c r="K192" s="7"/>
    </row>
    <row r="193">
      <c r="A193" s="8"/>
      <c r="B193" s="5" t="str">
        <f>IFERROR(__xludf.DUMMYFUNCTION("IF(A193="""","""",VLOOKUP(A193,IMPORTRANGE(""https://docs.google.com/spreadsheets/d/1Kz8qNPZIqq10folTQrs7L1dYLQj0XaG2K3NIs_apK40/edit#gid=0"",""bd!A1:N1000""),2,FALSE))"),"")</f>
        <v/>
      </c>
      <c r="C193" s="5" t="str">
        <f>IFERROR(__xludf.DUMMYFUNCTION("IF($A193="""","""",VLOOKUP($A193,IMPORTRANGE(""https://docs.google.com/spreadsheets/d/1Kz8qNPZIqq10folTQrs7L1dYLQj0XaG2K3NIs_apK40/edit#gid=0"",""bd!A1:N1000""),3,FALSE))"),"")</f>
        <v/>
      </c>
      <c r="D193" s="5" t="str">
        <f>IFERROR(__xludf.DUMMYFUNCTION("IF($A193="""","""",VLOOKUP($A193,IMPORTRANGE(""https://docs.google.com/spreadsheets/d/1Kz8qNPZIqq10folTQrs7L1dYLQj0XaG2K3NIs_apK40/edit#gid=0"",""bd!A1:N1000""),12,FALSE))"),"")</f>
        <v/>
      </c>
      <c r="E193" s="5" t="str">
        <f>IFERROR(__xludf.DUMMYFUNCTION("IF($A193="""","""",VLOOKUP($A193,IMPORTRANGE(""https://docs.google.com/spreadsheets/d/1Kz8qNPZIqq10folTQrs7L1dYLQj0XaG2K3NIs_apK40/edit#gid=0"",""bd!A1:N1000""),11,FALSE))"),"")</f>
        <v/>
      </c>
      <c r="F193" s="5" t="str">
        <f>IFERROR(__xludf.DUMMYFUNCTION("if(A193="""","""",SPLIT(E193,"",""))"),"")</f>
        <v/>
      </c>
      <c r="G193" s="5"/>
      <c r="H193" s="6" t="str">
        <f t="shared" si="1"/>
        <v/>
      </c>
      <c r="K193" s="7"/>
    </row>
    <row r="194">
      <c r="A194" s="8"/>
      <c r="B194" s="5" t="str">
        <f>IFERROR(__xludf.DUMMYFUNCTION("IF(A194="""","""",VLOOKUP(A194,IMPORTRANGE(""https://docs.google.com/spreadsheets/d/1Kz8qNPZIqq10folTQrs7L1dYLQj0XaG2K3NIs_apK40/edit#gid=0"",""bd!A1:N1000""),2,FALSE))"),"")</f>
        <v/>
      </c>
      <c r="C194" s="5" t="str">
        <f>IFERROR(__xludf.DUMMYFUNCTION("IF($A194="""","""",VLOOKUP($A194,IMPORTRANGE(""https://docs.google.com/spreadsheets/d/1Kz8qNPZIqq10folTQrs7L1dYLQj0XaG2K3NIs_apK40/edit#gid=0"",""bd!A1:N1000""),3,FALSE))"),"")</f>
        <v/>
      </c>
      <c r="D194" s="5" t="str">
        <f>IFERROR(__xludf.DUMMYFUNCTION("IF($A194="""","""",VLOOKUP($A194,IMPORTRANGE(""https://docs.google.com/spreadsheets/d/1Kz8qNPZIqq10folTQrs7L1dYLQj0XaG2K3NIs_apK40/edit#gid=0"",""bd!A1:N1000""),12,FALSE))"),"")</f>
        <v/>
      </c>
      <c r="E194" s="5" t="str">
        <f>IFERROR(__xludf.DUMMYFUNCTION("IF($A194="""","""",VLOOKUP($A194,IMPORTRANGE(""https://docs.google.com/spreadsheets/d/1Kz8qNPZIqq10folTQrs7L1dYLQj0XaG2K3NIs_apK40/edit#gid=0"",""bd!A1:N1000""),11,FALSE))"),"")</f>
        <v/>
      </c>
      <c r="F194" s="5" t="str">
        <f>IFERROR(__xludf.DUMMYFUNCTION("if(A194="""","""",SPLIT(E194,"",""))"),"")</f>
        <v/>
      </c>
      <c r="G194" s="5"/>
      <c r="H194" s="6" t="str">
        <f t="shared" si="1"/>
        <v/>
      </c>
      <c r="K194" s="7"/>
    </row>
    <row r="195">
      <c r="A195" s="8"/>
      <c r="B195" s="5" t="str">
        <f>IFERROR(__xludf.DUMMYFUNCTION("IF(A195="""","""",VLOOKUP(A195,IMPORTRANGE(""https://docs.google.com/spreadsheets/d/1Kz8qNPZIqq10folTQrs7L1dYLQj0XaG2K3NIs_apK40/edit#gid=0"",""bd!A1:N1000""),2,FALSE))"),"")</f>
        <v/>
      </c>
      <c r="C195" s="5" t="str">
        <f>IFERROR(__xludf.DUMMYFUNCTION("IF($A195="""","""",VLOOKUP($A195,IMPORTRANGE(""https://docs.google.com/spreadsheets/d/1Kz8qNPZIqq10folTQrs7L1dYLQj0XaG2K3NIs_apK40/edit#gid=0"",""bd!A1:N1000""),3,FALSE))"),"")</f>
        <v/>
      </c>
      <c r="D195" s="5" t="str">
        <f>IFERROR(__xludf.DUMMYFUNCTION("IF($A195="""","""",VLOOKUP($A195,IMPORTRANGE(""https://docs.google.com/spreadsheets/d/1Kz8qNPZIqq10folTQrs7L1dYLQj0XaG2K3NIs_apK40/edit#gid=0"",""bd!A1:N1000""),12,FALSE))"),"")</f>
        <v/>
      </c>
      <c r="E195" s="5" t="str">
        <f>IFERROR(__xludf.DUMMYFUNCTION("IF($A195="""","""",VLOOKUP($A195,IMPORTRANGE(""https://docs.google.com/spreadsheets/d/1Kz8qNPZIqq10folTQrs7L1dYLQj0XaG2K3NIs_apK40/edit#gid=0"",""bd!A1:N1000""),11,FALSE))"),"")</f>
        <v/>
      </c>
      <c r="F195" s="5" t="str">
        <f>IFERROR(__xludf.DUMMYFUNCTION("if(A195="""","""",SPLIT(E195,"",""))"),"")</f>
        <v/>
      </c>
      <c r="G195" s="5"/>
      <c r="H195" s="6" t="str">
        <f t="shared" si="1"/>
        <v/>
      </c>
      <c r="K195" s="7"/>
    </row>
    <row r="196">
      <c r="A196" s="8"/>
      <c r="B196" s="5" t="str">
        <f>IFERROR(__xludf.DUMMYFUNCTION("IF(A196="""","""",VLOOKUP(A196,IMPORTRANGE(""https://docs.google.com/spreadsheets/d/1Kz8qNPZIqq10folTQrs7L1dYLQj0XaG2K3NIs_apK40/edit#gid=0"",""bd!A1:N1000""),2,FALSE))"),"")</f>
        <v/>
      </c>
      <c r="C196" s="5" t="str">
        <f>IFERROR(__xludf.DUMMYFUNCTION("IF($A196="""","""",VLOOKUP($A196,IMPORTRANGE(""https://docs.google.com/spreadsheets/d/1Kz8qNPZIqq10folTQrs7L1dYLQj0XaG2K3NIs_apK40/edit#gid=0"",""bd!A1:N1000""),3,FALSE))"),"")</f>
        <v/>
      </c>
      <c r="D196" s="5" t="str">
        <f>IFERROR(__xludf.DUMMYFUNCTION("IF($A196="""","""",VLOOKUP($A196,IMPORTRANGE(""https://docs.google.com/spreadsheets/d/1Kz8qNPZIqq10folTQrs7L1dYLQj0XaG2K3NIs_apK40/edit#gid=0"",""bd!A1:N1000""),12,FALSE))"),"")</f>
        <v/>
      </c>
      <c r="E196" s="5" t="str">
        <f>IFERROR(__xludf.DUMMYFUNCTION("IF($A196="""","""",VLOOKUP($A196,IMPORTRANGE(""https://docs.google.com/spreadsheets/d/1Kz8qNPZIqq10folTQrs7L1dYLQj0XaG2K3NIs_apK40/edit#gid=0"",""bd!A1:N1000""),11,FALSE))"),"")</f>
        <v/>
      </c>
      <c r="F196" s="5" t="str">
        <f>IFERROR(__xludf.DUMMYFUNCTION("if(A196="""","""",SPLIT(E196,"",""))"),"")</f>
        <v/>
      </c>
      <c r="G196" s="5"/>
      <c r="H196" s="6" t="str">
        <f t="shared" si="1"/>
        <v/>
      </c>
      <c r="K196" s="7"/>
    </row>
    <row r="197">
      <c r="A197" s="8"/>
      <c r="B197" s="5" t="str">
        <f>IFERROR(__xludf.DUMMYFUNCTION("IF(A197="""","""",VLOOKUP(A197,IMPORTRANGE(""https://docs.google.com/spreadsheets/d/1Kz8qNPZIqq10folTQrs7L1dYLQj0XaG2K3NIs_apK40/edit#gid=0"",""bd!A1:N1000""),2,FALSE))"),"")</f>
        <v/>
      </c>
      <c r="C197" s="5" t="str">
        <f>IFERROR(__xludf.DUMMYFUNCTION("IF($A197="""","""",VLOOKUP($A197,IMPORTRANGE(""https://docs.google.com/spreadsheets/d/1Kz8qNPZIqq10folTQrs7L1dYLQj0XaG2K3NIs_apK40/edit#gid=0"",""bd!A1:N1000""),3,FALSE))"),"")</f>
        <v/>
      </c>
      <c r="D197" s="5" t="str">
        <f>IFERROR(__xludf.DUMMYFUNCTION("IF($A197="""","""",VLOOKUP($A197,IMPORTRANGE(""https://docs.google.com/spreadsheets/d/1Kz8qNPZIqq10folTQrs7L1dYLQj0XaG2K3NIs_apK40/edit#gid=0"",""bd!A1:N1000""),12,FALSE))"),"")</f>
        <v/>
      </c>
      <c r="E197" s="5" t="str">
        <f>IFERROR(__xludf.DUMMYFUNCTION("IF($A197="""","""",VLOOKUP($A197,IMPORTRANGE(""https://docs.google.com/spreadsheets/d/1Kz8qNPZIqq10folTQrs7L1dYLQj0XaG2K3NIs_apK40/edit#gid=0"",""bd!A1:N1000""),11,FALSE))"),"")</f>
        <v/>
      </c>
      <c r="F197" s="5" t="str">
        <f>IFERROR(__xludf.DUMMYFUNCTION("if(A197="""","""",SPLIT(E197,"",""))"),"")</f>
        <v/>
      </c>
      <c r="G197" s="5"/>
      <c r="H197" s="6" t="str">
        <f t="shared" si="1"/>
        <v/>
      </c>
      <c r="K197" s="7"/>
    </row>
    <row r="198">
      <c r="A198" s="8"/>
      <c r="B198" s="5" t="str">
        <f>IFERROR(__xludf.DUMMYFUNCTION("IF(A198="""","""",VLOOKUP(A198,IMPORTRANGE(""https://docs.google.com/spreadsheets/d/1Kz8qNPZIqq10folTQrs7L1dYLQj0XaG2K3NIs_apK40/edit#gid=0"",""bd!A1:N1000""),2,FALSE))"),"")</f>
        <v/>
      </c>
      <c r="C198" s="5" t="str">
        <f>IFERROR(__xludf.DUMMYFUNCTION("IF($A198="""","""",VLOOKUP($A198,IMPORTRANGE(""https://docs.google.com/spreadsheets/d/1Kz8qNPZIqq10folTQrs7L1dYLQj0XaG2K3NIs_apK40/edit#gid=0"",""bd!A1:N1000""),3,FALSE))"),"")</f>
        <v/>
      </c>
      <c r="D198" s="5" t="str">
        <f>IFERROR(__xludf.DUMMYFUNCTION("IF($A198="""","""",VLOOKUP($A198,IMPORTRANGE(""https://docs.google.com/spreadsheets/d/1Kz8qNPZIqq10folTQrs7L1dYLQj0XaG2K3NIs_apK40/edit#gid=0"",""bd!A1:N1000""),12,FALSE))"),"")</f>
        <v/>
      </c>
      <c r="E198" s="5" t="str">
        <f>IFERROR(__xludf.DUMMYFUNCTION("IF($A198="""","""",VLOOKUP($A198,IMPORTRANGE(""https://docs.google.com/spreadsheets/d/1Kz8qNPZIqq10folTQrs7L1dYLQj0XaG2K3NIs_apK40/edit#gid=0"",""bd!A1:N1000""),11,FALSE))"),"")</f>
        <v/>
      </c>
      <c r="F198" s="5" t="str">
        <f>IFERROR(__xludf.DUMMYFUNCTION("if(A198="""","""",SPLIT(E198,"",""))"),"")</f>
        <v/>
      </c>
      <c r="G198" s="5"/>
      <c r="H198" s="6" t="str">
        <f t="shared" si="1"/>
        <v/>
      </c>
      <c r="K198" s="7"/>
    </row>
    <row r="199">
      <c r="A199" s="8"/>
      <c r="B199" s="5" t="str">
        <f>IFERROR(__xludf.DUMMYFUNCTION("IF(A199="""","""",VLOOKUP(A199,IMPORTRANGE(""https://docs.google.com/spreadsheets/d/1Kz8qNPZIqq10folTQrs7L1dYLQj0XaG2K3NIs_apK40/edit#gid=0"",""bd!A1:N1000""),2,FALSE))"),"")</f>
        <v/>
      </c>
      <c r="C199" s="5" t="str">
        <f>IFERROR(__xludf.DUMMYFUNCTION("IF($A199="""","""",VLOOKUP($A199,IMPORTRANGE(""https://docs.google.com/spreadsheets/d/1Kz8qNPZIqq10folTQrs7L1dYLQj0XaG2K3NIs_apK40/edit#gid=0"",""bd!A1:N1000""),3,FALSE))"),"")</f>
        <v/>
      </c>
      <c r="D199" s="5" t="str">
        <f>IFERROR(__xludf.DUMMYFUNCTION("IF($A199="""","""",VLOOKUP($A199,IMPORTRANGE(""https://docs.google.com/spreadsheets/d/1Kz8qNPZIqq10folTQrs7L1dYLQj0XaG2K3NIs_apK40/edit#gid=0"",""bd!A1:N1000""),12,FALSE))"),"")</f>
        <v/>
      </c>
      <c r="E199" s="5" t="str">
        <f>IFERROR(__xludf.DUMMYFUNCTION("IF($A199="""","""",VLOOKUP($A199,IMPORTRANGE(""https://docs.google.com/spreadsheets/d/1Kz8qNPZIqq10folTQrs7L1dYLQj0XaG2K3NIs_apK40/edit#gid=0"",""bd!A1:N1000""),11,FALSE))"),"")</f>
        <v/>
      </c>
      <c r="F199" s="5" t="str">
        <f>IFERROR(__xludf.DUMMYFUNCTION("if(A199="""","""",SPLIT(E199,"",""))"),"")</f>
        <v/>
      </c>
      <c r="G199" s="5"/>
      <c r="H199" s="6" t="str">
        <f t="shared" si="1"/>
        <v/>
      </c>
      <c r="K199" s="7"/>
    </row>
    <row r="200">
      <c r="A200" s="8"/>
      <c r="B200" s="5" t="str">
        <f>IFERROR(__xludf.DUMMYFUNCTION("IF(A200="""","""",VLOOKUP(A200,IMPORTRANGE(""https://docs.google.com/spreadsheets/d/1Kz8qNPZIqq10folTQrs7L1dYLQj0XaG2K3NIs_apK40/edit#gid=0"",""bd!A1:N1000""),2,FALSE))"),"")</f>
        <v/>
      </c>
      <c r="C200" s="5" t="str">
        <f>IFERROR(__xludf.DUMMYFUNCTION("IF($A200="""","""",VLOOKUP($A200,IMPORTRANGE(""https://docs.google.com/spreadsheets/d/1Kz8qNPZIqq10folTQrs7L1dYLQj0XaG2K3NIs_apK40/edit#gid=0"",""bd!A1:N1000""),3,FALSE))"),"")</f>
        <v/>
      </c>
      <c r="D200" s="5" t="str">
        <f>IFERROR(__xludf.DUMMYFUNCTION("IF($A200="""","""",VLOOKUP($A200,IMPORTRANGE(""https://docs.google.com/spreadsheets/d/1Kz8qNPZIqq10folTQrs7L1dYLQj0XaG2K3NIs_apK40/edit#gid=0"",""bd!A1:N1000""),12,FALSE))"),"")</f>
        <v/>
      </c>
      <c r="E200" s="5" t="str">
        <f>IFERROR(__xludf.DUMMYFUNCTION("IF($A200="""","""",VLOOKUP($A200,IMPORTRANGE(""https://docs.google.com/spreadsheets/d/1Kz8qNPZIqq10folTQrs7L1dYLQj0XaG2K3NIs_apK40/edit#gid=0"",""bd!A1:N1000""),11,FALSE))"),"")</f>
        <v/>
      </c>
      <c r="F200" s="5" t="str">
        <f>IFERROR(__xludf.DUMMYFUNCTION("if(A200="""","""",SPLIT(E200,"",""))"),"")</f>
        <v/>
      </c>
      <c r="G200" s="5"/>
      <c r="H200" s="6" t="str">
        <f t="shared" si="1"/>
        <v/>
      </c>
      <c r="K200" s="7"/>
    </row>
    <row r="201">
      <c r="A201" s="8"/>
      <c r="B201" s="5" t="str">
        <f>IFERROR(__xludf.DUMMYFUNCTION("IF(A201="""","""",VLOOKUP(A201,IMPORTRANGE(""https://docs.google.com/spreadsheets/d/1Kz8qNPZIqq10folTQrs7L1dYLQj0XaG2K3NIs_apK40/edit#gid=0"",""bd!A1:N1000""),2,FALSE))"),"")</f>
        <v/>
      </c>
      <c r="C201" s="5" t="str">
        <f>IFERROR(__xludf.DUMMYFUNCTION("IF($A201="""","""",VLOOKUP($A201,IMPORTRANGE(""https://docs.google.com/spreadsheets/d/1Kz8qNPZIqq10folTQrs7L1dYLQj0XaG2K3NIs_apK40/edit#gid=0"",""bd!A1:N1000""),3,FALSE))"),"")</f>
        <v/>
      </c>
      <c r="D201" s="5" t="str">
        <f>IFERROR(__xludf.DUMMYFUNCTION("IF($A201="""","""",VLOOKUP($A201,IMPORTRANGE(""https://docs.google.com/spreadsheets/d/1Kz8qNPZIqq10folTQrs7L1dYLQj0XaG2K3NIs_apK40/edit#gid=0"",""bd!A1:N1000""),12,FALSE))"),"")</f>
        <v/>
      </c>
      <c r="E201" s="5" t="str">
        <f>IFERROR(__xludf.DUMMYFUNCTION("IF($A201="""","""",VLOOKUP($A201,IMPORTRANGE(""https://docs.google.com/spreadsheets/d/1Kz8qNPZIqq10folTQrs7L1dYLQj0XaG2K3NIs_apK40/edit#gid=0"",""bd!A1:N1000""),11,FALSE))"),"")</f>
        <v/>
      </c>
      <c r="F201" s="5" t="str">
        <f>IFERROR(__xludf.DUMMYFUNCTION("if(A201="""","""",SPLIT(E201,"",""))"),"")</f>
        <v/>
      </c>
      <c r="G201" s="5"/>
      <c r="H201" s="6" t="str">
        <f t="shared" si="1"/>
        <v/>
      </c>
      <c r="K201" s="7"/>
    </row>
    <row r="202">
      <c r="A202" s="8"/>
      <c r="B202" s="5" t="str">
        <f>IFERROR(__xludf.DUMMYFUNCTION("IF(A202="""","""",VLOOKUP(A202,IMPORTRANGE(""https://docs.google.com/spreadsheets/d/1Kz8qNPZIqq10folTQrs7L1dYLQj0XaG2K3NIs_apK40/edit#gid=0"",""bd!A1:N1000""),2,FALSE))"),"")</f>
        <v/>
      </c>
      <c r="C202" s="5" t="str">
        <f>IFERROR(__xludf.DUMMYFUNCTION("IF($A202="""","""",VLOOKUP($A202,IMPORTRANGE(""https://docs.google.com/spreadsheets/d/1Kz8qNPZIqq10folTQrs7L1dYLQj0XaG2K3NIs_apK40/edit#gid=0"",""bd!A1:N1000""),3,FALSE))"),"")</f>
        <v/>
      </c>
      <c r="D202" s="5" t="str">
        <f>IFERROR(__xludf.DUMMYFUNCTION("IF($A202="""","""",VLOOKUP($A202,IMPORTRANGE(""https://docs.google.com/spreadsheets/d/1Kz8qNPZIqq10folTQrs7L1dYLQj0XaG2K3NIs_apK40/edit#gid=0"",""bd!A1:N1000""),12,FALSE))"),"")</f>
        <v/>
      </c>
      <c r="E202" s="5" t="str">
        <f>IFERROR(__xludf.DUMMYFUNCTION("IF($A202="""","""",VLOOKUP($A202,IMPORTRANGE(""https://docs.google.com/spreadsheets/d/1Kz8qNPZIqq10folTQrs7L1dYLQj0XaG2K3NIs_apK40/edit#gid=0"",""bd!A1:N1000""),11,FALSE))"),"")</f>
        <v/>
      </c>
      <c r="F202" s="5" t="str">
        <f>IFERROR(__xludf.DUMMYFUNCTION("if(A202="""","""",SPLIT(E202,"",""))"),"")</f>
        <v/>
      </c>
      <c r="G202" s="5"/>
      <c r="H202" s="6" t="str">
        <f t="shared" si="1"/>
        <v/>
      </c>
      <c r="K202" s="7"/>
    </row>
    <row r="203">
      <c r="A203" s="8"/>
      <c r="B203" s="5" t="str">
        <f>IFERROR(__xludf.DUMMYFUNCTION("IF(A203="""","""",VLOOKUP(A203,IMPORTRANGE(""https://docs.google.com/spreadsheets/d/1Kz8qNPZIqq10folTQrs7L1dYLQj0XaG2K3NIs_apK40/edit#gid=0"",""bd!A1:N1000""),2,FALSE))"),"")</f>
        <v/>
      </c>
      <c r="C203" s="5" t="str">
        <f>IFERROR(__xludf.DUMMYFUNCTION("IF($A203="""","""",VLOOKUP($A203,IMPORTRANGE(""https://docs.google.com/spreadsheets/d/1Kz8qNPZIqq10folTQrs7L1dYLQj0XaG2K3NIs_apK40/edit#gid=0"",""bd!A1:N1000""),3,FALSE))"),"")</f>
        <v/>
      </c>
      <c r="D203" s="5" t="str">
        <f>IFERROR(__xludf.DUMMYFUNCTION("IF($A203="""","""",VLOOKUP($A203,IMPORTRANGE(""https://docs.google.com/spreadsheets/d/1Kz8qNPZIqq10folTQrs7L1dYLQj0XaG2K3NIs_apK40/edit#gid=0"",""bd!A1:N1000""),12,FALSE))"),"")</f>
        <v/>
      </c>
      <c r="E203" s="5" t="str">
        <f>IFERROR(__xludf.DUMMYFUNCTION("IF($A203="""","""",VLOOKUP($A203,IMPORTRANGE(""https://docs.google.com/spreadsheets/d/1Kz8qNPZIqq10folTQrs7L1dYLQj0XaG2K3NIs_apK40/edit#gid=0"",""bd!A1:N1000""),11,FALSE))"),"")</f>
        <v/>
      </c>
      <c r="F203" s="5" t="str">
        <f>IFERROR(__xludf.DUMMYFUNCTION("if(A203="""","""",SPLIT(E203,"",""))"),"")</f>
        <v/>
      </c>
      <c r="G203" s="5"/>
      <c r="H203" s="6" t="str">
        <f t="shared" si="1"/>
        <v/>
      </c>
      <c r="K203" s="7"/>
    </row>
    <row r="204">
      <c r="A204" s="8"/>
      <c r="B204" s="5" t="str">
        <f>IFERROR(__xludf.DUMMYFUNCTION("IF(A204="""","""",VLOOKUP(A204,IMPORTRANGE(""https://docs.google.com/spreadsheets/d/1Kz8qNPZIqq10folTQrs7L1dYLQj0XaG2K3NIs_apK40/edit#gid=0"",""bd!A1:N1000""),2,FALSE))"),"")</f>
        <v/>
      </c>
      <c r="C204" s="5" t="str">
        <f>IFERROR(__xludf.DUMMYFUNCTION("IF($A204="""","""",VLOOKUP($A204,IMPORTRANGE(""https://docs.google.com/spreadsheets/d/1Kz8qNPZIqq10folTQrs7L1dYLQj0XaG2K3NIs_apK40/edit#gid=0"",""bd!A1:N1000""),3,FALSE))"),"")</f>
        <v/>
      </c>
      <c r="D204" s="5" t="str">
        <f>IFERROR(__xludf.DUMMYFUNCTION("IF($A204="""","""",VLOOKUP($A204,IMPORTRANGE(""https://docs.google.com/spreadsheets/d/1Kz8qNPZIqq10folTQrs7L1dYLQj0XaG2K3NIs_apK40/edit#gid=0"",""bd!A1:N1000""),12,FALSE))"),"")</f>
        <v/>
      </c>
      <c r="E204" s="5" t="str">
        <f>IFERROR(__xludf.DUMMYFUNCTION("IF($A204="""","""",VLOOKUP($A204,IMPORTRANGE(""https://docs.google.com/spreadsheets/d/1Kz8qNPZIqq10folTQrs7L1dYLQj0XaG2K3NIs_apK40/edit#gid=0"",""bd!A1:N1000""),11,FALSE))"),"")</f>
        <v/>
      </c>
      <c r="F204" s="5" t="str">
        <f>IFERROR(__xludf.DUMMYFUNCTION("if(A204="""","""",SPLIT(E204,"",""))"),"")</f>
        <v/>
      </c>
      <c r="G204" s="5"/>
      <c r="H204" s="6" t="str">
        <f t="shared" si="1"/>
        <v/>
      </c>
      <c r="K204" s="7"/>
    </row>
    <row r="205">
      <c r="A205" s="8"/>
      <c r="B205" s="5" t="str">
        <f>IFERROR(__xludf.DUMMYFUNCTION("IF(A205="""","""",VLOOKUP(A205,IMPORTRANGE(""https://docs.google.com/spreadsheets/d/1Kz8qNPZIqq10folTQrs7L1dYLQj0XaG2K3NIs_apK40/edit#gid=0"",""bd!A1:N1000""),2,FALSE))"),"")</f>
        <v/>
      </c>
      <c r="C205" s="5" t="str">
        <f>IFERROR(__xludf.DUMMYFUNCTION("IF($A205="""","""",VLOOKUP($A205,IMPORTRANGE(""https://docs.google.com/spreadsheets/d/1Kz8qNPZIqq10folTQrs7L1dYLQj0XaG2K3NIs_apK40/edit#gid=0"",""bd!A1:N1000""),3,FALSE))"),"")</f>
        <v/>
      </c>
      <c r="D205" s="5" t="str">
        <f>IFERROR(__xludf.DUMMYFUNCTION("IF($A205="""","""",VLOOKUP($A205,IMPORTRANGE(""https://docs.google.com/spreadsheets/d/1Kz8qNPZIqq10folTQrs7L1dYLQj0XaG2K3NIs_apK40/edit#gid=0"",""bd!A1:N1000""),12,FALSE))"),"")</f>
        <v/>
      </c>
      <c r="E205" s="5" t="str">
        <f>IFERROR(__xludf.DUMMYFUNCTION("IF($A205="""","""",VLOOKUP($A205,IMPORTRANGE(""https://docs.google.com/spreadsheets/d/1Kz8qNPZIqq10folTQrs7L1dYLQj0XaG2K3NIs_apK40/edit#gid=0"",""bd!A1:N1000""),11,FALSE))"),"")</f>
        <v/>
      </c>
      <c r="F205" s="5" t="str">
        <f>IFERROR(__xludf.DUMMYFUNCTION("if(A205="""","""",SPLIT(E205,"",""))"),"")</f>
        <v/>
      </c>
      <c r="G205" s="5"/>
      <c r="H205" s="6" t="str">
        <f t="shared" si="1"/>
        <v/>
      </c>
      <c r="K205" s="7"/>
    </row>
    <row r="206">
      <c r="A206" s="8"/>
      <c r="B206" s="5" t="str">
        <f>IFERROR(__xludf.DUMMYFUNCTION("IF(A206="""","""",VLOOKUP(A206,IMPORTRANGE(""https://docs.google.com/spreadsheets/d/1Kz8qNPZIqq10folTQrs7L1dYLQj0XaG2K3NIs_apK40/edit#gid=0"",""bd!A1:N1000""),2,FALSE))"),"")</f>
        <v/>
      </c>
      <c r="C206" s="5" t="str">
        <f>IFERROR(__xludf.DUMMYFUNCTION("IF($A206="""","""",VLOOKUP($A206,IMPORTRANGE(""https://docs.google.com/spreadsheets/d/1Kz8qNPZIqq10folTQrs7L1dYLQj0XaG2K3NIs_apK40/edit#gid=0"",""bd!A1:N1000""),3,FALSE))"),"")</f>
        <v/>
      </c>
      <c r="D206" s="5" t="str">
        <f>IFERROR(__xludf.DUMMYFUNCTION("IF($A206="""","""",VLOOKUP($A206,IMPORTRANGE(""https://docs.google.com/spreadsheets/d/1Kz8qNPZIqq10folTQrs7L1dYLQj0XaG2K3NIs_apK40/edit#gid=0"",""bd!A1:N1000""),12,FALSE))"),"")</f>
        <v/>
      </c>
      <c r="E206" s="5" t="str">
        <f>IFERROR(__xludf.DUMMYFUNCTION("IF($A206="""","""",VLOOKUP($A206,IMPORTRANGE(""https://docs.google.com/spreadsheets/d/1Kz8qNPZIqq10folTQrs7L1dYLQj0XaG2K3NIs_apK40/edit#gid=0"",""bd!A1:N1000""),11,FALSE))"),"")</f>
        <v/>
      </c>
      <c r="F206" s="5" t="str">
        <f>IFERROR(__xludf.DUMMYFUNCTION("if(A206="""","""",SPLIT(E206,"",""))"),"")</f>
        <v/>
      </c>
      <c r="G206" s="5"/>
      <c r="H206" s="6" t="str">
        <f t="shared" si="1"/>
        <v/>
      </c>
      <c r="K206" s="7"/>
    </row>
    <row r="207">
      <c r="A207" s="8"/>
      <c r="B207" s="5" t="str">
        <f>IFERROR(__xludf.DUMMYFUNCTION("IF(A207="""","""",VLOOKUP(A207,IMPORTRANGE(""https://docs.google.com/spreadsheets/d/1Kz8qNPZIqq10folTQrs7L1dYLQj0XaG2K3NIs_apK40/edit#gid=0"",""bd!A1:N1000""),2,FALSE))"),"")</f>
        <v/>
      </c>
      <c r="C207" s="5" t="str">
        <f>IFERROR(__xludf.DUMMYFUNCTION("IF($A207="""","""",VLOOKUP($A207,IMPORTRANGE(""https://docs.google.com/spreadsheets/d/1Kz8qNPZIqq10folTQrs7L1dYLQj0XaG2K3NIs_apK40/edit#gid=0"",""bd!A1:N1000""),3,FALSE))"),"")</f>
        <v/>
      </c>
      <c r="D207" s="5" t="str">
        <f>IFERROR(__xludf.DUMMYFUNCTION("IF($A207="""","""",VLOOKUP($A207,IMPORTRANGE(""https://docs.google.com/spreadsheets/d/1Kz8qNPZIqq10folTQrs7L1dYLQj0XaG2K3NIs_apK40/edit#gid=0"",""bd!A1:N1000""),12,FALSE))"),"")</f>
        <v/>
      </c>
      <c r="E207" s="5" t="str">
        <f>IFERROR(__xludf.DUMMYFUNCTION("IF($A207="""","""",VLOOKUP($A207,IMPORTRANGE(""https://docs.google.com/spreadsheets/d/1Kz8qNPZIqq10folTQrs7L1dYLQj0XaG2K3NIs_apK40/edit#gid=0"",""bd!A1:N1000""),11,FALSE))"),"")</f>
        <v/>
      </c>
      <c r="F207" s="5" t="str">
        <f>IFERROR(__xludf.DUMMYFUNCTION("if(A207="""","""",SPLIT(E207,"",""))"),"")</f>
        <v/>
      </c>
      <c r="G207" s="5"/>
      <c r="H207" s="6" t="str">
        <f t="shared" si="1"/>
        <v/>
      </c>
      <c r="K207" s="7"/>
    </row>
    <row r="208">
      <c r="A208" s="8"/>
      <c r="B208" s="5" t="str">
        <f>IFERROR(__xludf.DUMMYFUNCTION("IF(A208="""","""",VLOOKUP(A208,IMPORTRANGE(""https://docs.google.com/spreadsheets/d/1Kz8qNPZIqq10folTQrs7L1dYLQj0XaG2K3NIs_apK40/edit#gid=0"",""bd!A1:N1000""),2,FALSE))"),"")</f>
        <v/>
      </c>
      <c r="C208" s="5" t="str">
        <f>IFERROR(__xludf.DUMMYFUNCTION("IF($A208="""","""",VLOOKUP($A208,IMPORTRANGE(""https://docs.google.com/spreadsheets/d/1Kz8qNPZIqq10folTQrs7L1dYLQj0XaG2K3NIs_apK40/edit#gid=0"",""bd!A1:N1000""),3,FALSE))"),"")</f>
        <v/>
      </c>
      <c r="D208" s="5" t="str">
        <f>IFERROR(__xludf.DUMMYFUNCTION("IF($A208="""","""",VLOOKUP($A208,IMPORTRANGE(""https://docs.google.com/spreadsheets/d/1Kz8qNPZIqq10folTQrs7L1dYLQj0XaG2K3NIs_apK40/edit#gid=0"",""bd!A1:N1000""),12,FALSE))"),"")</f>
        <v/>
      </c>
      <c r="E208" s="5" t="str">
        <f>IFERROR(__xludf.DUMMYFUNCTION("IF($A208="""","""",VLOOKUP($A208,IMPORTRANGE(""https://docs.google.com/spreadsheets/d/1Kz8qNPZIqq10folTQrs7L1dYLQj0XaG2K3NIs_apK40/edit#gid=0"",""bd!A1:N1000""),11,FALSE))"),"")</f>
        <v/>
      </c>
      <c r="F208" s="5" t="str">
        <f>IFERROR(__xludf.DUMMYFUNCTION("if(A208="""","""",SPLIT(E208,"",""))"),"")</f>
        <v/>
      </c>
      <c r="G208" s="5"/>
      <c r="H208" s="6" t="str">
        <f t="shared" si="1"/>
        <v/>
      </c>
      <c r="K208" s="7"/>
    </row>
    <row r="209">
      <c r="A209" s="8"/>
      <c r="B209" s="5" t="str">
        <f>IFERROR(__xludf.DUMMYFUNCTION("IF(A209="""","""",VLOOKUP(A209,IMPORTRANGE(""https://docs.google.com/spreadsheets/d/1Kz8qNPZIqq10folTQrs7L1dYLQj0XaG2K3NIs_apK40/edit#gid=0"",""bd!A1:N1000""),2,FALSE))"),"")</f>
        <v/>
      </c>
      <c r="C209" s="5" t="str">
        <f>IFERROR(__xludf.DUMMYFUNCTION("IF($A209="""","""",VLOOKUP($A209,IMPORTRANGE(""https://docs.google.com/spreadsheets/d/1Kz8qNPZIqq10folTQrs7L1dYLQj0XaG2K3NIs_apK40/edit#gid=0"",""bd!A1:N1000""),3,FALSE))"),"")</f>
        <v/>
      </c>
      <c r="D209" s="5" t="str">
        <f>IFERROR(__xludf.DUMMYFUNCTION("IF($A209="""","""",VLOOKUP($A209,IMPORTRANGE(""https://docs.google.com/spreadsheets/d/1Kz8qNPZIqq10folTQrs7L1dYLQj0XaG2K3NIs_apK40/edit#gid=0"",""bd!A1:N1000""),12,FALSE))"),"")</f>
        <v/>
      </c>
      <c r="E209" s="5" t="str">
        <f>IFERROR(__xludf.DUMMYFUNCTION("IF($A209="""","""",VLOOKUP($A209,IMPORTRANGE(""https://docs.google.com/spreadsheets/d/1Kz8qNPZIqq10folTQrs7L1dYLQj0XaG2K3NIs_apK40/edit#gid=0"",""bd!A1:N1000""),11,FALSE))"),"")</f>
        <v/>
      </c>
      <c r="F209" s="5" t="str">
        <f>IFERROR(__xludf.DUMMYFUNCTION("if(A209="""","""",SPLIT(E209,"",""))"),"")</f>
        <v/>
      </c>
      <c r="G209" s="5"/>
      <c r="H209" s="6" t="str">
        <f t="shared" si="1"/>
        <v/>
      </c>
      <c r="K209" s="7"/>
    </row>
    <row r="210">
      <c r="A210" s="8"/>
      <c r="B210" s="5" t="str">
        <f>IFERROR(__xludf.DUMMYFUNCTION("IF(A210="""","""",VLOOKUP(A210,IMPORTRANGE(""https://docs.google.com/spreadsheets/d/1Kz8qNPZIqq10folTQrs7L1dYLQj0XaG2K3NIs_apK40/edit#gid=0"",""bd!A1:N1000""),2,FALSE))"),"")</f>
        <v/>
      </c>
      <c r="C210" s="5" t="str">
        <f>IFERROR(__xludf.DUMMYFUNCTION("IF($A210="""","""",VLOOKUP($A210,IMPORTRANGE(""https://docs.google.com/spreadsheets/d/1Kz8qNPZIqq10folTQrs7L1dYLQj0XaG2K3NIs_apK40/edit#gid=0"",""bd!A1:N1000""),3,FALSE))"),"")</f>
        <v/>
      </c>
      <c r="D210" s="5" t="str">
        <f>IFERROR(__xludf.DUMMYFUNCTION("IF($A210="""","""",VLOOKUP($A210,IMPORTRANGE(""https://docs.google.com/spreadsheets/d/1Kz8qNPZIqq10folTQrs7L1dYLQj0XaG2K3NIs_apK40/edit#gid=0"",""bd!A1:N1000""),12,FALSE))"),"")</f>
        <v/>
      </c>
      <c r="E210" s="5" t="str">
        <f>IFERROR(__xludf.DUMMYFUNCTION("IF($A210="""","""",VLOOKUP($A210,IMPORTRANGE(""https://docs.google.com/spreadsheets/d/1Kz8qNPZIqq10folTQrs7L1dYLQj0XaG2K3NIs_apK40/edit#gid=0"",""bd!A1:N1000""),11,FALSE))"),"")</f>
        <v/>
      </c>
      <c r="F210" s="5" t="str">
        <f>IFERROR(__xludf.DUMMYFUNCTION("if(A210="""","""",SPLIT(E210,"",""))"),"")</f>
        <v/>
      </c>
      <c r="G210" s="5"/>
      <c r="H210" s="6" t="str">
        <f t="shared" si="1"/>
        <v/>
      </c>
      <c r="K210" s="7"/>
    </row>
    <row r="211">
      <c r="A211" s="8"/>
      <c r="B211" s="5" t="str">
        <f>IFERROR(__xludf.DUMMYFUNCTION("IF(A211="""","""",VLOOKUP(A211,IMPORTRANGE(""https://docs.google.com/spreadsheets/d/1Kz8qNPZIqq10folTQrs7L1dYLQj0XaG2K3NIs_apK40/edit#gid=0"",""bd!A1:N1000""),2,FALSE))"),"")</f>
        <v/>
      </c>
      <c r="C211" s="5" t="str">
        <f>IFERROR(__xludf.DUMMYFUNCTION("IF($A211="""","""",VLOOKUP($A211,IMPORTRANGE(""https://docs.google.com/spreadsheets/d/1Kz8qNPZIqq10folTQrs7L1dYLQj0XaG2K3NIs_apK40/edit#gid=0"",""bd!A1:N1000""),3,FALSE))"),"")</f>
        <v/>
      </c>
      <c r="D211" s="5" t="str">
        <f>IFERROR(__xludf.DUMMYFUNCTION("IF($A211="""","""",VLOOKUP($A211,IMPORTRANGE(""https://docs.google.com/spreadsheets/d/1Kz8qNPZIqq10folTQrs7L1dYLQj0XaG2K3NIs_apK40/edit#gid=0"",""bd!A1:N1000""),12,FALSE))"),"")</f>
        <v/>
      </c>
      <c r="E211" s="5" t="str">
        <f>IFERROR(__xludf.DUMMYFUNCTION("IF($A211="""","""",VLOOKUP($A211,IMPORTRANGE(""https://docs.google.com/spreadsheets/d/1Kz8qNPZIqq10folTQrs7L1dYLQj0XaG2K3NIs_apK40/edit#gid=0"",""bd!A1:N1000""),11,FALSE))"),"")</f>
        <v/>
      </c>
      <c r="F211" s="5" t="str">
        <f>IFERROR(__xludf.DUMMYFUNCTION("if(A211="""","""",SPLIT(E211,"",""))"),"")</f>
        <v/>
      </c>
      <c r="G211" s="5"/>
      <c r="H211" s="6" t="str">
        <f t="shared" si="1"/>
        <v/>
      </c>
      <c r="K211" s="7"/>
    </row>
    <row r="212">
      <c r="A212" s="8"/>
      <c r="B212" s="5" t="str">
        <f>IFERROR(__xludf.DUMMYFUNCTION("IF(A212="""","""",VLOOKUP(A212,IMPORTRANGE(""https://docs.google.com/spreadsheets/d/1Kz8qNPZIqq10folTQrs7L1dYLQj0XaG2K3NIs_apK40/edit#gid=0"",""bd!A1:N1000""),2,FALSE))"),"")</f>
        <v/>
      </c>
      <c r="C212" s="5" t="str">
        <f>IFERROR(__xludf.DUMMYFUNCTION("IF($A212="""","""",VLOOKUP($A212,IMPORTRANGE(""https://docs.google.com/spreadsheets/d/1Kz8qNPZIqq10folTQrs7L1dYLQj0XaG2K3NIs_apK40/edit#gid=0"",""bd!A1:N1000""),3,FALSE))"),"")</f>
        <v/>
      </c>
      <c r="D212" s="5" t="str">
        <f>IFERROR(__xludf.DUMMYFUNCTION("IF($A212="""","""",VLOOKUP($A212,IMPORTRANGE(""https://docs.google.com/spreadsheets/d/1Kz8qNPZIqq10folTQrs7L1dYLQj0XaG2K3NIs_apK40/edit#gid=0"",""bd!A1:N1000""),12,FALSE))"),"")</f>
        <v/>
      </c>
      <c r="E212" s="5" t="str">
        <f>IFERROR(__xludf.DUMMYFUNCTION("IF($A212="""","""",VLOOKUP($A212,IMPORTRANGE(""https://docs.google.com/spreadsheets/d/1Kz8qNPZIqq10folTQrs7L1dYLQj0XaG2K3NIs_apK40/edit#gid=0"",""bd!A1:N1000""),11,FALSE))"),"")</f>
        <v/>
      </c>
      <c r="F212" s="5" t="str">
        <f>IFERROR(__xludf.DUMMYFUNCTION("if(A212="""","""",SPLIT(E212,"",""))"),"")</f>
        <v/>
      </c>
      <c r="G212" s="5"/>
      <c r="H212" s="6" t="str">
        <f t="shared" si="1"/>
        <v/>
      </c>
      <c r="K212" s="7"/>
    </row>
    <row r="213">
      <c r="A213" s="8"/>
      <c r="B213" s="5" t="str">
        <f>IFERROR(__xludf.DUMMYFUNCTION("IF(A213="""","""",VLOOKUP(A213,IMPORTRANGE(""https://docs.google.com/spreadsheets/d/1Kz8qNPZIqq10folTQrs7L1dYLQj0XaG2K3NIs_apK40/edit#gid=0"",""bd!A1:N1000""),2,FALSE))"),"")</f>
        <v/>
      </c>
      <c r="C213" s="5" t="str">
        <f>IFERROR(__xludf.DUMMYFUNCTION("IF($A213="""","""",VLOOKUP($A213,IMPORTRANGE(""https://docs.google.com/spreadsheets/d/1Kz8qNPZIqq10folTQrs7L1dYLQj0XaG2K3NIs_apK40/edit#gid=0"",""bd!A1:N1000""),3,FALSE))"),"")</f>
        <v/>
      </c>
      <c r="D213" s="5" t="str">
        <f>IFERROR(__xludf.DUMMYFUNCTION("IF($A213="""","""",VLOOKUP($A213,IMPORTRANGE(""https://docs.google.com/spreadsheets/d/1Kz8qNPZIqq10folTQrs7L1dYLQj0XaG2K3NIs_apK40/edit#gid=0"",""bd!A1:N1000""),12,FALSE))"),"")</f>
        <v/>
      </c>
      <c r="E213" s="5" t="str">
        <f>IFERROR(__xludf.DUMMYFUNCTION("IF($A213="""","""",VLOOKUP($A213,IMPORTRANGE(""https://docs.google.com/spreadsheets/d/1Kz8qNPZIqq10folTQrs7L1dYLQj0XaG2K3NIs_apK40/edit#gid=0"",""bd!A1:N1000""),11,FALSE))"),"")</f>
        <v/>
      </c>
      <c r="F213" s="5" t="str">
        <f>IFERROR(__xludf.DUMMYFUNCTION("if(A213="""","""",SPLIT(E213,"",""))"),"")</f>
        <v/>
      </c>
      <c r="G213" s="5"/>
      <c r="H213" s="6" t="str">
        <f t="shared" si="1"/>
        <v/>
      </c>
      <c r="K213" s="7"/>
    </row>
    <row r="214">
      <c r="A214" s="8"/>
      <c r="B214" s="5" t="str">
        <f>IFERROR(__xludf.DUMMYFUNCTION("IF(A214="""","""",VLOOKUP(A214,IMPORTRANGE(""https://docs.google.com/spreadsheets/d/1Kz8qNPZIqq10folTQrs7L1dYLQj0XaG2K3NIs_apK40/edit#gid=0"",""bd!A1:N1000""),2,FALSE))"),"")</f>
        <v/>
      </c>
      <c r="C214" s="5" t="str">
        <f>IFERROR(__xludf.DUMMYFUNCTION("IF($A214="""","""",VLOOKUP($A214,IMPORTRANGE(""https://docs.google.com/spreadsheets/d/1Kz8qNPZIqq10folTQrs7L1dYLQj0XaG2K3NIs_apK40/edit#gid=0"",""bd!A1:N1000""),3,FALSE))"),"")</f>
        <v/>
      </c>
      <c r="D214" s="5" t="str">
        <f>IFERROR(__xludf.DUMMYFUNCTION("IF($A214="""","""",VLOOKUP($A214,IMPORTRANGE(""https://docs.google.com/spreadsheets/d/1Kz8qNPZIqq10folTQrs7L1dYLQj0XaG2K3NIs_apK40/edit#gid=0"",""bd!A1:N1000""),12,FALSE))"),"")</f>
        <v/>
      </c>
      <c r="E214" s="5" t="str">
        <f>IFERROR(__xludf.DUMMYFUNCTION("IF($A214="""","""",VLOOKUP($A214,IMPORTRANGE(""https://docs.google.com/spreadsheets/d/1Kz8qNPZIqq10folTQrs7L1dYLQj0XaG2K3NIs_apK40/edit#gid=0"",""bd!A1:N1000""),11,FALSE))"),"")</f>
        <v/>
      </c>
      <c r="F214" s="5" t="str">
        <f>IFERROR(__xludf.DUMMYFUNCTION("if(A214="""","""",SPLIT(E214,"",""))"),"")</f>
        <v/>
      </c>
      <c r="G214" s="5"/>
      <c r="H214" s="6" t="str">
        <f t="shared" si="1"/>
        <v/>
      </c>
      <c r="K214" s="7"/>
    </row>
    <row r="215">
      <c r="A215" s="8"/>
      <c r="B215" s="5" t="str">
        <f>IFERROR(__xludf.DUMMYFUNCTION("IF(A215="""","""",VLOOKUP(A215,IMPORTRANGE(""https://docs.google.com/spreadsheets/d/1Kz8qNPZIqq10folTQrs7L1dYLQj0XaG2K3NIs_apK40/edit#gid=0"",""bd!A1:N1000""),2,FALSE))"),"")</f>
        <v/>
      </c>
      <c r="C215" s="5" t="str">
        <f>IFERROR(__xludf.DUMMYFUNCTION("IF($A215="""","""",VLOOKUP($A215,IMPORTRANGE(""https://docs.google.com/spreadsheets/d/1Kz8qNPZIqq10folTQrs7L1dYLQj0XaG2K3NIs_apK40/edit#gid=0"",""bd!A1:N1000""),3,FALSE))"),"")</f>
        <v/>
      </c>
      <c r="D215" s="5" t="str">
        <f>IFERROR(__xludf.DUMMYFUNCTION("IF($A215="""","""",VLOOKUP($A215,IMPORTRANGE(""https://docs.google.com/spreadsheets/d/1Kz8qNPZIqq10folTQrs7L1dYLQj0XaG2K3NIs_apK40/edit#gid=0"",""bd!A1:N1000""),12,FALSE))"),"")</f>
        <v/>
      </c>
      <c r="E215" s="5" t="str">
        <f>IFERROR(__xludf.DUMMYFUNCTION("IF($A215="""","""",VLOOKUP($A215,IMPORTRANGE(""https://docs.google.com/spreadsheets/d/1Kz8qNPZIqq10folTQrs7L1dYLQj0XaG2K3NIs_apK40/edit#gid=0"",""bd!A1:N1000""),11,FALSE))"),"")</f>
        <v/>
      </c>
      <c r="F215" s="5" t="str">
        <f>IFERROR(__xludf.DUMMYFUNCTION("if(A215="""","""",SPLIT(E215,"",""))"),"")</f>
        <v/>
      </c>
      <c r="G215" s="5"/>
      <c r="H215" s="6" t="str">
        <f t="shared" si="1"/>
        <v/>
      </c>
      <c r="K215" s="7"/>
    </row>
    <row r="216">
      <c r="A216" s="8"/>
      <c r="B216" s="5" t="str">
        <f>IFERROR(__xludf.DUMMYFUNCTION("IF(A216="""","""",VLOOKUP(A216,IMPORTRANGE(""https://docs.google.com/spreadsheets/d/1Kz8qNPZIqq10folTQrs7L1dYLQj0XaG2K3NIs_apK40/edit#gid=0"",""bd!A1:N1000""),2,FALSE))"),"")</f>
        <v/>
      </c>
      <c r="C216" s="5" t="str">
        <f>IFERROR(__xludf.DUMMYFUNCTION("IF($A216="""","""",VLOOKUP($A216,IMPORTRANGE(""https://docs.google.com/spreadsheets/d/1Kz8qNPZIqq10folTQrs7L1dYLQj0XaG2K3NIs_apK40/edit#gid=0"",""bd!A1:N1000""),3,FALSE))"),"")</f>
        <v/>
      </c>
      <c r="D216" s="5" t="str">
        <f>IFERROR(__xludf.DUMMYFUNCTION("IF($A216="""","""",VLOOKUP($A216,IMPORTRANGE(""https://docs.google.com/spreadsheets/d/1Kz8qNPZIqq10folTQrs7L1dYLQj0XaG2K3NIs_apK40/edit#gid=0"",""bd!A1:N1000""),12,FALSE))"),"")</f>
        <v/>
      </c>
      <c r="E216" s="5" t="str">
        <f>IFERROR(__xludf.DUMMYFUNCTION("IF($A216="""","""",VLOOKUP($A216,IMPORTRANGE(""https://docs.google.com/spreadsheets/d/1Kz8qNPZIqq10folTQrs7L1dYLQj0XaG2K3NIs_apK40/edit#gid=0"",""bd!A1:N1000""),11,FALSE))"),"")</f>
        <v/>
      </c>
      <c r="F216" s="5" t="str">
        <f>IFERROR(__xludf.DUMMYFUNCTION("if(A216="""","""",SPLIT(E216,"",""))"),"")</f>
        <v/>
      </c>
      <c r="G216" s="5"/>
      <c r="H216" s="6" t="str">
        <f t="shared" si="1"/>
        <v/>
      </c>
      <c r="K216" s="7"/>
    </row>
    <row r="217">
      <c r="A217" s="8"/>
      <c r="B217" s="5" t="str">
        <f>IFERROR(__xludf.DUMMYFUNCTION("IF(A217="""","""",VLOOKUP(A217,IMPORTRANGE(""https://docs.google.com/spreadsheets/d/1Kz8qNPZIqq10folTQrs7L1dYLQj0XaG2K3NIs_apK40/edit#gid=0"",""bd!A1:N1000""),2,FALSE))"),"")</f>
        <v/>
      </c>
      <c r="C217" s="5" t="str">
        <f>IFERROR(__xludf.DUMMYFUNCTION("IF($A217="""","""",VLOOKUP($A217,IMPORTRANGE(""https://docs.google.com/spreadsheets/d/1Kz8qNPZIqq10folTQrs7L1dYLQj0XaG2K3NIs_apK40/edit#gid=0"",""bd!A1:N1000""),3,FALSE))"),"")</f>
        <v/>
      </c>
      <c r="D217" s="5" t="str">
        <f>IFERROR(__xludf.DUMMYFUNCTION("IF($A217="""","""",VLOOKUP($A217,IMPORTRANGE(""https://docs.google.com/spreadsheets/d/1Kz8qNPZIqq10folTQrs7L1dYLQj0XaG2K3NIs_apK40/edit#gid=0"",""bd!A1:N1000""),12,FALSE))"),"")</f>
        <v/>
      </c>
      <c r="E217" s="5" t="str">
        <f>IFERROR(__xludf.DUMMYFUNCTION("IF($A217="""","""",VLOOKUP($A217,IMPORTRANGE(""https://docs.google.com/spreadsheets/d/1Kz8qNPZIqq10folTQrs7L1dYLQj0XaG2K3NIs_apK40/edit#gid=0"",""bd!A1:N1000""),11,FALSE))"),"")</f>
        <v/>
      </c>
      <c r="F217" s="5" t="str">
        <f>IFERROR(__xludf.DUMMYFUNCTION("if(A217="""","""",SPLIT(E217,"",""))"),"")</f>
        <v/>
      </c>
      <c r="G217" s="5"/>
      <c r="H217" s="6" t="str">
        <f t="shared" si="1"/>
        <v/>
      </c>
      <c r="K217" s="7"/>
    </row>
    <row r="218">
      <c r="A218" s="8"/>
      <c r="B218" s="5" t="str">
        <f>IFERROR(__xludf.DUMMYFUNCTION("IF(A218="""","""",VLOOKUP(A218,IMPORTRANGE(""https://docs.google.com/spreadsheets/d/1Kz8qNPZIqq10folTQrs7L1dYLQj0XaG2K3NIs_apK40/edit#gid=0"",""bd!A1:N1000""),2,FALSE))"),"")</f>
        <v/>
      </c>
      <c r="C218" s="5" t="str">
        <f>IFERROR(__xludf.DUMMYFUNCTION("IF($A218="""","""",VLOOKUP($A218,IMPORTRANGE(""https://docs.google.com/spreadsheets/d/1Kz8qNPZIqq10folTQrs7L1dYLQj0XaG2K3NIs_apK40/edit#gid=0"",""bd!A1:N1000""),3,FALSE))"),"")</f>
        <v/>
      </c>
      <c r="D218" s="5" t="str">
        <f>IFERROR(__xludf.DUMMYFUNCTION("IF($A218="""","""",VLOOKUP($A218,IMPORTRANGE(""https://docs.google.com/spreadsheets/d/1Kz8qNPZIqq10folTQrs7L1dYLQj0XaG2K3NIs_apK40/edit#gid=0"",""bd!A1:N1000""),12,FALSE))"),"")</f>
        <v/>
      </c>
      <c r="E218" s="5" t="str">
        <f>IFERROR(__xludf.DUMMYFUNCTION("IF($A218="""","""",VLOOKUP($A218,IMPORTRANGE(""https://docs.google.com/spreadsheets/d/1Kz8qNPZIqq10folTQrs7L1dYLQj0XaG2K3NIs_apK40/edit#gid=0"",""bd!A1:N1000""),11,FALSE))"),"")</f>
        <v/>
      </c>
      <c r="F218" s="5" t="str">
        <f>IFERROR(__xludf.DUMMYFUNCTION("if(A218="""","""",SPLIT(E218,"",""))"),"")</f>
        <v/>
      </c>
      <c r="G218" s="5"/>
      <c r="H218" s="6" t="str">
        <f t="shared" si="1"/>
        <v/>
      </c>
      <c r="K218" s="7"/>
    </row>
    <row r="219">
      <c r="A219" s="8"/>
      <c r="B219" s="5" t="str">
        <f>IFERROR(__xludf.DUMMYFUNCTION("IF(A219="""","""",VLOOKUP(A219,IMPORTRANGE(""https://docs.google.com/spreadsheets/d/1Kz8qNPZIqq10folTQrs7L1dYLQj0XaG2K3NIs_apK40/edit#gid=0"",""bd!A1:N1000""),2,FALSE))"),"")</f>
        <v/>
      </c>
      <c r="C219" s="5" t="str">
        <f>IFERROR(__xludf.DUMMYFUNCTION("IF($A219="""","""",VLOOKUP($A219,IMPORTRANGE(""https://docs.google.com/spreadsheets/d/1Kz8qNPZIqq10folTQrs7L1dYLQj0XaG2K3NIs_apK40/edit#gid=0"",""bd!A1:N1000""),3,FALSE))"),"")</f>
        <v/>
      </c>
      <c r="D219" s="5" t="str">
        <f>IFERROR(__xludf.DUMMYFUNCTION("IF($A219="""","""",VLOOKUP($A219,IMPORTRANGE(""https://docs.google.com/spreadsheets/d/1Kz8qNPZIqq10folTQrs7L1dYLQj0XaG2K3NIs_apK40/edit#gid=0"",""bd!A1:N1000""),12,FALSE))"),"")</f>
        <v/>
      </c>
      <c r="E219" s="5" t="str">
        <f>IFERROR(__xludf.DUMMYFUNCTION("IF($A219="""","""",VLOOKUP($A219,IMPORTRANGE(""https://docs.google.com/spreadsheets/d/1Kz8qNPZIqq10folTQrs7L1dYLQj0XaG2K3NIs_apK40/edit#gid=0"",""bd!A1:N1000""),11,FALSE))"),"")</f>
        <v/>
      </c>
      <c r="F219" s="5" t="str">
        <f>IFERROR(__xludf.DUMMYFUNCTION("if(A219="""","""",SPLIT(E219,"",""))"),"")</f>
        <v/>
      </c>
      <c r="G219" s="5"/>
      <c r="H219" s="6" t="str">
        <f t="shared" si="1"/>
        <v/>
      </c>
      <c r="K219" s="7"/>
    </row>
    <row r="220">
      <c r="A220" s="8"/>
      <c r="B220" s="5" t="str">
        <f>IFERROR(__xludf.DUMMYFUNCTION("IF(A220="""","""",VLOOKUP(A220,IMPORTRANGE(""https://docs.google.com/spreadsheets/d/1Kz8qNPZIqq10folTQrs7L1dYLQj0XaG2K3NIs_apK40/edit#gid=0"",""bd!A1:N1000""),2,FALSE))"),"")</f>
        <v/>
      </c>
      <c r="C220" s="5" t="str">
        <f>IFERROR(__xludf.DUMMYFUNCTION("IF($A220="""","""",VLOOKUP($A220,IMPORTRANGE(""https://docs.google.com/spreadsheets/d/1Kz8qNPZIqq10folTQrs7L1dYLQj0XaG2K3NIs_apK40/edit#gid=0"",""bd!A1:N1000""),3,FALSE))"),"")</f>
        <v/>
      </c>
      <c r="D220" s="5" t="str">
        <f>IFERROR(__xludf.DUMMYFUNCTION("IF($A220="""","""",VLOOKUP($A220,IMPORTRANGE(""https://docs.google.com/spreadsheets/d/1Kz8qNPZIqq10folTQrs7L1dYLQj0XaG2K3NIs_apK40/edit#gid=0"",""bd!A1:N1000""),12,FALSE))"),"")</f>
        <v/>
      </c>
      <c r="E220" s="5" t="str">
        <f>IFERROR(__xludf.DUMMYFUNCTION("IF($A220="""","""",VLOOKUP($A220,IMPORTRANGE(""https://docs.google.com/spreadsheets/d/1Kz8qNPZIqq10folTQrs7L1dYLQj0XaG2K3NIs_apK40/edit#gid=0"",""bd!A1:N1000""),11,FALSE))"),"")</f>
        <v/>
      </c>
      <c r="F220" s="5" t="str">
        <f>IFERROR(__xludf.DUMMYFUNCTION("if(A220="""","""",SPLIT(E220,"",""))"),"")</f>
        <v/>
      </c>
      <c r="G220" s="5"/>
      <c r="H220" s="6" t="str">
        <f t="shared" si="1"/>
        <v/>
      </c>
      <c r="K220" s="7"/>
    </row>
    <row r="221">
      <c r="A221" s="8"/>
      <c r="B221" s="5" t="str">
        <f>IFERROR(__xludf.DUMMYFUNCTION("IF(A221="""","""",VLOOKUP(A221,IMPORTRANGE(""https://docs.google.com/spreadsheets/d/1Kz8qNPZIqq10folTQrs7L1dYLQj0XaG2K3NIs_apK40/edit#gid=0"",""bd!A1:N1000""),2,FALSE))"),"")</f>
        <v/>
      </c>
      <c r="C221" s="5" t="str">
        <f>IFERROR(__xludf.DUMMYFUNCTION("IF($A221="""","""",VLOOKUP($A221,IMPORTRANGE(""https://docs.google.com/spreadsheets/d/1Kz8qNPZIqq10folTQrs7L1dYLQj0XaG2K3NIs_apK40/edit#gid=0"",""bd!A1:N1000""),3,FALSE))"),"")</f>
        <v/>
      </c>
      <c r="D221" s="5" t="str">
        <f>IFERROR(__xludf.DUMMYFUNCTION("IF($A221="""","""",VLOOKUP($A221,IMPORTRANGE(""https://docs.google.com/spreadsheets/d/1Kz8qNPZIqq10folTQrs7L1dYLQj0XaG2K3NIs_apK40/edit#gid=0"",""bd!A1:N1000""),12,FALSE))"),"")</f>
        <v/>
      </c>
      <c r="E221" s="5" t="str">
        <f>IFERROR(__xludf.DUMMYFUNCTION("IF($A221="""","""",VLOOKUP($A221,IMPORTRANGE(""https://docs.google.com/spreadsheets/d/1Kz8qNPZIqq10folTQrs7L1dYLQj0XaG2K3NIs_apK40/edit#gid=0"",""bd!A1:N1000""),11,FALSE))"),"")</f>
        <v/>
      </c>
      <c r="F221" s="5" t="str">
        <f>IFERROR(__xludf.DUMMYFUNCTION("if(A221="""","""",SPLIT(E221,"",""))"),"")</f>
        <v/>
      </c>
      <c r="G221" s="5"/>
      <c r="H221" s="6" t="str">
        <f t="shared" si="1"/>
        <v/>
      </c>
      <c r="K221" s="7"/>
    </row>
    <row r="222">
      <c r="A222" s="8"/>
      <c r="B222" s="5" t="str">
        <f>IFERROR(__xludf.DUMMYFUNCTION("IF(A222="""","""",VLOOKUP(A222,IMPORTRANGE(""https://docs.google.com/spreadsheets/d/1Kz8qNPZIqq10folTQrs7L1dYLQj0XaG2K3NIs_apK40/edit#gid=0"",""bd!A1:N1000""),2,FALSE))"),"")</f>
        <v/>
      </c>
      <c r="C222" s="5" t="str">
        <f>IFERROR(__xludf.DUMMYFUNCTION("IF($A222="""","""",VLOOKUP($A222,IMPORTRANGE(""https://docs.google.com/spreadsheets/d/1Kz8qNPZIqq10folTQrs7L1dYLQj0XaG2K3NIs_apK40/edit#gid=0"",""bd!A1:N1000""),3,FALSE))"),"")</f>
        <v/>
      </c>
      <c r="D222" s="5" t="str">
        <f>IFERROR(__xludf.DUMMYFUNCTION("IF($A222="""","""",VLOOKUP($A222,IMPORTRANGE(""https://docs.google.com/spreadsheets/d/1Kz8qNPZIqq10folTQrs7L1dYLQj0XaG2K3NIs_apK40/edit#gid=0"",""bd!A1:N1000""),12,FALSE))"),"")</f>
        <v/>
      </c>
      <c r="E222" s="5" t="str">
        <f>IFERROR(__xludf.DUMMYFUNCTION("IF($A222="""","""",VLOOKUP($A222,IMPORTRANGE(""https://docs.google.com/spreadsheets/d/1Kz8qNPZIqq10folTQrs7L1dYLQj0XaG2K3NIs_apK40/edit#gid=0"",""bd!A1:N1000""),11,FALSE))"),"")</f>
        <v/>
      </c>
      <c r="F222" s="5" t="str">
        <f>IFERROR(__xludf.DUMMYFUNCTION("if(A222="""","""",SPLIT(E222,"",""))"),"")</f>
        <v/>
      </c>
      <c r="G222" s="5"/>
      <c r="H222" s="6" t="str">
        <f t="shared" si="1"/>
        <v/>
      </c>
      <c r="K222" s="7"/>
    </row>
    <row r="223">
      <c r="A223" s="8"/>
      <c r="B223" s="5" t="str">
        <f>IFERROR(__xludf.DUMMYFUNCTION("IF(A223="""","""",VLOOKUP(A223,IMPORTRANGE(""https://docs.google.com/spreadsheets/d/1Kz8qNPZIqq10folTQrs7L1dYLQj0XaG2K3NIs_apK40/edit#gid=0"",""bd!A1:N1000""),2,FALSE))"),"")</f>
        <v/>
      </c>
      <c r="C223" s="5" t="str">
        <f>IFERROR(__xludf.DUMMYFUNCTION("IF($A223="""","""",VLOOKUP($A223,IMPORTRANGE(""https://docs.google.com/spreadsheets/d/1Kz8qNPZIqq10folTQrs7L1dYLQj0XaG2K3NIs_apK40/edit#gid=0"",""bd!A1:N1000""),3,FALSE))"),"")</f>
        <v/>
      </c>
      <c r="D223" s="5" t="str">
        <f>IFERROR(__xludf.DUMMYFUNCTION("IF($A223="""","""",VLOOKUP($A223,IMPORTRANGE(""https://docs.google.com/spreadsheets/d/1Kz8qNPZIqq10folTQrs7L1dYLQj0XaG2K3NIs_apK40/edit#gid=0"",""bd!A1:N1000""),12,FALSE))"),"")</f>
        <v/>
      </c>
      <c r="E223" s="5" t="str">
        <f>IFERROR(__xludf.DUMMYFUNCTION("IF($A223="""","""",VLOOKUP($A223,IMPORTRANGE(""https://docs.google.com/spreadsheets/d/1Kz8qNPZIqq10folTQrs7L1dYLQj0XaG2K3NIs_apK40/edit#gid=0"",""bd!A1:N1000""),11,FALSE))"),"")</f>
        <v/>
      </c>
      <c r="F223" s="5" t="str">
        <f>IFERROR(__xludf.DUMMYFUNCTION("if(A223="""","""",SPLIT(E223,"",""))"),"")</f>
        <v/>
      </c>
      <c r="G223" s="5"/>
      <c r="H223" s="6" t="str">
        <f t="shared" si="1"/>
        <v/>
      </c>
      <c r="K223" s="7"/>
    </row>
    <row r="224">
      <c r="A224" s="8"/>
      <c r="B224" s="5" t="str">
        <f>IFERROR(__xludf.DUMMYFUNCTION("IF(A224="""","""",VLOOKUP(A224,IMPORTRANGE(""https://docs.google.com/spreadsheets/d/1Kz8qNPZIqq10folTQrs7L1dYLQj0XaG2K3NIs_apK40/edit#gid=0"",""bd!A1:N1000""),2,FALSE))"),"")</f>
        <v/>
      </c>
      <c r="C224" s="5" t="str">
        <f>IFERROR(__xludf.DUMMYFUNCTION("IF($A224="""","""",VLOOKUP($A224,IMPORTRANGE(""https://docs.google.com/spreadsheets/d/1Kz8qNPZIqq10folTQrs7L1dYLQj0XaG2K3NIs_apK40/edit#gid=0"",""bd!A1:N1000""),3,FALSE))"),"")</f>
        <v/>
      </c>
      <c r="D224" s="5" t="str">
        <f>IFERROR(__xludf.DUMMYFUNCTION("IF($A224="""","""",VLOOKUP($A224,IMPORTRANGE(""https://docs.google.com/spreadsheets/d/1Kz8qNPZIqq10folTQrs7L1dYLQj0XaG2K3NIs_apK40/edit#gid=0"",""bd!A1:N1000""),12,FALSE))"),"")</f>
        <v/>
      </c>
      <c r="E224" s="5" t="str">
        <f>IFERROR(__xludf.DUMMYFUNCTION("IF($A224="""","""",VLOOKUP($A224,IMPORTRANGE(""https://docs.google.com/spreadsheets/d/1Kz8qNPZIqq10folTQrs7L1dYLQj0XaG2K3NIs_apK40/edit#gid=0"",""bd!A1:N1000""),11,FALSE))"),"")</f>
        <v/>
      </c>
      <c r="F224" s="5" t="str">
        <f>IFERROR(__xludf.DUMMYFUNCTION("if(A224="""","""",SPLIT(E224,"",""))"),"")</f>
        <v/>
      </c>
      <c r="G224" s="5"/>
      <c r="H224" s="6" t="str">
        <f t="shared" si="1"/>
        <v/>
      </c>
      <c r="K224" s="7"/>
    </row>
    <row r="225">
      <c r="A225" s="8"/>
      <c r="B225" s="5" t="str">
        <f>IFERROR(__xludf.DUMMYFUNCTION("IF(A225="""","""",VLOOKUP(A225,IMPORTRANGE(""https://docs.google.com/spreadsheets/d/1Kz8qNPZIqq10folTQrs7L1dYLQj0XaG2K3NIs_apK40/edit#gid=0"",""bd!A1:N1000""),2,FALSE))"),"")</f>
        <v/>
      </c>
      <c r="C225" s="5" t="str">
        <f>IFERROR(__xludf.DUMMYFUNCTION("IF($A225="""","""",VLOOKUP($A225,IMPORTRANGE(""https://docs.google.com/spreadsheets/d/1Kz8qNPZIqq10folTQrs7L1dYLQj0XaG2K3NIs_apK40/edit#gid=0"",""bd!A1:N1000""),3,FALSE))"),"")</f>
        <v/>
      </c>
      <c r="D225" s="5" t="str">
        <f>IFERROR(__xludf.DUMMYFUNCTION("IF($A225="""","""",VLOOKUP($A225,IMPORTRANGE(""https://docs.google.com/spreadsheets/d/1Kz8qNPZIqq10folTQrs7L1dYLQj0XaG2K3NIs_apK40/edit#gid=0"",""bd!A1:N1000""),12,FALSE))"),"")</f>
        <v/>
      </c>
      <c r="E225" s="5" t="str">
        <f>IFERROR(__xludf.DUMMYFUNCTION("IF($A225="""","""",VLOOKUP($A225,IMPORTRANGE(""https://docs.google.com/spreadsheets/d/1Kz8qNPZIqq10folTQrs7L1dYLQj0XaG2K3NIs_apK40/edit#gid=0"",""bd!A1:N1000""),11,FALSE))"),"")</f>
        <v/>
      </c>
      <c r="F225" s="5" t="str">
        <f>IFERROR(__xludf.DUMMYFUNCTION("if(A225="""","""",SPLIT(E225,"",""))"),"")</f>
        <v/>
      </c>
      <c r="G225" s="5"/>
      <c r="H225" s="6" t="str">
        <f t="shared" si="1"/>
        <v/>
      </c>
      <c r="K225" s="7"/>
    </row>
    <row r="226">
      <c r="A226" s="8"/>
      <c r="B226" s="5" t="str">
        <f>IFERROR(__xludf.DUMMYFUNCTION("IF(A226="""","""",VLOOKUP(A226,IMPORTRANGE(""https://docs.google.com/spreadsheets/d/1Kz8qNPZIqq10folTQrs7L1dYLQj0XaG2K3NIs_apK40/edit#gid=0"",""bd!A1:N1000""),2,FALSE))"),"")</f>
        <v/>
      </c>
      <c r="C226" s="5" t="str">
        <f>IFERROR(__xludf.DUMMYFUNCTION("IF($A226="""","""",VLOOKUP($A226,IMPORTRANGE(""https://docs.google.com/spreadsheets/d/1Kz8qNPZIqq10folTQrs7L1dYLQj0XaG2K3NIs_apK40/edit#gid=0"",""bd!A1:N1000""),3,FALSE))"),"")</f>
        <v/>
      </c>
      <c r="D226" s="5" t="str">
        <f>IFERROR(__xludf.DUMMYFUNCTION("IF($A226="""","""",VLOOKUP($A226,IMPORTRANGE(""https://docs.google.com/spreadsheets/d/1Kz8qNPZIqq10folTQrs7L1dYLQj0XaG2K3NIs_apK40/edit#gid=0"",""bd!A1:N1000""),12,FALSE))"),"")</f>
        <v/>
      </c>
      <c r="E226" s="5" t="str">
        <f>IFERROR(__xludf.DUMMYFUNCTION("IF($A226="""","""",VLOOKUP($A226,IMPORTRANGE(""https://docs.google.com/spreadsheets/d/1Kz8qNPZIqq10folTQrs7L1dYLQj0XaG2K3NIs_apK40/edit#gid=0"",""bd!A1:N1000""),11,FALSE))"),"")</f>
        <v/>
      </c>
      <c r="F226" s="5" t="str">
        <f>IFERROR(__xludf.DUMMYFUNCTION("if(A226="""","""",SPLIT(E226,"",""))"),"")</f>
        <v/>
      </c>
      <c r="G226" s="5"/>
      <c r="H226" s="6" t="str">
        <f t="shared" si="1"/>
        <v/>
      </c>
      <c r="K226" s="7"/>
    </row>
    <row r="227">
      <c r="A227" s="8"/>
      <c r="B227" s="5" t="str">
        <f>IFERROR(__xludf.DUMMYFUNCTION("IF(A227="""","""",VLOOKUP(A227,IMPORTRANGE(""https://docs.google.com/spreadsheets/d/1Kz8qNPZIqq10folTQrs7L1dYLQj0XaG2K3NIs_apK40/edit#gid=0"",""bd!A1:N1000""),2,FALSE))"),"")</f>
        <v/>
      </c>
      <c r="C227" s="5" t="str">
        <f>IFERROR(__xludf.DUMMYFUNCTION("IF($A227="""","""",VLOOKUP($A227,IMPORTRANGE(""https://docs.google.com/spreadsheets/d/1Kz8qNPZIqq10folTQrs7L1dYLQj0XaG2K3NIs_apK40/edit#gid=0"",""bd!A1:N1000""),3,FALSE))"),"")</f>
        <v/>
      </c>
      <c r="D227" s="5" t="str">
        <f>IFERROR(__xludf.DUMMYFUNCTION("IF($A227="""","""",VLOOKUP($A227,IMPORTRANGE(""https://docs.google.com/spreadsheets/d/1Kz8qNPZIqq10folTQrs7L1dYLQj0XaG2K3NIs_apK40/edit#gid=0"",""bd!A1:N1000""),12,FALSE))"),"")</f>
        <v/>
      </c>
      <c r="E227" s="5" t="str">
        <f>IFERROR(__xludf.DUMMYFUNCTION("IF($A227="""","""",VLOOKUP($A227,IMPORTRANGE(""https://docs.google.com/spreadsheets/d/1Kz8qNPZIqq10folTQrs7L1dYLQj0XaG2K3NIs_apK40/edit#gid=0"",""bd!A1:N1000""),11,FALSE))"),"")</f>
        <v/>
      </c>
      <c r="F227" s="5" t="str">
        <f>IFERROR(__xludf.DUMMYFUNCTION("if(A227="""","""",SPLIT(E227,"",""))"),"")</f>
        <v/>
      </c>
      <c r="G227" s="5"/>
      <c r="H227" s="6" t="str">
        <f t="shared" si="1"/>
        <v/>
      </c>
      <c r="K227" s="7"/>
    </row>
    <row r="228">
      <c r="A228" s="8"/>
      <c r="B228" s="5" t="str">
        <f>IFERROR(__xludf.DUMMYFUNCTION("IF(A228="""","""",VLOOKUP(A228,IMPORTRANGE(""https://docs.google.com/spreadsheets/d/1Kz8qNPZIqq10folTQrs7L1dYLQj0XaG2K3NIs_apK40/edit#gid=0"",""bd!A1:N1000""),2,FALSE))"),"")</f>
        <v/>
      </c>
      <c r="C228" s="5" t="str">
        <f>IFERROR(__xludf.DUMMYFUNCTION("IF($A228="""","""",VLOOKUP($A228,IMPORTRANGE(""https://docs.google.com/spreadsheets/d/1Kz8qNPZIqq10folTQrs7L1dYLQj0XaG2K3NIs_apK40/edit#gid=0"",""bd!A1:N1000""),3,FALSE))"),"")</f>
        <v/>
      </c>
      <c r="D228" s="5" t="str">
        <f>IFERROR(__xludf.DUMMYFUNCTION("IF($A228="""","""",VLOOKUP($A228,IMPORTRANGE(""https://docs.google.com/spreadsheets/d/1Kz8qNPZIqq10folTQrs7L1dYLQj0XaG2K3NIs_apK40/edit#gid=0"",""bd!A1:N1000""),12,FALSE))"),"")</f>
        <v/>
      </c>
      <c r="E228" s="5" t="str">
        <f>IFERROR(__xludf.DUMMYFUNCTION("IF($A228="""","""",VLOOKUP($A228,IMPORTRANGE(""https://docs.google.com/spreadsheets/d/1Kz8qNPZIqq10folTQrs7L1dYLQj0XaG2K3NIs_apK40/edit#gid=0"",""bd!A1:N1000""),11,FALSE))"),"")</f>
        <v/>
      </c>
      <c r="F228" s="5" t="str">
        <f>IFERROR(__xludf.DUMMYFUNCTION("if(A228="""","""",SPLIT(E228,"",""))"),"")</f>
        <v/>
      </c>
      <c r="G228" s="5"/>
      <c r="H228" s="6" t="str">
        <f t="shared" si="1"/>
        <v/>
      </c>
      <c r="K228" s="7"/>
    </row>
    <row r="229">
      <c r="A229" s="8"/>
      <c r="B229" s="5" t="str">
        <f>IFERROR(__xludf.DUMMYFUNCTION("IF(A229="""","""",VLOOKUP(A229,IMPORTRANGE(""https://docs.google.com/spreadsheets/d/1Kz8qNPZIqq10folTQrs7L1dYLQj0XaG2K3NIs_apK40/edit#gid=0"",""bd!A1:N1000""),2,FALSE))"),"")</f>
        <v/>
      </c>
      <c r="C229" s="5" t="str">
        <f>IFERROR(__xludf.DUMMYFUNCTION("IF($A229="""","""",VLOOKUP($A229,IMPORTRANGE(""https://docs.google.com/spreadsheets/d/1Kz8qNPZIqq10folTQrs7L1dYLQj0XaG2K3NIs_apK40/edit#gid=0"",""bd!A1:N1000""),3,FALSE))"),"")</f>
        <v/>
      </c>
      <c r="D229" s="5" t="str">
        <f>IFERROR(__xludf.DUMMYFUNCTION("IF($A229="""","""",VLOOKUP($A229,IMPORTRANGE(""https://docs.google.com/spreadsheets/d/1Kz8qNPZIqq10folTQrs7L1dYLQj0XaG2K3NIs_apK40/edit#gid=0"",""bd!A1:N1000""),12,FALSE))"),"")</f>
        <v/>
      </c>
      <c r="E229" s="5" t="str">
        <f>IFERROR(__xludf.DUMMYFUNCTION("IF($A229="""","""",VLOOKUP($A229,IMPORTRANGE(""https://docs.google.com/spreadsheets/d/1Kz8qNPZIqq10folTQrs7L1dYLQj0XaG2K3NIs_apK40/edit#gid=0"",""bd!A1:N1000""),11,FALSE))"),"")</f>
        <v/>
      </c>
      <c r="F229" s="5" t="str">
        <f>IFERROR(__xludf.DUMMYFUNCTION("if(A229="""","""",SPLIT(E229,"",""))"),"")</f>
        <v/>
      </c>
      <c r="G229" s="5"/>
      <c r="H229" s="6" t="str">
        <f t="shared" si="1"/>
        <v/>
      </c>
      <c r="K229" s="7"/>
    </row>
    <row r="230">
      <c r="A230" s="8"/>
      <c r="B230" s="5" t="str">
        <f>IFERROR(__xludf.DUMMYFUNCTION("IF(A230="""","""",VLOOKUP(A230,IMPORTRANGE(""https://docs.google.com/spreadsheets/d/1Kz8qNPZIqq10folTQrs7L1dYLQj0XaG2K3NIs_apK40/edit#gid=0"",""bd!A1:N1000""),2,FALSE))"),"")</f>
        <v/>
      </c>
      <c r="C230" s="5" t="str">
        <f>IFERROR(__xludf.DUMMYFUNCTION("IF($A230="""","""",VLOOKUP($A230,IMPORTRANGE(""https://docs.google.com/spreadsheets/d/1Kz8qNPZIqq10folTQrs7L1dYLQj0XaG2K3NIs_apK40/edit#gid=0"",""bd!A1:N1000""),3,FALSE))"),"")</f>
        <v/>
      </c>
      <c r="D230" s="5" t="str">
        <f>IFERROR(__xludf.DUMMYFUNCTION("IF($A230="""","""",VLOOKUP($A230,IMPORTRANGE(""https://docs.google.com/spreadsheets/d/1Kz8qNPZIqq10folTQrs7L1dYLQj0XaG2K3NIs_apK40/edit#gid=0"",""bd!A1:N1000""),12,FALSE))"),"")</f>
        <v/>
      </c>
      <c r="E230" s="5" t="str">
        <f>IFERROR(__xludf.DUMMYFUNCTION("IF($A230="""","""",VLOOKUP($A230,IMPORTRANGE(""https://docs.google.com/spreadsheets/d/1Kz8qNPZIqq10folTQrs7L1dYLQj0XaG2K3NIs_apK40/edit#gid=0"",""bd!A1:N1000""),11,FALSE))"),"")</f>
        <v/>
      </c>
      <c r="F230" s="5" t="str">
        <f>IFERROR(__xludf.DUMMYFUNCTION("if(A230="""","""",SPLIT(E230,"",""))"),"")</f>
        <v/>
      </c>
      <c r="G230" s="5"/>
      <c r="H230" s="6" t="str">
        <f t="shared" si="1"/>
        <v/>
      </c>
      <c r="K230" s="7"/>
    </row>
    <row r="231">
      <c r="A231" s="8"/>
      <c r="B231" s="5" t="str">
        <f>IFERROR(__xludf.DUMMYFUNCTION("IF(A231="""","""",VLOOKUP(A231,IMPORTRANGE(""https://docs.google.com/spreadsheets/d/1Kz8qNPZIqq10folTQrs7L1dYLQj0XaG2K3NIs_apK40/edit#gid=0"",""bd!A1:N1000""),2,FALSE))"),"")</f>
        <v/>
      </c>
      <c r="C231" s="5" t="str">
        <f>IFERROR(__xludf.DUMMYFUNCTION("IF($A231="""","""",VLOOKUP($A231,IMPORTRANGE(""https://docs.google.com/spreadsheets/d/1Kz8qNPZIqq10folTQrs7L1dYLQj0XaG2K3NIs_apK40/edit#gid=0"",""bd!A1:N1000""),3,FALSE))"),"")</f>
        <v/>
      </c>
      <c r="D231" s="5" t="str">
        <f>IFERROR(__xludf.DUMMYFUNCTION("IF($A231="""","""",VLOOKUP($A231,IMPORTRANGE(""https://docs.google.com/spreadsheets/d/1Kz8qNPZIqq10folTQrs7L1dYLQj0XaG2K3NIs_apK40/edit#gid=0"",""bd!A1:N1000""),12,FALSE))"),"")</f>
        <v/>
      </c>
      <c r="E231" s="5" t="str">
        <f>IFERROR(__xludf.DUMMYFUNCTION("IF($A231="""","""",VLOOKUP($A231,IMPORTRANGE(""https://docs.google.com/spreadsheets/d/1Kz8qNPZIqq10folTQrs7L1dYLQj0XaG2K3NIs_apK40/edit#gid=0"",""bd!A1:N1000""),11,FALSE))"),"")</f>
        <v/>
      </c>
      <c r="F231" s="5" t="str">
        <f>IFERROR(__xludf.DUMMYFUNCTION("if(A231="""","""",SPLIT(E231,"",""))"),"")</f>
        <v/>
      </c>
      <c r="G231" s="5"/>
      <c r="H231" s="6" t="str">
        <f t="shared" si="1"/>
        <v/>
      </c>
      <c r="K231" s="7"/>
    </row>
    <row r="232">
      <c r="A232" s="8"/>
      <c r="B232" s="5" t="str">
        <f>IFERROR(__xludf.DUMMYFUNCTION("IF(A232="""","""",VLOOKUP(A232,IMPORTRANGE(""https://docs.google.com/spreadsheets/d/1Kz8qNPZIqq10folTQrs7L1dYLQj0XaG2K3NIs_apK40/edit#gid=0"",""bd!A1:N1000""),2,FALSE))"),"")</f>
        <v/>
      </c>
      <c r="C232" s="5" t="str">
        <f>IFERROR(__xludf.DUMMYFUNCTION("IF($A232="""","""",VLOOKUP($A232,IMPORTRANGE(""https://docs.google.com/spreadsheets/d/1Kz8qNPZIqq10folTQrs7L1dYLQj0XaG2K3NIs_apK40/edit#gid=0"",""bd!A1:N1000""),3,FALSE))"),"")</f>
        <v/>
      </c>
      <c r="D232" s="5" t="str">
        <f>IFERROR(__xludf.DUMMYFUNCTION("IF($A232="""","""",VLOOKUP($A232,IMPORTRANGE(""https://docs.google.com/spreadsheets/d/1Kz8qNPZIqq10folTQrs7L1dYLQj0XaG2K3NIs_apK40/edit#gid=0"",""bd!A1:N1000""),12,FALSE))"),"")</f>
        <v/>
      </c>
      <c r="E232" s="5" t="str">
        <f>IFERROR(__xludf.DUMMYFUNCTION("IF($A232="""","""",VLOOKUP($A232,IMPORTRANGE(""https://docs.google.com/spreadsheets/d/1Kz8qNPZIqq10folTQrs7L1dYLQj0XaG2K3NIs_apK40/edit#gid=0"",""bd!A1:N1000""),11,FALSE))"),"")</f>
        <v/>
      </c>
      <c r="F232" s="5" t="str">
        <f>IFERROR(__xludf.DUMMYFUNCTION("if(A232="""","""",SPLIT(E232,"",""))"),"")</f>
        <v/>
      </c>
      <c r="G232" s="5"/>
      <c r="H232" s="6" t="str">
        <f t="shared" si="1"/>
        <v/>
      </c>
      <c r="K232" s="7"/>
    </row>
    <row r="233">
      <c r="A233" s="8"/>
      <c r="B233" s="5" t="str">
        <f>IFERROR(__xludf.DUMMYFUNCTION("IF(A233="""","""",VLOOKUP(A233,IMPORTRANGE(""https://docs.google.com/spreadsheets/d/1Kz8qNPZIqq10folTQrs7L1dYLQj0XaG2K3NIs_apK40/edit#gid=0"",""bd!A1:N1000""),2,FALSE))"),"")</f>
        <v/>
      </c>
      <c r="C233" s="5" t="str">
        <f>IFERROR(__xludf.DUMMYFUNCTION("IF($A233="""","""",VLOOKUP($A233,IMPORTRANGE(""https://docs.google.com/spreadsheets/d/1Kz8qNPZIqq10folTQrs7L1dYLQj0XaG2K3NIs_apK40/edit#gid=0"",""bd!A1:N1000""),3,FALSE))"),"")</f>
        <v/>
      </c>
      <c r="D233" s="5" t="str">
        <f>IFERROR(__xludf.DUMMYFUNCTION("IF($A233="""","""",VLOOKUP($A233,IMPORTRANGE(""https://docs.google.com/spreadsheets/d/1Kz8qNPZIqq10folTQrs7L1dYLQj0XaG2K3NIs_apK40/edit#gid=0"",""bd!A1:N1000""),12,FALSE))"),"")</f>
        <v/>
      </c>
      <c r="E233" s="5" t="str">
        <f>IFERROR(__xludf.DUMMYFUNCTION("IF($A233="""","""",VLOOKUP($A233,IMPORTRANGE(""https://docs.google.com/spreadsheets/d/1Kz8qNPZIqq10folTQrs7L1dYLQj0XaG2K3NIs_apK40/edit#gid=0"",""bd!A1:N1000""),11,FALSE))"),"")</f>
        <v/>
      </c>
      <c r="F233" s="5" t="str">
        <f>IFERROR(__xludf.DUMMYFUNCTION("if(A233="""","""",SPLIT(E233,"",""))"),"")</f>
        <v/>
      </c>
      <c r="G233" s="5"/>
      <c r="H233" s="6" t="str">
        <f t="shared" si="1"/>
        <v/>
      </c>
      <c r="K233" s="7"/>
    </row>
    <row r="234">
      <c r="A234" s="8"/>
      <c r="B234" s="5" t="str">
        <f>IFERROR(__xludf.DUMMYFUNCTION("IF(A234="""","""",VLOOKUP(A234,IMPORTRANGE(""https://docs.google.com/spreadsheets/d/1Kz8qNPZIqq10folTQrs7L1dYLQj0XaG2K3NIs_apK40/edit#gid=0"",""bd!A1:N1000""),2,FALSE))"),"")</f>
        <v/>
      </c>
      <c r="C234" s="5" t="str">
        <f>IFERROR(__xludf.DUMMYFUNCTION("IF($A234="""","""",VLOOKUP($A234,IMPORTRANGE(""https://docs.google.com/spreadsheets/d/1Kz8qNPZIqq10folTQrs7L1dYLQj0XaG2K3NIs_apK40/edit#gid=0"",""bd!A1:N1000""),3,FALSE))"),"")</f>
        <v/>
      </c>
      <c r="D234" s="5" t="str">
        <f>IFERROR(__xludf.DUMMYFUNCTION("IF($A234="""","""",VLOOKUP($A234,IMPORTRANGE(""https://docs.google.com/spreadsheets/d/1Kz8qNPZIqq10folTQrs7L1dYLQj0XaG2K3NIs_apK40/edit#gid=0"",""bd!A1:N1000""),12,FALSE))"),"")</f>
        <v/>
      </c>
      <c r="E234" s="5" t="str">
        <f>IFERROR(__xludf.DUMMYFUNCTION("IF($A234="""","""",VLOOKUP($A234,IMPORTRANGE(""https://docs.google.com/spreadsheets/d/1Kz8qNPZIqq10folTQrs7L1dYLQj0XaG2K3NIs_apK40/edit#gid=0"",""bd!A1:N1000""),11,FALSE))"),"")</f>
        <v/>
      </c>
      <c r="F234" s="5" t="str">
        <f>IFERROR(__xludf.DUMMYFUNCTION("if(A234="""","""",SPLIT(E234,"",""))"),"")</f>
        <v/>
      </c>
      <c r="G234" s="5"/>
      <c r="H234" s="6" t="str">
        <f t="shared" si="1"/>
        <v/>
      </c>
      <c r="K234" s="7"/>
    </row>
    <row r="235">
      <c r="A235" s="8"/>
      <c r="B235" s="5" t="str">
        <f>IFERROR(__xludf.DUMMYFUNCTION("IF(A235="""","""",VLOOKUP(A235,IMPORTRANGE(""https://docs.google.com/spreadsheets/d/1Kz8qNPZIqq10folTQrs7L1dYLQj0XaG2K3NIs_apK40/edit#gid=0"",""bd!A1:N1000""),2,FALSE))"),"")</f>
        <v/>
      </c>
      <c r="C235" s="5" t="str">
        <f>IFERROR(__xludf.DUMMYFUNCTION("IF($A235="""","""",VLOOKUP($A235,IMPORTRANGE(""https://docs.google.com/spreadsheets/d/1Kz8qNPZIqq10folTQrs7L1dYLQj0XaG2K3NIs_apK40/edit#gid=0"",""bd!A1:N1000""),3,FALSE))"),"")</f>
        <v/>
      </c>
      <c r="D235" s="5" t="str">
        <f>IFERROR(__xludf.DUMMYFUNCTION("IF($A235="""","""",VLOOKUP($A235,IMPORTRANGE(""https://docs.google.com/spreadsheets/d/1Kz8qNPZIqq10folTQrs7L1dYLQj0XaG2K3NIs_apK40/edit#gid=0"",""bd!A1:N1000""),12,FALSE))"),"")</f>
        <v/>
      </c>
      <c r="E235" s="5" t="str">
        <f>IFERROR(__xludf.DUMMYFUNCTION("IF($A235="""","""",VLOOKUP($A235,IMPORTRANGE(""https://docs.google.com/spreadsheets/d/1Kz8qNPZIqq10folTQrs7L1dYLQj0XaG2K3NIs_apK40/edit#gid=0"",""bd!A1:N1000""),11,FALSE))"),"")</f>
        <v/>
      </c>
      <c r="F235" s="5" t="str">
        <f>IFERROR(__xludf.DUMMYFUNCTION("if(A235="""","""",SPLIT(E235,"",""))"),"")</f>
        <v/>
      </c>
      <c r="G235" s="5"/>
      <c r="H235" s="6" t="str">
        <f t="shared" si="1"/>
        <v/>
      </c>
      <c r="K235" s="7"/>
    </row>
    <row r="236">
      <c r="A236" s="8"/>
      <c r="B236" s="5" t="str">
        <f>IFERROR(__xludf.DUMMYFUNCTION("IF(A236="""","""",VLOOKUP(A236,IMPORTRANGE(""https://docs.google.com/spreadsheets/d/1Kz8qNPZIqq10folTQrs7L1dYLQj0XaG2K3NIs_apK40/edit#gid=0"",""bd!A1:N1000""),2,FALSE))"),"")</f>
        <v/>
      </c>
      <c r="C236" s="5" t="str">
        <f>IFERROR(__xludf.DUMMYFUNCTION("IF($A236="""","""",VLOOKUP($A236,IMPORTRANGE(""https://docs.google.com/spreadsheets/d/1Kz8qNPZIqq10folTQrs7L1dYLQj0XaG2K3NIs_apK40/edit#gid=0"",""bd!A1:N1000""),3,FALSE))"),"")</f>
        <v/>
      </c>
      <c r="D236" s="5" t="str">
        <f>IFERROR(__xludf.DUMMYFUNCTION("IF($A236="""","""",VLOOKUP($A236,IMPORTRANGE(""https://docs.google.com/spreadsheets/d/1Kz8qNPZIqq10folTQrs7L1dYLQj0XaG2K3NIs_apK40/edit#gid=0"",""bd!A1:N1000""),12,FALSE))"),"")</f>
        <v/>
      </c>
      <c r="E236" s="5" t="str">
        <f>IFERROR(__xludf.DUMMYFUNCTION("IF($A236="""","""",VLOOKUP($A236,IMPORTRANGE(""https://docs.google.com/spreadsheets/d/1Kz8qNPZIqq10folTQrs7L1dYLQj0XaG2K3NIs_apK40/edit#gid=0"",""bd!A1:N1000""),11,FALSE))"),"")</f>
        <v/>
      </c>
      <c r="F236" s="5" t="str">
        <f>IFERROR(__xludf.DUMMYFUNCTION("if(A236="""","""",SPLIT(E236,"",""))"),"")</f>
        <v/>
      </c>
      <c r="G236" s="5"/>
      <c r="H236" s="6" t="str">
        <f t="shared" si="1"/>
        <v/>
      </c>
      <c r="K236" s="7"/>
    </row>
    <row r="237">
      <c r="A237" s="8"/>
      <c r="B237" s="5" t="str">
        <f>IFERROR(__xludf.DUMMYFUNCTION("IF(A237="""","""",VLOOKUP(A237,IMPORTRANGE(""https://docs.google.com/spreadsheets/d/1Kz8qNPZIqq10folTQrs7L1dYLQj0XaG2K3NIs_apK40/edit#gid=0"",""bd!A1:N1000""),2,FALSE))"),"")</f>
        <v/>
      </c>
      <c r="C237" s="5" t="str">
        <f>IFERROR(__xludf.DUMMYFUNCTION("IF($A237="""","""",VLOOKUP($A237,IMPORTRANGE(""https://docs.google.com/spreadsheets/d/1Kz8qNPZIqq10folTQrs7L1dYLQj0XaG2K3NIs_apK40/edit#gid=0"",""bd!A1:N1000""),3,FALSE))"),"")</f>
        <v/>
      </c>
      <c r="D237" s="5" t="str">
        <f>IFERROR(__xludf.DUMMYFUNCTION("IF($A237="""","""",VLOOKUP($A237,IMPORTRANGE(""https://docs.google.com/spreadsheets/d/1Kz8qNPZIqq10folTQrs7L1dYLQj0XaG2K3NIs_apK40/edit#gid=0"",""bd!A1:N1000""),12,FALSE))"),"")</f>
        <v/>
      </c>
      <c r="E237" s="5" t="str">
        <f>IFERROR(__xludf.DUMMYFUNCTION("IF($A237="""","""",VLOOKUP($A237,IMPORTRANGE(""https://docs.google.com/spreadsheets/d/1Kz8qNPZIqq10folTQrs7L1dYLQj0XaG2K3NIs_apK40/edit#gid=0"",""bd!A1:N1000""),11,FALSE))"),"")</f>
        <v/>
      </c>
      <c r="F237" s="5" t="str">
        <f>IFERROR(__xludf.DUMMYFUNCTION("if(A237="""","""",SPLIT(E237,"",""))"),"")</f>
        <v/>
      </c>
      <c r="G237" s="5"/>
      <c r="H237" s="6" t="str">
        <f t="shared" si="1"/>
        <v/>
      </c>
      <c r="K237" s="7"/>
    </row>
    <row r="238">
      <c r="A238" s="8"/>
      <c r="B238" s="5" t="str">
        <f>IFERROR(__xludf.DUMMYFUNCTION("IF(A238="""","""",VLOOKUP(A238,IMPORTRANGE(""https://docs.google.com/spreadsheets/d/1Kz8qNPZIqq10folTQrs7L1dYLQj0XaG2K3NIs_apK40/edit#gid=0"",""bd!A1:N1000""),2,FALSE))"),"")</f>
        <v/>
      </c>
      <c r="C238" s="5" t="str">
        <f>IFERROR(__xludf.DUMMYFUNCTION("IF($A238="""","""",VLOOKUP($A238,IMPORTRANGE(""https://docs.google.com/spreadsheets/d/1Kz8qNPZIqq10folTQrs7L1dYLQj0XaG2K3NIs_apK40/edit#gid=0"",""bd!A1:N1000""),3,FALSE))"),"")</f>
        <v/>
      </c>
      <c r="D238" s="5" t="str">
        <f>IFERROR(__xludf.DUMMYFUNCTION("IF($A238="""","""",VLOOKUP($A238,IMPORTRANGE(""https://docs.google.com/spreadsheets/d/1Kz8qNPZIqq10folTQrs7L1dYLQj0XaG2K3NIs_apK40/edit#gid=0"",""bd!A1:N1000""),12,FALSE))"),"")</f>
        <v/>
      </c>
      <c r="E238" s="5" t="str">
        <f>IFERROR(__xludf.DUMMYFUNCTION("IF($A238="""","""",VLOOKUP($A238,IMPORTRANGE(""https://docs.google.com/spreadsheets/d/1Kz8qNPZIqq10folTQrs7L1dYLQj0XaG2K3NIs_apK40/edit#gid=0"",""bd!A1:N1000""),11,FALSE))"),"")</f>
        <v/>
      </c>
      <c r="F238" s="5" t="str">
        <f>IFERROR(__xludf.DUMMYFUNCTION("if(A238="""","""",SPLIT(E238,"",""))"),"")</f>
        <v/>
      </c>
      <c r="G238" s="5"/>
      <c r="H238" s="6" t="str">
        <f t="shared" si="1"/>
        <v/>
      </c>
      <c r="K238" s="7"/>
    </row>
    <row r="239">
      <c r="A239" s="8"/>
      <c r="B239" s="5" t="str">
        <f>IFERROR(__xludf.DUMMYFUNCTION("IF(A239="""","""",VLOOKUP(A239,IMPORTRANGE(""https://docs.google.com/spreadsheets/d/1Kz8qNPZIqq10folTQrs7L1dYLQj0XaG2K3NIs_apK40/edit#gid=0"",""bd!A1:N1000""),2,FALSE))"),"")</f>
        <v/>
      </c>
      <c r="C239" s="5" t="str">
        <f>IFERROR(__xludf.DUMMYFUNCTION("IF($A239="""","""",VLOOKUP($A239,IMPORTRANGE(""https://docs.google.com/spreadsheets/d/1Kz8qNPZIqq10folTQrs7L1dYLQj0XaG2K3NIs_apK40/edit#gid=0"",""bd!A1:N1000""),3,FALSE))"),"")</f>
        <v/>
      </c>
      <c r="D239" s="5" t="str">
        <f>IFERROR(__xludf.DUMMYFUNCTION("IF($A239="""","""",VLOOKUP($A239,IMPORTRANGE(""https://docs.google.com/spreadsheets/d/1Kz8qNPZIqq10folTQrs7L1dYLQj0XaG2K3NIs_apK40/edit#gid=0"",""bd!A1:N1000""),12,FALSE))"),"")</f>
        <v/>
      </c>
      <c r="E239" s="5" t="str">
        <f>IFERROR(__xludf.DUMMYFUNCTION("IF($A239="""","""",VLOOKUP($A239,IMPORTRANGE(""https://docs.google.com/spreadsheets/d/1Kz8qNPZIqq10folTQrs7L1dYLQj0XaG2K3NIs_apK40/edit#gid=0"",""bd!A1:N1000""),11,FALSE))"),"")</f>
        <v/>
      </c>
      <c r="F239" s="5" t="str">
        <f>IFERROR(__xludf.DUMMYFUNCTION("if(A239="""","""",SPLIT(E239,"",""))"),"")</f>
        <v/>
      </c>
      <c r="G239" s="5"/>
      <c r="H239" s="6" t="str">
        <f t="shared" si="1"/>
        <v/>
      </c>
      <c r="K239" s="7"/>
    </row>
    <row r="240">
      <c r="A240" s="8"/>
      <c r="B240" s="5" t="str">
        <f>IFERROR(__xludf.DUMMYFUNCTION("IF(A240="""","""",VLOOKUP(A240,IMPORTRANGE(""https://docs.google.com/spreadsheets/d/1Kz8qNPZIqq10folTQrs7L1dYLQj0XaG2K3NIs_apK40/edit#gid=0"",""bd!A1:N1000""),2,FALSE))"),"")</f>
        <v/>
      </c>
      <c r="C240" s="5" t="str">
        <f>IFERROR(__xludf.DUMMYFUNCTION("IF($A240="""","""",VLOOKUP($A240,IMPORTRANGE(""https://docs.google.com/spreadsheets/d/1Kz8qNPZIqq10folTQrs7L1dYLQj0XaG2K3NIs_apK40/edit#gid=0"",""bd!A1:N1000""),3,FALSE))"),"")</f>
        <v/>
      </c>
      <c r="D240" s="5" t="str">
        <f>IFERROR(__xludf.DUMMYFUNCTION("IF($A240="""","""",VLOOKUP($A240,IMPORTRANGE(""https://docs.google.com/spreadsheets/d/1Kz8qNPZIqq10folTQrs7L1dYLQj0XaG2K3NIs_apK40/edit#gid=0"",""bd!A1:N1000""),12,FALSE))"),"")</f>
        <v/>
      </c>
      <c r="E240" s="5" t="str">
        <f>IFERROR(__xludf.DUMMYFUNCTION("IF($A240="""","""",VLOOKUP($A240,IMPORTRANGE(""https://docs.google.com/spreadsheets/d/1Kz8qNPZIqq10folTQrs7L1dYLQj0XaG2K3NIs_apK40/edit#gid=0"",""bd!A1:N1000""),11,FALSE))"),"")</f>
        <v/>
      </c>
      <c r="F240" s="5" t="str">
        <f>IFERROR(__xludf.DUMMYFUNCTION("if(A240="""","""",SPLIT(E240,"",""))"),"")</f>
        <v/>
      </c>
      <c r="G240" s="5"/>
      <c r="H240" s="6" t="str">
        <f t="shared" si="1"/>
        <v/>
      </c>
      <c r="K240" s="7"/>
    </row>
    <row r="241">
      <c r="A241" s="8"/>
      <c r="B241" s="5" t="str">
        <f>IFERROR(__xludf.DUMMYFUNCTION("IF(A241="""","""",VLOOKUP(A241,IMPORTRANGE(""https://docs.google.com/spreadsheets/d/1Kz8qNPZIqq10folTQrs7L1dYLQj0XaG2K3NIs_apK40/edit#gid=0"",""bd!A1:N1000""),2,FALSE))"),"")</f>
        <v/>
      </c>
      <c r="C241" s="5" t="str">
        <f>IFERROR(__xludf.DUMMYFUNCTION("IF($A241="""","""",VLOOKUP($A241,IMPORTRANGE(""https://docs.google.com/spreadsheets/d/1Kz8qNPZIqq10folTQrs7L1dYLQj0XaG2K3NIs_apK40/edit#gid=0"",""bd!A1:N1000""),3,FALSE))"),"")</f>
        <v/>
      </c>
      <c r="D241" s="5" t="str">
        <f>IFERROR(__xludf.DUMMYFUNCTION("IF($A241="""","""",VLOOKUP($A241,IMPORTRANGE(""https://docs.google.com/spreadsheets/d/1Kz8qNPZIqq10folTQrs7L1dYLQj0XaG2K3NIs_apK40/edit#gid=0"",""bd!A1:N1000""),12,FALSE))"),"")</f>
        <v/>
      </c>
      <c r="E241" s="5" t="str">
        <f>IFERROR(__xludf.DUMMYFUNCTION("IF($A241="""","""",VLOOKUP($A241,IMPORTRANGE(""https://docs.google.com/spreadsheets/d/1Kz8qNPZIqq10folTQrs7L1dYLQj0XaG2K3NIs_apK40/edit#gid=0"",""bd!A1:N1000""),11,FALSE))"),"")</f>
        <v/>
      </c>
      <c r="F241" s="5" t="str">
        <f>IFERROR(__xludf.DUMMYFUNCTION("if(A241="""","""",SPLIT(E241,"",""))"),"")</f>
        <v/>
      </c>
      <c r="G241" s="5"/>
      <c r="H241" s="6" t="str">
        <f t="shared" si="1"/>
        <v/>
      </c>
      <c r="K241" s="7"/>
    </row>
    <row r="242">
      <c r="A242" s="8"/>
      <c r="B242" s="5" t="str">
        <f>IFERROR(__xludf.DUMMYFUNCTION("IF(A242="""","""",VLOOKUP(A242,IMPORTRANGE(""https://docs.google.com/spreadsheets/d/1Kz8qNPZIqq10folTQrs7L1dYLQj0XaG2K3NIs_apK40/edit#gid=0"",""bd!A1:N1000""),2,FALSE))"),"")</f>
        <v/>
      </c>
      <c r="C242" s="5" t="str">
        <f>IFERROR(__xludf.DUMMYFUNCTION("IF($A242="""","""",VLOOKUP($A242,IMPORTRANGE(""https://docs.google.com/spreadsheets/d/1Kz8qNPZIqq10folTQrs7L1dYLQj0XaG2K3NIs_apK40/edit#gid=0"",""bd!A1:N1000""),3,FALSE))"),"")</f>
        <v/>
      </c>
      <c r="D242" s="5" t="str">
        <f>IFERROR(__xludf.DUMMYFUNCTION("IF($A242="""","""",VLOOKUP($A242,IMPORTRANGE(""https://docs.google.com/spreadsheets/d/1Kz8qNPZIqq10folTQrs7L1dYLQj0XaG2K3NIs_apK40/edit#gid=0"",""bd!A1:N1000""),12,FALSE))"),"")</f>
        <v/>
      </c>
      <c r="E242" s="5" t="str">
        <f>IFERROR(__xludf.DUMMYFUNCTION("IF($A242="""","""",VLOOKUP($A242,IMPORTRANGE(""https://docs.google.com/spreadsheets/d/1Kz8qNPZIqq10folTQrs7L1dYLQj0XaG2K3NIs_apK40/edit#gid=0"",""bd!A1:N1000""),11,FALSE))"),"")</f>
        <v/>
      </c>
      <c r="F242" s="5" t="str">
        <f>IFERROR(__xludf.DUMMYFUNCTION("if(A242="""","""",SPLIT(E242,"",""))"),"")</f>
        <v/>
      </c>
      <c r="G242" s="5"/>
      <c r="H242" s="6" t="str">
        <f t="shared" si="1"/>
        <v/>
      </c>
      <c r="K242" s="7"/>
    </row>
    <row r="243">
      <c r="A243" s="8"/>
      <c r="B243" s="5" t="str">
        <f>IFERROR(__xludf.DUMMYFUNCTION("IF(A243="""","""",VLOOKUP(A243,IMPORTRANGE(""https://docs.google.com/spreadsheets/d/1Kz8qNPZIqq10folTQrs7L1dYLQj0XaG2K3NIs_apK40/edit#gid=0"",""bd!A1:N1000""),2,FALSE))"),"")</f>
        <v/>
      </c>
      <c r="C243" s="5" t="str">
        <f>IFERROR(__xludf.DUMMYFUNCTION("IF($A243="""","""",VLOOKUP($A243,IMPORTRANGE(""https://docs.google.com/spreadsheets/d/1Kz8qNPZIqq10folTQrs7L1dYLQj0XaG2K3NIs_apK40/edit#gid=0"",""bd!A1:N1000""),3,FALSE))"),"")</f>
        <v/>
      </c>
      <c r="D243" s="5" t="str">
        <f>IFERROR(__xludf.DUMMYFUNCTION("IF($A243="""","""",VLOOKUP($A243,IMPORTRANGE(""https://docs.google.com/spreadsheets/d/1Kz8qNPZIqq10folTQrs7L1dYLQj0XaG2K3NIs_apK40/edit#gid=0"",""bd!A1:N1000""),12,FALSE))"),"")</f>
        <v/>
      </c>
      <c r="E243" s="5" t="str">
        <f>IFERROR(__xludf.DUMMYFUNCTION("IF($A243="""","""",VLOOKUP($A243,IMPORTRANGE(""https://docs.google.com/spreadsheets/d/1Kz8qNPZIqq10folTQrs7L1dYLQj0XaG2K3NIs_apK40/edit#gid=0"",""bd!A1:N1000""),11,FALSE))"),"")</f>
        <v/>
      </c>
      <c r="F243" s="5" t="str">
        <f>IFERROR(__xludf.DUMMYFUNCTION("if(A243="""","""",SPLIT(E243,"",""))"),"")</f>
        <v/>
      </c>
      <c r="G243" s="5"/>
      <c r="H243" s="6" t="str">
        <f t="shared" si="1"/>
        <v/>
      </c>
      <c r="K243" s="7"/>
    </row>
    <row r="244">
      <c r="A244" s="8"/>
      <c r="B244" s="5" t="str">
        <f>IFERROR(__xludf.DUMMYFUNCTION("IF(A244="""","""",VLOOKUP(A244,IMPORTRANGE(""https://docs.google.com/spreadsheets/d/1Kz8qNPZIqq10folTQrs7L1dYLQj0XaG2K3NIs_apK40/edit#gid=0"",""bd!A1:N1000""),2,FALSE))"),"")</f>
        <v/>
      </c>
      <c r="C244" s="5" t="str">
        <f>IFERROR(__xludf.DUMMYFUNCTION("IF($A244="""","""",VLOOKUP($A244,IMPORTRANGE(""https://docs.google.com/spreadsheets/d/1Kz8qNPZIqq10folTQrs7L1dYLQj0XaG2K3NIs_apK40/edit#gid=0"",""bd!A1:N1000""),3,FALSE))"),"")</f>
        <v/>
      </c>
      <c r="D244" s="5" t="str">
        <f>IFERROR(__xludf.DUMMYFUNCTION("IF($A244="""","""",VLOOKUP($A244,IMPORTRANGE(""https://docs.google.com/spreadsheets/d/1Kz8qNPZIqq10folTQrs7L1dYLQj0XaG2K3NIs_apK40/edit#gid=0"",""bd!A1:N1000""),12,FALSE))"),"")</f>
        <v/>
      </c>
      <c r="E244" s="5" t="str">
        <f>IFERROR(__xludf.DUMMYFUNCTION("IF($A244="""","""",VLOOKUP($A244,IMPORTRANGE(""https://docs.google.com/spreadsheets/d/1Kz8qNPZIqq10folTQrs7L1dYLQj0XaG2K3NIs_apK40/edit#gid=0"",""bd!A1:N1000""),11,FALSE))"),"")</f>
        <v/>
      </c>
      <c r="F244" s="5" t="str">
        <f>IFERROR(__xludf.DUMMYFUNCTION("if(A244="""","""",SPLIT(E244,"",""))"),"")</f>
        <v/>
      </c>
      <c r="G244" s="5"/>
      <c r="H244" s="6" t="str">
        <f t="shared" si="1"/>
        <v/>
      </c>
      <c r="K244" s="7"/>
    </row>
    <row r="245">
      <c r="A245" s="8"/>
      <c r="B245" s="5" t="str">
        <f>IFERROR(__xludf.DUMMYFUNCTION("IF(A245="""","""",VLOOKUP(A245,IMPORTRANGE(""https://docs.google.com/spreadsheets/d/1Kz8qNPZIqq10folTQrs7L1dYLQj0XaG2K3NIs_apK40/edit#gid=0"",""bd!A1:N1000""),2,FALSE))"),"")</f>
        <v/>
      </c>
      <c r="C245" s="5" t="str">
        <f>IFERROR(__xludf.DUMMYFUNCTION("IF($A245="""","""",VLOOKUP($A245,IMPORTRANGE(""https://docs.google.com/spreadsheets/d/1Kz8qNPZIqq10folTQrs7L1dYLQj0XaG2K3NIs_apK40/edit#gid=0"",""bd!A1:N1000""),3,FALSE))"),"")</f>
        <v/>
      </c>
      <c r="D245" s="5" t="str">
        <f>IFERROR(__xludf.DUMMYFUNCTION("IF($A245="""","""",VLOOKUP($A245,IMPORTRANGE(""https://docs.google.com/spreadsheets/d/1Kz8qNPZIqq10folTQrs7L1dYLQj0XaG2K3NIs_apK40/edit#gid=0"",""bd!A1:N1000""),12,FALSE))"),"")</f>
        <v/>
      </c>
      <c r="E245" s="5" t="str">
        <f>IFERROR(__xludf.DUMMYFUNCTION("IF($A245="""","""",VLOOKUP($A245,IMPORTRANGE(""https://docs.google.com/spreadsheets/d/1Kz8qNPZIqq10folTQrs7L1dYLQj0XaG2K3NIs_apK40/edit#gid=0"",""bd!A1:N1000""),11,FALSE))"),"")</f>
        <v/>
      </c>
      <c r="F245" s="5" t="str">
        <f>IFERROR(__xludf.DUMMYFUNCTION("if(A245="""","""",SPLIT(E245,"",""))"),"")</f>
        <v/>
      </c>
      <c r="G245" s="5"/>
      <c r="H245" s="6" t="str">
        <f t="shared" si="1"/>
        <v/>
      </c>
      <c r="K245" s="7"/>
    </row>
    <row r="246">
      <c r="A246" s="8"/>
      <c r="B246" s="5" t="str">
        <f>IFERROR(__xludf.DUMMYFUNCTION("IF(A246="""","""",VLOOKUP(A246,IMPORTRANGE(""https://docs.google.com/spreadsheets/d/1Kz8qNPZIqq10folTQrs7L1dYLQj0XaG2K3NIs_apK40/edit#gid=0"",""bd!A1:N1000""),2,FALSE))"),"")</f>
        <v/>
      </c>
      <c r="C246" s="5" t="str">
        <f>IFERROR(__xludf.DUMMYFUNCTION("IF($A246="""","""",VLOOKUP($A246,IMPORTRANGE(""https://docs.google.com/spreadsheets/d/1Kz8qNPZIqq10folTQrs7L1dYLQj0XaG2K3NIs_apK40/edit#gid=0"",""bd!A1:N1000""),3,FALSE))"),"")</f>
        <v/>
      </c>
      <c r="D246" s="5" t="str">
        <f>IFERROR(__xludf.DUMMYFUNCTION("IF($A246="""","""",VLOOKUP($A246,IMPORTRANGE(""https://docs.google.com/spreadsheets/d/1Kz8qNPZIqq10folTQrs7L1dYLQj0XaG2K3NIs_apK40/edit#gid=0"",""bd!A1:N1000""),12,FALSE))"),"")</f>
        <v/>
      </c>
      <c r="E246" s="5" t="str">
        <f>IFERROR(__xludf.DUMMYFUNCTION("IF($A246="""","""",VLOOKUP($A246,IMPORTRANGE(""https://docs.google.com/spreadsheets/d/1Kz8qNPZIqq10folTQrs7L1dYLQj0XaG2K3NIs_apK40/edit#gid=0"",""bd!A1:N1000""),11,FALSE))"),"")</f>
        <v/>
      </c>
      <c r="F246" s="5" t="str">
        <f>IFERROR(__xludf.DUMMYFUNCTION("if(A246="""","""",SPLIT(E246,"",""))"),"")</f>
        <v/>
      </c>
      <c r="G246" s="5"/>
      <c r="H246" s="6" t="str">
        <f t="shared" si="1"/>
        <v/>
      </c>
      <c r="K246" s="7"/>
    </row>
    <row r="247">
      <c r="A247" s="8"/>
      <c r="B247" s="5" t="str">
        <f>IFERROR(__xludf.DUMMYFUNCTION("IF(A247="""","""",VLOOKUP(A247,IMPORTRANGE(""https://docs.google.com/spreadsheets/d/1Kz8qNPZIqq10folTQrs7L1dYLQj0XaG2K3NIs_apK40/edit#gid=0"",""bd!A1:N1000""),2,FALSE))"),"")</f>
        <v/>
      </c>
      <c r="C247" s="5" t="str">
        <f>IFERROR(__xludf.DUMMYFUNCTION("IF($A247="""","""",VLOOKUP($A247,IMPORTRANGE(""https://docs.google.com/spreadsheets/d/1Kz8qNPZIqq10folTQrs7L1dYLQj0XaG2K3NIs_apK40/edit#gid=0"",""bd!A1:N1000""),3,FALSE))"),"")</f>
        <v/>
      </c>
      <c r="D247" s="5" t="str">
        <f>IFERROR(__xludf.DUMMYFUNCTION("IF($A247="""","""",VLOOKUP($A247,IMPORTRANGE(""https://docs.google.com/spreadsheets/d/1Kz8qNPZIqq10folTQrs7L1dYLQj0XaG2K3NIs_apK40/edit#gid=0"",""bd!A1:N1000""),12,FALSE))"),"")</f>
        <v/>
      </c>
      <c r="E247" s="5" t="str">
        <f>IFERROR(__xludf.DUMMYFUNCTION("IF($A247="""","""",VLOOKUP($A247,IMPORTRANGE(""https://docs.google.com/spreadsheets/d/1Kz8qNPZIqq10folTQrs7L1dYLQj0XaG2K3NIs_apK40/edit#gid=0"",""bd!A1:N1000""),11,FALSE))"),"")</f>
        <v/>
      </c>
      <c r="F247" s="5" t="str">
        <f>IFERROR(__xludf.DUMMYFUNCTION("if(A247="""","""",SPLIT(E247,"",""))"),"")</f>
        <v/>
      </c>
      <c r="G247" s="5"/>
      <c r="H247" s="6" t="str">
        <f t="shared" si="1"/>
        <v/>
      </c>
      <c r="K247" s="7"/>
    </row>
    <row r="248">
      <c r="A248" s="8"/>
      <c r="B248" s="5" t="str">
        <f>IFERROR(__xludf.DUMMYFUNCTION("IF(A248="""","""",VLOOKUP(A248,IMPORTRANGE(""https://docs.google.com/spreadsheets/d/1Kz8qNPZIqq10folTQrs7L1dYLQj0XaG2K3NIs_apK40/edit#gid=0"",""bd!A1:N1000""),2,FALSE))"),"")</f>
        <v/>
      </c>
      <c r="C248" s="5" t="str">
        <f>IFERROR(__xludf.DUMMYFUNCTION("IF($A248="""","""",VLOOKUP($A248,IMPORTRANGE(""https://docs.google.com/spreadsheets/d/1Kz8qNPZIqq10folTQrs7L1dYLQj0XaG2K3NIs_apK40/edit#gid=0"",""bd!A1:N1000""),3,FALSE))"),"")</f>
        <v/>
      </c>
      <c r="D248" s="5" t="str">
        <f>IFERROR(__xludf.DUMMYFUNCTION("IF($A248="""","""",VLOOKUP($A248,IMPORTRANGE(""https://docs.google.com/spreadsheets/d/1Kz8qNPZIqq10folTQrs7L1dYLQj0XaG2K3NIs_apK40/edit#gid=0"",""bd!A1:N1000""),12,FALSE))"),"")</f>
        <v/>
      </c>
      <c r="E248" s="5" t="str">
        <f>IFERROR(__xludf.DUMMYFUNCTION("IF($A248="""","""",VLOOKUP($A248,IMPORTRANGE(""https://docs.google.com/spreadsheets/d/1Kz8qNPZIqq10folTQrs7L1dYLQj0XaG2K3NIs_apK40/edit#gid=0"",""bd!A1:N1000""),11,FALSE))"),"")</f>
        <v/>
      </c>
      <c r="F248" s="5" t="str">
        <f>IFERROR(__xludf.DUMMYFUNCTION("if(A248="""","""",SPLIT(E248,"",""))"),"")</f>
        <v/>
      </c>
      <c r="G248" s="5"/>
      <c r="H248" s="6" t="str">
        <f t="shared" si="1"/>
        <v/>
      </c>
      <c r="K248" s="7"/>
    </row>
    <row r="249">
      <c r="A249" s="8"/>
      <c r="B249" s="5" t="str">
        <f>IFERROR(__xludf.DUMMYFUNCTION("IF(A249="""","""",VLOOKUP(A249,IMPORTRANGE(""https://docs.google.com/spreadsheets/d/1Kz8qNPZIqq10folTQrs7L1dYLQj0XaG2K3NIs_apK40/edit#gid=0"",""bd!A1:N1000""),2,FALSE))"),"")</f>
        <v/>
      </c>
      <c r="C249" s="5" t="str">
        <f>IFERROR(__xludf.DUMMYFUNCTION("IF($A249="""","""",VLOOKUP($A249,IMPORTRANGE(""https://docs.google.com/spreadsheets/d/1Kz8qNPZIqq10folTQrs7L1dYLQj0XaG2K3NIs_apK40/edit#gid=0"",""bd!A1:N1000""),3,FALSE))"),"")</f>
        <v/>
      </c>
      <c r="D249" s="5" t="str">
        <f>IFERROR(__xludf.DUMMYFUNCTION("IF($A249="""","""",VLOOKUP($A249,IMPORTRANGE(""https://docs.google.com/spreadsheets/d/1Kz8qNPZIqq10folTQrs7L1dYLQj0XaG2K3NIs_apK40/edit#gid=0"",""bd!A1:N1000""),12,FALSE))"),"")</f>
        <v/>
      </c>
      <c r="E249" s="5" t="str">
        <f>IFERROR(__xludf.DUMMYFUNCTION("IF($A249="""","""",VLOOKUP($A249,IMPORTRANGE(""https://docs.google.com/spreadsheets/d/1Kz8qNPZIqq10folTQrs7L1dYLQj0XaG2K3NIs_apK40/edit#gid=0"",""bd!A1:N1000""),11,FALSE))"),"")</f>
        <v/>
      </c>
      <c r="F249" s="5" t="str">
        <f>IFERROR(__xludf.DUMMYFUNCTION("if(A249="""","""",SPLIT(E249,"",""))"),"")</f>
        <v/>
      </c>
      <c r="G249" s="5"/>
      <c r="H249" s="6" t="str">
        <f t="shared" si="1"/>
        <v/>
      </c>
      <c r="K249" s="7"/>
    </row>
    <row r="250">
      <c r="A250" s="8"/>
      <c r="B250" s="5" t="str">
        <f>IFERROR(__xludf.DUMMYFUNCTION("IF(A250="""","""",VLOOKUP(A250,IMPORTRANGE(""https://docs.google.com/spreadsheets/d/1Kz8qNPZIqq10folTQrs7L1dYLQj0XaG2K3NIs_apK40/edit#gid=0"",""bd!A1:N1000""),2,FALSE))"),"")</f>
        <v/>
      </c>
      <c r="C250" s="5" t="str">
        <f>IFERROR(__xludf.DUMMYFUNCTION("IF($A250="""","""",VLOOKUP($A250,IMPORTRANGE(""https://docs.google.com/spreadsheets/d/1Kz8qNPZIqq10folTQrs7L1dYLQj0XaG2K3NIs_apK40/edit#gid=0"",""bd!A1:N1000""),3,FALSE))"),"")</f>
        <v/>
      </c>
      <c r="D250" s="5" t="str">
        <f>IFERROR(__xludf.DUMMYFUNCTION("IF($A250="""","""",VLOOKUP($A250,IMPORTRANGE(""https://docs.google.com/spreadsheets/d/1Kz8qNPZIqq10folTQrs7L1dYLQj0XaG2K3NIs_apK40/edit#gid=0"",""bd!A1:N1000""),12,FALSE))"),"")</f>
        <v/>
      </c>
      <c r="E250" s="5" t="str">
        <f>IFERROR(__xludf.DUMMYFUNCTION("IF($A250="""","""",VLOOKUP($A250,IMPORTRANGE(""https://docs.google.com/spreadsheets/d/1Kz8qNPZIqq10folTQrs7L1dYLQj0XaG2K3NIs_apK40/edit#gid=0"",""bd!A1:N1000""),11,FALSE))"),"")</f>
        <v/>
      </c>
      <c r="F250" s="5" t="str">
        <f>IFERROR(__xludf.DUMMYFUNCTION("if(A250="""","""",SPLIT(E250,"",""))"),"")</f>
        <v/>
      </c>
      <c r="G250" s="5"/>
      <c r="H250" s="6" t="str">
        <f t="shared" si="1"/>
        <v/>
      </c>
      <c r="K250" s="7"/>
    </row>
    <row r="251">
      <c r="A251" s="8"/>
      <c r="B251" s="5" t="str">
        <f>IFERROR(__xludf.DUMMYFUNCTION("IF(A251="""","""",VLOOKUP(A251,IMPORTRANGE(""https://docs.google.com/spreadsheets/d/1Kz8qNPZIqq10folTQrs7L1dYLQj0XaG2K3NIs_apK40/edit#gid=0"",""bd!A1:N1000""),2,FALSE))"),"")</f>
        <v/>
      </c>
      <c r="C251" s="5" t="str">
        <f>IFERROR(__xludf.DUMMYFUNCTION("IF($A251="""","""",VLOOKUP($A251,IMPORTRANGE(""https://docs.google.com/spreadsheets/d/1Kz8qNPZIqq10folTQrs7L1dYLQj0XaG2K3NIs_apK40/edit#gid=0"",""bd!A1:N1000""),3,FALSE))"),"")</f>
        <v/>
      </c>
      <c r="D251" s="5" t="str">
        <f>IFERROR(__xludf.DUMMYFUNCTION("IF($A251="""","""",VLOOKUP($A251,IMPORTRANGE(""https://docs.google.com/spreadsheets/d/1Kz8qNPZIqq10folTQrs7L1dYLQj0XaG2K3NIs_apK40/edit#gid=0"",""bd!A1:N1000""),12,FALSE))"),"")</f>
        <v/>
      </c>
      <c r="E251" s="5" t="str">
        <f>IFERROR(__xludf.DUMMYFUNCTION("IF($A251="""","""",VLOOKUP($A251,IMPORTRANGE(""https://docs.google.com/spreadsheets/d/1Kz8qNPZIqq10folTQrs7L1dYLQj0XaG2K3NIs_apK40/edit#gid=0"",""bd!A1:N1000""),11,FALSE))"),"")</f>
        <v/>
      </c>
      <c r="F251" s="5" t="str">
        <f>IFERROR(__xludf.DUMMYFUNCTION("if(A251="""","""",SPLIT(E251,"",""))"),"")</f>
        <v/>
      </c>
      <c r="G251" s="5"/>
      <c r="H251" s="6" t="str">
        <f t="shared" si="1"/>
        <v/>
      </c>
      <c r="K251" s="7"/>
    </row>
    <row r="252">
      <c r="A252" s="8"/>
      <c r="B252" s="5" t="str">
        <f>IFERROR(__xludf.DUMMYFUNCTION("IF(A252="""","""",VLOOKUP(A252,IMPORTRANGE(""https://docs.google.com/spreadsheets/d/1Kz8qNPZIqq10folTQrs7L1dYLQj0XaG2K3NIs_apK40/edit#gid=0"",""bd!A1:N1000""),2,FALSE))"),"")</f>
        <v/>
      </c>
      <c r="C252" s="5" t="str">
        <f>IFERROR(__xludf.DUMMYFUNCTION("IF($A252="""","""",VLOOKUP($A252,IMPORTRANGE(""https://docs.google.com/spreadsheets/d/1Kz8qNPZIqq10folTQrs7L1dYLQj0XaG2K3NIs_apK40/edit#gid=0"",""bd!A1:N1000""),3,FALSE))"),"")</f>
        <v/>
      </c>
      <c r="D252" s="5" t="str">
        <f>IFERROR(__xludf.DUMMYFUNCTION("IF($A252="""","""",VLOOKUP($A252,IMPORTRANGE(""https://docs.google.com/spreadsheets/d/1Kz8qNPZIqq10folTQrs7L1dYLQj0XaG2K3NIs_apK40/edit#gid=0"",""bd!A1:N1000""),12,FALSE))"),"")</f>
        <v/>
      </c>
      <c r="E252" s="5" t="str">
        <f>IFERROR(__xludf.DUMMYFUNCTION("IF($A252="""","""",VLOOKUP($A252,IMPORTRANGE(""https://docs.google.com/spreadsheets/d/1Kz8qNPZIqq10folTQrs7L1dYLQj0XaG2K3NIs_apK40/edit#gid=0"",""bd!A1:N1000""),11,FALSE))"),"")</f>
        <v/>
      </c>
      <c r="F252" s="5" t="str">
        <f>IFERROR(__xludf.DUMMYFUNCTION("if(A252="""","""",SPLIT(E252,"",""))"),"")</f>
        <v/>
      </c>
      <c r="G252" s="5"/>
      <c r="H252" s="6" t="str">
        <f t="shared" si="1"/>
        <v/>
      </c>
      <c r="K252" s="7"/>
    </row>
    <row r="253">
      <c r="A253" s="8"/>
      <c r="B253" s="5" t="str">
        <f>IFERROR(__xludf.DUMMYFUNCTION("IF(A253="""","""",VLOOKUP(A253,IMPORTRANGE(""https://docs.google.com/spreadsheets/d/1Kz8qNPZIqq10folTQrs7L1dYLQj0XaG2K3NIs_apK40/edit#gid=0"",""bd!A1:N1000""),2,FALSE))"),"")</f>
        <v/>
      </c>
      <c r="C253" s="5" t="str">
        <f>IFERROR(__xludf.DUMMYFUNCTION("IF($A253="""","""",VLOOKUP($A253,IMPORTRANGE(""https://docs.google.com/spreadsheets/d/1Kz8qNPZIqq10folTQrs7L1dYLQj0XaG2K3NIs_apK40/edit#gid=0"",""bd!A1:N1000""),3,FALSE))"),"")</f>
        <v/>
      </c>
      <c r="D253" s="5" t="str">
        <f>IFERROR(__xludf.DUMMYFUNCTION("IF($A253="""","""",VLOOKUP($A253,IMPORTRANGE(""https://docs.google.com/spreadsheets/d/1Kz8qNPZIqq10folTQrs7L1dYLQj0XaG2K3NIs_apK40/edit#gid=0"",""bd!A1:N1000""),12,FALSE))"),"")</f>
        <v/>
      </c>
      <c r="E253" s="5" t="str">
        <f>IFERROR(__xludf.DUMMYFUNCTION("IF($A253="""","""",VLOOKUP($A253,IMPORTRANGE(""https://docs.google.com/spreadsheets/d/1Kz8qNPZIqq10folTQrs7L1dYLQj0XaG2K3NIs_apK40/edit#gid=0"",""bd!A1:N1000""),11,FALSE))"),"")</f>
        <v/>
      </c>
      <c r="F253" s="5" t="str">
        <f>IFERROR(__xludf.DUMMYFUNCTION("if(A253="""","""",SPLIT(E253,"",""))"),"")</f>
        <v/>
      </c>
      <c r="G253" s="5"/>
      <c r="H253" s="6" t="str">
        <f t="shared" si="1"/>
        <v/>
      </c>
      <c r="K253" s="7"/>
    </row>
    <row r="254">
      <c r="A254" s="8"/>
      <c r="B254" s="5" t="str">
        <f>IFERROR(__xludf.DUMMYFUNCTION("IF(A254="""","""",VLOOKUP(A254,IMPORTRANGE(""https://docs.google.com/spreadsheets/d/1Kz8qNPZIqq10folTQrs7L1dYLQj0XaG2K3NIs_apK40/edit#gid=0"",""bd!A1:N1000""),2,FALSE))"),"")</f>
        <v/>
      </c>
      <c r="C254" s="5" t="str">
        <f>IFERROR(__xludf.DUMMYFUNCTION("IF($A254="""","""",VLOOKUP($A254,IMPORTRANGE(""https://docs.google.com/spreadsheets/d/1Kz8qNPZIqq10folTQrs7L1dYLQj0XaG2K3NIs_apK40/edit#gid=0"",""bd!A1:N1000""),3,FALSE))"),"")</f>
        <v/>
      </c>
      <c r="D254" s="5" t="str">
        <f>IFERROR(__xludf.DUMMYFUNCTION("IF($A254="""","""",VLOOKUP($A254,IMPORTRANGE(""https://docs.google.com/spreadsheets/d/1Kz8qNPZIqq10folTQrs7L1dYLQj0XaG2K3NIs_apK40/edit#gid=0"",""bd!A1:N1000""),12,FALSE))"),"")</f>
        <v/>
      </c>
      <c r="E254" s="5" t="str">
        <f>IFERROR(__xludf.DUMMYFUNCTION("IF($A254="""","""",VLOOKUP($A254,IMPORTRANGE(""https://docs.google.com/spreadsheets/d/1Kz8qNPZIqq10folTQrs7L1dYLQj0XaG2K3NIs_apK40/edit#gid=0"",""bd!A1:N1000""),11,FALSE))"),"")</f>
        <v/>
      </c>
      <c r="F254" s="5" t="str">
        <f>IFERROR(__xludf.DUMMYFUNCTION("if(A254="""","""",SPLIT(E254,"",""))"),"")</f>
        <v/>
      </c>
      <c r="G254" s="5"/>
      <c r="H254" s="6" t="str">
        <f t="shared" si="1"/>
        <v/>
      </c>
      <c r="K254" s="7"/>
    </row>
    <row r="255">
      <c r="A255" s="8"/>
      <c r="B255" s="5" t="str">
        <f>IFERROR(__xludf.DUMMYFUNCTION("IF(A255="""","""",VLOOKUP(A255,IMPORTRANGE(""https://docs.google.com/spreadsheets/d/1Kz8qNPZIqq10folTQrs7L1dYLQj0XaG2K3NIs_apK40/edit#gid=0"",""bd!A1:N1000""),2,FALSE))"),"")</f>
        <v/>
      </c>
      <c r="C255" s="5" t="str">
        <f>IFERROR(__xludf.DUMMYFUNCTION("IF($A255="""","""",VLOOKUP($A255,IMPORTRANGE(""https://docs.google.com/spreadsheets/d/1Kz8qNPZIqq10folTQrs7L1dYLQj0XaG2K3NIs_apK40/edit#gid=0"",""bd!A1:N1000""),3,FALSE))"),"")</f>
        <v/>
      </c>
      <c r="D255" s="5" t="str">
        <f>IFERROR(__xludf.DUMMYFUNCTION("IF($A255="""","""",VLOOKUP($A255,IMPORTRANGE(""https://docs.google.com/spreadsheets/d/1Kz8qNPZIqq10folTQrs7L1dYLQj0XaG2K3NIs_apK40/edit#gid=0"",""bd!A1:N1000""),12,FALSE))"),"")</f>
        <v/>
      </c>
      <c r="E255" s="5" t="str">
        <f>IFERROR(__xludf.DUMMYFUNCTION("IF($A255="""","""",VLOOKUP($A255,IMPORTRANGE(""https://docs.google.com/spreadsheets/d/1Kz8qNPZIqq10folTQrs7L1dYLQj0XaG2K3NIs_apK40/edit#gid=0"",""bd!A1:N1000""),11,FALSE))"),"")</f>
        <v/>
      </c>
      <c r="F255" s="5" t="str">
        <f>IFERROR(__xludf.DUMMYFUNCTION("if(A255="""","""",SPLIT(E255,"",""))"),"")</f>
        <v/>
      </c>
      <c r="G255" s="5"/>
      <c r="H255" s="6" t="str">
        <f t="shared" si="1"/>
        <v/>
      </c>
      <c r="K255" s="7"/>
    </row>
    <row r="256">
      <c r="A256" s="8"/>
      <c r="B256" s="5" t="str">
        <f>IFERROR(__xludf.DUMMYFUNCTION("IF(A256="""","""",VLOOKUP(A256,IMPORTRANGE(""https://docs.google.com/spreadsheets/d/1Kz8qNPZIqq10folTQrs7L1dYLQj0XaG2K3NIs_apK40/edit#gid=0"",""bd!A1:N1000""),2,FALSE))"),"")</f>
        <v/>
      </c>
      <c r="C256" s="5" t="str">
        <f>IFERROR(__xludf.DUMMYFUNCTION("IF($A256="""","""",VLOOKUP($A256,IMPORTRANGE(""https://docs.google.com/spreadsheets/d/1Kz8qNPZIqq10folTQrs7L1dYLQj0XaG2K3NIs_apK40/edit#gid=0"",""bd!A1:N1000""),3,FALSE))"),"")</f>
        <v/>
      </c>
      <c r="D256" s="5" t="str">
        <f>IFERROR(__xludf.DUMMYFUNCTION("IF($A256="""","""",VLOOKUP($A256,IMPORTRANGE(""https://docs.google.com/spreadsheets/d/1Kz8qNPZIqq10folTQrs7L1dYLQj0XaG2K3NIs_apK40/edit#gid=0"",""bd!A1:N1000""),12,FALSE))"),"")</f>
        <v/>
      </c>
      <c r="E256" s="5" t="str">
        <f>IFERROR(__xludf.DUMMYFUNCTION("IF($A256="""","""",VLOOKUP($A256,IMPORTRANGE(""https://docs.google.com/spreadsheets/d/1Kz8qNPZIqq10folTQrs7L1dYLQj0XaG2K3NIs_apK40/edit#gid=0"",""bd!A1:N1000""),11,FALSE))"),"")</f>
        <v/>
      </c>
      <c r="F256" s="5" t="str">
        <f>IFERROR(__xludf.DUMMYFUNCTION("if(A256="""","""",SPLIT(E256,"",""))"),"")</f>
        <v/>
      </c>
      <c r="G256" s="5"/>
      <c r="H256" s="6" t="str">
        <f t="shared" si="1"/>
        <v/>
      </c>
      <c r="K256" s="7"/>
    </row>
    <row r="257">
      <c r="A257" s="8"/>
      <c r="B257" s="5" t="str">
        <f>IFERROR(__xludf.DUMMYFUNCTION("IF(A257="""","""",VLOOKUP(A257,IMPORTRANGE(""https://docs.google.com/spreadsheets/d/1Kz8qNPZIqq10folTQrs7L1dYLQj0XaG2K3NIs_apK40/edit#gid=0"",""bd!A1:N1000""),2,FALSE))"),"")</f>
        <v/>
      </c>
      <c r="C257" s="5" t="str">
        <f>IFERROR(__xludf.DUMMYFUNCTION("IF($A257="""","""",VLOOKUP($A257,IMPORTRANGE(""https://docs.google.com/spreadsheets/d/1Kz8qNPZIqq10folTQrs7L1dYLQj0XaG2K3NIs_apK40/edit#gid=0"",""bd!A1:N1000""),3,FALSE))"),"")</f>
        <v/>
      </c>
      <c r="D257" s="5" t="str">
        <f>IFERROR(__xludf.DUMMYFUNCTION("IF($A257="""","""",VLOOKUP($A257,IMPORTRANGE(""https://docs.google.com/spreadsheets/d/1Kz8qNPZIqq10folTQrs7L1dYLQj0XaG2K3NIs_apK40/edit#gid=0"",""bd!A1:N1000""),12,FALSE))"),"")</f>
        <v/>
      </c>
      <c r="E257" s="5" t="str">
        <f>IFERROR(__xludf.DUMMYFUNCTION("IF($A257="""","""",VLOOKUP($A257,IMPORTRANGE(""https://docs.google.com/spreadsheets/d/1Kz8qNPZIqq10folTQrs7L1dYLQj0XaG2K3NIs_apK40/edit#gid=0"",""bd!A1:N1000""),11,FALSE))"),"")</f>
        <v/>
      </c>
      <c r="F257" s="5" t="str">
        <f>IFERROR(__xludf.DUMMYFUNCTION("if(A257="""","""",SPLIT(E257,"",""))"),"")</f>
        <v/>
      </c>
      <c r="G257" s="5"/>
      <c r="H257" s="6" t="str">
        <f t="shared" si="1"/>
        <v/>
      </c>
      <c r="K257" s="7"/>
    </row>
    <row r="258">
      <c r="A258" s="8"/>
      <c r="B258" s="5" t="str">
        <f>IFERROR(__xludf.DUMMYFUNCTION("IF(A258="""","""",VLOOKUP(A258,IMPORTRANGE(""https://docs.google.com/spreadsheets/d/1Kz8qNPZIqq10folTQrs7L1dYLQj0XaG2K3NIs_apK40/edit#gid=0"",""bd!A1:N1000""),2,FALSE))"),"")</f>
        <v/>
      </c>
      <c r="C258" s="5" t="str">
        <f>IFERROR(__xludf.DUMMYFUNCTION("IF($A258="""","""",VLOOKUP($A258,IMPORTRANGE(""https://docs.google.com/spreadsheets/d/1Kz8qNPZIqq10folTQrs7L1dYLQj0XaG2K3NIs_apK40/edit#gid=0"",""bd!A1:N1000""),3,FALSE))"),"")</f>
        <v/>
      </c>
      <c r="D258" s="5" t="str">
        <f>IFERROR(__xludf.DUMMYFUNCTION("IF($A258="""","""",VLOOKUP($A258,IMPORTRANGE(""https://docs.google.com/spreadsheets/d/1Kz8qNPZIqq10folTQrs7L1dYLQj0XaG2K3NIs_apK40/edit#gid=0"",""bd!A1:N1000""),12,FALSE))"),"")</f>
        <v/>
      </c>
      <c r="E258" s="5" t="str">
        <f>IFERROR(__xludf.DUMMYFUNCTION("IF($A258="""","""",VLOOKUP($A258,IMPORTRANGE(""https://docs.google.com/spreadsheets/d/1Kz8qNPZIqq10folTQrs7L1dYLQj0XaG2K3NIs_apK40/edit#gid=0"",""bd!A1:N1000""),11,FALSE))"),"")</f>
        <v/>
      </c>
      <c r="F258" s="5" t="str">
        <f>IFERROR(__xludf.DUMMYFUNCTION("if(A258="""","""",SPLIT(E258,"",""))"),"")</f>
        <v/>
      </c>
      <c r="G258" s="5"/>
      <c r="H258" s="6" t="str">
        <f t="shared" si="1"/>
        <v/>
      </c>
      <c r="K258" s="7"/>
    </row>
    <row r="259">
      <c r="A259" s="8"/>
      <c r="B259" s="5" t="str">
        <f>IFERROR(__xludf.DUMMYFUNCTION("IF(A259="""","""",VLOOKUP(A259,IMPORTRANGE(""https://docs.google.com/spreadsheets/d/1Kz8qNPZIqq10folTQrs7L1dYLQj0XaG2K3NIs_apK40/edit#gid=0"",""bd!A1:N1000""),2,FALSE))"),"")</f>
        <v/>
      </c>
      <c r="C259" s="5" t="str">
        <f>IFERROR(__xludf.DUMMYFUNCTION("IF($A259="""","""",VLOOKUP($A259,IMPORTRANGE(""https://docs.google.com/spreadsheets/d/1Kz8qNPZIqq10folTQrs7L1dYLQj0XaG2K3NIs_apK40/edit#gid=0"",""bd!A1:N1000""),3,FALSE))"),"")</f>
        <v/>
      </c>
      <c r="D259" s="5" t="str">
        <f>IFERROR(__xludf.DUMMYFUNCTION("IF($A259="""","""",VLOOKUP($A259,IMPORTRANGE(""https://docs.google.com/spreadsheets/d/1Kz8qNPZIqq10folTQrs7L1dYLQj0XaG2K3NIs_apK40/edit#gid=0"",""bd!A1:N1000""),12,FALSE))"),"")</f>
        <v/>
      </c>
      <c r="E259" s="5" t="str">
        <f>IFERROR(__xludf.DUMMYFUNCTION("IF($A259="""","""",VLOOKUP($A259,IMPORTRANGE(""https://docs.google.com/spreadsheets/d/1Kz8qNPZIqq10folTQrs7L1dYLQj0XaG2K3NIs_apK40/edit#gid=0"",""bd!A1:N1000""),11,FALSE))"),"")</f>
        <v/>
      </c>
      <c r="F259" s="5" t="str">
        <f>IFERROR(__xludf.DUMMYFUNCTION("if(A259="""","""",SPLIT(E259,"",""))"),"")</f>
        <v/>
      </c>
      <c r="G259" s="5"/>
      <c r="H259" s="6" t="str">
        <f t="shared" si="1"/>
        <v/>
      </c>
      <c r="K259" s="7"/>
    </row>
    <row r="260">
      <c r="A260" s="8"/>
      <c r="B260" s="5" t="str">
        <f>IFERROR(__xludf.DUMMYFUNCTION("IF(A260="""","""",VLOOKUP(A260,IMPORTRANGE(""https://docs.google.com/spreadsheets/d/1Kz8qNPZIqq10folTQrs7L1dYLQj0XaG2K3NIs_apK40/edit#gid=0"",""bd!A1:N1000""),2,FALSE))"),"")</f>
        <v/>
      </c>
      <c r="C260" s="5" t="str">
        <f>IFERROR(__xludf.DUMMYFUNCTION("IF($A260="""","""",VLOOKUP($A260,IMPORTRANGE(""https://docs.google.com/spreadsheets/d/1Kz8qNPZIqq10folTQrs7L1dYLQj0XaG2K3NIs_apK40/edit#gid=0"",""bd!A1:N1000""),3,FALSE))"),"")</f>
        <v/>
      </c>
      <c r="D260" s="5" t="str">
        <f>IFERROR(__xludf.DUMMYFUNCTION("IF($A260="""","""",VLOOKUP($A260,IMPORTRANGE(""https://docs.google.com/spreadsheets/d/1Kz8qNPZIqq10folTQrs7L1dYLQj0XaG2K3NIs_apK40/edit#gid=0"",""bd!A1:N1000""),12,FALSE))"),"")</f>
        <v/>
      </c>
      <c r="E260" s="5" t="str">
        <f>IFERROR(__xludf.DUMMYFUNCTION("IF($A260="""","""",VLOOKUP($A260,IMPORTRANGE(""https://docs.google.com/spreadsheets/d/1Kz8qNPZIqq10folTQrs7L1dYLQj0XaG2K3NIs_apK40/edit#gid=0"",""bd!A1:N1000""),11,FALSE))"),"")</f>
        <v/>
      </c>
      <c r="F260" s="5" t="str">
        <f>IFERROR(__xludf.DUMMYFUNCTION("if(A260="""","""",SPLIT(E260,"",""))"),"")</f>
        <v/>
      </c>
      <c r="G260" s="5"/>
      <c r="H260" s="6" t="str">
        <f t="shared" si="1"/>
        <v/>
      </c>
      <c r="K260" s="7"/>
    </row>
    <row r="261">
      <c r="A261" s="8"/>
      <c r="B261" s="5" t="str">
        <f>IFERROR(__xludf.DUMMYFUNCTION("IF(A261="""","""",VLOOKUP(A261,IMPORTRANGE(""https://docs.google.com/spreadsheets/d/1Kz8qNPZIqq10folTQrs7L1dYLQj0XaG2K3NIs_apK40/edit#gid=0"",""bd!A1:N1000""),2,FALSE))"),"")</f>
        <v/>
      </c>
      <c r="C261" s="5" t="str">
        <f>IFERROR(__xludf.DUMMYFUNCTION("IF($A261="""","""",VLOOKUP($A261,IMPORTRANGE(""https://docs.google.com/spreadsheets/d/1Kz8qNPZIqq10folTQrs7L1dYLQj0XaG2K3NIs_apK40/edit#gid=0"",""bd!A1:N1000""),3,FALSE))"),"")</f>
        <v/>
      </c>
      <c r="D261" s="5" t="str">
        <f>IFERROR(__xludf.DUMMYFUNCTION("IF($A261="""","""",VLOOKUP($A261,IMPORTRANGE(""https://docs.google.com/spreadsheets/d/1Kz8qNPZIqq10folTQrs7L1dYLQj0XaG2K3NIs_apK40/edit#gid=0"",""bd!A1:N1000""),12,FALSE))"),"")</f>
        <v/>
      </c>
      <c r="E261" s="5" t="str">
        <f>IFERROR(__xludf.DUMMYFUNCTION("IF($A261="""","""",VLOOKUP($A261,IMPORTRANGE(""https://docs.google.com/spreadsheets/d/1Kz8qNPZIqq10folTQrs7L1dYLQj0XaG2K3NIs_apK40/edit#gid=0"",""bd!A1:N1000""),11,FALSE))"),"")</f>
        <v/>
      </c>
      <c r="F261" s="5" t="str">
        <f>IFERROR(__xludf.DUMMYFUNCTION("if(A261="""","""",SPLIT(E261,"",""))"),"")</f>
        <v/>
      </c>
      <c r="G261" s="5"/>
      <c r="H261" s="6" t="str">
        <f t="shared" si="1"/>
        <v/>
      </c>
      <c r="K261" s="7"/>
    </row>
    <row r="262">
      <c r="A262" s="8"/>
      <c r="B262" s="5" t="str">
        <f>IFERROR(__xludf.DUMMYFUNCTION("IF(A262="""","""",VLOOKUP(A262,IMPORTRANGE(""https://docs.google.com/spreadsheets/d/1Kz8qNPZIqq10folTQrs7L1dYLQj0XaG2K3NIs_apK40/edit#gid=0"",""bd!A1:N1000""),2,FALSE))"),"")</f>
        <v/>
      </c>
      <c r="C262" s="5" t="str">
        <f>IFERROR(__xludf.DUMMYFUNCTION("IF($A262="""","""",VLOOKUP($A262,IMPORTRANGE(""https://docs.google.com/spreadsheets/d/1Kz8qNPZIqq10folTQrs7L1dYLQj0XaG2K3NIs_apK40/edit#gid=0"",""bd!A1:N1000""),3,FALSE))"),"")</f>
        <v/>
      </c>
      <c r="D262" s="5" t="str">
        <f>IFERROR(__xludf.DUMMYFUNCTION("IF($A262="""","""",VLOOKUP($A262,IMPORTRANGE(""https://docs.google.com/spreadsheets/d/1Kz8qNPZIqq10folTQrs7L1dYLQj0XaG2K3NIs_apK40/edit#gid=0"",""bd!A1:N1000""),12,FALSE))"),"")</f>
        <v/>
      </c>
      <c r="E262" s="5" t="str">
        <f>IFERROR(__xludf.DUMMYFUNCTION("IF($A262="""","""",VLOOKUP($A262,IMPORTRANGE(""https://docs.google.com/spreadsheets/d/1Kz8qNPZIqq10folTQrs7L1dYLQj0XaG2K3NIs_apK40/edit#gid=0"",""bd!A1:N1000""),11,FALSE))"),"")</f>
        <v/>
      </c>
      <c r="F262" s="5" t="str">
        <f>IFERROR(__xludf.DUMMYFUNCTION("if(A262="""","""",SPLIT(E262,"",""))"),"")</f>
        <v/>
      </c>
      <c r="G262" s="5"/>
      <c r="H262" s="6" t="str">
        <f t="shared" si="1"/>
        <v/>
      </c>
      <c r="K262" s="7"/>
    </row>
    <row r="263">
      <c r="A263" s="8"/>
      <c r="B263" s="5" t="str">
        <f>IFERROR(__xludf.DUMMYFUNCTION("IF(A263="""","""",VLOOKUP(A263,IMPORTRANGE(""https://docs.google.com/spreadsheets/d/1Kz8qNPZIqq10folTQrs7L1dYLQj0XaG2K3NIs_apK40/edit#gid=0"",""bd!A1:N1000""),2,FALSE))"),"")</f>
        <v/>
      </c>
      <c r="C263" s="5" t="str">
        <f>IFERROR(__xludf.DUMMYFUNCTION("IF($A263="""","""",VLOOKUP($A263,IMPORTRANGE(""https://docs.google.com/spreadsheets/d/1Kz8qNPZIqq10folTQrs7L1dYLQj0XaG2K3NIs_apK40/edit#gid=0"",""bd!A1:N1000""),3,FALSE))"),"")</f>
        <v/>
      </c>
      <c r="D263" s="5" t="str">
        <f>IFERROR(__xludf.DUMMYFUNCTION("IF($A263="""","""",VLOOKUP($A263,IMPORTRANGE(""https://docs.google.com/spreadsheets/d/1Kz8qNPZIqq10folTQrs7L1dYLQj0XaG2K3NIs_apK40/edit#gid=0"",""bd!A1:N1000""),12,FALSE))"),"")</f>
        <v/>
      </c>
      <c r="E263" s="5" t="str">
        <f>IFERROR(__xludf.DUMMYFUNCTION("IF($A263="""","""",VLOOKUP($A263,IMPORTRANGE(""https://docs.google.com/spreadsheets/d/1Kz8qNPZIqq10folTQrs7L1dYLQj0XaG2K3NIs_apK40/edit#gid=0"",""bd!A1:N1000""),11,FALSE))"),"")</f>
        <v/>
      </c>
      <c r="F263" s="5" t="str">
        <f>IFERROR(__xludf.DUMMYFUNCTION("if(A263="""","""",SPLIT(E263,"",""))"),"")</f>
        <v/>
      </c>
      <c r="G263" s="5"/>
      <c r="H263" s="6" t="str">
        <f t="shared" si="1"/>
        <v/>
      </c>
      <c r="K263" s="7"/>
    </row>
    <row r="264">
      <c r="A264" s="8"/>
      <c r="B264" s="5" t="str">
        <f>IFERROR(__xludf.DUMMYFUNCTION("IF(A264="""","""",VLOOKUP(A264,IMPORTRANGE(""https://docs.google.com/spreadsheets/d/1Kz8qNPZIqq10folTQrs7L1dYLQj0XaG2K3NIs_apK40/edit#gid=0"",""bd!A1:N1000""),2,FALSE))"),"")</f>
        <v/>
      </c>
      <c r="C264" s="5" t="str">
        <f>IFERROR(__xludf.DUMMYFUNCTION("IF($A264="""","""",VLOOKUP($A264,IMPORTRANGE(""https://docs.google.com/spreadsheets/d/1Kz8qNPZIqq10folTQrs7L1dYLQj0XaG2K3NIs_apK40/edit#gid=0"",""bd!A1:N1000""),3,FALSE))"),"")</f>
        <v/>
      </c>
      <c r="D264" s="5" t="str">
        <f>IFERROR(__xludf.DUMMYFUNCTION("IF($A264="""","""",VLOOKUP($A264,IMPORTRANGE(""https://docs.google.com/spreadsheets/d/1Kz8qNPZIqq10folTQrs7L1dYLQj0XaG2K3NIs_apK40/edit#gid=0"",""bd!A1:N1000""),12,FALSE))"),"")</f>
        <v/>
      </c>
      <c r="E264" s="5" t="str">
        <f>IFERROR(__xludf.DUMMYFUNCTION("IF($A264="""","""",VLOOKUP($A264,IMPORTRANGE(""https://docs.google.com/spreadsheets/d/1Kz8qNPZIqq10folTQrs7L1dYLQj0XaG2K3NIs_apK40/edit#gid=0"",""bd!A1:N1000""),11,FALSE))"),"")</f>
        <v/>
      </c>
      <c r="F264" s="5" t="str">
        <f>IFERROR(__xludf.DUMMYFUNCTION("if(A264="""","""",SPLIT(E264,"",""))"),"")</f>
        <v/>
      </c>
      <c r="G264" s="5"/>
      <c r="H264" s="6" t="str">
        <f t="shared" si="1"/>
        <v/>
      </c>
      <c r="K264" s="7"/>
    </row>
    <row r="265">
      <c r="A265" s="8"/>
      <c r="B265" s="5" t="str">
        <f>IFERROR(__xludf.DUMMYFUNCTION("IF(A265="""","""",VLOOKUP(A265,IMPORTRANGE(""https://docs.google.com/spreadsheets/d/1Kz8qNPZIqq10folTQrs7L1dYLQj0XaG2K3NIs_apK40/edit#gid=0"",""bd!A1:N1000""),2,FALSE))"),"")</f>
        <v/>
      </c>
      <c r="C265" s="5" t="str">
        <f>IFERROR(__xludf.DUMMYFUNCTION("IF($A265="""","""",VLOOKUP($A265,IMPORTRANGE(""https://docs.google.com/spreadsheets/d/1Kz8qNPZIqq10folTQrs7L1dYLQj0XaG2K3NIs_apK40/edit#gid=0"",""bd!A1:N1000""),3,FALSE))"),"")</f>
        <v/>
      </c>
      <c r="D265" s="5" t="str">
        <f>IFERROR(__xludf.DUMMYFUNCTION("IF($A265="""","""",VLOOKUP($A265,IMPORTRANGE(""https://docs.google.com/spreadsheets/d/1Kz8qNPZIqq10folTQrs7L1dYLQj0XaG2K3NIs_apK40/edit#gid=0"",""bd!A1:N1000""),12,FALSE))"),"")</f>
        <v/>
      </c>
      <c r="E265" s="5" t="str">
        <f>IFERROR(__xludf.DUMMYFUNCTION("IF($A265="""","""",VLOOKUP($A265,IMPORTRANGE(""https://docs.google.com/spreadsheets/d/1Kz8qNPZIqq10folTQrs7L1dYLQj0XaG2K3NIs_apK40/edit#gid=0"",""bd!A1:N1000""),11,FALSE))"),"")</f>
        <v/>
      </c>
      <c r="F265" s="5" t="str">
        <f>IFERROR(__xludf.DUMMYFUNCTION("if(A265="""","""",SPLIT(E265,"",""))"),"")</f>
        <v/>
      </c>
      <c r="G265" s="5"/>
      <c r="H265" s="6" t="str">
        <f t="shared" si="1"/>
        <v/>
      </c>
      <c r="K265" s="7"/>
    </row>
    <row r="266">
      <c r="A266" s="8"/>
      <c r="B266" s="5" t="str">
        <f>IFERROR(__xludf.DUMMYFUNCTION("IF(A266="""","""",VLOOKUP(A266,IMPORTRANGE(""https://docs.google.com/spreadsheets/d/1Kz8qNPZIqq10folTQrs7L1dYLQj0XaG2K3NIs_apK40/edit#gid=0"",""bd!A1:N1000""),2,FALSE))"),"")</f>
        <v/>
      </c>
      <c r="C266" s="5" t="str">
        <f>IFERROR(__xludf.DUMMYFUNCTION("IF($A266="""","""",VLOOKUP($A266,IMPORTRANGE(""https://docs.google.com/spreadsheets/d/1Kz8qNPZIqq10folTQrs7L1dYLQj0XaG2K3NIs_apK40/edit#gid=0"",""bd!A1:N1000""),3,FALSE))"),"")</f>
        <v/>
      </c>
      <c r="D266" s="5" t="str">
        <f>IFERROR(__xludf.DUMMYFUNCTION("IF($A266="""","""",VLOOKUP($A266,IMPORTRANGE(""https://docs.google.com/spreadsheets/d/1Kz8qNPZIqq10folTQrs7L1dYLQj0XaG2K3NIs_apK40/edit#gid=0"",""bd!A1:N1000""),12,FALSE))"),"")</f>
        <v/>
      </c>
      <c r="E266" s="5" t="str">
        <f>IFERROR(__xludf.DUMMYFUNCTION("IF($A266="""","""",VLOOKUP($A266,IMPORTRANGE(""https://docs.google.com/spreadsheets/d/1Kz8qNPZIqq10folTQrs7L1dYLQj0XaG2K3NIs_apK40/edit#gid=0"",""bd!A1:N1000""),11,FALSE))"),"")</f>
        <v/>
      </c>
      <c r="F266" s="5" t="str">
        <f>IFERROR(__xludf.DUMMYFUNCTION("if(A266="""","""",SPLIT(E266,"",""))"),"")</f>
        <v/>
      </c>
      <c r="G266" s="5"/>
      <c r="H266" s="6" t="str">
        <f t="shared" si="1"/>
        <v/>
      </c>
      <c r="K266" s="7"/>
    </row>
    <row r="267">
      <c r="A267" s="8"/>
      <c r="B267" s="5" t="str">
        <f>IFERROR(__xludf.DUMMYFUNCTION("IF(A267="""","""",VLOOKUP(A267,IMPORTRANGE(""https://docs.google.com/spreadsheets/d/1Kz8qNPZIqq10folTQrs7L1dYLQj0XaG2K3NIs_apK40/edit#gid=0"",""bd!A1:N1000""),2,FALSE))"),"")</f>
        <v/>
      </c>
      <c r="C267" s="5" t="str">
        <f>IFERROR(__xludf.DUMMYFUNCTION("IF($A267="""","""",VLOOKUP($A267,IMPORTRANGE(""https://docs.google.com/spreadsheets/d/1Kz8qNPZIqq10folTQrs7L1dYLQj0XaG2K3NIs_apK40/edit#gid=0"",""bd!A1:N1000""),3,FALSE))"),"")</f>
        <v/>
      </c>
      <c r="D267" s="5" t="str">
        <f>IFERROR(__xludf.DUMMYFUNCTION("IF($A267="""","""",VLOOKUP($A267,IMPORTRANGE(""https://docs.google.com/spreadsheets/d/1Kz8qNPZIqq10folTQrs7L1dYLQj0XaG2K3NIs_apK40/edit#gid=0"",""bd!A1:N1000""),12,FALSE))"),"")</f>
        <v/>
      </c>
      <c r="E267" s="5" t="str">
        <f>IFERROR(__xludf.DUMMYFUNCTION("IF($A267="""","""",VLOOKUP($A267,IMPORTRANGE(""https://docs.google.com/spreadsheets/d/1Kz8qNPZIqq10folTQrs7L1dYLQj0XaG2K3NIs_apK40/edit#gid=0"",""bd!A1:N1000""),11,FALSE))"),"")</f>
        <v/>
      </c>
      <c r="F267" s="5" t="str">
        <f>IFERROR(__xludf.DUMMYFUNCTION("if(A267="""","""",SPLIT(E267,"",""))"),"")</f>
        <v/>
      </c>
      <c r="G267" s="5"/>
      <c r="H267" s="6" t="str">
        <f t="shared" si="1"/>
        <v/>
      </c>
      <c r="K267" s="7"/>
    </row>
    <row r="268">
      <c r="A268" s="8"/>
      <c r="B268" s="5" t="str">
        <f>IFERROR(__xludf.DUMMYFUNCTION("IF(A268="""","""",VLOOKUP(A268,IMPORTRANGE(""https://docs.google.com/spreadsheets/d/1Kz8qNPZIqq10folTQrs7L1dYLQj0XaG2K3NIs_apK40/edit#gid=0"",""bd!A1:N1000""),2,FALSE))"),"")</f>
        <v/>
      </c>
      <c r="C268" s="5" t="str">
        <f>IFERROR(__xludf.DUMMYFUNCTION("IF($A268="""","""",VLOOKUP($A268,IMPORTRANGE(""https://docs.google.com/spreadsheets/d/1Kz8qNPZIqq10folTQrs7L1dYLQj0XaG2K3NIs_apK40/edit#gid=0"",""bd!A1:N1000""),3,FALSE))"),"")</f>
        <v/>
      </c>
      <c r="D268" s="5" t="str">
        <f>IFERROR(__xludf.DUMMYFUNCTION("IF($A268="""","""",VLOOKUP($A268,IMPORTRANGE(""https://docs.google.com/spreadsheets/d/1Kz8qNPZIqq10folTQrs7L1dYLQj0XaG2K3NIs_apK40/edit#gid=0"",""bd!A1:N1000""),12,FALSE))"),"")</f>
        <v/>
      </c>
      <c r="E268" s="5" t="str">
        <f>IFERROR(__xludf.DUMMYFUNCTION("IF($A268="""","""",VLOOKUP($A268,IMPORTRANGE(""https://docs.google.com/spreadsheets/d/1Kz8qNPZIqq10folTQrs7L1dYLQj0XaG2K3NIs_apK40/edit#gid=0"",""bd!A1:N1000""),11,FALSE))"),"")</f>
        <v/>
      </c>
      <c r="F268" s="5" t="str">
        <f>IFERROR(__xludf.DUMMYFUNCTION("if(A268="""","""",SPLIT(E268,"",""))"),"")</f>
        <v/>
      </c>
      <c r="G268" s="5"/>
      <c r="H268" s="6" t="str">
        <f t="shared" si="1"/>
        <v/>
      </c>
      <c r="K268" s="7"/>
    </row>
    <row r="269">
      <c r="A269" s="8"/>
      <c r="B269" s="5" t="str">
        <f>IFERROR(__xludf.DUMMYFUNCTION("IF(A269="""","""",VLOOKUP(A269,IMPORTRANGE(""https://docs.google.com/spreadsheets/d/1Kz8qNPZIqq10folTQrs7L1dYLQj0XaG2K3NIs_apK40/edit#gid=0"",""bd!A1:N1000""),2,FALSE))"),"")</f>
        <v/>
      </c>
      <c r="C269" s="5" t="str">
        <f>IFERROR(__xludf.DUMMYFUNCTION("IF($A269="""","""",VLOOKUP($A269,IMPORTRANGE(""https://docs.google.com/spreadsheets/d/1Kz8qNPZIqq10folTQrs7L1dYLQj0XaG2K3NIs_apK40/edit#gid=0"",""bd!A1:N1000""),3,FALSE))"),"")</f>
        <v/>
      </c>
      <c r="D269" s="5" t="str">
        <f>IFERROR(__xludf.DUMMYFUNCTION("IF($A269="""","""",VLOOKUP($A269,IMPORTRANGE(""https://docs.google.com/spreadsheets/d/1Kz8qNPZIqq10folTQrs7L1dYLQj0XaG2K3NIs_apK40/edit#gid=0"",""bd!A1:N1000""),12,FALSE))"),"")</f>
        <v/>
      </c>
      <c r="E269" s="5" t="str">
        <f>IFERROR(__xludf.DUMMYFUNCTION("IF($A269="""","""",VLOOKUP($A269,IMPORTRANGE(""https://docs.google.com/spreadsheets/d/1Kz8qNPZIqq10folTQrs7L1dYLQj0XaG2K3NIs_apK40/edit#gid=0"",""bd!A1:N1000""),11,FALSE))"),"")</f>
        <v/>
      </c>
      <c r="F269" s="5" t="str">
        <f>IFERROR(__xludf.DUMMYFUNCTION("if(A269="""","""",SPLIT(E269,"",""))"),"")</f>
        <v/>
      </c>
      <c r="G269" s="5"/>
      <c r="H269" s="6" t="str">
        <f t="shared" si="1"/>
        <v/>
      </c>
      <c r="K269" s="7"/>
    </row>
    <row r="270">
      <c r="A270" s="8"/>
      <c r="B270" s="5" t="str">
        <f>IFERROR(__xludf.DUMMYFUNCTION("IF(A270="""","""",VLOOKUP(A270,IMPORTRANGE(""https://docs.google.com/spreadsheets/d/1Kz8qNPZIqq10folTQrs7L1dYLQj0XaG2K3NIs_apK40/edit#gid=0"",""bd!A1:N1000""),2,FALSE))"),"")</f>
        <v/>
      </c>
      <c r="C270" s="5" t="str">
        <f>IFERROR(__xludf.DUMMYFUNCTION("IF($A270="""","""",VLOOKUP($A270,IMPORTRANGE(""https://docs.google.com/spreadsheets/d/1Kz8qNPZIqq10folTQrs7L1dYLQj0XaG2K3NIs_apK40/edit#gid=0"",""bd!A1:N1000""),3,FALSE))"),"")</f>
        <v/>
      </c>
      <c r="D270" s="5" t="str">
        <f>IFERROR(__xludf.DUMMYFUNCTION("IF($A270="""","""",VLOOKUP($A270,IMPORTRANGE(""https://docs.google.com/spreadsheets/d/1Kz8qNPZIqq10folTQrs7L1dYLQj0XaG2K3NIs_apK40/edit#gid=0"",""bd!A1:N1000""),12,FALSE))"),"")</f>
        <v/>
      </c>
      <c r="E270" s="5" t="str">
        <f>IFERROR(__xludf.DUMMYFUNCTION("IF($A270="""","""",VLOOKUP($A270,IMPORTRANGE(""https://docs.google.com/spreadsheets/d/1Kz8qNPZIqq10folTQrs7L1dYLQj0XaG2K3NIs_apK40/edit#gid=0"",""bd!A1:N1000""),11,FALSE))"),"")</f>
        <v/>
      </c>
      <c r="F270" s="5" t="str">
        <f>IFERROR(__xludf.DUMMYFUNCTION("if(A270="""","""",SPLIT(E270,"",""))"),"")</f>
        <v/>
      </c>
      <c r="G270" s="5"/>
      <c r="H270" s="6" t="str">
        <f t="shared" si="1"/>
        <v/>
      </c>
      <c r="K270" s="7"/>
    </row>
    <row r="271">
      <c r="A271" s="8"/>
      <c r="B271" s="5" t="str">
        <f>IFERROR(__xludf.DUMMYFUNCTION("IF(A271="""","""",VLOOKUP(A271,IMPORTRANGE(""https://docs.google.com/spreadsheets/d/1Kz8qNPZIqq10folTQrs7L1dYLQj0XaG2K3NIs_apK40/edit#gid=0"",""bd!A1:N1000""),2,FALSE))"),"")</f>
        <v/>
      </c>
      <c r="C271" s="5" t="str">
        <f>IFERROR(__xludf.DUMMYFUNCTION("IF($A271="""","""",VLOOKUP($A271,IMPORTRANGE(""https://docs.google.com/spreadsheets/d/1Kz8qNPZIqq10folTQrs7L1dYLQj0XaG2K3NIs_apK40/edit#gid=0"",""bd!A1:N1000""),3,FALSE))"),"")</f>
        <v/>
      </c>
      <c r="D271" s="5" t="str">
        <f>IFERROR(__xludf.DUMMYFUNCTION("IF($A271="""","""",VLOOKUP($A271,IMPORTRANGE(""https://docs.google.com/spreadsheets/d/1Kz8qNPZIqq10folTQrs7L1dYLQj0XaG2K3NIs_apK40/edit#gid=0"",""bd!A1:N1000""),12,FALSE))"),"")</f>
        <v/>
      </c>
      <c r="E271" s="5" t="str">
        <f>IFERROR(__xludf.DUMMYFUNCTION("IF($A271="""","""",VLOOKUP($A271,IMPORTRANGE(""https://docs.google.com/spreadsheets/d/1Kz8qNPZIqq10folTQrs7L1dYLQj0XaG2K3NIs_apK40/edit#gid=0"",""bd!A1:N1000""),11,FALSE))"),"")</f>
        <v/>
      </c>
      <c r="F271" s="5" t="str">
        <f>IFERROR(__xludf.DUMMYFUNCTION("if(A271="""","""",SPLIT(E271,"",""))"),"")</f>
        <v/>
      </c>
      <c r="G271" s="5"/>
      <c r="H271" s="6" t="str">
        <f t="shared" si="1"/>
        <v/>
      </c>
      <c r="K271" s="7"/>
    </row>
    <row r="272">
      <c r="A272" s="8"/>
      <c r="B272" s="5" t="str">
        <f>IFERROR(__xludf.DUMMYFUNCTION("IF(A272="""","""",VLOOKUP(A272,IMPORTRANGE(""https://docs.google.com/spreadsheets/d/1Kz8qNPZIqq10folTQrs7L1dYLQj0XaG2K3NIs_apK40/edit#gid=0"",""bd!A1:N1000""),2,FALSE))"),"")</f>
        <v/>
      </c>
      <c r="C272" s="5" t="str">
        <f>IFERROR(__xludf.DUMMYFUNCTION("IF($A272="""","""",VLOOKUP($A272,IMPORTRANGE(""https://docs.google.com/spreadsheets/d/1Kz8qNPZIqq10folTQrs7L1dYLQj0XaG2K3NIs_apK40/edit#gid=0"",""bd!A1:N1000""),3,FALSE))"),"")</f>
        <v/>
      </c>
      <c r="D272" s="5" t="str">
        <f>IFERROR(__xludf.DUMMYFUNCTION("IF($A272="""","""",VLOOKUP($A272,IMPORTRANGE(""https://docs.google.com/spreadsheets/d/1Kz8qNPZIqq10folTQrs7L1dYLQj0XaG2K3NIs_apK40/edit#gid=0"",""bd!A1:N1000""),12,FALSE))"),"")</f>
        <v/>
      </c>
      <c r="E272" s="5" t="str">
        <f>IFERROR(__xludf.DUMMYFUNCTION("IF($A272="""","""",VLOOKUP($A272,IMPORTRANGE(""https://docs.google.com/spreadsheets/d/1Kz8qNPZIqq10folTQrs7L1dYLQj0XaG2K3NIs_apK40/edit#gid=0"",""bd!A1:N1000""),11,FALSE))"),"")</f>
        <v/>
      </c>
      <c r="F272" s="5" t="str">
        <f>IFERROR(__xludf.DUMMYFUNCTION("if(A272="""","""",SPLIT(E272,"",""))"),"")</f>
        <v/>
      </c>
      <c r="G272" s="5"/>
      <c r="H272" s="6" t="str">
        <f t="shared" si="1"/>
        <v/>
      </c>
      <c r="K272" s="7"/>
    </row>
    <row r="273">
      <c r="A273" s="8"/>
      <c r="B273" s="5" t="str">
        <f>IFERROR(__xludf.DUMMYFUNCTION("IF(A273="""","""",VLOOKUP(A273,IMPORTRANGE(""https://docs.google.com/spreadsheets/d/1Kz8qNPZIqq10folTQrs7L1dYLQj0XaG2K3NIs_apK40/edit#gid=0"",""bd!A1:N1000""),2,FALSE))"),"")</f>
        <v/>
      </c>
      <c r="C273" s="5" t="str">
        <f>IFERROR(__xludf.DUMMYFUNCTION("IF($A273="""","""",VLOOKUP($A273,IMPORTRANGE(""https://docs.google.com/spreadsheets/d/1Kz8qNPZIqq10folTQrs7L1dYLQj0XaG2K3NIs_apK40/edit#gid=0"",""bd!A1:N1000""),3,FALSE))"),"")</f>
        <v/>
      </c>
      <c r="D273" s="5" t="str">
        <f>IFERROR(__xludf.DUMMYFUNCTION("IF($A273="""","""",VLOOKUP($A273,IMPORTRANGE(""https://docs.google.com/spreadsheets/d/1Kz8qNPZIqq10folTQrs7L1dYLQj0XaG2K3NIs_apK40/edit#gid=0"",""bd!A1:N1000""),12,FALSE))"),"")</f>
        <v/>
      </c>
      <c r="E273" s="5" t="str">
        <f>IFERROR(__xludf.DUMMYFUNCTION("IF($A273="""","""",VLOOKUP($A273,IMPORTRANGE(""https://docs.google.com/spreadsheets/d/1Kz8qNPZIqq10folTQrs7L1dYLQj0XaG2K3NIs_apK40/edit#gid=0"",""bd!A1:N1000""),11,FALSE))"),"")</f>
        <v/>
      </c>
      <c r="F273" s="5" t="str">
        <f>IFERROR(__xludf.DUMMYFUNCTION("if(A273="""","""",SPLIT(E273,"",""))"),"")</f>
        <v/>
      </c>
      <c r="G273" s="5"/>
      <c r="H273" s="6" t="str">
        <f t="shared" si="1"/>
        <v/>
      </c>
      <c r="K273" s="7"/>
    </row>
    <row r="274">
      <c r="A274" s="8"/>
      <c r="B274" s="5" t="str">
        <f>IFERROR(__xludf.DUMMYFUNCTION("IF(A274="""","""",VLOOKUP(A274,IMPORTRANGE(""https://docs.google.com/spreadsheets/d/1Kz8qNPZIqq10folTQrs7L1dYLQj0XaG2K3NIs_apK40/edit#gid=0"",""bd!A1:N1000""),2,FALSE))"),"")</f>
        <v/>
      </c>
      <c r="C274" s="5" t="str">
        <f>IFERROR(__xludf.DUMMYFUNCTION("IF($A274="""","""",VLOOKUP($A274,IMPORTRANGE(""https://docs.google.com/spreadsheets/d/1Kz8qNPZIqq10folTQrs7L1dYLQj0XaG2K3NIs_apK40/edit#gid=0"",""bd!A1:N1000""),3,FALSE))"),"")</f>
        <v/>
      </c>
      <c r="D274" s="5" t="str">
        <f>IFERROR(__xludf.DUMMYFUNCTION("IF($A274="""","""",VLOOKUP($A274,IMPORTRANGE(""https://docs.google.com/spreadsheets/d/1Kz8qNPZIqq10folTQrs7L1dYLQj0XaG2K3NIs_apK40/edit#gid=0"",""bd!A1:N1000""),12,FALSE))"),"")</f>
        <v/>
      </c>
      <c r="E274" s="5" t="str">
        <f>IFERROR(__xludf.DUMMYFUNCTION("IF($A274="""","""",VLOOKUP($A274,IMPORTRANGE(""https://docs.google.com/spreadsheets/d/1Kz8qNPZIqq10folTQrs7L1dYLQj0XaG2K3NIs_apK40/edit#gid=0"",""bd!A1:N1000""),11,FALSE))"),"")</f>
        <v/>
      </c>
      <c r="F274" s="5" t="str">
        <f>IFERROR(__xludf.DUMMYFUNCTION("if(A274="""","""",SPLIT(E274,"",""))"),"")</f>
        <v/>
      </c>
      <c r="G274" s="5"/>
      <c r="H274" s="6" t="str">
        <f t="shared" si="1"/>
        <v/>
      </c>
      <c r="K274" s="7"/>
    </row>
    <row r="275">
      <c r="A275" s="8"/>
      <c r="B275" s="5" t="str">
        <f>IFERROR(__xludf.DUMMYFUNCTION("IF(A275="""","""",VLOOKUP(A275,IMPORTRANGE(""https://docs.google.com/spreadsheets/d/1Kz8qNPZIqq10folTQrs7L1dYLQj0XaG2K3NIs_apK40/edit#gid=0"",""bd!A1:N1000""),2,FALSE))"),"")</f>
        <v/>
      </c>
      <c r="C275" s="5" t="str">
        <f>IFERROR(__xludf.DUMMYFUNCTION("IF($A275="""","""",VLOOKUP($A275,IMPORTRANGE(""https://docs.google.com/spreadsheets/d/1Kz8qNPZIqq10folTQrs7L1dYLQj0XaG2K3NIs_apK40/edit#gid=0"",""bd!A1:N1000""),3,FALSE))"),"")</f>
        <v/>
      </c>
      <c r="D275" s="5" t="str">
        <f>IFERROR(__xludf.DUMMYFUNCTION("IF($A275="""","""",VLOOKUP($A275,IMPORTRANGE(""https://docs.google.com/spreadsheets/d/1Kz8qNPZIqq10folTQrs7L1dYLQj0XaG2K3NIs_apK40/edit#gid=0"",""bd!A1:N1000""),12,FALSE))"),"")</f>
        <v/>
      </c>
      <c r="E275" s="5" t="str">
        <f>IFERROR(__xludf.DUMMYFUNCTION("IF($A275="""","""",VLOOKUP($A275,IMPORTRANGE(""https://docs.google.com/spreadsheets/d/1Kz8qNPZIqq10folTQrs7L1dYLQj0XaG2K3NIs_apK40/edit#gid=0"",""bd!A1:N1000""),11,FALSE))"),"")</f>
        <v/>
      </c>
      <c r="F275" s="5" t="str">
        <f>IFERROR(__xludf.DUMMYFUNCTION("if(A275="""","""",SPLIT(E275,"",""))"),"")</f>
        <v/>
      </c>
      <c r="G275" s="5"/>
      <c r="H275" s="6" t="str">
        <f t="shared" si="1"/>
        <v/>
      </c>
      <c r="K275" s="7"/>
    </row>
    <row r="276">
      <c r="A276" s="8"/>
      <c r="B276" s="5" t="str">
        <f>IFERROR(__xludf.DUMMYFUNCTION("IF(A276="""","""",VLOOKUP(A276,IMPORTRANGE(""https://docs.google.com/spreadsheets/d/1Kz8qNPZIqq10folTQrs7L1dYLQj0XaG2K3NIs_apK40/edit#gid=0"",""bd!A1:N1000""),2,FALSE))"),"")</f>
        <v/>
      </c>
      <c r="C276" s="5" t="str">
        <f>IFERROR(__xludf.DUMMYFUNCTION("IF($A276="""","""",VLOOKUP($A276,IMPORTRANGE(""https://docs.google.com/spreadsheets/d/1Kz8qNPZIqq10folTQrs7L1dYLQj0XaG2K3NIs_apK40/edit#gid=0"",""bd!A1:N1000""),3,FALSE))"),"")</f>
        <v/>
      </c>
      <c r="D276" s="5" t="str">
        <f>IFERROR(__xludf.DUMMYFUNCTION("IF($A276="""","""",VLOOKUP($A276,IMPORTRANGE(""https://docs.google.com/spreadsheets/d/1Kz8qNPZIqq10folTQrs7L1dYLQj0XaG2K3NIs_apK40/edit#gid=0"",""bd!A1:N1000""),12,FALSE))"),"")</f>
        <v/>
      </c>
      <c r="E276" s="5" t="str">
        <f>IFERROR(__xludf.DUMMYFUNCTION("IF($A276="""","""",VLOOKUP($A276,IMPORTRANGE(""https://docs.google.com/spreadsheets/d/1Kz8qNPZIqq10folTQrs7L1dYLQj0XaG2K3NIs_apK40/edit#gid=0"",""bd!A1:N1000""),11,FALSE))"),"")</f>
        <v/>
      </c>
      <c r="F276" s="5" t="str">
        <f>IFERROR(__xludf.DUMMYFUNCTION("if(A276="""","""",SPLIT(E276,"",""))"),"")</f>
        <v/>
      </c>
      <c r="G276" s="5"/>
      <c r="H276" s="6" t="str">
        <f t="shared" si="1"/>
        <v/>
      </c>
      <c r="K276" s="7"/>
    </row>
    <row r="277">
      <c r="A277" s="8"/>
      <c r="B277" s="5" t="str">
        <f>IFERROR(__xludf.DUMMYFUNCTION("IF(A277="""","""",VLOOKUP(A277,IMPORTRANGE(""https://docs.google.com/spreadsheets/d/1Kz8qNPZIqq10folTQrs7L1dYLQj0XaG2K3NIs_apK40/edit#gid=0"",""bd!A1:N1000""),2,FALSE))"),"")</f>
        <v/>
      </c>
      <c r="C277" s="5" t="str">
        <f>IFERROR(__xludf.DUMMYFUNCTION("IF($A277="""","""",VLOOKUP($A277,IMPORTRANGE(""https://docs.google.com/spreadsheets/d/1Kz8qNPZIqq10folTQrs7L1dYLQj0XaG2K3NIs_apK40/edit#gid=0"",""bd!A1:N1000""),3,FALSE))"),"")</f>
        <v/>
      </c>
      <c r="D277" s="5" t="str">
        <f>IFERROR(__xludf.DUMMYFUNCTION("IF($A277="""","""",VLOOKUP($A277,IMPORTRANGE(""https://docs.google.com/spreadsheets/d/1Kz8qNPZIqq10folTQrs7L1dYLQj0XaG2K3NIs_apK40/edit#gid=0"",""bd!A1:N1000""),12,FALSE))"),"")</f>
        <v/>
      </c>
      <c r="E277" s="5" t="str">
        <f>IFERROR(__xludf.DUMMYFUNCTION("IF($A277="""","""",VLOOKUP($A277,IMPORTRANGE(""https://docs.google.com/spreadsheets/d/1Kz8qNPZIqq10folTQrs7L1dYLQj0XaG2K3NIs_apK40/edit#gid=0"",""bd!A1:N1000""),11,FALSE))"),"")</f>
        <v/>
      </c>
      <c r="F277" s="5" t="str">
        <f>IFERROR(__xludf.DUMMYFUNCTION("if(A277="""","""",SPLIT(E277,"",""))"),"")</f>
        <v/>
      </c>
      <c r="G277" s="5"/>
      <c r="H277" s="6" t="str">
        <f t="shared" si="1"/>
        <v/>
      </c>
      <c r="K277" s="7"/>
    </row>
    <row r="278">
      <c r="A278" s="8"/>
      <c r="B278" s="5" t="str">
        <f>IFERROR(__xludf.DUMMYFUNCTION("IF(A278="""","""",VLOOKUP(A278,IMPORTRANGE(""https://docs.google.com/spreadsheets/d/1Kz8qNPZIqq10folTQrs7L1dYLQj0XaG2K3NIs_apK40/edit#gid=0"",""bd!A1:N1000""),2,FALSE))"),"")</f>
        <v/>
      </c>
      <c r="C278" s="5" t="str">
        <f>IFERROR(__xludf.DUMMYFUNCTION("IF($A278="""","""",VLOOKUP($A278,IMPORTRANGE(""https://docs.google.com/spreadsheets/d/1Kz8qNPZIqq10folTQrs7L1dYLQj0XaG2K3NIs_apK40/edit#gid=0"",""bd!A1:N1000""),3,FALSE))"),"")</f>
        <v/>
      </c>
      <c r="D278" s="5" t="str">
        <f>IFERROR(__xludf.DUMMYFUNCTION("IF($A278="""","""",VLOOKUP($A278,IMPORTRANGE(""https://docs.google.com/spreadsheets/d/1Kz8qNPZIqq10folTQrs7L1dYLQj0XaG2K3NIs_apK40/edit#gid=0"",""bd!A1:N1000""),12,FALSE))"),"")</f>
        <v/>
      </c>
      <c r="E278" s="5" t="str">
        <f>IFERROR(__xludf.DUMMYFUNCTION("IF($A278="""","""",VLOOKUP($A278,IMPORTRANGE(""https://docs.google.com/spreadsheets/d/1Kz8qNPZIqq10folTQrs7L1dYLQj0XaG2K3NIs_apK40/edit#gid=0"",""bd!A1:N1000""),11,FALSE))"),"")</f>
        <v/>
      </c>
      <c r="F278" s="5" t="str">
        <f>IFERROR(__xludf.DUMMYFUNCTION("if(A278="""","""",SPLIT(E278,"",""))"),"")</f>
        <v/>
      </c>
      <c r="G278" s="5"/>
      <c r="H278" s="6" t="str">
        <f t="shared" si="1"/>
        <v/>
      </c>
      <c r="K278" s="7"/>
    </row>
    <row r="279">
      <c r="A279" s="8"/>
      <c r="B279" s="5" t="str">
        <f>IFERROR(__xludf.DUMMYFUNCTION("IF(A279="""","""",VLOOKUP(A279,IMPORTRANGE(""https://docs.google.com/spreadsheets/d/1Kz8qNPZIqq10folTQrs7L1dYLQj0XaG2K3NIs_apK40/edit#gid=0"",""bd!A1:N1000""),2,FALSE))"),"")</f>
        <v/>
      </c>
      <c r="C279" s="5" t="str">
        <f>IFERROR(__xludf.DUMMYFUNCTION("IF($A279="""","""",VLOOKUP($A279,IMPORTRANGE(""https://docs.google.com/spreadsheets/d/1Kz8qNPZIqq10folTQrs7L1dYLQj0XaG2K3NIs_apK40/edit#gid=0"",""bd!A1:N1000""),3,FALSE))"),"")</f>
        <v/>
      </c>
      <c r="D279" s="5" t="str">
        <f>IFERROR(__xludf.DUMMYFUNCTION("IF($A279="""","""",VLOOKUP($A279,IMPORTRANGE(""https://docs.google.com/spreadsheets/d/1Kz8qNPZIqq10folTQrs7L1dYLQj0XaG2K3NIs_apK40/edit#gid=0"",""bd!A1:N1000""),12,FALSE))"),"")</f>
        <v/>
      </c>
      <c r="E279" s="5" t="str">
        <f>IFERROR(__xludf.DUMMYFUNCTION("IF($A279="""","""",VLOOKUP($A279,IMPORTRANGE(""https://docs.google.com/spreadsheets/d/1Kz8qNPZIqq10folTQrs7L1dYLQj0XaG2K3NIs_apK40/edit#gid=0"",""bd!A1:N1000""),11,FALSE))"),"")</f>
        <v/>
      </c>
      <c r="F279" s="5" t="str">
        <f>IFERROR(__xludf.DUMMYFUNCTION("if(A279="""","""",SPLIT(E279,"",""))"),"")</f>
        <v/>
      </c>
      <c r="G279" s="5"/>
      <c r="H279" s="6" t="str">
        <f t="shared" si="1"/>
        <v/>
      </c>
      <c r="K279" s="7"/>
    </row>
    <row r="280">
      <c r="A280" s="8"/>
      <c r="B280" s="5" t="str">
        <f>IFERROR(__xludf.DUMMYFUNCTION("IF(A280="""","""",VLOOKUP(A280,IMPORTRANGE(""https://docs.google.com/spreadsheets/d/1Kz8qNPZIqq10folTQrs7L1dYLQj0XaG2K3NIs_apK40/edit#gid=0"",""bd!A1:N1000""),2,FALSE))"),"")</f>
        <v/>
      </c>
      <c r="C280" s="5" t="str">
        <f>IFERROR(__xludf.DUMMYFUNCTION("IF($A280="""","""",VLOOKUP($A280,IMPORTRANGE(""https://docs.google.com/spreadsheets/d/1Kz8qNPZIqq10folTQrs7L1dYLQj0XaG2K3NIs_apK40/edit#gid=0"",""bd!A1:N1000""),3,FALSE))"),"")</f>
        <v/>
      </c>
      <c r="D280" s="5" t="str">
        <f>IFERROR(__xludf.DUMMYFUNCTION("IF($A280="""","""",VLOOKUP($A280,IMPORTRANGE(""https://docs.google.com/spreadsheets/d/1Kz8qNPZIqq10folTQrs7L1dYLQj0XaG2K3NIs_apK40/edit#gid=0"",""bd!A1:N1000""),12,FALSE))"),"")</f>
        <v/>
      </c>
      <c r="E280" s="5" t="str">
        <f>IFERROR(__xludf.DUMMYFUNCTION("IF($A280="""","""",VLOOKUP($A280,IMPORTRANGE(""https://docs.google.com/spreadsheets/d/1Kz8qNPZIqq10folTQrs7L1dYLQj0XaG2K3NIs_apK40/edit#gid=0"",""bd!A1:N1000""),11,FALSE))"),"")</f>
        <v/>
      </c>
      <c r="F280" s="5" t="str">
        <f>IFERROR(__xludf.DUMMYFUNCTION("if(A280="""","""",SPLIT(E280,"",""))"),"")</f>
        <v/>
      </c>
      <c r="G280" s="5"/>
      <c r="H280" s="6" t="str">
        <f t="shared" si="1"/>
        <v/>
      </c>
      <c r="K280" s="7"/>
    </row>
    <row r="281">
      <c r="A281" s="8"/>
      <c r="B281" s="5" t="str">
        <f>IFERROR(__xludf.DUMMYFUNCTION("IF(A281="""","""",VLOOKUP(A281,IMPORTRANGE(""https://docs.google.com/spreadsheets/d/1Kz8qNPZIqq10folTQrs7L1dYLQj0XaG2K3NIs_apK40/edit#gid=0"",""bd!A1:N1000""),2,FALSE))"),"")</f>
        <v/>
      </c>
      <c r="C281" s="5" t="str">
        <f>IFERROR(__xludf.DUMMYFUNCTION("IF($A281="""","""",VLOOKUP($A281,IMPORTRANGE(""https://docs.google.com/spreadsheets/d/1Kz8qNPZIqq10folTQrs7L1dYLQj0XaG2K3NIs_apK40/edit#gid=0"",""bd!A1:N1000""),3,FALSE))"),"")</f>
        <v/>
      </c>
      <c r="D281" s="5" t="str">
        <f>IFERROR(__xludf.DUMMYFUNCTION("IF($A281="""","""",VLOOKUP($A281,IMPORTRANGE(""https://docs.google.com/spreadsheets/d/1Kz8qNPZIqq10folTQrs7L1dYLQj0XaG2K3NIs_apK40/edit#gid=0"",""bd!A1:N1000""),12,FALSE))"),"")</f>
        <v/>
      </c>
      <c r="E281" s="5" t="str">
        <f>IFERROR(__xludf.DUMMYFUNCTION("IF($A281="""","""",VLOOKUP($A281,IMPORTRANGE(""https://docs.google.com/spreadsheets/d/1Kz8qNPZIqq10folTQrs7L1dYLQj0XaG2K3NIs_apK40/edit#gid=0"",""bd!A1:N1000""),11,FALSE))"),"")</f>
        <v/>
      </c>
      <c r="F281" s="5" t="str">
        <f>IFERROR(__xludf.DUMMYFUNCTION("if(A281="""","""",SPLIT(E281,"",""))"),"")</f>
        <v/>
      </c>
      <c r="G281" s="5"/>
      <c r="H281" s="6" t="str">
        <f t="shared" si="1"/>
        <v/>
      </c>
      <c r="K281" s="7"/>
    </row>
    <row r="282">
      <c r="A282" s="8"/>
      <c r="B282" s="5" t="str">
        <f>IFERROR(__xludf.DUMMYFUNCTION("IF(A282="""","""",VLOOKUP(A282,IMPORTRANGE(""https://docs.google.com/spreadsheets/d/1Kz8qNPZIqq10folTQrs7L1dYLQj0XaG2K3NIs_apK40/edit#gid=0"",""bd!A1:N1000""),2,FALSE))"),"")</f>
        <v/>
      </c>
      <c r="C282" s="5" t="str">
        <f>IFERROR(__xludf.DUMMYFUNCTION("IF($A282="""","""",VLOOKUP($A282,IMPORTRANGE(""https://docs.google.com/spreadsheets/d/1Kz8qNPZIqq10folTQrs7L1dYLQj0XaG2K3NIs_apK40/edit#gid=0"",""bd!A1:N1000""),3,FALSE))"),"")</f>
        <v/>
      </c>
      <c r="D282" s="5" t="str">
        <f>IFERROR(__xludf.DUMMYFUNCTION("IF($A282="""","""",VLOOKUP($A282,IMPORTRANGE(""https://docs.google.com/spreadsheets/d/1Kz8qNPZIqq10folTQrs7L1dYLQj0XaG2K3NIs_apK40/edit#gid=0"",""bd!A1:N1000""),12,FALSE))"),"")</f>
        <v/>
      </c>
      <c r="E282" s="5" t="str">
        <f>IFERROR(__xludf.DUMMYFUNCTION("IF($A282="""","""",VLOOKUP($A282,IMPORTRANGE(""https://docs.google.com/spreadsheets/d/1Kz8qNPZIqq10folTQrs7L1dYLQj0XaG2K3NIs_apK40/edit#gid=0"",""bd!A1:N1000""),11,FALSE))"),"")</f>
        <v/>
      </c>
      <c r="F282" s="5" t="str">
        <f>IFERROR(__xludf.DUMMYFUNCTION("if(A282="""","""",SPLIT(E282,"",""))"),"")</f>
        <v/>
      </c>
      <c r="G282" s="5"/>
      <c r="H282" s="6" t="str">
        <f t="shared" si="1"/>
        <v/>
      </c>
      <c r="K282" s="7"/>
    </row>
    <row r="283">
      <c r="A283" s="8"/>
      <c r="B283" s="5" t="str">
        <f>IFERROR(__xludf.DUMMYFUNCTION("IF(A283="""","""",VLOOKUP(A283,IMPORTRANGE(""https://docs.google.com/spreadsheets/d/1Kz8qNPZIqq10folTQrs7L1dYLQj0XaG2K3NIs_apK40/edit#gid=0"",""bd!A1:N1000""),2,FALSE))"),"")</f>
        <v/>
      </c>
      <c r="C283" s="5" t="str">
        <f>IFERROR(__xludf.DUMMYFUNCTION("IF($A283="""","""",VLOOKUP($A283,IMPORTRANGE(""https://docs.google.com/spreadsheets/d/1Kz8qNPZIqq10folTQrs7L1dYLQj0XaG2K3NIs_apK40/edit#gid=0"",""bd!A1:N1000""),3,FALSE))"),"")</f>
        <v/>
      </c>
      <c r="D283" s="5" t="str">
        <f>IFERROR(__xludf.DUMMYFUNCTION("IF($A283="""","""",VLOOKUP($A283,IMPORTRANGE(""https://docs.google.com/spreadsheets/d/1Kz8qNPZIqq10folTQrs7L1dYLQj0XaG2K3NIs_apK40/edit#gid=0"",""bd!A1:N1000""),12,FALSE))"),"")</f>
        <v/>
      </c>
      <c r="E283" s="5" t="str">
        <f>IFERROR(__xludf.DUMMYFUNCTION("IF($A283="""","""",VLOOKUP($A283,IMPORTRANGE(""https://docs.google.com/spreadsheets/d/1Kz8qNPZIqq10folTQrs7L1dYLQj0XaG2K3NIs_apK40/edit#gid=0"",""bd!A1:N1000""),11,FALSE))"),"")</f>
        <v/>
      </c>
      <c r="F283" s="5" t="str">
        <f>IFERROR(__xludf.DUMMYFUNCTION("if(A283="""","""",SPLIT(E283,"",""))"),"")</f>
        <v/>
      </c>
      <c r="G283" s="5"/>
      <c r="H283" s="6" t="str">
        <f t="shared" si="1"/>
        <v/>
      </c>
      <c r="K283" s="7"/>
    </row>
    <row r="284">
      <c r="A284" s="8"/>
      <c r="B284" s="5" t="str">
        <f>IFERROR(__xludf.DUMMYFUNCTION("IF(A284="""","""",VLOOKUP(A284,IMPORTRANGE(""https://docs.google.com/spreadsheets/d/1Kz8qNPZIqq10folTQrs7L1dYLQj0XaG2K3NIs_apK40/edit#gid=0"",""bd!A1:N1000""),2,FALSE))"),"")</f>
        <v/>
      </c>
      <c r="C284" s="5" t="str">
        <f>IFERROR(__xludf.DUMMYFUNCTION("IF($A284="""","""",VLOOKUP($A284,IMPORTRANGE(""https://docs.google.com/spreadsheets/d/1Kz8qNPZIqq10folTQrs7L1dYLQj0XaG2K3NIs_apK40/edit#gid=0"",""bd!A1:N1000""),3,FALSE))"),"")</f>
        <v/>
      </c>
      <c r="D284" s="5" t="str">
        <f>IFERROR(__xludf.DUMMYFUNCTION("IF($A284="""","""",VLOOKUP($A284,IMPORTRANGE(""https://docs.google.com/spreadsheets/d/1Kz8qNPZIqq10folTQrs7L1dYLQj0XaG2K3NIs_apK40/edit#gid=0"",""bd!A1:N1000""),12,FALSE))"),"")</f>
        <v/>
      </c>
      <c r="E284" s="5" t="str">
        <f>IFERROR(__xludf.DUMMYFUNCTION("IF($A284="""","""",VLOOKUP($A284,IMPORTRANGE(""https://docs.google.com/spreadsheets/d/1Kz8qNPZIqq10folTQrs7L1dYLQj0XaG2K3NIs_apK40/edit#gid=0"",""bd!A1:N1000""),11,FALSE))"),"")</f>
        <v/>
      </c>
      <c r="F284" s="5" t="str">
        <f>IFERROR(__xludf.DUMMYFUNCTION("if(A284="""","""",SPLIT(E284,"",""))"),"")</f>
        <v/>
      </c>
      <c r="G284" s="5"/>
      <c r="H284" s="6" t="str">
        <f t="shared" si="1"/>
        <v/>
      </c>
      <c r="K284" s="7"/>
    </row>
    <row r="285">
      <c r="A285" s="8"/>
      <c r="B285" s="5" t="str">
        <f>IFERROR(__xludf.DUMMYFUNCTION("IF(A285="""","""",VLOOKUP(A285,IMPORTRANGE(""https://docs.google.com/spreadsheets/d/1Kz8qNPZIqq10folTQrs7L1dYLQj0XaG2K3NIs_apK40/edit#gid=0"",""bd!A1:N1000""),2,FALSE))"),"")</f>
        <v/>
      </c>
      <c r="C285" s="5" t="str">
        <f>IFERROR(__xludf.DUMMYFUNCTION("IF($A285="""","""",VLOOKUP($A285,IMPORTRANGE(""https://docs.google.com/spreadsheets/d/1Kz8qNPZIqq10folTQrs7L1dYLQj0XaG2K3NIs_apK40/edit#gid=0"",""bd!A1:N1000""),3,FALSE))"),"")</f>
        <v/>
      </c>
      <c r="D285" s="5" t="str">
        <f>IFERROR(__xludf.DUMMYFUNCTION("IF($A285="""","""",VLOOKUP($A285,IMPORTRANGE(""https://docs.google.com/spreadsheets/d/1Kz8qNPZIqq10folTQrs7L1dYLQj0XaG2K3NIs_apK40/edit#gid=0"",""bd!A1:N1000""),12,FALSE))"),"")</f>
        <v/>
      </c>
      <c r="E285" s="5" t="str">
        <f>IFERROR(__xludf.DUMMYFUNCTION("IF($A285="""","""",VLOOKUP($A285,IMPORTRANGE(""https://docs.google.com/spreadsheets/d/1Kz8qNPZIqq10folTQrs7L1dYLQj0XaG2K3NIs_apK40/edit#gid=0"",""bd!A1:N1000""),11,FALSE))"),"")</f>
        <v/>
      </c>
      <c r="F285" s="5" t="str">
        <f>IFERROR(__xludf.DUMMYFUNCTION("if(A285="""","""",SPLIT(E285,"",""))"),"")</f>
        <v/>
      </c>
      <c r="G285" s="5"/>
      <c r="H285" s="6" t="str">
        <f t="shared" si="1"/>
        <v/>
      </c>
      <c r="K285" s="7"/>
    </row>
    <row r="286">
      <c r="A286" s="8"/>
      <c r="B286" s="5" t="str">
        <f>IFERROR(__xludf.DUMMYFUNCTION("IF(A286="""","""",VLOOKUP(A286,IMPORTRANGE(""https://docs.google.com/spreadsheets/d/1Kz8qNPZIqq10folTQrs7L1dYLQj0XaG2K3NIs_apK40/edit#gid=0"",""bd!A1:N1000""),2,FALSE))"),"")</f>
        <v/>
      </c>
      <c r="C286" s="5" t="str">
        <f>IFERROR(__xludf.DUMMYFUNCTION("IF($A286="""","""",VLOOKUP($A286,IMPORTRANGE(""https://docs.google.com/spreadsheets/d/1Kz8qNPZIqq10folTQrs7L1dYLQj0XaG2K3NIs_apK40/edit#gid=0"",""bd!A1:N1000""),3,FALSE))"),"")</f>
        <v/>
      </c>
      <c r="D286" s="5" t="str">
        <f>IFERROR(__xludf.DUMMYFUNCTION("IF($A286="""","""",VLOOKUP($A286,IMPORTRANGE(""https://docs.google.com/spreadsheets/d/1Kz8qNPZIqq10folTQrs7L1dYLQj0XaG2K3NIs_apK40/edit#gid=0"",""bd!A1:N1000""),12,FALSE))"),"")</f>
        <v/>
      </c>
      <c r="E286" s="5" t="str">
        <f>IFERROR(__xludf.DUMMYFUNCTION("IF($A286="""","""",VLOOKUP($A286,IMPORTRANGE(""https://docs.google.com/spreadsheets/d/1Kz8qNPZIqq10folTQrs7L1dYLQj0XaG2K3NIs_apK40/edit#gid=0"",""bd!A1:N1000""),11,FALSE))"),"")</f>
        <v/>
      </c>
      <c r="F286" s="5" t="str">
        <f>IFERROR(__xludf.DUMMYFUNCTION("if(A286="""","""",SPLIT(E286,"",""))"),"")</f>
        <v/>
      </c>
      <c r="G286" s="5"/>
      <c r="H286" s="6" t="str">
        <f t="shared" si="1"/>
        <v/>
      </c>
      <c r="K286" s="7"/>
    </row>
    <row r="287">
      <c r="A287" s="8"/>
      <c r="B287" s="5" t="str">
        <f>IFERROR(__xludf.DUMMYFUNCTION("IF(A287="""","""",VLOOKUP(A287,IMPORTRANGE(""https://docs.google.com/spreadsheets/d/1Kz8qNPZIqq10folTQrs7L1dYLQj0XaG2K3NIs_apK40/edit#gid=0"",""bd!A1:N1000""),2,FALSE))"),"")</f>
        <v/>
      </c>
      <c r="C287" s="5" t="str">
        <f>IFERROR(__xludf.DUMMYFUNCTION("IF($A287="""","""",VLOOKUP($A287,IMPORTRANGE(""https://docs.google.com/spreadsheets/d/1Kz8qNPZIqq10folTQrs7L1dYLQj0XaG2K3NIs_apK40/edit#gid=0"",""bd!A1:N1000""),3,FALSE))"),"")</f>
        <v/>
      </c>
      <c r="D287" s="5" t="str">
        <f>IFERROR(__xludf.DUMMYFUNCTION("IF($A287="""","""",VLOOKUP($A287,IMPORTRANGE(""https://docs.google.com/spreadsheets/d/1Kz8qNPZIqq10folTQrs7L1dYLQj0XaG2K3NIs_apK40/edit#gid=0"",""bd!A1:N1000""),12,FALSE))"),"")</f>
        <v/>
      </c>
      <c r="E287" s="5" t="str">
        <f>IFERROR(__xludf.DUMMYFUNCTION("IF($A287="""","""",VLOOKUP($A287,IMPORTRANGE(""https://docs.google.com/spreadsheets/d/1Kz8qNPZIqq10folTQrs7L1dYLQj0XaG2K3NIs_apK40/edit#gid=0"",""bd!A1:N1000""),11,FALSE))"),"")</f>
        <v/>
      </c>
      <c r="F287" s="5" t="str">
        <f>IFERROR(__xludf.DUMMYFUNCTION("if(A287="""","""",SPLIT(E287,"",""))"),"")</f>
        <v/>
      </c>
      <c r="G287" s="5"/>
      <c r="H287" s="6" t="str">
        <f t="shared" si="1"/>
        <v/>
      </c>
      <c r="K287" s="7"/>
    </row>
    <row r="288">
      <c r="A288" s="8"/>
      <c r="B288" s="5" t="str">
        <f>IFERROR(__xludf.DUMMYFUNCTION("IF(A288="""","""",VLOOKUP(A288,IMPORTRANGE(""https://docs.google.com/spreadsheets/d/1Kz8qNPZIqq10folTQrs7L1dYLQj0XaG2K3NIs_apK40/edit#gid=0"",""bd!A1:N1000""),2,FALSE))"),"")</f>
        <v/>
      </c>
      <c r="C288" s="5" t="str">
        <f>IFERROR(__xludf.DUMMYFUNCTION("IF($A288="""","""",VLOOKUP($A288,IMPORTRANGE(""https://docs.google.com/spreadsheets/d/1Kz8qNPZIqq10folTQrs7L1dYLQj0XaG2K3NIs_apK40/edit#gid=0"",""bd!A1:N1000""),3,FALSE))"),"")</f>
        <v/>
      </c>
      <c r="D288" s="5" t="str">
        <f>IFERROR(__xludf.DUMMYFUNCTION("IF($A288="""","""",VLOOKUP($A288,IMPORTRANGE(""https://docs.google.com/spreadsheets/d/1Kz8qNPZIqq10folTQrs7L1dYLQj0XaG2K3NIs_apK40/edit#gid=0"",""bd!A1:N1000""),12,FALSE))"),"")</f>
        <v/>
      </c>
      <c r="E288" s="5" t="str">
        <f>IFERROR(__xludf.DUMMYFUNCTION("IF($A288="""","""",VLOOKUP($A288,IMPORTRANGE(""https://docs.google.com/spreadsheets/d/1Kz8qNPZIqq10folTQrs7L1dYLQj0XaG2K3NIs_apK40/edit#gid=0"",""bd!A1:N1000""),11,FALSE))"),"")</f>
        <v/>
      </c>
      <c r="F288" s="5" t="str">
        <f>IFERROR(__xludf.DUMMYFUNCTION("if(A288="""","""",SPLIT(E288,"",""))"),"")</f>
        <v/>
      </c>
      <c r="G288" s="5"/>
      <c r="H288" s="6" t="str">
        <f t="shared" si="1"/>
        <v/>
      </c>
      <c r="K288" s="7"/>
    </row>
    <row r="289">
      <c r="A289" s="8"/>
      <c r="B289" s="5" t="str">
        <f>IFERROR(__xludf.DUMMYFUNCTION("IF(A289="""","""",VLOOKUP(A289,IMPORTRANGE(""https://docs.google.com/spreadsheets/d/1Kz8qNPZIqq10folTQrs7L1dYLQj0XaG2K3NIs_apK40/edit#gid=0"",""bd!A1:N1000""),2,FALSE))"),"")</f>
        <v/>
      </c>
      <c r="C289" s="5" t="str">
        <f>IFERROR(__xludf.DUMMYFUNCTION("IF($A289="""","""",VLOOKUP($A289,IMPORTRANGE(""https://docs.google.com/spreadsheets/d/1Kz8qNPZIqq10folTQrs7L1dYLQj0XaG2K3NIs_apK40/edit#gid=0"",""bd!A1:N1000""),3,FALSE))"),"")</f>
        <v/>
      </c>
      <c r="D289" s="5" t="str">
        <f>IFERROR(__xludf.DUMMYFUNCTION("IF($A289="""","""",VLOOKUP($A289,IMPORTRANGE(""https://docs.google.com/spreadsheets/d/1Kz8qNPZIqq10folTQrs7L1dYLQj0XaG2K3NIs_apK40/edit#gid=0"",""bd!A1:N1000""),12,FALSE))"),"")</f>
        <v/>
      </c>
      <c r="E289" s="5" t="str">
        <f>IFERROR(__xludf.DUMMYFUNCTION("IF($A289="""","""",VLOOKUP($A289,IMPORTRANGE(""https://docs.google.com/spreadsheets/d/1Kz8qNPZIqq10folTQrs7L1dYLQj0XaG2K3NIs_apK40/edit#gid=0"",""bd!A1:N1000""),11,FALSE))"),"")</f>
        <v/>
      </c>
      <c r="F289" s="5" t="str">
        <f>IFERROR(__xludf.DUMMYFUNCTION("if(A289="""","""",SPLIT(E289,"",""))"),"")</f>
        <v/>
      </c>
      <c r="G289" s="5"/>
      <c r="H289" s="6" t="str">
        <f t="shared" si="1"/>
        <v/>
      </c>
      <c r="K289" s="7"/>
    </row>
    <row r="290">
      <c r="A290" s="8"/>
      <c r="B290" s="5" t="str">
        <f>IFERROR(__xludf.DUMMYFUNCTION("IF(A290="""","""",VLOOKUP(A290,IMPORTRANGE(""https://docs.google.com/spreadsheets/d/1Kz8qNPZIqq10folTQrs7L1dYLQj0XaG2K3NIs_apK40/edit#gid=0"",""bd!A1:N1000""),2,FALSE))"),"")</f>
        <v/>
      </c>
      <c r="C290" s="5" t="str">
        <f>IFERROR(__xludf.DUMMYFUNCTION("IF($A290="""","""",VLOOKUP($A290,IMPORTRANGE(""https://docs.google.com/spreadsheets/d/1Kz8qNPZIqq10folTQrs7L1dYLQj0XaG2K3NIs_apK40/edit#gid=0"",""bd!A1:N1000""),3,FALSE))"),"")</f>
        <v/>
      </c>
      <c r="D290" s="5" t="str">
        <f>IFERROR(__xludf.DUMMYFUNCTION("IF($A290="""","""",VLOOKUP($A290,IMPORTRANGE(""https://docs.google.com/spreadsheets/d/1Kz8qNPZIqq10folTQrs7L1dYLQj0XaG2K3NIs_apK40/edit#gid=0"",""bd!A1:N1000""),12,FALSE))"),"")</f>
        <v/>
      </c>
      <c r="E290" s="5" t="str">
        <f>IFERROR(__xludf.DUMMYFUNCTION("IF($A290="""","""",VLOOKUP($A290,IMPORTRANGE(""https://docs.google.com/spreadsheets/d/1Kz8qNPZIqq10folTQrs7L1dYLQj0XaG2K3NIs_apK40/edit#gid=0"",""bd!A1:N1000""),11,FALSE))"),"")</f>
        <v/>
      </c>
      <c r="F290" s="5" t="str">
        <f>IFERROR(__xludf.DUMMYFUNCTION("if(A290="""","""",SPLIT(E290,"",""))"),"")</f>
        <v/>
      </c>
      <c r="G290" s="5"/>
      <c r="H290" s="6" t="str">
        <f t="shared" si="1"/>
        <v/>
      </c>
      <c r="K290" s="7"/>
    </row>
    <row r="291">
      <c r="A291" s="8"/>
      <c r="B291" s="5" t="str">
        <f>IFERROR(__xludf.DUMMYFUNCTION("IF(A291="""","""",VLOOKUP(A291,IMPORTRANGE(""https://docs.google.com/spreadsheets/d/1Kz8qNPZIqq10folTQrs7L1dYLQj0XaG2K3NIs_apK40/edit#gid=0"",""bd!A1:N1000""),2,FALSE))"),"")</f>
        <v/>
      </c>
      <c r="C291" s="5" t="str">
        <f>IFERROR(__xludf.DUMMYFUNCTION("IF($A291="""","""",VLOOKUP($A291,IMPORTRANGE(""https://docs.google.com/spreadsheets/d/1Kz8qNPZIqq10folTQrs7L1dYLQj0XaG2K3NIs_apK40/edit#gid=0"",""bd!A1:N1000""),3,FALSE))"),"")</f>
        <v/>
      </c>
      <c r="D291" s="5" t="str">
        <f>IFERROR(__xludf.DUMMYFUNCTION("IF($A291="""","""",VLOOKUP($A291,IMPORTRANGE(""https://docs.google.com/spreadsheets/d/1Kz8qNPZIqq10folTQrs7L1dYLQj0XaG2K3NIs_apK40/edit#gid=0"",""bd!A1:N1000""),12,FALSE))"),"")</f>
        <v/>
      </c>
      <c r="E291" s="5" t="str">
        <f>IFERROR(__xludf.DUMMYFUNCTION("IF($A291="""","""",VLOOKUP($A291,IMPORTRANGE(""https://docs.google.com/spreadsheets/d/1Kz8qNPZIqq10folTQrs7L1dYLQj0XaG2K3NIs_apK40/edit#gid=0"",""bd!A1:N1000""),11,FALSE))"),"")</f>
        <v/>
      </c>
      <c r="F291" s="5" t="str">
        <f>IFERROR(__xludf.DUMMYFUNCTION("if(A291="""","""",SPLIT(E291,"",""))"),"")</f>
        <v/>
      </c>
      <c r="G291" s="5"/>
      <c r="H291" s="6" t="str">
        <f t="shared" si="1"/>
        <v/>
      </c>
      <c r="K291" s="7"/>
    </row>
    <row r="292">
      <c r="A292" s="8"/>
      <c r="B292" s="5" t="str">
        <f>IFERROR(__xludf.DUMMYFUNCTION("IF(A292="""","""",VLOOKUP(A292,IMPORTRANGE(""https://docs.google.com/spreadsheets/d/1Kz8qNPZIqq10folTQrs7L1dYLQj0XaG2K3NIs_apK40/edit#gid=0"",""bd!A1:N1000""),2,FALSE))"),"")</f>
        <v/>
      </c>
      <c r="C292" s="5" t="str">
        <f>IFERROR(__xludf.DUMMYFUNCTION("IF($A292="""","""",VLOOKUP($A292,IMPORTRANGE(""https://docs.google.com/spreadsheets/d/1Kz8qNPZIqq10folTQrs7L1dYLQj0XaG2K3NIs_apK40/edit#gid=0"",""bd!A1:N1000""),3,FALSE))"),"")</f>
        <v/>
      </c>
      <c r="D292" s="5" t="str">
        <f>IFERROR(__xludf.DUMMYFUNCTION("IF($A292="""","""",VLOOKUP($A292,IMPORTRANGE(""https://docs.google.com/spreadsheets/d/1Kz8qNPZIqq10folTQrs7L1dYLQj0XaG2K3NIs_apK40/edit#gid=0"",""bd!A1:N1000""),12,FALSE))"),"")</f>
        <v/>
      </c>
      <c r="E292" s="5" t="str">
        <f>IFERROR(__xludf.DUMMYFUNCTION("IF($A292="""","""",VLOOKUP($A292,IMPORTRANGE(""https://docs.google.com/spreadsheets/d/1Kz8qNPZIqq10folTQrs7L1dYLQj0XaG2K3NIs_apK40/edit#gid=0"",""bd!A1:N1000""),11,FALSE))"),"")</f>
        <v/>
      </c>
      <c r="F292" s="5" t="str">
        <f>IFERROR(__xludf.DUMMYFUNCTION("if(A292="""","""",SPLIT(E292,"",""))"),"")</f>
        <v/>
      </c>
      <c r="G292" s="5"/>
      <c r="H292" s="6" t="str">
        <f t="shared" si="1"/>
        <v/>
      </c>
      <c r="K292" s="7"/>
    </row>
    <row r="293">
      <c r="A293" s="8"/>
      <c r="B293" s="5" t="str">
        <f>IFERROR(__xludf.DUMMYFUNCTION("IF(A293="""","""",VLOOKUP(A293,IMPORTRANGE(""https://docs.google.com/spreadsheets/d/1Kz8qNPZIqq10folTQrs7L1dYLQj0XaG2K3NIs_apK40/edit#gid=0"",""bd!A1:N1000""),2,FALSE))"),"")</f>
        <v/>
      </c>
      <c r="C293" s="5" t="str">
        <f>IFERROR(__xludf.DUMMYFUNCTION("IF($A293="""","""",VLOOKUP($A293,IMPORTRANGE(""https://docs.google.com/spreadsheets/d/1Kz8qNPZIqq10folTQrs7L1dYLQj0XaG2K3NIs_apK40/edit#gid=0"",""bd!A1:N1000""),3,FALSE))"),"")</f>
        <v/>
      </c>
      <c r="D293" s="5" t="str">
        <f>IFERROR(__xludf.DUMMYFUNCTION("IF($A293="""","""",VLOOKUP($A293,IMPORTRANGE(""https://docs.google.com/spreadsheets/d/1Kz8qNPZIqq10folTQrs7L1dYLQj0XaG2K3NIs_apK40/edit#gid=0"",""bd!A1:N1000""),12,FALSE))"),"")</f>
        <v/>
      </c>
      <c r="E293" s="5" t="str">
        <f>IFERROR(__xludf.DUMMYFUNCTION("IF($A293="""","""",VLOOKUP($A293,IMPORTRANGE(""https://docs.google.com/spreadsheets/d/1Kz8qNPZIqq10folTQrs7L1dYLQj0XaG2K3NIs_apK40/edit#gid=0"",""bd!A1:N1000""),11,FALSE))"),"")</f>
        <v/>
      </c>
      <c r="F293" s="5" t="str">
        <f>IFERROR(__xludf.DUMMYFUNCTION("if(A293="""","""",SPLIT(E293,"",""))"),"")</f>
        <v/>
      </c>
      <c r="G293" s="5"/>
      <c r="H293" s="6" t="str">
        <f t="shared" si="1"/>
        <v/>
      </c>
      <c r="K293" s="7"/>
    </row>
    <row r="294">
      <c r="A294" s="8"/>
      <c r="B294" s="5" t="str">
        <f>IFERROR(__xludf.DUMMYFUNCTION("IF(A294="""","""",VLOOKUP(A294,IMPORTRANGE(""https://docs.google.com/spreadsheets/d/1Kz8qNPZIqq10folTQrs7L1dYLQj0XaG2K3NIs_apK40/edit#gid=0"",""bd!A1:N1000""),2,FALSE))"),"")</f>
        <v/>
      </c>
      <c r="C294" s="5" t="str">
        <f>IFERROR(__xludf.DUMMYFUNCTION("IF($A294="""","""",VLOOKUP($A294,IMPORTRANGE(""https://docs.google.com/spreadsheets/d/1Kz8qNPZIqq10folTQrs7L1dYLQj0XaG2K3NIs_apK40/edit#gid=0"",""bd!A1:N1000""),3,FALSE))"),"")</f>
        <v/>
      </c>
      <c r="D294" s="5" t="str">
        <f>IFERROR(__xludf.DUMMYFUNCTION("IF($A294="""","""",VLOOKUP($A294,IMPORTRANGE(""https://docs.google.com/spreadsheets/d/1Kz8qNPZIqq10folTQrs7L1dYLQj0XaG2K3NIs_apK40/edit#gid=0"",""bd!A1:N1000""),12,FALSE))"),"")</f>
        <v/>
      </c>
      <c r="E294" s="5" t="str">
        <f>IFERROR(__xludf.DUMMYFUNCTION("IF($A294="""","""",VLOOKUP($A294,IMPORTRANGE(""https://docs.google.com/spreadsheets/d/1Kz8qNPZIqq10folTQrs7L1dYLQj0XaG2K3NIs_apK40/edit#gid=0"",""bd!A1:N1000""),11,FALSE))"),"")</f>
        <v/>
      </c>
      <c r="F294" s="5" t="str">
        <f>IFERROR(__xludf.DUMMYFUNCTION("if(A294="""","""",SPLIT(E294,"",""))"),"")</f>
        <v/>
      </c>
      <c r="G294" s="5"/>
      <c r="H294" s="6" t="str">
        <f t="shared" si="1"/>
        <v/>
      </c>
      <c r="K294" s="7"/>
    </row>
    <row r="295">
      <c r="A295" s="8"/>
      <c r="B295" s="5" t="str">
        <f>IFERROR(__xludf.DUMMYFUNCTION("IF(A295="""","""",VLOOKUP(A295,IMPORTRANGE(""https://docs.google.com/spreadsheets/d/1Kz8qNPZIqq10folTQrs7L1dYLQj0XaG2K3NIs_apK40/edit#gid=0"",""bd!A1:N1000""),2,FALSE))"),"")</f>
        <v/>
      </c>
      <c r="C295" s="5" t="str">
        <f>IFERROR(__xludf.DUMMYFUNCTION("IF($A295="""","""",VLOOKUP($A295,IMPORTRANGE(""https://docs.google.com/spreadsheets/d/1Kz8qNPZIqq10folTQrs7L1dYLQj0XaG2K3NIs_apK40/edit#gid=0"",""bd!A1:N1000""),3,FALSE))"),"")</f>
        <v/>
      </c>
      <c r="D295" s="5" t="str">
        <f>IFERROR(__xludf.DUMMYFUNCTION("IF($A295="""","""",VLOOKUP($A295,IMPORTRANGE(""https://docs.google.com/spreadsheets/d/1Kz8qNPZIqq10folTQrs7L1dYLQj0XaG2K3NIs_apK40/edit#gid=0"",""bd!A1:N1000""),12,FALSE))"),"")</f>
        <v/>
      </c>
      <c r="E295" s="5" t="str">
        <f>IFERROR(__xludf.DUMMYFUNCTION("IF($A295="""","""",VLOOKUP($A295,IMPORTRANGE(""https://docs.google.com/spreadsheets/d/1Kz8qNPZIqq10folTQrs7L1dYLQj0XaG2K3NIs_apK40/edit#gid=0"",""bd!A1:N1000""),11,FALSE))"),"")</f>
        <v/>
      </c>
      <c r="F295" s="5" t="str">
        <f>IFERROR(__xludf.DUMMYFUNCTION("if(A295="""","""",SPLIT(E295,"",""))"),"")</f>
        <v/>
      </c>
      <c r="G295" s="5"/>
      <c r="H295" s="6" t="str">
        <f t="shared" si="1"/>
        <v/>
      </c>
      <c r="K295" s="7"/>
    </row>
    <row r="296">
      <c r="A296" s="8"/>
      <c r="B296" s="5" t="str">
        <f>IFERROR(__xludf.DUMMYFUNCTION("IF(A296="""","""",VLOOKUP(A296,IMPORTRANGE(""https://docs.google.com/spreadsheets/d/1Kz8qNPZIqq10folTQrs7L1dYLQj0XaG2K3NIs_apK40/edit#gid=0"",""bd!A1:N1000""),2,FALSE))"),"")</f>
        <v/>
      </c>
      <c r="C296" s="5" t="str">
        <f>IFERROR(__xludf.DUMMYFUNCTION("IF($A296="""","""",VLOOKUP($A296,IMPORTRANGE(""https://docs.google.com/spreadsheets/d/1Kz8qNPZIqq10folTQrs7L1dYLQj0XaG2K3NIs_apK40/edit#gid=0"",""bd!A1:N1000""),3,FALSE))"),"")</f>
        <v/>
      </c>
      <c r="D296" s="5" t="str">
        <f>IFERROR(__xludf.DUMMYFUNCTION("IF($A296="""","""",VLOOKUP($A296,IMPORTRANGE(""https://docs.google.com/spreadsheets/d/1Kz8qNPZIqq10folTQrs7L1dYLQj0XaG2K3NIs_apK40/edit#gid=0"",""bd!A1:N1000""),12,FALSE))"),"")</f>
        <v/>
      </c>
      <c r="E296" s="5" t="str">
        <f>IFERROR(__xludf.DUMMYFUNCTION("IF($A296="""","""",VLOOKUP($A296,IMPORTRANGE(""https://docs.google.com/spreadsheets/d/1Kz8qNPZIqq10folTQrs7L1dYLQj0XaG2K3NIs_apK40/edit#gid=0"",""bd!A1:N1000""),11,FALSE))"),"")</f>
        <v/>
      </c>
      <c r="F296" s="5" t="str">
        <f>IFERROR(__xludf.DUMMYFUNCTION("if(A296="""","""",SPLIT(E296,"",""))"),"")</f>
        <v/>
      </c>
      <c r="G296" s="5"/>
      <c r="H296" s="6" t="str">
        <f t="shared" si="1"/>
        <v/>
      </c>
      <c r="K296" s="7"/>
    </row>
    <row r="297">
      <c r="A297" s="8"/>
      <c r="B297" s="5" t="str">
        <f>IFERROR(__xludf.DUMMYFUNCTION("IF(A297="""","""",VLOOKUP(A297,IMPORTRANGE(""https://docs.google.com/spreadsheets/d/1Kz8qNPZIqq10folTQrs7L1dYLQj0XaG2K3NIs_apK40/edit#gid=0"",""bd!A1:N1000""),2,FALSE))"),"")</f>
        <v/>
      </c>
      <c r="C297" s="5" t="str">
        <f>IFERROR(__xludf.DUMMYFUNCTION("IF($A297="""","""",VLOOKUP($A297,IMPORTRANGE(""https://docs.google.com/spreadsheets/d/1Kz8qNPZIqq10folTQrs7L1dYLQj0XaG2K3NIs_apK40/edit#gid=0"",""bd!A1:N1000""),3,FALSE))"),"")</f>
        <v/>
      </c>
      <c r="D297" s="5" t="str">
        <f>IFERROR(__xludf.DUMMYFUNCTION("IF($A297="""","""",VLOOKUP($A297,IMPORTRANGE(""https://docs.google.com/spreadsheets/d/1Kz8qNPZIqq10folTQrs7L1dYLQj0XaG2K3NIs_apK40/edit#gid=0"",""bd!A1:N1000""),12,FALSE))"),"")</f>
        <v/>
      </c>
      <c r="E297" s="5" t="str">
        <f>IFERROR(__xludf.DUMMYFUNCTION("IF($A297="""","""",VLOOKUP($A297,IMPORTRANGE(""https://docs.google.com/spreadsheets/d/1Kz8qNPZIqq10folTQrs7L1dYLQj0XaG2K3NIs_apK40/edit#gid=0"",""bd!A1:N1000""),11,FALSE))"),"")</f>
        <v/>
      </c>
      <c r="F297" s="5" t="str">
        <f>IFERROR(__xludf.DUMMYFUNCTION("if(A297="""","""",SPLIT(E297,"",""))"),"")</f>
        <v/>
      </c>
      <c r="G297" s="5"/>
      <c r="H297" s="6" t="str">
        <f t="shared" si="1"/>
        <v/>
      </c>
      <c r="K297" s="7"/>
    </row>
    <row r="298">
      <c r="A298" s="8"/>
      <c r="B298" s="5" t="str">
        <f>IFERROR(__xludf.DUMMYFUNCTION("IF(A298="""","""",VLOOKUP(A298,IMPORTRANGE(""https://docs.google.com/spreadsheets/d/1Kz8qNPZIqq10folTQrs7L1dYLQj0XaG2K3NIs_apK40/edit#gid=0"",""bd!A1:N1000""),2,FALSE))"),"")</f>
        <v/>
      </c>
      <c r="C298" s="5" t="str">
        <f>IFERROR(__xludf.DUMMYFUNCTION("IF($A298="""","""",VLOOKUP($A298,IMPORTRANGE(""https://docs.google.com/spreadsheets/d/1Kz8qNPZIqq10folTQrs7L1dYLQj0XaG2K3NIs_apK40/edit#gid=0"",""bd!A1:N1000""),3,FALSE))"),"")</f>
        <v/>
      </c>
      <c r="D298" s="5" t="str">
        <f>IFERROR(__xludf.DUMMYFUNCTION("IF($A298="""","""",VLOOKUP($A298,IMPORTRANGE(""https://docs.google.com/spreadsheets/d/1Kz8qNPZIqq10folTQrs7L1dYLQj0XaG2K3NIs_apK40/edit#gid=0"",""bd!A1:N1000""),12,FALSE))"),"")</f>
        <v/>
      </c>
      <c r="E298" s="5" t="str">
        <f>IFERROR(__xludf.DUMMYFUNCTION("IF($A298="""","""",VLOOKUP($A298,IMPORTRANGE(""https://docs.google.com/spreadsheets/d/1Kz8qNPZIqq10folTQrs7L1dYLQj0XaG2K3NIs_apK40/edit#gid=0"",""bd!A1:N1000""),11,FALSE))"),"")</f>
        <v/>
      </c>
      <c r="F298" s="5" t="str">
        <f>IFERROR(__xludf.DUMMYFUNCTION("if(A298="""","""",SPLIT(E298,"",""))"),"")</f>
        <v/>
      </c>
      <c r="G298" s="5"/>
      <c r="H298" s="6" t="str">
        <f t="shared" si="1"/>
        <v/>
      </c>
      <c r="K298" s="7"/>
    </row>
    <row r="299">
      <c r="A299" s="8"/>
      <c r="B299" s="5" t="str">
        <f>IFERROR(__xludf.DUMMYFUNCTION("IF(A299="""","""",VLOOKUP(A299,IMPORTRANGE(""https://docs.google.com/spreadsheets/d/1Kz8qNPZIqq10folTQrs7L1dYLQj0XaG2K3NIs_apK40/edit#gid=0"",""bd!A1:N1000""),2,FALSE))"),"")</f>
        <v/>
      </c>
      <c r="C299" s="5" t="str">
        <f>IFERROR(__xludf.DUMMYFUNCTION("IF($A299="""","""",VLOOKUP($A299,IMPORTRANGE(""https://docs.google.com/spreadsheets/d/1Kz8qNPZIqq10folTQrs7L1dYLQj0XaG2K3NIs_apK40/edit#gid=0"",""bd!A1:N1000""),3,FALSE))"),"")</f>
        <v/>
      </c>
      <c r="D299" s="5" t="str">
        <f>IFERROR(__xludf.DUMMYFUNCTION("IF($A299="""","""",VLOOKUP($A299,IMPORTRANGE(""https://docs.google.com/spreadsheets/d/1Kz8qNPZIqq10folTQrs7L1dYLQj0XaG2K3NIs_apK40/edit#gid=0"",""bd!A1:N1000""),12,FALSE))"),"")</f>
        <v/>
      </c>
      <c r="E299" s="5" t="str">
        <f>IFERROR(__xludf.DUMMYFUNCTION("IF($A299="""","""",VLOOKUP($A299,IMPORTRANGE(""https://docs.google.com/spreadsheets/d/1Kz8qNPZIqq10folTQrs7L1dYLQj0XaG2K3NIs_apK40/edit#gid=0"",""bd!A1:N1000""),11,FALSE))"),"")</f>
        <v/>
      </c>
      <c r="F299" s="5" t="str">
        <f>IFERROR(__xludf.DUMMYFUNCTION("if(A299="""","""",SPLIT(E299,"",""))"),"")</f>
        <v/>
      </c>
      <c r="G299" s="5"/>
      <c r="H299" s="6" t="str">
        <f t="shared" si="1"/>
        <v/>
      </c>
      <c r="K299" s="7"/>
    </row>
    <row r="300">
      <c r="A300" s="8"/>
      <c r="B300" s="5" t="str">
        <f>IFERROR(__xludf.DUMMYFUNCTION("IF(A300="""","""",VLOOKUP(A300,IMPORTRANGE(""https://docs.google.com/spreadsheets/d/1Kz8qNPZIqq10folTQrs7L1dYLQj0XaG2K3NIs_apK40/edit#gid=0"",""bd!A1:N1000""),2,FALSE))"),"")</f>
        <v/>
      </c>
      <c r="C300" s="5" t="str">
        <f>IFERROR(__xludf.DUMMYFUNCTION("IF($A300="""","""",VLOOKUP($A300,IMPORTRANGE(""https://docs.google.com/spreadsheets/d/1Kz8qNPZIqq10folTQrs7L1dYLQj0XaG2K3NIs_apK40/edit#gid=0"",""bd!A1:N1000""),3,FALSE))"),"")</f>
        <v/>
      </c>
      <c r="D300" s="5" t="str">
        <f>IFERROR(__xludf.DUMMYFUNCTION("IF($A300="""","""",VLOOKUP($A300,IMPORTRANGE(""https://docs.google.com/spreadsheets/d/1Kz8qNPZIqq10folTQrs7L1dYLQj0XaG2K3NIs_apK40/edit#gid=0"",""bd!A1:N1000""),12,FALSE))"),"")</f>
        <v/>
      </c>
      <c r="E300" s="5" t="str">
        <f>IFERROR(__xludf.DUMMYFUNCTION("IF($A300="""","""",VLOOKUP($A300,IMPORTRANGE(""https://docs.google.com/spreadsheets/d/1Kz8qNPZIqq10folTQrs7L1dYLQj0XaG2K3NIs_apK40/edit#gid=0"",""bd!A1:N1000""),11,FALSE))"),"")</f>
        <v/>
      </c>
      <c r="F300" s="5" t="str">
        <f>IFERROR(__xludf.DUMMYFUNCTION("if(A300="""","""",SPLIT(E300,"",""))"),"")</f>
        <v/>
      </c>
      <c r="G300" s="5"/>
      <c r="H300" s="6" t="str">
        <f t="shared" si="1"/>
        <v/>
      </c>
      <c r="K300" s="7"/>
    </row>
    <row r="301">
      <c r="A301" s="8"/>
      <c r="B301" s="5" t="str">
        <f>IFERROR(__xludf.DUMMYFUNCTION("IF(A301="""","""",VLOOKUP(A301,IMPORTRANGE(""https://docs.google.com/spreadsheets/d/1Kz8qNPZIqq10folTQrs7L1dYLQj0XaG2K3NIs_apK40/edit#gid=0"",""bd!A1:N1000""),2,FALSE))"),"")</f>
        <v/>
      </c>
      <c r="C301" s="5" t="str">
        <f>IFERROR(__xludf.DUMMYFUNCTION("IF($A301="""","""",VLOOKUP($A301,IMPORTRANGE(""https://docs.google.com/spreadsheets/d/1Kz8qNPZIqq10folTQrs7L1dYLQj0XaG2K3NIs_apK40/edit#gid=0"",""bd!A1:N1000""),3,FALSE))"),"")</f>
        <v/>
      </c>
      <c r="D301" s="5" t="str">
        <f>IFERROR(__xludf.DUMMYFUNCTION("IF($A301="""","""",VLOOKUP($A301,IMPORTRANGE(""https://docs.google.com/spreadsheets/d/1Kz8qNPZIqq10folTQrs7L1dYLQj0XaG2K3NIs_apK40/edit#gid=0"",""bd!A1:N1000""),12,FALSE))"),"")</f>
        <v/>
      </c>
      <c r="E301" s="5" t="str">
        <f>IFERROR(__xludf.DUMMYFUNCTION("IF($A301="""","""",VLOOKUP($A301,IMPORTRANGE(""https://docs.google.com/spreadsheets/d/1Kz8qNPZIqq10folTQrs7L1dYLQj0XaG2K3NIs_apK40/edit#gid=0"",""bd!A1:N1000""),11,FALSE))"),"")</f>
        <v/>
      </c>
      <c r="F301" s="5" t="str">
        <f>IFERROR(__xludf.DUMMYFUNCTION("if(A301="""","""",SPLIT(E301,"",""))"),"")</f>
        <v/>
      </c>
      <c r="G301" s="5"/>
      <c r="H301" s="6" t="str">
        <f t="shared" si="1"/>
        <v/>
      </c>
      <c r="K301" s="7"/>
    </row>
    <row r="302">
      <c r="A302" s="8"/>
      <c r="B302" s="5" t="str">
        <f>IFERROR(__xludf.DUMMYFUNCTION("IF(A302="""","""",VLOOKUP(A302,IMPORTRANGE(""https://docs.google.com/spreadsheets/d/1Kz8qNPZIqq10folTQrs7L1dYLQj0XaG2K3NIs_apK40/edit#gid=0"",""bd!A1:N1000""),2,FALSE))"),"")</f>
        <v/>
      </c>
      <c r="C302" s="5" t="str">
        <f>IFERROR(__xludf.DUMMYFUNCTION("IF($A302="""","""",VLOOKUP($A302,IMPORTRANGE(""https://docs.google.com/spreadsheets/d/1Kz8qNPZIqq10folTQrs7L1dYLQj0XaG2K3NIs_apK40/edit#gid=0"",""bd!A1:N1000""),3,FALSE))"),"")</f>
        <v/>
      </c>
      <c r="D302" s="5" t="str">
        <f>IFERROR(__xludf.DUMMYFUNCTION("IF($A302="""","""",VLOOKUP($A302,IMPORTRANGE(""https://docs.google.com/spreadsheets/d/1Kz8qNPZIqq10folTQrs7L1dYLQj0XaG2K3NIs_apK40/edit#gid=0"",""bd!A1:N1000""),12,FALSE))"),"")</f>
        <v/>
      </c>
      <c r="E302" s="5" t="str">
        <f>IFERROR(__xludf.DUMMYFUNCTION("IF($A302="""","""",VLOOKUP($A302,IMPORTRANGE(""https://docs.google.com/spreadsheets/d/1Kz8qNPZIqq10folTQrs7L1dYLQj0XaG2K3NIs_apK40/edit#gid=0"",""bd!A1:N1000""),11,FALSE))"),"")</f>
        <v/>
      </c>
      <c r="F302" s="5" t="str">
        <f>IFERROR(__xludf.DUMMYFUNCTION("if(A302="""","""",SPLIT(E302,"",""))"),"")</f>
        <v/>
      </c>
      <c r="G302" s="5"/>
      <c r="H302" s="6" t="str">
        <f t="shared" si="1"/>
        <v/>
      </c>
      <c r="K302" s="7"/>
    </row>
    <row r="303">
      <c r="A303" s="8"/>
      <c r="B303" s="5" t="str">
        <f>IFERROR(__xludf.DUMMYFUNCTION("IF(A303="""","""",VLOOKUP(A303,IMPORTRANGE(""https://docs.google.com/spreadsheets/d/1Kz8qNPZIqq10folTQrs7L1dYLQj0XaG2K3NIs_apK40/edit#gid=0"",""bd!A1:N1000""),2,FALSE))"),"")</f>
        <v/>
      </c>
      <c r="C303" s="5" t="str">
        <f>IFERROR(__xludf.DUMMYFUNCTION("IF($A303="""","""",VLOOKUP($A303,IMPORTRANGE(""https://docs.google.com/spreadsheets/d/1Kz8qNPZIqq10folTQrs7L1dYLQj0XaG2K3NIs_apK40/edit#gid=0"",""bd!A1:N1000""),3,FALSE))"),"")</f>
        <v/>
      </c>
      <c r="D303" s="5" t="str">
        <f>IFERROR(__xludf.DUMMYFUNCTION("IF($A303="""","""",VLOOKUP($A303,IMPORTRANGE(""https://docs.google.com/spreadsheets/d/1Kz8qNPZIqq10folTQrs7L1dYLQj0XaG2K3NIs_apK40/edit#gid=0"",""bd!A1:N1000""),12,FALSE))"),"")</f>
        <v/>
      </c>
      <c r="E303" s="5" t="str">
        <f>IFERROR(__xludf.DUMMYFUNCTION("IF($A303="""","""",VLOOKUP($A303,IMPORTRANGE(""https://docs.google.com/spreadsheets/d/1Kz8qNPZIqq10folTQrs7L1dYLQj0XaG2K3NIs_apK40/edit#gid=0"",""bd!A1:N1000""),11,FALSE))"),"")</f>
        <v/>
      </c>
      <c r="F303" s="5" t="str">
        <f>IFERROR(__xludf.DUMMYFUNCTION("if(A303="""","""",SPLIT(E303,"",""))"),"")</f>
        <v/>
      </c>
      <c r="G303" s="5"/>
      <c r="H303" s="6" t="str">
        <f t="shared" si="1"/>
        <v/>
      </c>
      <c r="K303" s="7"/>
    </row>
    <row r="304">
      <c r="A304" s="8"/>
      <c r="B304" s="5" t="str">
        <f>IFERROR(__xludf.DUMMYFUNCTION("IF(A304="""","""",VLOOKUP(A304,IMPORTRANGE(""https://docs.google.com/spreadsheets/d/1Kz8qNPZIqq10folTQrs7L1dYLQj0XaG2K3NIs_apK40/edit#gid=0"",""bd!A1:N1000""),2,FALSE))"),"")</f>
        <v/>
      </c>
      <c r="C304" s="5" t="str">
        <f>IFERROR(__xludf.DUMMYFUNCTION("IF($A304="""","""",VLOOKUP($A304,IMPORTRANGE(""https://docs.google.com/spreadsheets/d/1Kz8qNPZIqq10folTQrs7L1dYLQj0XaG2K3NIs_apK40/edit#gid=0"",""bd!A1:N1000""),3,FALSE))"),"")</f>
        <v/>
      </c>
      <c r="D304" s="5" t="str">
        <f>IFERROR(__xludf.DUMMYFUNCTION("IF($A304="""","""",VLOOKUP($A304,IMPORTRANGE(""https://docs.google.com/spreadsheets/d/1Kz8qNPZIqq10folTQrs7L1dYLQj0XaG2K3NIs_apK40/edit#gid=0"",""bd!A1:N1000""),12,FALSE))"),"")</f>
        <v/>
      </c>
      <c r="E304" s="5" t="str">
        <f>IFERROR(__xludf.DUMMYFUNCTION("IF($A304="""","""",VLOOKUP($A304,IMPORTRANGE(""https://docs.google.com/spreadsheets/d/1Kz8qNPZIqq10folTQrs7L1dYLQj0XaG2K3NIs_apK40/edit#gid=0"",""bd!A1:N1000""),11,FALSE))"),"")</f>
        <v/>
      </c>
      <c r="F304" s="5" t="str">
        <f>IFERROR(__xludf.DUMMYFUNCTION("if(A304="""","""",SPLIT(E304,"",""))"),"")</f>
        <v/>
      </c>
      <c r="G304" s="5"/>
      <c r="H304" s="6" t="str">
        <f t="shared" si="1"/>
        <v/>
      </c>
      <c r="K304" s="7"/>
    </row>
    <row r="305">
      <c r="A305" s="8"/>
      <c r="B305" s="5" t="str">
        <f>IFERROR(__xludf.DUMMYFUNCTION("IF(A305="""","""",VLOOKUP(A305,IMPORTRANGE(""https://docs.google.com/spreadsheets/d/1Kz8qNPZIqq10folTQrs7L1dYLQj0XaG2K3NIs_apK40/edit#gid=0"",""bd!A1:N1000""),2,FALSE))"),"")</f>
        <v/>
      </c>
      <c r="C305" s="5" t="str">
        <f>IFERROR(__xludf.DUMMYFUNCTION("IF($A305="""","""",VLOOKUP($A305,IMPORTRANGE(""https://docs.google.com/spreadsheets/d/1Kz8qNPZIqq10folTQrs7L1dYLQj0XaG2K3NIs_apK40/edit#gid=0"",""bd!A1:N1000""),3,FALSE))"),"")</f>
        <v/>
      </c>
      <c r="D305" s="5" t="str">
        <f>IFERROR(__xludf.DUMMYFUNCTION("IF($A305="""","""",VLOOKUP($A305,IMPORTRANGE(""https://docs.google.com/spreadsheets/d/1Kz8qNPZIqq10folTQrs7L1dYLQj0XaG2K3NIs_apK40/edit#gid=0"",""bd!A1:N1000""),12,FALSE))"),"")</f>
        <v/>
      </c>
      <c r="E305" s="5" t="str">
        <f>IFERROR(__xludf.DUMMYFUNCTION("IF($A305="""","""",VLOOKUP($A305,IMPORTRANGE(""https://docs.google.com/spreadsheets/d/1Kz8qNPZIqq10folTQrs7L1dYLQj0XaG2K3NIs_apK40/edit#gid=0"",""bd!A1:N1000""),11,FALSE))"),"")</f>
        <v/>
      </c>
      <c r="F305" s="5" t="str">
        <f>IFERROR(__xludf.DUMMYFUNCTION("if(A305="""","""",SPLIT(E305,"",""))"),"")</f>
        <v/>
      </c>
      <c r="G305" s="5"/>
      <c r="H305" s="6" t="str">
        <f t="shared" si="1"/>
        <v/>
      </c>
      <c r="K305" s="7"/>
    </row>
    <row r="306">
      <c r="A306" s="8"/>
      <c r="B306" s="5" t="str">
        <f>IFERROR(__xludf.DUMMYFUNCTION("IF(A306="""","""",VLOOKUP(A306,IMPORTRANGE(""https://docs.google.com/spreadsheets/d/1Kz8qNPZIqq10folTQrs7L1dYLQj0XaG2K3NIs_apK40/edit#gid=0"",""bd!A1:N1000""),2,FALSE))"),"")</f>
        <v/>
      </c>
      <c r="C306" s="5" t="str">
        <f>IFERROR(__xludf.DUMMYFUNCTION("IF($A306="""","""",VLOOKUP($A306,IMPORTRANGE(""https://docs.google.com/spreadsheets/d/1Kz8qNPZIqq10folTQrs7L1dYLQj0XaG2K3NIs_apK40/edit#gid=0"",""bd!A1:N1000""),3,FALSE))"),"")</f>
        <v/>
      </c>
      <c r="D306" s="5" t="str">
        <f>IFERROR(__xludf.DUMMYFUNCTION("IF($A306="""","""",VLOOKUP($A306,IMPORTRANGE(""https://docs.google.com/spreadsheets/d/1Kz8qNPZIqq10folTQrs7L1dYLQj0XaG2K3NIs_apK40/edit#gid=0"",""bd!A1:N1000""),12,FALSE))"),"")</f>
        <v/>
      </c>
      <c r="E306" s="5" t="str">
        <f>IFERROR(__xludf.DUMMYFUNCTION("IF($A306="""","""",VLOOKUP($A306,IMPORTRANGE(""https://docs.google.com/spreadsheets/d/1Kz8qNPZIqq10folTQrs7L1dYLQj0XaG2K3NIs_apK40/edit#gid=0"",""bd!A1:N1000""),11,FALSE))"),"")</f>
        <v/>
      </c>
      <c r="F306" s="5" t="str">
        <f>IFERROR(__xludf.DUMMYFUNCTION("if(A306="""","""",SPLIT(E306,"",""))"),"")</f>
        <v/>
      </c>
      <c r="G306" s="5"/>
      <c r="H306" s="6" t="str">
        <f t="shared" si="1"/>
        <v/>
      </c>
      <c r="K306" s="7"/>
    </row>
    <row r="307">
      <c r="A307" s="8"/>
      <c r="B307" s="5" t="str">
        <f>IFERROR(__xludf.DUMMYFUNCTION("IF(A307="""","""",VLOOKUP(A307,IMPORTRANGE(""https://docs.google.com/spreadsheets/d/1Kz8qNPZIqq10folTQrs7L1dYLQj0XaG2K3NIs_apK40/edit#gid=0"",""bd!A1:N1000""),2,FALSE))"),"")</f>
        <v/>
      </c>
      <c r="C307" s="5" t="str">
        <f>IFERROR(__xludf.DUMMYFUNCTION("IF($A307="""","""",VLOOKUP($A307,IMPORTRANGE(""https://docs.google.com/spreadsheets/d/1Kz8qNPZIqq10folTQrs7L1dYLQj0XaG2K3NIs_apK40/edit#gid=0"",""bd!A1:N1000""),3,FALSE))"),"")</f>
        <v/>
      </c>
      <c r="D307" s="5" t="str">
        <f>IFERROR(__xludf.DUMMYFUNCTION("IF($A307="""","""",VLOOKUP($A307,IMPORTRANGE(""https://docs.google.com/spreadsheets/d/1Kz8qNPZIqq10folTQrs7L1dYLQj0XaG2K3NIs_apK40/edit#gid=0"",""bd!A1:N1000""),12,FALSE))"),"")</f>
        <v/>
      </c>
      <c r="E307" s="5" t="str">
        <f>IFERROR(__xludf.DUMMYFUNCTION("IF($A307="""","""",VLOOKUP($A307,IMPORTRANGE(""https://docs.google.com/spreadsheets/d/1Kz8qNPZIqq10folTQrs7L1dYLQj0XaG2K3NIs_apK40/edit#gid=0"",""bd!A1:N1000""),11,FALSE))"),"")</f>
        <v/>
      </c>
      <c r="F307" s="5" t="str">
        <f>IFERROR(__xludf.DUMMYFUNCTION("if(A307="""","""",SPLIT(E307,"",""))"),"")</f>
        <v/>
      </c>
      <c r="G307" s="5"/>
      <c r="H307" s="6" t="str">
        <f t="shared" si="1"/>
        <v/>
      </c>
      <c r="K307" s="7"/>
    </row>
    <row r="308">
      <c r="A308" s="8"/>
      <c r="B308" s="5" t="str">
        <f>IFERROR(__xludf.DUMMYFUNCTION("IF(A308="""","""",VLOOKUP(A308,IMPORTRANGE(""https://docs.google.com/spreadsheets/d/1Kz8qNPZIqq10folTQrs7L1dYLQj0XaG2K3NIs_apK40/edit#gid=0"",""bd!A1:N1000""),2,FALSE))"),"")</f>
        <v/>
      </c>
      <c r="C308" s="5" t="str">
        <f>IFERROR(__xludf.DUMMYFUNCTION("IF($A308="""","""",VLOOKUP($A308,IMPORTRANGE(""https://docs.google.com/spreadsheets/d/1Kz8qNPZIqq10folTQrs7L1dYLQj0XaG2K3NIs_apK40/edit#gid=0"",""bd!A1:N1000""),3,FALSE))"),"")</f>
        <v/>
      </c>
      <c r="D308" s="5" t="str">
        <f>IFERROR(__xludf.DUMMYFUNCTION("IF($A308="""","""",VLOOKUP($A308,IMPORTRANGE(""https://docs.google.com/spreadsheets/d/1Kz8qNPZIqq10folTQrs7L1dYLQj0XaG2K3NIs_apK40/edit#gid=0"",""bd!A1:N1000""),12,FALSE))"),"")</f>
        <v/>
      </c>
      <c r="E308" s="5" t="str">
        <f>IFERROR(__xludf.DUMMYFUNCTION("IF($A308="""","""",VLOOKUP($A308,IMPORTRANGE(""https://docs.google.com/spreadsheets/d/1Kz8qNPZIqq10folTQrs7L1dYLQj0XaG2K3NIs_apK40/edit#gid=0"",""bd!A1:N1000""),11,FALSE))"),"")</f>
        <v/>
      </c>
      <c r="F308" s="5" t="str">
        <f>IFERROR(__xludf.DUMMYFUNCTION("if(A308="""","""",SPLIT(E308,"",""))"),"")</f>
        <v/>
      </c>
      <c r="G308" s="5"/>
      <c r="H308" s="6" t="str">
        <f t="shared" si="1"/>
        <v/>
      </c>
      <c r="K308" s="7"/>
    </row>
    <row r="309">
      <c r="A309" s="8"/>
      <c r="B309" s="5" t="str">
        <f>IFERROR(__xludf.DUMMYFUNCTION("IF(A309="""","""",VLOOKUP(A309,IMPORTRANGE(""https://docs.google.com/spreadsheets/d/1Kz8qNPZIqq10folTQrs7L1dYLQj0XaG2K3NIs_apK40/edit#gid=0"",""bd!A1:N1000""),2,FALSE))"),"")</f>
        <v/>
      </c>
      <c r="C309" s="5" t="str">
        <f>IFERROR(__xludf.DUMMYFUNCTION("IF($A309="""","""",VLOOKUP($A309,IMPORTRANGE(""https://docs.google.com/spreadsheets/d/1Kz8qNPZIqq10folTQrs7L1dYLQj0XaG2K3NIs_apK40/edit#gid=0"",""bd!A1:N1000""),3,FALSE))"),"")</f>
        <v/>
      </c>
      <c r="D309" s="5" t="str">
        <f>IFERROR(__xludf.DUMMYFUNCTION("IF($A309="""","""",VLOOKUP($A309,IMPORTRANGE(""https://docs.google.com/spreadsheets/d/1Kz8qNPZIqq10folTQrs7L1dYLQj0XaG2K3NIs_apK40/edit#gid=0"",""bd!A1:N1000""),12,FALSE))"),"")</f>
        <v/>
      </c>
      <c r="E309" s="5" t="str">
        <f>IFERROR(__xludf.DUMMYFUNCTION("IF($A309="""","""",VLOOKUP($A309,IMPORTRANGE(""https://docs.google.com/spreadsheets/d/1Kz8qNPZIqq10folTQrs7L1dYLQj0XaG2K3NIs_apK40/edit#gid=0"",""bd!A1:N1000""),11,FALSE))"),"")</f>
        <v/>
      </c>
      <c r="F309" s="5" t="str">
        <f>IFERROR(__xludf.DUMMYFUNCTION("if(A309="""","""",SPLIT(E309,"",""))"),"")</f>
        <v/>
      </c>
      <c r="G309" s="5"/>
      <c r="H309" s="6" t="str">
        <f t="shared" si="1"/>
        <v/>
      </c>
      <c r="K309" s="7"/>
    </row>
    <row r="310">
      <c r="A310" s="8"/>
      <c r="B310" s="5" t="str">
        <f>IFERROR(__xludf.DUMMYFUNCTION("IF(A310="""","""",VLOOKUP(A310,IMPORTRANGE(""https://docs.google.com/spreadsheets/d/1Kz8qNPZIqq10folTQrs7L1dYLQj0XaG2K3NIs_apK40/edit#gid=0"",""bd!A1:N1000""),2,FALSE))"),"")</f>
        <v/>
      </c>
      <c r="C310" s="5" t="str">
        <f>IFERROR(__xludf.DUMMYFUNCTION("IF($A310="""","""",VLOOKUP($A310,IMPORTRANGE(""https://docs.google.com/spreadsheets/d/1Kz8qNPZIqq10folTQrs7L1dYLQj0XaG2K3NIs_apK40/edit#gid=0"",""bd!A1:N1000""),3,FALSE))"),"")</f>
        <v/>
      </c>
      <c r="D310" s="5" t="str">
        <f>IFERROR(__xludf.DUMMYFUNCTION("IF($A310="""","""",VLOOKUP($A310,IMPORTRANGE(""https://docs.google.com/spreadsheets/d/1Kz8qNPZIqq10folTQrs7L1dYLQj0XaG2K3NIs_apK40/edit#gid=0"",""bd!A1:N1000""),12,FALSE))"),"")</f>
        <v/>
      </c>
      <c r="E310" s="5" t="str">
        <f>IFERROR(__xludf.DUMMYFUNCTION("IF($A310="""","""",VLOOKUP($A310,IMPORTRANGE(""https://docs.google.com/spreadsheets/d/1Kz8qNPZIqq10folTQrs7L1dYLQj0XaG2K3NIs_apK40/edit#gid=0"",""bd!A1:N1000""),11,FALSE))"),"")</f>
        <v/>
      </c>
      <c r="F310" s="5" t="str">
        <f>IFERROR(__xludf.DUMMYFUNCTION("if(A310="""","""",SPLIT(E310,"",""))"),"")</f>
        <v/>
      </c>
      <c r="G310" s="5"/>
      <c r="H310" s="6" t="str">
        <f t="shared" si="1"/>
        <v/>
      </c>
      <c r="K310" s="7"/>
    </row>
    <row r="311">
      <c r="A311" s="8"/>
      <c r="B311" s="5" t="str">
        <f>IFERROR(__xludf.DUMMYFUNCTION("IF(A311="""","""",VLOOKUP(A311,IMPORTRANGE(""https://docs.google.com/spreadsheets/d/1Kz8qNPZIqq10folTQrs7L1dYLQj0XaG2K3NIs_apK40/edit#gid=0"",""bd!A1:N1000""),2,FALSE))"),"")</f>
        <v/>
      </c>
      <c r="C311" s="5" t="str">
        <f>IFERROR(__xludf.DUMMYFUNCTION("IF($A311="""","""",VLOOKUP($A311,IMPORTRANGE(""https://docs.google.com/spreadsheets/d/1Kz8qNPZIqq10folTQrs7L1dYLQj0XaG2K3NIs_apK40/edit#gid=0"",""bd!A1:N1000""),3,FALSE))"),"")</f>
        <v/>
      </c>
      <c r="D311" s="5" t="str">
        <f>IFERROR(__xludf.DUMMYFUNCTION("IF($A311="""","""",VLOOKUP($A311,IMPORTRANGE(""https://docs.google.com/spreadsheets/d/1Kz8qNPZIqq10folTQrs7L1dYLQj0XaG2K3NIs_apK40/edit#gid=0"",""bd!A1:N1000""),12,FALSE))"),"")</f>
        <v/>
      </c>
      <c r="E311" s="5" t="str">
        <f>IFERROR(__xludf.DUMMYFUNCTION("IF($A311="""","""",VLOOKUP($A311,IMPORTRANGE(""https://docs.google.com/spreadsheets/d/1Kz8qNPZIqq10folTQrs7L1dYLQj0XaG2K3NIs_apK40/edit#gid=0"",""bd!A1:N1000""),11,FALSE))"),"")</f>
        <v/>
      </c>
      <c r="F311" s="5" t="str">
        <f>IFERROR(__xludf.DUMMYFUNCTION("if(A311="""","""",SPLIT(E311,"",""))"),"")</f>
        <v/>
      </c>
      <c r="G311" s="5"/>
      <c r="H311" s="6" t="str">
        <f t="shared" si="1"/>
        <v/>
      </c>
      <c r="K311" s="7"/>
    </row>
    <row r="312">
      <c r="A312" s="8"/>
      <c r="B312" s="5" t="str">
        <f>IFERROR(__xludf.DUMMYFUNCTION("IF(A312="""","""",VLOOKUP(A312,IMPORTRANGE(""https://docs.google.com/spreadsheets/d/1Kz8qNPZIqq10folTQrs7L1dYLQj0XaG2K3NIs_apK40/edit#gid=0"",""bd!A1:N1000""),2,FALSE))"),"")</f>
        <v/>
      </c>
      <c r="C312" s="5" t="str">
        <f>IFERROR(__xludf.DUMMYFUNCTION("IF($A312="""","""",VLOOKUP($A312,IMPORTRANGE(""https://docs.google.com/spreadsheets/d/1Kz8qNPZIqq10folTQrs7L1dYLQj0XaG2K3NIs_apK40/edit#gid=0"",""bd!A1:N1000""),3,FALSE))"),"")</f>
        <v/>
      </c>
      <c r="D312" s="5" t="str">
        <f>IFERROR(__xludf.DUMMYFUNCTION("IF($A312="""","""",VLOOKUP($A312,IMPORTRANGE(""https://docs.google.com/spreadsheets/d/1Kz8qNPZIqq10folTQrs7L1dYLQj0XaG2K3NIs_apK40/edit#gid=0"",""bd!A1:N1000""),12,FALSE))"),"")</f>
        <v/>
      </c>
      <c r="E312" s="5" t="str">
        <f>IFERROR(__xludf.DUMMYFUNCTION("IF($A312="""","""",VLOOKUP($A312,IMPORTRANGE(""https://docs.google.com/spreadsheets/d/1Kz8qNPZIqq10folTQrs7L1dYLQj0XaG2K3NIs_apK40/edit#gid=0"",""bd!A1:N1000""),11,FALSE))"),"")</f>
        <v/>
      </c>
      <c r="F312" s="5" t="str">
        <f>IFERROR(__xludf.DUMMYFUNCTION("if(A312="""","""",SPLIT(E312,"",""))"),"")</f>
        <v/>
      </c>
      <c r="G312" s="5"/>
      <c r="H312" s="6" t="str">
        <f t="shared" si="1"/>
        <v/>
      </c>
      <c r="K312" s="7"/>
    </row>
    <row r="313">
      <c r="A313" s="8"/>
      <c r="B313" s="5" t="str">
        <f>IFERROR(__xludf.DUMMYFUNCTION("IF(A313="""","""",VLOOKUP(A313,IMPORTRANGE(""https://docs.google.com/spreadsheets/d/1Kz8qNPZIqq10folTQrs7L1dYLQj0XaG2K3NIs_apK40/edit#gid=0"",""bd!A1:N1000""),2,FALSE))"),"")</f>
        <v/>
      </c>
      <c r="C313" s="5" t="str">
        <f>IFERROR(__xludf.DUMMYFUNCTION("IF($A313="""","""",VLOOKUP($A313,IMPORTRANGE(""https://docs.google.com/spreadsheets/d/1Kz8qNPZIqq10folTQrs7L1dYLQj0XaG2K3NIs_apK40/edit#gid=0"",""bd!A1:N1000""),3,FALSE))"),"")</f>
        <v/>
      </c>
      <c r="D313" s="5" t="str">
        <f>IFERROR(__xludf.DUMMYFUNCTION("IF($A313="""","""",VLOOKUP($A313,IMPORTRANGE(""https://docs.google.com/spreadsheets/d/1Kz8qNPZIqq10folTQrs7L1dYLQj0XaG2K3NIs_apK40/edit#gid=0"",""bd!A1:N1000""),12,FALSE))"),"")</f>
        <v/>
      </c>
      <c r="E313" s="5" t="str">
        <f>IFERROR(__xludf.DUMMYFUNCTION("IF($A313="""","""",VLOOKUP($A313,IMPORTRANGE(""https://docs.google.com/spreadsheets/d/1Kz8qNPZIqq10folTQrs7L1dYLQj0XaG2K3NIs_apK40/edit#gid=0"",""bd!A1:N1000""),11,FALSE))"),"")</f>
        <v/>
      </c>
      <c r="F313" s="5" t="str">
        <f>IFERROR(__xludf.DUMMYFUNCTION("if(A313="""","""",SPLIT(E313,"",""))"),"")</f>
        <v/>
      </c>
      <c r="G313" s="5"/>
      <c r="H313" s="6" t="str">
        <f t="shared" si="1"/>
        <v/>
      </c>
      <c r="K313" s="7"/>
    </row>
    <row r="314">
      <c r="A314" s="8"/>
      <c r="B314" s="5" t="str">
        <f>IFERROR(__xludf.DUMMYFUNCTION("IF(A314="""","""",VLOOKUP(A314,IMPORTRANGE(""https://docs.google.com/spreadsheets/d/1Kz8qNPZIqq10folTQrs7L1dYLQj0XaG2K3NIs_apK40/edit#gid=0"",""bd!A1:N1000""),2,FALSE))"),"")</f>
        <v/>
      </c>
      <c r="C314" s="5" t="str">
        <f>IFERROR(__xludf.DUMMYFUNCTION("IF($A314="""","""",VLOOKUP($A314,IMPORTRANGE(""https://docs.google.com/spreadsheets/d/1Kz8qNPZIqq10folTQrs7L1dYLQj0XaG2K3NIs_apK40/edit#gid=0"",""bd!A1:N1000""),3,FALSE))"),"")</f>
        <v/>
      </c>
      <c r="D314" s="5" t="str">
        <f>IFERROR(__xludf.DUMMYFUNCTION("IF($A314="""","""",VLOOKUP($A314,IMPORTRANGE(""https://docs.google.com/spreadsheets/d/1Kz8qNPZIqq10folTQrs7L1dYLQj0XaG2K3NIs_apK40/edit#gid=0"",""bd!A1:N1000""),12,FALSE))"),"")</f>
        <v/>
      </c>
      <c r="E314" s="5" t="str">
        <f>IFERROR(__xludf.DUMMYFUNCTION("IF($A314="""","""",VLOOKUP($A314,IMPORTRANGE(""https://docs.google.com/spreadsheets/d/1Kz8qNPZIqq10folTQrs7L1dYLQj0XaG2K3NIs_apK40/edit#gid=0"",""bd!A1:N1000""),11,FALSE))"),"")</f>
        <v/>
      </c>
      <c r="F314" s="5" t="str">
        <f>IFERROR(__xludf.DUMMYFUNCTION("if(A314="""","""",SPLIT(E314,"",""))"),"")</f>
        <v/>
      </c>
      <c r="G314" s="5"/>
      <c r="H314" s="6" t="str">
        <f t="shared" si="1"/>
        <v/>
      </c>
      <c r="K314" s="7"/>
    </row>
    <row r="315">
      <c r="A315" s="8"/>
      <c r="B315" s="5" t="str">
        <f>IFERROR(__xludf.DUMMYFUNCTION("IF(A315="""","""",VLOOKUP(A315,IMPORTRANGE(""https://docs.google.com/spreadsheets/d/1Kz8qNPZIqq10folTQrs7L1dYLQj0XaG2K3NIs_apK40/edit#gid=0"",""bd!A1:N1000""),2,FALSE))"),"")</f>
        <v/>
      </c>
      <c r="C315" s="5" t="str">
        <f>IFERROR(__xludf.DUMMYFUNCTION("IF($A315="""","""",VLOOKUP($A315,IMPORTRANGE(""https://docs.google.com/spreadsheets/d/1Kz8qNPZIqq10folTQrs7L1dYLQj0XaG2K3NIs_apK40/edit#gid=0"",""bd!A1:N1000""),3,FALSE))"),"")</f>
        <v/>
      </c>
      <c r="D315" s="5" t="str">
        <f>IFERROR(__xludf.DUMMYFUNCTION("IF($A315="""","""",VLOOKUP($A315,IMPORTRANGE(""https://docs.google.com/spreadsheets/d/1Kz8qNPZIqq10folTQrs7L1dYLQj0XaG2K3NIs_apK40/edit#gid=0"",""bd!A1:N1000""),12,FALSE))"),"")</f>
        <v/>
      </c>
      <c r="E315" s="5" t="str">
        <f>IFERROR(__xludf.DUMMYFUNCTION("IF($A315="""","""",VLOOKUP($A315,IMPORTRANGE(""https://docs.google.com/spreadsheets/d/1Kz8qNPZIqq10folTQrs7L1dYLQj0XaG2K3NIs_apK40/edit#gid=0"",""bd!A1:N1000""),11,FALSE))"),"")</f>
        <v/>
      </c>
      <c r="F315" s="5" t="str">
        <f>IFERROR(__xludf.DUMMYFUNCTION("if(A315="""","""",SPLIT(E315,"",""))"),"")</f>
        <v/>
      </c>
      <c r="G315" s="5"/>
      <c r="H315" s="6" t="str">
        <f t="shared" si="1"/>
        <v/>
      </c>
      <c r="K315" s="7"/>
    </row>
    <row r="316">
      <c r="A316" s="8"/>
      <c r="B316" s="5" t="str">
        <f>IFERROR(__xludf.DUMMYFUNCTION("IF(A316="""","""",VLOOKUP(A316,IMPORTRANGE(""https://docs.google.com/spreadsheets/d/1Kz8qNPZIqq10folTQrs7L1dYLQj0XaG2K3NIs_apK40/edit#gid=0"",""bd!A1:N1000""),2,FALSE))"),"")</f>
        <v/>
      </c>
      <c r="C316" s="5" t="str">
        <f>IFERROR(__xludf.DUMMYFUNCTION("IF($A316="""","""",VLOOKUP($A316,IMPORTRANGE(""https://docs.google.com/spreadsheets/d/1Kz8qNPZIqq10folTQrs7L1dYLQj0XaG2K3NIs_apK40/edit#gid=0"",""bd!A1:N1000""),3,FALSE))"),"")</f>
        <v/>
      </c>
      <c r="D316" s="5" t="str">
        <f>IFERROR(__xludf.DUMMYFUNCTION("IF($A316="""","""",VLOOKUP($A316,IMPORTRANGE(""https://docs.google.com/spreadsheets/d/1Kz8qNPZIqq10folTQrs7L1dYLQj0XaG2K3NIs_apK40/edit#gid=0"",""bd!A1:N1000""),12,FALSE))"),"")</f>
        <v/>
      </c>
      <c r="E316" s="5" t="str">
        <f>IFERROR(__xludf.DUMMYFUNCTION("IF($A316="""","""",VLOOKUP($A316,IMPORTRANGE(""https://docs.google.com/spreadsheets/d/1Kz8qNPZIqq10folTQrs7L1dYLQj0XaG2K3NIs_apK40/edit#gid=0"",""bd!A1:N1000""),11,FALSE))"),"")</f>
        <v/>
      </c>
      <c r="F316" s="5" t="str">
        <f>IFERROR(__xludf.DUMMYFUNCTION("if(A316="""","""",SPLIT(E316,"",""))"),"")</f>
        <v/>
      </c>
      <c r="G316" s="5"/>
      <c r="H316" s="6" t="str">
        <f t="shared" si="1"/>
        <v/>
      </c>
      <c r="K316" s="7"/>
    </row>
    <row r="317">
      <c r="A317" s="8"/>
      <c r="B317" s="5" t="str">
        <f>IFERROR(__xludf.DUMMYFUNCTION("IF(A317="""","""",VLOOKUP(A317,IMPORTRANGE(""https://docs.google.com/spreadsheets/d/1Kz8qNPZIqq10folTQrs7L1dYLQj0XaG2K3NIs_apK40/edit#gid=0"",""bd!A1:N1000""),2,FALSE))"),"")</f>
        <v/>
      </c>
      <c r="C317" s="5" t="str">
        <f>IFERROR(__xludf.DUMMYFUNCTION("IF($A317="""","""",VLOOKUP($A317,IMPORTRANGE(""https://docs.google.com/spreadsheets/d/1Kz8qNPZIqq10folTQrs7L1dYLQj0XaG2K3NIs_apK40/edit#gid=0"",""bd!A1:N1000""),3,FALSE))"),"")</f>
        <v/>
      </c>
      <c r="D317" s="5" t="str">
        <f>IFERROR(__xludf.DUMMYFUNCTION("IF($A317="""","""",VLOOKUP($A317,IMPORTRANGE(""https://docs.google.com/spreadsheets/d/1Kz8qNPZIqq10folTQrs7L1dYLQj0XaG2K3NIs_apK40/edit#gid=0"",""bd!A1:N1000""),12,FALSE))"),"")</f>
        <v/>
      </c>
      <c r="E317" s="5" t="str">
        <f>IFERROR(__xludf.DUMMYFUNCTION("IF($A317="""","""",VLOOKUP($A317,IMPORTRANGE(""https://docs.google.com/spreadsheets/d/1Kz8qNPZIqq10folTQrs7L1dYLQj0XaG2K3NIs_apK40/edit#gid=0"",""bd!A1:N1000""),11,FALSE))"),"")</f>
        <v/>
      </c>
      <c r="F317" s="5" t="str">
        <f>IFERROR(__xludf.DUMMYFUNCTION("if(A317="""","""",SPLIT(E317,"",""))"),"")</f>
        <v/>
      </c>
      <c r="G317" s="5"/>
      <c r="H317" s="6" t="str">
        <f t="shared" si="1"/>
        <v/>
      </c>
      <c r="K317" s="7"/>
    </row>
    <row r="318">
      <c r="A318" s="8"/>
      <c r="B318" s="5" t="str">
        <f>IFERROR(__xludf.DUMMYFUNCTION("IF(A318="""","""",VLOOKUP(A318,IMPORTRANGE(""https://docs.google.com/spreadsheets/d/1Kz8qNPZIqq10folTQrs7L1dYLQj0XaG2K3NIs_apK40/edit#gid=0"",""bd!A1:N1000""),2,FALSE))"),"")</f>
        <v/>
      </c>
      <c r="C318" s="5" t="str">
        <f>IFERROR(__xludf.DUMMYFUNCTION("IF($A318="""","""",VLOOKUP($A318,IMPORTRANGE(""https://docs.google.com/spreadsheets/d/1Kz8qNPZIqq10folTQrs7L1dYLQj0XaG2K3NIs_apK40/edit#gid=0"",""bd!A1:N1000""),3,FALSE))"),"")</f>
        <v/>
      </c>
      <c r="D318" s="5" t="str">
        <f>IFERROR(__xludf.DUMMYFUNCTION("IF($A318="""","""",VLOOKUP($A318,IMPORTRANGE(""https://docs.google.com/spreadsheets/d/1Kz8qNPZIqq10folTQrs7L1dYLQj0XaG2K3NIs_apK40/edit#gid=0"",""bd!A1:N1000""),12,FALSE))"),"")</f>
        <v/>
      </c>
      <c r="E318" s="5" t="str">
        <f>IFERROR(__xludf.DUMMYFUNCTION("IF($A318="""","""",VLOOKUP($A318,IMPORTRANGE(""https://docs.google.com/spreadsheets/d/1Kz8qNPZIqq10folTQrs7L1dYLQj0XaG2K3NIs_apK40/edit#gid=0"",""bd!A1:N1000""),11,FALSE))"),"")</f>
        <v/>
      </c>
      <c r="F318" s="5" t="str">
        <f>IFERROR(__xludf.DUMMYFUNCTION("if(A318="""","""",SPLIT(E318,"",""))"),"")</f>
        <v/>
      </c>
      <c r="G318" s="5"/>
      <c r="H318" s="6" t="str">
        <f t="shared" si="1"/>
        <v/>
      </c>
      <c r="K318" s="7"/>
    </row>
    <row r="319">
      <c r="A319" s="8"/>
      <c r="B319" s="5" t="str">
        <f>IFERROR(__xludf.DUMMYFUNCTION("IF(A319="""","""",VLOOKUP(A319,IMPORTRANGE(""https://docs.google.com/spreadsheets/d/1Kz8qNPZIqq10folTQrs7L1dYLQj0XaG2K3NIs_apK40/edit#gid=0"",""bd!A1:N1000""),2,FALSE))"),"")</f>
        <v/>
      </c>
      <c r="C319" s="5" t="str">
        <f>IFERROR(__xludf.DUMMYFUNCTION("IF($A319="""","""",VLOOKUP($A319,IMPORTRANGE(""https://docs.google.com/spreadsheets/d/1Kz8qNPZIqq10folTQrs7L1dYLQj0XaG2K3NIs_apK40/edit#gid=0"",""bd!A1:N1000""),3,FALSE))"),"")</f>
        <v/>
      </c>
      <c r="D319" s="5" t="str">
        <f>IFERROR(__xludf.DUMMYFUNCTION("IF($A319="""","""",VLOOKUP($A319,IMPORTRANGE(""https://docs.google.com/spreadsheets/d/1Kz8qNPZIqq10folTQrs7L1dYLQj0XaG2K3NIs_apK40/edit#gid=0"",""bd!A1:N1000""),12,FALSE))"),"")</f>
        <v/>
      </c>
      <c r="E319" s="5" t="str">
        <f>IFERROR(__xludf.DUMMYFUNCTION("IF($A319="""","""",VLOOKUP($A319,IMPORTRANGE(""https://docs.google.com/spreadsheets/d/1Kz8qNPZIqq10folTQrs7L1dYLQj0XaG2K3NIs_apK40/edit#gid=0"",""bd!A1:N1000""),11,FALSE))"),"")</f>
        <v/>
      </c>
      <c r="F319" s="5" t="str">
        <f>IFERROR(__xludf.DUMMYFUNCTION("if(A319="""","""",SPLIT(E319,"",""))"),"")</f>
        <v/>
      </c>
      <c r="G319" s="5"/>
      <c r="H319" s="6" t="str">
        <f t="shared" si="1"/>
        <v/>
      </c>
      <c r="K319" s="7"/>
    </row>
    <row r="320">
      <c r="A320" s="8"/>
      <c r="B320" s="5" t="str">
        <f>IFERROR(__xludf.DUMMYFUNCTION("IF(A320="""","""",VLOOKUP(A320,IMPORTRANGE(""https://docs.google.com/spreadsheets/d/1Kz8qNPZIqq10folTQrs7L1dYLQj0XaG2K3NIs_apK40/edit#gid=0"",""bd!A1:N1000""),2,FALSE))"),"")</f>
        <v/>
      </c>
      <c r="C320" s="5" t="str">
        <f>IFERROR(__xludf.DUMMYFUNCTION("IF($A320="""","""",VLOOKUP($A320,IMPORTRANGE(""https://docs.google.com/spreadsheets/d/1Kz8qNPZIqq10folTQrs7L1dYLQj0XaG2K3NIs_apK40/edit#gid=0"",""bd!A1:N1000""),3,FALSE))"),"")</f>
        <v/>
      </c>
      <c r="D320" s="5" t="str">
        <f>IFERROR(__xludf.DUMMYFUNCTION("IF($A320="""","""",VLOOKUP($A320,IMPORTRANGE(""https://docs.google.com/spreadsheets/d/1Kz8qNPZIqq10folTQrs7L1dYLQj0XaG2K3NIs_apK40/edit#gid=0"",""bd!A1:N1000""),12,FALSE))"),"")</f>
        <v/>
      </c>
      <c r="E320" s="5" t="str">
        <f>IFERROR(__xludf.DUMMYFUNCTION("IF($A320="""","""",VLOOKUP($A320,IMPORTRANGE(""https://docs.google.com/spreadsheets/d/1Kz8qNPZIqq10folTQrs7L1dYLQj0XaG2K3NIs_apK40/edit#gid=0"",""bd!A1:N1000""),11,FALSE))"),"")</f>
        <v/>
      </c>
      <c r="F320" s="5" t="str">
        <f>IFERROR(__xludf.DUMMYFUNCTION("if(A320="""","""",SPLIT(E320,"",""))"),"")</f>
        <v/>
      </c>
      <c r="G320" s="5"/>
      <c r="H320" s="6" t="str">
        <f t="shared" si="1"/>
        <v/>
      </c>
      <c r="K320" s="7"/>
    </row>
    <row r="321">
      <c r="A321" s="8"/>
      <c r="B321" s="5" t="str">
        <f>IFERROR(__xludf.DUMMYFUNCTION("IF(A321="""","""",VLOOKUP(A321,IMPORTRANGE(""https://docs.google.com/spreadsheets/d/1Kz8qNPZIqq10folTQrs7L1dYLQj0XaG2K3NIs_apK40/edit#gid=0"",""bd!A1:N1000""),2,FALSE))"),"")</f>
        <v/>
      </c>
      <c r="C321" s="5" t="str">
        <f>IFERROR(__xludf.DUMMYFUNCTION("IF($A321="""","""",VLOOKUP($A321,IMPORTRANGE(""https://docs.google.com/spreadsheets/d/1Kz8qNPZIqq10folTQrs7L1dYLQj0XaG2K3NIs_apK40/edit#gid=0"",""bd!A1:N1000""),3,FALSE))"),"")</f>
        <v/>
      </c>
      <c r="D321" s="5" t="str">
        <f>IFERROR(__xludf.DUMMYFUNCTION("IF($A321="""","""",VLOOKUP($A321,IMPORTRANGE(""https://docs.google.com/spreadsheets/d/1Kz8qNPZIqq10folTQrs7L1dYLQj0XaG2K3NIs_apK40/edit#gid=0"",""bd!A1:N1000""),12,FALSE))"),"")</f>
        <v/>
      </c>
      <c r="E321" s="5" t="str">
        <f>IFERROR(__xludf.DUMMYFUNCTION("IF($A321="""","""",VLOOKUP($A321,IMPORTRANGE(""https://docs.google.com/spreadsheets/d/1Kz8qNPZIqq10folTQrs7L1dYLQj0XaG2K3NIs_apK40/edit#gid=0"",""bd!A1:N1000""),11,FALSE))"),"")</f>
        <v/>
      </c>
      <c r="F321" s="5" t="str">
        <f>IFERROR(__xludf.DUMMYFUNCTION("if(A321="""","""",SPLIT(E321,"",""))"),"")</f>
        <v/>
      </c>
      <c r="G321" s="5"/>
      <c r="H321" s="6" t="str">
        <f t="shared" si="1"/>
        <v/>
      </c>
      <c r="K321" s="7"/>
    </row>
    <row r="322">
      <c r="A322" s="8"/>
      <c r="B322" s="5" t="str">
        <f>IFERROR(__xludf.DUMMYFUNCTION("IF(A322="""","""",VLOOKUP(A322,IMPORTRANGE(""https://docs.google.com/spreadsheets/d/1Kz8qNPZIqq10folTQrs7L1dYLQj0XaG2K3NIs_apK40/edit#gid=0"",""bd!A1:N1000""),2,FALSE))"),"")</f>
        <v/>
      </c>
      <c r="C322" s="5" t="str">
        <f>IFERROR(__xludf.DUMMYFUNCTION("IF($A322="""","""",VLOOKUP($A322,IMPORTRANGE(""https://docs.google.com/spreadsheets/d/1Kz8qNPZIqq10folTQrs7L1dYLQj0XaG2K3NIs_apK40/edit#gid=0"",""bd!A1:N1000""),3,FALSE))"),"")</f>
        <v/>
      </c>
      <c r="D322" s="5" t="str">
        <f>IFERROR(__xludf.DUMMYFUNCTION("IF($A322="""","""",VLOOKUP($A322,IMPORTRANGE(""https://docs.google.com/spreadsheets/d/1Kz8qNPZIqq10folTQrs7L1dYLQj0XaG2K3NIs_apK40/edit#gid=0"",""bd!A1:N1000""),12,FALSE))"),"")</f>
        <v/>
      </c>
      <c r="E322" s="5" t="str">
        <f>IFERROR(__xludf.DUMMYFUNCTION("IF($A322="""","""",VLOOKUP($A322,IMPORTRANGE(""https://docs.google.com/spreadsheets/d/1Kz8qNPZIqq10folTQrs7L1dYLQj0XaG2K3NIs_apK40/edit#gid=0"",""bd!A1:N1000""),11,FALSE))"),"")</f>
        <v/>
      </c>
      <c r="F322" s="5" t="str">
        <f>IFERROR(__xludf.DUMMYFUNCTION("if(A322="""","""",SPLIT(E322,"",""))"),"")</f>
        <v/>
      </c>
      <c r="G322" s="5"/>
      <c r="H322" s="6" t="str">
        <f t="shared" si="1"/>
        <v/>
      </c>
      <c r="K322" s="7"/>
    </row>
    <row r="323">
      <c r="A323" s="8"/>
      <c r="B323" s="5" t="str">
        <f>IFERROR(__xludf.DUMMYFUNCTION("IF(A323="""","""",VLOOKUP(A323,IMPORTRANGE(""https://docs.google.com/spreadsheets/d/1Kz8qNPZIqq10folTQrs7L1dYLQj0XaG2K3NIs_apK40/edit#gid=0"",""bd!A1:N1000""),2,FALSE))"),"")</f>
        <v/>
      </c>
      <c r="C323" s="5" t="str">
        <f>IFERROR(__xludf.DUMMYFUNCTION("IF($A323="""","""",VLOOKUP($A323,IMPORTRANGE(""https://docs.google.com/spreadsheets/d/1Kz8qNPZIqq10folTQrs7L1dYLQj0XaG2K3NIs_apK40/edit#gid=0"",""bd!A1:N1000""),3,FALSE))"),"")</f>
        <v/>
      </c>
      <c r="D323" s="5" t="str">
        <f>IFERROR(__xludf.DUMMYFUNCTION("IF($A323="""","""",VLOOKUP($A323,IMPORTRANGE(""https://docs.google.com/spreadsheets/d/1Kz8qNPZIqq10folTQrs7L1dYLQj0XaG2K3NIs_apK40/edit#gid=0"",""bd!A1:N1000""),12,FALSE))"),"")</f>
        <v/>
      </c>
      <c r="E323" s="5" t="str">
        <f>IFERROR(__xludf.DUMMYFUNCTION("IF($A323="""","""",VLOOKUP($A323,IMPORTRANGE(""https://docs.google.com/spreadsheets/d/1Kz8qNPZIqq10folTQrs7L1dYLQj0XaG2K3NIs_apK40/edit#gid=0"",""bd!A1:N1000""),11,FALSE))"),"")</f>
        <v/>
      </c>
      <c r="F323" s="5" t="str">
        <f>IFERROR(__xludf.DUMMYFUNCTION("if(A323="""","""",SPLIT(E323,"",""))"),"")</f>
        <v/>
      </c>
      <c r="G323" s="5"/>
      <c r="H323" s="6" t="str">
        <f t="shared" si="1"/>
        <v/>
      </c>
      <c r="K323" s="7"/>
    </row>
    <row r="324">
      <c r="A324" s="8"/>
      <c r="B324" s="5" t="str">
        <f>IFERROR(__xludf.DUMMYFUNCTION("IF(A324="""","""",VLOOKUP(A324,IMPORTRANGE(""https://docs.google.com/spreadsheets/d/1Kz8qNPZIqq10folTQrs7L1dYLQj0XaG2K3NIs_apK40/edit#gid=0"",""bd!A1:N1000""),2,FALSE))"),"")</f>
        <v/>
      </c>
      <c r="C324" s="5" t="str">
        <f>IFERROR(__xludf.DUMMYFUNCTION("IF($A324="""","""",VLOOKUP($A324,IMPORTRANGE(""https://docs.google.com/spreadsheets/d/1Kz8qNPZIqq10folTQrs7L1dYLQj0XaG2K3NIs_apK40/edit#gid=0"",""bd!A1:N1000""),3,FALSE))"),"")</f>
        <v/>
      </c>
      <c r="D324" s="5" t="str">
        <f>IFERROR(__xludf.DUMMYFUNCTION("IF($A324="""","""",VLOOKUP($A324,IMPORTRANGE(""https://docs.google.com/spreadsheets/d/1Kz8qNPZIqq10folTQrs7L1dYLQj0XaG2K3NIs_apK40/edit#gid=0"",""bd!A1:N1000""),12,FALSE))"),"")</f>
        <v/>
      </c>
      <c r="E324" s="5" t="str">
        <f>IFERROR(__xludf.DUMMYFUNCTION("IF($A324="""","""",VLOOKUP($A324,IMPORTRANGE(""https://docs.google.com/spreadsheets/d/1Kz8qNPZIqq10folTQrs7L1dYLQj0XaG2K3NIs_apK40/edit#gid=0"",""bd!A1:N1000""),11,FALSE))"),"")</f>
        <v/>
      </c>
      <c r="F324" s="5" t="str">
        <f>IFERROR(__xludf.DUMMYFUNCTION("if(A324="""","""",SPLIT(E324,"",""))"),"")</f>
        <v/>
      </c>
      <c r="G324" s="5"/>
      <c r="H324" s="6" t="str">
        <f t="shared" si="1"/>
        <v/>
      </c>
      <c r="K324" s="7"/>
    </row>
    <row r="325">
      <c r="A325" s="8"/>
      <c r="B325" s="5" t="str">
        <f>IFERROR(__xludf.DUMMYFUNCTION("IF(A325="""","""",VLOOKUP(A325,IMPORTRANGE(""https://docs.google.com/spreadsheets/d/1Kz8qNPZIqq10folTQrs7L1dYLQj0XaG2K3NIs_apK40/edit#gid=0"",""bd!A1:N1000""),2,FALSE))"),"")</f>
        <v/>
      </c>
      <c r="C325" s="5" t="str">
        <f>IFERROR(__xludf.DUMMYFUNCTION("IF($A325="""","""",VLOOKUP($A325,IMPORTRANGE(""https://docs.google.com/spreadsheets/d/1Kz8qNPZIqq10folTQrs7L1dYLQj0XaG2K3NIs_apK40/edit#gid=0"",""bd!A1:N1000""),3,FALSE))"),"")</f>
        <v/>
      </c>
      <c r="D325" s="5" t="str">
        <f>IFERROR(__xludf.DUMMYFUNCTION("IF($A325="""","""",VLOOKUP($A325,IMPORTRANGE(""https://docs.google.com/spreadsheets/d/1Kz8qNPZIqq10folTQrs7L1dYLQj0XaG2K3NIs_apK40/edit#gid=0"",""bd!A1:N1000""),12,FALSE))"),"")</f>
        <v/>
      </c>
      <c r="E325" s="5" t="str">
        <f>IFERROR(__xludf.DUMMYFUNCTION("IF($A325="""","""",VLOOKUP($A325,IMPORTRANGE(""https://docs.google.com/spreadsheets/d/1Kz8qNPZIqq10folTQrs7L1dYLQj0XaG2K3NIs_apK40/edit#gid=0"",""bd!A1:N1000""),11,FALSE))"),"")</f>
        <v/>
      </c>
      <c r="F325" s="5" t="str">
        <f>IFERROR(__xludf.DUMMYFUNCTION("if(A325="""","""",SPLIT(E325,"",""))"),"")</f>
        <v/>
      </c>
      <c r="G325" s="5"/>
      <c r="H325" s="6" t="str">
        <f t="shared" si="1"/>
        <v/>
      </c>
      <c r="K325" s="7"/>
    </row>
    <row r="326">
      <c r="A326" s="8"/>
      <c r="B326" s="5" t="str">
        <f>IFERROR(__xludf.DUMMYFUNCTION("IF(A326="""","""",VLOOKUP(A326,IMPORTRANGE(""https://docs.google.com/spreadsheets/d/1Kz8qNPZIqq10folTQrs7L1dYLQj0XaG2K3NIs_apK40/edit#gid=0"",""bd!A1:N1000""),2,FALSE))"),"")</f>
        <v/>
      </c>
      <c r="C326" s="5" t="str">
        <f>IFERROR(__xludf.DUMMYFUNCTION("IF($A326="""","""",VLOOKUP($A326,IMPORTRANGE(""https://docs.google.com/spreadsheets/d/1Kz8qNPZIqq10folTQrs7L1dYLQj0XaG2K3NIs_apK40/edit#gid=0"",""bd!A1:N1000""),3,FALSE))"),"")</f>
        <v/>
      </c>
      <c r="D326" s="5" t="str">
        <f>IFERROR(__xludf.DUMMYFUNCTION("IF($A326="""","""",VLOOKUP($A326,IMPORTRANGE(""https://docs.google.com/spreadsheets/d/1Kz8qNPZIqq10folTQrs7L1dYLQj0XaG2K3NIs_apK40/edit#gid=0"",""bd!A1:N1000""),12,FALSE))"),"")</f>
        <v/>
      </c>
      <c r="E326" s="5" t="str">
        <f>IFERROR(__xludf.DUMMYFUNCTION("IF($A326="""","""",VLOOKUP($A326,IMPORTRANGE(""https://docs.google.com/spreadsheets/d/1Kz8qNPZIqq10folTQrs7L1dYLQj0XaG2K3NIs_apK40/edit#gid=0"",""bd!A1:N1000""),11,FALSE))"),"")</f>
        <v/>
      </c>
      <c r="F326" s="5" t="str">
        <f>IFERROR(__xludf.DUMMYFUNCTION("if(A326="""","""",SPLIT(E326,"",""))"),"")</f>
        <v/>
      </c>
      <c r="G326" s="5"/>
      <c r="H326" s="6" t="str">
        <f t="shared" si="1"/>
        <v/>
      </c>
      <c r="K326" s="7"/>
    </row>
    <row r="327">
      <c r="A327" s="8"/>
      <c r="B327" s="5" t="str">
        <f>IFERROR(__xludf.DUMMYFUNCTION("IF(A327="""","""",VLOOKUP(A327,IMPORTRANGE(""https://docs.google.com/spreadsheets/d/1Kz8qNPZIqq10folTQrs7L1dYLQj0XaG2K3NIs_apK40/edit#gid=0"",""bd!A1:N1000""),2,FALSE))"),"")</f>
        <v/>
      </c>
      <c r="C327" s="5" t="str">
        <f>IFERROR(__xludf.DUMMYFUNCTION("IF($A327="""","""",VLOOKUP($A327,IMPORTRANGE(""https://docs.google.com/spreadsheets/d/1Kz8qNPZIqq10folTQrs7L1dYLQj0XaG2K3NIs_apK40/edit#gid=0"",""bd!A1:N1000""),3,FALSE))"),"")</f>
        <v/>
      </c>
      <c r="D327" s="5" t="str">
        <f>IFERROR(__xludf.DUMMYFUNCTION("IF($A327="""","""",VLOOKUP($A327,IMPORTRANGE(""https://docs.google.com/spreadsheets/d/1Kz8qNPZIqq10folTQrs7L1dYLQj0XaG2K3NIs_apK40/edit#gid=0"",""bd!A1:N1000""),12,FALSE))"),"")</f>
        <v/>
      </c>
      <c r="E327" s="5" t="str">
        <f>IFERROR(__xludf.DUMMYFUNCTION("IF($A327="""","""",VLOOKUP($A327,IMPORTRANGE(""https://docs.google.com/spreadsheets/d/1Kz8qNPZIqq10folTQrs7L1dYLQj0XaG2K3NIs_apK40/edit#gid=0"",""bd!A1:N1000""),11,FALSE))"),"")</f>
        <v/>
      </c>
      <c r="F327" s="5" t="str">
        <f>IFERROR(__xludf.DUMMYFUNCTION("if(A327="""","""",SPLIT(E327,"",""))"),"")</f>
        <v/>
      </c>
      <c r="G327" s="5"/>
      <c r="H327" s="6" t="str">
        <f t="shared" si="1"/>
        <v/>
      </c>
      <c r="K327" s="7"/>
    </row>
    <row r="328">
      <c r="A328" s="8"/>
      <c r="B328" s="5" t="str">
        <f>IFERROR(__xludf.DUMMYFUNCTION("IF(A328="""","""",VLOOKUP(A328,IMPORTRANGE(""https://docs.google.com/spreadsheets/d/1Kz8qNPZIqq10folTQrs7L1dYLQj0XaG2K3NIs_apK40/edit#gid=0"",""bd!A1:N1000""),2,FALSE))"),"")</f>
        <v/>
      </c>
      <c r="C328" s="5" t="str">
        <f>IFERROR(__xludf.DUMMYFUNCTION("IF($A328="""","""",VLOOKUP($A328,IMPORTRANGE(""https://docs.google.com/spreadsheets/d/1Kz8qNPZIqq10folTQrs7L1dYLQj0XaG2K3NIs_apK40/edit#gid=0"",""bd!A1:N1000""),3,FALSE))"),"")</f>
        <v/>
      </c>
      <c r="D328" s="5" t="str">
        <f>IFERROR(__xludf.DUMMYFUNCTION("IF($A328="""","""",VLOOKUP($A328,IMPORTRANGE(""https://docs.google.com/spreadsheets/d/1Kz8qNPZIqq10folTQrs7L1dYLQj0XaG2K3NIs_apK40/edit#gid=0"",""bd!A1:N1000""),12,FALSE))"),"")</f>
        <v/>
      </c>
      <c r="E328" s="5" t="str">
        <f>IFERROR(__xludf.DUMMYFUNCTION("IF($A328="""","""",VLOOKUP($A328,IMPORTRANGE(""https://docs.google.com/spreadsheets/d/1Kz8qNPZIqq10folTQrs7L1dYLQj0XaG2K3NIs_apK40/edit#gid=0"",""bd!A1:N1000""),11,FALSE))"),"")</f>
        <v/>
      </c>
      <c r="F328" s="5" t="str">
        <f>IFERROR(__xludf.DUMMYFUNCTION("if(A328="""","""",SPLIT(E328,"",""))"),"")</f>
        <v/>
      </c>
      <c r="G328" s="5"/>
      <c r="H328" s="6" t="str">
        <f t="shared" si="1"/>
        <v/>
      </c>
      <c r="K328" s="7"/>
    </row>
    <row r="329">
      <c r="A329" s="8"/>
      <c r="B329" s="5" t="str">
        <f>IFERROR(__xludf.DUMMYFUNCTION("IF(A329="""","""",VLOOKUP(A329,IMPORTRANGE(""https://docs.google.com/spreadsheets/d/1Kz8qNPZIqq10folTQrs7L1dYLQj0XaG2K3NIs_apK40/edit#gid=0"",""bd!A1:N1000""),2,FALSE))"),"")</f>
        <v/>
      </c>
      <c r="C329" s="5" t="str">
        <f>IFERROR(__xludf.DUMMYFUNCTION("IF($A329="""","""",VLOOKUP($A329,IMPORTRANGE(""https://docs.google.com/spreadsheets/d/1Kz8qNPZIqq10folTQrs7L1dYLQj0XaG2K3NIs_apK40/edit#gid=0"",""bd!A1:N1000""),3,FALSE))"),"")</f>
        <v/>
      </c>
      <c r="D329" s="5" t="str">
        <f>IFERROR(__xludf.DUMMYFUNCTION("IF($A329="""","""",VLOOKUP($A329,IMPORTRANGE(""https://docs.google.com/spreadsheets/d/1Kz8qNPZIqq10folTQrs7L1dYLQj0XaG2K3NIs_apK40/edit#gid=0"",""bd!A1:N1000""),12,FALSE))"),"")</f>
        <v/>
      </c>
      <c r="E329" s="5" t="str">
        <f>IFERROR(__xludf.DUMMYFUNCTION("IF($A329="""","""",VLOOKUP($A329,IMPORTRANGE(""https://docs.google.com/spreadsheets/d/1Kz8qNPZIqq10folTQrs7L1dYLQj0XaG2K3NIs_apK40/edit#gid=0"",""bd!A1:N1000""),11,FALSE))"),"")</f>
        <v/>
      </c>
      <c r="F329" s="5" t="str">
        <f>IFERROR(__xludf.DUMMYFUNCTION("if(A329="""","""",SPLIT(E329,"",""))"),"")</f>
        <v/>
      </c>
      <c r="G329" s="5"/>
      <c r="H329" s="6" t="str">
        <f t="shared" si="1"/>
        <v/>
      </c>
      <c r="K329" s="7"/>
    </row>
    <row r="330">
      <c r="A330" s="8"/>
      <c r="B330" s="5" t="str">
        <f>IFERROR(__xludf.DUMMYFUNCTION("IF(A330="""","""",VLOOKUP(A330,IMPORTRANGE(""https://docs.google.com/spreadsheets/d/1Kz8qNPZIqq10folTQrs7L1dYLQj0XaG2K3NIs_apK40/edit#gid=0"",""bd!A1:N1000""),2,FALSE))"),"")</f>
        <v/>
      </c>
      <c r="C330" s="5" t="str">
        <f>IFERROR(__xludf.DUMMYFUNCTION("IF($A330="""","""",VLOOKUP($A330,IMPORTRANGE(""https://docs.google.com/spreadsheets/d/1Kz8qNPZIqq10folTQrs7L1dYLQj0XaG2K3NIs_apK40/edit#gid=0"",""bd!A1:N1000""),3,FALSE))"),"")</f>
        <v/>
      </c>
      <c r="D330" s="5" t="str">
        <f>IFERROR(__xludf.DUMMYFUNCTION("IF($A330="""","""",VLOOKUP($A330,IMPORTRANGE(""https://docs.google.com/spreadsheets/d/1Kz8qNPZIqq10folTQrs7L1dYLQj0XaG2K3NIs_apK40/edit#gid=0"",""bd!A1:N1000""),12,FALSE))"),"")</f>
        <v/>
      </c>
      <c r="E330" s="5" t="str">
        <f>IFERROR(__xludf.DUMMYFUNCTION("IF($A330="""","""",VLOOKUP($A330,IMPORTRANGE(""https://docs.google.com/spreadsheets/d/1Kz8qNPZIqq10folTQrs7L1dYLQj0XaG2K3NIs_apK40/edit#gid=0"",""bd!A1:N1000""),11,FALSE))"),"")</f>
        <v/>
      </c>
      <c r="F330" s="5" t="str">
        <f>IFERROR(__xludf.DUMMYFUNCTION("if(A330="""","""",SPLIT(E330,"",""))"),"")</f>
        <v/>
      </c>
      <c r="G330" s="5"/>
      <c r="H330" s="6" t="str">
        <f t="shared" si="1"/>
        <v/>
      </c>
      <c r="K330" s="7"/>
    </row>
    <row r="331">
      <c r="A331" s="8"/>
      <c r="B331" s="5" t="str">
        <f>IFERROR(__xludf.DUMMYFUNCTION("IF(A331="""","""",VLOOKUP(A331,IMPORTRANGE(""https://docs.google.com/spreadsheets/d/1Kz8qNPZIqq10folTQrs7L1dYLQj0XaG2K3NIs_apK40/edit#gid=0"",""bd!A1:N1000""),2,FALSE))"),"")</f>
        <v/>
      </c>
      <c r="C331" s="5" t="str">
        <f>IFERROR(__xludf.DUMMYFUNCTION("IF($A331="""","""",VLOOKUP($A331,IMPORTRANGE(""https://docs.google.com/spreadsheets/d/1Kz8qNPZIqq10folTQrs7L1dYLQj0XaG2K3NIs_apK40/edit#gid=0"",""bd!A1:N1000""),3,FALSE))"),"")</f>
        <v/>
      </c>
      <c r="D331" s="5" t="str">
        <f>IFERROR(__xludf.DUMMYFUNCTION("IF($A331="""","""",VLOOKUP($A331,IMPORTRANGE(""https://docs.google.com/spreadsheets/d/1Kz8qNPZIqq10folTQrs7L1dYLQj0XaG2K3NIs_apK40/edit#gid=0"",""bd!A1:N1000""),12,FALSE))"),"")</f>
        <v/>
      </c>
      <c r="E331" s="5" t="str">
        <f>IFERROR(__xludf.DUMMYFUNCTION("IF($A331="""","""",VLOOKUP($A331,IMPORTRANGE(""https://docs.google.com/spreadsheets/d/1Kz8qNPZIqq10folTQrs7L1dYLQj0XaG2K3NIs_apK40/edit#gid=0"",""bd!A1:N1000""),11,FALSE))"),"")</f>
        <v/>
      </c>
      <c r="F331" s="5" t="str">
        <f>IFERROR(__xludf.DUMMYFUNCTION("if(A331="""","""",SPLIT(E331,"",""))"),"")</f>
        <v/>
      </c>
      <c r="G331" s="5"/>
      <c r="H331" s="6" t="str">
        <f t="shared" si="1"/>
        <v/>
      </c>
      <c r="K331" s="7"/>
    </row>
    <row r="332">
      <c r="A332" s="8"/>
      <c r="B332" s="5" t="str">
        <f>IFERROR(__xludf.DUMMYFUNCTION("IF(A332="""","""",VLOOKUP(A332,IMPORTRANGE(""https://docs.google.com/spreadsheets/d/1Kz8qNPZIqq10folTQrs7L1dYLQj0XaG2K3NIs_apK40/edit#gid=0"",""bd!A1:N1000""),2,FALSE))"),"")</f>
        <v/>
      </c>
      <c r="C332" s="5" t="str">
        <f>IFERROR(__xludf.DUMMYFUNCTION("IF($A332="""","""",VLOOKUP($A332,IMPORTRANGE(""https://docs.google.com/spreadsheets/d/1Kz8qNPZIqq10folTQrs7L1dYLQj0XaG2K3NIs_apK40/edit#gid=0"",""bd!A1:N1000""),3,FALSE))"),"")</f>
        <v/>
      </c>
      <c r="D332" s="5" t="str">
        <f>IFERROR(__xludf.DUMMYFUNCTION("IF($A332="""","""",VLOOKUP($A332,IMPORTRANGE(""https://docs.google.com/spreadsheets/d/1Kz8qNPZIqq10folTQrs7L1dYLQj0XaG2K3NIs_apK40/edit#gid=0"",""bd!A1:N1000""),12,FALSE))"),"")</f>
        <v/>
      </c>
      <c r="E332" s="5" t="str">
        <f>IFERROR(__xludf.DUMMYFUNCTION("IF($A332="""","""",VLOOKUP($A332,IMPORTRANGE(""https://docs.google.com/spreadsheets/d/1Kz8qNPZIqq10folTQrs7L1dYLQj0XaG2K3NIs_apK40/edit#gid=0"",""bd!A1:N1000""),11,FALSE))"),"")</f>
        <v/>
      </c>
      <c r="F332" s="5" t="str">
        <f>IFERROR(__xludf.DUMMYFUNCTION("if(A332="""","""",SPLIT(E332,"",""))"),"")</f>
        <v/>
      </c>
      <c r="G332" s="5"/>
      <c r="H332" s="6" t="str">
        <f t="shared" si="1"/>
        <v/>
      </c>
      <c r="K332" s="7"/>
    </row>
    <row r="333">
      <c r="A333" s="8"/>
      <c r="B333" s="5" t="str">
        <f>IFERROR(__xludf.DUMMYFUNCTION("IF(A333="""","""",VLOOKUP(A333,IMPORTRANGE(""https://docs.google.com/spreadsheets/d/1Kz8qNPZIqq10folTQrs7L1dYLQj0XaG2K3NIs_apK40/edit#gid=0"",""bd!A1:N1000""),2,FALSE))"),"")</f>
        <v/>
      </c>
      <c r="C333" s="5" t="str">
        <f>IFERROR(__xludf.DUMMYFUNCTION("IF($A333="""","""",VLOOKUP($A333,IMPORTRANGE(""https://docs.google.com/spreadsheets/d/1Kz8qNPZIqq10folTQrs7L1dYLQj0XaG2K3NIs_apK40/edit#gid=0"",""bd!A1:N1000""),3,FALSE))"),"")</f>
        <v/>
      </c>
      <c r="D333" s="5" t="str">
        <f>IFERROR(__xludf.DUMMYFUNCTION("IF($A333="""","""",VLOOKUP($A333,IMPORTRANGE(""https://docs.google.com/spreadsheets/d/1Kz8qNPZIqq10folTQrs7L1dYLQj0XaG2K3NIs_apK40/edit#gid=0"",""bd!A1:N1000""),12,FALSE))"),"")</f>
        <v/>
      </c>
      <c r="E333" s="5" t="str">
        <f>IFERROR(__xludf.DUMMYFUNCTION("IF($A333="""","""",VLOOKUP($A333,IMPORTRANGE(""https://docs.google.com/spreadsheets/d/1Kz8qNPZIqq10folTQrs7L1dYLQj0XaG2K3NIs_apK40/edit#gid=0"",""bd!A1:N1000""),11,FALSE))"),"")</f>
        <v/>
      </c>
      <c r="F333" s="5" t="str">
        <f>IFERROR(__xludf.DUMMYFUNCTION("if(A333="""","""",SPLIT(E333,"",""))"),"")</f>
        <v/>
      </c>
      <c r="G333" s="5"/>
      <c r="H333" s="6" t="str">
        <f t="shared" si="1"/>
        <v/>
      </c>
      <c r="K333" s="7"/>
    </row>
    <row r="334">
      <c r="A334" s="8"/>
      <c r="B334" s="5" t="str">
        <f>IFERROR(__xludf.DUMMYFUNCTION("IF(A334="""","""",VLOOKUP(A334,IMPORTRANGE(""https://docs.google.com/spreadsheets/d/1Kz8qNPZIqq10folTQrs7L1dYLQj0XaG2K3NIs_apK40/edit#gid=0"",""bd!A1:N1000""),2,FALSE))"),"")</f>
        <v/>
      </c>
      <c r="C334" s="5" t="str">
        <f>IFERROR(__xludf.DUMMYFUNCTION("IF($A334="""","""",VLOOKUP($A334,IMPORTRANGE(""https://docs.google.com/spreadsheets/d/1Kz8qNPZIqq10folTQrs7L1dYLQj0XaG2K3NIs_apK40/edit#gid=0"",""bd!A1:N1000""),3,FALSE))"),"")</f>
        <v/>
      </c>
      <c r="D334" s="5" t="str">
        <f>IFERROR(__xludf.DUMMYFUNCTION("IF($A334="""","""",VLOOKUP($A334,IMPORTRANGE(""https://docs.google.com/spreadsheets/d/1Kz8qNPZIqq10folTQrs7L1dYLQj0XaG2K3NIs_apK40/edit#gid=0"",""bd!A1:N1000""),12,FALSE))"),"")</f>
        <v/>
      </c>
      <c r="E334" s="5" t="str">
        <f>IFERROR(__xludf.DUMMYFUNCTION("IF($A334="""","""",VLOOKUP($A334,IMPORTRANGE(""https://docs.google.com/spreadsheets/d/1Kz8qNPZIqq10folTQrs7L1dYLQj0XaG2K3NIs_apK40/edit#gid=0"",""bd!A1:N1000""),11,FALSE))"),"")</f>
        <v/>
      </c>
      <c r="F334" s="5" t="str">
        <f>IFERROR(__xludf.DUMMYFUNCTION("if(A334="""","""",SPLIT(E334,"",""))"),"")</f>
        <v/>
      </c>
      <c r="G334" s="5"/>
      <c r="H334" s="6" t="str">
        <f t="shared" si="1"/>
        <v/>
      </c>
      <c r="K334" s="7"/>
    </row>
    <row r="335">
      <c r="A335" s="8"/>
      <c r="B335" s="5" t="str">
        <f>IFERROR(__xludf.DUMMYFUNCTION("IF(A335="""","""",VLOOKUP(A335,IMPORTRANGE(""https://docs.google.com/spreadsheets/d/1Kz8qNPZIqq10folTQrs7L1dYLQj0XaG2K3NIs_apK40/edit#gid=0"",""bd!A1:N1000""),2,FALSE))"),"")</f>
        <v/>
      </c>
      <c r="C335" s="5" t="str">
        <f>IFERROR(__xludf.DUMMYFUNCTION("IF($A335="""","""",VLOOKUP($A335,IMPORTRANGE(""https://docs.google.com/spreadsheets/d/1Kz8qNPZIqq10folTQrs7L1dYLQj0XaG2K3NIs_apK40/edit#gid=0"",""bd!A1:N1000""),3,FALSE))"),"")</f>
        <v/>
      </c>
      <c r="D335" s="5" t="str">
        <f>IFERROR(__xludf.DUMMYFUNCTION("IF($A335="""","""",VLOOKUP($A335,IMPORTRANGE(""https://docs.google.com/spreadsheets/d/1Kz8qNPZIqq10folTQrs7L1dYLQj0XaG2K3NIs_apK40/edit#gid=0"",""bd!A1:N1000""),12,FALSE))"),"")</f>
        <v/>
      </c>
      <c r="E335" s="5" t="str">
        <f>IFERROR(__xludf.DUMMYFUNCTION("IF($A335="""","""",VLOOKUP($A335,IMPORTRANGE(""https://docs.google.com/spreadsheets/d/1Kz8qNPZIqq10folTQrs7L1dYLQj0XaG2K3NIs_apK40/edit#gid=0"",""bd!A1:N1000""),11,FALSE))"),"")</f>
        <v/>
      </c>
      <c r="F335" s="5" t="str">
        <f>IFERROR(__xludf.DUMMYFUNCTION("if(A335="""","""",SPLIT(E335,"",""))"),"")</f>
        <v/>
      </c>
      <c r="G335" s="5"/>
      <c r="H335" s="6" t="str">
        <f t="shared" si="1"/>
        <v/>
      </c>
      <c r="K335" s="7"/>
    </row>
    <row r="336">
      <c r="A336" s="8"/>
      <c r="B336" s="5" t="str">
        <f>IFERROR(__xludf.DUMMYFUNCTION("IF(A336="""","""",VLOOKUP(A336,IMPORTRANGE(""https://docs.google.com/spreadsheets/d/1Kz8qNPZIqq10folTQrs7L1dYLQj0XaG2K3NIs_apK40/edit#gid=0"",""bd!A1:N1000""),2,FALSE))"),"")</f>
        <v/>
      </c>
      <c r="C336" s="5" t="str">
        <f>IFERROR(__xludf.DUMMYFUNCTION("IF($A336="""","""",VLOOKUP($A336,IMPORTRANGE(""https://docs.google.com/spreadsheets/d/1Kz8qNPZIqq10folTQrs7L1dYLQj0XaG2K3NIs_apK40/edit#gid=0"",""bd!A1:N1000""),3,FALSE))"),"")</f>
        <v/>
      </c>
      <c r="D336" s="5" t="str">
        <f>IFERROR(__xludf.DUMMYFUNCTION("IF($A336="""","""",VLOOKUP($A336,IMPORTRANGE(""https://docs.google.com/spreadsheets/d/1Kz8qNPZIqq10folTQrs7L1dYLQj0XaG2K3NIs_apK40/edit#gid=0"",""bd!A1:N1000""),12,FALSE))"),"")</f>
        <v/>
      </c>
      <c r="E336" s="5" t="str">
        <f>IFERROR(__xludf.DUMMYFUNCTION("IF($A336="""","""",VLOOKUP($A336,IMPORTRANGE(""https://docs.google.com/spreadsheets/d/1Kz8qNPZIqq10folTQrs7L1dYLQj0XaG2K3NIs_apK40/edit#gid=0"",""bd!A1:N1000""),11,FALSE))"),"")</f>
        <v/>
      </c>
      <c r="F336" s="5" t="str">
        <f>IFERROR(__xludf.DUMMYFUNCTION("if(A336="""","""",SPLIT(E336,"",""))"),"")</f>
        <v/>
      </c>
      <c r="G336" s="5"/>
      <c r="H336" s="6" t="str">
        <f t="shared" si="1"/>
        <v/>
      </c>
      <c r="K336" s="7"/>
    </row>
    <row r="337">
      <c r="A337" s="8"/>
      <c r="B337" s="5" t="str">
        <f>IFERROR(__xludf.DUMMYFUNCTION("IF(A337="""","""",VLOOKUP(A337,IMPORTRANGE(""https://docs.google.com/spreadsheets/d/1Kz8qNPZIqq10folTQrs7L1dYLQj0XaG2K3NIs_apK40/edit#gid=0"",""bd!A1:N1000""),2,FALSE))"),"")</f>
        <v/>
      </c>
      <c r="C337" s="5" t="str">
        <f>IFERROR(__xludf.DUMMYFUNCTION("IF($A337="""","""",VLOOKUP($A337,IMPORTRANGE(""https://docs.google.com/spreadsheets/d/1Kz8qNPZIqq10folTQrs7L1dYLQj0XaG2K3NIs_apK40/edit#gid=0"",""bd!A1:N1000""),3,FALSE))"),"")</f>
        <v/>
      </c>
      <c r="D337" s="5" t="str">
        <f>IFERROR(__xludf.DUMMYFUNCTION("IF($A337="""","""",VLOOKUP($A337,IMPORTRANGE(""https://docs.google.com/spreadsheets/d/1Kz8qNPZIqq10folTQrs7L1dYLQj0XaG2K3NIs_apK40/edit#gid=0"",""bd!A1:N1000""),12,FALSE))"),"")</f>
        <v/>
      </c>
      <c r="E337" s="5" t="str">
        <f>IFERROR(__xludf.DUMMYFUNCTION("IF($A337="""","""",VLOOKUP($A337,IMPORTRANGE(""https://docs.google.com/spreadsheets/d/1Kz8qNPZIqq10folTQrs7L1dYLQj0XaG2K3NIs_apK40/edit#gid=0"",""bd!A1:N1000""),11,FALSE))"),"")</f>
        <v/>
      </c>
      <c r="F337" s="5" t="str">
        <f>IFERROR(__xludf.DUMMYFUNCTION("if(A337="""","""",SPLIT(E337,"",""))"),"")</f>
        <v/>
      </c>
      <c r="G337" s="5"/>
      <c r="H337" s="6" t="str">
        <f t="shared" si="1"/>
        <v/>
      </c>
      <c r="K337" s="7"/>
    </row>
    <row r="338">
      <c r="A338" s="8"/>
      <c r="B338" s="5" t="str">
        <f>IFERROR(__xludf.DUMMYFUNCTION("IF(A338="""","""",VLOOKUP(A338,IMPORTRANGE(""https://docs.google.com/spreadsheets/d/1Kz8qNPZIqq10folTQrs7L1dYLQj0XaG2K3NIs_apK40/edit#gid=0"",""bd!A1:N1000""),2,FALSE))"),"")</f>
        <v/>
      </c>
      <c r="C338" s="5" t="str">
        <f>IFERROR(__xludf.DUMMYFUNCTION("IF($A338="""","""",VLOOKUP($A338,IMPORTRANGE(""https://docs.google.com/spreadsheets/d/1Kz8qNPZIqq10folTQrs7L1dYLQj0XaG2K3NIs_apK40/edit#gid=0"",""bd!A1:N1000""),3,FALSE))"),"")</f>
        <v/>
      </c>
      <c r="D338" s="5" t="str">
        <f>IFERROR(__xludf.DUMMYFUNCTION("IF($A338="""","""",VLOOKUP($A338,IMPORTRANGE(""https://docs.google.com/spreadsheets/d/1Kz8qNPZIqq10folTQrs7L1dYLQj0XaG2K3NIs_apK40/edit#gid=0"",""bd!A1:N1000""),12,FALSE))"),"")</f>
        <v/>
      </c>
      <c r="E338" s="5" t="str">
        <f>IFERROR(__xludf.DUMMYFUNCTION("IF($A338="""","""",VLOOKUP($A338,IMPORTRANGE(""https://docs.google.com/spreadsheets/d/1Kz8qNPZIqq10folTQrs7L1dYLQj0XaG2K3NIs_apK40/edit#gid=0"",""bd!A1:N1000""),11,FALSE))"),"")</f>
        <v/>
      </c>
      <c r="F338" s="5" t="str">
        <f>IFERROR(__xludf.DUMMYFUNCTION("if(A338="""","""",SPLIT(E338,"",""))"),"")</f>
        <v/>
      </c>
      <c r="G338" s="5"/>
      <c r="H338" s="6" t="str">
        <f t="shared" si="1"/>
        <v/>
      </c>
      <c r="K338" s="7"/>
    </row>
    <row r="339">
      <c r="A339" s="8"/>
      <c r="B339" s="5" t="str">
        <f>IFERROR(__xludf.DUMMYFUNCTION("IF(A339="""","""",VLOOKUP(A339,IMPORTRANGE(""https://docs.google.com/spreadsheets/d/1Kz8qNPZIqq10folTQrs7L1dYLQj0XaG2K3NIs_apK40/edit#gid=0"",""bd!A1:N1000""),2,FALSE))"),"")</f>
        <v/>
      </c>
      <c r="C339" s="5" t="str">
        <f>IFERROR(__xludf.DUMMYFUNCTION("IF($A339="""","""",VLOOKUP($A339,IMPORTRANGE(""https://docs.google.com/spreadsheets/d/1Kz8qNPZIqq10folTQrs7L1dYLQj0XaG2K3NIs_apK40/edit#gid=0"",""bd!A1:N1000""),3,FALSE))"),"")</f>
        <v/>
      </c>
      <c r="D339" s="5" t="str">
        <f>IFERROR(__xludf.DUMMYFUNCTION("IF($A339="""","""",VLOOKUP($A339,IMPORTRANGE(""https://docs.google.com/spreadsheets/d/1Kz8qNPZIqq10folTQrs7L1dYLQj0XaG2K3NIs_apK40/edit#gid=0"",""bd!A1:N1000""),12,FALSE))"),"")</f>
        <v/>
      </c>
      <c r="E339" s="5" t="str">
        <f>IFERROR(__xludf.DUMMYFUNCTION("IF($A339="""","""",VLOOKUP($A339,IMPORTRANGE(""https://docs.google.com/spreadsheets/d/1Kz8qNPZIqq10folTQrs7L1dYLQj0XaG2K3NIs_apK40/edit#gid=0"",""bd!A1:N1000""),11,FALSE))"),"")</f>
        <v/>
      </c>
      <c r="F339" s="5" t="str">
        <f>IFERROR(__xludf.DUMMYFUNCTION("if(A339="""","""",SPLIT(E339,"",""))"),"")</f>
        <v/>
      </c>
      <c r="G339" s="5"/>
      <c r="H339" s="6" t="str">
        <f t="shared" si="1"/>
        <v/>
      </c>
      <c r="K339" s="7"/>
    </row>
    <row r="340">
      <c r="A340" s="8"/>
      <c r="B340" s="5" t="str">
        <f>IFERROR(__xludf.DUMMYFUNCTION("IF(A340="""","""",VLOOKUP(A340,IMPORTRANGE(""https://docs.google.com/spreadsheets/d/1Kz8qNPZIqq10folTQrs7L1dYLQj0XaG2K3NIs_apK40/edit#gid=0"",""bd!A1:N1000""),2,FALSE))"),"")</f>
        <v/>
      </c>
      <c r="C340" s="5" t="str">
        <f>IFERROR(__xludf.DUMMYFUNCTION("IF($A340="""","""",VLOOKUP($A340,IMPORTRANGE(""https://docs.google.com/spreadsheets/d/1Kz8qNPZIqq10folTQrs7L1dYLQj0XaG2K3NIs_apK40/edit#gid=0"",""bd!A1:N1000""),3,FALSE))"),"")</f>
        <v/>
      </c>
      <c r="D340" s="5" t="str">
        <f>IFERROR(__xludf.DUMMYFUNCTION("IF($A340="""","""",VLOOKUP($A340,IMPORTRANGE(""https://docs.google.com/spreadsheets/d/1Kz8qNPZIqq10folTQrs7L1dYLQj0XaG2K3NIs_apK40/edit#gid=0"",""bd!A1:N1000""),12,FALSE))"),"")</f>
        <v/>
      </c>
      <c r="E340" s="5" t="str">
        <f>IFERROR(__xludf.DUMMYFUNCTION("IF($A340="""","""",VLOOKUP($A340,IMPORTRANGE(""https://docs.google.com/spreadsheets/d/1Kz8qNPZIqq10folTQrs7L1dYLQj0XaG2K3NIs_apK40/edit#gid=0"",""bd!A1:N1000""),11,FALSE))"),"")</f>
        <v/>
      </c>
      <c r="F340" s="5" t="str">
        <f>IFERROR(__xludf.DUMMYFUNCTION("if(A340="""","""",SPLIT(E340,"",""))"),"")</f>
        <v/>
      </c>
      <c r="G340" s="5"/>
      <c r="H340" s="6" t="str">
        <f t="shared" si="1"/>
        <v/>
      </c>
      <c r="K340" s="7"/>
    </row>
    <row r="341">
      <c r="A341" s="8"/>
      <c r="B341" s="5" t="str">
        <f>IFERROR(__xludf.DUMMYFUNCTION("IF(A341="""","""",VLOOKUP(A341,IMPORTRANGE(""https://docs.google.com/spreadsheets/d/1Kz8qNPZIqq10folTQrs7L1dYLQj0XaG2K3NIs_apK40/edit#gid=0"",""bd!A1:N1000""),2,FALSE))"),"")</f>
        <v/>
      </c>
      <c r="C341" s="5" t="str">
        <f>IFERROR(__xludf.DUMMYFUNCTION("IF($A341="""","""",VLOOKUP($A341,IMPORTRANGE(""https://docs.google.com/spreadsheets/d/1Kz8qNPZIqq10folTQrs7L1dYLQj0XaG2K3NIs_apK40/edit#gid=0"",""bd!A1:N1000""),3,FALSE))"),"")</f>
        <v/>
      </c>
      <c r="D341" s="5" t="str">
        <f>IFERROR(__xludf.DUMMYFUNCTION("IF($A341="""","""",VLOOKUP($A341,IMPORTRANGE(""https://docs.google.com/spreadsheets/d/1Kz8qNPZIqq10folTQrs7L1dYLQj0XaG2K3NIs_apK40/edit#gid=0"",""bd!A1:N1000""),12,FALSE))"),"")</f>
        <v/>
      </c>
      <c r="E341" s="5" t="str">
        <f>IFERROR(__xludf.DUMMYFUNCTION("IF($A341="""","""",VLOOKUP($A341,IMPORTRANGE(""https://docs.google.com/spreadsheets/d/1Kz8qNPZIqq10folTQrs7L1dYLQj0XaG2K3NIs_apK40/edit#gid=0"",""bd!A1:N1000""),11,FALSE))"),"")</f>
        <v/>
      </c>
      <c r="F341" s="5" t="str">
        <f>IFERROR(__xludf.DUMMYFUNCTION("if(A341="""","""",SPLIT(E341,"",""))"),"")</f>
        <v/>
      </c>
      <c r="G341" s="5"/>
      <c r="H341" s="6" t="str">
        <f t="shared" si="1"/>
        <v/>
      </c>
      <c r="K341" s="7"/>
    </row>
    <row r="342">
      <c r="A342" s="8"/>
      <c r="B342" s="5" t="str">
        <f>IFERROR(__xludf.DUMMYFUNCTION("IF(A342="""","""",VLOOKUP(A342,IMPORTRANGE(""https://docs.google.com/spreadsheets/d/1Kz8qNPZIqq10folTQrs7L1dYLQj0XaG2K3NIs_apK40/edit#gid=0"",""bd!A1:N1000""),2,FALSE))"),"")</f>
        <v/>
      </c>
      <c r="C342" s="5" t="str">
        <f>IFERROR(__xludf.DUMMYFUNCTION("IF($A342="""","""",VLOOKUP($A342,IMPORTRANGE(""https://docs.google.com/spreadsheets/d/1Kz8qNPZIqq10folTQrs7L1dYLQj0XaG2K3NIs_apK40/edit#gid=0"",""bd!A1:N1000""),3,FALSE))"),"")</f>
        <v/>
      </c>
      <c r="D342" s="5" t="str">
        <f>IFERROR(__xludf.DUMMYFUNCTION("IF($A342="""","""",VLOOKUP($A342,IMPORTRANGE(""https://docs.google.com/spreadsheets/d/1Kz8qNPZIqq10folTQrs7L1dYLQj0XaG2K3NIs_apK40/edit#gid=0"",""bd!A1:N1000""),12,FALSE))"),"")</f>
        <v/>
      </c>
      <c r="E342" s="5" t="str">
        <f>IFERROR(__xludf.DUMMYFUNCTION("IF($A342="""","""",VLOOKUP($A342,IMPORTRANGE(""https://docs.google.com/spreadsheets/d/1Kz8qNPZIqq10folTQrs7L1dYLQj0XaG2K3NIs_apK40/edit#gid=0"",""bd!A1:N1000""),11,FALSE))"),"")</f>
        <v/>
      </c>
      <c r="F342" s="5" t="str">
        <f>IFERROR(__xludf.DUMMYFUNCTION("if(A342="""","""",SPLIT(E342,"",""))"),"")</f>
        <v/>
      </c>
      <c r="G342" s="5"/>
      <c r="H342" s="6" t="str">
        <f t="shared" si="1"/>
        <v/>
      </c>
      <c r="K342" s="7"/>
    </row>
    <row r="343">
      <c r="A343" s="8"/>
      <c r="B343" s="5" t="str">
        <f>IFERROR(__xludf.DUMMYFUNCTION("IF(A343="""","""",VLOOKUP(A343,IMPORTRANGE(""https://docs.google.com/spreadsheets/d/1Kz8qNPZIqq10folTQrs7L1dYLQj0XaG2K3NIs_apK40/edit#gid=0"",""bd!A1:N1000""),2,FALSE))"),"")</f>
        <v/>
      </c>
      <c r="C343" s="5" t="str">
        <f>IFERROR(__xludf.DUMMYFUNCTION("IF($A343="""","""",VLOOKUP($A343,IMPORTRANGE(""https://docs.google.com/spreadsheets/d/1Kz8qNPZIqq10folTQrs7L1dYLQj0XaG2K3NIs_apK40/edit#gid=0"",""bd!A1:N1000""),3,FALSE))"),"")</f>
        <v/>
      </c>
      <c r="D343" s="5" t="str">
        <f>IFERROR(__xludf.DUMMYFUNCTION("IF($A343="""","""",VLOOKUP($A343,IMPORTRANGE(""https://docs.google.com/spreadsheets/d/1Kz8qNPZIqq10folTQrs7L1dYLQj0XaG2K3NIs_apK40/edit#gid=0"",""bd!A1:N1000""),12,FALSE))"),"")</f>
        <v/>
      </c>
      <c r="E343" s="5" t="str">
        <f>IFERROR(__xludf.DUMMYFUNCTION("IF($A343="""","""",VLOOKUP($A343,IMPORTRANGE(""https://docs.google.com/spreadsheets/d/1Kz8qNPZIqq10folTQrs7L1dYLQj0XaG2K3NIs_apK40/edit#gid=0"",""bd!A1:N1000""),11,FALSE))"),"")</f>
        <v/>
      </c>
      <c r="F343" s="5" t="str">
        <f>IFERROR(__xludf.DUMMYFUNCTION("if(A343="""","""",SPLIT(E343,"",""))"),"")</f>
        <v/>
      </c>
      <c r="G343" s="5"/>
      <c r="H343" s="6" t="str">
        <f t="shared" si="1"/>
        <v/>
      </c>
      <c r="K343" s="7"/>
    </row>
    <row r="344">
      <c r="A344" s="8"/>
      <c r="B344" s="5" t="str">
        <f>IFERROR(__xludf.DUMMYFUNCTION("IF(A344="""","""",VLOOKUP(A344,IMPORTRANGE(""https://docs.google.com/spreadsheets/d/1Kz8qNPZIqq10folTQrs7L1dYLQj0XaG2K3NIs_apK40/edit#gid=0"",""bd!A1:N1000""),2,FALSE))"),"")</f>
        <v/>
      </c>
      <c r="C344" s="5" t="str">
        <f>IFERROR(__xludf.DUMMYFUNCTION("IF($A344="""","""",VLOOKUP($A344,IMPORTRANGE(""https://docs.google.com/spreadsheets/d/1Kz8qNPZIqq10folTQrs7L1dYLQj0XaG2K3NIs_apK40/edit#gid=0"",""bd!A1:N1000""),3,FALSE))"),"")</f>
        <v/>
      </c>
      <c r="D344" s="5" t="str">
        <f>IFERROR(__xludf.DUMMYFUNCTION("IF($A344="""","""",VLOOKUP($A344,IMPORTRANGE(""https://docs.google.com/spreadsheets/d/1Kz8qNPZIqq10folTQrs7L1dYLQj0XaG2K3NIs_apK40/edit#gid=0"",""bd!A1:N1000""),12,FALSE))"),"")</f>
        <v/>
      </c>
      <c r="E344" s="5" t="str">
        <f>IFERROR(__xludf.DUMMYFUNCTION("IF($A344="""","""",VLOOKUP($A344,IMPORTRANGE(""https://docs.google.com/spreadsheets/d/1Kz8qNPZIqq10folTQrs7L1dYLQj0XaG2K3NIs_apK40/edit#gid=0"",""bd!A1:N1000""),11,FALSE))"),"")</f>
        <v/>
      </c>
      <c r="F344" s="5" t="str">
        <f>IFERROR(__xludf.DUMMYFUNCTION("if(A344="""","""",SPLIT(E344,"",""))"),"")</f>
        <v/>
      </c>
      <c r="G344" s="5"/>
      <c r="H344" s="6" t="str">
        <f t="shared" si="1"/>
        <v/>
      </c>
      <c r="K344" s="7"/>
    </row>
    <row r="345">
      <c r="A345" s="8"/>
      <c r="B345" s="5" t="str">
        <f>IFERROR(__xludf.DUMMYFUNCTION("IF(A345="""","""",VLOOKUP(A345,IMPORTRANGE(""https://docs.google.com/spreadsheets/d/1Kz8qNPZIqq10folTQrs7L1dYLQj0XaG2K3NIs_apK40/edit#gid=0"",""bd!A1:N1000""),2,FALSE))"),"")</f>
        <v/>
      </c>
      <c r="C345" s="5" t="str">
        <f>IFERROR(__xludf.DUMMYFUNCTION("IF($A345="""","""",VLOOKUP($A345,IMPORTRANGE(""https://docs.google.com/spreadsheets/d/1Kz8qNPZIqq10folTQrs7L1dYLQj0XaG2K3NIs_apK40/edit#gid=0"",""bd!A1:N1000""),3,FALSE))"),"")</f>
        <v/>
      </c>
      <c r="D345" s="5" t="str">
        <f>IFERROR(__xludf.DUMMYFUNCTION("IF($A345="""","""",VLOOKUP($A345,IMPORTRANGE(""https://docs.google.com/spreadsheets/d/1Kz8qNPZIqq10folTQrs7L1dYLQj0XaG2K3NIs_apK40/edit#gid=0"",""bd!A1:N1000""),12,FALSE))"),"")</f>
        <v/>
      </c>
      <c r="E345" s="5" t="str">
        <f>IFERROR(__xludf.DUMMYFUNCTION("IF($A345="""","""",VLOOKUP($A345,IMPORTRANGE(""https://docs.google.com/spreadsheets/d/1Kz8qNPZIqq10folTQrs7L1dYLQj0XaG2K3NIs_apK40/edit#gid=0"",""bd!A1:N1000""),11,FALSE))"),"")</f>
        <v/>
      </c>
      <c r="F345" s="5" t="str">
        <f>IFERROR(__xludf.DUMMYFUNCTION("if(A345="""","""",SPLIT(E345,"",""))"),"")</f>
        <v/>
      </c>
      <c r="G345" s="5"/>
      <c r="H345" s="6" t="str">
        <f t="shared" si="1"/>
        <v/>
      </c>
      <c r="K345" s="7"/>
    </row>
    <row r="346">
      <c r="A346" s="8"/>
      <c r="B346" s="5" t="str">
        <f>IFERROR(__xludf.DUMMYFUNCTION("IF(A346="""","""",VLOOKUP(A346,IMPORTRANGE(""https://docs.google.com/spreadsheets/d/1Kz8qNPZIqq10folTQrs7L1dYLQj0XaG2K3NIs_apK40/edit#gid=0"",""bd!A1:N1000""),2,FALSE))"),"")</f>
        <v/>
      </c>
      <c r="C346" s="5" t="str">
        <f>IFERROR(__xludf.DUMMYFUNCTION("IF($A346="""","""",VLOOKUP($A346,IMPORTRANGE(""https://docs.google.com/spreadsheets/d/1Kz8qNPZIqq10folTQrs7L1dYLQj0XaG2K3NIs_apK40/edit#gid=0"",""bd!A1:N1000""),3,FALSE))"),"")</f>
        <v/>
      </c>
      <c r="D346" s="5" t="str">
        <f>IFERROR(__xludf.DUMMYFUNCTION("IF($A346="""","""",VLOOKUP($A346,IMPORTRANGE(""https://docs.google.com/spreadsheets/d/1Kz8qNPZIqq10folTQrs7L1dYLQj0XaG2K3NIs_apK40/edit#gid=0"",""bd!A1:N1000""),12,FALSE))"),"")</f>
        <v/>
      </c>
      <c r="E346" s="5" t="str">
        <f>IFERROR(__xludf.DUMMYFUNCTION("IF($A346="""","""",VLOOKUP($A346,IMPORTRANGE(""https://docs.google.com/spreadsheets/d/1Kz8qNPZIqq10folTQrs7L1dYLQj0XaG2K3NIs_apK40/edit#gid=0"",""bd!A1:N1000""),11,FALSE))"),"")</f>
        <v/>
      </c>
      <c r="F346" s="5" t="str">
        <f>IFERROR(__xludf.DUMMYFUNCTION("if(A346="""","""",SPLIT(E346,"",""))"),"")</f>
        <v/>
      </c>
      <c r="G346" s="5"/>
      <c r="H346" s="6" t="str">
        <f t="shared" si="1"/>
        <v/>
      </c>
      <c r="K346" s="7"/>
    </row>
    <row r="347">
      <c r="A347" s="8"/>
      <c r="B347" s="5" t="str">
        <f>IFERROR(__xludf.DUMMYFUNCTION("IF(A347="""","""",VLOOKUP(A347,IMPORTRANGE(""https://docs.google.com/spreadsheets/d/1Kz8qNPZIqq10folTQrs7L1dYLQj0XaG2K3NIs_apK40/edit#gid=0"",""bd!A1:N1000""),2,FALSE))"),"")</f>
        <v/>
      </c>
      <c r="C347" s="5" t="str">
        <f>IFERROR(__xludf.DUMMYFUNCTION("IF($A347="""","""",VLOOKUP($A347,IMPORTRANGE(""https://docs.google.com/spreadsheets/d/1Kz8qNPZIqq10folTQrs7L1dYLQj0XaG2K3NIs_apK40/edit#gid=0"",""bd!A1:N1000""),3,FALSE))"),"")</f>
        <v/>
      </c>
      <c r="D347" s="5" t="str">
        <f>IFERROR(__xludf.DUMMYFUNCTION("IF($A347="""","""",VLOOKUP($A347,IMPORTRANGE(""https://docs.google.com/spreadsheets/d/1Kz8qNPZIqq10folTQrs7L1dYLQj0XaG2K3NIs_apK40/edit#gid=0"",""bd!A1:N1000""),12,FALSE))"),"")</f>
        <v/>
      </c>
      <c r="E347" s="5" t="str">
        <f>IFERROR(__xludf.DUMMYFUNCTION("IF($A347="""","""",VLOOKUP($A347,IMPORTRANGE(""https://docs.google.com/spreadsheets/d/1Kz8qNPZIqq10folTQrs7L1dYLQj0XaG2K3NIs_apK40/edit#gid=0"",""bd!A1:N1000""),11,FALSE))"),"")</f>
        <v/>
      </c>
      <c r="F347" s="5" t="str">
        <f>IFERROR(__xludf.DUMMYFUNCTION("if(A347="""","""",SPLIT(E347,"",""))"),"")</f>
        <v/>
      </c>
      <c r="G347" s="5"/>
      <c r="H347" s="6" t="str">
        <f t="shared" si="1"/>
        <v/>
      </c>
      <c r="K347" s="7"/>
    </row>
    <row r="348">
      <c r="A348" s="8"/>
      <c r="B348" s="5" t="str">
        <f>IFERROR(__xludf.DUMMYFUNCTION("IF(A348="""","""",VLOOKUP(A348,IMPORTRANGE(""https://docs.google.com/spreadsheets/d/1Kz8qNPZIqq10folTQrs7L1dYLQj0XaG2K3NIs_apK40/edit#gid=0"",""bd!A1:N1000""),2,FALSE))"),"")</f>
        <v/>
      </c>
      <c r="C348" s="5" t="str">
        <f>IFERROR(__xludf.DUMMYFUNCTION("IF($A348="""","""",VLOOKUP($A348,IMPORTRANGE(""https://docs.google.com/spreadsheets/d/1Kz8qNPZIqq10folTQrs7L1dYLQj0XaG2K3NIs_apK40/edit#gid=0"",""bd!A1:N1000""),3,FALSE))"),"")</f>
        <v/>
      </c>
      <c r="D348" s="5" t="str">
        <f>IFERROR(__xludf.DUMMYFUNCTION("IF($A348="""","""",VLOOKUP($A348,IMPORTRANGE(""https://docs.google.com/spreadsheets/d/1Kz8qNPZIqq10folTQrs7L1dYLQj0XaG2K3NIs_apK40/edit#gid=0"",""bd!A1:N1000""),12,FALSE))"),"")</f>
        <v/>
      </c>
      <c r="E348" s="5" t="str">
        <f>IFERROR(__xludf.DUMMYFUNCTION("IF($A348="""","""",VLOOKUP($A348,IMPORTRANGE(""https://docs.google.com/spreadsheets/d/1Kz8qNPZIqq10folTQrs7L1dYLQj0XaG2K3NIs_apK40/edit#gid=0"",""bd!A1:N1000""),11,FALSE))"),"")</f>
        <v/>
      </c>
      <c r="F348" s="5" t="str">
        <f>IFERROR(__xludf.DUMMYFUNCTION("if(A348="""","""",SPLIT(E348,"",""))"),"")</f>
        <v/>
      </c>
      <c r="G348" s="5"/>
      <c r="H348" s="6" t="str">
        <f t="shared" si="1"/>
        <v/>
      </c>
      <c r="K348" s="7"/>
    </row>
    <row r="349">
      <c r="A349" s="8"/>
      <c r="B349" s="5" t="str">
        <f>IFERROR(__xludf.DUMMYFUNCTION("IF(A349="""","""",VLOOKUP(A349,IMPORTRANGE(""https://docs.google.com/spreadsheets/d/1Kz8qNPZIqq10folTQrs7L1dYLQj0XaG2K3NIs_apK40/edit#gid=0"",""bd!A1:N1000""),2,FALSE))"),"")</f>
        <v/>
      </c>
      <c r="C349" s="5" t="str">
        <f>IFERROR(__xludf.DUMMYFUNCTION("IF($A349="""","""",VLOOKUP($A349,IMPORTRANGE(""https://docs.google.com/spreadsheets/d/1Kz8qNPZIqq10folTQrs7L1dYLQj0XaG2K3NIs_apK40/edit#gid=0"",""bd!A1:N1000""),3,FALSE))"),"")</f>
        <v/>
      </c>
      <c r="D349" s="5" t="str">
        <f>IFERROR(__xludf.DUMMYFUNCTION("IF($A349="""","""",VLOOKUP($A349,IMPORTRANGE(""https://docs.google.com/spreadsheets/d/1Kz8qNPZIqq10folTQrs7L1dYLQj0XaG2K3NIs_apK40/edit#gid=0"",""bd!A1:N1000""),12,FALSE))"),"")</f>
        <v/>
      </c>
      <c r="E349" s="5" t="str">
        <f>IFERROR(__xludf.DUMMYFUNCTION("IF($A349="""","""",VLOOKUP($A349,IMPORTRANGE(""https://docs.google.com/spreadsheets/d/1Kz8qNPZIqq10folTQrs7L1dYLQj0XaG2K3NIs_apK40/edit#gid=0"",""bd!A1:N1000""),11,FALSE))"),"")</f>
        <v/>
      </c>
      <c r="F349" s="5" t="str">
        <f>IFERROR(__xludf.DUMMYFUNCTION("if(A349="""","""",SPLIT(E349,"",""))"),"")</f>
        <v/>
      </c>
      <c r="G349" s="5"/>
      <c r="H349" s="6" t="str">
        <f t="shared" si="1"/>
        <v/>
      </c>
      <c r="K349" s="7"/>
    </row>
    <row r="350">
      <c r="A350" s="8"/>
      <c r="B350" s="5" t="str">
        <f>IFERROR(__xludf.DUMMYFUNCTION("IF(A350="""","""",VLOOKUP(A350,IMPORTRANGE(""https://docs.google.com/spreadsheets/d/1Kz8qNPZIqq10folTQrs7L1dYLQj0XaG2K3NIs_apK40/edit#gid=0"",""bd!A1:N1000""),2,FALSE))"),"")</f>
        <v/>
      </c>
      <c r="C350" s="5" t="str">
        <f>IFERROR(__xludf.DUMMYFUNCTION("IF($A350="""","""",VLOOKUP($A350,IMPORTRANGE(""https://docs.google.com/spreadsheets/d/1Kz8qNPZIqq10folTQrs7L1dYLQj0XaG2K3NIs_apK40/edit#gid=0"",""bd!A1:N1000""),3,FALSE))"),"")</f>
        <v/>
      </c>
      <c r="D350" s="5" t="str">
        <f>IFERROR(__xludf.DUMMYFUNCTION("IF($A350="""","""",VLOOKUP($A350,IMPORTRANGE(""https://docs.google.com/spreadsheets/d/1Kz8qNPZIqq10folTQrs7L1dYLQj0XaG2K3NIs_apK40/edit#gid=0"",""bd!A1:N1000""),12,FALSE))"),"")</f>
        <v/>
      </c>
      <c r="E350" s="5" t="str">
        <f>IFERROR(__xludf.DUMMYFUNCTION("IF($A350="""","""",VLOOKUP($A350,IMPORTRANGE(""https://docs.google.com/spreadsheets/d/1Kz8qNPZIqq10folTQrs7L1dYLQj0XaG2K3NIs_apK40/edit#gid=0"",""bd!A1:N1000""),11,FALSE))"),"")</f>
        <v/>
      </c>
      <c r="F350" s="5" t="str">
        <f>IFERROR(__xludf.DUMMYFUNCTION("if(A350="""","""",SPLIT(E350,"",""))"),"")</f>
        <v/>
      </c>
      <c r="G350" s="5"/>
      <c r="H350" s="6" t="str">
        <f t="shared" si="1"/>
        <v/>
      </c>
      <c r="K350" s="7"/>
    </row>
    <row r="351">
      <c r="A351" s="8"/>
      <c r="B351" s="5" t="str">
        <f>IFERROR(__xludf.DUMMYFUNCTION("IF(A351="""","""",VLOOKUP(A351,IMPORTRANGE(""https://docs.google.com/spreadsheets/d/1Kz8qNPZIqq10folTQrs7L1dYLQj0XaG2K3NIs_apK40/edit#gid=0"",""bd!A1:N1000""),2,FALSE))"),"")</f>
        <v/>
      </c>
      <c r="C351" s="5" t="str">
        <f>IFERROR(__xludf.DUMMYFUNCTION("IF($A351="""","""",VLOOKUP($A351,IMPORTRANGE(""https://docs.google.com/spreadsheets/d/1Kz8qNPZIqq10folTQrs7L1dYLQj0XaG2K3NIs_apK40/edit#gid=0"",""bd!A1:N1000""),3,FALSE))"),"")</f>
        <v/>
      </c>
      <c r="D351" s="5" t="str">
        <f>IFERROR(__xludf.DUMMYFUNCTION("IF($A351="""","""",VLOOKUP($A351,IMPORTRANGE(""https://docs.google.com/spreadsheets/d/1Kz8qNPZIqq10folTQrs7L1dYLQj0XaG2K3NIs_apK40/edit#gid=0"",""bd!A1:N1000""),12,FALSE))"),"")</f>
        <v/>
      </c>
      <c r="E351" s="5" t="str">
        <f>IFERROR(__xludf.DUMMYFUNCTION("IF($A351="""","""",VLOOKUP($A351,IMPORTRANGE(""https://docs.google.com/spreadsheets/d/1Kz8qNPZIqq10folTQrs7L1dYLQj0XaG2K3NIs_apK40/edit#gid=0"",""bd!A1:N1000""),11,FALSE))"),"")</f>
        <v/>
      </c>
      <c r="F351" s="5" t="str">
        <f>IFERROR(__xludf.DUMMYFUNCTION("if(A351="""","""",SPLIT(E351,"",""))"),"")</f>
        <v/>
      </c>
      <c r="G351" s="5"/>
      <c r="H351" s="6" t="str">
        <f t="shared" si="1"/>
        <v/>
      </c>
      <c r="K351" s="7"/>
    </row>
    <row r="352">
      <c r="A352" s="8"/>
      <c r="B352" s="5" t="str">
        <f>IFERROR(__xludf.DUMMYFUNCTION("IF(A352="""","""",VLOOKUP(A352,IMPORTRANGE(""https://docs.google.com/spreadsheets/d/1Kz8qNPZIqq10folTQrs7L1dYLQj0XaG2K3NIs_apK40/edit#gid=0"",""bd!A1:N1000""),2,FALSE))"),"")</f>
        <v/>
      </c>
      <c r="C352" s="5" t="str">
        <f>IFERROR(__xludf.DUMMYFUNCTION("IF($A352="""","""",VLOOKUP($A352,IMPORTRANGE(""https://docs.google.com/spreadsheets/d/1Kz8qNPZIqq10folTQrs7L1dYLQj0XaG2K3NIs_apK40/edit#gid=0"",""bd!A1:N1000""),3,FALSE))"),"")</f>
        <v/>
      </c>
      <c r="D352" s="5" t="str">
        <f>IFERROR(__xludf.DUMMYFUNCTION("IF($A352="""","""",VLOOKUP($A352,IMPORTRANGE(""https://docs.google.com/spreadsheets/d/1Kz8qNPZIqq10folTQrs7L1dYLQj0XaG2K3NIs_apK40/edit#gid=0"",""bd!A1:N1000""),12,FALSE))"),"")</f>
        <v/>
      </c>
      <c r="E352" s="5" t="str">
        <f>IFERROR(__xludf.DUMMYFUNCTION("IF($A352="""","""",VLOOKUP($A352,IMPORTRANGE(""https://docs.google.com/spreadsheets/d/1Kz8qNPZIqq10folTQrs7L1dYLQj0XaG2K3NIs_apK40/edit#gid=0"",""bd!A1:N1000""),11,FALSE))"),"")</f>
        <v/>
      </c>
      <c r="F352" s="5" t="str">
        <f>IFERROR(__xludf.DUMMYFUNCTION("if(A352="""","""",SPLIT(E352,"",""))"),"")</f>
        <v/>
      </c>
      <c r="G352" s="5"/>
      <c r="H352" s="6" t="str">
        <f t="shared" si="1"/>
        <v/>
      </c>
      <c r="K352" s="7"/>
    </row>
    <row r="353">
      <c r="A353" s="8"/>
      <c r="B353" s="5" t="str">
        <f>IFERROR(__xludf.DUMMYFUNCTION("IF(A353="""","""",VLOOKUP(A353,IMPORTRANGE(""https://docs.google.com/spreadsheets/d/1Kz8qNPZIqq10folTQrs7L1dYLQj0XaG2K3NIs_apK40/edit#gid=0"",""bd!A1:N1000""),2,FALSE))"),"")</f>
        <v/>
      </c>
      <c r="C353" s="5" t="str">
        <f>IFERROR(__xludf.DUMMYFUNCTION("IF($A353="""","""",VLOOKUP($A353,IMPORTRANGE(""https://docs.google.com/spreadsheets/d/1Kz8qNPZIqq10folTQrs7L1dYLQj0XaG2K3NIs_apK40/edit#gid=0"",""bd!A1:N1000""),3,FALSE))"),"")</f>
        <v/>
      </c>
      <c r="D353" s="5" t="str">
        <f>IFERROR(__xludf.DUMMYFUNCTION("IF($A353="""","""",VLOOKUP($A353,IMPORTRANGE(""https://docs.google.com/spreadsheets/d/1Kz8qNPZIqq10folTQrs7L1dYLQj0XaG2K3NIs_apK40/edit#gid=0"",""bd!A1:N1000""),12,FALSE))"),"")</f>
        <v/>
      </c>
      <c r="E353" s="5" t="str">
        <f>IFERROR(__xludf.DUMMYFUNCTION("IF($A353="""","""",VLOOKUP($A353,IMPORTRANGE(""https://docs.google.com/spreadsheets/d/1Kz8qNPZIqq10folTQrs7L1dYLQj0XaG2K3NIs_apK40/edit#gid=0"",""bd!A1:N1000""),11,FALSE))"),"")</f>
        <v/>
      </c>
      <c r="F353" s="5" t="str">
        <f>IFERROR(__xludf.DUMMYFUNCTION("if(A353="""","""",SPLIT(E353,"",""))"),"")</f>
        <v/>
      </c>
      <c r="G353" s="5"/>
      <c r="H353" s="6" t="str">
        <f t="shared" si="1"/>
        <v/>
      </c>
      <c r="K353" s="7"/>
    </row>
    <row r="354">
      <c r="A354" s="8"/>
      <c r="B354" s="5" t="str">
        <f>IFERROR(__xludf.DUMMYFUNCTION("IF(A354="""","""",VLOOKUP(A354,IMPORTRANGE(""https://docs.google.com/spreadsheets/d/1Kz8qNPZIqq10folTQrs7L1dYLQj0XaG2K3NIs_apK40/edit#gid=0"",""bd!A1:N1000""),2,FALSE))"),"")</f>
        <v/>
      </c>
      <c r="C354" s="5" t="str">
        <f>IFERROR(__xludf.DUMMYFUNCTION("IF($A354="""","""",VLOOKUP($A354,IMPORTRANGE(""https://docs.google.com/spreadsheets/d/1Kz8qNPZIqq10folTQrs7L1dYLQj0XaG2K3NIs_apK40/edit#gid=0"",""bd!A1:N1000""),3,FALSE))"),"")</f>
        <v/>
      </c>
      <c r="D354" s="5" t="str">
        <f>IFERROR(__xludf.DUMMYFUNCTION("IF($A354="""","""",VLOOKUP($A354,IMPORTRANGE(""https://docs.google.com/spreadsheets/d/1Kz8qNPZIqq10folTQrs7L1dYLQj0XaG2K3NIs_apK40/edit#gid=0"",""bd!A1:N1000""),12,FALSE))"),"")</f>
        <v/>
      </c>
      <c r="E354" s="5" t="str">
        <f>IFERROR(__xludf.DUMMYFUNCTION("IF($A354="""","""",VLOOKUP($A354,IMPORTRANGE(""https://docs.google.com/spreadsheets/d/1Kz8qNPZIqq10folTQrs7L1dYLQj0XaG2K3NIs_apK40/edit#gid=0"",""bd!A1:N1000""),11,FALSE))"),"")</f>
        <v/>
      </c>
      <c r="F354" s="5" t="str">
        <f>IFERROR(__xludf.DUMMYFUNCTION("if(A354="""","""",SPLIT(E354,"",""))"),"")</f>
        <v/>
      </c>
      <c r="G354" s="5"/>
      <c r="H354" s="6" t="str">
        <f t="shared" si="1"/>
        <v/>
      </c>
      <c r="K354" s="7"/>
    </row>
    <row r="355">
      <c r="A355" s="8"/>
      <c r="B355" s="5" t="str">
        <f>IFERROR(__xludf.DUMMYFUNCTION("IF(A355="""","""",VLOOKUP(A355,IMPORTRANGE(""https://docs.google.com/spreadsheets/d/1Kz8qNPZIqq10folTQrs7L1dYLQj0XaG2K3NIs_apK40/edit#gid=0"",""bd!A1:N1000""),2,FALSE))"),"")</f>
        <v/>
      </c>
      <c r="C355" s="5" t="str">
        <f>IFERROR(__xludf.DUMMYFUNCTION("IF($A355="""","""",VLOOKUP($A355,IMPORTRANGE(""https://docs.google.com/spreadsheets/d/1Kz8qNPZIqq10folTQrs7L1dYLQj0XaG2K3NIs_apK40/edit#gid=0"",""bd!A1:N1000""),3,FALSE))"),"")</f>
        <v/>
      </c>
      <c r="D355" s="5" t="str">
        <f>IFERROR(__xludf.DUMMYFUNCTION("IF($A355="""","""",VLOOKUP($A355,IMPORTRANGE(""https://docs.google.com/spreadsheets/d/1Kz8qNPZIqq10folTQrs7L1dYLQj0XaG2K3NIs_apK40/edit#gid=0"",""bd!A1:N1000""),12,FALSE))"),"")</f>
        <v/>
      </c>
      <c r="E355" s="5" t="str">
        <f>IFERROR(__xludf.DUMMYFUNCTION("IF($A355="""","""",VLOOKUP($A355,IMPORTRANGE(""https://docs.google.com/spreadsheets/d/1Kz8qNPZIqq10folTQrs7L1dYLQj0XaG2K3NIs_apK40/edit#gid=0"",""bd!A1:N1000""),11,FALSE))"),"")</f>
        <v/>
      </c>
      <c r="F355" s="5" t="str">
        <f>IFERROR(__xludf.DUMMYFUNCTION("if(A355="""","""",SPLIT(E355,"",""))"),"")</f>
        <v/>
      </c>
      <c r="G355" s="5"/>
      <c r="H355" s="6" t="str">
        <f t="shared" si="1"/>
        <v/>
      </c>
      <c r="K355" s="7"/>
    </row>
    <row r="356">
      <c r="A356" s="8"/>
      <c r="B356" s="5" t="str">
        <f>IFERROR(__xludf.DUMMYFUNCTION("IF(A356="""","""",VLOOKUP(A356,IMPORTRANGE(""https://docs.google.com/spreadsheets/d/1Kz8qNPZIqq10folTQrs7L1dYLQj0XaG2K3NIs_apK40/edit#gid=0"",""bd!A1:N1000""),2,FALSE))"),"")</f>
        <v/>
      </c>
      <c r="C356" s="5" t="str">
        <f>IFERROR(__xludf.DUMMYFUNCTION("IF($A356="""","""",VLOOKUP($A356,IMPORTRANGE(""https://docs.google.com/spreadsheets/d/1Kz8qNPZIqq10folTQrs7L1dYLQj0XaG2K3NIs_apK40/edit#gid=0"",""bd!A1:N1000""),3,FALSE))"),"")</f>
        <v/>
      </c>
      <c r="D356" s="5" t="str">
        <f>IFERROR(__xludf.DUMMYFUNCTION("IF($A356="""","""",VLOOKUP($A356,IMPORTRANGE(""https://docs.google.com/spreadsheets/d/1Kz8qNPZIqq10folTQrs7L1dYLQj0XaG2K3NIs_apK40/edit#gid=0"",""bd!A1:N1000""),12,FALSE))"),"")</f>
        <v/>
      </c>
      <c r="E356" s="5" t="str">
        <f>IFERROR(__xludf.DUMMYFUNCTION("IF($A356="""","""",VLOOKUP($A356,IMPORTRANGE(""https://docs.google.com/spreadsheets/d/1Kz8qNPZIqq10folTQrs7L1dYLQj0XaG2K3NIs_apK40/edit#gid=0"",""bd!A1:N1000""),11,FALSE))"),"")</f>
        <v/>
      </c>
      <c r="F356" s="5" t="str">
        <f>IFERROR(__xludf.DUMMYFUNCTION("if(A356="""","""",SPLIT(E356,"",""))"),"")</f>
        <v/>
      </c>
      <c r="G356" s="5"/>
      <c r="H356" s="6" t="str">
        <f t="shared" si="1"/>
        <v/>
      </c>
      <c r="K356" s="7"/>
    </row>
    <row r="357">
      <c r="A357" s="8"/>
      <c r="B357" s="5" t="str">
        <f>IFERROR(__xludf.DUMMYFUNCTION("IF(A357="""","""",VLOOKUP(A357,IMPORTRANGE(""https://docs.google.com/spreadsheets/d/1Kz8qNPZIqq10folTQrs7L1dYLQj0XaG2K3NIs_apK40/edit#gid=0"",""bd!A1:N1000""),2,FALSE))"),"")</f>
        <v/>
      </c>
      <c r="C357" s="5" t="str">
        <f>IFERROR(__xludf.DUMMYFUNCTION("IF($A357="""","""",VLOOKUP($A357,IMPORTRANGE(""https://docs.google.com/spreadsheets/d/1Kz8qNPZIqq10folTQrs7L1dYLQj0XaG2K3NIs_apK40/edit#gid=0"",""bd!A1:N1000""),3,FALSE))"),"")</f>
        <v/>
      </c>
      <c r="D357" s="5" t="str">
        <f>IFERROR(__xludf.DUMMYFUNCTION("IF($A357="""","""",VLOOKUP($A357,IMPORTRANGE(""https://docs.google.com/spreadsheets/d/1Kz8qNPZIqq10folTQrs7L1dYLQj0XaG2K3NIs_apK40/edit#gid=0"",""bd!A1:N1000""),12,FALSE))"),"")</f>
        <v/>
      </c>
      <c r="E357" s="5" t="str">
        <f>IFERROR(__xludf.DUMMYFUNCTION("IF($A357="""","""",VLOOKUP($A357,IMPORTRANGE(""https://docs.google.com/spreadsheets/d/1Kz8qNPZIqq10folTQrs7L1dYLQj0XaG2K3NIs_apK40/edit#gid=0"",""bd!A1:N1000""),11,FALSE))"),"")</f>
        <v/>
      </c>
      <c r="F357" s="5" t="str">
        <f>IFERROR(__xludf.DUMMYFUNCTION("if(A357="""","""",SPLIT(E357,"",""))"),"")</f>
        <v/>
      </c>
      <c r="G357" s="5"/>
      <c r="H357" s="6" t="str">
        <f t="shared" si="1"/>
        <v/>
      </c>
      <c r="K357" s="7"/>
    </row>
    <row r="358">
      <c r="A358" s="8"/>
      <c r="B358" s="5" t="str">
        <f>IFERROR(__xludf.DUMMYFUNCTION("IF(A358="""","""",VLOOKUP(A358,IMPORTRANGE(""https://docs.google.com/spreadsheets/d/1Kz8qNPZIqq10folTQrs7L1dYLQj0XaG2K3NIs_apK40/edit#gid=0"",""bd!A1:N1000""),2,FALSE))"),"")</f>
        <v/>
      </c>
      <c r="C358" s="5" t="str">
        <f>IFERROR(__xludf.DUMMYFUNCTION("IF($A358="""","""",VLOOKUP($A358,IMPORTRANGE(""https://docs.google.com/spreadsheets/d/1Kz8qNPZIqq10folTQrs7L1dYLQj0XaG2K3NIs_apK40/edit#gid=0"",""bd!A1:N1000""),3,FALSE))"),"")</f>
        <v/>
      </c>
      <c r="D358" s="5" t="str">
        <f>IFERROR(__xludf.DUMMYFUNCTION("IF($A358="""","""",VLOOKUP($A358,IMPORTRANGE(""https://docs.google.com/spreadsheets/d/1Kz8qNPZIqq10folTQrs7L1dYLQj0XaG2K3NIs_apK40/edit#gid=0"",""bd!A1:N1000""),12,FALSE))"),"")</f>
        <v/>
      </c>
      <c r="E358" s="5" t="str">
        <f>IFERROR(__xludf.DUMMYFUNCTION("IF($A358="""","""",VLOOKUP($A358,IMPORTRANGE(""https://docs.google.com/spreadsheets/d/1Kz8qNPZIqq10folTQrs7L1dYLQj0XaG2K3NIs_apK40/edit#gid=0"",""bd!A1:N1000""),11,FALSE))"),"")</f>
        <v/>
      </c>
      <c r="F358" s="5" t="str">
        <f>IFERROR(__xludf.DUMMYFUNCTION("if(A358="""","""",SPLIT(E358,"",""))"),"")</f>
        <v/>
      </c>
      <c r="G358" s="5"/>
      <c r="H358" s="6" t="str">
        <f t="shared" si="1"/>
        <v/>
      </c>
      <c r="K358" s="7"/>
    </row>
    <row r="359">
      <c r="A359" s="8"/>
      <c r="B359" s="5" t="str">
        <f>IFERROR(__xludf.DUMMYFUNCTION("IF(A359="""","""",VLOOKUP(A359,IMPORTRANGE(""https://docs.google.com/spreadsheets/d/1Kz8qNPZIqq10folTQrs7L1dYLQj0XaG2K3NIs_apK40/edit#gid=0"",""bd!A1:N1000""),2,FALSE))"),"")</f>
        <v/>
      </c>
      <c r="C359" s="5" t="str">
        <f>IFERROR(__xludf.DUMMYFUNCTION("IF($A359="""","""",VLOOKUP($A359,IMPORTRANGE(""https://docs.google.com/spreadsheets/d/1Kz8qNPZIqq10folTQrs7L1dYLQj0XaG2K3NIs_apK40/edit#gid=0"",""bd!A1:N1000""),3,FALSE))"),"")</f>
        <v/>
      </c>
      <c r="D359" s="5" t="str">
        <f>IFERROR(__xludf.DUMMYFUNCTION("IF($A359="""","""",VLOOKUP($A359,IMPORTRANGE(""https://docs.google.com/spreadsheets/d/1Kz8qNPZIqq10folTQrs7L1dYLQj0XaG2K3NIs_apK40/edit#gid=0"",""bd!A1:N1000""),12,FALSE))"),"")</f>
        <v/>
      </c>
      <c r="E359" s="5" t="str">
        <f>IFERROR(__xludf.DUMMYFUNCTION("IF($A359="""","""",VLOOKUP($A359,IMPORTRANGE(""https://docs.google.com/spreadsheets/d/1Kz8qNPZIqq10folTQrs7L1dYLQj0XaG2K3NIs_apK40/edit#gid=0"",""bd!A1:N1000""),11,FALSE))"),"")</f>
        <v/>
      </c>
      <c r="F359" s="5" t="str">
        <f>IFERROR(__xludf.DUMMYFUNCTION("if(A359="""","""",SPLIT(E359,"",""))"),"")</f>
        <v/>
      </c>
      <c r="G359" s="5"/>
      <c r="H359" s="6" t="str">
        <f t="shared" si="1"/>
        <v/>
      </c>
      <c r="K359" s="7"/>
    </row>
    <row r="360">
      <c r="A360" s="8"/>
      <c r="B360" s="5" t="str">
        <f>IFERROR(__xludf.DUMMYFUNCTION("IF(A360="""","""",VLOOKUP(A360,IMPORTRANGE(""https://docs.google.com/spreadsheets/d/1Kz8qNPZIqq10folTQrs7L1dYLQj0XaG2K3NIs_apK40/edit#gid=0"",""bd!A1:N1000""),2,FALSE))"),"")</f>
        <v/>
      </c>
      <c r="C360" s="5" t="str">
        <f>IFERROR(__xludf.DUMMYFUNCTION("IF($A360="""","""",VLOOKUP($A360,IMPORTRANGE(""https://docs.google.com/spreadsheets/d/1Kz8qNPZIqq10folTQrs7L1dYLQj0XaG2K3NIs_apK40/edit#gid=0"",""bd!A1:N1000""),3,FALSE))"),"")</f>
        <v/>
      </c>
      <c r="D360" s="5" t="str">
        <f>IFERROR(__xludf.DUMMYFUNCTION("IF($A360="""","""",VLOOKUP($A360,IMPORTRANGE(""https://docs.google.com/spreadsheets/d/1Kz8qNPZIqq10folTQrs7L1dYLQj0XaG2K3NIs_apK40/edit#gid=0"",""bd!A1:N1000""),12,FALSE))"),"")</f>
        <v/>
      </c>
      <c r="E360" s="5" t="str">
        <f>IFERROR(__xludf.DUMMYFUNCTION("IF($A360="""","""",VLOOKUP($A360,IMPORTRANGE(""https://docs.google.com/spreadsheets/d/1Kz8qNPZIqq10folTQrs7L1dYLQj0XaG2K3NIs_apK40/edit#gid=0"",""bd!A1:N1000""),11,FALSE))"),"")</f>
        <v/>
      </c>
      <c r="F360" s="5" t="str">
        <f>IFERROR(__xludf.DUMMYFUNCTION("if(A360="""","""",SPLIT(E360,"",""))"),"")</f>
        <v/>
      </c>
      <c r="G360" s="5"/>
      <c r="H360" s="6" t="str">
        <f t="shared" si="1"/>
        <v/>
      </c>
      <c r="K360" s="7"/>
    </row>
    <row r="361">
      <c r="A361" s="8"/>
      <c r="B361" s="5" t="str">
        <f>IFERROR(__xludf.DUMMYFUNCTION("IF(A361="""","""",VLOOKUP(A361,IMPORTRANGE(""https://docs.google.com/spreadsheets/d/1Kz8qNPZIqq10folTQrs7L1dYLQj0XaG2K3NIs_apK40/edit#gid=0"",""bd!A1:N1000""),2,FALSE))"),"")</f>
        <v/>
      </c>
      <c r="C361" s="5" t="str">
        <f>IFERROR(__xludf.DUMMYFUNCTION("IF($A361="""","""",VLOOKUP($A361,IMPORTRANGE(""https://docs.google.com/spreadsheets/d/1Kz8qNPZIqq10folTQrs7L1dYLQj0XaG2K3NIs_apK40/edit#gid=0"",""bd!A1:N1000""),3,FALSE))"),"")</f>
        <v/>
      </c>
      <c r="D361" s="5" t="str">
        <f>IFERROR(__xludf.DUMMYFUNCTION("IF($A361="""","""",VLOOKUP($A361,IMPORTRANGE(""https://docs.google.com/spreadsheets/d/1Kz8qNPZIqq10folTQrs7L1dYLQj0XaG2K3NIs_apK40/edit#gid=0"",""bd!A1:N1000""),12,FALSE))"),"")</f>
        <v/>
      </c>
      <c r="E361" s="5" t="str">
        <f>IFERROR(__xludf.DUMMYFUNCTION("IF($A361="""","""",VLOOKUP($A361,IMPORTRANGE(""https://docs.google.com/spreadsheets/d/1Kz8qNPZIqq10folTQrs7L1dYLQj0XaG2K3NIs_apK40/edit#gid=0"",""bd!A1:N1000""),11,FALSE))"),"")</f>
        <v/>
      </c>
      <c r="F361" s="5" t="str">
        <f>IFERROR(__xludf.DUMMYFUNCTION("if(A361="""","""",SPLIT(E361,"",""))"),"")</f>
        <v/>
      </c>
      <c r="G361" s="5"/>
      <c r="H361" s="6" t="str">
        <f t="shared" si="1"/>
        <v/>
      </c>
      <c r="K361" s="7"/>
    </row>
    <row r="362">
      <c r="A362" s="8"/>
      <c r="B362" s="5" t="str">
        <f>IFERROR(__xludf.DUMMYFUNCTION("IF(A362="""","""",VLOOKUP(A362,IMPORTRANGE(""https://docs.google.com/spreadsheets/d/1Kz8qNPZIqq10folTQrs7L1dYLQj0XaG2K3NIs_apK40/edit#gid=0"",""bd!A1:N1000""),2,FALSE))"),"")</f>
        <v/>
      </c>
      <c r="C362" s="5" t="str">
        <f>IFERROR(__xludf.DUMMYFUNCTION("IF($A362="""","""",VLOOKUP($A362,IMPORTRANGE(""https://docs.google.com/spreadsheets/d/1Kz8qNPZIqq10folTQrs7L1dYLQj0XaG2K3NIs_apK40/edit#gid=0"",""bd!A1:N1000""),3,FALSE))"),"")</f>
        <v/>
      </c>
      <c r="D362" s="5" t="str">
        <f>IFERROR(__xludf.DUMMYFUNCTION("IF($A362="""","""",VLOOKUP($A362,IMPORTRANGE(""https://docs.google.com/spreadsheets/d/1Kz8qNPZIqq10folTQrs7L1dYLQj0XaG2K3NIs_apK40/edit#gid=0"",""bd!A1:N1000""),12,FALSE))"),"")</f>
        <v/>
      </c>
      <c r="E362" s="5" t="str">
        <f>IFERROR(__xludf.DUMMYFUNCTION("IF($A362="""","""",VLOOKUP($A362,IMPORTRANGE(""https://docs.google.com/spreadsheets/d/1Kz8qNPZIqq10folTQrs7L1dYLQj0XaG2K3NIs_apK40/edit#gid=0"",""bd!A1:N1000""),11,FALSE))"),"")</f>
        <v/>
      </c>
      <c r="F362" s="5" t="str">
        <f>IFERROR(__xludf.DUMMYFUNCTION("if(A362="""","""",SPLIT(E362,"",""))"),"")</f>
        <v/>
      </c>
      <c r="G362" s="5"/>
      <c r="H362" s="6" t="str">
        <f t="shared" si="1"/>
        <v/>
      </c>
      <c r="K362" s="7"/>
    </row>
    <row r="363">
      <c r="A363" s="8"/>
      <c r="B363" s="5" t="str">
        <f>IFERROR(__xludf.DUMMYFUNCTION("IF(A363="""","""",VLOOKUP(A363,IMPORTRANGE(""https://docs.google.com/spreadsheets/d/1Kz8qNPZIqq10folTQrs7L1dYLQj0XaG2K3NIs_apK40/edit#gid=0"",""bd!A1:N1000""),2,FALSE))"),"")</f>
        <v/>
      </c>
      <c r="C363" s="5" t="str">
        <f>IFERROR(__xludf.DUMMYFUNCTION("IF($A363="""","""",VLOOKUP($A363,IMPORTRANGE(""https://docs.google.com/spreadsheets/d/1Kz8qNPZIqq10folTQrs7L1dYLQj0XaG2K3NIs_apK40/edit#gid=0"",""bd!A1:N1000""),3,FALSE))"),"")</f>
        <v/>
      </c>
      <c r="D363" s="5" t="str">
        <f>IFERROR(__xludf.DUMMYFUNCTION("IF($A363="""","""",VLOOKUP($A363,IMPORTRANGE(""https://docs.google.com/spreadsheets/d/1Kz8qNPZIqq10folTQrs7L1dYLQj0XaG2K3NIs_apK40/edit#gid=0"",""bd!A1:N1000""),12,FALSE))"),"")</f>
        <v/>
      </c>
      <c r="E363" s="5" t="str">
        <f>IFERROR(__xludf.DUMMYFUNCTION("IF($A363="""","""",VLOOKUP($A363,IMPORTRANGE(""https://docs.google.com/spreadsheets/d/1Kz8qNPZIqq10folTQrs7L1dYLQj0XaG2K3NIs_apK40/edit#gid=0"",""bd!A1:N1000""),11,FALSE))"),"")</f>
        <v/>
      </c>
      <c r="F363" s="5" t="str">
        <f>IFERROR(__xludf.DUMMYFUNCTION("if(A363="""","""",SPLIT(E363,"",""))"),"")</f>
        <v/>
      </c>
      <c r="G363" s="5"/>
      <c r="H363" s="6" t="str">
        <f t="shared" si="1"/>
        <v/>
      </c>
      <c r="K363" s="7"/>
    </row>
    <row r="364">
      <c r="A364" s="8"/>
      <c r="B364" s="5" t="str">
        <f>IFERROR(__xludf.DUMMYFUNCTION("IF(A364="""","""",VLOOKUP(A364,IMPORTRANGE(""https://docs.google.com/spreadsheets/d/1Kz8qNPZIqq10folTQrs7L1dYLQj0XaG2K3NIs_apK40/edit#gid=0"",""bd!A1:N1000""),2,FALSE))"),"")</f>
        <v/>
      </c>
      <c r="C364" s="5" t="str">
        <f>IFERROR(__xludf.DUMMYFUNCTION("IF($A364="""","""",VLOOKUP($A364,IMPORTRANGE(""https://docs.google.com/spreadsheets/d/1Kz8qNPZIqq10folTQrs7L1dYLQj0XaG2K3NIs_apK40/edit#gid=0"",""bd!A1:N1000""),3,FALSE))"),"")</f>
        <v/>
      </c>
      <c r="D364" s="5" t="str">
        <f>IFERROR(__xludf.DUMMYFUNCTION("IF($A364="""","""",VLOOKUP($A364,IMPORTRANGE(""https://docs.google.com/spreadsheets/d/1Kz8qNPZIqq10folTQrs7L1dYLQj0XaG2K3NIs_apK40/edit#gid=0"",""bd!A1:N1000""),12,FALSE))"),"")</f>
        <v/>
      </c>
      <c r="E364" s="5" t="str">
        <f>IFERROR(__xludf.DUMMYFUNCTION("IF($A364="""","""",VLOOKUP($A364,IMPORTRANGE(""https://docs.google.com/spreadsheets/d/1Kz8qNPZIqq10folTQrs7L1dYLQj0XaG2K3NIs_apK40/edit#gid=0"",""bd!A1:N1000""),11,FALSE))"),"")</f>
        <v/>
      </c>
      <c r="F364" s="5" t="str">
        <f>IFERROR(__xludf.DUMMYFUNCTION("if(A364="""","""",SPLIT(E364,"",""))"),"")</f>
        <v/>
      </c>
      <c r="G364" s="5"/>
      <c r="H364" s="6" t="str">
        <f t="shared" si="1"/>
        <v/>
      </c>
      <c r="K364" s="7"/>
    </row>
    <row r="365">
      <c r="A365" s="8"/>
      <c r="B365" s="5" t="str">
        <f>IFERROR(__xludf.DUMMYFUNCTION("IF(A365="""","""",VLOOKUP(A365,IMPORTRANGE(""https://docs.google.com/spreadsheets/d/1Kz8qNPZIqq10folTQrs7L1dYLQj0XaG2K3NIs_apK40/edit#gid=0"",""bd!A1:N1000""),2,FALSE))"),"")</f>
        <v/>
      </c>
      <c r="C365" s="5" t="str">
        <f>IFERROR(__xludf.DUMMYFUNCTION("IF($A365="""","""",VLOOKUP($A365,IMPORTRANGE(""https://docs.google.com/spreadsheets/d/1Kz8qNPZIqq10folTQrs7L1dYLQj0XaG2K3NIs_apK40/edit#gid=0"",""bd!A1:N1000""),3,FALSE))"),"")</f>
        <v/>
      </c>
      <c r="D365" s="5" t="str">
        <f>IFERROR(__xludf.DUMMYFUNCTION("IF($A365="""","""",VLOOKUP($A365,IMPORTRANGE(""https://docs.google.com/spreadsheets/d/1Kz8qNPZIqq10folTQrs7L1dYLQj0XaG2K3NIs_apK40/edit#gid=0"",""bd!A1:N1000""),12,FALSE))"),"")</f>
        <v/>
      </c>
      <c r="E365" s="5" t="str">
        <f>IFERROR(__xludf.DUMMYFUNCTION("IF($A365="""","""",VLOOKUP($A365,IMPORTRANGE(""https://docs.google.com/spreadsheets/d/1Kz8qNPZIqq10folTQrs7L1dYLQj0XaG2K3NIs_apK40/edit#gid=0"",""bd!A1:N1000""),11,FALSE))"),"")</f>
        <v/>
      </c>
      <c r="F365" s="5" t="str">
        <f>IFERROR(__xludf.DUMMYFUNCTION("if(A365="""","""",SPLIT(E365,"",""))"),"")</f>
        <v/>
      </c>
      <c r="G365" s="5"/>
      <c r="H365" s="6" t="str">
        <f t="shared" si="1"/>
        <v/>
      </c>
      <c r="K365" s="7"/>
    </row>
    <row r="366">
      <c r="A366" s="8"/>
      <c r="B366" s="5" t="str">
        <f>IFERROR(__xludf.DUMMYFUNCTION("IF(A366="""","""",VLOOKUP(A366,IMPORTRANGE(""https://docs.google.com/spreadsheets/d/1Kz8qNPZIqq10folTQrs7L1dYLQj0XaG2K3NIs_apK40/edit#gid=0"",""bd!A1:N1000""),2,FALSE))"),"")</f>
        <v/>
      </c>
      <c r="C366" s="5" t="str">
        <f>IFERROR(__xludf.DUMMYFUNCTION("IF($A366="""","""",VLOOKUP($A366,IMPORTRANGE(""https://docs.google.com/spreadsheets/d/1Kz8qNPZIqq10folTQrs7L1dYLQj0XaG2K3NIs_apK40/edit#gid=0"",""bd!A1:N1000""),3,FALSE))"),"")</f>
        <v/>
      </c>
      <c r="D366" s="5" t="str">
        <f>IFERROR(__xludf.DUMMYFUNCTION("IF($A366="""","""",VLOOKUP($A366,IMPORTRANGE(""https://docs.google.com/spreadsheets/d/1Kz8qNPZIqq10folTQrs7L1dYLQj0XaG2K3NIs_apK40/edit#gid=0"",""bd!A1:N1000""),12,FALSE))"),"")</f>
        <v/>
      </c>
      <c r="E366" s="5" t="str">
        <f>IFERROR(__xludf.DUMMYFUNCTION("IF($A366="""","""",VLOOKUP($A366,IMPORTRANGE(""https://docs.google.com/spreadsheets/d/1Kz8qNPZIqq10folTQrs7L1dYLQj0XaG2K3NIs_apK40/edit#gid=0"",""bd!A1:N1000""),11,FALSE))"),"")</f>
        <v/>
      </c>
      <c r="F366" s="5" t="str">
        <f>IFERROR(__xludf.DUMMYFUNCTION("if(A366="""","""",SPLIT(E366,"",""))"),"")</f>
        <v/>
      </c>
      <c r="G366" s="5"/>
      <c r="H366" s="6" t="str">
        <f t="shared" si="1"/>
        <v/>
      </c>
      <c r="K366" s="7"/>
    </row>
    <row r="367">
      <c r="A367" s="8"/>
      <c r="B367" s="5" t="str">
        <f>IFERROR(__xludf.DUMMYFUNCTION("IF(A367="""","""",VLOOKUP(A367,IMPORTRANGE(""https://docs.google.com/spreadsheets/d/1Kz8qNPZIqq10folTQrs7L1dYLQj0XaG2K3NIs_apK40/edit#gid=0"",""bd!A1:N1000""),2,FALSE))"),"")</f>
        <v/>
      </c>
      <c r="C367" s="5" t="str">
        <f>IFERROR(__xludf.DUMMYFUNCTION("IF($A367="""","""",VLOOKUP($A367,IMPORTRANGE(""https://docs.google.com/spreadsheets/d/1Kz8qNPZIqq10folTQrs7L1dYLQj0XaG2K3NIs_apK40/edit#gid=0"",""bd!A1:N1000""),3,FALSE))"),"")</f>
        <v/>
      </c>
      <c r="D367" s="5" t="str">
        <f>IFERROR(__xludf.DUMMYFUNCTION("IF($A367="""","""",VLOOKUP($A367,IMPORTRANGE(""https://docs.google.com/spreadsheets/d/1Kz8qNPZIqq10folTQrs7L1dYLQj0XaG2K3NIs_apK40/edit#gid=0"",""bd!A1:N1000""),12,FALSE))"),"")</f>
        <v/>
      </c>
      <c r="E367" s="5" t="str">
        <f>IFERROR(__xludf.DUMMYFUNCTION("IF($A367="""","""",VLOOKUP($A367,IMPORTRANGE(""https://docs.google.com/spreadsheets/d/1Kz8qNPZIqq10folTQrs7L1dYLQj0XaG2K3NIs_apK40/edit#gid=0"",""bd!A1:N1000""),11,FALSE))"),"")</f>
        <v/>
      </c>
      <c r="F367" s="5" t="str">
        <f>IFERROR(__xludf.DUMMYFUNCTION("if(A367="""","""",SPLIT(E367,"",""))"),"")</f>
        <v/>
      </c>
      <c r="G367" s="5"/>
      <c r="H367" s="6" t="str">
        <f t="shared" si="1"/>
        <v/>
      </c>
      <c r="K367" s="7"/>
    </row>
    <row r="368">
      <c r="A368" s="8"/>
      <c r="B368" s="5" t="str">
        <f>IFERROR(__xludf.DUMMYFUNCTION("IF(A368="""","""",VLOOKUP(A368,IMPORTRANGE(""https://docs.google.com/spreadsheets/d/1Kz8qNPZIqq10folTQrs7L1dYLQj0XaG2K3NIs_apK40/edit#gid=0"",""bd!A1:N1000""),2,FALSE))"),"")</f>
        <v/>
      </c>
      <c r="C368" s="5" t="str">
        <f>IFERROR(__xludf.DUMMYFUNCTION("IF($A368="""","""",VLOOKUP($A368,IMPORTRANGE(""https://docs.google.com/spreadsheets/d/1Kz8qNPZIqq10folTQrs7L1dYLQj0XaG2K3NIs_apK40/edit#gid=0"",""bd!A1:N1000""),3,FALSE))"),"")</f>
        <v/>
      </c>
      <c r="D368" s="5" t="str">
        <f>IFERROR(__xludf.DUMMYFUNCTION("IF($A368="""","""",VLOOKUP($A368,IMPORTRANGE(""https://docs.google.com/spreadsheets/d/1Kz8qNPZIqq10folTQrs7L1dYLQj0XaG2K3NIs_apK40/edit#gid=0"",""bd!A1:N1000""),12,FALSE))"),"")</f>
        <v/>
      </c>
      <c r="E368" s="5" t="str">
        <f>IFERROR(__xludf.DUMMYFUNCTION("IF($A368="""","""",VLOOKUP($A368,IMPORTRANGE(""https://docs.google.com/spreadsheets/d/1Kz8qNPZIqq10folTQrs7L1dYLQj0XaG2K3NIs_apK40/edit#gid=0"",""bd!A1:N1000""),11,FALSE))"),"")</f>
        <v/>
      </c>
      <c r="F368" s="5" t="str">
        <f>IFERROR(__xludf.DUMMYFUNCTION("if(A368="""","""",SPLIT(E368,"",""))"),"")</f>
        <v/>
      </c>
      <c r="G368" s="5"/>
      <c r="H368" s="6" t="str">
        <f t="shared" si="1"/>
        <v/>
      </c>
      <c r="K368" s="7"/>
    </row>
    <row r="369">
      <c r="A369" s="8"/>
      <c r="B369" s="5" t="str">
        <f>IFERROR(__xludf.DUMMYFUNCTION("IF(A369="""","""",VLOOKUP(A369,IMPORTRANGE(""https://docs.google.com/spreadsheets/d/1Kz8qNPZIqq10folTQrs7L1dYLQj0XaG2K3NIs_apK40/edit#gid=0"",""bd!A1:N1000""),2,FALSE))"),"")</f>
        <v/>
      </c>
      <c r="C369" s="5" t="str">
        <f>IFERROR(__xludf.DUMMYFUNCTION("IF($A369="""","""",VLOOKUP($A369,IMPORTRANGE(""https://docs.google.com/spreadsheets/d/1Kz8qNPZIqq10folTQrs7L1dYLQj0XaG2K3NIs_apK40/edit#gid=0"",""bd!A1:N1000""),3,FALSE))"),"")</f>
        <v/>
      </c>
      <c r="D369" s="5" t="str">
        <f>IFERROR(__xludf.DUMMYFUNCTION("IF($A369="""","""",VLOOKUP($A369,IMPORTRANGE(""https://docs.google.com/spreadsheets/d/1Kz8qNPZIqq10folTQrs7L1dYLQj0XaG2K3NIs_apK40/edit#gid=0"",""bd!A1:N1000""),12,FALSE))"),"")</f>
        <v/>
      </c>
      <c r="E369" s="5" t="str">
        <f>IFERROR(__xludf.DUMMYFUNCTION("IF($A369="""","""",VLOOKUP($A369,IMPORTRANGE(""https://docs.google.com/spreadsheets/d/1Kz8qNPZIqq10folTQrs7L1dYLQj0XaG2K3NIs_apK40/edit#gid=0"",""bd!A1:N1000""),11,FALSE))"),"")</f>
        <v/>
      </c>
      <c r="F369" s="5" t="str">
        <f>IFERROR(__xludf.DUMMYFUNCTION("if(A369="""","""",SPLIT(E369,"",""))"),"")</f>
        <v/>
      </c>
      <c r="G369" s="5"/>
      <c r="H369" s="6" t="str">
        <f t="shared" si="1"/>
        <v/>
      </c>
      <c r="K369" s="7"/>
    </row>
    <row r="370">
      <c r="A370" s="8"/>
      <c r="B370" s="5" t="str">
        <f>IFERROR(__xludf.DUMMYFUNCTION("IF(A370="""","""",VLOOKUP(A370,IMPORTRANGE(""https://docs.google.com/spreadsheets/d/1Kz8qNPZIqq10folTQrs7L1dYLQj0XaG2K3NIs_apK40/edit#gid=0"",""bd!A1:N1000""),2,FALSE))"),"")</f>
        <v/>
      </c>
      <c r="C370" s="5" t="str">
        <f>IFERROR(__xludf.DUMMYFUNCTION("IF($A370="""","""",VLOOKUP($A370,IMPORTRANGE(""https://docs.google.com/spreadsheets/d/1Kz8qNPZIqq10folTQrs7L1dYLQj0XaG2K3NIs_apK40/edit#gid=0"",""bd!A1:N1000""),3,FALSE))"),"")</f>
        <v/>
      </c>
      <c r="D370" s="5" t="str">
        <f>IFERROR(__xludf.DUMMYFUNCTION("IF($A370="""","""",VLOOKUP($A370,IMPORTRANGE(""https://docs.google.com/spreadsheets/d/1Kz8qNPZIqq10folTQrs7L1dYLQj0XaG2K3NIs_apK40/edit#gid=0"",""bd!A1:N1000""),12,FALSE))"),"")</f>
        <v/>
      </c>
      <c r="E370" s="5" t="str">
        <f>IFERROR(__xludf.DUMMYFUNCTION("IF($A370="""","""",VLOOKUP($A370,IMPORTRANGE(""https://docs.google.com/spreadsheets/d/1Kz8qNPZIqq10folTQrs7L1dYLQj0XaG2K3NIs_apK40/edit#gid=0"",""bd!A1:N1000""),11,FALSE))"),"")</f>
        <v/>
      </c>
      <c r="F370" s="5" t="str">
        <f>IFERROR(__xludf.DUMMYFUNCTION("if(A370="""","""",SPLIT(E370,"",""))"),"")</f>
        <v/>
      </c>
      <c r="G370" s="5"/>
      <c r="H370" s="6" t="str">
        <f t="shared" si="1"/>
        <v/>
      </c>
      <c r="K370" s="7"/>
    </row>
    <row r="371">
      <c r="A371" s="8"/>
      <c r="B371" s="5" t="str">
        <f>IFERROR(__xludf.DUMMYFUNCTION("IF(A371="""","""",VLOOKUP(A371,IMPORTRANGE(""https://docs.google.com/spreadsheets/d/1Kz8qNPZIqq10folTQrs7L1dYLQj0XaG2K3NIs_apK40/edit#gid=0"",""bd!A1:N1000""),2,FALSE))"),"")</f>
        <v/>
      </c>
      <c r="C371" s="5" t="str">
        <f>IFERROR(__xludf.DUMMYFUNCTION("IF($A371="""","""",VLOOKUP($A371,IMPORTRANGE(""https://docs.google.com/spreadsheets/d/1Kz8qNPZIqq10folTQrs7L1dYLQj0XaG2K3NIs_apK40/edit#gid=0"",""bd!A1:N1000""),3,FALSE))"),"")</f>
        <v/>
      </c>
      <c r="D371" s="5" t="str">
        <f>IFERROR(__xludf.DUMMYFUNCTION("IF($A371="""","""",VLOOKUP($A371,IMPORTRANGE(""https://docs.google.com/spreadsheets/d/1Kz8qNPZIqq10folTQrs7L1dYLQj0XaG2K3NIs_apK40/edit#gid=0"",""bd!A1:N1000""),12,FALSE))"),"")</f>
        <v/>
      </c>
      <c r="E371" s="5" t="str">
        <f>IFERROR(__xludf.DUMMYFUNCTION("IF($A371="""","""",VLOOKUP($A371,IMPORTRANGE(""https://docs.google.com/spreadsheets/d/1Kz8qNPZIqq10folTQrs7L1dYLQj0XaG2K3NIs_apK40/edit#gid=0"",""bd!A1:N1000""),11,FALSE))"),"")</f>
        <v/>
      </c>
      <c r="F371" s="5" t="str">
        <f>IFERROR(__xludf.DUMMYFUNCTION("if(A371="""","""",SPLIT(E371,"",""))"),"")</f>
        <v/>
      </c>
      <c r="G371" s="5"/>
      <c r="H371" s="6" t="str">
        <f t="shared" si="1"/>
        <v/>
      </c>
      <c r="K371" s="7"/>
    </row>
    <row r="372">
      <c r="A372" s="8"/>
      <c r="B372" s="5" t="str">
        <f>IFERROR(__xludf.DUMMYFUNCTION("IF(A372="""","""",VLOOKUP(A372,IMPORTRANGE(""https://docs.google.com/spreadsheets/d/1Kz8qNPZIqq10folTQrs7L1dYLQj0XaG2K3NIs_apK40/edit#gid=0"",""bd!A1:N1000""),2,FALSE))"),"")</f>
        <v/>
      </c>
      <c r="C372" s="5" t="str">
        <f>IFERROR(__xludf.DUMMYFUNCTION("IF($A372="""","""",VLOOKUP($A372,IMPORTRANGE(""https://docs.google.com/spreadsheets/d/1Kz8qNPZIqq10folTQrs7L1dYLQj0XaG2K3NIs_apK40/edit#gid=0"",""bd!A1:N1000""),3,FALSE))"),"")</f>
        <v/>
      </c>
      <c r="D372" s="5" t="str">
        <f>IFERROR(__xludf.DUMMYFUNCTION("IF($A372="""","""",VLOOKUP($A372,IMPORTRANGE(""https://docs.google.com/spreadsheets/d/1Kz8qNPZIqq10folTQrs7L1dYLQj0XaG2K3NIs_apK40/edit#gid=0"",""bd!A1:N1000""),12,FALSE))"),"")</f>
        <v/>
      </c>
      <c r="E372" s="5" t="str">
        <f>IFERROR(__xludf.DUMMYFUNCTION("IF($A372="""","""",VLOOKUP($A372,IMPORTRANGE(""https://docs.google.com/spreadsheets/d/1Kz8qNPZIqq10folTQrs7L1dYLQj0XaG2K3NIs_apK40/edit#gid=0"",""bd!A1:N1000""),11,FALSE))"),"")</f>
        <v/>
      </c>
      <c r="F372" s="5" t="str">
        <f>IFERROR(__xludf.DUMMYFUNCTION("if(A372="""","""",SPLIT(E372,"",""))"),"")</f>
        <v/>
      </c>
      <c r="G372" s="5"/>
      <c r="H372" s="6" t="str">
        <f t="shared" si="1"/>
        <v/>
      </c>
      <c r="K372" s="7"/>
    </row>
    <row r="373">
      <c r="A373" s="8"/>
      <c r="B373" s="5" t="str">
        <f>IFERROR(__xludf.DUMMYFUNCTION("IF(A373="""","""",VLOOKUP(A373,IMPORTRANGE(""https://docs.google.com/spreadsheets/d/1Kz8qNPZIqq10folTQrs7L1dYLQj0XaG2K3NIs_apK40/edit#gid=0"",""bd!A1:N1000""),2,FALSE))"),"")</f>
        <v/>
      </c>
      <c r="C373" s="5" t="str">
        <f>IFERROR(__xludf.DUMMYFUNCTION("IF($A373="""","""",VLOOKUP($A373,IMPORTRANGE(""https://docs.google.com/spreadsheets/d/1Kz8qNPZIqq10folTQrs7L1dYLQj0XaG2K3NIs_apK40/edit#gid=0"",""bd!A1:N1000""),3,FALSE))"),"")</f>
        <v/>
      </c>
      <c r="D373" s="5" t="str">
        <f>IFERROR(__xludf.DUMMYFUNCTION("IF($A373="""","""",VLOOKUP($A373,IMPORTRANGE(""https://docs.google.com/spreadsheets/d/1Kz8qNPZIqq10folTQrs7L1dYLQj0XaG2K3NIs_apK40/edit#gid=0"",""bd!A1:N1000""),12,FALSE))"),"")</f>
        <v/>
      </c>
      <c r="E373" s="5" t="str">
        <f>IFERROR(__xludf.DUMMYFUNCTION("IF($A373="""","""",VLOOKUP($A373,IMPORTRANGE(""https://docs.google.com/spreadsheets/d/1Kz8qNPZIqq10folTQrs7L1dYLQj0XaG2K3NIs_apK40/edit#gid=0"",""bd!A1:N1000""),11,FALSE))"),"")</f>
        <v/>
      </c>
      <c r="F373" s="5" t="str">
        <f>IFERROR(__xludf.DUMMYFUNCTION("if(A373="""","""",SPLIT(E373,"",""))"),"")</f>
        <v/>
      </c>
      <c r="G373" s="5"/>
      <c r="H373" s="6" t="str">
        <f t="shared" si="1"/>
        <v/>
      </c>
      <c r="K373" s="7"/>
    </row>
    <row r="374">
      <c r="A374" s="8"/>
      <c r="B374" s="5" t="str">
        <f>IFERROR(__xludf.DUMMYFUNCTION("IF(A374="""","""",VLOOKUP(A374,IMPORTRANGE(""https://docs.google.com/spreadsheets/d/1Kz8qNPZIqq10folTQrs7L1dYLQj0XaG2K3NIs_apK40/edit#gid=0"",""bd!A1:N1000""),2,FALSE))"),"")</f>
        <v/>
      </c>
      <c r="C374" s="5" t="str">
        <f>IFERROR(__xludf.DUMMYFUNCTION("IF($A374="""","""",VLOOKUP($A374,IMPORTRANGE(""https://docs.google.com/spreadsheets/d/1Kz8qNPZIqq10folTQrs7L1dYLQj0XaG2K3NIs_apK40/edit#gid=0"",""bd!A1:N1000""),3,FALSE))"),"")</f>
        <v/>
      </c>
      <c r="D374" s="5" t="str">
        <f>IFERROR(__xludf.DUMMYFUNCTION("IF($A374="""","""",VLOOKUP($A374,IMPORTRANGE(""https://docs.google.com/spreadsheets/d/1Kz8qNPZIqq10folTQrs7L1dYLQj0XaG2K3NIs_apK40/edit#gid=0"",""bd!A1:N1000""),12,FALSE))"),"")</f>
        <v/>
      </c>
      <c r="E374" s="5" t="str">
        <f>IFERROR(__xludf.DUMMYFUNCTION("IF($A374="""","""",VLOOKUP($A374,IMPORTRANGE(""https://docs.google.com/spreadsheets/d/1Kz8qNPZIqq10folTQrs7L1dYLQj0XaG2K3NIs_apK40/edit#gid=0"",""bd!A1:N1000""),11,FALSE))"),"")</f>
        <v/>
      </c>
      <c r="F374" s="5" t="str">
        <f>IFERROR(__xludf.DUMMYFUNCTION("if(A374="""","""",SPLIT(E374,"",""))"),"")</f>
        <v/>
      </c>
      <c r="G374" s="5"/>
      <c r="H374" s="6" t="str">
        <f t="shared" si="1"/>
        <v/>
      </c>
      <c r="K374" s="7"/>
    </row>
    <row r="375">
      <c r="A375" s="8"/>
      <c r="B375" s="5" t="str">
        <f>IFERROR(__xludf.DUMMYFUNCTION("IF(A375="""","""",VLOOKUP(A375,IMPORTRANGE(""https://docs.google.com/spreadsheets/d/1Kz8qNPZIqq10folTQrs7L1dYLQj0XaG2K3NIs_apK40/edit#gid=0"",""bd!A1:N1000""),2,FALSE))"),"")</f>
        <v/>
      </c>
      <c r="C375" s="5" t="str">
        <f>IFERROR(__xludf.DUMMYFUNCTION("IF($A375="""","""",VLOOKUP($A375,IMPORTRANGE(""https://docs.google.com/spreadsheets/d/1Kz8qNPZIqq10folTQrs7L1dYLQj0XaG2K3NIs_apK40/edit#gid=0"",""bd!A1:N1000""),3,FALSE))"),"")</f>
        <v/>
      </c>
      <c r="D375" s="5" t="str">
        <f>IFERROR(__xludf.DUMMYFUNCTION("IF($A375="""","""",VLOOKUP($A375,IMPORTRANGE(""https://docs.google.com/spreadsheets/d/1Kz8qNPZIqq10folTQrs7L1dYLQj0XaG2K3NIs_apK40/edit#gid=0"",""bd!A1:N1000""),12,FALSE))"),"")</f>
        <v/>
      </c>
      <c r="E375" s="5" t="str">
        <f>IFERROR(__xludf.DUMMYFUNCTION("IF($A375="""","""",VLOOKUP($A375,IMPORTRANGE(""https://docs.google.com/spreadsheets/d/1Kz8qNPZIqq10folTQrs7L1dYLQj0XaG2K3NIs_apK40/edit#gid=0"",""bd!A1:N1000""),11,FALSE))"),"")</f>
        <v/>
      </c>
      <c r="F375" s="5" t="str">
        <f>IFERROR(__xludf.DUMMYFUNCTION("if(A375="""","""",SPLIT(E375,"",""))"),"")</f>
        <v/>
      </c>
      <c r="G375" s="5"/>
      <c r="H375" s="6" t="str">
        <f t="shared" si="1"/>
        <v/>
      </c>
      <c r="K375" s="7"/>
    </row>
    <row r="376">
      <c r="A376" s="8"/>
      <c r="B376" s="5" t="str">
        <f>IFERROR(__xludf.DUMMYFUNCTION("IF(A376="""","""",VLOOKUP(A376,IMPORTRANGE(""https://docs.google.com/spreadsheets/d/1Kz8qNPZIqq10folTQrs7L1dYLQj0XaG2K3NIs_apK40/edit#gid=0"",""bd!A1:N1000""),2,FALSE))"),"")</f>
        <v/>
      </c>
      <c r="C376" s="5" t="str">
        <f>IFERROR(__xludf.DUMMYFUNCTION("IF($A376="""","""",VLOOKUP($A376,IMPORTRANGE(""https://docs.google.com/spreadsheets/d/1Kz8qNPZIqq10folTQrs7L1dYLQj0XaG2K3NIs_apK40/edit#gid=0"",""bd!A1:N1000""),3,FALSE))"),"")</f>
        <v/>
      </c>
      <c r="D376" s="5" t="str">
        <f>IFERROR(__xludf.DUMMYFUNCTION("IF($A376="""","""",VLOOKUP($A376,IMPORTRANGE(""https://docs.google.com/spreadsheets/d/1Kz8qNPZIqq10folTQrs7L1dYLQj0XaG2K3NIs_apK40/edit#gid=0"",""bd!A1:N1000""),12,FALSE))"),"")</f>
        <v/>
      </c>
      <c r="E376" s="5" t="str">
        <f>IFERROR(__xludf.DUMMYFUNCTION("IF($A376="""","""",VLOOKUP($A376,IMPORTRANGE(""https://docs.google.com/spreadsheets/d/1Kz8qNPZIqq10folTQrs7L1dYLQj0XaG2K3NIs_apK40/edit#gid=0"",""bd!A1:N1000""),11,FALSE))"),"")</f>
        <v/>
      </c>
      <c r="F376" s="5" t="str">
        <f>IFERROR(__xludf.DUMMYFUNCTION("if(A376="""","""",SPLIT(E376,"",""))"),"")</f>
        <v/>
      </c>
      <c r="G376" s="5"/>
      <c r="H376" s="6" t="str">
        <f t="shared" si="1"/>
        <v/>
      </c>
      <c r="K376" s="7"/>
    </row>
    <row r="377">
      <c r="A377" s="8"/>
      <c r="B377" s="5" t="str">
        <f>IFERROR(__xludf.DUMMYFUNCTION("IF(A377="""","""",VLOOKUP(A377,IMPORTRANGE(""https://docs.google.com/spreadsheets/d/1Kz8qNPZIqq10folTQrs7L1dYLQj0XaG2K3NIs_apK40/edit#gid=0"",""bd!A1:N1000""),2,FALSE))"),"")</f>
        <v/>
      </c>
      <c r="C377" s="5" t="str">
        <f>IFERROR(__xludf.DUMMYFUNCTION("IF($A377="""","""",VLOOKUP($A377,IMPORTRANGE(""https://docs.google.com/spreadsheets/d/1Kz8qNPZIqq10folTQrs7L1dYLQj0XaG2K3NIs_apK40/edit#gid=0"",""bd!A1:N1000""),3,FALSE))"),"")</f>
        <v/>
      </c>
      <c r="D377" s="5" t="str">
        <f>IFERROR(__xludf.DUMMYFUNCTION("IF($A377="""","""",VLOOKUP($A377,IMPORTRANGE(""https://docs.google.com/spreadsheets/d/1Kz8qNPZIqq10folTQrs7L1dYLQj0XaG2K3NIs_apK40/edit#gid=0"",""bd!A1:N1000""),12,FALSE))"),"")</f>
        <v/>
      </c>
      <c r="E377" s="5" t="str">
        <f>IFERROR(__xludf.DUMMYFUNCTION("IF($A377="""","""",VLOOKUP($A377,IMPORTRANGE(""https://docs.google.com/spreadsheets/d/1Kz8qNPZIqq10folTQrs7L1dYLQj0XaG2K3NIs_apK40/edit#gid=0"",""bd!A1:N1000""),11,FALSE))"),"")</f>
        <v/>
      </c>
      <c r="F377" s="5" t="str">
        <f>IFERROR(__xludf.DUMMYFUNCTION("if(A377="""","""",SPLIT(E377,"",""))"),"")</f>
        <v/>
      </c>
      <c r="G377" s="5"/>
      <c r="H377" s="6" t="str">
        <f t="shared" si="1"/>
        <v/>
      </c>
      <c r="K377" s="7"/>
    </row>
    <row r="378">
      <c r="A378" s="8"/>
      <c r="B378" s="5" t="str">
        <f>IFERROR(__xludf.DUMMYFUNCTION("IF(A378="""","""",VLOOKUP(A378,IMPORTRANGE(""https://docs.google.com/spreadsheets/d/1Kz8qNPZIqq10folTQrs7L1dYLQj0XaG2K3NIs_apK40/edit#gid=0"",""bd!A1:N1000""),2,FALSE))"),"")</f>
        <v/>
      </c>
      <c r="C378" s="5" t="str">
        <f>IFERROR(__xludf.DUMMYFUNCTION("IF($A378="""","""",VLOOKUP($A378,IMPORTRANGE(""https://docs.google.com/spreadsheets/d/1Kz8qNPZIqq10folTQrs7L1dYLQj0XaG2K3NIs_apK40/edit#gid=0"",""bd!A1:N1000""),3,FALSE))"),"")</f>
        <v/>
      </c>
      <c r="D378" s="5" t="str">
        <f>IFERROR(__xludf.DUMMYFUNCTION("IF($A378="""","""",VLOOKUP($A378,IMPORTRANGE(""https://docs.google.com/spreadsheets/d/1Kz8qNPZIqq10folTQrs7L1dYLQj0XaG2K3NIs_apK40/edit#gid=0"",""bd!A1:N1000""),12,FALSE))"),"")</f>
        <v/>
      </c>
      <c r="E378" s="5" t="str">
        <f>IFERROR(__xludf.DUMMYFUNCTION("IF($A378="""","""",VLOOKUP($A378,IMPORTRANGE(""https://docs.google.com/spreadsheets/d/1Kz8qNPZIqq10folTQrs7L1dYLQj0XaG2K3NIs_apK40/edit#gid=0"",""bd!A1:N1000""),11,FALSE))"),"")</f>
        <v/>
      </c>
      <c r="F378" s="5" t="str">
        <f>IFERROR(__xludf.DUMMYFUNCTION("if(A378="""","""",SPLIT(E378,"",""))"),"")</f>
        <v/>
      </c>
      <c r="G378" s="5"/>
      <c r="H378" s="6" t="str">
        <f t="shared" si="1"/>
        <v/>
      </c>
      <c r="K378" s="7"/>
    </row>
    <row r="379">
      <c r="A379" s="8"/>
      <c r="B379" s="5" t="str">
        <f>IFERROR(__xludf.DUMMYFUNCTION("IF(A379="""","""",VLOOKUP(A379,IMPORTRANGE(""https://docs.google.com/spreadsheets/d/1Kz8qNPZIqq10folTQrs7L1dYLQj0XaG2K3NIs_apK40/edit#gid=0"",""bd!A1:N1000""),2,FALSE))"),"")</f>
        <v/>
      </c>
      <c r="C379" s="5" t="str">
        <f>IFERROR(__xludf.DUMMYFUNCTION("IF($A379="""","""",VLOOKUP($A379,IMPORTRANGE(""https://docs.google.com/spreadsheets/d/1Kz8qNPZIqq10folTQrs7L1dYLQj0XaG2K3NIs_apK40/edit#gid=0"",""bd!A1:N1000""),3,FALSE))"),"")</f>
        <v/>
      </c>
      <c r="D379" s="5" t="str">
        <f>IFERROR(__xludf.DUMMYFUNCTION("IF($A379="""","""",VLOOKUP($A379,IMPORTRANGE(""https://docs.google.com/spreadsheets/d/1Kz8qNPZIqq10folTQrs7L1dYLQj0XaG2K3NIs_apK40/edit#gid=0"",""bd!A1:N1000""),12,FALSE))"),"")</f>
        <v/>
      </c>
      <c r="E379" s="5" t="str">
        <f>IFERROR(__xludf.DUMMYFUNCTION("IF($A379="""","""",VLOOKUP($A379,IMPORTRANGE(""https://docs.google.com/spreadsheets/d/1Kz8qNPZIqq10folTQrs7L1dYLQj0XaG2K3NIs_apK40/edit#gid=0"",""bd!A1:N1000""),11,FALSE))"),"")</f>
        <v/>
      </c>
      <c r="F379" s="5" t="str">
        <f>IFERROR(__xludf.DUMMYFUNCTION("if(A379="""","""",SPLIT(E379,"",""))"),"")</f>
        <v/>
      </c>
      <c r="G379" s="5"/>
      <c r="H379" s="6" t="str">
        <f t="shared" si="1"/>
        <v/>
      </c>
      <c r="K379" s="7"/>
    </row>
    <row r="380">
      <c r="A380" s="8"/>
      <c r="B380" s="5" t="str">
        <f>IFERROR(__xludf.DUMMYFUNCTION("IF(A380="""","""",VLOOKUP(A380,IMPORTRANGE(""https://docs.google.com/spreadsheets/d/1Kz8qNPZIqq10folTQrs7L1dYLQj0XaG2K3NIs_apK40/edit#gid=0"",""bd!A1:N1000""),2,FALSE))"),"")</f>
        <v/>
      </c>
      <c r="C380" s="5" t="str">
        <f>IFERROR(__xludf.DUMMYFUNCTION("IF($A380="""","""",VLOOKUP($A380,IMPORTRANGE(""https://docs.google.com/spreadsheets/d/1Kz8qNPZIqq10folTQrs7L1dYLQj0XaG2K3NIs_apK40/edit#gid=0"",""bd!A1:N1000""),3,FALSE))"),"")</f>
        <v/>
      </c>
      <c r="D380" s="5" t="str">
        <f>IFERROR(__xludf.DUMMYFUNCTION("IF($A380="""","""",VLOOKUP($A380,IMPORTRANGE(""https://docs.google.com/spreadsheets/d/1Kz8qNPZIqq10folTQrs7L1dYLQj0XaG2K3NIs_apK40/edit#gid=0"",""bd!A1:N1000""),12,FALSE))"),"")</f>
        <v/>
      </c>
      <c r="E380" s="5" t="str">
        <f>IFERROR(__xludf.DUMMYFUNCTION("IF($A380="""","""",VLOOKUP($A380,IMPORTRANGE(""https://docs.google.com/spreadsheets/d/1Kz8qNPZIqq10folTQrs7L1dYLQj0XaG2K3NIs_apK40/edit#gid=0"",""bd!A1:N1000""),11,FALSE))"),"")</f>
        <v/>
      </c>
      <c r="F380" s="5" t="str">
        <f>IFERROR(__xludf.DUMMYFUNCTION("if(A380="""","""",SPLIT(E380,"",""))"),"")</f>
        <v/>
      </c>
      <c r="G380" s="5"/>
      <c r="H380" s="6" t="str">
        <f t="shared" si="1"/>
        <v/>
      </c>
      <c r="K380" s="7"/>
    </row>
    <row r="381">
      <c r="A381" s="8"/>
      <c r="B381" s="5" t="str">
        <f>IFERROR(__xludf.DUMMYFUNCTION("IF(A381="""","""",VLOOKUP(A381,IMPORTRANGE(""https://docs.google.com/spreadsheets/d/1Kz8qNPZIqq10folTQrs7L1dYLQj0XaG2K3NIs_apK40/edit#gid=0"",""bd!A1:N1000""),2,FALSE))"),"")</f>
        <v/>
      </c>
      <c r="C381" s="5" t="str">
        <f>IFERROR(__xludf.DUMMYFUNCTION("IF($A381="""","""",VLOOKUP($A381,IMPORTRANGE(""https://docs.google.com/spreadsheets/d/1Kz8qNPZIqq10folTQrs7L1dYLQj0XaG2K3NIs_apK40/edit#gid=0"",""bd!A1:N1000""),3,FALSE))"),"")</f>
        <v/>
      </c>
      <c r="D381" s="5" t="str">
        <f>IFERROR(__xludf.DUMMYFUNCTION("IF($A381="""","""",VLOOKUP($A381,IMPORTRANGE(""https://docs.google.com/spreadsheets/d/1Kz8qNPZIqq10folTQrs7L1dYLQj0XaG2K3NIs_apK40/edit#gid=0"",""bd!A1:N1000""),12,FALSE))"),"")</f>
        <v/>
      </c>
      <c r="E381" s="5" t="str">
        <f>IFERROR(__xludf.DUMMYFUNCTION("IF($A381="""","""",VLOOKUP($A381,IMPORTRANGE(""https://docs.google.com/spreadsheets/d/1Kz8qNPZIqq10folTQrs7L1dYLQj0XaG2K3NIs_apK40/edit#gid=0"",""bd!A1:N1000""),11,FALSE))"),"")</f>
        <v/>
      </c>
      <c r="F381" s="5" t="str">
        <f>IFERROR(__xludf.DUMMYFUNCTION("if(A381="""","""",SPLIT(E381,"",""))"),"")</f>
        <v/>
      </c>
      <c r="G381" s="5"/>
      <c r="H381" s="6" t="str">
        <f t="shared" si="1"/>
        <v/>
      </c>
      <c r="K381" s="7"/>
    </row>
    <row r="382">
      <c r="A382" s="8"/>
      <c r="B382" s="5" t="str">
        <f>IFERROR(__xludf.DUMMYFUNCTION("IF(A382="""","""",VLOOKUP(A382,IMPORTRANGE(""https://docs.google.com/spreadsheets/d/1Kz8qNPZIqq10folTQrs7L1dYLQj0XaG2K3NIs_apK40/edit#gid=0"",""bd!A1:N1000""),2,FALSE))"),"")</f>
        <v/>
      </c>
      <c r="C382" s="5" t="str">
        <f>IFERROR(__xludf.DUMMYFUNCTION("IF($A382="""","""",VLOOKUP($A382,IMPORTRANGE(""https://docs.google.com/spreadsheets/d/1Kz8qNPZIqq10folTQrs7L1dYLQj0XaG2K3NIs_apK40/edit#gid=0"",""bd!A1:N1000""),3,FALSE))"),"")</f>
        <v/>
      </c>
      <c r="D382" s="5" t="str">
        <f>IFERROR(__xludf.DUMMYFUNCTION("IF($A382="""","""",VLOOKUP($A382,IMPORTRANGE(""https://docs.google.com/spreadsheets/d/1Kz8qNPZIqq10folTQrs7L1dYLQj0XaG2K3NIs_apK40/edit#gid=0"",""bd!A1:N1000""),12,FALSE))"),"")</f>
        <v/>
      </c>
      <c r="E382" s="5" t="str">
        <f>IFERROR(__xludf.DUMMYFUNCTION("IF($A382="""","""",VLOOKUP($A382,IMPORTRANGE(""https://docs.google.com/spreadsheets/d/1Kz8qNPZIqq10folTQrs7L1dYLQj0XaG2K3NIs_apK40/edit#gid=0"",""bd!A1:N1000""),11,FALSE))"),"")</f>
        <v/>
      </c>
      <c r="F382" s="5" t="str">
        <f>IFERROR(__xludf.DUMMYFUNCTION("if(A382="""","""",SPLIT(E382,"",""))"),"")</f>
        <v/>
      </c>
      <c r="G382" s="5"/>
      <c r="H382" s="6" t="str">
        <f t="shared" si="1"/>
        <v/>
      </c>
      <c r="K382" s="7"/>
    </row>
    <row r="383">
      <c r="A383" s="8"/>
      <c r="B383" s="5" t="str">
        <f>IFERROR(__xludf.DUMMYFUNCTION("IF(A383="""","""",VLOOKUP(A383,IMPORTRANGE(""https://docs.google.com/spreadsheets/d/1Kz8qNPZIqq10folTQrs7L1dYLQj0XaG2K3NIs_apK40/edit#gid=0"",""bd!A1:N1000""),2,FALSE))"),"")</f>
        <v/>
      </c>
      <c r="C383" s="5" t="str">
        <f>IFERROR(__xludf.DUMMYFUNCTION("IF($A383="""","""",VLOOKUP($A383,IMPORTRANGE(""https://docs.google.com/spreadsheets/d/1Kz8qNPZIqq10folTQrs7L1dYLQj0XaG2K3NIs_apK40/edit#gid=0"",""bd!A1:N1000""),3,FALSE))"),"")</f>
        <v/>
      </c>
      <c r="D383" s="5" t="str">
        <f>IFERROR(__xludf.DUMMYFUNCTION("IF($A383="""","""",VLOOKUP($A383,IMPORTRANGE(""https://docs.google.com/spreadsheets/d/1Kz8qNPZIqq10folTQrs7L1dYLQj0XaG2K3NIs_apK40/edit#gid=0"",""bd!A1:N1000""),12,FALSE))"),"")</f>
        <v/>
      </c>
      <c r="E383" s="5" t="str">
        <f>IFERROR(__xludf.DUMMYFUNCTION("IF($A383="""","""",VLOOKUP($A383,IMPORTRANGE(""https://docs.google.com/spreadsheets/d/1Kz8qNPZIqq10folTQrs7L1dYLQj0XaG2K3NIs_apK40/edit#gid=0"",""bd!A1:N1000""),11,FALSE))"),"")</f>
        <v/>
      </c>
      <c r="F383" s="5" t="str">
        <f>IFERROR(__xludf.DUMMYFUNCTION("if(A383="""","""",SPLIT(E383,"",""))"),"")</f>
        <v/>
      </c>
      <c r="G383" s="5"/>
      <c r="H383" s="6" t="str">
        <f t="shared" si="1"/>
        <v/>
      </c>
      <c r="K383" s="7"/>
    </row>
    <row r="384">
      <c r="A384" s="8"/>
      <c r="B384" s="5" t="str">
        <f>IFERROR(__xludf.DUMMYFUNCTION("IF(A384="""","""",VLOOKUP(A384,IMPORTRANGE(""https://docs.google.com/spreadsheets/d/1Kz8qNPZIqq10folTQrs7L1dYLQj0XaG2K3NIs_apK40/edit#gid=0"",""bd!A1:N1000""),2,FALSE))"),"")</f>
        <v/>
      </c>
      <c r="C384" s="5" t="str">
        <f>IFERROR(__xludf.DUMMYFUNCTION("IF($A384="""","""",VLOOKUP($A384,IMPORTRANGE(""https://docs.google.com/spreadsheets/d/1Kz8qNPZIqq10folTQrs7L1dYLQj0XaG2K3NIs_apK40/edit#gid=0"",""bd!A1:N1000""),3,FALSE))"),"")</f>
        <v/>
      </c>
      <c r="D384" s="5" t="str">
        <f>IFERROR(__xludf.DUMMYFUNCTION("IF($A384="""","""",VLOOKUP($A384,IMPORTRANGE(""https://docs.google.com/spreadsheets/d/1Kz8qNPZIqq10folTQrs7L1dYLQj0XaG2K3NIs_apK40/edit#gid=0"",""bd!A1:N1000""),12,FALSE))"),"")</f>
        <v/>
      </c>
      <c r="E384" s="5" t="str">
        <f>IFERROR(__xludf.DUMMYFUNCTION("IF($A384="""","""",VLOOKUP($A384,IMPORTRANGE(""https://docs.google.com/spreadsheets/d/1Kz8qNPZIqq10folTQrs7L1dYLQj0XaG2K3NIs_apK40/edit#gid=0"",""bd!A1:N1000""),11,FALSE))"),"")</f>
        <v/>
      </c>
      <c r="F384" s="5" t="str">
        <f>IFERROR(__xludf.DUMMYFUNCTION("if(A384="""","""",SPLIT(E384,"",""))"),"")</f>
        <v/>
      </c>
      <c r="G384" s="5"/>
      <c r="H384" s="6" t="str">
        <f t="shared" si="1"/>
        <v/>
      </c>
      <c r="K384" s="7"/>
    </row>
    <row r="385">
      <c r="A385" s="8"/>
      <c r="B385" s="5" t="str">
        <f>IFERROR(__xludf.DUMMYFUNCTION("IF(A385="""","""",VLOOKUP(A385,IMPORTRANGE(""https://docs.google.com/spreadsheets/d/1Kz8qNPZIqq10folTQrs7L1dYLQj0XaG2K3NIs_apK40/edit#gid=0"",""bd!A1:N1000""),2,FALSE))"),"")</f>
        <v/>
      </c>
      <c r="C385" s="5" t="str">
        <f>IFERROR(__xludf.DUMMYFUNCTION("IF($A385="""","""",VLOOKUP($A385,IMPORTRANGE(""https://docs.google.com/spreadsheets/d/1Kz8qNPZIqq10folTQrs7L1dYLQj0XaG2K3NIs_apK40/edit#gid=0"",""bd!A1:N1000""),3,FALSE))"),"")</f>
        <v/>
      </c>
      <c r="D385" s="5" t="str">
        <f>IFERROR(__xludf.DUMMYFUNCTION("IF($A385="""","""",VLOOKUP($A385,IMPORTRANGE(""https://docs.google.com/spreadsheets/d/1Kz8qNPZIqq10folTQrs7L1dYLQj0XaG2K3NIs_apK40/edit#gid=0"",""bd!A1:N1000""),12,FALSE))"),"")</f>
        <v/>
      </c>
      <c r="E385" s="5" t="str">
        <f>IFERROR(__xludf.DUMMYFUNCTION("IF($A385="""","""",VLOOKUP($A385,IMPORTRANGE(""https://docs.google.com/spreadsheets/d/1Kz8qNPZIqq10folTQrs7L1dYLQj0XaG2K3NIs_apK40/edit#gid=0"",""bd!A1:N1000""),11,FALSE))"),"")</f>
        <v/>
      </c>
      <c r="F385" s="5" t="str">
        <f>IFERROR(__xludf.DUMMYFUNCTION("if(A385="""","""",SPLIT(E385,"",""))"),"")</f>
        <v/>
      </c>
      <c r="G385" s="5"/>
      <c r="H385" s="6" t="str">
        <f t="shared" si="1"/>
        <v/>
      </c>
      <c r="K385" s="7"/>
    </row>
    <row r="386">
      <c r="A386" s="8"/>
      <c r="B386" s="5" t="str">
        <f>IFERROR(__xludf.DUMMYFUNCTION("IF(A386="""","""",VLOOKUP(A386,IMPORTRANGE(""https://docs.google.com/spreadsheets/d/1Kz8qNPZIqq10folTQrs7L1dYLQj0XaG2K3NIs_apK40/edit#gid=0"",""bd!A1:N1000""),2,FALSE))"),"")</f>
        <v/>
      </c>
      <c r="C386" s="5" t="str">
        <f>IFERROR(__xludf.DUMMYFUNCTION("IF($A386="""","""",VLOOKUP($A386,IMPORTRANGE(""https://docs.google.com/spreadsheets/d/1Kz8qNPZIqq10folTQrs7L1dYLQj0XaG2K3NIs_apK40/edit#gid=0"",""bd!A1:N1000""),3,FALSE))"),"")</f>
        <v/>
      </c>
      <c r="D386" s="5" t="str">
        <f>IFERROR(__xludf.DUMMYFUNCTION("IF($A386="""","""",VLOOKUP($A386,IMPORTRANGE(""https://docs.google.com/spreadsheets/d/1Kz8qNPZIqq10folTQrs7L1dYLQj0XaG2K3NIs_apK40/edit#gid=0"",""bd!A1:N1000""),12,FALSE))"),"")</f>
        <v/>
      </c>
      <c r="E386" s="5" t="str">
        <f>IFERROR(__xludf.DUMMYFUNCTION("IF($A386="""","""",VLOOKUP($A386,IMPORTRANGE(""https://docs.google.com/spreadsheets/d/1Kz8qNPZIqq10folTQrs7L1dYLQj0XaG2K3NIs_apK40/edit#gid=0"",""bd!A1:N1000""),11,FALSE))"),"")</f>
        <v/>
      </c>
      <c r="F386" s="5" t="str">
        <f>IFERROR(__xludf.DUMMYFUNCTION("if(A386="""","""",SPLIT(E386,"",""))"),"")</f>
        <v/>
      </c>
      <c r="G386" s="5"/>
      <c r="H386" s="6" t="str">
        <f t="shared" si="1"/>
        <v/>
      </c>
      <c r="K386" s="7"/>
    </row>
    <row r="387">
      <c r="A387" s="8"/>
      <c r="B387" s="5" t="str">
        <f>IFERROR(__xludf.DUMMYFUNCTION("IF(A387="""","""",VLOOKUP(A387,IMPORTRANGE(""https://docs.google.com/spreadsheets/d/1Kz8qNPZIqq10folTQrs7L1dYLQj0XaG2K3NIs_apK40/edit#gid=0"",""bd!A1:N1000""),2,FALSE))"),"")</f>
        <v/>
      </c>
      <c r="C387" s="5" t="str">
        <f>IFERROR(__xludf.DUMMYFUNCTION("IF($A387="""","""",VLOOKUP($A387,IMPORTRANGE(""https://docs.google.com/spreadsheets/d/1Kz8qNPZIqq10folTQrs7L1dYLQj0XaG2K3NIs_apK40/edit#gid=0"",""bd!A1:N1000""),3,FALSE))"),"")</f>
        <v/>
      </c>
      <c r="D387" s="5" t="str">
        <f>IFERROR(__xludf.DUMMYFUNCTION("IF($A387="""","""",VLOOKUP($A387,IMPORTRANGE(""https://docs.google.com/spreadsheets/d/1Kz8qNPZIqq10folTQrs7L1dYLQj0XaG2K3NIs_apK40/edit#gid=0"",""bd!A1:N1000""),12,FALSE))"),"")</f>
        <v/>
      </c>
      <c r="E387" s="5" t="str">
        <f>IFERROR(__xludf.DUMMYFUNCTION("IF($A387="""","""",VLOOKUP($A387,IMPORTRANGE(""https://docs.google.com/spreadsheets/d/1Kz8qNPZIqq10folTQrs7L1dYLQj0XaG2K3NIs_apK40/edit#gid=0"",""bd!A1:N1000""),11,FALSE))"),"")</f>
        <v/>
      </c>
      <c r="F387" s="5" t="str">
        <f>IFERROR(__xludf.DUMMYFUNCTION("if(A387="""","""",SPLIT(E387,"",""))"),"")</f>
        <v/>
      </c>
      <c r="G387" s="5"/>
      <c r="H387" s="6" t="str">
        <f t="shared" si="1"/>
        <v/>
      </c>
      <c r="K387" s="7"/>
    </row>
    <row r="388">
      <c r="A388" s="8"/>
      <c r="B388" s="5" t="str">
        <f>IFERROR(__xludf.DUMMYFUNCTION("IF(A388="""","""",VLOOKUP(A388,IMPORTRANGE(""https://docs.google.com/spreadsheets/d/1Kz8qNPZIqq10folTQrs7L1dYLQj0XaG2K3NIs_apK40/edit#gid=0"",""bd!A1:N1000""),2,FALSE))"),"")</f>
        <v/>
      </c>
      <c r="C388" s="5" t="str">
        <f>IFERROR(__xludf.DUMMYFUNCTION("IF($A388="""","""",VLOOKUP($A388,IMPORTRANGE(""https://docs.google.com/spreadsheets/d/1Kz8qNPZIqq10folTQrs7L1dYLQj0XaG2K3NIs_apK40/edit#gid=0"",""bd!A1:N1000""),3,FALSE))"),"")</f>
        <v/>
      </c>
      <c r="D388" s="5" t="str">
        <f>IFERROR(__xludf.DUMMYFUNCTION("IF($A388="""","""",VLOOKUP($A388,IMPORTRANGE(""https://docs.google.com/spreadsheets/d/1Kz8qNPZIqq10folTQrs7L1dYLQj0XaG2K3NIs_apK40/edit#gid=0"",""bd!A1:N1000""),12,FALSE))"),"")</f>
        <v/>
      </c>
      <c r="E388" s="5" t="str">
        <f>IFERROR(__xludf.DUMMYFUNCTION("IF($A388="""","""",VLOOKUP($A388,IMPORTRANGE(""https://docs.google.com/spreadsheets/d/1Kz8qNPZIqq10folTQrs7L1dYLQj0XaG2K3NIs_apK40/edit#gid=0"",""bd!A1:N1000""),11,FALSE))"),"")</f>
        <v/>
      </c>
      <c r="F388" s="5" t="str">
        <f>IFERROR(__xludf.DUMMYFUNCTION("if(A388="""","""",SPLIT(E388,"",""))"),"")</f>
        <v/>
      </c>
      <c r="G388" s="5"/>
      <c r="H388" s="6" t="str">
        <f t="shared" si="1"/>
        <v/>
      </c>
      <c r="K388" s="7"/>
    </row>
    <row r="389">
      <c r="A389" s="8"/>
      <c r="B389" s="5" t="str">
        <f>IFERROR(__xludf.DUMMYFUNCTION("IF(A389="""","""",VLOOKUP(A389,IMPORTRANGE(""https://docs.google.com/spreadsheets/d/1Kz8qNPZIqq10folTQrs7L1dYLQj0XaG2K3NIs_apK40/edit#gid=0"",""bd!A1:N1000""),2,FALSE))"),"")</f>
        <v/>
      </c>
      <c r="C389" s="5" t="str">
        <f>IFERROR(__xludf.DUMMYFUNCTION("IF($A389="""","""",VLOOKUP($A389,IMPORTRANGE(""https://docs.google.com/spreadsheets/d/1Kz8qNPZIqq10folTQrs7L1dYLQj0XaG2K3NIs_apK40/edit#gid=0"",""bd!A1:N1000""),3,FALSE))"),"")</f>
        <v/>
      </c>
      <c r="D389" s="5" t="str">
        <f>IFERROR(__xludf.DUMMYFUNCTION("IF($A389="""","""",VLOOKUP($A389,IMPORTRANGE(""https://docs.google.com/spreadsheets/d/1Kz8qNPZIqq10folTQrs7L1dYLQj0XaG2K3NIs_apK40/edit#gid=0"",""bd!A1:N1000""),12,FALSE))"),"")</f>
        <v/>
      </c>
      <c r="E389" s="5" t="str">
        <f>IFERROR(__xludf.DUMMYFUNCTION("IF($A389="""","""",VLOOKUP($A389,IMPORTRANGE(""https://docs.google.com/spreadsheets/d/1Kz8qNPZIqq10folTQrs7L1dYLQj0XaG2K3NIs_apK40/edit#gid=0"",""bd!A1:N1000""),11,FALSE))"),"")</f>
        <v/>
      </c>
      <c r="F389" s="5" t="str">
        <f>IFERROR(__xludf.DUMMYFUNCTION("if(A389="""","""",SPLIT(E389,"",""))"),"")</f>
        <v/>
      </c>
      <c r="G389" s="5"/>
      <c r="H389" s="6" t="str">
        <f t="shared" si="1"/>
        <v/>
      </c>
      <c r="K389" s="7"/>
    </row>
    <row r="390">
      <c r="A390" s="8"/>
      <c r="B390" s="5" t="str">
        <f>IFERROR(__xludf.DUMMYFUNCTION("IF(A390="""","""",VLOOKUP(A390,IMPORTRANGE(""https://docs.google.com/spreadsheets/d/1Kz8qNPZIqq10folTQrs7L1dYLQj0XaG2K3NIs_apK40/edit#gid=0"",""bd!A1:N1000""),2,FALSE))"),"")</f>
        <v/>
      </c>
      <c r="C390" s="5" t="str">
        <f>IFERROR(__xludf.DUMMYFUNCTION("IF($A390="""","""",VLOOKUP($A390,IMPORTRANGE(""https://docs.google.com/spreadsheets/d/1Kz8qNPZIqq10folTQrs7L1dYLQj0XaG2K3NIs_apK40/edit#gid=0"",""bd!A1:N1000""),3,FALSE))"),"")</f>
        <v/>
      </c>
      <c r="D390" s="5" t="str">
        <f>IFERROR(__xludf.DUMMYFUNCTION("IF($A390="""","""",VLOOKUP($A390,IMPORTRANGE(""https://docs.google.com/spreadsheets/d/1Kz8qNPZIqq10folTQrs7L1dYLQj0XaG2K3NIs_apK40/edit#gid=0"",""bd!A1:N1000""),12,FALSE))"),"")</f>
        <v/>
      </c>
      <c r="E390" s="5" t="str">
        <f>IFERROR(__xludf.DUMMYFUNCTION("IF($A390="""","""",VLOOKUP($A390,IMPORTRANGE(""https://docs.google.com/spreadsheets/d/1Kz8qNPZIqq10folTQrs7L1dYLQj0XaG2K3NIs_apK40/edit#gid=0"",""bd!A1:N1000""),11,FALSE))"),"")</f>
        <v/>
      </c>
      <c r="F390" s="5" t="str">
        <f>IFERROR(__xludf.DUMMYFUNCTION("if(A390="""","""",SPLIT(E390,"",""))"),"")</f>
        <v/>
      </c>
      <c r="G390" s="5"/>
      <c r="H390" s="6" t="str">
        <f t="shared" si="1"/>
        <v/>
      </c>
      <c r="K390" s="7"/>
    </row>
    <row r="391">
      <c r="A391" s="8"/>
      <c r="B391" s="5" t="str">
        <f>IFERROR(__xludf.DUMMYFUNCTION("IF(A391="""","""",VLOOKUP(A391,IMPORTRANGE(""https://docs.google.com/spreadsheets/d/1Kz8qNPZIqq10folTQrs7L1dYLQj0XaG2K3NIs_apK40/edit#gid=0"",""bd!A1:N1000""),2,FALSE))"),"")</f>
        <v/>
      </c>
      <c r="C391" s="5" t="str">
        <f>IFERROR(__xludf.DUMMYFUNCTION("IF($A391="""","""",VLOOKUP($A391,IMPORTRANGE(""https://docs.google.com/spreadsheets/d/1Kz8qNPZIqq10folTQrs7L1dYLQj0XaG2K3NIs_apK40/edit#gid=0"",""bd!A1:N1000""),3,FALSE))"),"")</f>
        <v/>
      </c>
      <c r="D391" s="5" t="str">
        <f>IFERROR(__xludf.DUMMYFUNCTION("IF($A391="""","""",VLOOKUP($A391,IMPORTRANGE(""https://docs.google.com/spreadsheets/d/1Kz8qNPZIqq10folTQrs7L1dYLQj0XaG2K3NIs_apK40/edit#gid=0"",""bd!A1:N1000""),12,FALSE))"),"")</f>
        <v/>
      </c>
      <c r="E391" s="5" t="str">
        <f>IFERROR(__xludf.DUMMYFUNCTION("IF($A391="""","""",VLOOKUP($A391,IMPORTRANGE(""https://docs.google.com/spreadsheets/d/1Kz8qNPZIqq10folTQrs7L1dYLQj0XaG2K3NIs_apK40/edit#gid=0"",""bd!A1:N1000""),11,FALSE))"),"")</f>
        <v/>
      </c>
      <c r="F391" s="5" t="str">
        <f>IFERROR(__xludf.DUMMYFUNCTION("if(A391="""","""",SPLIT(E391,"",""))"),"")</f>
        <v/>
      </c>
      <c r="G391" s="5"/>
      <c r="H391" s="6" t="str">
        <f t="shared" si="1"/>
        <v/>
      </c>
      <c r="K391" s="7"/>
    </row>
    <row r="392">
      <c r="A392" s="8"/>
      <c r="B392" s="5" t="str">
        <f>IFERROR(__xludf.DUMMYFUNCTION("IF(A392="""","""",VLOOKUP(A392,IMPORTRANGE(""https://docs.google.com/spreadsheets/d/1Kz8qNPZIqq10folTQrs7L1dYLQj0XaG2K3NIs_apK40/edit#gid=0"",""bd!A1:N1000""),2,FALSE))"),"")</f>
        <v/>
      </c>
      <c r="C392" s="5" t="str">
        <f>IFERROR(__xludf.DUMMYFUNCTION("IF($A392="""","""",VLOOKUP($A392,IMPORTRANGE(""https://docs.google.com/spreadsheets/d/1Kz8qNPZIqq10folTQrs7L1dYLQj0XaG2K3NIs_apK40/edit#gid=0"",""bd!A1:N1000""),3,FALSE))"),"")</f>
        <v/>
      </c>
      <c r="D392" s="5" t="str">
        <f>IFERROR(__xludf.DUMMYFUNCTION("IF($A392="""","""",VLOOKUP($A392,IMPORTRANGE(""https://docs.google.com/spreadsheets/d/1Kz8qNPZIqq10folTQrs7L1dYLQj0XaG2K3NIs_apK40/edit#gid=0"",""bd!A1:N1000""),12,FALSE))"),"")</f>
        <v/>
      </c>
      <c r="E392" s="5" t="str">
        <f>IFERROR(__xludf.DUMMYFUNCTION("IF($A392="""","""",VLOOKUP($A392,IMPORTRANGE(""https://docs.google.com/spreadsheets/d/1Kz8qNPZIqq10folTQrs7L1dYLQj0XaG2K3NIs_apK40/edit#gid=0"",""bd!A1:N1000""),11,FALSE))"),"")</f>
        <v/>
      </c>
      <c r="F392" s="5" t="str">
        <f>IFERROR(__xludf.DUMMYFUNCTION("if(A392="""","""",SPLIT(E392,"",""))"),"")</f>
        <v/>
      </c>
      <c r="G392" s="5"/>
      <c r="H392" s="6" t="str">
        <f t="shared" si="1"/>
        <v/>
      </c>
      <c r="K392" s="7"/>
    </row>
    <row r="393">
      <c r="A393" s="8"/>
      <c r="B393" s="5" t="str">
        <f>IFERROR(__xludf.DUMMYFUNCTION("IF(A393="""","""",VLOOKUP(A393,IMPORTRANGE(""https://docs.google.com/spreadsheets/d/1Kz8qNPZIqq10folTQrs7L1dYLQj0XaG2K3NIs_apK40/edit#gid=0"",""bd!A1:N1000""),2,FALSE))"),"")</f>
        <v/>
      </c>
      <c r="C393" s="5" t="str">
        <f>IFERROR(__xludf.DUMMYFUNCTION("IF($A393="""","""",VLOOKUP($A393,IMPORTRANGE(""https://docs.google.com/spreadsheets/d/1Kz8qNPZIqq10folTQrs7L1dYLQj0XaG2K3NIs_apK40/edit#gid=0"",""bd!A1:N1000""),3,FALSE))"),"")</f>
        <v/>
      </c>
      <c r="D393" s="5" t="str">
        <f>IFERROR(__xludf.DUMMYFUNCTION("IF($A393="""","""",VLOOKUP($A393,IMPORTRANGE(""https://docs.google.com/spreadsheets/d/1Kz8qNPZIqq10folTQrs7L1dYLQj0XaG2K3NIs_apK40/edit#gid=0"",""bd!A1:N1000""),12,FALSE))"),"")</f>
        <v/>
      </c>
      <c r="E393" s="5" t="str">
        <f>IFERROR(__xludf.DUMMYFUNCTION("IF($A393="""","""",VLOOKUP($A393,IMPORTRANGE(""https://docs.google.com/spreadsheets/d/1Kz8qNPZIqq10folTQrs7L1dYLQj0XaG2K3NIs_apK40/edit#gid=0"",""bd!A1:N1000""),11,FALSE))"),"")</f>
        <v/>
      </c>
      <c r="F393" s="5" t="str">
        <f>IFERROR(__xludf.DUMMYFUNCTION("if(A393="""","""",SPLIT(E393,"",""))"),"")</f>
        <v/>
      </c>
      <c r="G393" s="5"/>
      <c r="H393" s="6" t="str">
        <f t="shared" si="1"/>
        <v/>
      </c>
      <c r="K393" s="7"/>
    </row>
    <row r="394">
      <c r="A394" s="8"/>
      <c r="B394" s="5" t="str">
        <f>IFERROR(__xludf.DUMMYFUNCTION("IF(A394="""","""",VLOOKUP(A394,IMPORTRANGE(""https://docs.google.com/spreadsheets/d/1Kz8qNPZIqq10folTQrs7L1dYLQj0XaG2K3NIs_apK40/edit#gid=0"",""bd!A1:N1000""),2,FALSE))"),"")</f>
        <v/>
      </c>
      <c r="C394" s="5" t="str">
        <f>IFERROR(__xludf.DUMMYFUNCTION("IF($A394="""","""",VLOOKUP($A394,IMPORTRANGE(""https://docs.google.com/spreadsheets/d/1Kz8qNPZIqq10folTQrs7L1dYLQj0XaG2K3NIs_apK40/edit#gid=0"",""bd!A1:N1000""),3,FALSE))"),"")</f>
        <v/>
      </c>
      <c r="D394" s="5" t="str">
        <f>IFERROR(__xludf.DUMMYFUNCTION("IF($A394="""","""",VLOOKUP($A394,IMPORTRANGE(""https://docs.google.com/spreadsheets/d/1Kz8qNPZIqq10folTQrs7L1dYLQj0XaG2K3NIs_apK40/edit#gid=0"",""bd!A1:N1000""),12,FALSE))"),"")</f>
        <v/>
      </c>
      <c r="E394" s="5" t="str">
        <f>IFERROR(__xludf.DUMMYFUNCTION("IF($A394="""","""",VLOOKUP($A394,IMPORTRANGE(""https://docs.google.com/spreadsheets/d/1Kz8qNPZIqq10folTQrs7L1dYLQj0XaG2K3NIs_apK40/edit#gid=0"",""bd!A1:N1000""),11,FALSE))"),"")</f>
        <v/>
      </c>
      <c r="F394" s="5" t="str">
        <f>IFERROR(__xludf.DUMMYFUNCTION("if(A394="""","""",SPLIT(E394,"",""))"),"")</f>
        <v/>
      </c>
      <c r="G394" s="5"/>
      <c r="H394" s="6" t="str">
        <f t="shared" si="1"/>
        <v/>
      </c>
      <c r="K394" s="7"/>
    </row>
    <row r="395">
      <c r="A395" s="8"/>
      <c r="B395" s="5" t="str">
        <f>IFERROR(__xludf.DUMMYFUNCTION("IF(A395="""","""",VLOOKUP(A395,IMPORTRANGE(""https://docs.google.com/spreadsheets/d/1Kz8qNPZIqq10folTQrs7L1dYLQj0XaG2K3NIs_apK40/edit#gid=0"",""bd!A1:N1000""),2,FALSE))"),"")</f>
        <v/>
      </c>
      <c r="C395" s="5" t="str">
        <f>IFERROR(__xludf.DUMMYFUNCTION("IF($A395="""","""",VLOOKUP($A395,IMPORTRANGE(""https://docs.google.com/spreadsheets/d/1Kz8qNPZIqq10folTQrs7L1dYLQj0XaG2K3NIs_apK40/edit#gid=0"",""bd!A1:N1000""),3,FALSE))"),"")</f>
        <v/>
      </c>
      <c r="D395" s="5" t="str">
        <f>IFERROR(__xludf.DUMMYFUNCTION("IF($A395="""","""",VLOOKUP($A395,IMPORTRANGE(""https://docs.google.com/spreadsheets/d/1Kz8qNPZIqq10folTQrs7L1dYLQj0XaG2K3NIs_apK40/edit#gid=0"",""bd!A1:N1000""),12,FALSE))"),"")</f>
        <v/>
      </c>
      <c r="E395" s="5" t="str">
        <f>IFERROR(__xludf.DUMMYFUNCTION("IF($A395="""","""",VLOOKUP($A395,IMPORTRANGE(""https://docs.google.com/spreadsheets/d/1Kz8qNPZIqq10folTQrs7L1dYLQj0XaG2K3NIs_apK40/edit#gid=0"",""bd!A1:N1000""),11,FALSE))"),"")</f>
        <v/>
      </c>
      <c r="F395" s="5" t="str">
        <f>IFERROR(__xludf.DUMMYFUNCTION("if(A395="""","""",SPLIT(E395,"",""))"),"")</f>
        <v/>
      </c>
      <c r="G395" s="5"/>
      <c r="H395" s="6" t="str">
        <f t="shared" si="1"/>
        <v/>
      </c>
      <c r="K395" s="7"/>
    </row>
    <row r="396">
      <c r="A396" s="8"/>
      <c r="B396" s="5" t="str">
        <f>IFERROR(__xludf.DUMMYFUNCTION("IF(A396="""","""",VLOOKUP(A396,IMPORTRANGE(""https://docs.google.com/spreadsheets/d/1Kz8qNPZIqq10folTQrs7L1dYLQj0XaG2K3NIs_apK40/edit#gid=0"",""bd!A1:N1000""),2,FALSE))"),"")</f>
        <v/>
      </c>
      <c r="C396" s="5" t="str">
        <f>IFERROR(__xludf.DUMMYFUNCTION("IF($A396="""","""",VLOOKUP($A396,IMPORTRANGE(""https://docs.google.com/spreadsheets/d/1Kz8qNPZIqq10folTQrs7L1dYLQj0XaG2K3NIs_apK40/edit#gid=0"",""bd!A1:N1000""),3,FALSE))"),"")</f>
        <v/>
      </c>
      <c r="D396" s="5" t="str">
        <f>IFERROR(__xludf.DUMMYFUNCTION("IF($A396="""","""",VLOOKUP($A396,IMPORTRANGE(""https://docs.google.com/spreadsheets/d/1Kz8qNPZIqq10folTQrs7L1dYLQj0XaG2K3NIs_apK40/edit#gid=0"",""bd!A1:N1000""),12,FALSE))"),"")</f>
        <v/>
      </c>
      <c r="E396" s="5" t="str">
        <f>IFERROR(__xludf.DUMMYFUNCTION("IF($A396="""","""",VLOOKUP($A396,IMPORTRANGE(""https://docs.google.com/spreadsheets/d/1Kz8qNPZIqq10folTQrs7L1dYLQj0XaG2K3NIs_apK40/edit#gid=0"",""bd!A1:N1000""),11,FALSE))"),"")</f>
        <v/>
      </c>
      <c r="F396" s="5" t="str">
        <f>IFERROR(__xludf.DUMMYFUNCTION("if(A396="""","""",SPLIT(E396,"",""))"),"")</f>
        <v/>
      </c>
      <c r="G396" s="5"/>
      <c r="H396" s="6" t="str">
        <f t="shared" si="1"/>
        <v/>
      </c>
      <c r="K396" s="7"/>
    </row>
    <row r="397">
      <c r="A397" s="8"/>
      <c r="B397" s="5" t="str">
        <f>IFERROR(__xludf.DUMMYFUNCTION("IF(A397="""","""",VLOOKUP(A397,IMPORTRANGE(""https://docs.google.com/spreadsheets/d/1Kz8qNPZIqq10folTQrs7L1dYLQj0XaG2K3NIs_apK40/edit#gid=0"",""bd!A1:N1000""),2,FALSE))"),"")</f>
        <v/>
      </c>
      <c r="C397" s="5" t="str">
        <f>IFERROR(__xludf.DUMMYFUNCTION("IF($A397="""","""",VLOOKUP($A397,IMPORTRANGE(""https://docs.google.com/spreadsheets/d/1Kz8qNPZIqq10folTQrs7L1dYLQj0XaG2K3NIs_apK40/edit#gid=0"",""bd!A1:N1000""),3,FALSE))"),"")</f>
        <v/>
      </c>
      <c r="D397" s="5" t="str">
        <f>IFERROR(__xludf.DUMMYFUNCTION("IF($A397="""","""",VLOOKUP($A397,IMPORTRANGE(""https://docs.google.com/spreadsheets/d/1Kz8qNPZIqq10folTQrs7L1dYLQj0XaG2K3NIs_apK40/edit#gid=0"",""bd!A1:N1000""),12,FALSE))"),"")</f>
        <v/>
      </c>
      <c r="E397" s="5" t="str">
        <f>IFERROR(__xludf.DUMMYFUNCTION("IF($A397="""","""",VLOOKUP($A397,IMPORTRANGE(""https://docs.google.com/spreadsheets/d/1Kz8qNPZIqq10folTQrs7L1dYLQj0XaG2K3NIs_apK40/edit#gid=0"",""bd!A1:N1000""),11,FALSE))"),"")</f>
        <v/>
      </c>
      <c r="F397" s="5" t="str">
        <f>IFERROR(__xludf.DUMMYFUNCTION("if(A397="""","""",SPLIT(E397,"",""))"),"")</f>
        <v/>
      </c>
      <c r="G397" s="5"/>
      <c r="H397" s="6" t="str">
        <f t="shared" si="1"/>
        <v/>
      </c>
      <c r="K397" s="7"/>
    </row>
    <row r="398">
      <c r="A398" s="8"/>
      <c r="B398" s="5" t="str">
        <f>IFERROR(__xludf.DUMMYFUNCTION("IF(A398="""","""",VLOOKUP(A398,IMPORTRANGE(""https://docs.google.com/spreadsheets/d/1Kz8qNPZIqq10folTQrs7L1dYLQj0XaG2K3NIs_apK40/edit#gid=0"",""bd!A1:N1000""),2,FALSE))"),"")</f>
        <v/>
      </c>
      <c r="C398" s="5" t="str">
        <f>IFERROR(__xludf.DUMMYFUNCTION("IF($A398="""","""",VLOOKUP($A398,IMPORTRANGE(""https://docs.google.com/spreadsheets/d/1Kz8qNPZIqq10folTQrs7L1dYLQj0XaG2K3NIs_apK40/edit#gid=0"",""bd!A1:N1000""),3,FALSE))"),"")</f>
        <v/>
      </c>
      <c r="D398" s="5" t="str">
        <f>IFERROR(__xludf.DUMMYFUNCTION("IF($A398="""","""",VLOOKUP($A398,IMPORTRANGE(""https://docs.google.com/spreadsheets/d/1Kz8qNPZIqq10folTQrs7L1dYLQj0XaG2K3NIs_apK40/edit#gid=0"",""bd!A1:N1000""),12,FALSE))"),"")</f>
        <v/>
      </c>
      <c r="E398" s="5" t="str">
        <f>IFERROR(__xludf.DUMMYFUNCTION("IF($A398="""","""",VLOOKUP($A398,IMPORTRANGE(""https://docs.google.com/spreadsheets/d/1Kz8qNPZIqq10folTQrs7L1dYLQj0XaG2K3NIs_apK40/edit#gid=0"",""bd!A1:N1000""),11,FALSE))"),"")</f>
        <v/>
      </c>
      <c r="F398" s="5" t="str">
        <f>IFERROR(__xludf.DUMMYFUNCTION("if(A398="""","""",SPLIT(E398,"",""))"),"")</f>
        <v/>
      </c>
      <c r="G398" s="5"/>
      <c r="H398" s="6" t="str">
        <f t="shared" si="1"/>
        <v/>
      </c>
      <c r="K398" s="7"/>
    </row>
    <row r="399">
      <c r="A399" s="8"/>
      <c r="B399" s="5" t="str">
        <f>IFERROR(__xludf.DUMMYFUNCTION("IF(A399="""","""",VLOOKUP(A399,IMPORTRANGE(""https://docs.google.com/spreadsheets/d/1Kz8qNPZIqq10folTQrs7L1dYLQj0XaG2K3NIs_apK40/edit#gid=0"",""bd!A1:N1000""),2,FALSE))"),"")</f>
        <v/>
      </c>
      <c r="C399" s="5" t="str">
        <f>IFERROR(__xludf.DUMMYFUNCTION("IF($A399="""","""",VLOOKUP($A399,IMPORTRANGE(""https://docs.google.com/spreadsheets/d/1Kz8qNPZIqq10folTQrs7L1dYLQj0XaG2K3NIs_apK40/edit#gid=0"",""bd!A1:N1000""),3,FALSE))"),"")</f>
        <v/>
      </c>
      <c r="D399" s="5" t="str">
        <f>IFERROR(__xludf.DUMMYFUNCTION("IF($A399="""","""",VLOOKUP($A399,IMPORTRANGE(""https://docs.google.com/spreadsheets/d/1Kz8qNPZIqq10folTQrs7L1dYLQj0XaG2K3NIs_apK40/edit#gid=0"",""bd!A1:N1000""),12,FALSE))"),"")</f>
        <v/>
      </c>
      <c r="E399" s="5" t="str">
        <f>IFERROR(__xludf.DUMMYFUNCTION("IF($A399="""","""",VLOOKUP($A399,IMPORTRANGE(""https://docs.google.com/spreadsheets/d/1Kz8qNPZIqq10folTQrs7L1dYLQj0XaG2K3NIs_apK40/edit#gid=0"",""bd!A1:N1000""),11,FALSE))"),"")</f>
        <v/>
      </c>
      <c r="F399" s="5" t="str">
        <f>IFERROR(__xludf.DUMMYFUNCTION("if(A399="""","""",SPLIT(E399,"",""))"),"")</f>
        <v/>
      </c>
      <c r="G399" s="5"/>
      <c r="H399" s="6" t="str">
        <f t="shared" si="1"/>
        <v/>
      </c>
      <c r="K399" s="7"/>
    </row>
    <row r="400">
      <c r="A400" s="8"/>
      <c r="B400" s="5" t="str">
        <f>IFERROR(__xludf.DUMMYFUNCTION("IF(A400="""","""",VLOOKUP(A400,IMPORTRANGE(""https://docs.google.com/spreadsheets/d/1Kz8qNPZIqq10folTQrs7L1dYLQj0XaG2K3NIs_apK40/edit#gid=0"",""bd!A1:N1000""),2,FALSE))"),"")</f>
        <v/>
      </c>
      <c r="C400" s="5" t="str">
        <f>IFERROR(__xludf.DUMMYFUNCTION("IF($A400="""","""",VLOOKUP($A400,IMPORTRANGE(""https://docs.google.com/spreadsheets/d/1Kz8qNPZIqq10folTQrs7L1dYLQj0XaG2K3NIs_apK40/edit#gid=0"",""bd!A1:N1000""),3,FALSE))"),"")</f>
        <v/>
      </c>
      <c r="D400" s="5" t="str">
        <f>IFERROR(__xludf.DUMMYFUNCTION("IF($A400="""","""",VLOOKUP($A400,IMPORTRANGE(""https://docs.google.com/spreadsheets/d/1Kz8qNPZIqq10folTQrs7L1dYLQj0XaG2K3NIs_apK40/edit#gid=0"",""bd!A1:N1000""),12,FALSE))"),"")</f>
        <v/>
      </c>
      <c r="E400" s="5" t="str">
        <f>IFERROR(__xludf.DUMMYFUNCTION("IF($A400="""","""",VLOOKUP($A400,IMPORTRANGE(""https://docs.google.com/spreadsheets/d/1Kz8qNPZIqq10folTQrs7L1dYLQj0XaG2K3NIs_apK40/edit#gid=0"",""bd!A1:N1000""),11,FALSE))"),"")</f>
        <v/>
      </c>
      <c r="F400" s="5" t="str">
        <f>IFERROR(__xludf.DUMMYFUNCTION("if(A400="""","""",SPLIT(E400,"",""))"),"")</f>
        <v/>
      </c>
      <c r="G400" s="5"/>
      <c r="H400" s="6" t="str">
        <f t="shared" si="1"/>
        <v/>
      </c>
      <c r="K400" s="7"/>
    </row>
    <row r="401">
      <c r="A401" s="8"/>
      <c r="B401" s="5" t="str">
        <f>IFERROR(__xludf.DUMMYFUNCTION("IF(A401="""","""",VLOOKUP(A401,IMPORTRANGE(""https://docs.google.com/spreadsheets/d/1Kz8qNPZIqq10folTQrs7L1dYLQj0XaG2K3NIs_apK40/edit#gid=0"",""bd!A1:N1000""),2,FALSE))"),"")</f>
        <v/>
      </c>
      <c r="C401" s="5" t="str">
        <f>IFERROR(__xludf.DUMMYFUNCTION("IF($A401="""","""",VLOOKUP($A401,IMPORTRANGE(""https://docs.google.com/spreadsheets/d/1Kz8qNPZIqq10folTQrs7L1dYLQj0XaG2K3NIs_apK40/edit#gid=0"",""bd!A1:N1000""),3,FALSE))"),"")</f>
        <v/>
      </c>
      <c r="D401" s="5" t="str">
        <f>IFERROR(__xludf.DUMMYFUNCTION("IF($A401="""","""",VLOOKUP($A401,IMPORTRANGE(""https://docs.google.com/spreadsheets/d/1Kz8qNPZIqq10folTQrs7L1dYLQj0XaG2K3NIs_apK40/edit#gid=0"",""bd!A1:N1000""),12,FALSE))"),"")</f>
        <v/>
      </c>
      <c r="E401" s="5" t="str">
        <f>IFERROR(__xludf.DUMMYFUNCTION("IF($A401="""","""",VLOOKUP($A401,IMPORTRANGE(""https://docs.google.com/spreadsheets/d/1Kz8qNPZIqq10folTQrs7L1dYLQj0XaG2K3NIs_apK40/edit#gid=0"",""bd!A1:N1000""),11,FALSE))"),"")</f>
        <v/>
      </c>
      <c r="F401" s="5" t="str">
        <f>IFERROR(__xludf.DUMMYFUNCTION("if(A401="""","""",SPLIT(E401,"",""))"),"")</f>
        <v/>
      </c>
      <c r="G401" s="5"/>
      <c r="H401" s="6" t="str">
        <f t="shared" si="1"/>
        <v/>
      </c>
      <c r="K401" s="7"/>
    </row>
    <row r="402">
      <c r="A402" s="8"/>
      <c r="B402" s="5" t="str">
        <f>IFERROR(__xludf.DUMMYFUNCTION("IF(A402="""","""",VLOOKUP(A402,IMPORTRANGE(""https://docs.google.com/spreadsheets/d/1Kz8qNPZIqq10folTQrs7L1dYLQj0XaG2K3NIs_apK40/edit#gid=0"",""bd!A1:N1000""),2,FALSE))"),"")</f>
        <v/>
      </c>
      <c r="C402" s="5" t="str">
        <f>IFERROR(__xludf.DUMMYFUNCTION("IF($A402="""","""",VLOOKUP($A402,IMPORTRANGE(""https://docs.google.com/spreadsheets/d/1Kz8qNPZIqq10folTQrs7L1dYLQj0XaG2K3NIs_apK40/edit#gid=0"",""bd!A1:N1000""),3,FALSE))"),"")</f>
        <v/>
      </c>
      <c r="D402" s="5" t="str">
        <f>IFERROR(__xludf.DUMMYFUNCTION("IF($A402="""","""",VLOOKUP($A402,IMPORTRANGE(""https://docs.google.com/spreadsheets/d/1Kz8qNPZIqq10folTQrs7L1dYLQj0XaG2K3NIs_apK40/edit#gid=0"",""bd!A1:N1000""),12,FALSE))"),"")</f>
        <v/>
      </c>
      <c r="E402" s="5" t="str">
        <f>IFERROR(__xludf.DUMMYFUNCTION("IF($A402="""","""",VLOOKUP($A402,IMPORTRANGE(""https://docs.google.com/spreadsheets/d/1Kz8qNPZIqq10folTQrs7L1dYLQj0XaG2K3NIs_apK40/edit#gid=0"",""bd!A1:N1000""),11,FALSE))"),"")</f>
        <v/>
      </c>
      <c r="F402" s="5" t="str">
        <f>IFERROR(__xludf.DUMMYFUNCTION("if(A402="""","""",SPLIT(E402,"",""))"),"")</f>
        <v/>
      </c>
      <c r="G402" s="5"/>
      <c r="H402" s="6" t="str">
        <f t="shared" si="1"/>
        <v/>
      </c>
      <c r="K402" s="7"/>
    </row>
    <row r="403">
      <c r="A403" s="8"/>
      <c r="B403" s="5" t="str">
        <f>IFERROR(__xludf.DUMMYFUNCTION("IF(A403="""","""",VLOOKUP(A403,IMPORTRANGE(""https://docs.google.com/spreadsheets/d/1Kz8qNPZIqq10folTQrs7L1dYLQj0XaG2K3NIs_apK40/edit#gid=0"",""bd!A1:N1000""),2,FALSE))"),"")</f>
        <v/>
      </c>
      <c r="C403" s="5" t="str">
        <f>IFERROR(__xludf.DUMMYFUNCTION("IF($A403="""","""",VLOOKUP($A403,IMPORTRANGE(""https://docs.google.com/spreadsheets/d/1Kz8qNPZIqq10folTQrs7L1dYLQj0XaG2K3NIs_apK40/edit#gid=0"",""bd!A1:N1000""),3,FALSE))"),"")</f>
        <v/>
      </c>
      <c r="D403" s="5" t="str">
        <f>IFERROR(__xludf.DUMMYFUNCTION("IF($A403="""","""",VLOOKUP($A403,IMPORTRANGE(""https://docs.google.com/spreadsheets/d/1Kz8qNPZIqq10folTQrs7L1dYLQj0XaG2K3NIs_apK40/edit#gid=0"",""bd!A1:N1000""),12,FALSE))"),"")</f>
        <v/>
      </c>
      <c r="E403" s="5" t="str">
        <f>IFERROR(__xludf.DUMMYFUNCTION("IF($A403="""","""",VLOOKUP($A403,IMPORTRANGE(""https://docs.google.com/spreadsheets/d/1Kz8qNPZIqq10folTQrs7L1dYLQj0XaG2K3NIs_apK40/edit#gid=0"",""bd!A1:N1000""),11,FALSE))"),"")</f>
        <v/>
      </c>
      <c r="F403" s="5" t="str">
        <f>IFERROR(__xludf.DUMMYFUNCTION("if(A403="""","""",SPLIT(E403,"",""))"),"")</f>
        <v/>
      </c>
      <c r="G403" s="5"/>
      <c r="H403" s="6" t="str">
        <f t="shared" si="1"/>
        <v/>
      </c>
      <c r="K403" s="7"/>
    </row>
    <row r="404">
      <c r="A404" s="8"/>
      <c r="B404" s="5" t="str">
        <f>IFERROR(__xludf.DUMMYFUNCTION("IF(A404="""","""",VLOOKUP(A404,IMPORTRANGE(""https://docs.google.com/spreadsheets/d/1Kz8qNPZIqq10folTQrs7L1dYLQj0XaG2K3NIs_apK40/edit#gid=0"",""bd!A1:N1000""),2,FALSE))"),"")</f>
        <v/>
      </c>
      <c r="C404" s="5" t="str">
        <f>IFERROR(__xludf.DUMMYFUNCTION("IF($A404="""","""",VLOOKUP($A404,IMPORTRANGE(""https://docs.google.com/spreadsheets/d/1Kz8qNPZIqq10folTQrs7L1dYLQj0XaG2K3NIs_apK40/edit#gid=0"",""bd!A1:N1000""),3,FALSE))"),"")</f>
        <v/>
      </c>
      <c r="D404" s="5" t="str">
        <f>IFERROR(__xludf.DUMMYFUNCTION("IF($A404="""","""",VLOOKUP($A404,IMPORTRANGE(""https://docs.google.com/spreadsheets/d/1Kz8qNPZIqq10folTQrs7L1dYLQj0XaG2K3NIs_apK40/edit#gid=0"",""bd!A1:N1000""),12,FALSE))"),"")</f>
        <v/>
      </c>
      <c r="E404" s="5" t="str">
        <f>IFERROR(__xludf.DUMMYFUNCTION("IF($A404="""","""",VLOOKUP($A404,IMPORTRANGE(""https://docs.google.com/spreadsheets/d/1Kz8qNPZIqq10folTQrs7L1dYLQj0XaG2K3NIs_apK40/edit#gid=0"",""bd!A1:N1000""),11,FALSE))"),"")</f>
        <v/>
      </c>
      <c r="F404" s="5" t="str">
        <f>IFERROR(__xludf.DUMMYFUNCTION("if(A404="""","""",SPLIT(E404,"",""))"),"")</f>
        <v/>
      </c>
      <c r="G404" s="5"/>
      <c r="H404" s="6" t="str">
        <f t="shared" si="1"/>
        <v/>
      </c>
      <c r="K404" s="7"/>
    </row>
    <row r="405">
      <c r="A405" s="8"/>
      <c r="B405" s="5" t="str">
        <f>IFERROR(__xludf.DUMMYFUNCTION("IF(A405="""","""",VLOOKUP(A405,IMPORTRANGE(""https://docs.google.com/spreadsheets/d/1Kz8qNPZIqq10folTQrs7L1dYLQj0XaG2K3NIs_apK40/edit#gid=0"",""bd!A1:N1000""),2,FALSE))"),"")</f>
        <v/>
      </c>
      <c r="C405" s="5" t="str">
        <f>IFERROR(__xludf.DUMMYFUNCTION("IF($A405="""","""",VLOOKUP($A405,IMPORTRANGE(""https://docs.google.com/spreadsheets/d/1Kz8qNPZIqq10folTQrs7L1dYLQj0XaG2K3NIs_apK40/edit#gid=0"",""bd!A1:N1000""),3,FALSE))"),"")</f>
        <v/>
      </c>
      <c r="D405" s="5" t="str">
        <f>IFERROR(__xludf.DUMMYFUNCTION("IF($A405="""","""",VLOOKUP($A405,IMPORTRANGE(""https://docs.google.com/spreadsheets/d/1Kz8qNPZIqq10folTQrs7L1dYLQj0XaG2K3NIs_apK40/edit#gid=0"",""bd!A1:N1000""),12,FALSE))"),"")</f>
        <v/>
      </c>
      <c r="E405" s="5" t="str">
        <f>IFERROR(__xludf.DUMMYFUNCTION("IF($A405="""","""",VLOOKUP($A405,IMPORTRANGE(""https://docs.google.com/spreadsheets/d/1Kz8qNPZIqq10folTQrs7L1dYLQj0XaG2K3NIs_apK40/edit#gid=0"",""bd!A1:N1000""),11,FALSE))"),"")</f>
        <v/>
      </c>
      <c r="F405" s="5" t="str">
        <f>IFERROR(__xludf.DUMMYFUNCTION("if(A405="""","""",SPLIT(E405,"",""))"),"")</f>
        <v/>
      </c>
      <c r="G405" s="5"/>
      <c r="H405" s="6" t="str">
        <f t="shared" si="1"/>
        <v/>
      </c>
      <c r="K405" s="7"/>
    </row>
    <row r="406">
      <c r="A406" s="8"/>
      <c r="B406" s="5" t="str">
        <f>IFERROR(__xludf.DUMMYFUNCTION("IF(A406="""","""",VLOOKUP(A406,IMPORTRANGE(""https://docs.google.com/spreadsheets/d/1Kz8qNPZIqq10folTQrs7L1dYLQj0XaG2K3NIs_apK40/edit#gid=0"",""bd!A1:N1000""),2,FALSE))"),"")</f>
        <v/>
      </c>
      <c r="C406" s="5" t="str">
        <f>IFERROR(__xludf.DUMMYFUNCTION("IF($A406="""","""",VLOOKUP($A406,IMPORTRANGE(""https://docs.google.com/spreadsheets/d/1Kz8qNPZIqq10folTQrs7L1dYLQj0XaG2K3NIs_apK40/edit#gid=0"",""bd!A1:N1000""),3,FALSE))"),"")</f>
        <v/>
      </c>
      <c r="D406" s="5" t="str">
        <f>IFERROR(__xludf.DUMMYFUNCTION("IF($A406="""","""",VLOOKUP($A406,IMPORTRANGE(""https://docs.google.com/spreadsheets/d/1Kz8qNPZIqq10folTQrs7L1dYLQj0XaG2K3NIs_apK40/edit#gid=0"",""bd!A1:N1000""),12,FALSE))"),"")</f>
        <v/>
      </c>
      <c r="E406" s="5" t="str">
        <f>IFERROR(__xludf.DUMMYFUNCTION("IF($A406="""","""",VLOOKUP($A406,IMPORTRANGE(""https://docs.google.com/spreadsheets/d/1Kz8qNPZIqq10folTQrs7L1dYLQj0XaG2K3NIs_apK40/edit#gid=0"",""bd!A1:N1000""),11,FALSE))"),"")</f>
        <v/>
      </c>
      <c r="F406" s="5" t="str">
        <f>IFERROR(__xludf.DUMMYFUNCTION("if(A406="""","""",SPLIT(E406,"",""))"),"")</f>
        <v/>
      </c>
      <c r="G406" s="5"/>
      <c r="H406" s="6" t="str">
        <f t="shared" si="1"/>
        <v/>
      </c>
      <c r="K406" s="7"/>
    </row>
    <row r="407">
      <c r="A407" s="8"/>
      <c r="B407" s="5" t="str">
        <f>IFERROR(__xludf.DUMMYFUNCTION("IF(A407="""","""",VLOOKUP(A407,IMPORTRANGE(""https://docs.google.com/spreadsheets/d/1Kz8qNPZIqq10folTQrs7L1dYLQj0XaG2K3NIs_apK40/edit#gid=0"",""bd!A1:N1000""),2,FALSE))"),"")</f>
        <v/>
      </c>
      <c r="C407" s="5" t="str">
        <f>IFERROR(__xludf.DUMMYFUNCTION("IF($A407="""","""",VLOOKUP($A407,IMPORTRANGE(""https://docs.google.com/spreadsheets/d/1Kz8qNPZIqq10folTQrs7L1dYLQj0XaG2K3NIs_apK40/edit#gid=0"",""bd!A1:N1000""),3,FALSE))"),"")</f>
        <v/>
      </c>
      <c r="D407" s="5" t="str">
        <f>IFERROR(__xludf.DUMMYFUNCTION("IF($A407="""","""",VLOOKUP($A407,IMPORTRANGE(""https://docs.google.com/spreadsheets/d/1Kz8qNPZIqq10folTQrs7L1dYLQj0XaG2K3NIs_apK40/edit#gid=0"",""bd!A1:N1000""),12,FALSE))"),"")</f>
        <v/>
      </c>
      <c r="E407" s="5" t="str">
        <f>IFERROR(__xludf.DUMMYFUNCTION("IF($A407="""","""",VLOOKUP($A407,IMPORTRANGE(""https://docs.google.com/spreadsheets/d/1Kz8qNPZIqq10folTQrs7L1dYLQj0XaG2K3NIs_apK40/edit#gid=0"",""bd!A1:N1000""),11,FALSE))"),"")</f>
        <v/>
      </c>
      <c r="F407" s="5" t="str">
        <f>IFERROR(__xludf.DUMMYFUNCTION("if(A407="""","""",SPLIT(E407,"",""))"),"")</f>
        <v/>
      </c>
      <c r="G407" s="5"/>
      <c r="H407" s="6" t="str">
        <f t="shared" si="1"/>
        <v/>
      </c>
      <c r="K407" s="7"/>
    </row>
    <row r="408">
      <c r="A408" s="8"/>
      <c r="B408" s="5" t="str">
        <f>IFERROR(__xludf.DUMMYFUNCTION("IF(A408="""","""",VLOOKUP(A408,IMPORTRANGE(""https://docs.google.com/spreadsheets/d/1Kz8qNPZIqq10folTQrs7L1dYLQj0XaG2K3NIs_apK40/edit#gid=0"",""bd!A1:N1000""),2,FALSE))"),"")</f>
        <v/>
      </c>
      <c r="C408" s="5" t="str">
        <f>IFERROR(__xludf.DUMMYFUNCTION("IF($A408="""","""",VLOOKUP($A408,IMPORTRANGE(""https://docs.google.com/spreadsheets/d/1Kz8qNPZIqq10folTQrs7L1dYLQj0XaG2K3NIs_apK40/edit#gid=0"",""bd!A1:N1000""),3,FALSE))"),"")</f>
        <v/>
      </c>
      <c r="D408" s="5" t="str">
        <f>IFERROR(__xludf.DUMMYFUNCTION("IF($A408="""","""",VLOOKUP($A408,IMPORTRANGE(""https://docs.google.com/spreadsheets/d/1Kz8qNPZIqq10folTQrs7L1dYLQj0XaG2K3NIs_apK40/edit#gid=0"",""bd!A1:N1000""),12,FALSE))"),"")</f>
        <v/>
      </c>
      <c r="E408" s="5" t="str">
        <f>IFERROR(__xludf.DUMMYFUNCTION("IF($A408="""","""",VLOOKUP($A408,IMPORTRANGE(""https://docs.google.com/spreadsheets/d/1Kz8qNPZIqq10folTQrs7L1dYLQj0XaG2K3NIs_apK40/edit#gid=0"",""bd!A1:N1000""),11,FALSE))"),"")</f>
        <v/>
      </c>
      <c r="F408" s="5" t="str">
        <f>IFERROR(__xludf.DUMMYFUNCTION("if(A408="""","""",SPLIT(E408,"",""))"),"")</f>
        <v/>
      </c>
      <c r="G408" s="5"/>
      <c r="H408" s="6" t="str">
        <f t="shared" si="1"/>
        <v/>
      </c>
      <c r="K408" s="7"/>
    </row>
    <row r="409">
      <c r="A409" s="8"/>
      <c r="B409" s="5" t="str">
        <f>IFERROR(__xludf.DUMMYFUNCTION("IF(A409="""","""",VLOOKUP(A409,IMPORTRANGE(""https://docs.google.com/spreadsheets/d/1Kz8qNPZIqq10folTQrs7L1dYLQj0XaG2K3NIs_apK40/edit#gid=0"",""bd!A1:N1000""),2,FALSE))"),"")</f>
        <v/>
      </c>
      <c r="C409" s="5" t="str">
        <f>IFERROR(__xludf.DUMMYFUNCTION("IF($A409="""","""",VLOOKUP($A409,IMPORTRANGE(""https://docs.google.com/spreadsheets/d/1Kz8qNPZIqq10folTQrs7L1dYLQj0XaG2K3NIs_apK40/edit#gid=0"",""bd!A1:N1000""),3,FALSE))"),"")</f>
        <v/>
      </c>
      <c r="D409" s="5" t="str">
        <f>IFERROR(__xludf.DUMMYFUNCTION("IF($A409="""","""",VLOOKUP($A409,IMPORTRANGE(""https://docs.google.com/spreadsheets/d/1Kz8qNPZIqq10folTQrs7L1dYLQj0XaG2K3NIs_apK40/edit#gid=0"",""bd!A1:N1000""),12,FALSE))"),"")</f>
        <v/>
      </c>
      <c r="E409" s="5" t="str">
        <f>IFERROR(__xludf.DUMMYFUNCTION("IF($A409="""","""",VLOOKUP($A409,IMPORTRANGE(""https://docs.google.com/spreadsheets/d/1Kz8qNPZIqq10folTQrs7L1dYLQj0XaG2K3NIs_apK40/edit#gid=0"",""bd!A1:N1000""),11,FALSE))"),"")</f>
        <v/>
      </c>
      <c r="F409" s="5" t="str">
        <f>IFERROR(__xludf.DUMMYFUNCTION("if(A409="""","""",SPLIT(E409,"",""))"),"")</f>
        <v/>
      </c>
      <c r="G409" s="5"/>
      <c r="H409" s="6" t="str">
        <f t="shared" si="1"/>
        <v/>
      </c>
      <c r="K409" s="7"/>
    </row>
    <row r="410">
      <c r="A410" s="8"/>
      <c r="B410" s="5" t="str">
        <f>IFERROR(__xludf.DUMMYFUNCTION("IF(A410="""","""",VLOOKUP(A410,IMPORTRANGE(""https://docs.google.com/spreadsheets/d/1Kz8qNPZIqq10folTQrs7L1dYLQj0XaG2K3NIs_apK40/edit#gid=0"",""bd!A1:N1000""),2,FALSE))"),"")</f>
        <v/>
      </c>
      <c r="C410" s="5" t="str">
        <f>IFERROR(__xludf.DUMMYFUNCTION("IF($A410="""","""",VLOOKUP($A410,IMPORTRANGE(""https://docs.google.com/spreadsheets/d/1Kz8qNPZIqq10folTQrs7L1dYLQj0XaG2K3NIs_apK40/edit#gid=0"",""bd!A1:N1000""),3,FALSE))"),"")</f>
        <v/>
      </c>
      <c r="D410" s="5" t="str">
        <f>IFERROR(__xludf.DUMMYFUNCTION("IF($A410="""","""",VLOOKUP($A410,IMPORTRANGE(""https://docs.google.com/spreadsheets/d/1Kz8qNPZIqq10folTQrs7L1dYLQj0XaG2K3NIs_apK40/edit#gid=0"",""bd!A1:N1000""),12,FALSE))"),"")</f>
        <v/>
      </c>
      <c r="E410" s="5" t="str">
        <f>IFERROR(__xludf.DUMMYFUNCTION("IF($A410="""","""",VLOOKUP($A410,IMPORTRANGE(""https://docs.google.com/spreadsheets/d/1Kz8qNPZIqq10folTQrs7L1dYLQj0XaG2K3NIs_apK40/edit#gid=0"",""bd!A1:N1000""),11,FALSE))"),"")</f>
        <v/>
      </c>
      <c r="F410" s="5" t="str">
        <f>IFERROR(__xludf.DUMMYFUNCTION("if(A410="""","""",SPLIT(E410,"",""))"),"")</f>
        <v/>
      </c>
      <c r="G410" s="5"/>
      <c r="H410" s="6" t="str">
        <f t="shared" si="1"/>
        <v/>
      </c>
      <c r="K410" s="7"/>
    </row>
    <row r="411">
      <c r="A411" s="8"/>
      <c r="B411" s="5" t="str">
        <f>IFERROR(__xludf.DUMMYFUNCTION("IF(A411="""","""",VLOOKUP(A411,IMPORTRANGE(""https://docs.google.com/spreadsheets/d/1Kz8qNPZIqq10folTQrs7L1dYLQj0XaG2K3NIs_apK40/edit#gid=0"",""bd!A1:N1000""),2,FALSE))"),"")</f>
        <v/>
      </c>
      <c r="C411" s="5" t="str">
        <f>IFERROR(__xludf.DUMMYFUNCTION("IF($A411="""","""",VLOOKUP($A411,IMPORTRANGE(""https://docs.google.com/spreadsheets/d/1Kz8qNPZIqq10folTQrs7L1dYLQj0XaG2K3NIs_apK40/edit#gid=0"",""bd!A1:N1000""),3,FALSE))"),"")</f>
        <v/>
      </c>
      <c r="D411" s="5" t="str">
        <f>IFERROR(__xludf.DUMMYFUNCTION("IF($A411="""","""",VLOOKUP($A411,IMPORTRANGE(""https://docs.google.com/spreadsheets/d/1Kz8qNPZIqq10folTQrs7L1dYLQj0XaG2K3NIs_apK40/edit#gid=0"",""bd!A1:N1000""),12,FALSE))"),"")</f>
        <v/>
      </c>
      <c r="E411" s="5" t="str">
        <f>IFERROR(__xludf.DUMMYFUNCTION("IF($A411="""","""",VLOOKUP($A411,IMPORTRANGE(""https://docs.google.com/spreadsheets/d/1Kz8qNPZIqq10folTQrs7L1dYLQj0XaG2K3NIs_apK40/edit#gid=0"",""bd!A1:N1000""),11,FALSE))"),"")</f>
        <v/>
      </c>
      <c r="F411" s="5" t="str">
        <f>IFERROR(__xludf.DUMMYFUNCTION("if(A411="""","""",SPLIT(E411,"",""))"),"")</f>
        <v/>
      </c>
      <c r="G411" s="5"/>
      <c r="H411" s="6" t="str">
        <f t="shared" si="1"/>
        <v/>
      </c>
      <c r="K411" s="7"/>
    </row>
    <row r="412">
      <c r="A412" s="8"/>
      <c r="B412" s="5" t="str">
        <f>IFERROR(__xludf.DUMMYFUNCTION("IF(A412="""","""",VLOOKUP(A412,IMPORTRANGE(""https://docs.google.com/spreadsheets/d/1Kz8qNPZIqq10folTQrs7L1dYLQj0XaG2K3NIs_apK40/edit#gid=0"",""bd!A1:N1000""),2,FALSE))"),"")</f>
        <v/>
      </c>
      <c r="C412" s="5" t="str">
        <f>IFERROR(__xludf.DUMMYFUNCTION("IF($A412="""","""",VLOOKUP($A412,IMPORTRANGE(""https://docs.google.com/spreadsheets/d/1Kz8qNPZIqq10folTQrs7L1dYLQj0XaG2K3NIs_apK40/edit#gid=0"",""bd!A1:N1000""),3,FALSE))"),"")</f>
        <v/>
      </c>
      <c r="D412" s="5" t="str">
        <f>IFERROR(__xludf.DUMMYFUNCTION("IF($A412="""","""",VLOOKUP($A412,IMPORTRANGE(""https://docs.google.com/spreadsheets/d/1Kz8qNPZIqq10folTQrs7L1dYLQj0XaG2K3NIs_apK40/edit#gid=0"",""bd!A1:N1000""),12,FALSE))"),"")</f>
        <v/>
      </c>
      <c r="E412" s="5" t="str">
        <f>IFERROR(__xludf.DUMMYFUNCTION("IF($A412="""","""",VLOOKUP($A412,IMPORTRANGE(""https://docs.google.com/spreadsheets/d/1Kz8qNPZIqq10folTQrs7L1dYLQj0XaG2K3NIs_apK40/edit#gid=0"",""bd!A1:N1000""),11,FALSE))"),"")</f>
        <v/>
      </c>
      <c r="F412" s="5" t="str">
        <f>IFERROR(__xludf.DUMMYFUNCTION("if(A412="""","""",SPLIT(E412,"",""))"),"")</f>
        <v/>
      </c>
      <c r="G412" s="5"/>
      <c r="H412" s="6" t="str">
        <f t="shared" si="1"/>
        <v/>
      </c>
      <c r="K412" s="7"/>
    </row>
    <row r="413">
      <c r="A413" s="8"/>
      <c r="B413" s="5" t="str">
        <f>IFERROR(__xludf.DUMMYFUNCTION("IF(A413="""","""",VLOOKUP(A413,IMPORTRANGE(""https://docs.google.com/spreadsheets/d/1Kz8qNPZIqq10folTQrs7L1dYLQj0XaG2K3NIs_apK40/edit#gid=0"",""bd!A1:N1000""),2,FALSE))"),"")</f>
        <v/>
      </c>
      <c r="C413" s="5" t="str">
        <f>IFERROR(__xludf.DUMMYFUNCTION("IF($A413="""","""",VLOOKUP($A413,IMPORTRANGE(""https://docs.google.com/spreadsheets/d/1Kz8qNPZIqq10folTQrs7L1dYLQj0XaG2K3NIs_apK40/edit#gid=0"",""bd!A1:N1000""),3,FALSE))"),"")</f>
        <v/>
      </c>
      <c r="D413" s="5" t="str">
        <f>IFERROR(__xludf.DUMMYFUNCTION("IF($A413="""","""",VLOOKUP($A413,IMPORTRANGE(""https://docs.google.com/spreadsheets/d/1Kz8qNPZIqq10folTQrs7L1dYLQj0XaG2K3NIs_apK40/edit#gid=0"",""bd!A1:N1000""),12,FALSE))"),"")</f>
        <v/>
      </c>
      <c r="E413" s="5" t="str">
        <f>IFERROR(__xludf.DUMMYFUNCTION("IF($A413="""","""",VLOOKUP($A413,IMPORTRANGE(""https://docs.google.com/spreadsheets/d/1Kz8qNPZIqq10folTQrs7L1dYLQj0XaG2K3NIs_apK40/edit#gid=0"",""bd!A1:N1000""),11,FALSE))"),"")</f>
        <v/>
      </c>
      <c r="F413" s="5" t="str">
        <f>IFERROR(__xludf.DUMMYFUNCTION("if(A413="""","""",SPLIT(E413,"",""))"),"")</f>
        <v/>
      </c>
      <c r="G413" s="5"/>
      <c r="H413" s="6" t="str">
        <f t="shared" si="1"/>
        <v/>
      </c>
      <c r="K413" s="7"/>
    </row>
    <row r="414">
      <c r="A414" s="8"/>
      <c r="B414" s="5" t="str">
        <f>IFERROR(__xludf.DUMMYFUNCTION("IF(A414="""","""",VLOOKUP(A414,IMPORTRANGE(""https://docs.google.com/spreadsheets/d/1Kz8qNPZIqq10folTQrs7L1dYLQj0XaG2K3NIs_apK40/edit#gid=0"",""bd!A1:N1000""),2,FALSE))"),"")</f>
        <v/>
      </c>
      <c r="C414" s="5" t="str">
        <f>IFERROR(__xludf.DUMMYFUNCTION("IF($A414="""","""",VLOOKUP($A414,IMPORTRANGE(""https://docs.google.com/spreadsheets/d/1Kz8qNPZIqq10folTQrs7L1dYLQj0XaG2K3NIs_apK40/edit#gid=0"",""bd!A1:N1000""),3,FALSE))"),"")</f>
        <v/>
      </c>
      <c r="D414" s="5" t="str">
        <f>IFERROR(__xludf.DUMMYFUNCTION("IF($A414="""","""",VLOOKUP($A414,IMPORTRANGE(""https://docs.google.com/spreadsheets/d/1Kz8qNPZIqq10folTQrs7L1dYLQj0XaG2K3NIs_apK40/edit#gid=0"",""bd!A1:N1000""),12,FALSE))"),"")</f>
        <v/>
      </c>
      <c r="E414" s="5" t="str">
        <f>IFERROR(__xludf.DUMMYFUNCTION("IF($A414="""","""",VLOOKUP($A414,IMPORTRANGE(""https://docs.google.com/spreadsheets/d/1Kz8qNPZIqq10folTQrs7L1dYLQj0XaG2K3NIs_apK40/edit#gid=0"",""bd!A1:N1000""),11,FALSE))"),"")</f>
        <v/>
      </c>
      <c r="F414" s="5" t="str">
        <f>IFERROR(__xludf.DUMMYFUNCTION("if(A414="""","""",SPLIT(E414,"",""))"),"")</f>
        <v/>
      </c>
      <c r="G414" s="5"/>
      <c r="H414" s="6" t="str">
        <f t="shared" si="1"/>
        <v/>
      </c>
      <c r="K414" s="7"/>
    </row>
    <row r="415">
      <c r="A415" s="8"/>
      <c r="B415" s="5" t="str">
        <f>IFERROR(__xludf.DUMMYFUNCTION("IF(A415="""","""",VLOOKUP(A415,IMPORTRANGE(""https://docs.google.com/spreadsheets/d/1Kz8qNPZIqq10folTQrs7L1dYLQj0XaG2K3NIs_apK40/edit#gid=0"",""bd!A1:N1000""),2,FALSE))"),"")</f>
        <v/>
      </c>
      <c r="C415" s="5" t="str">
        <f>IFERROR(__xludf.DUMMYFUNCTION("IF($A415="""","""",VLOOKUP($A415,IMPORTRANGE(""https://docs.google.com/spreadsheets/d/1Kz8qNPZIqq10folTQrs7L1dYLQj0XaG2K3NIs_apK40/edit#gid=0"",""bd!A1:N1000""),3,FALSE))"),"")</f>
        <v/>
      </c>
      <c r="D415" s="5" t="str">
        <f>IFERROR(__xludf.DUMMYFUNCTION("IF($A415="""","""",VLOOKUP($A415,IMPORTRANGE(""https://docs.google.com/spreadsheets/d/1Kz8qNPZIqq10folTQrs7L1dYLQj0XaG2K3NIs_apK40/edit#gid=0"",""bd!A1:N1000""),12,FALSE))"),"")</f>
        <v/>
      </c>
      <c r="E415" s="5" t="str">
        <f>IFERROR(__xludf.DUMMYFUNCTION("IF($A415="""","""",VLOOKUP($A415,IMPORTRANGE(""https://docs.google.com/spreadsheets/d/1Kz8qNPZIqq10folTQrs7L1dYLQj0XaG2K3NIs_apK40/edit#gid=0"",""bd!A1:N1000""),11,FALSE))"),"")</f>
        <v/>
      </c>
      <c r="F415" s="5" t="str">
        <f>IFERROR(__xludf.DUMMYFUNCTION("if(A415="""","""",SPLIT(E415,"",""))"),"")</f>
        <v/>
      </c>
      <c r="G415" s="5"/>
      <c r="H415" s="6" t="str">
        <f t="shared" si="1"/>
        <v/>
      </c>
      <c r="K415" s="7"/>
    </row>
    <row r="416">
      <c r="A416" s="8"/>
      <c r="B416" s="5" t="str">
        <f>IFERROR(__xludf.DUMMYFUNCTION("IF(A416="""","""",VLOOKUP(A416,IMPORTRANGE(""https://docs.google.com/spreadsheets/d/1Kz8qNPZIqq10folTQrs7L1dYLQj0XaG2K3NIs_apK40/edit#gid=0"",""bd!A1:N1000""),2,FALSE))"),"")</f>
        <v/>
      </c>
      <c r="C416" s="5" t="str">
        <f>IFERROR(__xludf.DUMMYFUNCTION("IF($A416="""","""",VLOOKUP($A416,IMPORTRANGE(""https://docs.google.com/spreadsheets/d/1Kz8qNPZIqq10folTQrs7L1dYLQj0XaG2K3NIs_apK40/edit#gid=0"",""bd!A1:N1000""),3,FALSE))"),"")</f>
        <v/>
      </c>
      <c r="D416" s="5" t="str">
        <f>IFERROR(__xludf.DUMMYFUNCTION("IF($A416="""","""",VLOOKUP($A416,IMPORTRANGE(""https://docs.google.com/spreadsheets/d/1Kz8qNPZIqq10folTQrs7L1dYLQj0XaG2K3NIs_apK40/edit#gid=0"",""bd!A1:N1000""),12,FALSE))"),"")</f>
        <v/>
      </c>
      <c r="E416" s="5" t="str">
        <f>IFERROR(__xludf.DUMMYFUNCTION("IF($A416="""","""",VLOOKUP($A416,IMPORTRANGE(""https://docs.google.com/spreadsheets/d/1Kz8qNPZIqq10folTQrs7L1dYLQj0XaG2K3NIs_apK40/edit#gid=0"",""bd!A1:N1000""),11,FALSE))"),"")</f>
        <v/>
      </c>
      <c r="F416" s="5" t="str">
        <f>IFERROR(__xludf.DUMMYFUNCTION("if(A416="""","""",SPLIT(E416,"",""))"),"")</f>
        <v/>
      </c>
      <c r="G416" s="5"/>
      <c r="H416" s="6" t="str">
        <f t="shared" si="1"/>
        <v/>
      </c>
      <c r="K416" s="7"/>
    </row>
    <row r="417">
      <c r="A417" s="8"/>
      <c r="B417" s="5" t="str">
        <f>IFERROR(__xludf.DUMMYFUNCTION("IF(A417="""","""",VLOOKUP(A417,IMPORTRANGE(""https://docs.google.com/spreadsheets/d/1Kz8qNPZIqq10folTQrs7L1dYLQj0XaG2K3NIs_apK40/edit#gid=0"",""bd!A1:N1000""),2,FALSE))"),"")</f>
        <v/>
      </c>
      <c r="C417" s="5" t="str">
        <f>IFERROR(__xludf.DUMMYFUNCTION("IF($A417="""","""",VLOOKUP($A417,IMPORTRANGE(""https://docs.google.com/spreadsheets/d/1Kz8qNPZIqq10folTQrs7L1dYLQj0XaG2K3NIs_apK40/edit#gid=0"",""bd!A1:N1000""),3,FALSE))"),"")</f>
        <v/>
      </c>
      <c r="D417" s="5" t="str">
        <f>IFERROR(__xludf.DUMMYFUNCTION("IF($A417="""","""",VLOOKUP($A417,IMPORTRANGE(""https://docs.google.com/spreadsheets/d/1Kz8qNPZIqq10folTQrs7L1dYLQj0XaG2K3NIs_apK40/edit#gid=0"",""bd!A1:N1000""),12,FALSE))"),"")</f>
        <v/>
      </c>
      <c r="E417" s="5" t="str">
        <f>IFERROR(__xludf.DUMMYFUNCTION("IF($A417="""","""",VLOOKUP($A417,IMPORTRANGE(""https://docs.google.com/spreadsheets/d/1Kz8qNPZIqq10folTQrs7L1dYLQj0XaG2K3NIs_apK40/edit#gid=0"",""bd!A1:N1000""),11,FALSE))"),"")</f>
        <v/>
      </c>
      <c r="F417" s="5" t="str">
        <f>IFERROR(__xludf.DUMMYFUNCTION("if(A417="""","""",SPLIT(E417,"",""))"),"")</f>
        <v/>
      </c>
      <c r="G417" s="5"/>
      <c r="H417" s="6" t="str">
        <f t="shared" si="1"/>
        <v/>
      </c>
      <c r="K417" s="7"/>
    </row>
    <row r="418">
      <c r="A418" s="8"/>
      <c r="B418" s="5" t="str">
        <f>IFERROR(__xludf.DUMMYFUNCTION("IF(A418="""","""",VLOOKUP(A418,IMPORTRANGE(""https://docs.google.com/spreadsheets/d/1Kz8qNPZIqq10folTQrs7L1dYLQj0XaG2K3NIs_apK40/edit#gid=0"",""bd!A1:N1000""),2,FALSE))"),"")</f>
        <v/>
      </c>
      <c r="C418" s="5" t="str">
        <f>IFERROR(__xludf.DUMMYFUNCTION("IF($A418="""","""",VLOOKUP($A418,IMPORTRANGE(""https://docs.google.com/spreadsheets/d/1Kz8qNPZIqq10folTQrs7L1dYLQj0XaG2K3NIs_apK40/edit#gid=0"",""bd!A1:N1000""),3,FALSE))"),"")</f>
        <v/>
      </c>
      <c r="D418" s="5" t="str">
        <f>IFERROR(__xludf.DUMMYFUNCTION("IF($A418="""","""",VLOOKUP($A418,IMPORTRANGE(""https://docs.google.com/spreadsheets/d/1Kz8qNPZIqq10folTQrs7L1dYLQj0XaG2K3NIs_apK40/edit#gid=0"",""bd!A1:N1000""),12,FALSE))"),"")</f>
        <v/>
      </c>
      <c r="E418" s="5" t="str">
        <f>IFERROR(__xludf.DUMMYFUNCTION("IF($A418="""","""",VLOOKUP($A418,IMPORTRANGE(""https://docs.google.com/spreadsheets/d/1Kz8qNPZIqq10folTQrs7L1dYLQj0XaG2K3NIs_apK40/edit#gid=0"",""bd!A1:N1000""),11,FALSE))"),"")</f>
        <v/>
      </c>
      <c r="F418" s="5" t="str">
        <f>IFERROR(__xludf.DUMMYFUNCTION("if(A418="""","""",SPLIT(E418,"",""))"),"")</f>
        <v/>
      </c>
      <c r="G418" s="5"/>
      <c r="H418" s="6" t="str">
        <f t="shared" si="1"/>
        <v/>
      </c>
      <c r="K418" s="7"/>
    </row>
    <row r="419">
      <c r="A419" s="8"/>
      <c r="B419" s="5" t="str">
        <f>IFERROR(__xludf.DUMMYFUNCTION("IF(A419="""","""",VLOOKUP(A419,IMPORTRANGE(""https://docs.google.com/spreadsheets/d/1Kz8qNPZIqq10folTQrs7L1dYLQj0XaG2K3NIs_apK40/edit#gid=0"",""bd!A1:N1000""),2,FALSE))"),"")</f>
        <v/>
      </c>
      <c r="C419" s="5" t="str">
        <f>IFERROR(__xludf.DUMMYFUNCTION("IF($A419="""","""",VLOOKUP($A419,IMPORTRANGE(""https://docs.google.com/spreadsheets/d/1Kz8qNPZIqq10folTQrs7L1dYLQj0XaG2K3NIs_apK40/edit#gid=0"",""bd!A1:N1000""),3,FALSE))"),"")</f>
        <v/>
      </c>
      <c r="D419" s="5" t="str">
        <f>IFERROR(__xludf.DUMMYFUNCTION("IF($A419="""","""",VLOOKUP($A419,IMPORTRANGE(""https://docs.google.com/spreadsheets/d/1Kz8qNPZIqq10folTQrs7L1dYLQj0XaG2K3NIs_apK40/edit#gid=0"",""bd!A1:N1000""),12,FALSE))"),"")</f>
        <v/>
      </c>
      <c r="E419" s="5" t="str">
        <f>IFERROR(__xludf.DUMMYFUNCTION("IF($A419="""","""",VLOOKUP($A419,IMPORTRANGE(""https://docs.google.com/spreadsheets/d/1Kz8qNPZIqq10folTQrs7L1dYLQj0XaG2K3NIs_apK40/edit#gid=0"",""bd!A1:N1000""),11,FALSE))"),"")</f>
        <v/>
      </c>
      <c r="F419" s="5" t="str">
        <f>IFERROR(__xludf.DUMMYFUNCTION("if(A419="""","""",SPLIT(E419,"",""))"),"")</f>
        <v/>
      </c>
      <c r="G419" s="5"/>
      <c r="H419" s="6" t="str">
        <f t="shared" si="1"/>
        <v/>
      </c>
      <c r="K419" s="7"/>
    </row>
    <row r="420">
      <c r="A420" s="8"/>
      <c r="B420" s="5" t="str">
        <f>IFERROR(__xludf.DUMMYFUNCTION("IF(A420="""","""",VLOOKUP(A420,IMPORTRANGE(""https://docs.google.com/spreadsheets/d/1Kz8qNPZIqq10folTQrs7L1dYLQj0XaG2K3NIs_apK40/edit#gid=0"",""bd!A1:N1000""),2,FALSE))"),"")</f>
        <v/>
      </c>
      <c r="C420" s="5" t="str">
        <f>IFERROR(__xludf.DUMMYFUNCTION("IF($A420="""","""",VLOOKUP($A420,IMPORTRANGE(""https://docs.google.com/spreadsheets/d/1Kz8qNPZIqq10folTQrs7L1dYLQj0XaG2K3NIs_apK40/edit#gid=0"",""bd!A1:N1000""),3,FALSE))"),"")</f>
        <v/>
      </c>
      <c r="D420" s="5" t="str">
        <f>IFERROR(__xludf.DUMMYFUNCTION("IF($A420="""","""",VLOOKUP($A420,IMPORTRANGE(""https://docs.google.com/spreadsheets/d/1Kz8qNPZIqq10folTQrs7L1dYLQj0XaG2K3NIs_apK40/edit#gid=0"",""bd!A1:N1000""),12,FALSE))"),"")</f>
        <v/>
      </c>
      <c r="E420" s="5" t="str">
        <f>IFERROR(__xludf.DUMMYFUNCTION("IF($A420="""","""",VLOOKUP($A420,IMPORTRANGE(""https://docs.google.com/spreadsheets/d/1Kz8qNPZIqq10folTQrs7L1dYLQj0XaG2K3NIs_apK40/edit#gid=0"",""bd!A1:N1000""),11,FALSE))"),"")</f>
        <v/>
      </c>
      <c r="F420" s="5" t="str">
        <f>IFERROR(__xludf.DUMMYFUNCTION("if(A420="""","""",SPLIT(E420,"",""))"),"")</f>
        <v/>
      </c>
      <c r="G420" s="5"/>
      <c r="H420" s="6" t="str">
        <f t="shared" si="1"/>
        <v/>
      </c>
      <c r="K420" s="7"/>
    </row>
    <row r="421">
      <c r="A421" s="8"/>
      <c r="B421" s="5" t="str">
        <f>IFERROR(__xludf.DUMMYFUNCTION("IF(A421="""","""",VLOOKUP(A421,IMPORTRANGE(""https://docs.google.com/spreadsheets/d/1Kz8qNPZIqq10folTQrs7L1dYLQj0XaG2K3NIs_apK40/edit#gid=0"",""bd!A1:N1000""),2,FALSE))"),"")</f>
        <v/>
      </c>
      <c r="C421" s="5" t="str">
        <f>IFERROR(__xludf.DUMMYFUNCTION("IF($A421="""","""",VLOOKUP($A421,IMPORTRANGE(""https://docs.google.com/spreadsheets/d/1Kz8qNPZIqq10folTQrs7L1dYLQj0XaG2K3NIs_apK40/edit#gid=0"",""bd!A1:N1000""),3,FALSE))"),"")</f>
        <v/>
      </c>
      <c r="D421" s="5" t="str">
        <f>IFERROR(__xludf.DUMMYFUNCTION("IF($A421="""","""",VLOOKUP($A421,IMPORTRANGE(""https://docs.google.com/spreadsheets/d/1Kz8qNPZIqq10folTQrs7L1dYLQj0XaG2K3NIs_apK40/edit#gid=0"",""bd!A1:N1000""),12,FALSE))"),"")</f>
        <v/>
      </c>
      <c r="E421" s="5" t="str">
        <f>IFERROR(__xludf.DUMMYFUNCTION("IF($A421="""","""",VLOOKUP($A421,IMPORTRANGE(""https://docs.google.com/spreadsheets/d/1Kz8qNPZIqq10folTQrs7L1dYLQj0XaG2K3NIs_apK40/edit#gid=0"",""bd!A1:N1000""),11,FALSE))"),"")</f>
        <v/>
      </c>
      <c r="F421" s="5" t="str">
        <f>IFERROR(__xludf.DUMMYFUNCTION("if(A421="""","""",SPLIT(E421,"",""))"),"")</f>
        <v/>
      </c>
      <c r="G421" s="5"/>
      <c r="H421" s="6" t="str">
        <f t="shared" si="1"/>
        <v/>
      </c>
      <c r="K421" s="7"/>
    </row>
    <row r="422">
      <c r="A422" s="8"/>
      <c r="B422" s="5" t="str">
        <f>IFERROR(__xludf.DUMMYFUNCTION("IF(A422="""","""",VLOOKUP(A422,IMPORTRANGE(""https://docs.google.com/spreadsheets/d/1Kz8qNPZIqq10folTQrs7L1dYLQj0XaG2K3NIs_apK40/edit#gid=0"",""bd!A1:N1000""),2,FALSE))"),"")</f>
        <v/>
      </c>
      <c r="C422" s="5" t="str">
        <f>IFERROR(__xludf.DUMMYFUNCTION("IF($A422="""","""",VLOOKUP($A422,IMPORTRANGE(""https://docs.google.com/spreadsheets/d/1Kz8qNPZIqq10folTQrs7L1dYLQj0XaG2K3NIs_apK40/edit#gid=0"",""bd!A1:N1000""),3,FALSE))"),"")</f>
        <v/>
      </c>
      <c r="D422" s="5" t="str">
        <f>IFERROR(__xludf.DUMMYFUNCTION("IF($A422="""","""",VLOOKUP($A422,IMPORTRANGE(""https://docs.google.com/spreadsheets/d/1Kz8qNPZIqq10folTQrs7L1dYLQj0XaG2K3NIs_apK40/edit#gid=0"",""bd!A1:N1000""),12,FALSE))"),"")</f>
        <v/>
      </c>
      <c r="E422" s="5" t="str">
        <f>IFERROR(__xludf.DUMMYFUNCTION("IF($A422="""","""",VLOOKUP($A422,IMPORTRANGE(""https://docs.google.com/spreadsheets/d/1Kz8qNPZIqq10folTQrs7L1dYLQj0XaG2K3NIs_apK40/edit#gid=0"",""bd!A1:N1000""),11,FALSE))"),"")</f>
        <v/>
      </c>
      <c r="F422" s="5" t="str">
        <f>IFERROR(__xludf.DUMMYFUNCTION("if(A422="""","""",SPLIT(E422,"",""))"),"")</f>
        <v/>
      </c>
      <c r="G422" s="5"/>
      <c r="H422" s="6" t="str">
        <f t="shared" si="1"/>
        <v/>
      </c>
      <c r="K422" s="7"/>
    </row>
    <row r="423">
      <c r="A423" s="8"/>
      <c r="B423" s="5" t="str">
        <f>IFERROR(__xludf.DUMMYFUNCTION("IF(A423="""","""",VLOOKUP(A423,IMPORTRANGE(""https://docs.google.com/spreadsheets/d/1Kz8qNPZIqq10folTQrs7L1dYLQj0XaG2K3NIs_apK40/edit#gid=0"",""bd!A1:N1000""),2,FALSE))"),"")</f>
        <v/>
      </c>
      <c r="C423" s="5" t="str">
        <f>IFERROR(__xludf.DUMMYFUNCTION("IF($A423="""","""",VLOOKUP($A423,IMPORTRANGE(""https://docs.google.com/spreadsheets/d/1Kz8qNPZIqq10folTQrs7L1dYLQj0XaG2K3NIs_apK40/edit#gid=0"",""bd!A1:N1000""),3,FALSE))"),"")</f>
        <v/>
      </c>
      <c r="D423" s="5" t="str">
        <f>IFERROR(__xludf.DUMMYFUNCTION("IF($A423="""","""",VLOOKUP($A423,IMPORTRANGE(""https://docs.google.com/spreadsheets/d/1Kz8qNPZIqq10folTQrs7L1dYLQj0XaG2K3NIs_apK40/edit#gid=0"",""bd!A1:N1000""),12,FALSE))"),"")</f>
        <v/>
      </c>
      <c r="E423" s="5" t="str">
        <f>IFERROR(__xludf.DUMMYFUNCTION("IF($A423="""","""",VLOOKUP($A423,IMPORTRANGE(""https://docs.google.com/spreadsheets/d/1Kz8qNPZIqq10folTQrs7L1dYLQj0XaG2K3NIs_apK40/edit#gid=0"",""bd!A1:N1000""),11,FALSE))"),"")</f>
        <v/>
      </c>
      <c r="F423" s="5" t="str">
        <f>IFERROR(__xludf.DUMMYFUNCTION("if(A423="""","""",SPLIT(E423,"",""))"),"")</f>
        <v/>
      </c>
      <c r="G423" s="5"/>
      <c r="H423" s="6" t="str">
        <f t="shared" si="1"/>
        <v/>
      </c>
      <c r="K423" s="7"/>
    </row>
    <row r="424">
      <c r="A424" s="8"/>
      <c r="B424" s="5" t="str">
        <f>IFERROR(__xludf.DUMMYFUNCTION("IF(A424="""","""",VLOOKUP(A424,IMPORTRANGE(""https://docs.google.com/spreadsheets/d/1Kz8qNPZIqq10folTQrs7L1dYLQj0XaG2K3NIs_apK40/edit#gid=0"",""bd!A1:N1000""),2,FALSE))"),"")</f>
        <v/>
      </c>
      <c r="C424" s="5" t="str">
        <f>IFERROR(__xludf.DUMMYFUNCTION("IF($A424="""","""",VLOOKUP($A424,IMPORTRANGE(""https://docs.google.com/spreadsheets/d/1Kz8qNPZIqq10folTQrs7L1dYLQj0XaG2K3NIs_apK40/edit#gid=0"",""bd!A1:N1000""),3,FALSE))"),"")</f>
        <v/>
      </c>
      <c r="D424" s="5" t="str">
        <f>IFERROR(__xludf.DUMMYFUNCTION("IF($A424="""","""",VLOOKUP($A424,IMPORTRANGE(""https://docs.google.com/spreadsheets/d/1Kz8qNPZIqq10folTQrs7L1dYLQj0XaG2K3NIs_apK40/edit#gid=0"",""bd!A1:N1000""),12,FALSE))"),"")</f>
        <v/>
      </c>
      <c r="E424" s="5" t="str">
        <f>IFERROR(__xludf.DUMMYFUNCTION("IF($A424="""","""",VLOOKUP($A424,IMPORTRANGE(""https://docs.google.com/spreadsheets/d/1Kz8qNPZIqq10folTQrs7L1dYLQj0XaG2K3NIs_apK40/edit#gid=0"",""bd!A1:N1000""),11,FALSE))"),"")</f>
        <v/>
      </c>
      <c r="F424" s="5" t="str">
        <f>IFERROR(__xludf.DUMMYFUNCTION("if(A424="""","""",SPLIT(E424,"",""))"),"")</f>
        <v/>
      </c>
      <c r="G424" s="5"/>
      <c r="H424" s="6" t="str">
        <f t="shared" si="1"/>
        <v/>
      </c>
      <c r="K424" s="7"/>
    </row>
    <row r="425">
      <c r="A425" s="8"/>
      <c r="B425" s="5" t="str">
        <f>IFERROR(__xludf.DUMMYFUNCTION("IF(A425="""","""",VLOOKUP(A425,IMPORTRANGE(""https://docs.google.com/spreadsheets/d/1Kz8qNPZIqq10folTQrs7L1dYLQj0XaG2K3NIs_apK40/edit#gid=0"",""bd!A1:N1000""),2,FALSE))"),"")</f>
        <v/>
      </c>
      <c r="C425" s="5" t="str">
        <f>IFERROR(__xludf.DUMMYFUNCTION("IF($A425="""","""",VLOOKUP($A425,IMPORTRANGE(""https://docs.google.com/spreadsheets/d/1Kz8qNPZIqq10folTQrs7L1dYLQj0XaG2K3NIs_apK40/edit#gid=0"",""bd!A1:N1000""),3,FALSE))"),"")</f>
        <v/>
      </c>
      <c r="D425" s="5" t="str">
        <f>IFERROR(__xludf.DUMMYFUNCTION("IF($A425="""","""",VLOOKUP($A425,IMPORTRANGE(""https://docs.google.com/spreadsheets/d/1Kz8qNPZIqq10folTQrs7L1dYLQj0XaG2K3NIs_apK40/edit#gid=0"",""bd!A1:N1000""),12,FALSE))"),"")</f>
        <v/>
      </c>
      <c r="E425" s="5" t="str">
        <f>IFERROR(__xludf.DUMMYFUNCTION("IF($A425="""","""",VLOOKUP($A425,IMPORTRANGE(""https://docs.google.com/spreadsheets/d/1Kz8qNPZIqq10folTQrs7L1dYLQj0XaG2K3NIs_apK40/edit#gid=0"",""bd!A1:N1000""),11,FALSE))"),"")</f>
        <v/>
      </c>
      <c r="F425" s="5" t="str">
        <f>IFERROR(__xludf.DUMMYFUNCTION("if(A425="""","""",SPLIT(E425,"",""))"),"")</f>
        <v/>
      </c>
      <c r="G425" s="5"/>
      <c r="H425" s="6" t="str">
        <f t="shared" si="1"/>
        <v/>
      </c>
      <c r="K425" s="7"/>
    </row>
    <row r="426">
      <c r="A426" s="8"/>
      <c r="B426" s="5" t="str">
        <f>IFERROR(__xludf.DUMMYFUNCTION("IF(A426="""","""",VLOOKUP(A426,IMPORTRANGE(""https://docs.google.com/spreadsheets/d/1Kz8qNPZIqq10folTQrs7L1dYLQj0XaG2K3NIs_apK40/edit#gid=0"",""bd!A1:N1000""),2,FALSE))"),"")</f>
        <v/>
      </c>
      <c r="C426" s="5" t="str">
        <f>IFERROR(__xludf.DUMMYFUNCTION("IF($A426="""","""",VLOOKUP($A426,IMPORTRANGE(""https://docs.google.com/spreadsheets/d/1Kz8qNPZIqq10folTQrs7L1dYLQj0XaG2K3NIs_apK40/edit#gid=0"",""bd!A1:N1000""),3,FALSE))"),"")</f>
        <v/>
      </c>
      <c r="D426" s="5" t="str">
        <f>IFERROR(__xludf.DUMMYFUNCTION("IF($A426="""","""",VLOOKUP($A426,IMPORTRANGE(""https://docs.google.com/spreadsheets/d/1Kz8qNPZIqq10folTQrs7L1dYLQj0XaG2K3NIs_apK40/edit#gid=0"",""bd!A1:N1000""),12,FALSE))"),"")</f>
        <v/>
      </c>
      <c r="E426" s="5" t="str">
        <f>IFERROR(__xludf.DUMMYFUNCTION("IF($A426="""","""",VLOOKUP($A426,IMPORTRANGE(""https://docs.google.com/spreadsheets/d/1Kz8qNPZIqq10folTQrs7L1dYLQj0XaG2K3NIs_apK40/edit#gid=0"",""bd!A1:N1000""),11,FALSE))"),"")</f>
        <v/>
      </c>
      <c r="F426" s="5" t="str">
        <f>IFERROR(__xludf.DUMMYFUNCTION("if(A426="""","""",SPLIT(E426,"",""))"),"")</f>
        <v/>
      </c>
      <c r="G426" s="5"/>
      <c r="H426" s="6" t="str">
        <f t="shared" si="1"/>
        <v/>
      </c>
      <c r="K426" s="7"/>
    </row>
    <row r="427">
      <c r="A427" s="8"/>
      <c r="B427" s="5" t="str">
        <f>IFERROR(__xludf.DUMMYFUNCTION("IF(A427="""","""",VLOOKUP(A427,IMPORTRANGE(""https://docs.google.com/spreadsheets/d/1Kz8qNPZIqq10folTQrs7L1dYLQj0XaG2K3NIs_apK40/edit#gid=0"",""bd!A1:N1000""),2,FALSE))"),"")</f>
        <v/>
      </c>
      <c r="C427" s="5" t="str">
        <f>IFERROR(__xludf.DUMMYFUNCTION("IF($A427="""","""",VLOOKUP($A427,IMPORTRANGE(""https://docs.google.com/spreadsheets/d/1Kz8qNPZIqq10folTQrs7L1dYLQj0XaG2K3NIs_apK40/edit#gid=0"",""bd!A1:N1000""),3,FALSE))"),"")</f>
        <v/>
      </c>
      <c r="D427" s="5" t="str">
        <f>IFERROR(__xludf.DUMMYFUNCTION("IF($A427="""","""",VLOOKUP($A427,IMPORTRANGE(""https://docs.google.com/spreadsheets/d/1Kz8qNPZIqq10folTQrs7L1dYLQj0XaG2K3NIs_apK40/edit#gid=0"",""bd!A1:N1000""),12,FALSE))"),"")</f>
        <v/>
      </c>
      <c r="E427" s="5" t="str">
        <f>IFERROR(__xludf.DUMMYFUNCTION("IF($A427="""","""",VLOOKUP($A427,IMPORTRANGE(""https://docs.google.com/spreadsheets/d/1Kz8qNPZIqq10folTQrs7L1dYLQj0XaG2K3NIs_apK40/edit#gid=0"",""bd!A1:N1000""),11,FALSE))"),"")</f>
        <v/>
      </c>
      <c r="F427" s="5" t="str">
        <f>IFERROR(__xludf.DUMMYFUNCTION("if(A427="""","""",SPLIT(E427,"",""))"),"")</f>
        <v/>
      </c>
      <c r="G427" s="5"/>
      <c r="H427" s="6" t="str">
        <f t="shared" si="1"/>
        <v/>
      </c>
      <c r="K427" s="7"/>
    </row>
    <row r="428">
      <c r="A428" s="8"/>
      <c r="B428" s="5" t="str">
        <f>IFERROR(__xludf.DUMMYFUNCTION("IF(A428="""","""",VLOOKUP(A428,IMPORTRANGE(""https://docs.google.com/spreadsheets/d/1Kz8qNPZIqq10folTQrs7L1dYLQj0XaG2K3NIs_apK40/edit#gid=0"",""bd!A1:N1000""),2,FALSE))"),"")</f>
        <v/>
      </c>
      <c r="C428" s="5" t="str">
        <f>IFERROR(__xludf.DUMMYFUNCTION("IF($A428="""","""",VLOOKUP($A428,IMPORTRANGE(""https://docs.google.com/spreadsheets/d/1Kz8qNPZIqq10folTQrs7L1dYLQj0XaG2K3NIs_apK40/edit#gid=0"",""bd!A1:N1000""),3,FALSE))"),"")</f>
        <v/>
      </c>
      <c r="D428" s="5" t="str">
        <f>IFERROR(__xludf.DUMMYFUNCTION("IF($A428="""","""",VLOOKUP($A428,IMPORTRANGE(""https://docs.google.com/spreadsheets/d/1Kz8qNPZIqq10folTQrs7L1dYLQj0XaG2K3NIs_apK40/edit#gid=0"",""bd!A1:N1000""),12,FALSE))"),"")</f>
        <v/>
      </c>
      <c r="E428" s="5" t="str">
        <f>IFERROR(__xludf.DUMMYFUNCTION("IF($A428="""","""",VLOOKUP($A428,IMPORTRANGE(""https://docs.google.com/spreadsheets/d/1Kz8qNPZIqq10folTQrs7L1dYLQj0XaG2K3NIs_apK40/edit#gid=0"",""bd!A1:N1000""),11,FALSE))"),"")</f>
        <v/>
      </c>
      <c r="F428" s="5" t="str">
        <f>IFERROR(__xludf.DUMMYFUNCTION("if(A428="""","""",SPLIT(E428,"",""))"),"")</f>
        <v/>
      </c>
      <c r="G428" s="5"/>
      <c r="H428" s="6" t="str">
        <f t="shared" si="1"/>
        <v/>
      </c>
      <c r="K428" s="7"/>
    </row>
    <row r="429">
      <c r="A429" s="8"/>
      <c r="B429" s="5" t="str">
        <f>IFERROR(__xludf.DUMMYFUNCTION("IF(A429="""","""",VLOOKUP(A429,IMPORTRANGE(""https://docs.google.com/spreadsheets/d/1Kz8qNPZIqq10folTQrs7L1dYLQj0XaG2K3NIs_apK40/edit#gid=0"",""bd!A1:N1000""),2,FALSE))"),"")</f>
        <v/>
      </c>
      <c r="C429" s="5" t="str">
        <f>IFERROR(__xludf.DUMMYFUNCTION("IF($A429="""","""",VLOOKUP($A429,IMPORTRANGE(""https://docs.google.com/spreadsheets/d/1Kz8qNPZIqq10folTQrs7L1dYLQj0XaG2K3NIs_apK40/edit#gid=0"",""bd!A1:N1000""),3,FALSE))"),"")</f>
        <v/>
      </c>
      <c r="D429" s="5" t="str">
        <f>IFERROR(__xludf.DUMMYFUNCTION("IF($A429="""","""",VLOOKUP($A429,IMPORTRANGE(""https://docs.google.com/spreadsheets/d/1Kz8qNPZIqq10folTQrs7L1dYLQj0XaG2K3NIs_apK40/edit#gid=0"",""bd!A1:N1000""),12,FALSE))"),"")</f>
        <v/>
      </c>
      <c r="E429" s="5" t="str">
        <f>IFERROR(__xludf.DUMMYFUNCTION("IF($A429="""","""",VLOOKUP($A429,IMPORTRANGE(""https://docs.google.com/spreadsheets/d/1Kz8qNPZIqq10folTQrs7L1dYLQj0XaG2K3NIs_apK40/edit#gid=0"",""bd!A1:N1000""),11,FALSE))"),"")</f>
        <v/>
      </c>
      <c r="F429" s="5" t="str">
        <f>IFERROR(__xludf.DUMMYFUNCTION("if(A429="""","""",SPLIT(E429,"",""))"),"")</f>
        <v/>
      </c>
      <c r="G429" s="5"/>
      <c r="H429" s="6" t="str">
        <f t="shared" si="1"/>
        <v/>
      </c>
      <c r="K429" s="7"/>
    </row>
    <row r="430">
      <c r="A430" s="8"/>
      <c r="B430" s="5" t="str">
        <f>IFERROR(__xludf.DUMMYFUNCTION("IF(A430="""","""",VLOOKUP(A430,IMPORTRANGE(""https://docs.google.com/spreadsheets/d/1Kz8qNPZIqq10folTQrs7L1dYLQj0XaG2K3NIs_apK40/edit#gid=0"",""bd!A1:N1000""),2,FALSE))"),"")</f>
        <v/>
      </c>
      <c r="C430" s="5" t="str">
        <f>IFERROR(__xludf.DUMMYFUNCTION("IF($A430="""","""",VLOOKUP($A430,IMPORTRANGE(""https://docs.google.com/spreadsheets/d/1Kz8qNPZIqq10folTQrs7L1dYLQj0XaG2K3NIs_apK40/edit#gid=0"",""bd!A1:N1000""),3,FALSE))"),"")</f>
        <v/>
      </c>
      <c r="D430" s="5" t="str">
        <f>IFERROR(__xludf.DUMMYFUNCTION("IF($A430="""","""",VLOOKUP($A430,IMPORTRANGE(""https://docs.google.com/spreadsheets/d/1Kz8qNPZIqq10folTQrs7L1dYLQj0XaG2K3NIs_apK40/edit#gid=0"",""bd!A1:N1000""),12,FALSE))"),"")</f>
        <v/>
      </c>
      <c r="E430" s="5" t="str">
        <f>IFERROR(__xludf.DUMMYFUNCTION("IF($A430="""","""",VLOOKUP($A430,IMPORTRANGE(""https://docs.google.com/spreadsheets/d/1Kz8qNPZIqq10folTQrs7L1dYLQj0XaG2K3NIs_apK40/edit#gid=0"",""bd!A1:N1000""),11,FALSE))"),"")</f>
        <v/>
      </c>
      <c r="F430" s="5" t="str">
        <f>IFERROR(__xludf.DUMMYFUNCTION("if(A430="""","""",SPLIT(E430,"",""))"),"")</f>
        <v/>
      </c>
      <c r="G430" s="5"/>
      <c r="H430" s="6" t="str">
        <f t="shared" si="1"/>
        <v/>
      </c>
      <c r="K430" s="7"/>
    </row>
    <row r="431">
      <c r="A431" s="8"/>
      <c r="B431" s="5" t="str">
        <f>IFERROR(__xludf.DUMMYFUNCTION("IF(A431="""","""",VLOOKUP(A431,IMPORTRANGE(""https://docs.google.com/spreadsheets/d/1Kz8qNPZIqq10folTQrs7L1dYLQj0XaG2K3NIs_apK40/edit#gid=0"",""bd!A1:N1000""),2,FALSE))"),"")</f>
        <v/>
      </c>
      <c r="C431" s="5" t="str">
        <f>IFERROR(__xludf.DUMMYFUNCTION("IF($A431="""","""",VLOOKUP($A431,IMPORTRANGE(""https://docs.google.com/spreadsheets/d/1Kz8qNPZIqq10folTQrs7L1dYLQj0XaG2K3NIs_apK40/edit#gid=0"",""bd!A1:N1000""),3,FALSE))"),"")</f>
        <v/>
      </c>
      <c r="D431" s="5" t="str">
        <f>IFERROR(__xludf.DUMMYFUNCTION("IF($A431="""","""",VLOOKUP($A431,IMPORTRANGE(""https://docs.google.com/spreadsheets/d/1Kz8qNPZIqq10folTQrs7L1dYLQj0XaG2K3NIs_apK40/edit#gid=0"",""bd!A1:N1000""),12,FALSE))"),"")</f>
        <v/>
      </c>
      <c r="E431" s="5" t="str">
        <f>IFERROR(__xludf.DUMMYFUNCTION("IF($A431="""","""",VLOOKUP($A431,IMPORTRANGE(""https://docs.google.com/spreadsheets/d/1Kz8qNPZIqq10folTQrs7L1dYLQj0XaG2K3NIs_apK40/edit#gid=0"",""bd!A1:N1000""),11,FALSE))"),"")</f>
        <v/>
      </c>
      <c r="F431" s="5" t="str">
        <f>IFERROR(__xludf.DUMMYFUNCTION("if(A431="""","""",SPLIT(E431,"",""))"),"")</f>
        <v/>
      </c>
      <c r="G431" s="5"/>
      <c r="H431" s="6" t="str">
        <f t="shared" si="1"/>
        <v/>
      </c>
      <c r="K431" s="7"/>
    </row>
    <row r="432">
      <c r="A432" s="8"/>
      <c r="B432" s="5" t="str">
        <f>IFERROR(__xludf.DUMMYFUNCTION("IF(A432="""","""",VLOOKUP(A432,IMPORTRANGE(""https://docs.google.com/spreadsheets/d/1Kz8qNPZIqq10folTQrs7L1dYLQj0XaG2K3NIs_apK40/edit#gid=0"",""bd!A1:N1000""),2,FALSE))"),"")</f>
        <v/>
      </c>
      <c r="C432" s="5" t="str">
        <f>IFERROR(__xludf.DUMMYFUNCTION("IF($A432="""","""",VLOOKUP($A432,IMPORTRANGE(""https://docs.google.com/spreadsheets/d/1Kz8qNPZIqq10folTQrs7L1dYLQj0XaG2K3NIs_apK40/edit#gid=0"",""bd!A1:N1000""),3,FALSE))"),"")</f>
        <v/>
      </c>
      <c r="D432" s="5" t="str">
        <f>IFERROR(__xludf.DUMMYFUNCTION("IF($A432="""","""",VLOOKUP($A432,IMPORTRANGE(""https://docs.google.com/spreadsheets/d/1Kz8qNPZIqq10folTQrs7L1dYLQj0XaG2K3NIs_apK40/edit#gid=0"",""bd!A1:N1000""),12,FALSE))"),"")</f>
        <v/>
      </c>
      <c r="E432" s="5" t="str">
        <f>IFERROR(__xludf.DUMMYFUNCTION("IF($A432="""","""",VLOOKUP($A432,IMPORTRANGE(""https://docs.google.com/spreadsheets/d/1Kz8qNPZIqq10folTQrs7L1dYLQj0XaG2K3NIs_apK40/edit#gid=0"",""bd!A1:N1000""),11,FALSE))"),"")</f>
        <v/>
      </c>
      <c r="F432" s="5" t="str">
        <f>IFERROR(__xludf.DUMMYFUNCTION("if(A432="""","""",SPLIT(E432,"",""))"),"")</f>
        <v/>
      </c>
      <c r="G432" s="5"/>
      <c r="H432" s="6" t="str">
        <f t="shared" si="1"/>
        <v/>
      </c>
      <c r="K432" s="7"/>
    </row>
    <row r="433">
      <c r="A433" s="8"/>
      <c r="B433" s="5" t="str">
        <f>IFERROR(__xludf.DUMMYFUNCTION("IF(A433="""","""",VLOOKUP(A433,IMPORTRANGE(""https://docs.google.com/spreadsheets/d/1Kz8qNPZIqq10folTQrs7L1dYLQj0XaG2K3NIs_apK40/edit#gid=0"",""bd!A1:N1000""),2,FALSE))"),"")</f>
        <v/>
      </c>
      <c r="C433" s="5" t="str">
        <f>IFERROR(__xludf.DUMMYFUNCTION("IF($A433="""","""",VLOOKUP($A433,IMPORTRANGE(""https://docs.google.com/spreadsheets/d/1Kz8qNPZIqq10folTQrs7L1dYLQj0XaG2K3NIs_apK40/edit#gid=0"",""bd!A1:N1000""),3,FALSE))"),"")</f>
        <v/>
      </c>
      <c r="D433" s="5" t="str">
        <f>IFERROR(__xludf.DUMMYFUNCTION("IF($A433="""","""",VLOOKUP($A433,IMPORTRANGE(""https://docs.google.com/spreadsheets/d/1Kz8qNPZIqq10folTQrs7L1dYLQj0XaG2K3NIs_apK40/edit#gid=0"",""bd!A1:N1000""),12,FALSE))"),"")</f>
        <v/>
      </c>
      <c r="E433" s="5" t="str">
        <f>IFERROR(__xludf.DUMMYFUNCTION("IF($A433="""","""",VLOOKUP($A433,IMPORTRANGE(""https://docs.google.com/spreadsheets/d/1Kz8qNPZIqq10folTQrs7L1dYLQj0XaG2K3NIs_apK40/edit#gid=0"",""bd!A1:N1000""),11,FALSE))"),"")</f>
        <v/>
      </c>
      <c r="F433" s="5" t="str">
        <f>IFERROR(__xludf.DUMMYFUNCTION("if(A433="""","""",SPLIT(E433,"",""))"),"")</f>
        <v/>
      </c>
      <c r="G433" s="5"/>
      <c r="H433" s="6" t="str">
        <f t="shared" si="1"/>
        <v/>
      </c>
      <c r="K433" s="7"/>
    </row>
    <row r="434">
      <c r="A434" s="8"/>
      <c r="B434" s="5" t="str">
        <f>IFERROR(__xludf.DUMMYFUNCTION("IF(A434="""","""",VLOOKUP(A434,IMPORTRANGE(""https://docs.google.com/spreadsheets/d/1Kz8qNPZIqq10folTQrs7L1dYLQj0XaG2K3NIs_apK40/edit#gid=0"",""bd!A1:N1000""),2,FALSE))"),"")</f>
        <v/>
      </c>
      <c r="C434" s="5" t="str">
        <f>IFERROR(__xludf.DUMMYFUNCTION("IF($A434="""","""",VLOOKUP($A434,IMPORTRANGE(""https://docs.google.com/spreadsheets/d/1Kz8qNPZIqq10folTQrs7L1dYLQj0XaG2K3NIs_apK40/edit#gid=0"",""bd!A1:N1000""),3,FALSE))"),"")</f>
        <v/>
      </c>
      <c r="D434" s="5" t="str">
        <f>IFERROR(__xludf.DUMMYFUNCTION("IF($A434="""","""",VLOOKUP($A434,IMPORTRANGE(""https://docs.google.com/spreadsheets/d/1Kz8qNPZIqq10folTQrs7L1dYLQj0XaG2K3NIs_apK40/edit#gid=0"",""bd!A1:N1000""),12,FALSE))"),"")</f>
        <v/>
      </c>
      <c r="E434" s="5" t="str">
        <f>IFERROR(__xludf.DUMMYFUNCTION("IF($A434="""","""",VLOOKUP($A434,IMPORTRANGE(""https://docs.google.com/spreadsheets/d/1Kz8qNPZIqq10folTQrs7L1dYLQj0XaG2K3NIs_apK40/edit#gid=0"",""bd!A1:N1000""),11,FALSE))"),"")</f>
        <v/>
      </c>
      <c r="F434" s="5" t="str">
        <f>IFERROR(__xludf.DUMMYFUNCTION("if(A434="""","""",SPLIT(E434,"",""))"),"")</f>
        <v/>
      </c>
      <c r="G434" s="5"/>
      <c r="H434" s="6" t="str">
        <f t="shared" si="1"/>
        <v/>
      </c>
      <c r="K434" s="7"/>
    </row>
    <row r="435">
      <c r="A435" s="8"/>
      <c r="B435" s="5" t="str">
        <f>IFERROR(__xludf.DUMMYFUNCTION("IF(A435="""","""",VLOOKUP(A435,IMPORTRANGE(""https://docs.google.com/spreadsheets/d/1Kz8qNPZIqq10folTQrs7L1dYLQj0XaG2K3NIs_apK40/edit#gid=0"",""bd!A1:N1000""),2,FALSE))"),"")</f>
        <v/>
      </c>
      <c r="C435" s="5" t="str">
        <f>IFERROR(__xludf.DUMMYFUNCTION("IF($A435="""","""",VLOOKUP($A435,IMPORTRANGE(""https://docs.google.com/spreadsheets/d/1Kz8qNPZIqq10folTQrs7L1dYLQj0XaG2K3NIs_apK40/edit#gid=0"",""bd!A1:N1000""),3,FALSE))"),"")</f>
        <v/>
      </c>
      <c r="D435" s="5" t="str">
        <f>IFERROR(__xludf.DUMMYFUNCTION("IF($A435="""","""",VLOOKUP($A435,IMPORTRANGE(""https://docs.google.com/spreadsheets/d/1Kz8qNPZIqq10folTQrs7L1dYLQj0XaG2K3NIs_apK40/edit#gid=0"",""bd!A1:N1000""),12,FALSE))"),"")</f>
        <v/>
      </c>
      <c r="E435" s="5" t="str">
        <f>IFERROR(__xludf.DUMMYFUNCTION("IF($A435="""","""",VLOOKUP($A435,IMPORTRANGE(""https://docs.google.com/spreadsheets/d/1Kz8qNPZIqq10folTQrs7L1dYLQj0XaG2K3NIs_apK40/edit#gid=0"",""bd!A1:N1000""),11,FALSE))"),"")</f>
        <v/>
      </c>
      <c r="F435" s="5" t="str">
        <f>IFERROR(__xludf.DUMMYFUNCTION("if(A435="""","""",SPLIT(E435,"",""))"),"")</f>
        <v/>
      </c>
      <c r="G435" s="5"/>
      <c r="H435" s="6" t="str">
        <f t="shared" si="1"/>
        <v/>
      </c>
      <c r="K435" s="7"/>
    </row>
    <row r="436">
      <c r="A436" s="8"/>
      <c r="B436" s="5" t="str">
        <f>IFERROR(__xludf.DUMMYFUNCTION("IF(A436="""","""",VLOOKUP(A436,IMPORTRANGE(""https://docs.google.com/spreadsheets/d/1Kz8qNPZIqq10folTQrs7L1dYLQj0XaG2K3NIs_apK40/edit#gid=0"",""bd!A1:N1000""),2,FALSE))"),"")</f>
        <v/>
      </c>
      <c r="C436" s="5" t="str">
        <f>IFERROR(__xludf.DUMMYFUNCTION("IF($A436="""","""",VLOOKUP($A436,IMPORTRANGE(""https://docs.google.com/spreadsheets/d/1Kz8qNPZIqq10folTQrs7L1dYLQj0XaG2K3NIs_apK40/edit#gid=0"",""bd!A1:N1000""),3,FALSE))"),"")</f>
        <v/>
      </c>
      <c r="D436" s="5" t="str">
        <f>IFERROR(__xludf.DUMMYFUNCTION("IF($A436="""","""",VLOOKUP($A436,IMPORTRANGE(""https://docs.google.com/spreadsheets/d/1Kz8qNPZIqq10folTQrs7L1dYLQj0XaG2K3NIs_apK40/edit#gid=0"",""bd!A1:N1000""),12,FALSE))"),"")</f>
        <v/>
      </c>
      <c r="E436" s="5" t="str">
        <f>IFERROR(__xludf.DUMMYFUNCTION("IF($A436="""","""",VLOOKUP($A436,IMPORTRANGE(""https://docs.google.com/spreadsheets/d/1Kz8qNPZIqq10folTQrs7L1dYLQj0XaG2K3NIs_apK40/edit#gid=0"",""bd!A1:N1000""),11,FALSE))"),"")</f>
        <v/>
      </c>
      <c r="F436" s="5" t="str">
        <f>IFERROR(__xludf.DUMMYFUNCTION("if(A436="""","""",SPLIT(E436,"",""))"),"")</f>
        <v/>
      </c>
      <c r="G436" s="5"/>
      <c r="H436" s="6" t="str">
        <f t="shared" si="1"/>
        <v/>
      </c>
      <c r="K436" s="7"/>
    </row>
    <row r="437">
      <c r="A437" s="8"/>
      <c r="B437" s="5" t="str">
        <f>IFERROR(__xludf.DUMMYFUNCTION("IF(A437="""","""",VLOOKUP(A437,IMPORTRANGE(""https://docs.google.com/spreadsheets/d/1Kz8qNPZIqq10folTQrs7L1dYLQj0XaG2K3NIs_apK40/edit#gid=0"",""bd!A1:N1000""),2,FALSE))"),"")</f>
        <v/>
      </c>
      <c r="C437" s="5" t="str">
        <f>IFERROR(__xludf.DUMMYFUNCTION("IF($A437="""","""",VLOOKUP($A437,IMPORTRANGE(""https://docs.google.com/spreadsheets/d/1Kz8qNPZIqq10folTQrs7L1dYLQj0XaG2K3NIs_apK40/edit#gid=0"",""bd!A1:N1000""),3,FALSE))"),"")</f>
        <v/>
      </c>
      <c r="D437" s="5" t="str">
        <f>IFERROR(__xludf.DUMMYFUNCTION("IF($A437="""","""",VLOOKUP($A437,IMPORTRANGE(""https://docs.google.com/spreadsheets/d/1Kz8qNPZIqq10folTQrs7L1dYLQj0XaG2K3NIs_apK40/edit#gid=0"",""bd!A1:N1000""),12,FALSE))"),"")</f>
        <v/>
      </c>
      <c r="E437" s="5" t="str">
        <f>IFERROR(__xludf.DUMMYFUNCTION("IF($A437="""","""",VLOOKUP($A437,IMPORTRANGE(""https://docs.google.com/spreadsheets/d/1Kz8qNPZIqq10folTQrs7L1dYLQj0XaG2K3NIs_apK40/edit#gid=0"",""bd!A1:N1000""),11,FALSE))"),"")</f>
        <v/>
      </c>
      <c r="F437" s="5" t="str">
        <f>IFERROR(__xludf.DUMMYFUNCTION("if(A437="""","""",SPLIT(E437,"",""))"),"")</f>
        <v/>
      </c>
      <c r="G437" s="5"/>
      <c r="H437" s="6" t="str">
        <f t="shared" si="1"/>
        <v/>
      </c>
      <c r="K437" s="7"/>
    </row>
    <row r="438">
      <c r="A438" s="8"/>
      <c r="B438" s="5" t="str">
        <f>IFERROR(__xludf.DUMMYFUNCTION("IF(A438="""","""",VLOOKUP(A438,IMPORTRANGE(""https://docs.google.com/spreadsheets/d/1Kz8qNPZIqq10folTQrs7L1dYLQj0XaG2K3NIs_apK40/edit#gid=0"",""bd!A1:N1000""),2,FALSE))"),"")</f>
        <v/>
      </c>
      <c r="C438" s="5" t="str">
        <f>IFERROR(__xludf.DUMMYFUNCTION("IF($A438="""","""",VLOOKUP($A438,IMPORTRANGE(""https://docs.google.com/spreadsheets/d/1Kz8qNPZIqq10folTQrs7L1dYLQj0XaG2K3NIs_apK40/edit#gid=0"",""bd!A1:N1000""),3,FALSE))"),"")</f>
        <v/>
      </c>
      <c r="D438" s="5" t="str">
        <f>IFERROR(__xludf.DUMMYFUNCTION("IF($A438="""","""",VLOOKUP($A438,IMPORTRANGE(""https://docs.google.com/spreadsheets/d/1Kz8qNPZIqq10folTQrs7L1dYLQj0XaG2K3NIs_apK40/edit#gid=0"",""bd!A1:N1000""),12,FALSE))"),"")</f>
        <v/>
      </c>
      <c r="E438" s="5" t="str">
        <f>IFERROR(__xludf.DUMMYFUNCTION("IF($A438="""","""",VLOOKUP($A438,IMPORTRANGE(""https://docs.google.com/spreadsheets/d/1Kz8qNPZIqq10folTQrs7L1dYLQj0XaG2K3NIs_apK40/edit#gid=0"",""bd!A1:N1000""),11,FALSE))"),"")</f>
        <v/>
      </c>
      <c r="F438" s="5" t="str">
        <f>IFERROR(__xludf.DUMMYFUNCTION("if(A438="""","""",SPLIT(E438,"",""))"),"")</f>
        <v/>
      </c>
      <c r="G438" s="5"/>
      <c r="H438" s="6" t="str">
        <f t="shared" si="1"/>
        <v/>
      </c>
      <c r="K438" s="7"/>
    </row>
    <row r="439">
      <c r="A439" s="8"/>
      <c r="B439" s="5" t="str">
        <f>IFERROR(__xludf.DUMMYFUNCTION("IF(A439="""","""",VLOOKUP(A439,IMPORTRANGE(""https://docs.google.com/spreadsheets/d/1Kz8qNPZIqq10folTQrs7L1dYLQj0XaG2K3NIs_apK40/edit#gid=0"",""bd!A1:N1000""),2,FALSE))"),"")</f>
        <v/>
      </c>
      <c r="C439" s="5" t="str">
        <f>IFERROR(__xludf.DUMMYFUNCTION("IF($A439="""","""",VLOOKUP($A439,IMPORTRANGE(""https://docs.google.com/spreadsheets/d/1Kz8qNPZIqq10folTQrs7L1dYLQj0XaG2K3NIs_apK40/edit#gid=0"",""bd!A1:N1000""),3,FALSE))"),"")</f>
        <v/>
      </c>
      <c r="D439" s="5" t="str">
        <f>IFERROR(__xludf.DUMMYFUNCTION("IF($A439="""","""",VLOOKUP($A439,IMPORTRANGE(""https://docs.google.com/spreadsheets/d/1Kz8qNPZIqq10folTQrs7L1dYLQj0XaG2K3NIs_apK40/edit#gid=0"",""bd!A1:N1000""),12,FALSE))"),"")</f>
        <v/>
      </c>
      <c r="E439" s="5" t="str">
        <f>IFERROR(__xludf.DUMMYFUNCTION("IF($A439="""","""",VLOOKUP($A439,IMPORTRANGE(""https://docs.google.com/spreadsheets/d/1Kz8qNPZIqq10folTQrs7L1dYLQj0XaG2K3NIs_apK40/edit#gid=0"",""bd!A1:N1000""),11,FALSE))"),"")</f>
        <v/>
      </c>
      <c r="F439" s="5" t="str">
        <f>IFERROR(__xludf.DUMMYFUNCTION("if(A439="""","""",SPLIT(E439,"",""))"),"")</f>
        <v/>
      </c>
      <c r="G439" s="5"/>
      <c r="H439" s="6" t="str">
        <f t="shared" si="1"/>
        <v/>
      </c>
      <c r="K439" s="7"/>
    </row>
    <row r="440">
      <c r="A440" s="8"/>
      <c r="B440" s="5" t="str">
        <f>IFERROR(__xludf.DUMMYFUNCTION("IF(A440="""","""",VLOOKUP(A440,IMPORTRANGE(""https://docs.google.com/spreadsheets/d/1Kz8qNPZIqq10folTQrs7L1dYLQj0XaG2K3NIs_apK40/edit#gid=0"",""bd!A1:N1000""),2,FALSE))"),"")</f>
        <v/>
      </c>
      <c r="C440" s="5" t="str">
        <f>IFERROR(__xludf.DUMMYFUNCTION("IF($A440="""","""",VLOOKUP($A440,IMPORTRANGE(""https://docs.google.com/spreadsheets/d/1Kz8qNPZIqq10folTQrs7L1dYLQj0XaG2K3NIs_apK40/edit#gid=0"",""bd!A1:N1000""),3,FALSE))"),"")</f>
        <v/>
      </c>
      <c r="D440" s="5" t="str">
        <f>IFERROR(__xludf.DUMMYFUNCTION("IF($A440="""","""",VLOOKUP($A440,IMPORTRANGE(""https://docs.google.com/spreadsheets/d/1Kz8qNPZIqq10folTQrs7L1dYLQj0XaG2K3NIs_apK40/edit#gid=0"",""bd!A1:N1000""),12,FALSE))"),"")</f>
        <v/>
      </c>
      <c r="E440" s="5" t="str">
        <f>IFERROR(__xludf.DUMMYFUNCTION("IF($A440="""","""",VLOOKUP($A440,IMPORTRANGE(""https://docs.google.com/spreadsheets/d/1Kz8qNPZIqq10folTQrs7L1dYLQj0XaG2K3NIs_apK40/edit#gid=0"",""bd!A1:N1000""),11,FALSE))"),"")</f>
        <v/>
      </c>
      <c r="F440" s="5" t="str">
        <f>IFERROR(__xludf.DUMMYFUNCTION("if(A440="""","""",SPLIT(E440,"",""))"),"")</f>
        <v/>
      </c>
      <c r="G440" s="5"/>
      <c r="H440" s="6" t="str">
        <f t="shared" si="1"/>
        <v/>
      </c>
      <c r="K440" s="7"/>
    </row>
    <row r="441">
      <c r="A441" s="8"/>
      <c r="B441" s="5" t="str">
        <f>IFERROR(__xludf.DUMMYFUNCTION("IF(A441="""","""",VLOOKUP(A441,IMPORTRANGE(""https://docs.google.com/spreadsheets/d/1Kz8qNPZIqq10folTQrs7L1dYLQj0XaG2K3NIs_apK40/edit#gid=0"",""bd!A1:N1000""),2,FALSE))"),"")</f>
        <v/>
      </c>
      <c r="C441" s="5" t="str">
        <f>IFERROR(__xludf.DUMMYFUNCTION("IF($A441="""","""",VLOOKUP($A441,IMPORTRANGE(""https://docs.google.com/spreadsheets/d/1Kz8qNPZIqq10folTQrs7L1dYLQj0XaG2K3NIs_apK40/edit#gid=0"",""bd!A1:N1000""),3,FALSE))"),"")</f>
        <v/>
      </c>
      <c r="D441" s="5" t="str">
        <f>IFERROR(__xludf.DUMMYFUNCTION("IF($A441="""","""",VLOOKUP($A441,IMPORTRANGE(""https://docs.google.com/spreadsheets/d/1Kz8qNPZIqq10folTQrs7L1dYLQj0XaG2K3NIs_apK40/edit#gid=0"",""bd!A1:N1000""),12,FALSE))"),"")</f>
        <v/>
      </c>
      <c r="E441" s="5" t="str">
        <f>IFERROR(__xludf.DUMMYFUNCTION("IF($A441="""","""",VLOOKUP($A441,IMPORTRANGE(""https://docs.google.com/spreadsheets/d/1Kz8qNPZIqq10folTQrs7L1dYLQj0XaG2K3NIs_apK40/edit#gid=0"",""bd!A1:N1000""),11,FALSE))"),"")</f>
        <v/>
      </c>
      <c r="F441" s="5" t="str">
        <f>IFERROR(__xludf.DUMMYFUNCTION("if(A441="""","""",SPLIT(E441,"",""))"),"")</f>
        <v/>
      </c>
      <c r="G441" s="5"/>
      <c r="H441" s="6" t="str">
        <f t="shared" si="1"/>
        <v/>
      </c>
      <c r="K441" s="7"/>
    </row>
    <row r="442">
      <c r="A442" s="8"/>
      <c r="B442" s="5" t="str">
        <f>IFERROR(__xludf.DUMMYFUNCTION("IF(A442="""","""",VLOOKUP(A442,IMPORTRANGE(""https://docs.google.com/spreadsheets/d/1Kz8qNPZIqq10folTQrs7L1dYLQj0XaG2K3NIs_apK40/edit#gid=0"",""bd!A1:N1000""),2,FALSE))"),"")</f>
        <v/>
      </c>
      <c r="C442" s="5" t="str">
        <f>IFERROR(__xludf.DUMMYFUNCTION("IF($A442="""","""",VLOOKUP($A442,IMPORTRANGE(""https://docs.google.com/spreadsheets/d/1Kz8qNPZIqq10folTQrs7L1dYLQj0XaG2K3NIs_apK40/edit#gid=0"",""bd!A1:N1000""),3,FALSE))"),"")</f>
        <v/>
      </c>
      <c r="D442" s="5" t="str">
        <f>IFERROR(__xludf.DUMMYFUNCTION("IF($A442="""","""",VLOOKUP($A442,IMPORTRANGE(""https://docs.google.com/spreadsheets/d/1Kz8qNPZIqq10folTQrs7L1dYLQj0XaG2K3NIs_apK40/edit#gid=0"",""bd!A1:N1000""),12,FALSE))"),"")</f>
        <v/>
      </c>
      <c r="E442" s="5" t="str">
        <f>IFERROR(__xludf.DUMMYFUNCTION("IF($A442="""","""",VLOOKUP($A442,IMPORTRANGE(""https://docs.google.com/spreadsheets/d/1Kz8qNPZIqq10folTQrs7L1dYLQj0XaG2K3NIs_apK40/edit#gid=0"",""bd!A1:N1000""),11,FALSE))"),"")</f>
        <v/>
      </c>
      <c r="F442" s="5" t="str">
        <f>IFERROR(__xludf.DUMMYFUNCTION("if(A442="""","""",SPLIT(E442,"",""))"),"")</f>
        <v/>
      </c>
      <c r="G442" s="5"/>
      <c r="H442" s="6" t="str">
        <f t="shared" si="1"/>
        <v/>
      </c>
      <c r="K442" s="7"/>
    </row>
    <row r="443">
      <c r="A443" s="8"/>
      <c r="B443" s="5" t="str">
        <f>IFERROR(__xludf.DUMMYFUNCTION("IF(A443="""","""",VLOOKUP(A443,IMPORTRANGE(""https://docs.google.com/spreadsheets/d/1Kz8qNPZIqq10folTQrs7L1dYLQj0XaG2K3NIs_apK40/edit#gid=0"",""bd!A1:N1000""),2,FALSE))"),"")</f>
        <v/>
      </c>
      <c r="C443" s="5" t="str">
        <f>IFERROR(__xludf.DUMMYFUNCTION("IF($A443="""","""",VLOOKUP($A443,IMPORTRANGE(""https://docs.google.com/spreadsheets/d/1Kz8qNPZIqq10folTQrs7L1dYLQj0XaG2K3NIs_apK40/edit#gid=0"",""bd!A1:N1000""),3,FALSE))"),"")</f>
        <v/>
      </c>
      <c r="D443" s="5" t="str">
        <f>IFERROR(__xludf.DUMMYFUNCTION("IF($A443="""","""",VLOOKUP($A443,IMPORTRANGE(""https://docs.google.com/spreadsheets/d/1Kz8qNPZIqq10folTQrs7L1dYLQj0XaG2K3NIs_apK40/edit#gid=0"",""bd!A1:N1000""),12,FALSE))"),"")</f>
        <v/>
      </c>
      <c r="E443" s="5" t="str">
        <f>IFERROR(__xludf.DUMMYFUNCTION("IF($A443="""","""",VLOOKUP($A443,IMPORTRANGE(""https://docs.google.com/spreadsheets/d/1Kz8qNPZIqq10folTQrs7L1dYLQj0XaG2K3NIs_apK40/edit#gid=0"",""bd!A1:N1000""),11,FALSE))"),"")</f>
        <v/>
      </c>
      <c r="F443" s="5" t="str">
        <f>IFERROR(__xludf.DUMMYFUNCTION("if(A443="""","""",SPLIT(E443,"",""))"),"")</f>
        <v/>
      </c>
      <c r="G443" s="5"/>
      <c r="H443" s="6" t="str">
        <f t="shared" si="1"/>
        <v/>
      </c>
      <c r="K443" s="7"/>
    </row>
    <row r="444">
      <c r="A444" s="8"/>
      <c r="B444" s="5" t="str">
        <f>IFERROR(__xludf.DUMMYFUNCTION("IF(A444="""","""",VLOOKUP(A444,IMPORTRANGE(""https://docs.google.com/spreadsheets/d/1Kz8qNPZIqq10folTQrs7L1dYLQj0XaG2K3NIs_apK40/edit#gid=0"",""bd!A1:N1000""),2,FALSE))"),"")</f>
        <v/>
      </c>
      <c r="C444" s="5" t="str">
        <f>IFERROR(__xludf.DUMMYFUNCTION("IF($A444="""","""",VLOOKUP($A444,IMPORTRANGE(""https://docs.google.com/spreadsheets/d/1Kz8qNPZIqq10folTQrs7L1dYLQj0XaG2K3NIs_apK40/edit#gid=0"",""bd!A1:N1000""),3,FALSE))"),"")</f>
        <v/>
      </c>
      <c r="D444" s="5" t="str">
        <f>IFERROR(__xludf.DUMMYFUNCTION("IF($A444="""","""",VLOOKUP($A444,IMPORTRANGE(""https://docs.google.com/spreadsheets/d/1Kz8qNPZIqq10folTQrs7L1dYLQj0XaG2K3NIs_apK40/edit#gid=0"",""bd!A1:N1000""),12,FALSE))"),"")</f>
        <v/>
      </c>
      <c r="E444" s="5" t="str">
        <f>IFERROR(__xludf.DUMMYFUNCTION("IF($A444="""","""",VLOOKUP($A444,IMPORTRANGE(""https://docs.google.com/spreadsheets/d/1Kz8qNPZIqq10folTQrs7L1dYLQj0XaG2K3NIs_apK40/edit#gid=0"",""bd!A1:N1000""),11,FALSE))"),"")</f>
        <v/>
      </c>
      <c r="F444" s="5" t="str">
        <f>IFERROR(__xludf.DUMMYFUNCTION("if(A444="""","""",SPLIT(E444,"",""))"),"")</f>
        <v/>
      </c>
      <c r="G444" s="5"/>
      <c r="H444" s="6" t="str">
        <f t="shared" si="1"/>
        <v/>
      </c>
      <c r="K444" s="7"/>
    </row>
    <row r="445">
      <c r="A445" s="8"/>
      <c r="B445" s="5" t="str">
        <f>IFERROR(__xludf.DUMMYFUNCTION("IF(A445="""","""",VLOOKUP(A445,IMPORTRANGE(""https://docs.google.com/spreadsheets/d/1Kz8qNPZIqq10folTQrs7L1dYLQj0XaG2K3NIs_apK40/edit#gid=0"",""bd!A1:N1000""),2,FALSE))"),"")</f>
        <v/>
      </c>
      <c r="C445" s="5" t="str">
        <f>IFERROR(__xludf.DUMMYFUNCTION("IF($A445="""","""",VLOOKUP($A445,IMPORTRANGE(""https://docs.google.com/spreadsheets/d/1Kz8qNPZIqq10folTQrs7L1dYLQj0XaG2K3NIs_apK40/edit#gid=0"",""bd!A1:N1000""),3,FALSE))"),"")</f>
        <v/>
      </c>
      <c r="D445" s="5" t="str">
        <f>IFERROR(__xludf.DUMMYFUNCTION("IF($A445="""","""",VLOOKUP($A445,IMPORTRANGE(""https://docs.google.com/spreadsheets/d/1Kz8qNPZIqq10folTQrs7L1dYLQj0XaG2K3NIs_apK40/edit#gid=0"",""bd!A1:N1000""),12,FALSE))"),"")</f>
        <v/>
      </c>
      <c r="E445" s="5" t="str">
        <f>IFERROR(__xludf.DUMMYFUNCTION("IF($A445="""","""",VLOOKUP($A445,IMPORTRANGE(""https://docs.google.com/spreadsheets/d/1Kz8qNPZIqq10folTQrs7L1dYLQj0XaG2K3NIs_apK40/edit#gid=0"",""bd!A1:N1000""),11,FALSE))"),"")</f>
        <v/>
      </c>
      <c r="F445" s="5" t="str">
        <f>IFERROR(__xludf.DUMMYFUNCTION("if(A445="""","""",SPLIT(E445,"",""))"),"")</f>
        <v/>
      </c>
      <c r="G445" s="5"/>
      <c r="H445" s="6" t="str">
        <f t="shared" si="1"/>
        <v/>
      </c>
      <c r="K445" s="7"/>
    </row>
    <row r="446">
      <c r="A446" s="8"/>
      <c r="B446" s="5" t="str">
        <f>IFERROR(__xludf.DUMMYFUNCTION("IF(A446="""","""",VLOOKUP(A446,IMPORTRANGE(""https://docs.google.com/spreadsheets/d/1Kz8qNPZIqq10folTQrs7L1dYLQj0XaG2K3NIs_apK40/edit#gid=0"",""bd!A1:N1000""),2,FALSE))"),"")</f>
        <v/>
      </c>
      <c r="C446" s="5" t="str">
        <f>IFERROR(__xludf.DUMMYFUNCTION("IF($A446="""","""",VLOOKUP($A446,IMPORTRANGE(""https://docs.google.com/spreadsheets/d/1Kz8qNPZIqq10folTQrs7L1dYLQj0XaG2K3NIs_apK40/edit#gid=0"",""bd!A1:N1000""),3,FALSE))"),"")</f>
        <v/>
      </c>
      <c r="D446" s="5" t="str">
        <f>IFERROR(__xludf.DUMMYFUNCTION("IF($A446="""","""",VLOOKUP($A446,IMPORTRANGE(""https://docs.google.com/spreadsheets/d/1Kz8qNPZIqq10folTQrs7L1dYLQj0XaG2K3NIs_apK40/edit#gid=0"",""bd!A1:N1000""),12,FALSE))"),"")</f>
        <v/>
      </c>
      <c r="E446" s="5" t="str">
        <f>IFERROR(__xludf.DUMMYFUNCTION("IF($A446="""","""",VLOOKUP($A446,IMPORTRANGE(""https://docs.google.com/spreadsheets/d/1Kz8qNPZIqq10folTQrs7L1dYLQj0XaG2K3NIs_apK40/edit#gid=0"",""bd!A1:N1000""),11,FALSE))"),"")</f>
        <v/>
      </c>
      <c r="F446" s="5" t="str">
        <f>IFERROR(__xludf.DUMMYFUNCTION("if(A446="""","""",SPLIT(E446,"",""))"),"")</f>
        <v/>
      </c>
      <c r="G446" s="5"/>
      <c r="H446" s="6" t="str">
        <f t="shared" si="1"/>
        <v/>
      </c>
      <c r="K446" s="7"/>
    </row>
    <row r="447">
      <c r="A447" s="8"/>
      <c r="B447" s="5" t="str">
        <f>IFERROR(__xludf.DUMMYFUNCTION("IF(A447="""","""",VLOOKUP(A447,IMPORTRANGE(""https://docs.google.com/spreadsheets/d/1Kz8qNPZIqq10folTQrs7L1dYLQj0XaG2K3NIs_apK40/edit#gid=0"",""bd!A1:N1000""),2,FALSE))"),"")</f>
        <v/>
      </c>
      <c r="C447" s="5" t="str">
        <f>IFERROR(__xludf.DUMMYFUNCTION("IF($A447="""","""",VLOOKUP($A447,IMPORTRANGE(""https://docs.google.com/spreadsheets/d/1Kz8qNPZIqq10folTQrs7L1dYLQj0XaG2K3NIs_apK40/edit#gid=0"",""bd!A1:N1000""),3,FALSE))"),"")</f>
        <v/>
      </c>
      <c r="D447" s="5" t="str">
        <f>IFERROR(__xludf.DUMMYFUNCTION("IF($A447="""","""",VLOOKUP($A447,IMPORTRANGE(""https://docs.google.com/spreadsheets/d/1Kz8qNPZIqq10folTQrs7L1dYLQj0XaG2K3NIs_apK40/edit#gid=0"",""bd!A1:N1000""),12,FALSE))"),"")</f>
        <v/>
      </c>
      <c r="E447" s="5" t="str">
        <f>IFERROR(__xludf.DUMMYFUNCTION("IF($A447="""","""",VLOOKUP($A447,IMPORTRANGE(""https://docs.google.com/spreadsheets/d/1Kz8qNPZIqq10folTQrs7L1dYLQj0XaG2K3NIs_apK40/edit#gid=0"",""bd!A1:N1000""),11,FALSE))"),"")</f>
        <v/>
      </c>
      <c r="F447" s="5" t="str">
        <f>IFERROR(__xludf.DUMMYFUNCTION("if(A447="""","""",SPLIT(E447,"",""))"),"")</f>
        <v/>
      </c>
      <c r="G447" s="5"/>
      <c r="H447" s="6" t="str">
        <f t="shared" si="1"/>
        <v/>
      </c>
      <c r="K447" s="7"/>
    </row>
    <row r="448">
      <c r="A448" s="8"/>
      <c r="B448" s="5" t="str">
        <f>IFERROR(__xludf.DUMMYFUNCTION("IF(A448="""","""",VLOOKUP(A448,IMPORTRANGE(""https://docs.google.com/spreadsheets/d/1Kz8qNPZIqq10folTQrs7L1dYLQj0XaG2K3NIs_apK40/edit#gid=0"",""bd!A1:N1000""),2,FALSE))"),"")</f>
        <v/>
      </c>
      <c r="C448" s="5" t="str">
        <f>IFERROR(__xludf.DUMMYFUNCTION("IF($A448="""","""",VLOOKUP($A448,IMPORTRANGE(""https://docs.google.com/spreadsheets/d/1Kz8qNPZIqq10folTQrs7L1dYLQj0XaG2K3NIs_apK40/edit#gid=0"",""bd!A1:N1000""),3,FALSE))"),"")</f>
        <v/>
      </c>
      <c r="D448" s="5" t="str">
        <f>IFERROR(__xludf.DUMMYFUNCTION("IF($A448="""","""",VLOOKUP($A448,IMPORTRANGE(""https://docs.google.com/spreadsheets/d/1Kz8qNPZIqq10folTQrs7L1dYLQj0XaG2K3NIs_apK40/edit#gid=0"",""bd!A1:N1000""),12,FALSE))"),"")</f>
        <v/>
      </c>
      <c r="E448" s="5" t="str">
        <f>IFERROR(__xludf.DUMMYFUNCTION("IF($A448="""","""",VLOOKUP($A448,IMPORTRANGE(""https://docs.google.com/spreadsheets/d/1Kz8qNPZIqq10folTQrs7L1dYLQj0XaG2K3NIs_apK40/edit#gid=0"",""bd!A1:N1000""),11,FALSE))"),"")</f>
        <v/>
      </c>
      <c r="F448" s="5" t="str">
        <f>IFERROR(__xludf.DUMMYFUNCTION("if(A448="""","""",SPLIT(E448,"",""))"),"")</f>
        <v/>
      </c>
      <c r="G448" s="5"/>
      <c r="H448" s="6" t="str">
        <f t="shared" si="1"/>
        <v/>
      </c>
      <c r="K448" s="7"/>
    </row>
    <row r="449">
      <c r="A449" s="8"/>
      <c r="B449" s="5" t="str">
        <f>IFERROR(__xludf.DUMMYFUNCTION("IF(A449="""","""",VLOOKUP(A449,IMPORTRANGE(""https://docs.google.com/spreadsheets/d/1Kz8qNPZIqq10folTQrs7L1dYLQj0XaG2K3NIs_apK40/edit#gid=0"",""bd!A1:N1000""),2,FALSE))"),"")</f>
        <v/>
      </c>
      <c r="C449" s="5" t="str">
        <f>IFERROR(__xludf.DUMMYFUNCTION("IF($A449="""","""",VLOOKUP($A449,IMPORTRANGE(""https://docs.google.com/spreadsheets/d/1Kz8qNPZIqq10folTQrs7L1dYLQj0XaG2K3NIs_apK40/edit#gid=0"",""bd!A1:N1000""),3,FALSE))"),"")</f>
        <v/>
      </c>
      <c r="D449" s="5" t="str">
        <f>IFERROR(__xludf.DUMMYFUNCTION("IF($A449="""","""",VLOOKUP($A449,IMPORTRANGE(""https://docs.google.com/spreadsheets/d/1Kz8qNPZIqq10folTQrs7L1dYLQj0XaG2K3NIs_apK40/edit#gid=0"",""bd!A1:N1000""),12,FALSE))"),"")</f>
        <v/>
      </c>
      <c r="E449" s="5" t="str">
        <f>IFERROR(__xludf.DUMMYFUNCTION("IF($A449="""","""",VLOOKUP($A449,IMPORTRANGE(""https://docs.google.com/spreadsheets/d/1Kz8qNPZIqq10folTQrs7L1dYLQj0XaG2K3NIs_apK40/edit#gid=0"",""bd!A1:N1000""),11,FALSE))"),"")</f>
        <v/>
      </c>
      <c r="F449" s="5" t="str">
        <f>IFERROR(__xludf.DUMMYFUNCTION("if(A449="""","""",SPLIT(E449,"",""))"),"")</f>
        <v/>
      </c>
      <c r="G449" s="5"/>
      <c r="H449" s="6" t="str">
        <f t="shared" si="1"/>
        <v/>
      </c>
      <c r="K449" s="7"/>
    </row>
    <row r="450">
      <c r="A450" s="8"/>
      <c r="B450" s="5" t="str">
        <f>IFERROR(__xludf.DUMMYFUNCTION("IF(A450="""","""",VLOOKUP(A450,IMPORTRANGE(""https://docs.google.com/spreadsheets/d/1Kz8qNPZIqq10folTQrs7L1dYLQj0XaG2K3NIs_apK40/edit#gid=0"",""bd!A1:N1000""),2,FALSE))"),"")</f>
        <v/>
      </c>
      <c r="C450" s="5" t="str">
        <f>IFERROR(__xludf.DUMMYFUNCTION("IF($A450="""","""",VLOOKUP($A450,IMPORTRANGE(""https://docs.google.com/spreadsheets/d/1Kz8qNPZIqq10folTQrs7L1dYLQj0XaG2K3NIs_apK40/edit#gid=0"",""bd!A1:N1000""),3,FALSE))"),"")</f>
        <v/>
      </c>
      <c r="D450" s="5" t="str">
        <f>IFERROR(__xludf.DUMMYFUNCTION("IF($A450="""","""",VLOOKUP($A450,IMPORTRANGE(""https://docs.google.com/spreadsheets/d/1Kz8qNPZIqq10folTQrs7L1dYLQj0XaG2K3NIs_apK40/edit#gid=0"",""bd!A1:N1000""),12,FALSE))"),"")</f>
        <v/>
      </c>
      <c r="E450" s="5" t="str">
        <f>IFERROR(__xludf.DUMMYFUNCTION("IF($A450="""","""",VLOOKUP($A450,IMPORTRANGE(""https://docs.google.com/spreadsheets/d/1Kz8qNPZIqq10folTQrs7L1dYLQj0XaG2K3NIs_apK40/edit#gid=0"",""bd!A1:N1000""),11,FALSE))"),"")</f>
        <v/>
      </c>
      <c r="F450" s="5" t="str">
        <f>IFERROR(__xludf.DUMMYFUNCTION("if(A450="""","""",SPLIT(E450,"",""))"),"")</f>
        <v/>
      </c>
      <c r="G450" s="5"/>
      <c r="H450" s="6" t="str">
        <f t="shared" si="1"/>
        <v/>
      </c>
      <c r="K450" s="7"/>
    </row>
    <row r="451">
      <c r="A451" s="8"/>
      <c r="B451" s="5" t="str">
        <f>IFERROR(__xludf.DUMMYFUNCTION("IF(A451="""","""",VLOOKUP(A451,IMPORTRANGE(""https://docs.google.com/spreadsheets/d/1Kz8qNPZIqq10folTQrs7L1dYLQj0XaG2K3NIs_apK40/edit#gid=0"",""bd!A1:N1000""),2,FALSE))"),"")</f>
        <v/>
      </c>
      <c r="C451" s="5" t="str">
        <f>IFERROR(__xludf.DUMMYFUNCTION("IF($A451="""","""",VLOOKUP($A451,IMPORTRANGE(""https://docs.google.com/spreadsheets/d/1Kz8qNPZIqq10folTQrs7L1dYLQj0XaG2K3NIs_apK40/edit#gid=0"",""bd!A1:N1000""),3,FALSE))"),"")</f>
        <v/>
      </c>
      <c r="D451" s="5" t="str">
        <f>IFERROR(__xludf.DUMMYFUNCTION("IF($A451="""","""",VLOOKUP($A451,IMPORTRANGE(""https://docs.google.com/spreadsheets/d/1Kz8qNPZIqq10folTQrs7L1dYLQj0XaG2K3NIs_apK40/edit#gid=0"",""bd!A1:N1000""),12,FALSE))"),"")</f>
        <v/>
      </c>
      <c r="E451" s="5" t="str">
        <f>IFERROR(__xludf.DUMMYFUNCTION("IF($A451="""","""",VLOOKUP($A451,IMPORTRANGE(""https://docs.google.com/spreadsheets/d/1Kz8qNPZIqq10folTQrs7L1dYLQj0XaG2K3NIs_apK40/edit#gid=0"",""bd!A1:N1000""),11,FALSE))"),"")</f>
        <v/>
      </c>
      <c r="F451" s="5" t="str">
        <f>IFERROR(__xludf.DUMMYFUNCTION("if(A451="""","""",SPLIT(E451,"",""))"),"")</f>
        <v/>
      </c>
      <c r="G451" s="5"/>
      <c r="H451" s="6" t="str">
        <f t="shared" si="1"/>
        <v/>
      </c>
      <c r="K451" s="7"/>
    </row>
    <row r="452">
      <c r="A452" s="8"/>
      <c r="B452" s="5" t="str">
        <f>IFERROR(__xludf.DUMMYFUNCTION("IF(A452="""","""",VLOOKUP(A452,IMPORTRANGE(""https://docs.google.com/spreadsheets/d/1Kz8qNPZIqq10folTQrs7L1dYLQj0XaG2K3NIs_apK40/edit#gid=0"",""bd!A1:N1000""),2,FALSE))"),"")</f>
        <v/>
      </c>
      <c r="C452" s="5" t="str">
        <f>IFERROR(__xludf.DUMMYFUNCTION("IF($A452="""","""",VLOOKUP($A452,IMPORTRANGE(""https://docs.google.com/spreadsheets/d/1Kz8qNPZIqq10folTQrs7L1dYLQj0XaG2K3NIs_apK40/edit#gid=0"",""bd!A1:N1000""),3,FALSE))"),"")</f>
        <v/>
      </c>
      <c r="D452" s="5" t="str">
        <f>IFERROR(__xludf.DUMMYFUNCTION("IF($A452="""","""",VLOOKUP($A452,IMPORTRANGE(""https://docs.google.com/spreadsheets/d/1Kz8qNPZIqq10folTQrs7L1dYLQj0XaG2K3NIs_apK40/edit#gid=0"",""bd!A1:N1000""),12,FALSE))"),"")</f>
        <v/>
      </c>
      <c r="E452" s="5" t="str">
        <f>IFERROR(__xludf.DUMMYFUNCTION("IF($A452="""","""",VLOOKUP($A452,IMPORTRANGE(""https://docs.google.com/spreadsheets/d/1Kz8qNPZIqq10folTQrs7L1dYLQj0XaG2K3NIs_apK40/edit#gid=0"",""bd!A1:N1000""),11,FALSE))"),"")</f>
        <v/>
      </c>
      <c r="F452" s="5" t="str">
        <f>IFERROR(__xludf.DUMMYFUNCTION("if(A452="""","""",SPLIT(E452,"",""))"),"")</f>
        <v/>
      </c>
      <c r="G452" s="5"/>
      <c r="H452" s="6" t="str">
        <f t="shared" si="1"/>
        <v/>
      </c>
      <c r="K452" s="7"/>
    </row>
    <row r="453">
      <c r="A453" s="8"/>
      <c r="B453" s="5" t="str">
        <f>IFERROR(__xludf.DUMMYFUNCTION("IF(A453="""","""",VLOOKUP(A453,IMPORTRANGE(""https://docs.google.com/spreadsheets/d/1Kz8qNPZIqq10folTQrs7L1dYLQj0XaG2K3NIs_apK40/edit#gid=0"",""bd!A1:N1000""),2,FALSE))"),"")</f>
        <v/>
      </c>
      <c r="C453" s="5" t="str">
        <f>IFERROR(__xludf.DUMMYFUNCTION("IF($A453="""","""",VLOOKUP($A453,IMPORTRANGE(""https://docs.google.com/spreadsheets/d/1Kz8qNPZIqq10folTQrs7L1dYLQj0XaG2K3NIs_apK40/edit#gid=0"",""bd!A1:N1000""),3,FALSE))"),"")</f>
        <v/>
      </c>
      <c r="D453" s="5" t="str">
        <f>IFERROR(__xludf.DUMMYFUNCTION("IF($A453="""","""",VLOOKUP($A453,IMPORTRANGE(""https://docs.google.com/spreadsheets/d/1Kz8qNPZIqq10folTQrs7L1dYLQj0XaG2K3NIs_apK40/edit#gid=0"",""bd!A1:N1000""),12,FALSE))"),"")</f>
        <v/>
      </c>
      <c r="E453" s="5" t="str">
        <f>IFERROR(__xludf.DUMMYFUNCTION("IF($A453="""","""",VLOOKUP($A453,IMPORTRANGE(""https://docs.google.com/spreadsheets/d/1Kz8qNPZIqq10folTQrs7L1dYLQj0XaG2K3NIs_apK40/edit#gid=0"",""bd!A1:N1000""),11,FALSE))"),"")</f>
        <v/>
      </c>
      <c r="F453" s="5" t="str">
        <f>IFERROR(__xludf.DUMMYFUNCTION("if(A453="""","""",SPLIT(E453,"",""))"),"")</f>
        <v/>
      </c>
      <c r="G453" s="5"/>
      <c r="H453" s="6" t="str">
        <f t="shared" si="1"/>
        <v/>
      </c>
      <c r="K453" s="7"/>
    </row>
    <row r="454">
      <c r="A454" s="8"/>
      <c r="B454" s="5" t="str">
        <f>IFERROR(__xludf.DUMMYFUNCTION("IF(A454="""","""",VLOOKUP(A454,IMPORTRANGE(""https://docs.google.com/spreadsheets/d/1Kz8qNPZIqq10folTQrs7L1dYLQj0XaG2K3NIs_apK40/edit#gid=0"",""bd!A1:N1000""),2,FALSE))"),"")</f>
        <v/>
      </c>
      <c r="C454" s="5" t="str">
        <f>IFERROR(__xludf.DUMMYFUNCTION("IF($A454="""","""",VLOOKUP($A454,IMPORTRANGE(""https://docs.google.com/spreadsheets/d/1Kz8qNPZIqq10folTQrs7L1dYLQj0XaG2K3NIs_apK40/edit#gid=0"",""bd!A1:N1000""),3,FALSE))"),"")</f>
        <v/>
      </c>
      <c r="D454" s="5" t="str">
        <f>IFERROR(__xludf.DUMMYFUNCTION("IF($A454="""","""",VLOOKUP($A454,IMPORTRANGE(""https://docs.google.com/spreadsheets/d/1Kz8qNPZIqq10folTQrs7L1dYLQj0XaG2K3NIs_apK40/edit#gid=0"",""bd!A1:N1000""),12,FALSE))"),"")</f>
        <v/>
      </c>
      <c r="E454" s="5" t="str">
        <f>IFERROR(__xludf.DUMMYFUNCTION("IF($A454="""","""",VLOOKUP($A454,IMPORTRANGE(""https://docs.google.com/spreadsheets/d/1Kz8qNPZIqq10folTQrs7L1dYLQj0XaG2K3NIs_apK40/edit#gid=0"",""bd!A1:N1000""),11,FALSE))"),"")</f>
        <v/>
      </c>
      <c r="F454" s="5" t="str">
        <f>IFERROR(__xludf.DUMMYFUNCTION("if(A454="""","""",SPLIT(E454,"",""))"),"")</f>
        <v/>
      </c>
      <c r="G454" s="5"/>
      <c r="H454" s="6" t="str">
        <f t="shared" si="1"/>
        <v/>
      </c>
      <c r="K454" s="7"/>
    </row>
    <row r="455">
      <c r="A455" s="8"/>
      <c r="B455" s="5" t="str">
        <f>IFERROR(__xludf.DUMMYFUNCTION("IF(A455="""","""",VLOOKUP(A455,IMPORTRANGE(""https://docs.google.com/spreadsheets/d/1Kz8qNPZIqq10folTQrs7L1dYLQj0XaG2K3NIs_apK40/edit#gid=0"",""bd!A1:N1000""),2,FALSE))"),"")</f>
        <v/>
      </c>
      <c r="C455" s="5" t="str">
        <f>IFERROR(__xludf.DUMMYFUNCTION("IF($A455="""","""",VLOOKUP($A455,IMPORTRANGE(""https://docs.google.com/spreadsheets/d/1Kz8qNPZIqq10folTQrs7L1dYLQj0XaG2K3NIs_apK40/edit#gid=0"",""bd!A1:N1000""),3,FALSE))"),"")</f>
        <v/>
      </c>
      <c r="D455" s="5" t="str">
        <f>IFERROR(__xludf.DUMMYFUNCTION("IF($A455="""","""",VLOOKUP($A455,IMPORTRANGE(""https://docs.google.com/spreadsheets/d/1Kz8qNPZIqq10folTQrs7L1dYLQj0XaG2K3NIs_apK40/edit#gid=0"",""bd!A1:N1000""),12,FALSE))"),"")</f>
        <v/>
      </c>
      <c r="E455" s="5" t="str">
        <f>IFERROR(__xludf.DUMMYFUNCTION("IF($A455="""","""",VLOOKUP($A455,IMPORTRANGE(""https://docs.google.com/spreadsheets/d/1Kz8qNPZIqq10folTQrs7L1dYLQj0XaG2K3NIs_apK40/edit#gid=0"",""bd!A1:N1000""),11,FALSE))"),"")</f>
        <v/>
      </c>
      <c r="F455" s="5" t="str">
        <f>IFERROR(__xludf.DUMMYFUNCTION("if(A455="""","""",SPLIT(E455,"",""))"),"")</f>
        <v/>
      </c>
      <c r="G455" s="5"/>
      <c r="H455" s="6" t="str">
        <f t="shared" si="1"/>
        <v/>
      </c>
      <c r="K455" s="7"/>
    </row>
    <row r="456">
      <c r="A456" s="8"/>
      <c r="B456" s="5" t="str">
        <f>IFERROR(__xludf.DUMMYFUNCTION("IF(A456="""","""",VLOOKUP(A456,IMPORTRANGE(""https://docs.google.com/spreadsheets/d/1Kz8qNPZIqq10folTQrs7L1dYLQj0XaG2K3NIs_apK40/edit#gid=0"",""bd!A1:N1000""),2,FALSE))"),"")</f>
        <v/>
      </c>
      <c r="C456" s="5" t="str">
        <f>IFERROR(__xludf.DUMMYFUNCTION("IF($A456="""","""",VLOOKUP($A456,IMPORTRANGE(""https://docs.google.com/spreadsheets/d/1Kz8qNPZIqq10folTQrs7L1dYLQj0XaG2K3NIs_apK40/edit#gid=0"",""bd!A1:N1000""),3,FALSE))"),"")</f>
        <v/>
      </c>
      <c r="D456" s="5" t="str">
        <f>IFERROR(__xludf.DUMMYFUNCTION("IF($A456="""","""",VLOOKUP($A456,IMPORTRANGE(""https://docs.google.com/spreadsheets/d/1Kz8qNPZIqq10folTQrs7L1dYLQj0XaG2K3NIs_apK40/edit#gid=0"",""bd!A1:N1000""),12,FALSE))"),"")</f>
        <v/>
      </c>
      <c r="E456" s="5" t="str">
        <f>IFERROR(__xludf.DUMMYFUNCTION("IF($A456="""","""",VLOOKUP($A456,IMPORTRANGE(""https://docs.google.com/spreadsheets/d/1Kz8qNPZIqq10folTQrs7L1dYLQj0XaG2K3NIs_apK40/edit#gid=0"",""bd!A1:N1000""),11,FALSE))"),"")</f>
        <v/>
      </c>
      <c r="F456" s="5" t="str">
        <f>IFERROR(__xludf.DUMMYFUNCTION("if(A456="""","""",SPLIT(E456,"",""))"),"")</f>
        <v/>
      </c>
      <c r="G456" s="5"/>
      <c r="H456" s="6" t="str">
        <f t="shared" si="1"/>
        <v/>
      </c>
      <c r="K456" s="7"/>
    </row>
    <row r="457">
      <c r="A457" s="8"/>
      <c r="B457" s="5" t="str">
        <f>IFERROR(__xludf.DUMMYFUNCTION("IF(A457="""","""",VLOOKUP(A457,IMPORTRANGE(""https://docs.google.com/spreadsheets/d/1Kz8qNPZIqq10folTQrs7L1dYLQj0XaG2K3NIs_apK40/edit#gid=0"",""bd!A1:N1000""),2,FALSE))"),"")</f>
        <v/>
      </c>
      <c r="C457" s="5" t="str">
        <f>IFERROR(__xludf.DUMMYFUNCTION("IF($A457="""","""",VLOOKUP($A457,IMPORTRANGE(""https://docs.google.com/spreadsheets/d/1Kz8qNPZIqq10folTQrs7L1dYLQj0XaG2K3NIs_apK40/edit#gid=0"",""bd!A1:N1000""),3,FALSE))"),"")</f>
        <v/>
      </c>
      <c r="D457" s="5" t="str">
        <f>IFERROR(__xludf.DUMMYFUNCTION("IF($A457="""","""",VLOOKUP($A457,IMPORTRANGE(""https://docs.google.com/spreadsheets/d/1Kz8qNPZIqq10folTQrs7L1dYLQj0XaG2K3NIs_apK40/edit#gid=0"",""bd!A1:N1000""),12,FALSE))"),"")</f>
        <v/>
      </c>
      <c r="E457" s="5" t="str">
        <f>IFERROR(__xludf.DUMMYFUNCTION("IF($A457="""","""",VLOOKUP($A457,IMPORTRANGE(""https://docs.google.com/spreadsheets/d/1Kz8qNPZIqq10folTQrs7L1dYLQj0XaG2K3NIs_apK40/edit#gid=0"",""bd!A1:N1000""),11,FALSE))"),"")</f>
        <v/>
      </c>
      <c r="F457" s="5" t="str">
        <f>IFERROR(__xludf.DUMMYFUNCTION("if(A457="""","""",SPLIT(E457,"",""))"),"")</f>
        <v/>
      </c>
      <c r="G457" s="5"/>
      <c r="H457" s="6" t="str">
        <f t="shared" si="1"/>
        <v/>
      </c>
      <c r="K457" s="7"/>
    </row>
    <row r="458">
      <c r="A458" s="8"/>
      <c r="B458" s="5" t="str">
        <f>IFERROR(__xludf.DUMMYFUNCTION("IF(A458="""","""",VLOOKUP(A458,IMPORTRANGE(""https://docs.google.com/spreadsheets/d/1Kz8qNPZIqq10folTQrs7L1dYLQj0XaG2K3NIs_apK40/edit#gid=0"",""bd!A1:N1000""),2,FALSE))"),"")</f>
        <v/>
      </c>
      <c r="C458" s="5" t="str">
        <f>IFERROR(__xludf.DUMMYFUNCTION("IF($A458="""","""",VLOOKUP($A458,IMPORTRANGE(""https://docs.google.com/spreadsheets/d/1Kz8qNPZIqq10folTQrs7L1dYLQj0XaG2K3NIs_apK40/edit#gid=0"",""bd!A1:N1000""),3,FALSE))"),"")</f>
        <v/>
      </c>
      <c r="D458" s="5" t="str">
        <f>IFERROR(__xludf.DUMMYFUNCTION("IF($A458="""","""",VLOOKUP($A458,IMPORTRANGE(""https://docs.google.com/spreadsheets/d/1Kz8qNPZIqq10folTQrs7L1dYLQj0XaG2K3NIs_apK40/edit#gid=0"",""bd!A1:N1000""),12,FALSE))"),"")</f>
        <v/>
      </c>
      <c r="E458" s="5" t="str">
        <f>IFERROR(__xludf.DUMMYFUNCTION("IF($A458="""","""",VLOOKUP($A458,IMPORTRANGE(""https://docs.google.com/spreadsheets/d/1Kz8qNPZIqq10folTQrs7L1dYLQj0XaG2K3NIs_apK40/edit#gid=0"",""bd!A1:N1000""),11,FALSE))"),"")</f>
        <v/>
      </c>
      <c r="F458" s="5" t="str">
        <f>IFERROR(__xludf.DUMMYFUNCTION("if(A458="""","""",SPLIT(E458,"",""))"),"")</f>
        <v/>
      </c>
      <c r="G458" s="5"/>
      <c r="H458" s="6" t="str">
        <f t="shared" si="1"/>
        <v/>
      </c>
      <c r="K458" s="7"/>
    </row>
    <row r="459">
      <c r="A459" s="8"/>
      <c r="B459" s="5" t="str">
        <f>IFERROR(__xludf.DUMMYFUNCTION("IF(A459="""","""",VLOOKUP(A459,IMPORTRANGE(""https://docs.google.com/spreadsheets/d/1Kz8qNPZIqq10folTQrs7L1dYLQj0XaG2K3NIs_apK40/edit#gid=0"",""bd!A1:N1000""),2,FALSE))"),"")</f>
        <v/>
      </c>
      <c r="C459" s="5" t="str">
        <f>IFERROR(__xludf.DUMMYFUNCTION("IF($A459="""","""",VLOOKUP($A459,IMPORTRANGE(""https://docs.google.com/spreadsheets/d/1Kz8qNPZIqq10folTQrs7L1dYLQj0XaG2K3NIs_apK40/edit#gid=0"",""bd!A1:N1000""),3,FALSE))"),"")</f>
        <v/>
      </c>
      <c r="D459" s="5" t="str">
        <f>IFERROR(__xludf.DUMMYFUNCTION("IF($A459="""","""",VLOOKUP($A459,IMPORTRANGE(""https://docs.google.com/spreadsheets/d/1Kz8qNPZIqq10folTQrs7L1dYLQj0XaG2K3NIs_apK40/edit#gid=0"",""bd!A1:N1000""),12,FALSE))"),"")</f>
        <v/>
      </c>
      <c r="E459" s="5" t="str">
        <f>IFERROR(__xludf.DUMMYFUNCTION("IF($A459="""","""",VLOOKUP($A459,IMPORTRANGE(""https://docs.google.com/spreadsheets/d/1Kz8qNPZIqq10folTQrs7L1dYLQj0XaG2K3NIs_apK40/edit#gid=0"",""bd!A1:N1000""),11,FALSE))"),"")</f>
        <v/>
      </c>
      <c r="F459" s="5" t="str">
        <f>IFERROR(__xludf.DUMMYFUNCTION("if(A459="""","""",SPLIT(E459,"",""))"),"")</f>
        <v/>
      </c>
      <c r="G459" s="5"/>
      <c r="H459" s="6" t="str">
        <f t="shared" si="1"/>
        <v/>
      </c>
      <c r="K459" s="7"/>
    </row>
    <row r="460">
      <c r="A460" s="8"/>
      <c r="B460" s="5" t="str">
        <f>IFERROR(__xludf.DUMMYFUNCTION("IF(A460="""","""",VLOOKUP(A460,IMPORTRANGE(""https://docs.google.com/spreadsheets/d/1Kz8qNPZIqq10folTQrs7L1dYLQj0XaG2K3NIs_apK40/edit#gid=0"",""bd!A1:N1000""),2,FALSE))"),"")</f>
        <v/>
      </c>
      <c r="C460" s="5" t="str">
        <f>IFERROR(__xludf.DUMMYFUNCTION("IF($A460="""","""",VLOOKUP($A460,IMPORTRANGE(""https://docs.google.com/spreadsheets/d/1Kz8qNPZIqq10folTQrs7L1dYLQj0XaG2K3NIs_apK40/edit#gid=0"",""bd!A1:N1000""),3,FALSE))"),"")</f>
        <v/>
      </c>
      <c r="D460" s="5" t="str">
        <f>IFERROR(__xludf.DUMMYFUNCTION("IF($A460="""","""",VLOOKUP($A460,IMPORTRANGE(""https://docs.google.com/spreadsheets/d/1Kz8qNPZIqq10folTQrs7L1dYLQj0XaG2K3NIs_apK40/edit#gid=0"",""bd!A1:N1000""),12,FALSE))"),"")</f>
        <v/>
      </c>
      <c r="E460" s="5" t="str">
        <f>IFERROR(__xludf.DUMMYFUNCTION("IF($A460="""","""",VLOOKUP($A460,IMPORTRANGE(""https://docs.google.com/spreadsheets/d/1Kz8qNPZIqq10folTQrs7L1dYLQj0XaG2K3NIs_apK40/edit#gid=0"",""bd!A1:N1000""),11,FALSE))"),"")</f>
        <v/>
      </c>
      <c r="F460" s="5" t="str">
        <f>IFERROR(__xludf.DUMMYFUNCTION("if(A460="""","""",SPLIT(E460,"",""))"),"")</f>
        <v/>
      </c>
      <c r="G460" s="5"/>
      <c r="H460" s="6" t="str">
        <f t="shared" si="1"/>
        <v/>
      </c>
      <c r="K460" s="7"/>
    </row>
    <row r="461">
      <c r="A461" s="8"/>
      <c r="B461" s="5" t="str">
        <f>IFERROR(__xludf.DUMMYFUNCTION("IF(A461="""","""",VLOOKUP(A461,IMPORTRANGE(""https://docs.google.com/spreadsheets/d/1Kz8qNPZIqq10folTQrs7L1dYLQj0XaG2K3NIs_apK40/edit#gid=0"",""bd!A1:N1000""),2,FALSE))"),"")</f>
        <v/>
      </c>
      <c r="C461" s="5" t="str">
        <f>IFERROR(__xludf.DUMMYFUNCTION("IF($A461="""","""",VLOOKUP($A461,IMPORTRANGE(""https://docs.google.com/spreadsheets/d/1Kz8qNPZIqq10folTQrs7L1dYLQj0XaG2K3NIs_apK40/edit#gid=0"",""bd!A1:N1000""),3,FALSE))"),"")</f>
        <v/>
      </c>
      <c r="D461" s="5" t="str">
        <f>IFERROR(__xludf.DUMMYFUNCTION("IF($A461="""","""",VLOOKUP($A461,IMPORTRANGE(""https://docs.google.com/spreadsheets/d/1Kz8qNPZIqq10folTQrs7L1dYLQj0XaG2K3NIs_apK40/edit#gid=0"",""bd!A1:N1000""),12,FALSE))"),"")</f>
        <v/>
      </c>
      <c r="E461" s="5" t="str">
        <f>IFERROR(__xludf.DUMMYFUNCTION("IF($A461="""","""",VLOOKUP($A461,IMPORTRANGE(""https://docs.google.com/spreadsheets/d/1Kz8qNPZIqq10folTQrs7L1dYLQj0XaG2K3NIs_apK40/edit#gid=0"",""bd!A1:N1000""),11,FALSE))"),"")</f>
        <v/>
      </c>
      <c r="F461" s="5" t="str">
        <f>IFERROR(__xludf.DUMMYFUNCTION("if(A461="""","""",SPLIT(E461,"",""))"),"")</f>
        <v/>
      </c>
      <c r="G461" s="5"/>
      <c r="H461" s="6" t="str">
        <f t="shared" si="1"/>
        <v/>
      </c>
      <c r="K461" s="7"/>
    </row>
    <row r="462">
      <c r="A462" s="8"/>
      <c r="B462" s="5" t="str">
        <f>IFERROR(__xludf.DUMMYFUNCTION("IF(A462="""","""",VLOOKUP(A462,IMPORTRANGE(""https://docs.google.com/spreadsheets/d/1Kz8qNPZIqq10folTQrs7L1dYLQj0XaG2K3NIs_apK40/edit#gid=0"",""bd!A1:N1000""),2,FALSE))"),"")</f>
        <v/>
      </c>
      <c r="C462" s="5" t="str">
        <f>IFERROR(__xludf.DUMMYFUNCTION("IF($A462="""","""",VLOOKUP($A462,IMPORTRANGE(""https://docs.google.com/spreadsheets/d/1Kz8qNPZIqq10folTQrs7L1dYLQj0XaG2K3NIs_apK40/edit#gid=0"",""bd!A1:N1000""),3,FALSE))"),"")</f>
        <v/>
      </c>
      <c r="D462" s="5" t="str">
        <f>IFERROR(__xludf.DUMMYFUNCTION("IF($A462="""","""",VLOOKUP($A462,IMPORTRANGE(""https://docs.google.com/spreadsheets/d/1Kz8qNPZIqq10folTQrs7L1dYLQj0XaG2K3NIs_apK40/edit#gid=0"",""bd!A1:N1000""),12,FALSE))"),"")</f>
        <v/>
      </c>
      <c r="E462" s="5" t="str">
        <f>IFERROR(__xludf.DUMMYFUNCTION("IF($A462="""","""",VLOOKUP($A462,IMPORTRANGE(""https://docs.google.com/spreadsheets/d/1Kz8qNPZIqq10folTQrs7L1dYLQj0XaG2K3NIs_apK40/edit#gid=0"",""bd!A1:N1000""),11,FALSE))"),"")</f>
        <v/>
      </c>
      <c r="F462" s="5" t="str">
        <f>IFERROR(__xludf.DUMMYFUNCTION("if(A462="""","""",SPLIT(E462,"",""))"),"")</f>
        <v/>
      </c>
      <c r="G462" s="5"/>
      <c r="H462" s="6" t="str">
        <f t="shared" si="1"/>
        <v/>
      </c>
      <c r="K462" s="7"/>
    </row>
    <row r="463">
      <c r="A463" s="8"/>
      <c r="B463" s="5" t="str">
        <f>IFERROR(__xludf.DUMMYFUNCTION("IF(A463="""","""",VLOOKUP(A463,IMPORTRANGE(""https://docs.google.com/spreadsheets/d/1Kz8qNPZIqq10folTQrs7L1dYLQj0XaG2K3NIs_apK40/edit#gid=0"",""bd!A1:N1000""),2,FALSE))"),"")</f>
        <v/>
      </c>
      <c r="C463" s="5" t="str">
        <f>IFERROR(__xludf.DUMMYFUNCTION("IF($A463="""","""",VLOOKUP($A463,IMPORTRANGE(""https://docs.google.com/spreadsheets/d/1Kz8qNPZIqq10folTQrs7L1dYLQj0XaG2K3NIs_apK40/edit#gid=0"",""bd!A1:N1000""),3,FALSE))"),"")</f>
        <v/>
      </c>
      <c r="D463" s="5" t="str">
        <f>IFERROR(__xludf.DUMMYFUNCTION("IF($A463="""","""",VLOOKUP($A463,IMPORTRANGE(""https://docs.google.com/spreadsheets/d/1Kz8qNPZIqq10folTQrs7L1dYLQj0XaG2K3NIs_apK40/edit#gid=0"",""bd!A1:N1000""),12,FALSE))"),"")</f>
        <v/>
      </c>
      <c r="E463" s="5" t="str">
        <f>IFERROR(__xludf.DUMMYFUNCTION("IF($A463="""","""",VLOOKUP($A463,IMPORTRANGE(""https://docs.google.com/spreadsheets/d/1Kz8qNPZIqq10folTQrs7L1dYLQj0XaG2K3NIs_apK40/edit#gid=0"",""bd!A1:N1000""),11,FALSE))"),"")</f>
        <v/>
      </c>
      <c r="F463" s="5" t="str">
        <f>IFERROR(__xludf.DUMMYFUNCTION("if(A463="""","""",SPLIT(E463,"",""))"),"")</f>
        <v/>
      </c>
      <c r="G463" s="5"/>
      <c r="H463" s="6" t="str">
        <f t="shared" si="1"/>
        <v/>
      </c>
      <c r="K463" s="7"/>
    </row>
    <row r="464">
      <c r="A464" s="8"/>
      <c r="B464" s="5" t="str">
        <f>IFERROR(__xludf.DUMMYFUNCTION("IF(A464="""","""",VLOOKUP(A464,IMPORTRANGE(""https://docs.google.com/spreadsheets/d/1Kz8qNPZIqq10folTQrs7L1dYLQj0XaG2K3NIs_apK40/edit#gid=0"",""bd!A1:N1000""),2,FALSE))"),"")</f>
        <v/>
      </c>
      <c r="C464" s="5" t="str">
        <f>IFERROR(__xludf.DUMMYFUNCTION("IF($A464="""","""",VLOOKUP($A464,IMPORTRANGE(""https://docs.google.com/spreadsheets/d/1Kz8qNPZIqq10folTQrs7L1dYLQj0XaG2K3NIs_apK40/edit#gid=0"",""bd!A1:N1000""),3,FALSE))"),"")</f>
        <v/>
      </c>
      <c r="D464" s="5" t="str">
        <f>IFERROR(__xludf.DUMMYFUNCTION("IF($A464="""","""",VLOOKUP($A464,IMPORTRANGE(""https://docs.google.com/spreadsheets/d/1Kz8qNPZIqq10folTQrs7L1dYLQj0XaG2K3NIs_apK40/edit#gid=0"",""bd!A1:N1000""),12,FALSE))"),"")</f>
        <v/>
      </c>
      <c r="E464" s="5" t="str">
        <f>IFERROR(__xludf.DUMMYFUNCTION("IF($A464="""","""",VLOOKUP($A464,IMPORTRANGE(""https://docs.google.com/spreadsheets/d/1Kz8qNPZIqq10folTQrs7L1dYLQj0XaG2K3NIs_apK40/edit#gid=0"",""bd!A1:N1000""),11,FALSE))"),"")</f>
        <v/>
      </c>
      <c r="F464" s="5" t="str">
        <f>IFERROR(__xludf.DUMMYFUNCTION("if(A464="""","""",SPLIT(E464,"",""))"),"")</f>
        <v/>
      </c>
      <c r="G464" s="5"/>
      <c r="H464" s="6" t="str">
        <f t="shared" si="1"/>
        <v/>
      </c>
      <c r="K464" s="7"/>
    </row>
    <row r="465">
      <c r="A465" s="8"/>
      <c r="B465" s="5" t="str">
        <f>IFERROR(__xludf.DUMMYFUNCTION("IF(A465="""","""",VLOOKUP(A465,IMPORTRANGE(""https://docs.google.com/spreadsheets/d/1Kz8qNPZIqq10folTQrs7L1dYLQj0XaG2K3NIs_apK40/edit#gid=0"",""bd!A1:N1000""),2,FALSE))"),"")</f>
        <v/>
      </c>
      <c r="C465" s="5" t="str">
        <f>IFERROR(__xludf.DUMMYFUNCTION("IF($A465="""","""",VLOOKUP($A465,IMPORTRANGE(""https://docs.google.com/spreadsheets/d/1Kz8qNPZIqq10folTQrs7L1dYLQj0XaG2K3NIs_apK40/edit#gid=0"",""bd!A1:N1000""),3,FALSE))"),"")</f>
        <v/>
      </c>
      <c r="D465" s="5" t="str">
        <f>IFERROR(__xludf.DUMMYFUNCTION("IF($A465="""","""",VLOOKUP($A465,IMPORTRANGE(""https://docs.google.com/spreadsheets/d/1Kz8qNPZIqq10folTQrs7L1dYLQj0XaG2K3NIs_apK40/edit#gid=0"",""bd!A1:N1000""),12,FALSE))"),"")</f>
        <v/>
      </c>
      <c r="E465" s="5" t="str">
        <f>IFERROR(__xludf.DUMMYFUNCTION("IF($A465="""","""",VLOOKUP($A465,IMPORTRANGE(""https://docs.google.com/spreadsheets/d/1Kz8qNPZIqq10folTQrs7L1dYLQj0XaG2K3NIs_apK40/edit#gid=0"",""bd!A1:N1000""),11,FALSE))"),"")</f>
        <v/>
      </c>
      <c r="F465" s="5" t="str">
        <f>IFERROR(__xludf.DUMMYFUNCTION("if(A465="""","""",SPLIT(E465,"",""))"),"")</f>
        <v/>
      </c>
      <c r="G465" s="5"/>
      <c r="H465" s="6" t="str">
        <f t="shared" si="1"/>
        <v/>
      </c>
      <c r="K465" s="7"/>
    </row>
    <row r="466">
      <c r="A466" s="8"/>
      <c r="B466" s="5" t="str">
        <f>IFERROR(__xludf.DUMMYFUNCTION("IF(A466="""","""",VLOOKUP(A466,IMPORTRANGE(""https://docs.google.com/spreadsheets/d/1Kz8qNPZIqq10folTQrs7L1dYLQj0XaG2K3NIs_apK40/edit#gid=0"",""bd!A1:N1000""),2,FALSE))"),"")</f>
        <v/>
      </c>
      <c r="C466" s="5" t="str">
        <f>IFERROR(__xludf.DUMMYFUNCTION("IF($A466="""","""",VLOOKUP($A466,IMPORTRANGE(""https://docs.google.com/spreadsheets/d/1Kz8qNPZIqq10folTQrs7L1dYLQj0XaG2K3NIs_apK40/edit#gid=0"",""bd!A1:N1000""),3,FALSE))"),"")</f>
        <v/>
      </c>
      <c r="D466" s="5" t="str">
        <f>IFERROR(__xludf.DUMMYFUNCTION("IF($A466="""","""",VLOOKUP($A466,IMPORTRANGE(""https://docs.google.com/spreadsheets/d/1Kz8qNPZIqq10folTQrs7L1dYLQj0XaG2K3NIs_apK40/edit#gid=0"",""bd!A1:N1000""),12,FALSE))"),"")</f>
        <v/>
      </c>
      <c r="E466" s="5" t="str">
        <f>IFERROR(__xludf.DUMMYFUNCTION("IF($A466="""","""",VLOOKUP($A466,IMPORTRANGE(""https://docs.google.com/spreadsheets/d/1Kz8qNPZIqq10folTQrs7L1dYLQj0XaG2K3NIs_apK40/edit#gid=0"",""bd!A1:N1000""),11,FALSE))"),"")</f>
        <v/>
      </c>
      <c r="F466" s="5" t="str">
        <f>IFERROR(__xludf.DUMMYFUNCTION("if(A466="""","""",SPLIT(E466,"",""))"),"")</f>
        <v/>
      </c>
      <c r="G466" s="5"/>
      <c r="H466" s="6" t="str">
        <f t="shared" si="1"/>
        <v/>
      </c>
      <c r="K466" s="7"/>
    </row>
    <row r="467">
      <c r="A467" s="8"/>
      <c r="B467" s="5" t="str">
        <f>IFERROR(__xludf.DUMMYFUNCTION("IF(A467="""","""",VLOOKUP(A467,IMPORTRANGE(""https://docs.google.com/spreadsheets/d/1Kz8qNPZIqq10folTQrs7L1dYLQj0XaG2K3NIs_apK40/edit#gid=0"",""bd!A1:N1000""),2,FALSE))"),"")</f>
        <v/>
      </c>
      <c r="C467" s="5" t="str">
        <f>IFERROR(__xludf.DUMMYFUNCTION("IF($A467="""","""",VLOOKUP($A467,IMPORTRANGE(""https://docs.google.com/spreadsheets/d/1Kz8qNPZIqq10folTQrs7L1dYLQj0XaG2K3NIs_apK40/edit#gid=0"",""bd!A1:N1000""),3,FALSE))"),"")</f>
        <v/>
      </c>
      <c r="D467" s="5" t="str">
        <f>IFERROR(__xludf.DUMMYFUNCTION("IF($A467="""","""",VLOOKUP($A467,IMPORTRANGE(""https://docs.google.com/spreadsheets/d/1Kz8qNPZIqq10folTQrs7L1dYLQj0XaG2K3NIs_apK40/edit#gid=0"",""bd!A1:N1000""),12,FALSE))"),"")</f>
        <v/>
      </c>
      <c r="E467" s="5" t="str">
        <f>IFERROR(__xludf.DUMMYFUNCTION("IF($A467="""","""",VLOOKUP($A467,IMPORTRANGE(""https://docs.google.com/spreadsheets/d/1Kz8qNPZIqq10folTQrs7L1dYLQj0XaG2K3NIs_apK40/edit#gid=0"",""bd!A1:N1000""),11,FALSE))"),"")</f>
        <v/>
      </c>
      <c r="F467" s="5" t="str">
        <f>IFERROR(__xludf.DUMMYFUNCTION("if(A467="""","""",SPLIT(E467,"",""))"),"")</f>
        <v/>
      </c>
      <c r="G467" s="5"/>
      <c r="H467" s="6" t="str">
        <f t="shared" si="1"/>
        <v/>
      </c>
      <c r="K467" s="7"/>
    </row>
    <row r="468">
      <c r="A468" s="8"/>
      <c r="B468" s="5" t="str">
        <f>IFERROR(__xludf.DUMMYFUNCTION("IF(A468="""","""",VLOOKUP(A468,IMPORTRANGE(""https://docs.google.com/spreadsheets/d/1Kz8qNPZIqq10folTQrs7L1dYLQj0XaG2K3NIs_apK40/edit#gid=0"",""bd!A1:N1000""),2,FALSE))"),"")</f>
        <v/>
      </c>
      <c r="C468" s="5" t="str">
        <f>IFERROR(__xludf.DUMMYFUNCTION("IF($A468="""","""",VLOOKUP($A468,IMPORTRANGE(""https://docs.google.com/spreadsheets/d/1Kz8qNPZIqq10folTQrs7L1dYLQj0XaG2K3NIs_apK40/edit#gid=0"",""bd!A1:N1000""),3,FALSE))"),"")</f>
        <v/>
      </c>
      <c r="D468" s="5" t="str">
        <f>IFERROR(__xludf.DUMMYFUNCTION("IF($A468="""","""",VLOOKUP($A468,IMPORTRANGE(""https://docs.google.com/spreadsheets/d/1Kz8qNPZIqq10folTQrs7L1dYLQj0XaG2K3NIs_apK40/edit#gid=0"",""bd!A1:N1000""),12,FALSE))"),"")</f>
        <v/>
      </c>
      <c r="E468" s="5" t="str">
        <f>IFERROR(__xludf.DUMMYFUNCTION("IF($A468="""","""",VLOOKUP($A468,IMPORTRANGE(""https://docs.google.com/spreadsheets/d/1Kz8qNPZIqq10folTQrs7L1dYLQj0XaG2K3NIs_apK40/edit#gid=0"",""bd!A1:N1000""),11,FALSE))"),"")</f>
        <v/>
      </c>
      <c r="F468" s="5" t="str">
        <f>IFERROR(__xludf.DUMMYFUNCTION("if(A468="""","""",SPLIT(E468,"",""))"),"")</f>
        <v/>
      </c>
      <c r="G468" s="5"/>
      <c r="H468" s="6" t="str">
        <f t="shared" si="1"/>
        <v/>
      </c>
      <c r="K468" s="7"/>
    </row>
    <row r="469">
      <c r="A469" s="8"/>
      <c r="B469" s="5" t="str">
        <f>IFERROR(__xludf.DUMMYFUNCTION("IF(A469="""","""",VLOOKUP(A469,IMPORTRANGE(""https://docs.google.com/spreadsheets/d/1Kz8qNPZIqq10folTQrs7L1dYLQj0XaG2K3NIs_apK40/edit#gid=0"",""bd!A1:N1000""),2,FALSE))"),"")</f>
        <v/>
      </c>
      <c r="C469" s="5" t="str">
        <f>IFERROR(__xludf.DUMMYFUNCTION("IF($A469="""","""",VLOOKUP($A469,IMPORTRANGE(""https://docs.google.com/spreadsheets/d/1Kz8qNPZIqq10folTQrs7L1dYLQj0XaG2K3NIs_apK40/edit#gid=0"",""bd!A1:N1000""),3,FALSE))"),"")</f>
        <v/>
      </c>
      <c r="D469" s="5" t="str">
        <f>IFERROR(__xludf.DUMMYFUNCTION("IF($A469="""","""",VLOOKUP($A469,IMPORTRANGE(""https://docs.google.com/spreadsheets/d/1Kz8qNPZIqq10folTQrs7L1dYLQj0XaG2K3NIs_apK40/edit#gid=0"",""bd!A1:N1000""),12,FALSE))"),"")</f>
        <v/>
      </c>
      <c r="E469" s="5" t="str">
        <f>IFERROR(__xludf.DUMMYFUNCTION("IF($A469="""","""",VLOOKUP($A469,IMPORTRANGE(""https://docs.google.com/spreadsheets/d/1Kz8qNPZIqq10folTQrs7L1dYLQj0XaG2K3NIs_apK40/edit#gid=0"",""bd!A1:N1000""),11,FALSE))"),"")</f>
        <v/>
      </c>
      <c r="F469" s="5" t="str">
        <f>IFERROR(__xludf.DUMMYFUNCTION("if(A469="""","""",SPLIT(E469,"",""))"),"")</f>
        <v/>
      </c>
      <c r="G469" s="5"/>
      <c r="H469" s="6" t="str">
        <f t="shared" si="1"/>
        <v/>
      </c>
      <c r="K469" s="7"/>
    </row>
    <row r="470">
      <c r="A470" s="8"/>
      <c r="B470" s="5" t="str">
        <f>IFERROR(__xludf.DUMMYFUNCTION("IF(A470="""","""",VLOOKUP(A470,IMPORTRANGE(""https://docs.google.com/spreadsheets/d/1Kz8qNPZIqq10folTQrs7L1dYLQj0XaG2K3NIs_apK40/edit#gid=0"",""bd!A1:N1000""),2,FALSE))"),"")</f>
        <v/>
      </c>
      <c r="C470" s="5" t="str">
        <f>IFERROR(__xludf.DUMMYFUNCTION("IF($A470="""","""",VLOOKUP($A470,IMPORTRANGE(""https://docs.google.com/spreadsheets/d/1Kz8qNPZIqq10folTQrs7L1dYLQj0XaG2K3NIs_apK40/edit#gid=0"",""bd!A1:N1000""),3,FALSE))"),"")</f>
        <v/>
      </c>
      <c r="D470" s="5" t="str">
        <f>IFERROR(__xludf.DUMMYFUNCTION("IF($A470="""","""",VLOOKUP($A470,IMPORTRANGE(""https://docs.google.com/spreadsheets/d/1Kz8qNPZIqq10folTQrs7L1dYLQj0XaG2K3NIs_apK40/edit#gid=0"",""bd!A1:N1000""),12,FALSE))"),"")</f>
        <v/>
      </c>
      <c r="E470" s="5" t="str">
        <f>IFERROR(__xludf.DUMMYFUNCTION("IF($A470="""","""",VLOOKUP($A470,IMPORTRANGE(""https://docs.google.com/spreadsheets/d/1Kz8qNPZIqq10folTQrs7L1dYLQj0XaG2K3NIs_apK40/edit#gid=0"",""bd!A1:N1000""),11,FALSE))"),"")</f>
        <v/>
      </c>
      <c r="F470" s="5" t="str">
        <f>IFERROR(__xludf.DUMMYFUNCTION("if(A470="""","""",SPLIT(E470,"",""))"),"")</f>
        <v/>
      </c>
      <c r="G470" s="5"/>
      <c r="H470" s="6" t="str">
        <f t="shared" si="1"/>
        <v/>
      </c>
      <c r="K470" s="7"/>
    </row>
    <row r="471">
      <c r="A471" s="8"/>
      <c r="B471" s="5" t="str">
        <f>IFERROR(__xludf.DUMMYFUNCTION("IF(A471="""","""",VLOOKUP(A471,IMPORTRANGE(""https://docs.google.com/spreadsheets/d/1Kz8qNPZIqq10folTQrs7L1dYLQj0XaG2K3NIs_apK40/edit#gid=0"",""bd!A1:N1000""),2,FALSE))"),"")</f>
        <v/>
      </c>
      <c r="C471" s="5" t="str">
        <f>IFERROR(__xludf.DUMMYFUNCTION("IF($A471="""","""",VLOOKUP($A471,IMPORTRANGE(""https://docs.google.com/spreadsheets/d/1Kz8qNPZIqq10folTQrs7L1dYLQj0XaG2K3NIs_apK40/edit#gid=0"",""bd!A1:N1000""),3,FALSE))"),"")</f>
        <v/>
      </c>
      <c r="D471" s="5" t="str">
        <f>IFERROR(__xludf.DUMMYFUNCTION("IF($A471="""","""",VLOOKUP($A471,IMPORTRANGE(""https://docs.google.com/spreadsheets/d/1Kz8qNPZIqq10folTQrs7L1dYLQj0XaG2K3NIs_apK40/edit#gid=0"",""bd!A1:N1000""),12,FALSE))"),"")</f>
        <v/>
      </c>
      <c r="E471" s="5" t="str">
        <f>IFERROR(__xludf.DUMMYFUNCTION("IF($A471="""","""",VLOOKUP($A471,IMPORTRANGE(""https://docs.google.com/spreadsheets/d/1Kz8qNPZIqq10folTQrs7L1dYLQj0XaG2K3NIs_apK40/edit#gid=0"",""bd!A1:N1000""),11,FALSE))"),"")</f>
        <v/>
      </c>
      <c r="F471" s="5" t="str">
        <f>IFERROR(__xludf.DUMMYFUNCTION("if(A471="""","""",SPLIT(E471,"",""))"),"")</f>
        <v/>
      </c>
      <c r="G471" s="5"/>
      <c r="H471" s="6" t="str">
        <f t="shared" si="1"/>
        <v/>
      </c>
      <c r="K471" s="7"/>
    </row>
    <row r="472">
      <c r="A472" s="8"/>
      <c r="B472" s="5" t="str">
        <f>IFERROR(__xludf.DUMMYFUNCTION("IF(A472="""","""",VLOOKUP(A472,IMPORTRANGE(""https://docs.google.com/spreadsheets/d/1Kz8qNPZIqq10folTQrs7L1dYLQj0XaG2K3NIs_apK40/edit#gid=0"",""bd!A1:N1000""),2,FALSE))"),"")</f>
        <v/>
      </c>
      <c r="C472" s="5" t="str">
        <f>IFERROR(__xludf.DUMMYFUNCTION("IF($A472="""","""",VLOOKUP($A472,IMPORTRANGE(""https://docs.google.com/spreadsheets/d/1Kz8qNPZIqq10folTQrs7L1dYLQj0XaG2K3NIs_apK40/edit#gid=0"",""bd!A1:N1000""),3,FALSE))"),"")</f>
        <v/>
      </c>
      <c r="D472" s="5" t="str">
        <f>IFERROR(__xludf.DUMMYFUNCTION("IF($A472="""","""",VLOOKUP($A472,IMPORTRANGE(""https://docs.google.com/spreadsheets/d/1Kz8qNPZIqq10folTQrs7L1dYLQj0XaG2K3NIs_apK40/edit#gid=0"",""bd!A1:N1000""),12,FALSE))"),"")</f>
        <v/>
      </c>
      <c r="E472" s="5" t="str">
        <f>IFERROR(__xludf.DUMMYFUNCTION("IF($A472="""","""",VLOOKUP($A472,IMPORTRANGE(""https://docs.google.com/spreadsheets/d/1Kz8qNPZIqq10folTQrs7L1dYLQj0XaG2K3NIs_apK40/edit#gid=0"",""bd!A1:N1000""),11,FALSE))"),"")</f>
        <v/>
      </c>
      <c r="F472" s="5" t="str">
        <f>IFERROR(__xludf.DUMMYFUNCTION("if(A472="""","""",SPLIT(E472,"",""))"),"")</f>
        <v/>
      </c>
      <c r="G472" s="5"/>
      <c r="H472" s="6" t="str">
        <f t="shared" si="1"/>
        <v/>
      </c>
      <c r="K472" s="7"/>
    </row>
    <row r="473">
      <c r="A473" s="8"/>
      <c r="B473" s="5" t="str">
        <f>IFERROR(__xludf.DUMMYFUNCTION("IF(A473="""","""",VLOOKUP(A473,IMPORTRANGE(""https://docs.google.com/spreadsheets/d/1Kz8qNPZIqq10folTQrs7L1dYLQj0XaG2K3NIs_apK40/edit#gid=0"",""bd!A1:N1000""),2,FALSE))"),"")</f>
        <v/>
      </c>
      <c r="C473" s="5" t="str">
        <f>IFERROR(__xludf.DUMMYFUNCTION("IF($A473="""","""",VLOOKUP($A473,IMPORTRANGE(""https://docs.google.com/spreadsheets/d/1Kz8qNPZIqq10folTQrs7L1dYLQj0XaG2K3NIs_apK40/edit#gid=0"",""bd!A1:N1000""),3,FALSE))"),"")</f>
        <v/>
      </c>
      <c r="D473" s="5" t="str">
        <f>IFERROR(__xludf.DUMMYFUNCTION("IF($A473="""","""",VLOOKUP($A473,IMPORTRANGE(""https://docs.google.com/spreadsheets/d/1Kz8qNPZIqq10folTQrs7L1dYLQj0XaG2K3NIs_apK40/edit#gid=0"",""bd!A1:N1000""),12,FALSE))"),"")</f>
        <v/>
      </c>
      <c r="E473" s="5" t="str">
        <f>IFERROR(__xludf.DUMMYFUNCTION("IF($A473="""","""",VLOOKUP($A473,IMPORTRANGE(""https://docs.google.com/spreadsheets/d/1Kz8qNPZIqq10folTQrs7L1dYLQj0XaG2K3NIs_apK40/edit#gid=0"",""bd!A1:N1000""),11,FALSE))"),"")</f>
        <v/>
      </c>
      <c r="F473" s="5" t="str">
        <f>IFERROR(__xludf.DUMMYFUNCTION("if(A473="""","""",SPLIT(E473,"",""))"),"")</f>
        <v/>
      </c>
      <c r="G473" s="5"/>
      <c r="H473" s="6" t="str">
        <f t="shared" si="1"/>
        <v/>
      </c>
      <c r="K473" s="7"/>
    </row>
    <row r="474">
      <c r="A474" s="8"/>
      <c r="B474" s="5" t="str">
        <f>IFERROR(__xludf.DUMMYFUNCTION("IF(A474="""","""",VLOOKUP(A474,IMPORTRANGE(""https://docs.google.com/spreadsheets/d/1Kz8qNPZIqq10folTQrs7L1dYLQj0XaG2K3NIs_apK40/edit#gid=0"",""bd!A1:N1000""),2,FALSE))"),"")</f>
        <v/>
      </c>
      <c r="C474" s="5" t="str">
        <f>IFERROR(__xludf.DUMMYFUNCTION("IF($A474="""","""",VLOOKUP($A474,IMPORTRANGE(""https://docs.google.com/spreadsheets/d/1Kz8qNPZIqq10folTQrs7L1dYLQj0XaG2K3NIs_apK40/edit#gid=0"",""bd!A1:N1000""),3,FALSE))"),"")</f>
        <v/>
      </c>
      <c r="D474" s="5" t="str">
        <f>IFERROR(__xludf.DUMMYFUNCTION("IF($A474="""","""",VLOOKUP($A474,IMPORTRANGE(""https://docs.google.com/spreadsheets/d/1Kz8qNPZIqq10folTQrs7L1dYLQj0XaG2K3NIs_apK40/edit#gid=0"",""bd!A1:N1000""),12,FALSE))"),"")</f>
        <v/>
      </c>
      <c r="E474" s="5" t="str">
        <f>IFERROR(__xludf.DUMMYFUNCTION("IF($A474="""","""",VLOOKUP($A474,IMPORTRANGE(""https://docs.google.com/spreadsheets/d/1Kz8qNPZIqq10folTQrs7L1dYLQj0XaG2K3NIs_apK40/edit#gid=0"",""bd!A1:N1000""),11,FALSE))"),"")</f>
        <v/>
      </c>
      <c r="F474" s="5" t="str">
        <f>IFERROR(__xludf.DUMMYFUNCTION("if(A474="""","""",SPLIT(E474,"",""))"),"")</f>
        <v/>
      </c>
      <c r="G474" s="5"/>
      <c r="H474" s="6" t="str">
        <f t="shared" si="1"/>
        <v/>
      </c>
      <c r="K474" s="7"/>
    </row>
    <row r="475">
      <c r="A475" s="8"/>
      <c r="B475" s="5" t="str">
        <f>IFERROR(__xludf.DUMMYFUNCTION("IF(A475="""","""",VLOOKUP(A475,IMPORTRANGE(""https://docs.google.com/spreadsheets/d/1Kz8qNPZIqq10folTQrs7L1dYLQj0XaG2K3NIs_apK40/edit#gid=0"",""bd!A1:N1000""),2,FALSE))"),"")</f>
        <v/>
      </c>
      <c r="C475" s="5" t="str">
        <f>IFERROR(__xludf.DUMMYFUNCTION("IF($A475="""","""",VLOOKUP($A475,IMPORTRANGE(""https://docs.google.com/spreadsheets/d/1Kz8qNPZIqq10folTQrs7L1dYLQj0XaG2K3NIs_apK40/edit#gid=0"",""bd!A1:N1000""),3,FALSE))"),"")</f>
        <v/>
      </c>
      <c r="D475" s="5" t="str">
        <f>IFERROR(__xludf.DUMMYFUNCTION("IF($A475="""","""",VLOOKUP($A475,IMPORTRANGE(""https://docs.google.com/spreadsheets/d/1Kz8qNPZIqq10folTQrs7L1dYLQj0XaG2K3NIs_apK40/edit#gid=0"",""bd!A1:N1000""),12,FALSE))"),"")</f>
        <v/>
      </c>
      <c r="E475" s="5" t="str">
        <f>IFERROR(__xludf.DUMMYFUNCTION("IF($A475="""","""",VLOOKUP($A475,IMPORTRANGE(""https://docs.google.com/spreadsheets/d/1Kz8qNPZIqq10folTQrs7L1dYLQj0XaG2K3NIs_apK40/edit#gid=0"",""bd!A1:N1000""),11,FALSE))"),"")</f>
        <v/>
      </c>
      <c r="F475" s="5" t="str">
        <f>IFERROR(__xludf.DUMMYFUNCTION("if(A475="""","""",SPLIT(E475,"",""))"),"")</f>
        <v/>
      </c>
      <c r="G475" s="5"/>
      <c r="H475" s="6" t="str">
        <f t="shared" si="1"/>
        <v/>
      </c>
      <c r="K475" s="7"/>
    </row>
    <row r="476">
      <c r="A476" s="8"/>
      <c r="B476" s="5" t="str">
        <f>IFERROR(__xludf.DUMMYFUNCTION("IF(A476="""","""",VLOOKUP(A476,IMPORTRANGE(""https://docs.google.com/spreadsheets/d/1Kz8qNPZIqq10folTQrs7L1dYLQj0XaG2K3NIs_apK40/edit#gid=0"",""bd!A1:N1000""),2,FALSE))"),"")</f>
        <v/>
      </c>
      <c r="C476" s="5" t="str">
        <f>IFERROR(__xludf.DUMMYFUNCTION("IF($A476="""","""",VLOOKUP($A476,IMPORTRANGE(""https://docs.google.com/spreadsheets/d/1Kz8qNPZIqq10folTQrs7L1dYLQj0XaG2K3NIs_apK40/edit#gid=0"",""bd!A1:N1000""),3,FALSE))"),"")</f>
        <v/>
      </c>
      <c r="D476" s="5" t="str">
        <f>IFERROR(__xludf.DUMMYFUNCTION("IF($A476="""","""",VLOOKUP($A476,IMPORTRANGE(""https://docs.google.com/spreadsheets/d/1Kz8qNPZIqq10folTQrs7L1dYLQj0XaG2K3NIs_apK40/edit#gid=0"",""bd!A1:N1000""),12,FALSE))"),"")</f>
        <v/>
      </c>
      <c r="E476" s="5" t="str">
        <f>IFERROR(__xludf.DUMMYFUNCTION("IF($A476="""","""",VLOOKUP($A476,IMPORTRANGE(""https://docs.google.com/spreadsheets/d/1Kz8qNPZIqq10folTQrs7L1dYLQj0XaG2K3NIs_apK40/edit#gid=0"",""bd!A1:N1000""),11,FALSE))"),"")</f>
        <v/>
      </c>
      <c r="F476" s="5" t="str">
        <f>IFERROR(__xludf.DUMMYFUNCTION("if(A476="""","""",SPLIT(E476,"",""))"),"")</f>
        <v/>
      </c>
      <c r="G476" s="5"/>
      <c r="H476" s="6" t="str">
        <f t="shared" si="1"/>
        <v/>
      </c>
      <c r="K476" s="7"/>
    </row>
    <row r="477">
      <c r="A477" s="8"/>
      <c r="B477" s="5" t="str">
        <f>IFERROR(__xludf.DUMMYFUNCTION("IF(A477="""","""",VLOOKUP(A477,IMPORTRANGE(""https://docs.google.com/spreadsheets/d/1Kz8qNPZIqq10folTQrs7L1dYLQj0XaG2K3NIs_apK40/edit#gid=0"",""bd!A1:N1000""),2,FALSE))"),"")</f>
        <v/>
      </c>
      <c r="C477" s="5" t="str">
        <f>IFERROR(__xludf.DUMMYFUNCTION("IF($A477="""","""",VLOOKUP($A477,IMPORTRANGE(""https://docs.google.com/spreadsheets/d/1Kz8qNPZIqq10folTQrs7L1dYLQj0XaG2K3NIs_apK40/edit#gid=0"",""bd!A1:N1000""),3,FALSE))"),"")</f>
        <v/>
      </c>
      <c r="D477" s="5" t="str">
        <f>IFERROR(__xludf.DUMMYFUNCTION("IF($A477="""","""",VLOOKUP($A477,IMPORTRANGE(""https://docs.google.com/spreadsheets/d/1Kz8qNPZIqq10folTQrs7L1dYLQj0XaG2K3NIs_apK40/edit#gid=0"",""bd!A1:N1000""),12,FALSE))"),"")</f>
        <v/>
      </c>
      <c r="E477" s="5" t="str">
        <f>IFERROR(__xludf.DUMMYFUNCTION("IF($A477="""","""",VLOOKUP($A477,IMPORTRANGE(""https://docs.google.com/spreadsheets/d/1Kz8qNPZIqq10folTQrs7L1dYLQj0XaG2K3NIs_apK40/edit#gid=0"",""bd!A1:N1000""),11,FALSE))"),"")</f>
        <v/>
      </c>
      <c r="F477" s="5" t="str">
        <f>IFERROR(__xludf.DUMMYFUNCTION("if(A477="""","""",SPLIT(E477,"",""))"),"")</f>
        <v/>
      </c>
      <c r="G477" s="5"/>
      <c r="H477" s="6" t="str">
        <f t="shared" si="1"/>
        <v/>
      </c>
      <c r="K477" s="7"/>
    </row>
    <row r="478">
      <c r="A478" s="8"/>
      <c r="B478" s="5" t="str">
        <f>IFERROR(__xludf.DUMMYFUNCTION("IF(A478="""","""",VLOOKUP(A478,IMPORTRANGE(""https://docs.google.com/spreadsheets/d/1Kz8qNPZIqq10folTQrs7L1dYLQj0XaG2K3NIs_apK40/edit#gid=0"",""bd!A1:N1000""),2,FALSE))"),"")</f>
        <v/>
      </c>
      <c r="C478" s="5" t="str">
        <f>IFERROR(__xludf.DUMMYFUNCTION("IF($A478="""","""",VLOOKUP($A478,IMPORTRANGE(""https://docs.google.com/spreadsheets/d/1Kz8qNPZIqq10folTQrs7L1dYLQj0XaG2K3NIs_apK40/edit#gid=0"",""bd!A1:N1000""),3,FALSE))"),"")</f>
        <v/>
      </c>
      <c r="D478" s="5" t="str">
        <f>IFERROR(__xludf.DUMMYFUNCTION("IF($A478="""","""",VLOOKUP($A478,IMPORTRANGE(""https://docs.google.com/spreadsheets/d/1Kz8qNPZIqq10folTQrs7L1dYLQj0XaG2K3NIs_apK40/edit#gid=0"",""bd!A1:N1000""),12,FALSE))"),"")</f>
        <v/>
      </c>
      <c r="E478" s="5" t="str">
        <f>IFERROR(__xludf.DUMMYFUNCTION("IF($A478="""","""",VLOOKUP($A478,IMPORTRANGE(""https://docs.google.com/spreadsheets/d/1Kz8qNPZIqq10folTQrs7L1dYLQj0XaG2K3NIs_apK40/edit#gid=0"",""bd!A1:N1000""),11,FALSE))"),"")</f>
        <v/>
      </c>
      <c r="F478" s="5" t="str">
        <f>IFERROR(__xludf.DUMMYFUNCTION("if(A478="""","""",SPLIT(E478,"",""))"),"")</f>
        <v/>
      </c>
      <c r="G478" s="5"/>
      <c r="H478" s="6" t="str">
        <f t="shared" si="1"/>
        <v/>
      </c>
      <c r="K478" s="7"/>
    </row>
    <row r="479">
      <c r="A479" s="8"/>
      <c r="B479" s="5" t="str">
        <f>IFERROR(__xludf.DUMMYFUNCTION("IF(A479="""","""",VLOOKUP(A479,IMPORTRANGE(""https://docs.google.com/spreadsheets/d/1Kz8qNPZIqq10folTQrs7L1dYLQj0XaG2K3NIs_apK40/edit#gid=0"",""bd!A1:N1000""),2,FALSE))"),"")</f>
        <v/>
      </c>
      <c r="C479" s="5" t="str">
        <f>IFERROR(__xludf.DUMMYFUNCTION("IF($A479="""","""",VLOOKUP($A479,IMPORTRANGE(""https://docs.google.com/spreadsheets/d/1Kz8qNPZIqq10folTQrs7L1dYLQj0XaG2K3NIs_apK40/edit#gid=0"",""bd!A1:N1000""),3,FALSE))"),"")</f>
        <v/>
      </c>
      <c r="D479" s="5" t="str">
        <f>IFERROR(__xludf.DUMMYFUNCTION("IF($A479="""","""",VLOOKUP($A479,IMPORTRANGE(""https://docs.google.com/spreadsheets/d/1Kz8qNPZIqq10folTQrs7L1dYLQj0XaG2K3NIs_apK40/edit#gid=0"",""bd!A1:N1000""),12,FALSE))"),"")</f>
        <v/>
      </c>
      <c r="E479" s="5" t="str">
        <f>IFERROR(__xludf.DUMMYFUNCTION("IF($A479="""","""",VLOOKUP($A479,IMPORTRANGE(""https://docs.google.com/spreadsheets/d/1Kz8qNPZIqq10folTQrs7L1dYLQj0XaG2K3NIs_apK40/edit#gid=0"",""bd!A1:N1000""),11,FALSE))"),"")</f>
        <v/>
      </c>
      <c r="F479" s="5" t="str">
        <f>IFERROR(__xludf.DUMMYFUNCTION("if(A479="""","""",SPLIT(E479,"",""))"),"")</f>
        <v/>
      </c>
      <c r="G479" s="5"/>
      <c r="H479" s="6" t="str">
        <f t="shared" si="1"/>
        <v/>
      </c>
      <c r="K479" s="7"/>
    </row>
    <row r="480">
      <c r="A480" s="8"/>
      <c r="B480" s="5" t="str">
        <f>IFERROR(__xludf.DUMMYFUNCTION("IF(A480="""","""",VLOOKUP(A480,IMPORTRANGE(""https://docs.google.com/spreadsheets/d/1Kz8qNPZIqq10folTQrs7L1dYLQj0XaG2K3NIs_apK40/edit#gid=0"",""bd!A1:N1000""),2,FALSE))"),"")</f>
        <v/>
      </c>
      <c r="C480" s="5" t="str">
        <f>IFERROR(__xludf.DUMMYFUNCTION("IF($A480="""","""",VLOOKUP($A480,IMPORTRANGE(""https://docs.google.com/spreadsheets/d/1Kz8qNPZIqq10folTQrs7L1dYLQj0XaG2K3NIs_apK40/edit#gid=0"",""bd!A1:N1000""),3,FALSE))"),"")</f>
        <v/>
      </c>
      <c r="D480" s="5" t="str">
        <f>IFERROR(__xludf.DUMMYFUNCTION("IF($A480="""","""",VLOOKUP($A480,IMPORTRANGE(""https://docs.google.com/spreadsheets/d/1Kz8qNPZIqq10folTQrs7L1dYLQj0XaG2K3NIs_apK40/edit#gid=0"",""bd!A1:N1000""),12,FALSE))"),"")</f>
        <v/>
      </c>
      <c r="E480" s="5" t="str">
        <f>IFERROR(__xludf.DUMMYFUNCTION("IF($A480="""","""",VLOOKUP($A480,IMPORTRANGE(""https://docs.google.com/spreadsheets/d/1Kz8qNPZIqq10folTQrs7L1dYLQj0XaG2K3NIs_apK40/edit#gid=0"",""bd!A1:N1000""),11,FALSE))"),"")</f>
        <v/>
      </c>
      <c r="F480" s="5" t="str">
        <f>IFERROR(__xludf.DUMMYFUNCTION("if(A480="""","""",SPLIT(E480,"",""))"),"")</f>
        <v/>
      </c>
      <c r="G480" s="5"/>
      <c r="H480" s="6" t="str">
        <f t="shared" si="1"/>
        <v/>
      </c>
      <c r="K480" s="7"/>
    </row>
    <row r="481">
      <c r="A481" s="8"/>
      <c r="B481" s="5" t="str">
        <f>IFERROR(__xludf.DUMMYFUNCTION("IF(A481="""","""",VLOOKUP(A481,IMPORTRANGE(""https://docs.google.com/spreadsheets/d/1Kz8qNPZIqq10folTQrs7L1dYLQj0XaG2K3NIs_apK40/edit#gid=0"",""bd!A1:N1000""),2,FALSE))"),"")</f>
        <v/>
      </c>
      <c r="C481" s="5" t="str">
        <f>IFERROR(__xludf.DUMMYFUNCTION("IF($A481="""","""",VLOOKUP($A481,IMPORTRANGE(""https://docs.google.com/spreadsheets/d/1Kz8qNPZIqq10folTQrs7L1dYLQj0XaG2K3NIs_apK40/edit#gid=0"",""bd!A1:N1000""),3,FALSE))"),"")</f>
        <v/>
      </c>
      <c r="D481" s="5" t="str">
        <f>IFERROR(__xludf.DUMMYFUNCTION("IF($A481="""","""",VLOOKUP($A481,IMPORTRANGE(""https://docs.google.com/spreadsheets/d/1Kz8qNPZIqq10folTQrs7L1dYLQj0XaG2K3NIs_apK40/edit#gid=0"",""bd!A1:N1000""),12,FALSE))"),"")</f>
        <v/>
      </c>
      <c r="E481" s="5" t="str">
        <f>IFERROR(__xludf.DUMMYFUNCTION("IF($A481="""","""",VLOOKUP($A481,IMPORTRANGE(""https://docs.google.com/spreadsheets/d/1Kz8qNPZIqq10folTQrs7L1dYLQj0XaG2K3NIs_apK40/edit#gid=0"",""bd!A1:N1000""),11,FALSE))"),"")</f>
        <v/>
      </c>
      <c r="F481" s="5" t="str">
        <f>IFERROR(__xludf.DUMMYFUNCTION("if(A481="""","""",SPLIT(E481,"",""))"),"")</f>
        <v/>
      </c>
      <c r="G481" s="5"/>
      <c r="H481" s="6" t="str">
        <f t="shared" si="1"/>
        <v/>
      </c>
      <c r="K481" s="7"/>
    </row>
    <row r="482">
      <c r="A482" s="8"/>
      <c r="B482" s="5" t="str">
        <f>IFERROR(__xludf.DUMMYFUNCTION("IF(A482="""","""",VLOOKUP(A482,IMPORTRANGE(""https://docs.google.com/spreadsheets/d/1Kz8qNPZIqq10folTQrs7L1dYLQj0XaG2K3NIs_apK40/edit#gid=0"",""bd!A1:N1000""),2,FALSE))"),"")</f>
        <v/>
      </c>
      <c r="C482" s="5" t="str">
        <f>IFERROR(__xludf.DUMMYFUNCTION("IF($A482="""","""",VLOOKUP($A482,IMPORTRANGE(""https://docs.google.com/spreadsheets/d/1Kz8qNPZIqq10folTQrs7L1dYLQj0XaG2K3NIs_apK40/edit#gid=0"",""bd!A1:N1000""),3,FALSE))"),"")</f>
        <v/>
      </c>
      <c r="D482" s="5" t="str">
        <f>IFERROR(__xludf.DUMMYFUNCTION("IF($A482="""","""",VLOOKUP($A482,IMPORTRANGE(""https://docs.google.com/spreadsheets/d/1Kz8qNPZIqq10folTQrs7L1dYLQj0XaG2K3NIs_apK40/edit#gid=0"",""bd!A1:N1000""),12,FALSE))"),"")</f>
        <v/>
      </c>
      <c r="E482" s="5" t="str">
        <f>IFERROR(__xludf.DUMMYFUNCTION("IF($A482="""","""",VLOOKUP($A482,IMPORTRANGE(""https://docs.google.com/spreadsheets/d/1Kz8qNPZIqq10folTQrs7L1dYLQj0XaG2K3NIs_apK40/edit#gid=0"",""bd!A1:N1000""),11,FALSE))"),"")</f>
        <v/>
      </c>
      <c r="F482" s="5" t="str">
        <f>IFERROR(__xludf.DUMMYFUNCTION("if(A482="""","""",SPLIT(E482,"",""))"),"")</f>
        <v/>
      </c>
      <c r="G482" s="5"/>
      <c r="H482" s="6" t="str">
        <f t="shared" si="1"/>
        <v/>
      </c>
      <c r="K482" s="7"/>
    </row>
    <row r="483">
      <c r="A483" s="8"/>
      <c r="B483" s="5" t="str">
        <f>IFERROR(__xludf.DUMMYFUNCTION("IF(A483="""","""",VLOOKUP(A483,IMPORTRANGE(""https://docs.google.com/spreadsheets/d/1Kz8qNPZIqq10folTQrs7L1dYLQj0XaG2K3NIs_apK40/edit#gid=0"",""bd!A1:N1000""),2,FALSE))"),"")</f>
        <v/>
      </c>
      <c r="C483" s="5" t="str">
        <f>IFERROR(__xludf.DUMMYFUNCTION("IF($A483="""","""",VLOOKUP($A483,IMPORTRANGE(""https://docs.google.com/spreadsheets/d/1Kz8qNPZIqq10folTQrs7L1dYLQj0XaG2K3NIs_apK40/edit#gid=0"",""bd!A1:N1000""),3,FALSE))"),"")</f>
        <v/>
      </c>
      <c r="D483" s="5" t="str">
        <f>IFERROR(__xludf.DUMMYFUNCTION("IF($A483="""","""",VLOOKUP($A483,IMPORTRANGE(""https://docs.google.com/spreadsheets/d/1Kz8qNPZIqq10folTQrs7L1dYLQj0XaG2K3NIs_apK40/edit#gid=0"",""bd!A1:N1000""),12,FALSE))"),"")</f>
        <v/>
      </c>
      <c r="E483" s="5" t="str">
        <f>IFERROR(__xludf.DUMMYFUNCTION("IF($A483="""","""",VLOOKUP($A483,IMPORTRANGE(""https://docs.google.com/spreadsheets/d/1Kz8qNPZIqq10folTQrs7L1dYLQj0XaG2K3NIs_apK40/edit#gid=0"",""bd!A1:N1000""),11,FALSE))"),"")</f>
        <v/>
      </c>
      <c r="F483" s="5" t="str">
        <f>IFERROR(__xludf.DUMMYFUNCTION("if(A483="""","""",SPLIT(E483,"",""))"),"")</f>
        <v/>
      </c>
      <c r="G483" s="5"/>
      <c r="H483" s="6" t="str">
        <f t="shared" si="1"/>
        <v/>
      </c>
      <c r="K483" s="7"/>
    </row>
    <row r="484">
      <c r="A484" s="8"/>
      <c r="B484" s="5" t="str">
        <f>IFERROR(__xludf.DUMMYFUNCTION("IF(A484="""","""",VLOOKUP(A484,IMPORTRANGE(""https://docs.google.com/spreadsheets/d/1Kz8qNPZIqq10folTQrs7L1dYLQj0XaG2K3NIs_apK40/edit#gid=0"",""bd!A1:N1000""),2,FALSE))"),"")</f>
        <v/>
      </c>
      <c r="C484" s="5" t="str">
        <f>IFERROR(__xludf.DUMMYFUNCTION("IF($A484="""","""",VLOOKUP($A484,IMPORTRANGE(""https://docs.google.com/spreadsheets/d/1Kz8qNPZIqq10folTQrs7L1dYLQj0XaG2K3NIs_apK40/edit#gid=0"",""bd!A1:N1000""),3,FALSE))"),"")</f>
        <v/>
      </c>
      <c r="D484" s="5" t="str">
        <f>IFERROR(__xludf.DUMMYFUNCTION("IF($A484="""","""",VLOOKUP($A484,IMPORTRANGE(""https://docs.google.com/spreadsheets/d/1Kz8qNPZIqq10folTQrs7L1dYLQj0XaG2K3NIs_apK40/edit#gid=0"",""bd!A1:N1000""),12,FALSE))"),"")</f>
        <v/>
      </c>
      <c r="E484" s="5" t="str">
        <f>IFERROR(__xludf.DUMMYFUNCTION("IF($A484="""","""",VLOOKUP($A484,IMPORTRANGE(""https://docs.google.com/spreadsheets/d/1Kz8qNPZIqq10folTQrs7L1dYLQj0XaG2K3NIs_apK40/edit#gid=0"",""bd!A1:N1000""),11,FALSE))"),"")</f>
        <v/>
      </c>
      <c r="F484" s="5" t="str">
        <f>IFERROR(__xludf.DUMMYFUNCTION("if(A484="""","""",SPLIT(E484,"",""))"),"")</f>
        <v/>
      </c>
      <c r="G484" s="5"/>
      <c r="H484" s="6" t="str">
        <f t="shared" si="1"/>
        <v/>
      </c>
      <c r="K484" s="7"/>
    </row>
    <row r="485">
      <c r="A485" s="8"/>
      <c r="B485" s="5" t="str">
        <f>IFERROR(__xludf.DUMMYFUNCTION("IF(A485="""","""",VLOOKUP(A485,IMPORTRANGE(""https://docs.google.com/spreadsheets/d/1Kz8qNPZIqq10folTQrs7L1dYLQj0XaG2K3NIs_apK40/edit#gid=0"",""bd!A1:N1000""),2,FALSE))"),"")</f>
        <v/>
      </c>
      <c r="C485" s="5" t="str">
        <f>IFERROR(__xludf.DUMMYFUNCTION("IF($A485="""","""",VLOOKUP($A485,IMPORTRANGE(""https://docs.google.com/spreadsheets/d/1Kz8qNPZIqq10folTQrs7L1dYLQj0XaG2K3NIs_apK40/edit#gid=0"",""bd!A1:N1000""),3,FALSE))"),"")</f>
        <v/>
      </c>
      <c r="D485" s="5" t="str">
        <f>IFERROR(__xludf.DUMMYFUNCTION("IF($A485="""","""",VLOOKUP($A485,IMPORTRANGE(""https://docs.google.com/spreadsheets/d/1Kz8qNPZIqq10folTQrs7L1dYLQj0XaG2K3NIs_apK40/edit#gid=0"",""bd!A1:N1000""),12,FALSE))"),"")</f>
        <v/>
      </c>
      <c r="E485" s="5" t="str">
        <f>IFERROR(__xludf.DUMMYFUNCTION("IF($A485="""","""",VLOOKUP($A485,IMPORTRANGE(""https://docs.google.com/spreadsheets/d/1Kz8qNPZIqq10folTQrs7L1dYLQj0XaG2K3NIs_apK40/edit#gid=0"",""bd!A1:N1000""),11,FALSE))"),"")</f>
        <v/>
      </c>
      <c r="F485" s="5" t="str">
        <f>IFERROR(__xludf.DUMMYFUNCTION("if(A485="""","""",SPLIT(E485,"",""))"),"")</f>
        <v/>
      </c>
      <c r="G485" s="5"/>
      <c r="H485" s="6" t="str">
        <f t="shared" si="1"/>
        <v/>
      </c>
      <c r="K485" s="7"/>
    </row>
    <row r="486">
      <c r="A486" s="8"/>
      <c r="B486" s="5" t="str">
        <f>IFERROR(__xludf.DUMMYFUNCTION("IF(A486="""","""",VLOOKUP(A486,IMPORTRANGE(""https://docs.google.com/spreadsheets/d/1Kz8qNPZIqq10folTQrs7L1dYLQj0XaG2K3NIs_apK40/edit#gid=0"",""bd!A1:N1000""),2,FALSE))"),"")</f>
        <v/>
      </c>
      <c r="C486" s="5" t="str">
        <f>IFERROR(__xludf.DUMMYFUNCTION("IF($A486="""","""",VLOOKUP($A486,IMPORTRANGE(""https://docs.google.com/spreadsheets/d/1Kz8qNPZIqq10folTQrs7L1dYLQj0XaG2K3NIs_apK40/edit#gid=0"",""bd!A1:N1000""),3,FALSE))"),"")</f>
        <v/>
      </c>
      <c r="D486" s="5" t="str">
        <f>IFERROR(__xludf.DUMMYFUNCTION("IF($A486="""","""",VLOOKUP($A486,IMPORTRANGE(""https://docs.google.com/spreadsheets/d/1Kz8qNPZIqq10folTQrs7L1dYLQj0XaG2K3NIs_apK40/edit#gid=0"",""bd!A1:N1000""),12,FALSE))"),"")</f>
        <v/>
      </c>
      <c r="E486" s="5" t="str">
        <f>IFERROR(__xludf.DUMMYFUNCTION("IF($A486="""","""",VLOOKUP($A486,IMPORTRANGE(""https://docs.google.com/spreadsheets/d/1Kz8qNPZIqq10folTQrs7L1dYLQj0XaG2K3NIs_apK40/edit#gid=0"",""bd!A1:N1000""),11,FALSE))"),"")</f>
        <v/>
      </c>
      <c r="F486" s="5" t="str">
        <f>IFERROR(__xludf.DUMMYFUNCTION("if(A486="""","""",SPLIT(E486,"",""))"),"")</f>
        <v/>
      </c>
      <c r="G486" s="5"/>
      <c r="H486" s="6" t="str">
        <f t="shared" si="1"/>
        <v/>
      </c>
      <c r="K486" s="7"/>
    </row>
    <row r="487">
      <c r="A487" s="8"/>
      <c r="B487" s="5" t="str">
        <f>IFERROR(__xludf.DUMMYFUNCTION("IF(A487="""","""",VLOOKUP(A487,IMPORTRANGE(""https://docs.google.com/spreadsheets/d/1Kz8qNPZIqq10folTQrs7L1dYLQj0XaG2K3NIs_apK40/edit#gid=0"",""bd!A1:N1000""),2,FALSE))"),"")</f>
        <v/>
      </c>
      <c r="C487" s="5" t="str">
        <f>IFERROR(__xludf.DUMMYFUNCTION("IF($A487="""","""",VLOOKUP($A487,IMPORTRANGE(""https://docs.google.com/spreadsheets/d/1Kz8qNPZIqq10folTQrs7L1dYLQj0XaG2K3NIs_apK40/edit#gid=0"",""bd!A1:N1000""),3,FALSE))"),"")</f>
        <v/>
      </c>
      <c r="D487" s="5" t="str">
        <f>IFERROR(__xludf.DUMMYFUNCTION("IF($A487="""","""",VLOOKUP($A487,IMPORTRANGE(""https://docs.google.com/spreadsheets/d/1Kz8qNPZIqq10folTQrs7L1dYLQj0XaG2K3NIs_apK40/edit#gid=0"",""bd!A1:N1000""),12,FALSE))"),"")</f>
        <v/>
      </c>
      <c r="E487" s="5" t="str">
        <f>IFERROR(__xludf.DUMMYFUNCTION("IF($A487="""","""",VLOOKUP($A487,IMPORTRANGE(""https://docs.google.com/spreadsheets/d/1Kz8qNPZIqq10folTQrs7L1dYLQj0XaG2K3NIs_apK40/edit#gid=0"",""bd!A1:N1000""),11,FALSE))"),"")</f>
        <v/>
      </c>
      <c r="F487" s="5" t="str">
        <f>IFERROR(__xludf.DUMMYFUNCTION("if(A487="""","""",SPLIT(E487,"",""))"),"")</f>
        <v/>
      </c>
      <c r="G487" s="5"/>
      <c r="H487" s="6" t="str">
        <f t="shared" si="1"/>
        <v/>
      </c>
      <c r="K487" s="7"/>
    </row>
    <row r="488">
      <c r="A488" s="8"/>
      <c r="B488" s="5" t="str">
        <f>IFERROR(__xludf.DUMMYFUNCTION("IF(A488="""","""",VLOOKUP(A488,IMPORTRANGE(""https://docs.google.com/spreadsheets/d/1Kz8qNPZIqq10folTQrs7L1dYLQj0XaG2K3NIs_apK40/edit#gid=0"",""bd!A1:N1000""),2,FALSE))"),"")</f>
        <v/>
      </c>
      <c r="C488" s="5" t="str">
        <f>IFERROR(__xludf.DUMMYFUNCTION("IF($A488="""","""",VLOOKUP($A488,IMPORTRANGE(""https://docs.google.com/spreadsheets/d/1Kz8qNPZIqq10folTQrs7L1dYLQj0XaG2K3NIs_apK40/edit#gid=0"",""bd!A1:N1000""),3,FALSE))"),"")</f>
        <v/>
      </c>
      <c r="D488" s="5" t="str">
        <f>IFERROR(__xludf.DUMMYFUNCTION("IF($A488="""","""",VLOOKUP($A488,IMPORTRANGE(""https://docs.google.com/spreadsheets/d/1Kz8qNPZIqq10folTQrs7L1dYLQj0XaG2K3NIs_apK40/edit#gid=0"",""bd!A1:N1000""),12,FALSE))"),"")</f>
        <v/>
      </c>
      <c r="E488" s="5" t="str">
        <f>IFERROR(__xludf.DUMMYFUNCTION("IF($A488="""","""",VLOOKUP($A488,IMPORTRANGE(""https://docs.google.com/spreadsheets/d/1Kz8qNPZIqq10folTQrs7L1dYLQj0XaG2K3NIs_apK40/edit#gid=0"",""bd!A1:N1000""),11,FALSE))"),"")</f>
        <v/>
      </c>
      <c r="F488" s="5" t="str">
        <f>IFERROR(__xludf.DUMMYFUNCTION("if(A488="""","""",SPLIT(E488,"",""))"),"")</f>
        <v/>
      </c>
      <c r="G488" s="5"/>
      <c r="H488" s="6" t="str">
        <f t="shared" si="1"/>
        <v/>
      </c>
      <c r="K488" s="7"/>
    </row>
    <row r="489">
      <c r="A489" s="8"/>
      <c r="B489" s="5" t="str">
        <f>IFERROR(__xludf.DUMMYFUNCTION("IF(A489="""","""",VLOOKUP(A489,IMPORTRANGE(""https://docs.google.com/spreadsheets/d/1Kz8qNPZIqq10folTQrs7L1dYLQj0XaG2K3NIs_apK40/edit#gid=0"",""bd!A1:N1000""),2,FALSE))"),"")</f>
        <v/>
      </c>
      <c r="C489" s="5" t="str">
        <f>IFERROR(__xludf.DUMMYFUNCTION("IF($A489="""","""",VLOOKUP($A489,IMPORTRANGE(""https://docs.google.com/spreadsheets/d/1Kz8qNPZIqq10folTQrs7L1dYLQj0XaG2K3NIs_apK40/edit#gid=0"",""bd!A1:N1000""),3,FALSE))"),"")</f>
        <v/>
      </c>
      <c r="D489" s="5" t="str">
        <f>IFERROR(__xludf.DUMMYFUNCTION("IF($A489="""","""",VLOOKUP($A489,IMPORTRANGE(""https://docs.google.com/spreadsheets/d/1Kz8qNPZIqq10folTQrs7L1dYLQj0XaG2K3NIs_apK40/edit#gid=0"",""bd!A1:N1000""),12,FALSE))"),"")</f>
        <v/>
      </c>
      <c r="E489" s="5" t="str">
        <f>IFERROR(__xludf.DUMMYFUNCTION("IF($A489="""","""",VLOOKUP($A489,IMPORTRANGE(""https://docs.google.com/spreadsheets/d/1Kz8qNPZIqq10folTQrs7L1dYLQj0XaG2K3NIs_apK40/edit#gid=0"",""bd!A1:N1000""),11,FALSE))"),"")</f>
        <v/>
      </c>
      <c r="F489" s="5" t="str">
        <f>IFERROR(__xludf.DUMMYFUNCTION("if(A489="""","""",SPLIT(E489,"",""))"),"")</f>
        <v/>
      </c>
      <c r="G489" s="5"/>
      <c r="H489" s="6" t="str">
        <f t="shared" si="1"/>
        <v/>
      </c>
      <c r="K489" s="7"/>
    </row>
    <row r="490">
      <c r="A490" s="8"/>
      <c r="B490" s="5" t="str">
        <f>IFERROR(__xludf.DUMMYFUNCTION("IF(A490="""","""",VLOOKUP(A490,IMPORTRANGE(""https://docs.google.com/spreadsheets/d/1Kz8qNPZIqq10folTQrs7L1dYLQj0XaG2K3NIs_apK40/edit#gid=0"",""bd!A1:N1000""),2,FALSE))"),"")</f>
        <v/>
      </c>
      <c r="C490" s="5" t="str">
        <f>IFERROR(__xludf.DUMMYFUNCTION("IF($A490="""","""",VLOOKUP($A490,IMPORTRANGE(""https://docs.google.com/spreadsheets/d/1Kz8qNPZIqq10folTQrs7L1dYLQj0XaG2K3NIs_apK40/edit#gid=0"",""bd!A1:N1000""),3,FALSE))"),"")</f>
        <v/>
      </c>
      <c r="D490" s="5" t="str">
        <f>IFERROR(__xludf.DUMMYFUNCTION("IF($A490="""","""",VLOOKUP($A490,IMPORTRANGE(""https://docs.google.com/spreadsheets/d/1Kz8qNPZIqq10folTQrs7L1dYLQj0XaG2K3NIs_apK40/edit#gid=0"",""bd!A1:N1000""),12,FALSE))"),"")</f>
        <v/>
      </c>
      <c r="E490" s="5" t="str">
        <f>IFERROR(__xludf.DUMMYFUNCTION("IF($A490="""","""",VLOOKUP($A490,IMPORTRANGE(""https://docs.google.com/spreadsheets/d/1Kz8qNPZIqq10folTQrs7L1dYLQj0XaG2K3NIs_apK40/edit#gid=0"",""bd!A1:N1000""),11,FALSE))"),"")</f>
        <v/>
      </c>
      <c r="F490" s="5" t="str">
        <f>IFERROR(__xludf.DUMMYFUNCTION("if(A490="""","""",SPLIT(E490,"",""))"),"")</f>
        <v/>
      </c>
      <c r="G490" s="5"/>
      <c r="H490" s="6" t="str">
        <f t="shared" si="1"/>
        <v/>
      </c>
      <c r="K490" s="7"/>
    </row>
    <row r="491">
      <c r="A491" s="8"/>
      <c r="B491" s="5" t="str">
        <f>IFERROR(__xludf.DUMMYFUNCTION("IF(A491="""","""",VLOOKUP(A491,IMPORTRANGE(""https://docs.google.com/spreadsheets/d/1Kz8qNPZIqq10folTQrs7L1dYLQj0XaG2K3NIs_apK40/edit#gid=0"",""bd!A1:N1000""),2,FALSE))"),"")</f>
        <v/>
      </c>
      <c r="C491" s="5" t="str">
        <f>IFERROR(__xludf.DUMMYFUNCTION("IF($A491="""","""",VLOOKUP($A491,IMPORTRANGE(""https://docs.google.com/spreadsheets/d/1Kz8qNPZIqq10folTQrs7L1dYLQj0XaG2K3NIs_apK40/edit#gid=0"",""bd!A1:N1000""),3,FALSE))"),"")</f>
        <v/>
      </c>
      <c r="D491" s="5" t="str">
        <f>IFERROR(__xludf.DUMMYFUNCTION("IF($A491="""","""",VLOOKUP($A491,IMPORTRANGE(""https://docs.google.com/spreadsheets/d/1Kz8qNPZIqq10folTQrs7L1dYLQj0XaG2K3NIs_apK40/edit#gid=0"",""bd!A1:N1000""),12,FALSE))"),"")</f>
        <v/>
      </c>
      <c r="E491" s="5" t="str">
        <f>IFERROR(__xludf.DUMMYFUNCTION("IF($A491="""","""",VLOOKUP($A491,IMPORTRANGE(""https://docs.google.com/spreadsheets/d/1Kz8qNPZIqq10folTQrs7L1dYLQj0XaG2K3NIs_apK40/edit#gid=0"",""bd!A1:N1000""),11,FALSE))"),"")</f>
        <v/>
      </c>
      <c r="F491" s="5" t="str">
        <f>IFERROR(__xludf.DUMMYFUNCTION("if(A491="""","""",SPLIT(E491,"",""))"),"")</f>
        <v/>
      </c>
      <c r="G491" s="5"/>
      <c r="H491" s="6" t="str">
        <f t="shared" si="1"/>
        <v/>
      </c>
      <c r="K491" s="7"/>
    </row>
    <row r="492">
      <c r="A492" s="8"/>
      <c r="B492" s="5" t="str">
        <f>IFERROR(__xludf.DUMMYFUNCTION("IF(A492="""","""",VLOOKUP(A492,IMPORTRANGE(""https://docs.google.com/spreadsheets/d/1Kz8qNPZIqq10folTQrs7L1dYLQj0XaG2K3NIs_apK40/edit#gid=0"",""bd!A1:N1000""),2,FALSE))"),"")</f>
        <v/>
      </c>
      <c r="C492" s="5" t="str">
        <f>IFERROR(__xludf.DUMMYFUNCTION("IF($A492="""","""",VLOOKUP($A492,IMPORTRANGE(""https://docs.google.com/spreadsheets/d/1Kz8qNPZIqq10folTQrs7L1dYLQj0XaG2K3NIs_apK40/edit#gid=0"",""bd!A1:N1000""),3,FALSE))"),"")</f>
        <v/>
      </c>
      <c r="D492" s="5" t="str">
        <f>IFERROR(__xludf.DUMMYFUNCTION("IF($A492="""","""",VLOOKUP($A492,IMPORTRANGE(""https://docs.google.com/spreadsheets/d/1Kz8qNPZIqq10folTQrs7L1dYLQj0XaG2K3NIs_apK40/edit#gid=0"",""bd!A1:N1000""),12,FALSE))"),"")</f>
        <v/>
      </c>
      <c r="E492" s="5" t="str">
        <f>IFERROR(__xludf.DUMMYFUNCTION("IF($A492="""","""",VLOOKUP($A492,IMPORTRANGE(""https://docs.google.com/spreadsheets/d/1Kz8qNPZIqq10folTQrs7L1dYLQj0XaG2K3NIs_apK40/edit#gid=0"",""bd!A1:N1000""),11,FALSE))"),"")</f>
        <v/>
      </c>
      <c r="F492" s="5" t="str">
        <f>IFERROR(__xludf.DUMMYFUNCTION("if(A492="""","""",SPLIT(E492,"",""))"),"")</f>
        <v/>
      </c>
      <c r="G492" s="5"/>
      <c r="H492" s="6" t="str">
        <f t="shared" si="1"/>
        <v/>
      </c>
      <c r="K492" s="7"/>
    </row>
    <row r="493">
      <c r="A493" s="8"/>
      <c r="B493" s="5" t="str">
        <f>IFERROR(__xludf.DUMMYFUNCTION("IF(A493="""","""",VLOOKUP(A493,IMPORTRANGE(""https://docs.google.com/spreadsheets/d/1Kz8qNPZIqq10folTQrs7L1dYLQj0XaG2K3NIs_apK40/edit#gid=0"",""bd!A1:N1000""),2,FALSE))"),"")</f>
        <v/>
      </c>
      <c r="C493" s="5" t="str">
        <f>IFERROR(__xludf.DUMMYFUNCTION("IF($A493="""","""",VLOOKUP($A493,IMPORTRANGE(""https://docs.google.com/spreadsheets/d/1Kz8qNPZIqq10folTQrs7L1dYLQj0XaG2K3NIs_apK40/edit#gid=0"",""bd!A1:N1000""),3,FALSE))"),"")</f>
        <v/>
      </c>
      <c r="D493" s="5" t="str">
        <f>IFERROR(__xludf.DUMMYFUNCTION("IF($A493="""","""",VLOOKUP($A493,IMPORTRANGE(""https://docs.google.com/spreadsheets/d/1Kz8qNPZIqq10folTQrs7L1dYLQj0XaG2K3NIs_apK40/edit#gid=0"",""bd!A1:N1000""),12,FALSE))"),"")</f>
        <v/>
      </c>
      <c r="E493" s="5" t="str">
        <f>IFERROR(__xludf.DUMMYFUNCTION("IF($A493="""","""",VLOOKUP($A493,IMPORTRANGE(""https://docs.google.com/spreadsheets/d/1Kz8qNPZIqq10folTQrs7L1dYLQj0XaG2K3NIs_apK40/edit#gid=0"",""bd!A1:N1000""),11,FALSE))"),"")</f>
        <v/>
      </c>
      <c r="F493" s="5" t="str">
        <f>IFERROR(__xludf.DUMMYFUNCTION("if(A493="""","""",SPLIT(E493,"",""))"),"")</f>
        <v/>
      </c>
      <c r="G493" s="5"/>
      <c r="H493" s="6" t="str">
        <f t="shared" si="1"/>
        <v/>
      </c>
      <c r="K493" s="7"/>
    </row>
    <row r="494">
      <c r="A494" s="8"/>
      <c r="B494" s="5" t="str">
        <f>IFERROR(__xludf.DUMMYFUNCTION("IF(A494="""","""",VLOOKUP(A494,IMPORTRANGE(""https://docs.google.com/spreadsheets/d/1Kz8qNPZIqq10folTQrs7L1dYLQj0XaG2K3NIs_apK40/edit#gid=0"",""bd!A1:N1000""),2,FALSE))"),"")</f>
        <v/>
      </c>
      <c r="C494" s="5" t="str">
        <f>IFERROR(__xludf.DUMMYFUNCTION("IF($A494="""","""",VLOOKUP($A494,IMPORTRANGE(""https://docs.google.com/spreadsheets/d/1Kz8qNPZIqq10folTQrs7L1dYLQj0XaG2K3NIs_apK40/edit#gid=0"",""bd!A1:N1000""),3,FALSE))"),"")</f>
        <v/>
      </c>
      <c r="D494" s="5" t="str">
        <f>IFERROR(__xludf.DUMMYFUNCTION("IF($A494="""","""",VLOOKUP($A494,IMPORTRANGE(""https://docs.google.com/spreadsheets/d/1Kz8qNPZIqq10folTQrs7L1dYLQj0XaG2K3NIs_apK40/edit#gid=0"",""bd!A1:N1000""),12,FALSE))"),"")</f>
        <v/>
      </c>
      <c r="E494" s="5" t="str">
        <f>IFERROR(__xludf.DUMMYFUNCTION("IF($A494="""","""",VLOOKUP($A494,IMPORTRANGE(""https://docs.google.com/spreadsheets/d/1Kz8qNPZIqq10folTQrs7L1dYLQj0XaG2K3NIs_apK40/edit#gid=0"",""bd!A1:N1000""),11,FALSE))"),"")</f>
        <v/>
      </c>
      <c r="F494" s="5" t="str">
        <f>IFERROR(__xludf.DUMMYFUNCTION("if(A494="""","""",SPLIT(E494,"",""))"),"")</f>
        <v/>
      </c>
      <c r="G494" s="5"/>
      <c r="H494" s="6" t="str">
        <f t="shared" si="1"/>
        <v/>
      </c>
      <c r="K494" s="7"/>
    </row>
    <row r="495">
      <c r="A495" s="8"/>
      <c r="B495" s="5" t="str">
        <f>IFERROR(__xludf.DUMMYFUNCTION("IF(A495="""","""",VLOOKUP(A495,IMPORTRANGE(""https://docs.google.com/spreadsheets/d/1Kz8qNPZIqq10folTQrs7L1dYLQj0XaG2K3NIs_apK40/edit#gid=0"",""bd!A1:N1000""),2,FALSE))"),"")</f>
        <v/>
      </c>
      <c r="C495" s="5" t="str">
        <f>IFERROR(__xludf.DUMMYFUNCTION("IF($A495="""","""",VLOOKUP($A495,IMPORTRANGE(""https://docs.google.com/spreadsheets/d/1Kz8qNPZIqq10folTQrs7L1dYLQj0XaG2K3NIs_apK40/edit#gid=0"",""bd!A1:N1000""),3,FALSE))"),"")</f>
        <v/>
      </c>
      <c r="D495" s="5" t="str">
        <f>IFERROR(__xludf.DUMMYFUNCTION("IF($A495="""","""",VLOOKUP($A495,IMPORTRANGE(""https://docs.google.com/spreadsheets/d/1Kz8qNPZIqq10folTQrs7L1dYLQj0XaG2K3NIs_apK40/edit#gid=0"",""bd!A1:N1000""),12,FALSE))"),"")</f>
        <v/>
      </c>
      <c r="E495" s="5" t="str">
        <f>IFERROR(__xludf.DUMMYFUNCTION("IF($A495="""","""",VLOOKUP($A495,IMPORTRANGE(""https://docs.google.com/spreadsheets/d/1Kz8qNPZIqq10folTQrs7L1dYLQj0XaG2K3NIs_apK40/edit#gid=0"",""bd!A1:N1000""),11,FALSE))"),"")</f>
        <v/>
      </c>
      <c r="F495" s="5" t="str">
        <f>IFERROR(__xludf.DUMMYFUNCTION("if(A495="""","""",SPLIT(E495,"",""))"),"")</f>
        <v/>
      </c>
      <c r="G495" s="5"/>
      <c r="H495" s="6" t="str">
        <f t="shared" si="1"/>
        <v/>
      </c>
      <c r="K495" s="7"/>
    </row>
    <row r="496">
      <c r="A496" s="8"/>
      <c r="B496" s="5" t="str">
        <f>IFERROR(__xludf.DUMMYFUNCTION("IF(A496="""","""",VLOOKUP(A496,IMPORTRANGE(""https://docs.google.com/spreadsheets/d/1Kz8qNPZIqq10folTQrs7L1dYLQj0XaG2K3NIs_apK40/edit#gid=0"",""bd!A1:N1000""),2,FALSE))"),"")</f>
        <v/>
      </c>
      <c r="C496" s="5" t="str">
        <f>IFERROR(__xludf.DUMMYFUNCTION("IF($A496="""","""",VLOOKUP($A496,IMPORTRANGE(""https://docs.google.com/spreadsheets/d/1Kz8qNPZIqq10folTQrs7L1dYLQj0XaG2K3NIs_apK40/edit#gid=0"",""bd!A1:N1000""),3,FALSE))"),"")</f>
        <v/>
      </c>
      <c r="D496" s="5" t="str">
        <f>IFERROR(__xludf.DUMMYFUNCTION("IF($A496="""","""",VLOOKUP($A496,IMPORTRANGE(""https://docs.google.com/spreadsheets/d/1Kz8qNPZIqq10folTQrs7L1dYLQj0XaG2K3NIs_apK40/edit#gid=0"",""bd!A1:N1000""),12,FALSE))"),"")</f>
        <v/>
      </c>
      <c r="E496" s="5" t="str">
        <f>IFERROR(__xludf.DUMMYFUNCTION("IF($A496="""","""",VLOOKUP($A496,IMPORTRANGE(""https://docs.google.com/spreadsheets/d/1Kz8qNPZIqq10folTQrs7L1dYLQj0XaG2K3NIs_apK40/edit#gid=0"",""bd!A1:N1000""),11,FALSE))"),"")</f>
        <v/>
      </c>
      <c r="F496" s="5" t="str">
        <f>IFERROR(__xludf.DUMMYFUNCTION("if(A496="""","""",SPLIT(E496,"",""))"),"")</f>
        <v/>
      </c>
      <c r="G496" s="5"/>
      <c r="H496" s="6" t="str">
        <f t="shared" si="1"/>
        <v/>
      </c>
      <c r="K496" s="7"/>
    </row>
    <row r="497">
      <c r="A497" s="8"/>
      <c r="B497" s="5" t="str">
        <f>IFERROR(__xludf.DUMMYFUNCTION("IF(A497="""","""",VLOOKUP(A497,IMPORTRANGE(""https://docs.google.com/spreadsheets/d/1Kz8qNPZIqq10folTQrs7L1dYLQj0XaG2K3NIs_apK40/edit#gid=0"",""bd!A1:N1000""),2,FALSE))"),"")</f>
        <v/>
      </c>
      <c r="C497" s="5" t="str">
        <f>IFERROR(__xludf.DUMMYFUNCTION("IF($A497="""","""",VLOOKUP($A497,IMPORTRANGE(""https://docs.google.com/spreadsheets/d/1Kz8qNPZIqq10folTQrs7L1dYLQj0XaG2K3NIs_apK40/edit#gid=0"",""bd!A1:N1000""),3,FALSE))"),"")</f>
        <v/>
      </c>
      <c r="D497" s="5" t="str">
        <f>IFERROR(__xludf.DUMMYFUNCTION("IF($A497="""","""",VLOOKUP($A497,IMPORTRANGE(""https://docs.google.com/spreadsheets/d/1Kz8qNPZIqq10folTQrs7L1dYLQj0XaG2K3NIs_apK40/edit#gid=0"",""bd!A1:N1000""),12,FALSE))"),"")</f>
        <v/>
      </c>
      <c r="E497" s="5" t="str">
        <f>IFERROR(__xludf.DUMMYFUNCTION("IF($A497="""","""",VLOOKUP($A497,IMPORTRANGE(""https://docs.google.com/spreadsheets/d/1Kz8qNPZIqq10folTQrs7L1dYLQj0XaG2K3NIs_apK40/edit#gid=0"",""bd!A1:N1000""),11,FALSE))"),"")</f>
        <v/>
      </c>
      <c r="F497" s="5" t="str">
        <f>IFERROR(__xludf.DUMMYFUNCTION("if(A497="""","""",SPLIT(E497,"",""))"),"")</f>
        <v/>
      </c>
      <c r="G497" s="5"/>
      <c r="H497" s="6" t="str">
        <f t="shared" si="1"/>
        <v/>
      </c>
      <c r="K497" s="7"/>
    </row>
    <row r="498">
      <c r="A498" s="8"/>
      <c r="B498" s="5" t="str">
        <f>IFERROR(__xludf.DUMMYFUNCTION("IF(A498="""","""",VLOOKUP(A498,IMPORTRANGE(""https://docs.google.com/spreadsheets/d/1Kz8qNPZIqq10folTQrs7L1dYLQj0XaG2K3NIs_apK40/edit#gid=0"",""bd!A1:N1000""),2,FALSE))"),"")</f>
        <v/>
      </c>
      <c r="C498" s="5" t="str">
        <f>IFERROR(__xludf.DUMMYFUNCTION("IF($A498="""","""",VLOOKUP($A498,IMPORTRANGE(""https://docs.google.com/spreadsheets/d/1Kz8qNPZIqq10folTQrs7L1dYLQj0XaG2K3NIs_apK40/edit#gid=0"",""bd!A1:N1000""),3,FALSE))"),"")</f>
        <v/>
      </c>
      <c r="D498" s="5" t="str">
        <f>IFERROR(__xludf.DUMMYFUNCTION("IF($A498="""","""",VLOOKUP($A498,IMPORTRANGE(""https://docs.google.com/spreadsheets/d/1Kz8qNPZIqq10folTQrs7L1dYLQj0XaG2K3NIs_apK40/edit#gid=0"",""bd!A1:N1000""),12,FALSE))"),"")</f>
        <v/>
      </c>
      <c r="E498" s="5" t="str">
        <f>IFERROR(__xludf.DUMMYFUNCTION("IF($A498="""","""",VLOOKUP($A498,IMPORTRANGE(""https://docs.google.com/spreadsheets/d/1Kz8qNPZIqq10folTQrs7L1dYLQj0XaG2K3NIs_apK40/edit#gid=0"",""bd!A1:N1000""),11,FALSE))"),"")</f>
        <v/>
      </c>
      <c r="F498" s="5" t="str">
        <f>IFERROR(__xludf.DUMMYFUNCTION("if(A498="""","""",SPLIT(E498,"",""))"),"")</f>
        <v/>
      </c>
      <c r="G498" s="5"/>
      <c r="H498" s="6" t="str">
        <f t="shared" si="1"/>
        <v/>
      </c>
      <c r="K498" s="7"/>
    </row>
    <row r="499">
      <c r="A499" s="8"/>
      <c r="B499" s="5" t="str">
        <f>IFERROR(__xludf.DUMMYFUNCTION("IF(A499="""","""",VLOOKUP(A499,IMPORTRANGE(""https://docs.google.com/spreadsheets/d/1Kz8qNPZIqq10folTQrs7L1dYLQj0XaG2K3NIs_apK40/edit#gid=0"",""bd!A1:N1000""),2,FALSE))"),"")</f>
        <v/>
      </c>
      <c r="C499" s="5" t="str">
        <f>IFERROR(__xludf.DUMMYFUNCTION("IF($A499="""","""",VLOOKUP($A499,IMPORTRANGE(""https://docs.google.com/spreadsheets/d/1Kz8qNPZIqq10folTQrs7L1dYLQj0XaG2K3NIs_apK40/edit#gid=0"",""bd!A1:N1000""),3,FALSE))"),"")</f>
        <v/>
      </c>
      <c r="D499" s="5" t="str">
        <f>IFERROR(__xludf.DUMMYFUNCTION("IF($A499="""","""",VLOOKUP($A499,IMPORTRANGE(""https://docs.google.com/spreadsheets/d/1Kz8qNPZIqq10folTQrs7L1dYLQj0XaG2K3NIs_apK40/edit#gid=0"",""bd!A1:N1000""),12,FALSE))"),"")</f>
        <v/>
      </c>
      <c r="E499" s="5" t="str">
        <f>IFERROR(__xludf.DUMMYFUNCTION("IF($A499="""","""",VLOOKUP($A499,IMPORTRANGE(""https://docs.google.com/spreadsheets/d/1Kz8qNPZIqq10folTQrs7L1dYLQj0XaG2K3NIs_apK40/edit#gid=0"",""bd!A1:N1000""),11,FALSE))"),"")</f>
        <v/>
      </c>
      <c r="F499" s="5" t="str">
        <f>IFERROR(__xludf.DUMMYFUNCTION("if(A499="""","""",SPLIT(E499,"",""))"),"")</f>
        <v/>
      </c>
      <c r="G499" s="5"/>
      <c r="H499" s="6" t="str">
        <f t="shared" si="1"/>
        <v/>
      </c>
      <c r="K499" s="7"/>
    </row>
    <row r="500">
      <c r="A500" s="8"/>
      <c r="B500" s="5" t="str">
        <f>IFERROR(__xludf.DUMMYFUNCTION("IF(A500="""","""",VLOOKUP(A500,IMPORTRANGE(""https://docs.google.com/spreadsheets/d/1Kz8qNPZIqq10folTQrs7L1dYLQj0XaG2K3NIs_apK40/edit#gid=0"",""bd!A1:N1000""),2,FALSE))"),"")</f>
        <v/>
      </c>
      <c r="C500" s="5" t="str">
        <f>IFERROR(__xludf.DUMMYFUNCTION("IF($A500="""","""",VLOOKUP($A500,IMPORTRANGE(""https://docs.google.com/spreadsheets/d/1Kz8qNPZIqq10folTQrs7L1dYLQj0XaG2K3NIs_apK40/edit#gid=0"",""bd!A1:N1000""),3,FALSE))"),"")</f>
        <v/>
      </c>
      <c r="D500" s="5" t="str">
        <f>IFERROR(__xludf.DUMMYFUNCTION("IF($A500="""","""",VLOOKUP($A500,IMPORTRANGE(""https://docs.google.com/spreadsheets/d/1Kz8qNPZIqq10folTQrs7L1dYLQj0XaG2K3NIs_apK40/edit#gid=0"",""bd!A1:N1000""),12,FALSE))"),"")</f>
        <v/>
      </c>
      <c r="E500" s="5" t="str">
        <f>IFERROR(__xludf.DUMMYFUNCTION("IF($A500="""","""",VLOOKUP($A500,IMPORTRANGE(""https://docs.google.com/spreadsheets/d/1Kz8qNPZIqq10folTQrs7L1dYLQj0XaG2K3NIs_apK40/edit#gid=0"",""bd!A1:N1000""),11,FALSE))"),"")</f>
        <v/>
      </c>
      <c r="F500" s="5" t="str">
        <f>IFERROR(__xludf.DUMMYFUNCTION("if(A500="""","""",SPLIT(E500,"",""))"),"")</f>
        <v/>
      </c>
      <c r="G500" s="5"/>
      <c r="H500" s="6" t="str">
        <f t="shared" si="1"/>
        <v/>
      </c>
      <c r="K500" s="7"/>
    </row>
    <row r="501">
      <c r="A501" s="8"/>
      <c r="B501" s="5" t="str">
        <f>IFERROR(__xludf.DUMMYFUNCTION("IF(A501="""","""",VLOOKUP(A501,IMPORTRANGE(""https://docs.google.com/spreadsheets/d/1Kz8qNPZIqq10folTQrs7L1dYLQj0XaG2K3NIs_apK40/edit#gid=0"",""bd!A1:N1000""),2,FALSE))"),"")</f>
        <v/>
      </c>
      <c r="C501" s="5" t="str">
        <f>IFERROR(__xludf.DUMMYFUNCTION("IF($A501="""","""",VLOOKUP($A501,IMPORTRANGE(""https://docs.google.com/spreadsheets/d/1Kz8qNPZIqq10folTQrs7L1dYLQj0XaG2K3NIs_apK40/edit#gid=0"",""bd!A1:N1000""),3,FALSE))"),"")</f>
        <v/>
      </c>
      <c r="D501" s="5" t="str">
        <f>IFERROR(__xludf.DUMMYFUNCTION("IF($A501="""","""",VLOOKUP($A501,IMPORTRANGE(""https://docs.google.com/spreadsheets/d/1Kz8qNPZIqq10folTQrs7L1dYLQj0XaG2K3NIs_apK40/edit#gid=0"",""bd!A1:N1000""),12,FALSE))"),"")</f>
        <v/>
      </c>
      <c r="E501" s="5" t="str">
        <f>IFERROR(__xludf.DUMMYFUNCTION("IF($A501="""","""",VLOOKUP($A501,IMPORTRANGE(""https://docs.google.com/spreadsheets/d/1Kz8qNPZIqq10folTQrs7L1dYLQj0XaG2K3NIs_apK40/edit#gid=0"",""bd!A1:N1000""),11,FALSE))"),"")</f>
        <v/>
      </c>
      <c r="F501" s="5" t="str">
        <f>IFERROR(__xludf.DUMMYFUNCTION("if(A501="""","""",SPLIT(E501,"",""))"),"")</f>
        <v/>
      </c>
      <c r="G501" s="5"/>
      <c r="H501" s="6" t="str">
        <f t="shared" si="1"/>
        <v/>
      </c>
      <c r="K501" s="7"/>
    </row>
    <row r="502">
      <c r="A502" s="8"/>
      <c r="B502" s="5" t="str">
        <f>IFERROR(__xludf.DUMMYFUNCTION("IF(A502="""","""",VLOOKUP(A502,IMPORTRANGE(""https://docs.google.com/spreadsheets/d/1Kz8qNPZIqq10folTQrs7L1dYLQj0XaG2K3NIs_apK40/edit#gid=0"",""bd!A1:N1000""),2,FALSE))"),"")</f>
        <v/>
      </c>
      <c r="C502" s="5" t="str">
        <f>IFERROR(__xludf.DUMMYFUNCTION("IF($A502="""","""",VLOOKUP($A502,IMPORTRANGE(""https://docs.google.com/spreadsheets/d/1Kz8qNPZIqq10folTQrs7L1dYLQj0XaG2K3NIs_apK40/edit#gid=0"",""bd!A1:N1000""),3,FALSE))"),"")</f>
        <v/>
      </c>
      <c r="D502" s="5" t="str">
        <f>IFERROR(__xludf.DUMMYFUNCTION("IF($A502="""","""",VLOOKUP($A502,IMPORTRANGE(""https://docs.google.com/spreadsheets/d/1Kz8qNPZIqq10folTQrs7L1dYLQj0XaG2K3NIs_apK40/edit#gid=0"",""bd!A1:N1000""),12,FALSE))"),"")</f>
        <v/>
      </c>
      <c r="E502" s="5" t="str">
        <f>IFERROR(__xludf.DUMMYFUNCTION("IF($A502="""","""",VLOOKUP($A502,IMPORTRANGE(""https://docs.google.com/spreadsheets/d/1Kz8qNPZIqq10folTQrs7L1dYLQj0XaG2K3NIs_apK40/edit#gid=0"",""bd!A1:N1000""),11,FALSE))"),"")</f>
        <v/>
      </c>
      <c r="F502" s="5" t="str">
        <f>IFERROR(__xludf.DUMMYFUNCTION("if(A502="""","""",SPLIT(E502,"",""))"),"")</f>
        <v/>
      </c>
      <c r="G502" s="5"/>
      <c r="H502" s="6" t="str">
        <f t="shared" si="1"/>
        <v/>
      </c>
      <c r="K502" s="7"/>
    </row>
    <row r="503">
      <c r="A503" s="8"/>
      <c r="B503" s="5" t="str">
        <f>IFERROR(__xludf.DUMMYFUNCTION("IF(A503="""","""",VLOOKUP(A503,IMPORTRANGE(""https://docs.google.com/spreadsheets/d/1Kz8qNPZIqq10folTQrs7L1dYLQj0XaG2K3NIs_apK40/edit#gid=0"",""bd!A1:N1000""),2,FALSE))"),"")</f>
        <v/>
      </c>
      <c r="C503" s="5" t="str">
        <f>IFERROR(__xludf.DUMMYFUNCTION("IF($A503="""","""",VLOOKUP($A503,IMPORTRANGE(""https://docs.google.com/spreadsheets/d/1Kz8qNPZIqq10folTQrs7L1dYLQj0XaG2K3NIs_apK40/edit#gid=0"",""bd!A1:N1000""),3,FALSE))"),"")</f>
        <v/>
      </c>
      <c r="D503" s="5" t="str">
        <f>IFERROR(__xludf.DUMMYFUNCTION("IF($A503="""","""",VLOOKUP($A503,IMPORTRANGE(""https://docs.google.com/spreadsheets/d/1Kz8qNPZIqq10folTQrs7L1dYLQj0XaG2K3NIs_apK40/edit#gid=0"",""bd!A1:N1000""),12,FALSE))"),"")</f>
        <v/>
      </c>
      <c r="E503" s="5" t="str">
        <f>IFERROR(__xludf.DUMMYFUNCTION("IF($A503="""","""",VLOOKUP($A503,IMPORTRANGE(""https://docs.google.com/spreadsheets/d/1Kz8qNPZIqq10folTQrs7L1dYLQj0XaG2K3NIs_apK40/edit#gid=0"",""bd!A1:N1000""),11,FALSE))"),"")</f>
        <v/>
      </c>
      <c r="F503" s="5" t="str">
        <f>IFERROR(__xludf.DUMMYFUNCTION("if(A503="""","""",SPLIT(E503,"",""))"),"")</f>
        <v/>
      </c>
      <c r="G503" s="5"/>
      <c r="H503" s="6" t="str">
        <f t="shared" si="1"/>
        <v/>
      </c>
      <c r="K503" s="7"/>
    </row>
    <row r="504">
      <c r="A504" s="8"/>
      <c r="B504" s="5" t="str">
        <f>IFERROR(__xludf.DUMMYFUNCTION("IF(A504="""","""",VLOOKUP(A504,IMPORTRANGE(""https://docs.google.com/spreadsheets/d/1Kz8qNPZIqq10folTQrs7L1dYLQj0XaG2K3NIs_apK40/edit#gid=0"",""bd!A1:N1000""),2,FALSE))"),"")</f>
        <v/>
      </c>
      <c r="C504" s="5" t="str">
        <f>IFERROR(__xludf.DUMMYFUNCTION("IF($A504="""","""",VLOOKUP($A504,IMPORTRANGE(""https://docs.google.com/spreadsheets/d/1Kz8qNPZIqq10folTQrs7L1dYLQj0XaG2K3NIs_apK40/edit#gid=0"",""bd!A1:N1000""),3,FALSE))"),"")</f>
        <v/>
      </c>
      <c r="D504" s="5" t="str">
        <f>IFERROR(__xludf.DUMMYFUNCTION("IF($A504="""","""",VLOOKUP($A504,IMPORTRANGE(""https://docs.google.com/spreadsheets/d/1Kz8qNPZIqq10folTQrs7L1dYLQj0XaG2K3NIs_apK40/edit#gid=0"",""bd!A1:N1000""),12,FALSE))"),"")</f>
        <v/>
      </c>
      <c r="E504" s="5" t="str">
        <f>IFERROR(__xludf.DUMMYFUNCTION("IF($A504="""","""",VLOOKUP($A504,IMPORTRANGE(""https://docs.google.com/spreadsheets/d/1Kz8qNPZIqq10folTQrs7L1dYLQj0XaG2K3NIs_apK40/edit#gid=0"",""bd!A1:N1000""),11,FALSE))"),"")</f>
        <v/>
      </c>
      <c r="F504" s="5" t="str">
        <f>IFERROR(__xludf.DUMMYFUNCTION("if(A504="""","""",SPLIT(E504,"",""))"),"")</f>
        <v/>
      </c>
      <c r="G504" s="5"/>
      <c r="H504" s="6" t="str">
        <f t="shared" si="1"/>
        <v/>
      </c>
      <c r="K504" s="7"/>
    </row>
    <row r="505">
      <c r="A505" s="8"/>
      <c r="B505" s="5" t="str">
        <f>IFERROR(__xludf.DUMMYFUNCTION("IF(A505="""","""",VLOOKUP(A505,IMPORTRANGE(""https://docs.google.com/spreadsheets/d/1Kz8qNPZIqq10folTQrs7L1dYLQj0XaG2K3NIs_apK40/edit#gid=0"",""bd!A1:N1000""),2,FALSE))"),"")</f>
        <v/>
      </c>
      <c r="C505" s="5" t="str">
        <f>IFERROR(__xludf.DUMMYFUNCTION("IF($A505="""","""",VLOOKUP($A505,IMPORTRANGE(""https://docs.google.com/spreadsheets/d/1Kz8qNPZIqq10folTQrs7L1dYLQj0XaG2K3NIs_apK40/edit#gid=0"",""bd!A1:N1000""),3,FALSE))"),"")</f>
        <v/>
      </c>
      <c r="D505" s="5" t="str">
        <f>IFERROR(__xludf.DUMMYFUNCTION("IF($A505="""","""",VLOOKUP($A505,IMPORTRANGE(""https://docs.google.com/spreadsheets/d/1Kz8qNPZIqq10folTQrs7L1dYLQj0XaG2K3NIs_apK40/edit#gid=0"",""bd!A1:N1000""),12,FALSE))"),"")</f>
        <v/>
      </c>
      <c r="E505" s="5" t="str">
        <f>IFERROR(__xludf.DUMMYFUNCTION("IF($A505="""","""",VLOOKUP($A505,IMPORTRANGE(""https://docs.google.com/spreadsheets/d/1Kz8qNPZIqq10folTQrs7L1dYLQj0XaG2K3NIs_apK40/edit#gid=0"",""bd!A1:N1000""),11,FALSE))"),"")</f>
        <v/>
      </c>
      <c r="F505" s="5" t="str">
        <f>IFERROR(__xludf.DUMMYFUNCTION("if(A505="""","""",SPLIT(E505,"",""))"),"")</f>
        <v/>
      </c>
      <c r="G505" s="5"/>
      <c r="H505" s="6" t="str">
        <f t="shared" si="1"/>
        <v/>
      </c>
      <c r="K505" s="7"/>
    </row>
    <row r="506">
      <c r="A506" s="8"/>
      <c r="B506" s="5" t="str">
        <f>IFERROR(__xludf.DUMMYFUNCTION("IF(A506="""","""",VLOOKUP(A506,IMPORTRANGE(""https://docs.google.com/spreadsheets/d/1Kz8qNPZIqq10folTQrs7L1dYLQj0XaG2K3NIs_apK40/edit#gid=0"",""bd!A1:N1000""),2,FALSE))"),"")</f>
        <v/>
      </c>
      <c r="C506" s="5" t="str">
        <f>IFERROR(__xludf.DUMMYFUNCTION("IF($A506="""","""",VLOOKUP($A506,IMPORTRANGE(""https://docs.google.com/spreadsheets/d/1Kz8qNPZIqq10folTQrs7L1dYLQj0XaG2K3NIs_apK40/edit#gid=0"",""bd!A1:N1000""),3,FALSE))"),"")</f>
        <v/>
      </c>
      <c r="D506" s="5" t="str">
        <f>IFERROR(__xludf.DUMMYFUNCTION("IF($A506="""","""",VLOOKUP($A506,IMPORTRANGE(""https://docs.google.com/spreadsheets/d/1Kz8qNPZIqq10folTQrs7L1dYLQj0XaG2K3NIs_apK40/edit#gid=0"",""bd!A1:N1000""),12,FALSE))"),"")</f>
        <v/>
      </c>
      <c r="E506" s="5" t="str">
        <f>IFERROR(__xludf.DUMMYFUNCTION("IF($A506="""","""",VLOOKUP($A506,IMPORTRANGE(""https://docs.google.com/spreadsheets/d/1Kz8qNPZIqq10folTQrs7L1dYLQj0XaG2K3NIs_apK40/edit#gid=0"",""bd!A1:N1000""),11,FALSE))"),"")</f>
        <v/>
      </c>
      <c r="F506" s="5" t="str">
        <f>IFERROR(__xludf.DUMMYFUNCTION("if(A506="""","""",SPLIT(E506,"",""))"),"")</f>
        <v/>
      </c>
      <c r="G506" s="5"/>
      <c r="H506" s="6" t="str">
        <f t="shared" si="1"/>
        <v/>
      </c>
      <c r="K506" s="7"/>
    </row>
    <row r="507">
      <c r="A507" s="8"/>
      <c r="B507" s="5" t="str">
        <f>IFERROR(__xludf.DUMMYFUNCTION("IF(A507="""","""",VLOOKUP(A507,IMPORTRANGE(""https://docs.google.com/spreadsheets/d/1Kz8qNPZIqq10folTQrs7L1dYLQj0XaG2K3NIs_apK40/edit#gid=0"",""bd!A1:N1000""),2,FALSE))"),"")</f>
        <v/>
      </c>
      <c r="C507" s="5" t="str">
        <f>IFERROR(__xludf.DUMMYFUNCTION("IF($A507="""","""",VLOOKUP($A507,IMPORTRANGE(""https://docs.google.com/spreadsheets/d/1Kz8qNPZIqq10folTQrs7L1dYLQj0XaG2K3NIs_apK40/edit#gid=0"",""bd!A1:N1000""),3,FALSE))"),"")</f>
        <v/>
      </c>
      <c r="D507" s="5" t="str">
        <f>IFERROR(__xludf.DUMMYFUNCTION("IF($A507="""","""",VLOOKUP($A507,IMPORTRANGE(""https://docs.google.com/spreadsheets/d/1Kz8qNPZIqq10folTQrs7L1dYLQj0XaG2K3NIs_apK40/edit#gid=0"",""bd!A1:N1000""),12,FALSE))"),"")</f>
        <v/>
      </c>
      <c r="E507" s="5" t="str">
        <f>IFERROR(__xludf.DUMMYFUNCTION("IF($A507="""","""",VLOOKUP($A507,IMPORTRANGE(""https://docs.google.com/spreadsheets/d/1Kz8qNPZIqq10folTQrs7L1dYLQj0XaG2K3NIs_apK40/edit#gid=0"",""bd!A1:N1000""),11,FALSE))"),"")</f>
        <v/>
      </c>
      <c r="F507" s="5" t="str">
        <f>IFERROR(__xludf.DUMMYFUNCTION("if(A507="""","""",SPLIT(E507,"",""))"),"")</f>
        <v/>
      </c>
      <c r="G507" s="5"/>
      <c r="H507" s="6" t="str">
        <f t="shared" si="1"/>
        <v/>
      </c>
      <c r="K507" s="7"/>
    </row>
    <row r="508">
      <c r="A508" s="8"/>
      <c r="B508" s="5" t="str">
        <f>IFERROR(__xludf.DUMMYFUNCTION("IF(A508="""","""",VLOOKUP(A508,IMPORTRANGE(""https://docs.google.com/spreadsheets/d/1Kz8qNPZIqq10folTQrs7L1dYLQj0XaG2K3NIs_apK40/edit#gid=0"",""bd!A1:N1000""),2,FALSE))"),"")</f>
        <v/>
      </c>
      <c r="C508" s="5" t="str">
        <f>IFERROR(__xludf.DUMMYFUNCTION("IF($A508="""","""",VLOOKUP($A508,IMPORTRANGE(""https://docs.google.com/spreadsheets/d/1Kz8qNPZIqq10folTQrs7L1dYLQj0XaG2K3NIs_apK40/edit#gid=0"",""bd!A1:N1000""),3,FALSE))"),"")</f>
        <v/>
      </c>
      <c r="D508" s="5" t="str">
        <f>IFERROR(__xludf.DUMMYFUNCTION("IF($A508="""","""",VLOOKUP($A508,IMPORTRANGE(""https://docs.google.com/spreadsheets/d/1Kz8qNPZIqq10folTQrs7L1dYLQj0XaG2K3NIs_apK40/edit#gid=0"",""bd!A1:N1000""),12,FALSE))"),"")</f>
        <v/>
      </c>
      <c r="E508" s="5" t="str">
        <f>IFERROR(__xludf.DUMMYFUNCTION("IF($A508="""","""",VLOOKUP($A508,IMPORTRANGE(""https://docs.google.com/spreadsheets/d/1Kz8qNPZIqq10folTQrs7L1dYLQj0XaG2K3NIs_apK40/edit#gid=0"",""bd!A1:N1000""),11,FALSE))"),"")</f>
        <v/>
      </c>
      <c r="F508" s="5" t="str">
        <f>IFERROR(__xludf.DUMMYFUNCTION("if(A508="""","""",SPLIT(E508,"",""))"),"")</f>
        <v/>
      </c>
      <c r="G508" s="5"/>
      <c r="H508" s="6" t="str">
        <f t="shared" si="1"/>
        <v/>
      </c>
      <c r="K508" s="7"/>
    </row>
    <row r="509">
      <c r="A509" s="8"/>
      <c r="B509" s="5" t="str">
        <f>IFERROR(__xludf.DUMMYFUNCTION("IF(A509="""","""",VLOOKUP(A509,IMPORTRANGE(""https://docs.google.com/spreadsheets/d/1Kz8qNPZIqq10folTQrs7L1dYLQj0XaG2K3NIs_apK40/edit#gid=0"",""bd!A1:N1000""),2,FALSE))"),"")</f>
        <v/>
      </c>
      <c r="C509" s="5" t="str">
        <f>IFERROR(__xludf.DUMMYFUNCTION("IF($A509="""","""",VLOOKUP($A509,IMPORTRANGE(""https://docs.google.com/spreadsheets/d/1Kz8qNPZIqq10folTQrs7L1dYLQj0XaG2K3NIs_apK40/edit#gid=0"",""bd!A1:N1000""),3,FALSE))"),"")</f>
        <v/>
      </c>
      <c r="D509" s="5" t="str">
        <f>IFERROR(__xludf.DUMMYFUNCTION("IF($A509="""","""",VLOOKUP($A509,IMPORTRANGE(""https://docs.google.com/spreadsheets/d/1Kz8qNPZIqq10folTQrs7L1dYLQj0XaG2K3NIs_apK40/edit#gid=0"",""bd!A1:N1000""),12,FALSE))"),"")</f>
        <v/>
      </c>
      <c r="E509" s="5" t="str">
        <f>IFERROR(__xludf.DUMMYFUNCTION("IF($A509="""","""",VLOOKUP($A509,IMPORTRANGE(""https://docs.google.com/spreadsheets/d/1Kz8qNPZIqq10folTQrs7L1dYLQj0XaG2K3NIs_apK40/edit#gid=0"",""bd!A1:N1000""),11,FALSE))"),"")</f>
        <v/>
      </c>
      <c r="F509" s="5" t="str">
        <f>IFERROR(__xludf.DUMMYFUNCTION("if(A509="""","""",SPLIT(E509,"",""))"),"")</f>
        <v/>
      </c>
      <c r="G509" s="5"/>
      <c r="H509" s="6" t="str">
        <f t="shared" si="1"/>
        <v/>
      </c>
      <c r="K509" s="7"/>
    </row>
    <row r="510">
      <c r="A510" s="8"/>
      <c r="B510" s="5" t="str">
        <f>IFERROR(__xludf.DUMMYFUNCTION("IF(A510="""","""",VLOOKUP(A510,IMPORTRANGE(""https://docs.google.com/spreadsheets/d/1Kz8qNPZIqq10folTQrs7L1dYLQj0XaG2K3NIs_apK40/edit#gid=0"",""bd!A1:N1000""),2,FALSE))"),"")</f>
        <v/>
      </c>
      <c r="C510" s="5" t="str">
        <f>IFERROR(__xludf.DUMMYFUNCTION("IF($A510="""","""",VLOOKUP($A510,IMPORTRANGE(""https://docs.google.com/spreadsheets/d/1Kz8qNPZIqq10folTQrs7L1dYLQj0XaG2K3NIs_apK40/edit#gid=0"",""bd!A1:N1000""),3,FALSE))"),"")</f>
        <v/>
      </c>
      <c r="D510" s="5" t="str">
        <f>IFERROR(__xludf.DUMMYFUNCTION("IF($A510="""","""",VLOOKUP($A510,IMPORTRANGE(""https://docs.google.com/spreadsheets/d/1Kz8qNPZIqq10folTQrs7L1dYLQj0XaG2K3NIs_apK40/edit#gid=0"",""bd!A1:N1000""),12,FALSE))"),"")</f>
        <v/>
      </c>
      <c r="E510" s="5" t="str">
        <f>IFERROR(__xludf.DUMMYFUNCTION("IF($A510="""","""",VLOOKUP($A510,IMPORTRANGE(""https://docs.google.com/spreadsheets/d/1Kz8qNPZIqq10folTQrs7L1dYLQj0XaG2K3NIs_apK40/edit#gid=0"",""bd!A1:N1000""),11,FALSE))"),"")</f>
        <v/>
      </c>
      <c r="F510" s="5" t="str">
        <f>IFERROR(__xludf.DUMMYFUNCTION("if(A510="""","""",SPLIT(E510,"",""))"),"")</f>
        <v/>
      </c>
      <c r="G510" s="5"/>
      <c r="H510" s="6" t="str">
        <f t="shared" si="1"/>
        <v/>
      </c>
      <c r="K510" s="7"/>
    </row>
    <row r="511">
      <c r="A511" s="8"/>
      <c r="B511" s="5" t="str">
        <f>IFERROR(__xludf.DUMMYFUNCTION("IF(A511="""","""",VLOOKUP(A511,IMPORTRANGE(""https://docs.google.com/spreadsheets/d/1Kz8qNPZIqq10folTQrs7L1dYLQj0XaG2K3NIs_apK40/edit#gid=0"",""bd!A1:N1000""),2,FALSE))"),"")</f>
        <v/>
      </c>
      <c r="C511" s="5" t="str">
        <f>IFERROR(__xludf.DUMMYFUNCTION("IF($A511="""","""",VLOOKUP($A511,IMPORTRANGE(""https://docs.google.com/spreadsheets/d/1Kz8qNPZIqq10folTQrs7L1dYLQj0XaG2K3NIs_apK40/edit#gid=0"",""bd!A1:N1000""),3,FALSE))"),"")</f>
        <v/>
      </c>
      <c r="D511" s="5" t="str">
        <f>IFERROR(__xludf.DUMMYFUNCTION("IF($A511="""","""",VLOOKUP($A511,IMPORTRANGE(""https://docs.google.com/spreadsheets/d/1Kz8qNPZIqq10folTQrs7L1dYLQj0XaG2K3NIs_apK40/edit#gid=0"",""bd!A1:N1000""),12,FALSE))"),"")</f>
        <v/>
      </c>
      <c r="E511" s="5" t="str">
        <f>IFERROR(__xludf.DUMMYFUNCTION("IF($A511="""","""",VLOOKUP($A511,IMPORTRANGE(""https://docs.google.com/spreadsheets/d/1Kz8qNPZIqq10folTQrs7L1dYLQj0XaG2K3NIs_apK40/edit#gid=0"",""bd!A1:N1000""),11,FALSE))"),"")</f>
        <v/>
      </c>
      <c r="F511" s="5" t="str">
        <f>IFERROR(__xludf.DUMMYFUNCTION("if(A511="""","""",SPLIT(E511,"",""))"),"")</f>
        <v/>
      </c>
      <c r="G511" s="5"/>
      <c r="H511" s="6" t="str">
        <f t="shared" si="1"/>
        <v/>
      </c>
      <c r="K511" s="7"/>
    </row>
    <row r="512">
      <c r="A512" s="8"/>
      <c r="B512" s="5" t="str">
        <f>IFERROR(__xludf.DUMMYFUNCTION("IF(A512="""","""",VLOOKUP(A512,IMPORTRANGE(""https://docs.google.com/spreadsheets/d/1Kz8qNPZIqq10folTQrs7L1dYLQj0XaG2K3NIs_apK40/edit#gid=0"",""bd!A1:N1000""),2,FALSE))"),"")</f>
        <v/>
      </c>
      <c r="C512" s="5" t="str">
        <f>IFERROR(__xludf.DUMMYFUNCTION("IF($A512="""","""",VLOOKUP($A512,IMPORTRANGE(""https://docs.google.com/spreadsheets/d/1Kz8qNPZIqq10folTQrs7L1dYLQj0XaG2K3NIs_apK40/edit#gid=0"",""bd!A1:N1000""),3,FALSE))"),"")</f>
        <v/>
      </c>
      <c r="D512" s="5" t="str">
        <f>IFERROR(__xludf.DUMMYFUNCTION("IF($A512="""","""",VLOOKUP($A512,IMPORTRANGE(""https://docs.google.com/spreadsheets/d/1Kz8qNPZIqq10folTQrs7L1dYLQj0XaG2K3NIs_apK40/edit#gid=0"",""bd!A1:N1000""),12,FALSE))"),"")</f>
        <v/>
      </c>
      <c r="E512" s="5" t="str">
        <f>IFERROR(__xludf.DUMMYFUNCTION("IF($A512="""","""",VLOOKUP($A512,IMPORTRANGE(""https://docs.google.com/spreadsheets/d/1Kz8qNPZIqq10folTQrs7L1dYLQj0XaG2K3NIs_apK40/edit#gid=0"",""bd!A1:N1000""),11,FALSE))"),"")</f>
        <v/>
      </c>
      <c r="F512" s="5" t="str">
        <f>IFERROR(__xludf.DUMMYFUNCTION("if(A512="""","""",SPLIT(E512,"",""))"),"")</f>
        <v/>
      </c>
      <c r="G512" s="5"/>
      <c r="H512" s="6" t="str">
        <f t="shared" si="1"/>
        <v/>
      </c>
      <c r="K512" s="7"/>
    </row>
    <row r="513">
      <c r="A513" s="8"/>
      <c r="B513" s="5" t="str">
        <f>IFERROR(__xludf.DUMMYFUNCTION("IF(A513="""","""",VLOOKUP(A513,IMPORTRANGE(""https://docs.google.com/spreadsheets/d/1Kz8qNPZIqq10folTQrs7L1dYLQj0XaG2K3NIs_apK40/edit#gid=0"",""bd!A1:N1000""),2,FALSE))"),"")</f>
        <v/>
      </c>
      <c r="C513" s="5" t="str">
        <f>IFERROR(__xludf.DUMMYFUNCTION("IF($A513="""","""",VLOOKUP($A513,IMPORTRANGE(""https://docs.google.com/spreadsheets/d/1Kz8qNPZIqq10folTQrs7L1dYLQj0XaG2K3NIs_apK40/edit#gid=0"",""bd!A1:N1000""),3,FALSE))"),"")</f>
        <v/>
      </c>
      <c r="D513" s="5" t="str">
        <f>IFERROR(__xludf.DUMMYFUNCTION("IF($A513="""","""",VLOOKUP($A513,IMPORTRANGE(""https://docs.google.com/spreadsheets/d/1Kz8qNPZIqq10folTQrs7L1dYLQj0XaG2K3NIs_apK40/edit#gid=0"",""bd!A1:N1000""),12,FALSE))"),"")</f>
        <v/>
      </c>
      <c r="E513" s="5" t="str">
        <f>IFERROR(__xludf.DUMMYFUNCTION("IF($A513="""","""",VLOOKUP($A513,IMPORTRANGE(""https://docs.google.com/spreadsheets/d/1Kz8qNPZIqq10folTQrs7L1dYLQj0XaG2K3NIs_apK40/edit#gid=0"",""bd!A1:N1000""),11,FALSE))"),"")</f>
        <v/>
      </c>
      <c r="F513" s="5" t="str">
        <f>IFERROR(__xludf.DUMMYFUNCTION("if(A513="""","""",SPLIT(E513,"",""))"),"")</f>
        <v/>
      </c>
      <c r="G513" s="5"/>
      <c r="H513" s="6" t="str">
        <f t="shared" si="1"/>
        <v/>
      </c>
      <c r="K513" s="7"/>
    </row>
    <row r="514">
      <c r="A514" s="8"/>
      <c r="B514" s="5" t="str">
        <f>IFERROR(__xludf.DUMMYFUNCTION("IF(A514="""","""",VLOOKUP(A514,IMPORTRANGE(""https://docs.google.com/spreadsheets/d/1Kz8qNPZIqq10folTQrs7L1dYLQj0XaG2K3NIs_apK40/edit#gid=0"",""bd!A1:N1000""),2,FALSE))"),"")</f>
        <v/>
      </c>
      <c r="C514" s="5" t="str">
        <f>IFERROR(__xludf.DUMMYFUNCTION("IF($A514="""","""",VLOOKUP($A514,IMPORTRANGE(""https://docs.google.com/spreadsheets/d/1Kz8qNPZIqq10folTQrs7L1dYLQj0XaG2K3NIs_apK40/edit#gid=0"",""bd!A1:N1000""),3,FALSE))"),"")</f>
        <v/>
      </c>
      <c r="D514" s="5" t="str">
        <f>IFERROR(__xludf.DUMMYFUNCTION("IF($A514="""","""",VLOOKUP($A514,IMPORTRANGE(""https://docs.google.com/spreadsheets/d/1Kz8qNPZIqq10folTQrs7L1dYLQj0XaG2K3NIs_apK40/edit#gid=0"",""bd!A1:N1000""),12,FALSE))"),"")</f>
        <v/>
      </c>
      <c r="E514" s="5" t="str">
        <f>IFERROR(__xludf.DUMMYFUNCTION("IF($A514="""","""",VLOOKUP($A514,IMPORTRANGE(""https://docs.google.com/spreadsheets/d/1Kz8qNPZIqq10folTQrs7L1dYLQj0XaG2K3NIs_apK40/edit#gid=0"",""bd!A1:N1000""),11,FALSE))"),"")</f>
        <v/>
      </c>
      <c r="F514" s="5" t="str">
        <f>IFERROR(__xludf.DUMMYFUNCTION("if(A514="""","""",SPLIT(E514,"",""))"),"")</f>
        <v/>
      </c>
      <c r="G514" s="5"/>
      <c r="H514" s="6" t="str">
        <f t="shared" si="1"/>
        <v/>
      </c>
      <c r="K514" s="7"/>
    </row>
    <row r="515">
      <c r="A515" s="8"/>
      <c r="B515" s="5" t="str">
        <f>IFERROR(__xludf.DUMMYFUNCTION("IF(A515="""","""",VLOOKUP(A515,IMPORTRANGE(""https://docs.google.com/spreadsheets/d/1Kz8qNPZIqq10folTQrs7L1dYLQj0XaG2K3NIs_apK40/edit#gid=0"",""bd!A1:N1000""),2,FALSE))"),"")</f>
        <v/>
      </c>
      <c r="C515" s="5" t="str">
        <f>IFERROR(__xludf.DUMMYFUNCTION("IF($A515="""","""",VLOOKUP($A515,IMPORTRANGE(""https://docs.google.com/spreadsheets/d/1Kz8qNPZIqq10folTQrs7L1dYLQj0XaG2K3NIs_apK40/edit#gid=0"",""bd!A1:N1000""),3,FALSE))"),"")</f>
        <v/>
      </c>
      <c r="D515" s="5" t="str">
        <f>IFERROR(__xludf.DUMMYFUNCTION("IF($A515="""","""",VLOOKUP($A515,IMPORTRANGE(""https://docs.google.com/spreadsheets/d/1Kz8qNPZIqq10folTQrs7L1dYLQj0XaG2K3NIs_apK40/edit#gid=0"",""bd!A1:N1000""),12,FALSE))"),"")</f>
        <v/>
      </c>
      <c r="E515" s="5" t="str">
        <f>IFERROR(__xludf.DUMMYFUNCTION("IF($A515="""","""",VLOOKUP($A515,IMPORTRANGE(""https://docs.google.com/spreadsheets/d/1Kz8qNPZIqq10folTQrs7L1dYLQj0XaG2K3NIs_apK40/edit#gid=0"",""bd!A1:N1000""),11,FALSE))"),"")</f>
        <v/>
      </c>
      <c r="F515" s="5" t="str">
        <f>IFERROR(__xludf.DUMMYFUNCTION("if(A515="""","""",SPLIT(E515,"",""))"),"")</f>
        <v/>
      </c>
      <c r="G515" s="5"/>
      <c r="H515" s="6" t="str">
        <f t="shared" si="1"/>
        <v/>
      </c>
      <c r="K515" s="7"/>
    </row>
    <row r="516">
      <c r="A516" s="8"/>
      <c r="B516" s="5" t="str">
        <f>IFERROR(__xludf.DUMMYFUNCTION("IF(A516="""","""",VLOOKUP(A516,IMPORTRANGE(""https://docs.google.com/spreadsheets/d/1Kz8qNPZIqq10folTQrs7L1dYLQj0XaG2K3NIs_apK40/edit#gid=0"",""bd!A1:N1000""),2,FALSE))"),"")</f>
        <v/>
      </c>
      <c r="C516" s="5" t="str">
        <f>IFERROR(__xludf.DUMMYFUNCTION("IF($A516="""","""",VLOOKUP($A516,IMPORTRANGE(""https://docs.google.com/spreadsheets/d/1Kz8qNPZIqq10folTQrs7L1dYLQj0XaG2K3NIs_apK40/edit#gid=0"",""bd!A1:N1000""),3,FALSE))"),"")</f>
        <v/>
      </c>
      <c r="D516" s="5" t="str">
        <f>IFERROR(__xludf.DUMMYFUNCTION("IF($A516="""","""",VLOOKUP($A516,IMPORTRANGE(""https://docs.google.com/spreadsheets/d/1Kz8qNPZIqq10folTQrs7L1dYLQj0XaG2K3NIs_apK40/edit#gid=0"",""bd!A1:N1000""),12,FALSE))"),"")</f>
        <v/>
      </c>
      <c r="E516" s="5" t="str">
        <f>IFERROR(__xludf.DUMMYFUNCTION("IF($A516="""","""",VLOOKUP($A516,IMPORTRANGE(""https://docs.google.com/spreadsheets/d/1Kz8qNPZIqq10folTQrs7L1dYLQj0XaG2K3NIs_apK40/edit#gid=0"",""bd!A1:N1000""),11,FALSE))"),"")</f>
        <v/>
      </c>
      <c r="F516" s="5" t="str">
        <f>IFERROR(__xludf.DUMMYFUNCTION("if(A516="""","""",SPLIT(E516,"",""))"),"")</f>
        <v/>
      </c>
      <c r="G516" s="5"/>
      <c r="H516" s="6" t="str">
        <f t="shared" si="1"/>
        <v/>
      </c>
      <c r="K516" s="7"/>
    </row>
    <row r="517">
      <c r="A517" s="8"/>
      <c r="B517" s="5" t="str">
        <f>IFERROR(__xludf.DUMMYFUNCTION("IF(A517="""","""",VLOOKUP(A517,IMPORTRANGE(""https://docs.google.com/spreadsheets/d/1Kz8qNPZIqq10folTQrs7L1dYLQj0XaG2K3NIs_apK40/edit#gid=0"",""bd!A1:N1000""),2,FALSE))"),"")</f>
        <v/>
      </c>
      <c r="C517" s="5" t="str">
        <f>IFERROR(__xludf.DUMMYFUNCTION("IF($A517="""","""",VLOOKUP($A517,IMPORTRANGE(""https://docs.google.com/spreadsheets/d/1Kz8qNPZIqq10folTQrs7L1dYLQj0XaG2K3NIs_apK40/edit#gid=0"",""bd!A1:N1000""),3,FALSE))"),"")</f>
        <v/>
      </c>
      <c r="D517" s="5" t="str">
        <f>IFERROR(__xludf.DUMMYFUNCTION("IF($A517="""","""",VLOOKUP($A517,IMPORTRANGE(""https://docs.google.com/spreadsheets/d/1Kz8qNPZIqq10folTQrs7L1dYLQj0XaG2K3NIs_apK40/edit#gid=0"",""bd!A1:N1000""),12,FALSE))"),"")</f>
        <v/>
      </c>
      <c r="E517" s="5" t="str">
        <f>IFERROR(__xludf.DUMMYFUNCTION("IF($A517="""","""",VLOOKUP($A517,IMPORTRANGE(""https://docs.google.com/spreadsheets/d/1Kz8qNPZIqq10folTQrs7L1dYLQj0XaG2K3NIs_apK40/edit#gid=0"",""bd!A1:N1000""),11,FALSE))"),"")</f>
        <v/>
      </c>
      <c r="F517" s="5" t="str">
        <f>IFERROR(__xludf.DUMMYFUNCTION("if(A517="""","""",SPLIT(E517,"",""))"),"")</f>
        <v/>
      </c>
      <c r="G517" s="5"/>
      <c r="H517" s="6" t="str">
        <f t="shared" si="1"/>
        <v/>
      </c>
      <c r="K517" s="7"/>
    </row>
    <row r="518">
      <c r="A518" s="8"/>
      <c r="B518" s="5" t="str">
        <f>IFERROR(__xludf.DUMMYFUNCTION("IF(A518="""","""",VLOOKUP(A518,IMPORTRANGE(""https://docs.google.com/spreadsheets/d/1Kz8qNPZIqq10folTQrs7L1dYLQj0XaG2K3NIs_apK40/edit#gid=0"",""bd!A1:N1000""),2,FALSE))"),"")</f>
        <v/>
      </c>
      <c r="C518" s="5" t="str">
        <f>IFERROR(__xludf.DUMMYFUNCTION("IF($A518="""","""",VLOOKUP($A518,IMPORTRANGE(""https://docs.google.com/spreadsheets/d/1Kz8qNPZIqq10folTQrs7L1dYLQj0XaG2K3NIs_apK40/edit#gid=0"",""bd!A1:N1000""),3,FALSE))"),"")</f>
        <v/>
      </c>
      <c r="D518" s="5" t="str">
        <f>IFERROR(__xludf.DUMMYFUNCTION("IF($A518="""","""",VLOOKUP($A518,IMPORTRANGE(""https://docs.google.com/spreadsheets/d/1Kz8qNPZIqq10folTQrs7L1dYLQj0XaG2K3NIs_apK40/edit#gid=0"",""bd!A1:N1000""),12,FALSE))"),"")</f>
        <v/>
      </c>
      <c r="E518" s="5" t="str">
        <f>IFERROR(__xludf.DUMMYFUNCTION("IF($A518="""","""",VLOOKUP($A518,IMPORTRANGE(""https://docs.google.com/spreadsheets/d/1Kz8qNPZIqq10folTQrs7L1dYLQj0XaG2K3NIs_apK40/edit#gid=0"",""bd!A1:N1000""),11,FALSE))"),"")</f>
        <v/>
      </c>
      <c r="F518" s="5" t="str">
        <f>IFERROR(__xludf.DUMMYFUNCTION("if(A518="""","""",SPLIT(E518,"",""))"),"")</f>
        <v/>
      </c>
      <c r="G518" s="5"/>
      <c r="H518" s="6" t="str">
        <f t="shared" si="1"/>
        <v/>
      </c>
      <c r="K518" s="7"/>
    </row>
    <row r="519">
      <c r="A519" s="8"/>
      <c r="B519" s="5" t="str">
        <f>IFERROR(__xludf.DUMMYFUNCTION("IF(A519="""","""",VLOOKUP(A519,IMPORTRANGE(""https://docs.google.com/spreadsheets/d/1Kz8qNPZIqq10folTQrs7L1dYLQj0XaG2K3NIs_apK40/edit#gid=0"",""bd!A1:N1000""),2,FALSE))"),"")</f>
        <v/>
      </c>
      <c r="C519" s="5" t="str">
        <f>IFERROR(__xludf.DUMMYFUNCTION("IF($A519="""","""",VLOOKUP($A519,IMPORTRANGE(""https://docs.google.com/spreadsheets/d/1Kz8qNPZIqq10folTQrs7L1dYLQj0XaG2K3NIs_apK40/edit#gid=0"",""bd!A1:N1000""),3,FALSE))"),"")</f>
        <v/>
      </c>
      <c r="D519" s="5" t="str">
        <f>IFERROR(__xludf.DUMMYFUNCTION("IF($A519="""","""",VLOOKUP($A519,IMPORTRANGE(""https://docs.google.com/spreadsheets/d/1Kz8qNPZIqq10folTQrs7L1dYLQj0XaG2K3NIs_apK40/edit#gid=0"",""bd!A1:N1000""),12,FALSE))"),"")</f>
        <v/>
      </c>
      <c r="E519" s="5" t="str">
        <f>IFERROR(__xludf.DUMMYFUNCTION("IF($A519="""","""",VLOOKUP($A519,IMPORTRANGE(""https://docs.google.com/spreadsheets/d/1Kz8qNPZIqq10folTQrs7L1dYLQj0XaG2K3NIs_apK40/edit#gid=0"",""bd!A1:N1000""),11,FALSE))"),"")</f>
        <v/>
      </c>
      <c r="F519" s="5" t="str">
        <f>IFERROR(__xludf.DUMMYFUNCTION("if(A519="""","""",SPLIT(E519,"",""))"),"")</f>
        <v/>
      </c>
      <c r="G519" s="5"/>
      <c r="H519" s="6" t="str">
        <f t="shared" si="1"/>
        <v/>
      </c>
      <c r="K519" s="7"/>
    </row>
    <row r="520">
      <c r="A520" s="8"/>
      <c r="B520" s="5" t="str">
        <f>IFERROR(__xludf.DUMMYFUNCTION("IF(A520="""","""",VLOOKUP(A520,IMPORTRANGE(""https://docs.google.com/spreadsheets/d/1Kz8qNPZIqq10folTQrs7L1dYLQj0XaG2K3NIs_apK40/edit#gid=0"",""bd!A1:N1000""),2,FALSE))"),"")</f>
        <v/>
      </c>
      <c r="C520" s="5" t="str">
        <f>IFERROR(__xludf.DUMMYFUNCTION("IF($A520="""","""",VLOOKUP($A520,IMPORTRANGE(""https://docs.google.com/spreadsheets/d/1Kz8qNPZIqq10folTQrs7L1dYLQj0XaG2K3NIs_apK40/edit#gid=0"",""bd!A1:N1000""),3,FALSE))"),"")</f>
        <v/>
      </c>
      <c r="D520" s="5" t="str">
        <f>IFERROR(__xludf.DUMMYFUNCTION("IF($A520="""","""",VLOOKUP($A520,IMPORTRANGE(""https://docs.google.com/spreadsheets/d/1Kz8qNPZIqq10folTQrs7L1dYLQj0XaG2K3NIs_apK40/edit#gid=0"",""bd!A1:N1000""),12,FALSE))"),"")</f>
        <v/>
      </c>
      <c r="E520" s="5" t="str">
        <f>IFERROR(__xludf.DUMMYFUNCTION("IF($A520="""","""",VLOOKUP($A520,IMPORTRANGE(""https://docs.google.com/spreadsheets/d/1Kz8qNPZIqq10folTQrs7L1dYLQj0XaG2K3NIs_apK40/edit#gid=0"",""bd!A1:N1000""),11,FALSE))"),"")</f>
        <v/>
      </c>
      <c r="F520" s="5" t="str">
        <f>IFERROR(__xludf.DUMMYFUNCTION("if(A520="""","""",SPLIT(E520,"",""))"),"")</f>
        <v/>
      </c>
      <c r="G520" s="5"/>
      <c r="H520" s="6" t="str">
        <f t="shared" si="1"/>
        <v/>
      </c>
      <c r="K520" s="7"/>
    </row>
    <row r="521">
      <c r="A521" s="8"/>
      <c r="B521" s="5" t="str">
        <f>IFERROR(__xludf.DUMMYFUNCTION("IF(A521="""","""",VLOOKUP(A521,IMPORTRANGE(""https://docs.google.com/spreadsheets/d/1Kz8qNPZIqq10folTQrs7L1dYLQj0XaG2K3NIs_apK40/edit#gid=0"",""bd!A1:N1000""),2,FALSE))"),"")</f>
        <v/>
      </c>
      <c r="C521" s="5" t="str">
        <f>IFERROR(__xludf.DUMMYFUNCTION("IF($A521="""","""",VLOOKUP($A521,IMPORTRANGE(""https://docs.google.com/spreadsheets/d/1Kz8qNPZIqq10folTQrs7L1dYLQj0XaG2K3NIs_apK40/edit#gid=0"",""bd!A1:N1000""),3,FALSE))"),"")</f>
        <v/>
      </c>
      <c r="D521" s="5" t="str">
        <f>IFERROR(__xludf.DUMMYFUNCTION("IF($A521="""","""",VLOOKUP($A521,IMPORTRANGE(""https://docs.google.com/spreadsheets/d/1Kz8qNPZIqq10folTQrs7L1dYLQj0XaG2K3NIs_apK40/edit#gid=0"",""bd!A1:N1000""),12,FALSE))"),"")</f>
        <v/>
      </c>
      <c r="E521" s="5" t="str">
        <f>IFERROR(__xludf.DUMMYFUNCTION("IF($A521="""","""",VLOOKUP($A521,IMPORTRANGE(""https://docs.google.com/spreadsheets/d/1Kz8qNPZIqq10folTQrs7L1dYLQj0XaG2K3NIs_apK40/edit#gid=0"",""bd!A1:N1000""),11,FALSE))"),"")</f>
        <v/>
      </c>
      <c r="F521" s="5" t="str">
        <f>IFERROR(__xludf.DUMMYFUNCTION("if(A521="""","""",SPLIT(E521,"",""))"),"")</f>
        <v/>
      </c>
      <c r="G521" s="5"/>
      <c r="H521" s="6" t="str">
        <f t="shared" si="1"/>
        <v/>
      </c>
      <c r="K521" s="7"/>
    </row>
    <row r="522">
      <c r="A522" s="8"/>
      <c r="B522" s="5" t="str">
        <f>IFERROR(__xludf.DUMMYFUNCTION("IF(A522="""","""",VLOOKUP(A522,IMPORTRANGE(""https://docs.google.com/spreadsheets/d/1Kz8qNPZIqq10folTQrs7L1dYLQj0XaG2K3NIs_apK40/edit#gid=0"",""bd!A1:N1000""),2,FALSE))"),"")</f>
        <v/>
      </c>
      <c r="C522" s="5" t="str">
        <f>IFERROR(__xludf.DUMMYFUNCTION("IF($A522="""","""",VLOOKUP($A522,IMPORTRANGE(""https://docs.google.com/spreadsheets/d/1Kz8qNPZIqq10folTQrs7L1dYLQj0XaG2K3NIs_apK40/edit#gid=0"",""bd!A1:N1000""),3,FALSE))"),"")</f>
        <v/>
      </c>
      <c r="D522" s="5" t="str">
        <f>IFERROR(__xludf.DUMMYFUNCTION("IF($A522="""","""",VLOOKUP($A522,IMPORTRANGE(""https://docs.google.com/spreadsheets/d/1Kz8qNPZIqq10folTQrs7L1dYLQj0XaG2K3NIs_apK40/edit#gid=0"",""bd!A1:N1000""),12,FALSE))"),"")</f>
        <v/>
      </c>
      <c r="E522" s="5" t="str">
        <f>IFERROR(__xludf.DUMMYFUNCTION("IF($A522="""","""",VLOOKUP($A522,IMPORTRANGE(""https://docs.google.com/spreadsheets/d/1Kz8qNPZIqq10folTQrs7L1dYLQj0XaG2K3NIs_apK40/edit#gid=0"",""bd!A1:N1000""),11,FALSE))"),"")</f>
        <v/>
      </c>
      <c r="F522" s="5" t="str">
        <f>IFERROR(__xludf.DUMMYFUNCTION("if(A522="""","""",SPLIT(E522,"",""))"),"")</f>
        <v/>
      </c>
      <c r="G522" s="5"/>
      <c r="H522" s="6" t="str">
        <f t="shared" si="1"/>
        <v/>
      </c>
      <c r="K522" s="7"/>
    </row>
    <row r="523">
      <c r="A523" s="8"/>
      <c r="B523" s="5" t="str">
        <f>IFERROR(__xludf.DUMMYFUNCTION("IF(A523="""","""",VLOOKUP(A523,IMPORTRANGE(""https://docs.google.com/spreadsheets/d/1Kz8qNPZIqq10folTQrs7L1dYLQj0XaG2K3NIs_apK40/edit#gid=0"",""bd!A1:N1000""),2,FALSE))"),"")</f>
        <v/>
      </c>
      <c r="C523" s="5" t="str">
        <f>IFERROR(__xludf.DUMMYFUNCTION("IF($A523="""","""",VLOOKUP($A523,IMPORTRANGE(""https://docs.google.com/spreadsheets/d/1Kz8qNPZIqq10folTQrs7L1dYLQj0XaG2K3NIs_apK40/edit#gid=0"",""bd!A1:N1000""),3,FALSE))"),"")</f>
        <v/>
      </c>
      <c r="D523" s="5" t="str">
        <f>IFERROR(__xludf.DUMMYFUNCTION("IF($A523="""","""",VLOOKUP($A523,IMPORTRANGE(""https://docs.google.com/spreadsheets/d/1Kz8qNPZIqq10folTQrs7L1dYLQj0XaG2K3NIs_apK40/edit#gid=0"",""bd!A1:N1000""),12,FALSE))"),"")</f>
        <v/>
      </c>
      <c r="E523" s="5" t="str">
        <f>IFERROR(__xludf.DUMMYFUNCTION("IF($A523="""","""",VLOOKUP($A523,IMPORTRANGE(""https://docs.google.com/spreadsheets/d/1Kz8qNPZIqq10folTQrs7L1dYLQj0XaG2K3NIs_apK40/edit#gid=0"",""bd!A1:N1000""),11,FALSE))"),"")</f>
        <v/>
      </c>
      <c r="F523" s="5" t="str">
        <f>IFERROR(__xludf.DUMMYFUNCTION("if(A523="""","""",SPLIT(E523,"",""))"),"")</f>
        <v/>
      </c>
      <c r="G523" s="5"/>
      <c r="H523" s="6" t="str">
        <f t="shared" si="1"/>
        <v/>
      </c>
      <c r="K523" s="7"/>
    </row>
    <row r="524">
      <c r="A524" s="8"/>
      <c r="B524" s="5" t="str">
        <f>IFERROR(__xludf.DUMMYFUNCTION("IF(A524="""","""",VLOOKUP(A524,IMPORTRANGE(""https://docs.google.com/spreadsheets/d/1Kz8qNPZIqq10folTQrs7L1dYLQj0XaG2K3NIs_apK40/edit#gid=0"",""bd!A1:N1000""),2,FALSE))"),"")</f>
        <v/>
      </c>
      <c r="C524" s="5" t="str">
        <f>IFERROR(__xludf.DUMMYFUNCTION("IF($A524="""","""",VLOOKUP($A524,IMPORTRANGE(""https://docs.google.com/spreadsheets/d/1Kz8qNPZIqq10folTQrs7L1dYLQj0XaG2K3NIs_apK40/edit#gid=0"",""bd!A1:N1000""),3,FALSE))"),"")</f>
        <v/>
      </c>
      <c r="D524" s="5" t="str">
        <f>IFERROR(__xludf.DUMMYFUNCTION("IF($A524="""","""",VLOOKUP($A524,IMPORTRANGE(""https://docs.google.com/spreadsheets/d/1Kz8qNPZIqq10folTQrs7L1dYLQj0XaG2K3NIs_apK40/edit#gid=0"",""bd!A1:N1000""),12,FALSE))"),"")</f>
        <v/>
      </c>
      <c r="E524" s="5" t="str">
        <f>IFERROR(__xludf.DUMMYFUNCTION("IF($A524="""","""",VLOOKUP($A524,IMPORTRANGE(""https://docs.google.com/spreadsheets/d/1Kz8qNPZIqq10folTQrs7L1dYLQj0XaG2K3NIs_apK40/edit#gid=0"",""bd!A1:N1000""),11,FALSE))"),"")</f>
        <v/>
      </c>
      <c r="F524" s="5" t="str">
        <f>IFERROR(__xludf.DUMMYFUNCTION("if(A524="""","""",SPLIT(E524,"",""))"),"")</f>
        <v/>
      </c>
      <c r="G524" s="5"/>
      <c r="H524" s="6" t="str">
        <f t="shared" si="1"/>
        <v/>
      </c>
      <c r="K524" s="7"/>
    </row>
    <row r="525">
      <c r="A525" s="8"/>
      <c r="B525" s="5" t="str">
        <f>IFERROR(__xludf.DUMMYFUNCTION("IF(A525="""","""",VLOOKUP(A525,IMPORTRANGE(""https://docs.google.com/spreadsheets/d/1Kz8qNPZIqq10folTQrs7L1dYLQj0XaG2K3NIs_apK40/edit#gid=0"",""bd!A1:N1000""),2,FALSE))"),"")</f>
        <v/>
      </c>
      <c r="C525" s="5" t="str">
        <f>IFERROR(__xludf.DUMMYFUNCTION("IF($A525="""","""",VLOOKUP($A525,IMPORTRANGE(""https://docs.google.com/spreadsheets/d/1Kz8qNPZIqq10folTQrs7L1dYLQj0XaG2K3NIs_apK40/edit#gid=0"",""bd!A1:N1000""),3,FALSE))"),"")</f>
        <v/>
      </c>
      <c r="D525" s="5" t="str">
        <f>IFERROR(__xludf.DUMMYFUNCTION("IF($A525="""","""",VLOOKUP($A525,IMPORTRANGE(""https://docs.google.com/spreadsheets/d/1Kz8qNPZIqq10folTQrs7L1dYLQj0XaG2K3NIs_apK40/edit#gid=0"",""bd!A1:N1000""),12,FALSE))"),"")</f>
        <v/>
      </c>
      <c r="E525" s="5" t="str">
        <f>IFERROR(__xludf.DUMMYFUNCTION("IF($A525="""","""",VLOOKUP($A525,IMPORTRANGE(""https://docs.google.com/spreadsheets/d/1Kz8qNPZIqq10folTQrs7L1dYLQj0XaG2K3NIs_apK40/edit#gid=0"",""bd!A1:N1000""),11,FALSE))"),"")</f>
        <v/>
      </c>
      <c r="F525" s="5" t="str">
        <f>IFERROR(__xludf.DUMMYFUNCTION("if(A525="""","""",SPLIT(E525,"",""))"),"")</f>
        <v/>
      </c>
      <c r="G525" s="5"/>
      <c r="H525" s="6" t="str">
        <f t="shared" si="1"/>
        <v/>
      </c>
      <c r="K525" s="7"/>
    </row>
    <row r="526">
      <c r="A526" s="8"/>
      <c r="B526" s="5" t="str">
        <f>IFERROR(__xludf.DUMMYFUNCTION("IF(A526="""","""",VLOOKUP(A526,IMPORTRANGE(""https://docs.google.com/spreadsheets/d/1Kz8qNPZIqq10folTQrs7L1dYLQj0XaG2K3NIs_apK40/edit#gid=0"",""bd!A1:N1000""),2,FALSE))"),"")</f>
        <v/>
      </c>
      <c r="C526" s="5" t="str">
        <f>IFERROR(__xludf.DUMMYFUNCTION("IF($A526="""","""",VLOOKUP($A526,IMPORTRANGE(""https://docs.google.com/spreadsheets/d/1Kz8qNPZIqq10folTQrs7L1dYLQj0XaG2K3NIs_apK40/edit#gid=0"",""bd!A1:N1000""),3,FALSE))"),"")</f>
        <v/>
      </c>
      <c r="D526" s="5" t="str">
        <f>IFERROR(__xludf.DUMMYFUNCTION("IF($A526="""","""",VLOOKUP($A526,IMPORTRANGE(""https://docs.google.com/spreadsheets/d/1Kz8qNPZIqq10folTQrs7L1dYLQj0XaG2K3NIs_apK40/edit#gid=0"",""bd!A1:N1000""),12,FALSE))"),"")</f>
        <v/>
      </c>
      <c r="E526" s="5" t="str">
        <f>IFERROR(__xludf.DUMMYFUNCTION("IF($A526="""","""",VLOOKUP($A526,IMPORTRANGE(""https://docs.google.com/spreadsheets/d/1Kz8qNPZIqq10folTQrs7L1dYLQj0XaG2K3NIs_apK40/edit#gid=0"",""bd!A1:N1000""),11,FALSE))"),"")</f>
        <v/>
      </c>
      <c r="F526" s="5" t="str">
        <f>IFERROR(__xludf.DUMMYFUNCTION("if(A526="""","""",SPLIT(E526,"",""))"),"")</f>
        <v/>
      </c>
      <c r="G526" s="5"/>
      <c r="H526" s="6" t="str">
        <f t="shared" si="1"/>
        <v/>
      </c>
      <c r="K526" s="7"/>
    </row>
    <row r="527">
      <c r="A527" s="8"/>
      <c r="B527" s="5" t="str">
        <f>IFERROR(__xludf.DUMMYFUNCTION("IF(A527="""","""",VLOOKUP(A527,IMPORTRANGE(""https://docs.google.com/spreadsheets/d/1Kz8qNPZIqq10folTQrs7L1dYLQj0XaG2K3NIs_apK40/edit#gid=0"",""bd!A1:N1000""),2,FALSE))"),"")</f>
        <v/>
      </c>
      <c r="C527" s="5" t="str">
        <f>IFERROR(__xludf.DUMMYFUNCTION("IF($A527="""","""",VLOOKUP($A527,IMPORTRANGE(""https://docs.google.com/spreadsheets/d/1Kz8qNPZIqq10folTQrs7L1dYLQj0XaG2K3NIs_apK40/edit#gid=0"",""bd!A1:N1000""),3,FALSE))"),"")</f>
        <v/>
      </c>
      <c r="D527" s="5" t="str">
        <f>IFERROR(__xludf.DUMMYFUNCTION("IF($A527="""","""",VLOOKUP($A527,IMPORTRANGE(""https://docs.google.com/spreadsheets/d/1Kz8qNPZIqq10folTQrs7L1dYLQj0XaG2K3NIs_apK40/edit#gid=0"",""bd!A1:N1000""),12,FALSE))"),"")</f>
        <v/>
      </c>
      <c r="E527" s="5" t="str">
        <f>IFERROR(__xludf.DUMMYFUNCTION("IF($A527="""","""",VLOOKUP($A527,IMPORTRANGE(""https://docs.google.com/spreadsheets/d/1Kz8qNPZIqq10folTQrs7L1dYLQj0XaG2K3NIs_apK40/edit#gid=0"",""bd!A1:N1000""),11,FALSE))"),"")</f>
        <v/>
      </c>
      <c r="F527" s="5" t="str">
        <f>IFERROR(__xludf.DUMMYFUNCTION("if(A527="""","""",SPLIT(E527,"",""))"),"")</f>
        <v/>
      </c>
      <c r="G527" s="5"/>
      <c r="H527" s="6" t="str">
        <f t="shared" si="1"/>
        <v/>
      </c>
      <c r="K527" s="7"/>
    </row>
    <row r="528">
      <c r="A528" s="8"/>
      <c r="B528" s="5" t="str">
        <f>IFERROR(__xludf.DUMMYFUNCTION("IF(A528="""","""",VLOOKUP(A528,IMPORTRANGE(""https://docs.google.com/spreadsheets/d/1Kz8qNPZIqq10folTQrs7L1dYLQj0XaG2K3NIs_apK40/edit#gid=0"",""bd!A1:N1000""),2,FALSE))"),"")</f>
        <v/>
      </c>
      <c r="C528" s="5" t="str">
        <f>IFERROR(__xludf.DUMMYFUNCTION("IF($A528="""","""",VLOOKUP($A528,IMPORTRANGE(""https://docs.google.com/spreadsheets/d/1Kz8qNPZIqq10folTQrs7L1dYLQj0XaG2K3NIs_apK40/edit#gid=0"",""bd!A1:N1000""),3,FALSE))"),"")</f>
        <v/>
      </c>
      <c r="D528" s="5" t="str">
        <f>IFERROR(__xludf.DUMMYFUNCTION("IF($A528="""","""",VLOOKUP($A528,IMPORTRANGE(""https://docs.google.com/spreadsheets/d/1Kz8qNPZIqq10folTQrs7L1dYLQj0XaG2K3NIs_apK40/edit#gid=0"",""bd!A1:N1000""),12,FALSE))"),"")</f>
        <v/>
      </c>
      <c r="E528" s="5" t="str">
        <f>IFERROR(__xludf.DUMMYFUNCTION("IF($A528="""","""",VLOOKUP($A528,IMPORTRANGE(""https://docs.google.com/spreadsheets/d/1Kz8qNPZIqq10folTQrs7L1dYLQj0XaG2K3NIs_apK40/edit#gid=0"",""bd!A1:N1000""),11,FALSE))"),"")</f>
        <v/>
      </c>
      <c r="F528" s="5" t="str">
        <f>IFERROR(__xludf.DUMMYFUNCTION("if(A528="""","""",SPLIT(E528,"",""))"),"")</f>
        <v/>
      </c>
      <c r="G528" s="5"/>
      <c r="H528" s="6" t="str">
        <f t="shared" si="1"/>
        <v/>
      </c>
      <c r="K528" s="7"/>
    </row>
    <row r="529">
      <c r="A529" s="8"/>
      <c r="B529" s="5" t="str">
        <f>IFERROR(__xludf.DUMMYFUNCTION("IF(A529="""","""",VLOOKUP(A529,IMPORTRANGE(""https://docs.google.com/spreadsheets/d/1Kz8qNPZIqq10folTQrs7L1dYLQj0XaG2K3NIs_apK40/edit#gid=0"",""bd!A1:N1000""),2,FALSE))"),"")</f>
        <v/>
      </c>
      <c r="C529" s="5" t="str">
        <f>IFERROR(__xludf.DUMMYFUNCTION("IF($A529="""","""",VLOOKUP($A529,IMPORTRANGE(""https://docs.google.com/spreadsheets/d/1Kz8qNPZIqq10folTQrs7L1dYLQj0XaG2K3NIs_apK40/edit#gid=0"",""bd!A1:N1000""),3,FALSE))"),"")</f>
        <v/>
      </c>
      <c r="D529" s="5" t="str">
        <f>IFERROR(__xludf.DUMMYFUNCTION("IF($A529="""","""",VLOOKUP($A529,IMPORTRANGE(""https://docs.google.com/spreadsheets/d/1Kz8qNPZIqq10folTQrs7L1dYLQj0XaG2K3NIs_apK40/edit#gid=0"",""bd!A1:N1000""),12,FALSE))"),"")</f>
        <v/>
      </c>
      <c r="E529" s="5" t="str">
        <f>IFERROR(__xludf.DUMMYFUNCTION("IF($A529="""","""",VLOOKUP($A529,IMPORTRANGE(""https://docs.google.com/spreadsheets/d/1Kz8qNPZIqq10folTQrs7L1dYLQj0XaG2K3NIs_apK40/edit#gid=0"",""bd!A1:N1000""),11,FALSE))"),"")</f>
        <v/>
      </c>
      <c r="F529" s="5" t="str">
        <f>IFERROR(__xludf.DUMMYFUNCTION("if(A529="""","""",SPLIT(E529,"",""))"),"")</f>
        <v/>
      </c>
      <c r="G529" s="5"/>
      <c r="H529" s="6" t="str">
        <f t="shared" si="1"/>
        <v/>
      </c>
      <c r="K529" s="7"/>
    </row>
    <row r="530">
      <c r="A530" s="8"/>
      <c r="B530" s="5" t="str">
        <f>IFERROR(__xludf.DUMMYFUNCTION("IF(A530="""","""",VLOOKUP(A530,IMPORTRANGE(""https://docs.google.com/spreadsheets/d/1Kz8qNPZIqq10folTQrs7L1dYLQj0XaG2K3NIs_apK40/edit#gid=0"",""bd!A1:N1000""),2,FALSE))"),"")</f>
        <v/>
      </c>
      <c r="C530" s="5" t="str">
        <f>IFERROR(__xludf.DUMMYFUNCTION("IF($A530="""","""",VLOOKUP($A530,IMPORTRANGE(""https://docs.google.com/spreadsheets/d/1Kz8qNPZIqq10folTQrs7L1dYLQj0XaG2K3NIs_apK40/edit#gid=0"",""bd!A1:N1000""),3,FALSE))"),"")</f>
        <v/>
      </c>
      <c r="D530" s="5" t="str">
        <f>IFERROR(__xludf.DUMMYFUNCTION("IF($A530="""","""",VLOOKUP($A530,IMPORTRANGE(""https://docs.google.com/spreadsheets/d/1Kz8qNPZIqq10folTQrs7L1dYLQj0XaG2K3NIs_apK40/edit#gid=0"",""bd!A1:N1000""),12,FALSE))"),"")</f>
        <v/>
      </c>
      <c r="E530" s="5" t="str">
        <f>IFERROR(__xludf.DUMMYFUNCTION("IF($A530="""","""",VLOOKUP($A530,IMPORTRANGE(""https://docs.google.com/spreadsheets/d/1Kz8qNPZIqq10folTQrs7L1dYLQj0XaG2K3NIs_apK40/edit#gid=0"",""bd!A1:N1000""),11,FALSE))"),"")</f>
        <v/>
      </c>
      <c r="F530" s="5" t="str">
        <f>IFERROR(__xludf.DUMMYFUNCTION("if(A530="""","""",SPLIT(E530,"",""))"),"")</f>
        <v/>
      </c>
      <c r="G530" s="5"/>
      <c r="H530" s="6" t="str">
        <f t="shared" si="1"/>
        <v/>
      </c>
      <c r="K530" s="7"/>
    </row>
    <row r="531">
      <c r="A531" s="8"/>
      <c r="B531" s="5" t="str">
        <f>IFERROR(__xludf.DUMMYFUNCTION("IF(A531="""","""",VLOOKUP(A531,IMPORTRANGE(""https://docs.google.com/spreadsheets/d/1Kz8qNPZIqq10folTQrs7L1dYLQj0XaG2K3NIs_apK40/edit#gid=0"",""bd!A1:N1000""),2,FALSE))"),"")</f>
        <v/>
      </c>
      <c r="C531" s="5" t="str">
        <f>IFERROR(__xludf.DUMMYFUNCTION("IF($A531="""","""",VLOOKUP($A531,IMPORTRANGE(""https://docs.google.com/spreadsheets/d/1Kz8qNPZIqq10folTQrs7L1dYLQj0XaG2K3NIs_apK40/edit#gid=0"",""bd!A1:N1000""),3,FALSE))"),"")</f>
        <v/>
      </c>
      <c r="D531" s="5" t="str">
        <f>IFERROR(__xludf.DUMMYFUNCTION("IF($A531="""","""",VLOOKUP($A531,IMPORTRANGE(""https://docs.google.com/spreadsheets/d/1Kz8qNPZIqq10folTQrs7L1dYLQj0XaG2K3NIs_apK40/edit#gid=0"",""bd!A1:N1000""),12,FALSE))"),"")</f>
        <v/>
      </c>
      <c r="E531" s="5" t="str">
        <f>IFERROR(__xludf.DUMMYFUNCTION("IF($A531="""","""",VLOOKUP($A531,IMPORTRANGE(""https://docs.google.com/spreadsheets/d/1Kz8qNPZIqq10folTQrs7L1dYLQj0XaG2K3NIs_apK40/edit#gid=0"",""bd!A1:N1000""),11,FALSE))"),"")</f>
        <v/>
      </c>
      <c r="F531" s="5" t="str">
        <f>IFERROR(__xludf.DUMMYFUNCTION("if(A531="""","""",SPLIT(E531,"",""))"),"")</f>
        <v/>
      </c>
      <c r="G531" s="5"/>
      <c r="H531" s="6" t="str">
        <f t="shared" si="1"/>
        <v/>
      </c>
      <c r="K531" s="7"/>
    </row>
    <row r="532">
      <c r="A532" s="8"/>
      <c r="B532" s="5" t="str">
        <f>IFERROR(__xludf.DUMMYFUNCTION("IF(A532="""","""",VLOOKUP(A532,IMPORTRANGE(""https://docs.google.com/spreadsheets/d/1Kz8qNPZIqq10folTQrs7L1dYLQj0XaG2K3NIs_apK40/edit#gid=0"",""bd!A1:N1000""),2,FALSE))"),"")</f>
        <v/>
      </c>
      <c r="C532" s="5" t="str">
        <f>IFERROR(__xludf.DUMMYFUNCTION("IF($A532="""","""",VLOOKUP($A532,IMPORTRANGE(""https://docs.google.com/spreadsheets/d/1Kz8qNPZIqq10folTQrs7L1dYLQj0XaG2K3NIs_apK40/edit#gid=0"",""bd!A1:N1000""),3,FALSE))"),"")</f>
        <v/>
      </c>
      <c r="D532" s="5" t="str">
        <f>IFERROR(__xludf.DUMMYFUNCTION("IF($A532="""","""",VLOOKUP($A532,IMPORTRANGE(""https://docs.google.com/spreadsheets/d/1Kz8qNPZIqq10folTQrs7L1dYLQj0XaG2K3NIs_apK40/edit#gid=0"",""bd!A1:N1000""),12,FALSE))"),"")</f>
        <v/>
      </c>
      <c r="E532" s="5" t="str">
        <f>IFERROR(__xludf.DUMMYFUNCTION("IF($A532="""","""",VLOOKUP($A532,IMPORTRANGE(""https://docs.google.com/spreadsheets/d/1Kz8qNPZIqq10folTQrs7L1dYLQj0XaG2K3NIs_apK40/edit#gid=0"",""bd!A1:N1000""),11,FALSE))"),"")</f>
        <v/>
      </c>
      <c r="F532" s="5" t="str">
        <f>IFERROR(__xludf.DUMMYFUNCTION("if(A532="""","""",SPLIT(E532,"",""))"),"")</f>
        <v/>
      </c>
      <c r="G532" s="5"/>
      <c r="H532" s="6" t="str">
        <f t="shared" si="1"/>
        <v/>
      </c>
      <c r="K532" s="7"/>
    </row>
    <row r="533">
      <c r="A533" s="8"/>
      <c r="B533" s="5" t="str">
        <f>IFERROR(__xludf.DUMMYFUNCTION("IF(A533="""","""",VLOOKUP(A533,IMPORTRANGE(""https://docs.google.com/spreadsheets/d/1Kz8qNPZIqq10folTQrs7L1dYLQj0XaG2K3NIs_apK40/edit#gid=0"",""bd!A1:N1000""),2,FALSE))"),"")</f>
        <v/>
      </c>
      <c r="C533" s="5" t="str">
        <f>IFERROR(__xludf.DUMMYFUNCTION("IF($A533="""","""",VLOOKUP($A533,IMPORTRANGE(""https://docs.google.com/spreadsheets/d/1Kz8qNPZIqq10folTQrs7L1dYLQj0XaG2K3NIs_apK40/edit#gid=0"",""bd!A1:N1000""),3,FALSE))"),"")</f>
        <v/>
      </c>
      <c r="D533" s="5" t="str">
        <f>IFERROR(__xludf.DUMMYFUNCTION("IF($A533="""","""",VLOOKUP($A533,IMPORTRANGE(""https://docs.google.com/spreadsheets/d/1Kz8qNPZIqq10folTQrs7L1dYLQj0XaG2K3NIs_apK40/edit#gid=0"",""bd!A1:N1000""),12,FALSE))"),"")</f>
        <v/>
      </c>
      <c r="E533" s="5" t="str">
        <f>IFERROR(__xludf.DUMMYFUNCTION("IF($A533="""","""",VLOOKUP($A533,IMPORTRANGE(""https://docs.google.com/spreadsheets/d/1Kz8qNPZIqq10folTQrs7L1dYLQj0XaG2K3NIs_apK40/edit#gid=0"",""bd!A1:N1000""),11,FALSE))"),"")</f>
        <v/>
      </c>
      <c r="F533" s="5" t="str">
        <f>IFERROR(__xludf.DUMMYFUNCTION("if(A533="""","""",SPLIT(E533,"",""))"),"")</f>
        <v/>
      </c>
      <c r="G533" s="5"/>
      <c r="H533" s="6" t="str">
        <f t="shared" si="1"/>
        <v/>
      </c>
      <c r="K533" s="7"/>
    </row>
    <row r="534">
      <c r="A534" s="8"/>
      <c r="B534" s="5" t="str">
        <f>IFERROR(__xludf.DUMMYFUNCTION("IF(A534="""","""",VLOOKUP(A534,IMPORTRANGE(""https://docs.google.com/spreadsheets/d/1Kz8qNPZIqq10folTQrs7L1dYLQj0XaG2K3NIs_apK40/edit#gid=0"",""bd!A1:N1000""),2,FALSE))"),"")</f>
        <v/>
      </c>
      <c r="C534" s="5" t="str">
        <f>IFERROR(__xludf.DUMMYFUNCTION("IF($A534="""","""",VLOOKUP($A534,IMPORTRANGE(""https://docs.google.com/spreadsheets/d/1Kz8qNPZIqq10folTQrs7L1dYLQj0XaG2K3NIs_apK40/edit#gid=0"",""bd!A1:N1000""),3,FALSE))"),"")</f>
        <v/>
      </c>
      <c r="D534" s="5" t="str">
        <f>IFERROR(__xludf.DUMMYFUNCTION("IF($A534="""","""",VLOOKUP($A534,IMPORTRANGE(""https://docs.google.com/spreadsheets/d/1Kz8qNPZIqq10folTQrs7L1dYLQj0XaG2K3NIs_apK40/edit#gid=0"",""bd!A1:N1000""),12,FALSE))"),"")</f>
        <v/>
      </c>
      <c r="E534" s="5" t="str">
        <f>IFERROR(__xludf.DUMMYFUNCTION("IF($A534="""","""",VLOOKUP($A534,IMPORTRANGE(""https://docs.google.com/spreadsheets/d/1Kz8qNPZIqq10folTQrs7L1dYLQj0XaG2K3NIs_apK40/edit#gid=0"",""bd!A1:N1000""),11,FALSE))"),"")</f>
        <v/>
      </c>
      <c r="F534" s="5" t="str">
        <f>IFERROR(__xludf.DUMMYFUNCTION("if(A534="""","""",SPLIT(E534,"",""))"),"")</f>
        <v/>
      </c>
      <c r="G534" s="5"/>
      <c r="H534" s="6" t="str">
        <f t="shared" si="1"/>
        <v/>
      </c>
      <c r="K534" s="7"/>
    </row>
    <row r="535">
      <c r="A535" s="8"/>
      <c r="B535" s="5" t="str">
        <f>IFERROR(__xludf.DUMMYFUNCTION("IF(A535="""","""",VLOOKUP(A535,IMPORTRANGE(""https://docs.google.com/spreadsheets/d/1Kz8qNPZIqq10folTQrs7L1dYLQj0XaG2K3NIs_apK40/edit#gid=0"",""bd!A1:N1000""),2,FALSE))"),"")</f>
        <v/>
      </c>
      <c r="C535" s="5" t="str">
        <f>IFERROR(__xludf.DUMMYFUNCTION("IF($A535="""","""",VLOOKUP($A535,IMPORTRANGE(""https://docs.google.com/spreadsheets/d/1Kz8qNPZIqq10folTQrs7L1dYLQj0XaG2K3NIs_apK40/edit#gid=0"",""bd!A1:N1000""),3,FALSE))"),"")</f>
        <v/>
      </c>
      <c r="D535" s="5" t="str">
        <f>IFERROR(__xludf.DUMMYFUNCTION("IF($A535="""","""",VLOOKUP($A535,IMPORTRANGE(""https://docs.google.com/spreadsheets/d/1Kz8qNPZIqq10folTQrs7L1dYLQj0XaG2K3NIs_apK40/edit#gid=0"",""bd!A1:N1000""),12,FALSE))"),"")</f>
        <v/>
      </c>
      <c r="E535" s="5" t="str">
        <f>IFERROR(__xludf.DUMMYFUNCTION("IF($A535="""","""",VLOOKUP($A535,IMPORTRANGE(""https://docs.google.com/spreadsheets/d/1Kz8qNPZIqq10folTQrs7L1dYLQj0XaG2K3NIs_apK40/edit#gid=0"",""bd!A1:N1000""),11,FALSE))"),"")</f>
        <v/>
      </c>
      <c r="F535" s="5" t="str">
        <f>IFERROR(__xludf.DUMMYFUNCTION("if(A535="""","""",SPLIT(E535,"",""))"),"")</f>
        <v/>
      </c>
      <c r="G535" s="5"/>
      <c r="H535" s="6" t="str">
        <f t="shared" si="1"/>
        <v/>
      </c>
      <c r="K535" s="7"/>
    </row>
    <row r="536">
      <c r="A536" s="8"/>
      <c r="B536" s="5" t="str">
        <f>IFERROR(__xludf.DUMMYFUNCTION("IF(A536="""","""",VLOOKUP(A536,IMPORTRANGE(""https://docs.google.com/spreadsheets/d/1Kz8qNPZIqq10folTQrs7L1dYLQj0XaG2K3NIs_apK40/edit#gid=0"",""bd!A1:N1000""),2,FALSE))"),"")</f>
        <v/>
      </c>
      <c r="C536" s="5" t="str">
        <f>IFERROR(__xludf.DUMMYFUNCTION("IF($A536="""","""",VLOOKUP($A536,IMPORTRANGE(""https://docs.google.com/spreadsheets/d/1Kz8qNPZIqq10folTQrs7L1dYLQj0XaG2K3NIs_apK40/edit#gid=0"",""bd!A1:N1000""),3,FALSE))"),"")</f>
        <v/>
      </c>
      <c r="D536" s="5" t="str">
        <f>IFERROR(__xludf.DUMMYFUNCTION("IF($A536="""","""",VLOOKUP($A536,IMPORTRANGE(""https://docs.google.com/spreadsheets/d/1Kz8qNPZIqq10folTQrs7L1dYLQj0XaG2K3NIs_apK40/edit#gid=0"",""bd!A1:N1000""),12,FALSE))"),"")</f>
        <v/>
      </c>
      <c r="E536" s="5" t="str">
        <f>IFERROR(__xludf.DUMMYFUNCTION("IF($A536="""","""",VLOOKUP($A536,IMPORTRANGE(""https://docs.google.com/spreadsheets/d/1Kz8qNPZIqq10folTQrs7L1dYLQj0XaG2K3NIs_apK40/edit#gid=0"",""bd!A1:N1000""),11,FALSE))"),"")</f>
        <v/>
      </c>
      <c r="F536" s="5" t="str">
        <f>IFERROR(__xludf.DUMMYFUNCTION("if(A536="""","""",SPLIT(E536,"",""))"),"")</f>
        <v/>
      </c>
      <c r="G536" s="5"/>
      <c r="H536" s="6" t="str">
        <f t="shared" si="1"/>
        <v/>
      </c>
      <c r="K536" s="7"/>
    </row>
    <row r="537">
      <c r="A537" s="8"/>
      <c r="B537" s="5" t="str">
        <f>IFERROR(__xludf.DUMMYFUNCTION("IF(A537="""","""",VLOOKUP(A537,IMPORTRANGE(""https://docs.google.com/spreadsheets/d/1Kz8qNPZIqq10folTQrs7L1dYLQj0XaG2K3NIs_apK40/edit#gid=0"",""bd!A1:N1000""),2,FALSE))"),"")</f>
        <v/>
      </c>
      <c r="C537" s="5" t="str">
        <f>IFERROR(__xludf.DUMMYFUNCTION("IF($A537="""","""",VLOOKUP($A537,IMPORTRANGE(""https://docs.google.com/spreadsheets/d/1Kz8qNPZIqq10folTQrs7L1dYLQj0XaG2K3NIs_apK40/edit#gid=0"",""bd!A1:N1000""),3,FALSE))"),"")</f>
        <v/>
      </c>
      <c r="D537" s="5" t="str">
        <f>IFERROR(__xludf.DUMMYFUNCTION("IF($A537="""","""",VLOOKUP($A537,IMPORTRANGE(""https://docs.google.com/spreadsheets/d/1Kz8qNPZIqq10folTQrs7L1dYLQj0XaG2K3NIs_apK40/edit#gid=0"",""bd!A1:N1000""),12,FALSE))"),"")</f>
        <v/>
      </c>
      <c r="E537" s="5" t="str">
        <f>IFERROR(__xludf.DUMMYFUNCTION("IF($A537="""","""",VLOOKUP($A537,IMPORTRANGE(""https://docs.google.com/spreadsheets/d/1Kz8qNPZIqq10folTQrs7L1dYLQj0XaG2K3NIs_apK40/edit#gid=0"",""bd!A1:N1000""),11,FALSE))"),"")</f>
        <v/>
      </c>
      <c r="F537" s="5" t="str">
        <f>IFERROR(__xludf.DUMMYFUNCTION("if(A537="""","""",SPLIT(E537,"",""))"),"")</f>
        <v/>
      </c>
      <c r="G537" s="5"/>
      <c r="H537" s="6" t="str">
        <f t="shared" si="1"/>
        <v/>
      </c>
      <c r="K537" s="7"/>
    </row>
    <row r="538">
      <c r="A538" s="8"/>
      <c r="B538" s="5" t="str">
        <f>IFERROR(__xludf.DUMMYFUNCTION("IF(A538="""","""",VLOOKUP(A538,IMPORTRANGE(""https://docs.google.com/spreadsheets/d/1Kz8qNPZIqq10folTQrs7L1dYLQj0XaG2K3NIs_apK40/edit#gid=0"",""bd!A1:N1000""),2,FALSE))"),"")</f>
        <v/>
      </c>
      <c r="C538" s="5" t="str">
        <f>IFERROR(__xludf.DUMMYFUNCTION("IF($A538="""","""",VLOOKUP($A538,IMPORTRANGE(""https://docs.google.com/spreadsheets/d/1Kz8qNPZIqq10folTQrs7L1dYLQj0XaG2K3NIs_apK40/edit#gid=0"",""bd!A1:N1000""),3,FALSE))"),"")</f>
        <v/>
      </c>
      <c r="D538" s="5" t="str">
        <f>IFERROR(__xludf.DUMMYFUNCTION("IF($A538="""","""",VLOOKUP($A538,IMPORTRANGE(""https://docs.google.com/spreadsheets/d/1Kz8qNPZIqq10folTQrs7L1dYLQj0XaG2K3NIs_apK40/edit#gid=0"",""bd!A1:N1000""),12,FALSE))"),"")</f>
        <v/>
      </c>
      <c r="E538" s="5" t="str">
        <f>IFERROR(__xludf.DUMMYFUNCTION("IF($A538="""","""",VLOOKUP($A538,IMPORTRANGE(""https://docs.google.com/spreadsheets/d/1Kz8qNPZIqq10folTQrs7L1dYLQj0XaG2K3NIs_apK40/edit#gid=0"",""bd!A1:N1000""),11,FALSE))"),"")</f>
        <v/>
      </c>
      <c r="F538" s="5" t="str">
        <f>IFERROR(__xludf.DUMMYFUNCTION("if(A538="""","""",SPLIT(E538,"",""))"),"")</f>
        <v/>
      </c>
      <c r="G538" s="5"/>
      <c r="H538" s="6" t="str">
        <f t="shared" si="1"/>
        <v/>
      </c>
      <c r="K538" s="7"/>
    </row>
    <row r="539">
      <c r="A539" s="8"/>
      <c r="B539" s="5" t="str">
        <f>IFERROR(__xludf.DUMMYFUNCTION("IF(A539="""","""",VLOOKUP(A539,IMPORTRANGE(""https://docs.google.com/spreadsheets/d/1Kz8qNPZIqq10folTQrs7L1dYLQj0XaG2K3NIs_apK40/edit#gid=0"",""bd!A1:N1000""),2,FALSE))"),"")</f>
        <v/>
      </c>
      <c r="C539" s="5" t="str">
        <f>IFERROR(__xludf.DUMMYFUNCTION("IF($A539="""","""",VLOOKUP($A539,IMPORTRANGE(""https://docs.google.com/spreadsheets/d/1Kz8qNPZIqq10folTQrs7L1dYLQj0XaG2K3NIs_apK40/edit#gid=0"",""bd!A1:N1000""),3,FALSE))"),"")</f>
        <v/>
      </c>
      <c r="D539" s="5" t="str">
        <f>IFERROR(__xludf.DUMMYFUNCTION("IF($A539="""","""",VLOOKUP($A539,IMPORTRANGE(""https://docs.google.com/spreadsheets/d/1Kz8qNPZIqq10folTQrs7L1dYLQj0XaG2K3NIs_apK40/edit#gid=0"",""bd!A1:N1000""),12,FALSE))"),"")</f>
        <v/>
      </c>
      <c r="E539" s="5" t="str">
        <f>IFERROR(__xludf.DUMMYFUNCTION("IF($A539="""","""",VLOOKUP($A539,IMPORTRANGE(""https://docs.google.com/spreadsheets/d/1Kz8qNPZIqq10folTQrs7L1dYLQj0XaG2K3NIs_apK40/edit#gid=0"",""bd!A1:N1000""),11,FALSE))"),"")</f>
        <v/>
      </c>
      <c r="F539" s="5" t="str">
        <f>IFERROR(__xludf.DUMMYFUNCTION("if(A539="""","""",SPLIT(E539,"",""))"),"")</f>
        <v/>
      </c>
      <c r="G539" s="5"/>
      <c r="H539" s="6" t="str">
        <f t="shared" si="1"/>
        <v/>
      </c>
      <c r="K539" s="7"/>
    </row>
    <row r="540">
      <c r="A540" s="8"/>
      <c r="B540" s="5" t="str">
        <f>IFERROR(__xludf.DUMMYFUNCTION("IF(A540="""","""",VLOOKUP(A540,IMPORTRANGE(""https://docs.google.com/spreadsheets/d/1Kz8qNPZIqq10folTQrs7L1dYLQj0XaG2K3NIs_apK40/edit#gid=0"",""bd!A1:N1000""),2,FALSE))"),"")</f>
        <v/>
      </c>
      <c r="C540" s="5" t="str">
        <f>IFERROR(__xludf.DUMMYFUNCTION("IF($A540="""","""",VLOOKUP($A540,IMPORTRANGE(""https://docs.google.com/spreadsheets/d/1Kz8qNPZIqq10folTQrs7L1dYLQj0XaG2K3NIs_apK40/edit#gid=0"",""bd!A1:N1000""),3,FALSE))"),"")</f>
        <v/>
      </c>
      <c r="D540" s="5" t="str">
        <f>IFERROR(__xludf.DUMMYFUNCTION("IF($A540="""","""",VLOOKUP($A540,IMPORTRANGE(""https://docs.google.com/spreadsheets/d/1Kz8qNPZIqq10folTQrs7L1dYLQj0XaG2K3NIs_apK40/edit#gid=0"",""bd!A1:N1000""),12,FALSE))"),"")</f>
        <v/>
      </c>
      <c r="E540" s="5" t="str">
        <f>IFERROR(__xludf.DUMMYFUNCTION("IF($A540="""","""",VLOOKUP($A540,IMPORTRANGE(""https://docs.google.com/spreadsheets/d/1Kz8qNPZIqq10folTQrs7L1dYLQj0XaG2K3NIs_apK40/edit#gid=0"",""bd!A1:N1000""),11,FALSE))"),"")</f>
        <v/>
      </c>
      <c r="F540" s="5" t="str">
        <f>IFERROR(__xludf.DUMMYFUNCTION("if(A540="""","""",SPLIT(E540,"",""))"),"")</f>
        <v/>
      </c>
      <c r="G540" s="5"/>
      <c r="H540" s="6" t="str">
        <f t="shared" si="1"/>
        <v/>
      </c>
      <c r="K540" s="7"/>
    </row>
    <row r="541">
      <c r="A541" s="8"/>
      <c r="B541" s="5" t="str">
        <f>IFERROR(__xludf.DUMMYFUNCTION("IF(A541="""","""",VLOOKUP(A541,IMPORTRANGE(""https://docs.google.com/spreadsheets/d/1Kz8qNPZIqq10folTQrs7L1dYLQj0XaG2K3NIs_apK40/edit#gid=0"",""bd!A1:N1000""),2,FALSE))"),"")</f>
        <v/>
      </c>
      <c r="C541" s="5" t="str">
        <f>IFERROR(__xludf.DUMMYFUNCTION("IF($A541="""","""",VLOOKUP($A541,IMPORTRANGE(""https://docs.google.com/spreadsheets/d/1Kz8qNPZIqq10folTQrs7L1dYLQj0XaG2K3NIs_apK40/edit#gid=0"",""bd!A1:N1000""),3,FALSE))"),"")</f>
        <v/>
      </c>
      <c r="D541" s="5" t="str">
        <f>IFERROR(__xludf.DUMMYFUNCTION("IF($A541="""","""",VLOOKUP($A541,IMPORTRANGE(""https://docs.google.com/spreadsheets/d/1Kz8qNPZIqq10folTQrs7L1dYLQj0XaG2K3NIs_apK40/edit#gid=0"",""bd!A1:N1000""),12,FALSE))"),"")</f>
        <v/>
      </c>
      <c r="E541" s="5" t="str">
        <f>IFERROR(__xludf.DUMMYFUNCTION("IF($A541="""","""",VLOOKUP($A541,IMPORTRANGE(""https://docs.google.com/spreadsheets/d/1Kz8qNPZIqq10folTQrs7L1dYLQj0XaG2K3NIs_apK40/edit#gid=0"",""bd!A1:N1000""),11,FALSE))"),"")</f>
        <v/>
      </c>
      <c r="F541" s="5" t="str">
        <f>IFERROR(__xludf.DUMMYFUNCTION("if(A541="""","""",SPLIT(E541,"",""))"),"")</f>
        <v/>
      </c>
      <c r="G541" s="5"/>
      <c r="H541" s="6" t="str">
        <f t="shared" si="1"/>
        <v/>
      </c>
      <c r="K541" s="7"/>
    </row>
    <row r="542">
      <c r="A542" s="8"/>
      <c r="B542" s="5" t="str">
        <f>IFERROR(__xludf.DUMMYFUNCTION("IF(A542="""","""",VLOOKUP(A542,IMPORTRANGE(""https://docs.google.com/spreadsheets/d/1Kz8qNPZIqq10folTQrs7L1dYLQj0XaG2K3NIs_apK40/edit#gid=0"",""bd!A1:N1000""),2,FALSE))"),"")</f>
        <v/>
      </c>
      <c r="C542" s="5" t="str">
        <f>IFERROR(__xludf.DUMMYFUNCTION("IF($A542="""","""",VLOOKUP($A542,IMPORTRANGE(""https://docs.google.com/spreadsheets/d/1Kz8qNPZIqq10folTQrs7L1dYLQj0XaG2K3NIs_apK40/edit#gid=0"",""bd!A1:N1000""),3,FALSE))"),"")</f>
        <v/>
      </c>
      <c r="D542" s="5" t="str">
        <f>IFERROR(__xludf.DUMMYFUNCTION("IF($A542="""","""",VLOOKUP($A542,IMPORTRANGE(""https://docs.google.com/spreadsheets/d/1Kz8qNPZIqq10folTQrs7L1dYLQj0XaG2K3NIs_apK40/edit#gid=0"",""bd!A1:N1000""),12,FALSE))"),"")</f>
        <v/>
      </c>
      <c r="E542" s="5" t="str">
        <f>IFERROR(__xludf.DUMMYFUNCTION("IF($A542="""","""",VLOOKUP($A542,IMPORTRANGE(""https://docs.google.com/spreadsheets/d/1Kz8qNPZIqq10folTQrs7L1dYLQj0XaG2K3NIs_apK40/edit#gid=0"",""bd!A1:N1000""),11,FALSE))"),"")</f>
        <v/>
      </c>
      <c r="F542" s="5" t="str">
        <f>IFERROR(__xludf.DUMMYFUNCTION("if(A542="""","""",SPLIT(E542,"",""))"),"")</f>
        <v/>
      </c>
      <c r="G542" s="5"/>
      <c r="H542" s="6" t="str">
        <f t="shared" si="1"/>
        <v/>
      </c>
      <c r="K542" s="7"/>
    </row>
    <row r="543">
      <c r="A543" s="8"/>
      <c r="B543" s="5" t="str">
        <f>IFERROR(__xludf.DUMMYFUNCTION("IF(A543="""","""",VLOOKUP(A543,IMPORTRANGE(""https://docs.google.com/spreadsheets/d/1Kz8qNPZIqq10folTQrs7L1dYLQj0XaG2K3NIs_apK40/edit#gid=0"",""bd!A1:N1000""),2,FALSE))"),"")</f>
        <v/>
      </c>
      <c r="C543" s="5" t="str">
        <f>IFERROR(__xludf.DUMMYFUNCTION("IF($A543="""","""",VLOOKUP($A543,IMPORTRANGE(""https://docs.google.com/spreadsheets/d/1Kz8qNPZIqq10folTQrs7L1dYLQj0XaG2K3NIs_apK40/edit#gid=0"",""bd!A1:N1000""),3,FALSE))"),"")</f>
        <v/>
      </c>
      <c r="D543" s="5" t="str">
        <f>IFERROR(__xludf.DUMMYFUNCTION("IF($A543="""","""",VLOOKUP($A543,IMPORTRANGE(""https://docs.google.com/spreadsheets/d/1Kz8qNPZIqq10folTQrs7L1dYLQj0XaG2K3NIs_apK40/edit#gid=0"",""bd!A1:N1000""),12,FALSE))"),"")</f>
        <v/>
      </c>
      <c r="E543" s="5" t="str">
        <f>IFERROR(__xludf.DUMMYFUNCTION("IF($A543="""","""",VLOOKUP($A543,IMPORTRANGE(""https://docs.google.com/spreadsheets/d/1Kz8qNPZIqq10folTQrs7L1dYLQj0XaG2K3NIs_apK40/edit#gid=0"",""bd!A1:N1000""),11,FALSE))"),"")</f>
        <v/>
      </c>
      <c r="F543" s="5" t="str">
        <f>IFERROR(__xludf.DUMMYFUNCTION("if(A543="""","""",SPLIT(E543,"",""))"),"")</f>
        <v/>
      </c>
      <c r="G543" s="5"/>
      <c r="H543" s="6" t="str">
        <f t="shared" si="1"/>
        <v/>
      </c>
      <c r="K543" s="7"/>
    </row>
    <row r="544">
      <c r="A544" s="8"/>
      <c r="B544" s="5" t="str">
        <f>IFERROR(__xludf.DUMMYFUNCTION("IF(A544="""","""",VLOOKUP(A544,IMPORTRANGE(""https://docs.google.com/spreadsheets/d/1Kz8qNPZIqq10folTQrs7L1dYLQj0XaG2K3NIs_apK40/edit#gid=0"",""bd!A1:N1000""),2,FALSE))"),"")</f>
        <v/>
      </c>
      <c r="C544" s="5" t="str">
        <f>IFERROR(__xludf.DUMMYFUNCTION("IF($A544="""","""",VLOOKUP($A544,IMPORTRANGE(""https://docs.google.com/spreadsheets/d/1Kz8qNPZIqq10folTQrs7L1dYLQj0XaG2K3NIs_apK40/edit#gid=0"",""bd!A1:N1000""),3,FALSE))"),"")</f>
        <v/>
      </c>
      <c r="D544" s="5" t="str">
        <f>IFERROR(__xludf.DUMMYFUNCTION("IF($A544="""","""",VLOOKUP($A544,IMPORTRANGE(""https://docs.google.com/spreadsheets/d/1Kz8qNPZIqq10folTQrs7L1dYLQj0XaG2K3NIs_apK40/edit#gid=0"",""bd!A1:N1000""),12,FALSE))"),"")</f>
        <v/>
      </c>
      <c r="E544" s="5" t="str">
        <f>IFERROR(__xludf.DUMMYFUNCTION("IF($A544="""","""",VLOOKUP($A544,IMPORTRANGE(""https://docs.google.com/spreadsheets/d/1Kz8qNPZIqq10folTQrs7L1dYLQj0XaG2K3NIs_apK40/edit#gid=0"",""bd!A1:N1000""),11,FALSE))"),"")</f>
        <v/>
      </c>
      <c r="F544" s="5" t="str">
        <f>IFERROR(__xludf.DUMMYFUNCTION("if(A544="""","""",SPLIT(E544,"",""))"),"")</f>
        <v/>
      </c>
      <c r="G544" s="5"/>
      <c r="H544" s="6" t="str">
        <f t="shared" si="1"/>
        <v/>
      </c>
      <c r="K544" s="7"/>
    </row>
    <row r="545">
      <c r="A545" s="8"/>
      <c r="B545" s="5" t="str">
        <f>IFERROR(__xludf.DUMMYFUNCTION("IF(A545="""","""",VLOOKUP(A545,IMPORTRANGE(""https://docs.google.com/spreadsheets/d/1Kz8qNPZIqq10folTQrs7L1dYLQj0XaG2K3NIs_apK40/edit#gid=0"",""bd!A1:N1000""),2,FALSE))"),"")</f>
        <v/>
      </c>
      <c r="C545" s="5" t="str">
        <f>IFERROR(__xludf.DUMMYFUNCTION("IF($A545="""","""",VLOOKUP($A545,IMPORTRANGE(""https://docs.google.com/spreadsheets/d/1Kz8qNPZIqq10folTQrs7L1dYLQj0XaG2K3NIs_apK40/edit#gid=0"",""bd!A1:N1000""),3,FALSE))"),"")</f>
        <v/>
      </c>
      <c r="D545" s="5" t="str">
        <f>IFERROR(__xludf.DUMMYFUNCTION("IF($A545="""","""",VLOOKUP($A545,IMPORTRANGE(""https://docs.google.com/spreadsheets/d/1Kz8qNPZIqq10folTQrs7L1dYLQj0XaG2K3NIs_apK40/edit#gid=0"",""bd!A1:N1000""),12,FALSE))"),"")</f>
        <v/>
      </c>
      <c r="E545" s="5" t="str">
        <f>IFERROR(__xludf.DUMMYFUNCTION("IF($A545="""","""",VLOOKUP($A545,IMPORTRANGE(""https://docs.google.com/spreadsheets/d/1Kz8qNPZIqq10folTQrs7L1dYLQj0XaG2K3NIs_apK40/edit#gid=0"",""bd!A1:N1000""),11,FALSE))"),"")</f>
        <v/>
      </c>
      <c r="F545" s="5" t="str">
        <f>IFERROR(__xludf.DUMMYFUNCTION("if(A545="""","""",SPLIT(E545,"",""))"),"")</f>
        <v/>
      </c>
      <c r="G545" s="5"/>
      <c r="H545" s="6" t="str">
        <f t="shared" si="1"/>
        <v/>
      </c>
      <c r="K545" s="7"/>
    </row>
    <row r="546">
      <c r="A546" s="8"/>
      <c r="B546" s="5" t="str">
        <f>IFERROR(__xludf.DUMMYFUNCTION("IF(A546="""","""",VLOOKUP(A546,IMPORTRANGE(""https://docs.google.com/spreadsheets/d/1Kz8qNPZIqq10folTQrs7L1dYLQj0XaG2K3NIs_apK40/edit#gid=0"",""bd!A1:N1000""),2,FALSE))"),"")</f>
        <v/>
      </c>
      <c r="C546" s="5" t="str">
        <f>IFERROR(__xludf.DUMMYFUNCTION("IF($A546="""","""",VLOOKUP($A546,IMPORTRANGE(""https://docs.google.com/spreadsheets/d/1Kz8qNPZIqq10folTQrs7L1dYLQj0XaG2K3NIs_apK40/edit#gid=0"",""bd!A1:N1000""),3,FALSE))"),"")</f>
        <v/>
      </c>
      <c r="D546" s="5" t="str">
        <f>IFERROR(__xludf.DUMMYFUNCTION("IF($A546="""","""",VLOOKUP($A546,IMPORTRANGE(""https://docs.google.com/spreadsheets/d/1Kz8qNPZIqq10folTQrs7L1dYLQj0XaG2K3NIs_apK40/edit#gid=0"",""bd!A1:N1000""),12,FALSE))"),"")</f>
        <v/>
      </c>
      <c r="E546" s="5" t="str">
        <f>IFERROR(__xludf.DUMMYFUNCTION("IF($A546="""","""",VLOOKUP($A546,IMPORTRANGE(""https://docs.google.com/spreadsheets/d/1Kz8qNPZIqq10folTQrs7L1dYLQj0XaG2K3NIs_apK40/edit#gid=0"",""bd!A1:N1000""),11,FALSE))"),"")</f>
        <v/>
      </c>
      <c r="F546" s="5" t="str">
        <f>IFERROR(__xludf.DUMMYFUNCTION("if(A546="""","""",SPLIT(E546,"",""))"),"")</f>
        <v/>
      </c>
      <c r="G546" s="5"/>
      <c r="H546" s="6" t="str">
        <f t="shared" si="1"/>
        <v/>
      </c>
      <c r="K546" s="7"/>
    </row>
    <row r="547">
      <c r="A547" s="8"/>
      <c r="B547" s="5" t="str">
        <f>IFERROR(__xludf.DUMMYFUNCTION("IF(A547="""","""",VLOOKUP(A547,IMPORTRANGE(""https://docs.google.com/spreadsheets/d/1Kz8qNPZIqq10folTQrs7L1dYLQj0XaG2K3NIs_apK40/edit#gid=0"",""bd!A1:N1000""),2,FALSE))"),"")</f>
        <v/>
      </c>
      <c r="C547" s="5" t="str">
        <f>IFERROR(__xludf.DUMMYFUNCTION("IF($A547="""","""",VLOOKUP($A547,IMPORTRANGE(""https://docs.google.com/spreadsheets/d/1Kz8qNPZIqq10folTQrs7L1dYLQj0XaG2K3NIs_apK40/edit#gid=0"",""bd!A1:N1000""),3,FALSE))"),"")</f>
        <v/>
      </c>
      <c r="D547" s="5" t="str">
        <f>IFERROR(__xludf.DUMMYFUNCTION("IF($A547="""","""",VLOOKUP($A547,IMPORTRANGE(""https://docs.google.com/spreadsheets/d/1Kz8qNPZIqq10folTQrs7L1dYLQj0XaG2K3NIs_apK40/edit#gid=0"",""bd!A1:N1000""),12,FALSE))"),"")</f>
        <v/>
      </c>
      <c r="E547" s="5" t="str">
        <f>IFERROR(__xludf.DUMMYFUNCTION("IF($A547="""","""",VLOOKUP($A547,IMPORTRANGE(""https://docs.google.com/spreadsheets/d/1Kz8qNPZIqq10folTQrs7L1dYLQj0XaG2K3NIs_apK40/edit#gid=0"",""bd!A1:N1000""),11,FALSE))"),"")</f>
        <v/>
      </c>
      <c r="F547" s="5" t="str">
        <f>IFERROR(__xludf.DUMMYFUNCTION("if(A547="""","""",SPLIT(E547,"",""))"),"")</f>
        <v/>
      </c>
      <c r="G547" s="5"/>
      <c r="H547" s="6" t="str">
        <f t="shared" si="1"/>
        <v/>
      </c>
      <c r="K547" s="7"/>
    </row>
    <row r="548">
      <c r="A548" s="8"/>
      <c r="B548" s="5" t="str">
        <f>IFERROR(__xludf.DUMMYFUNCTION("IF(A548="""","""",VLOOKUP(A548,IMPORTRANGE(""https://docs.google.com/spreadsheets/d/1Kz8qNPZIqq10folTQrs7L1dYLQj0XaG2K3NIs_apK40/edit#gid=0"",""bd!A1:N1000""),2,FALSE))"),"")</f>
        <v/>
      </c>
      <c r="C548" s="5" t="str">
        <f>IFERROR(__xludf.DUMMYFUNCTION("IF($A548="""","""",VLOOKUP($A548,IMPORTRANGE(""https://docs.google.com/spreadsheets/d/1Kz8qNPZIqq10folTQrs7L1dYLQj0XaG2K3NIs_apK40/edit#gid=0"",""bd!A1:N1000""),3,FALSE))"),"")</f>
        <v/>
      </c>
      <c r="D548" s="5" t="str">
        <f>IFERROR(__xludf.DUMMYFUNCTION("IF($A548="""","""",VLOOKUP($A548,IMPORTRANGE(""https://docs.google.com/spreadsheets/d/1Kz8qNPZIqq10folTQrs7L1dYLQj0XaG2K3NIs_apK40/edit#gid=0"",""bd!A1:N1000""),12,FALSE))"),"")</f>
        <v/>
      </c>
      <c r="E548" s="5" t="str">
        <f>IFERROR(__xludf.DUMMYFUNCTION("IF($A548="""","""",VLOOKUP($A548,IMPORTRANGE(""https://docs.google.com/spreadsheets/d/1Kz8qNPZIqq10folTQrs7L1dYLQj0XaG2K3NIs_apK40/edit#gid=0"",""bd!A1:N1000""),11,FALSE))"),"")</f>
        <v/>
      </c>
      <c r="F548" s="5" t="str">
        <f>IFERROR(__xludf.DUMMYFUNCTION("if(A548="""","""",SPLIT(E548,"",""))"),"")</f>
        <v/>
      </c>
      <c r="G548" s="5"/>
      <c r="H548" s="6" t="str">
        <f t="shared" si="1"/>
        <v/>
      </c>
      <c r="K548" s="7"/>
    </row>
    <row r="549">
      <c r="A549" s="8"/>
      <c r="B549" s="5" t="str">
        <f>IFERROR(__xludf.DUMMYFUNCTION("IF(A549="""","""",VLOOKUP(A549,IMPORTRANGE(""https://docs.google.com/spreadsheets/d/1Kz8qNPZIqq10folTQrs7L1dYLQj0XaG2K3NIs_apK40/edit#gid=0"",""bd!A1:N1000""),2,FALSE))"),"")</f>
        <v/>
      </c>
      <c r="C549" s="5" t="str">
        <f>IFERROR(__xludf.DUMMYFUNCTION("IF($A549="""","""",VLOOKUP($A549,IMPORTRANGE(""https://docs.google.com/spreadsheets/d/1Kz8qNPZIqq10folTQrs7L1dYLQj0XaG2K3NIs_apK40/edit#gid=0"",""bd!A1:N1000""),3,FALSE))"),"")</f>
        <v/>
      </c>
      <c r="D549" s="5" t="str">
        <f>IFERROR(__xludf.DUMMYFUNCTION("IF($A549="""","""",VLOOKUP($A549,IMPORTRANGE(""https://docs.google.com/spreadsheets/d/1Kz8qNPZIqq10folTQrs7L1dYLQj0XaG2K3NIs_apK40/edit#gid=0"",""bd!A1:N1000""),12,FALSE))"),"")</f>
        <v/>
      </c>
      <c r="E549" s="5" t="str">
        <f>IFERROR(__xludf.DUMMYFUNCTION("IF($A549="""","""",VLOOKUP($A549,IMPORTRANGE(""https://docs.google.com/spreadsheets/d/1Kz8qNPZIqq10folTQrs7L1dYLQj0XaG2K3NIs_apK40/edit#gid=0"",""bd!A1:N1000""),11,FALSE))"),"")</f>
        <v/>
      </c>
      <c r="F549" s="5" t="str">
        <f>IFERROR(__xludf.DUMMYFUNCTION("if(A549="""","""",SPLIT(E549,"",""))"),"")</f>
        <v/>
      </c>
      <c r="G549" s="5"/>
      <c r="H549" s="6" t="str">
        <f t="shared" si="1"/>
        <v/>
      </c>
      <c r="K549" s="7"/>
    </row>
    <row r="550">
      <c r="A550" s="8"/>
      <c r="B550" s="5" t="str">
        <f>IFERROR(__xludf.DUMMYFUNCTION("IF(A550="""","""",VLOOKUP(A550,IMPORTRANGE(""https://docs.google.com/spreadsheets/d/1Kz8qNPZIqq10folTQrs7L1dYLQj0XaG2K3NIs_apK40/edit#gid=0"",""bd!A1:N1000""),2,FALSE))"),"")</f>
        <v/>
      </c>
      <c r="C550" s="5" t="str">
        <f>IFERROR(__xludf.DUMMYFUNCTION("IF($A550="""","""",VLOOKUP($A550,IMPORTRANGE(""https://docs.google.com/spreadsheets/d/1Kz8qNPZIqq10folTQrs7L1dYLQj0XaG2K3NIs_apK40/edit#gid=0"",""bd!A1:N1000""),3,FALSE))"),"")</f>
        <v/>
      </c>
      <c r="D550" s="5" t="str">
        <f>IFERROR(__xludf.DUMMYFUNCTION("IF($A550="""","""",VLOOKUP($A550,IMPORTRANGE(""https://docs.google.com/spreadsheets/d/1Kz8qNPZIqq10folTQrs7L1dYLQj0XaG2K3NIs_apK40/edit#gid=0"",""bd!A1:N1000""),12,FALSE))"),"")</f>
        <v/>
      </c>
      <c r="E550" s="5" t="str">
        <f>IFERROR(__xludf.DUMMYFUNCTION("IF($A550="""","""",VLOOKUP($A550,IMPORTRANGE(""https://docs.google.com/spreadsheets/d/1Kz8qNPZIqq10folTQrs7L1dYLQj0XaG2K3NIs_apK40/edit#gid=0"",""bd!A1:N1000""),11,FALSE))"),"")</f>
        <v/>
      </c>
      <c r="F550" s="5" t="str">
        <f>IFERROR(__xludf.DUMMYFUNCTION("if(A550="""","""",SPLIT(E550,"",""))"),"")</f>
        <v/>
      </c>
      <c r="G550" s="5"/>
      <c r="H550" s="6" t="str">
        <f t="shared" si="1"/>
        <v/>
      </c>
      <c r="K550" s="7"/>
    </row>
    <row r="551">
      <c r="A551" s="8"/>
      <c r="B551" s="5" t="str">
        <f>IFERROR(__xludf.DUMMYFUNCTION("IF(A551="""","""",VLOOKUP(A551,IMPORTRANGE(""https://docs.google.com/spreadsheets/d/1Kz8qNPZIqq10folTQrs7L1dYLQj0XaG2K3NIs_apK40/edit#gid=0"",""bd!A1:N1000""),2,FALSE))"),"")</f>
        <v/>
      </c>
      <c r="C551" s="5" t="str">
        <f>IFERROR(__xludf.DUMMYFUNCTION("IF($A551="""","""",VLOOKUP($A551,IMPORTRANGE(""https://docs.google.com/spreadsheets/d/1Kz8qNPZIqq10folTQrs7L1dYLQj0XaG2K3NIs_apK40/edit#gid=0"",""bd!A1:N1000""),3,FALSE))"),"")</f>
        <v/>
      </c>
      <c r="D551" s="5" t="str">
        <f>IFERROR(__xludf.DUMMYFUNCTION("IF($A551="""","""",VLOOKUP($A551,IMPORTRANGE(""https://docs.google.com/spreadsheets/d/1Kz8qNPZIqq10folTQrs7L1dYLQj0XaG2K3NIs_apK40/edit#gid=0"",""bd!A1:N1000""),12,FALSE))"),"")</f>
        <v/>
      </c>
      <c r="E551" s="5" t="str">
        <f>IFERROR(__xludf.DUMMYFUNCTION("IF($A551="""","""",VLOOKUP($A551,IMPORTRANGE(""https://docs.google.com/spreadsheets/d/1Kz8qNPZIqq10folTQrs7L1dYLQj0XaG2K3NIs_apK40/edit#gid=0"",""bd!A1:N1000""),11,FALSE))"),"")</f>
        <v/>
      </c>
      <c r="F551" s="5" t="str">
        <f>IFERROR(__xludf.DUMMYFUNCTION("if(A551="""","""",SPLIT(E551,"",""))"),"")</f>
        <v/>
      </c>
      <c r="G551" s="5"/>
      <c r="H551" s="6" t="str">
        <f t="shared" si="1"/>
        <v/>
      </c>
      <c r="K551" s="7"/>
    </row>
    <row r="552">
      <c r="A552" s="8"/>
      <c r="B552" s="5" t="str">
        <f>IFERROR(__xludf.DUMMYFUNCTION("IF(A552="""","""",VLOOKUP(A552,IMPORTRANGE(""https://docs.google.com/spreadsheets/d/1Kz8qNPZIqq10folTQrs7L1dYLQj0XaG2K3NIs_apK40/edit#gid=0"",""bd!A1:N1000""),2,FALSE))"),"")</f>
        <v/>
      </c>
      <c r="C552" s="5" t="str">
        <f>IFERROR(__xludf.DUMMYFUNCTION("IF($A552="""","""",VLOOKUP($A552,IMPORTRANGE(""https://docs.google.com/spreadsheets/d/1Kz8qNPZIqq10folTQrs7L1dYLQj0XaG2K3NIs_apK40/edit#gid=0"",""bd!A1:N1000""),3,FALSE))"),"")</f>
        <v/>
      </c>
      <c r="D552" s="5" t="str">
        <f>IFERROR(__xludf.DUMMYFUNCTION("IF($A552="""","""",VLOOKUP($A552,IMPORTRANGE(""https://docs.google.com/spreadsheets/d/1Kz8qNPZIqq10folTQrs7L1dYLQj0XaG2K3NIs_apK40/edit#gid=0"",""bd!A1:N1000""),12,FALSE))"),"")</f>
        <v/>
      </c>
      <c r="E552" s="5" t="str">
        <f>IFERROR(__xludf.DUMMYFUNCTION("IF($A552="""","""",VLOOKUP($A552,IMPORTRANGE(""https://docs.google.com/spreadsheets/d/1Kz8qNPZIqq10folTQrs7L1dYLQj0XaG2K3NIs_apK40/edit#gid=0"",""bd!A1:N1000""),11,FALSE))"),"")</f>
        <v/>
      </c>
      <c r="F552" s="5" t="str">
        <f>IFERROR(__xludf.DUMMYFUNCTION("if(A552="""","""",SPLIT(E552,"",""))"),"")</f>
        <v/>
      </c>
      <c r="G552" s="5"/>
      <c r="H552" s="6" t="str">
        <f t="shared" si="1"/>
        <v/>
      </c>
      <c r="K552" s="7"/>
    </row>
    <row r="553">
      <c r="A553" s="8"/>
      <c r="B553" s="5" t="str">
        <f>IFERROR(__xludf.DUMMYFUNCTION("IF(A553="""","""",VLOOKUP(A553,IMPORTRANGE(""https://docs.google.com/spreadsheets/d/1Kz8qNPZIqq10folTQrs7L1dYLQj0XaG2K3NIs_apK40/edit#gid=0"",""bd!A1:N1000""),2,FALSE))"),"")</f>
        <v/>
      </c>
      <c r="C553" s="5" t="str">
        <f>IFERROR(__xludf.DUMMYFUNCTION("IF($A553="""","""",VLOOKUP($A553,IMPORTRANGE(""https://docs.google.com/spreadsheets/d/1Kz8qNPZIqq10folTQrs7L1dYLQj0XaG2K3NIs_apK40/edit#gid=0"",""bd!A1:N1000""),3,FALSE))"),"")</f>
        <v/>
      </c>
      <c r="D553" s="5" t="str">
        <f>IFERROR(__xludf.DUMMYFUNCTION("IF($A553="""","""",VLOOKUP($A553,IMPORTRANGE(""https://docs.google.com/spreadsheets/d/1Kz8qNPZIqq10folTQrs7L1dYLQj0XaG2K3NIs_apK40/edit#gid=0"",""bd!A1:N1000""),12,FALSE))"),"")</f>
        <v/>
      </c>
      <c r="E553" s="5" t="str">
        <f>IFERROR(__xludf.DUMMYFUNCTION("IF($A553="""","""",VLOOKUP($A553,IMPORTRANGE(""https://docs.google.com/spreadsheets/d/1Kz8qNPZIqq10folTQrs7L1dYLQj0XaG2K3NIs_apK40/edit#gid=0"",""bd!A1:N1000""),11,FALSE))"),"")</f>
        <v/>
      </c>
      <c r="F553" s="5" t="str">
        <f>IFERROR(__xludf.DUMMYFUNCTION("if(A553="""","""",SPLIT(E553,"",""))"),"")</f>
        <v/>
      </c>
      <c r="G553" s="5"/>
      <c r="H553" s="6" t="str">
        <f t="shared" si="1"/>
        <v/>
      </c>
      <c r="K553" s="7"/>
    </row>
    <row r="554">
      <c r="A554" s="8"/>
      <c r="B554" s="5" t="str">
        <f>IFERROR(__xludf.DUMMYFUNCTION("IF(A554="""","""",VLOOKUP(A554,IMPORTRANGE(""https://docs.google.com/spreadsheets/d/1Kz8qNPZIqq10folTQrs7L1dYLQj0XaG2K3NIs_apK40/edit#gid=0"",""bd!A1:N1000""),2,FALSE))"),"")</f>
        <v/>
      </c>
      <c r="C554" s="5" t="str">
        <f>IFERROR(__xludf.DUMMYFUNCTION("IF($A554="""","""",VLOOKUP($A554,IMPORTRANGE(""https://docs.google.com/spreadsheets/d/1Kz8qNPZIqq10folTQrs7L1dYLQj0XaG2K3NIs_apK40/edit#gid=0"",""bd!A1:N1000""),3,FALSE))"),"")</f>
        <v/>
      </c>
      <c r="D554" s="5" t="str">
        <f>IFERROR(__xludf.DUMMYFUNCTION("IF($A554="""","""",VLOOKUP($A554,IMPORTRANGE(""https://docs.google.com/spreadsheets/d/1Kz8qNPZIqq10folTQrs7L1dYLQj0XaG2K3NIs_apK40/edit#gid=0"",""bd!A1:N1000""),12,FALSE))"),"")</f>
        <v/>
      </c>
      <c r="E554" s="5" t="str">
        <f>IFERROR(__xludf.DUMMYFUNCTION("IF($A554="""","""",VLOOKUP($A554,IMPORTRANGE(""https://docs.google.com/spreadsheets/d/1Kz8qNPZIqq10folTQrs7L1dYLQj0XaG2K3NIs_apK40/edit#gid=0"",""bd!A1:N1000""),11,FALSE))"),"")</f>
        <v/>
      </c>
      <c r="F554" s="5" t="str">
        <f>IFERROR(__xludf.DUMMYFUNCTION("if(A554="""","""",SPLIT(E554,"",""))"),"")</f>
        <v/>
      </c>
      <c r="G554" s="5"/>
      <c r="H554" s="6" t="str">
        <f t="shared" si="1"/>
        <v/>
      </c>
      <c r="K554" s="7"/>
    </row>
    <row r="555">
      <c r="A555" s="8"/>
      <c r="B555" s="5" t="str">
        <f>IFERROR(__xludf.DUMMYFUNCTION("IF(A555="""","""",VLOOKUP(A555,IMPORTRANGE(""https://docs.google.com/spreadsheets/d/1Kz8qNPZIqq10folTQrs7L1dYLQj0XaG2K3NIs_apK40/edit#gid=0"",""bd!A1:N1000""),2,FALSE))"),"")</f>
        <v/>
      </c>
      <c r="C555" s="5" t="str">
        <f>IFERROR(__xludf.DUMMYFUNCTION("IF($A555="""","""",VLOOKUP($A555,IMPORTRANGE(""https://docs.google.com/spreadsheets/d/1Kz8qNPZIqq10folTQrs7L1dYLQj0XaG2K3NIs_apK40/edit#gid=0"",""bd!A1:N1000""),3,FALSE))"),"")</f>
        <v/>
      </c>
      <c r="D555" s="5" t="str">
        <f>IFERROR(__xludf.DUMMYFUNCTION("IF($A555="""","""",VLOOKUP($A555,IMPORTRANGE(""https://docs.google.com/spreadsheets/d/1Kz8qNPZIqq10folTQrs7L1dYLQj0XaG2K3NIs_apK40/edit#gid=0"",""bd!A1:N1000""),12,FALSE))"),"")</f>
        <v/>
      </c>
      <c r="E555" s="5" t="str">
        <f>IFERROR(__xludf.DUMMYFUNCTION("IF($A555="""","""",VLOOKUP($A555,IMPORTRANGE(""https://docs.google.com/spreadsheets/d/1Kz8qNPZIqq10folTQrs7L1dYLQj0XaG2K3NIs_apK40/edit#gid=0"",""bd!A1:N1000""),11,FALSE))"),"")</f>
        <v/>
      </c>
      <c r="F555" s="5" t="str">
        <f>IFERROR(__xludf.DUMMYFUNCTION("if(A555="""","""",SPLIT(E555,"",""))"),"")</f>
        <v/>
      </c>
      <c r="G555" s="5"/>
      <c r="H555" s="6" t="str">
        <f t="shared" si="1"/>
        <v/>
      </c>
      <c r="K555" s="7"/>
    </row>
    <row r="556">
      <c r="A556" s="8"/>
      <c r="B556" s="5" t="str">
        <f>IFERROR(__xludf.DUMMYFUNCTION("IF(A556="""","""",VLOOKUP(A556,IMPORTRANGE(""https://docs.google.com/spreadsheets/d/1Kz8qNPZIqq10folTQrs7L1dYLQj0XaG2K3NIs_apK40/edit#gid=0"",""bd!A1:N1000""),2,FALSE))"),"")</f>
        <v/>
      </c>
      <c r="C556" s="5" t="str">
        <f>IFERROR(__xludf.DUMMYFUNCTION("IF($A556="""","""",VLOOKUP($A556,IMPORTRANGE(""https://docs.google.com/spreadsheets/d/1Kz8qNPZIqq10folTQrs7L1dYLQj0XaG2K3NIs_apK40/edit#gid=0"",""bd!A1:N1000""),3,FALSE))"),"")</f>
        <v/>
      </c>
      <c r="D556" s="5" t="str">
        <f>IFERROR(__xludf.DUMMYFUNCTION("IF($A556="""","""",VLOOKUP($A556,IMPORTRANGE(""https://docs.google.com/spreadsheets/d/1Kz8qNPZIqq10folTQrs7L1dYLQj0XaG2K3NIs_apK40/edit#gid=0"",""bd!A1:N1000""),12,FALSE))"),"")</f>
        <v/>
      </c>
      <c r="E556" s="5" t="str">
        <f>IFERROR(__xludf.DUMMYFUNCTION("IF($A556="""","""",VLOOKUP($A556,IMPORTRANGE(""https://docs.google.com/spreadsheets/d/1Kz8qNPZIqq10folTQrs7L1dYLQj0XaG2K3NIs_apK40/edit#gid=0"",""bd!A1:N1000""),11,FALSE))"),"")</f>
        <v/>
      </c>
      <c r="F556" s="5" t="str">
        <f>IFERROR(__xludf.DUMMYFUNCTION("if(A556="""","""",SPLIT(E556,"",""))"),"")</f>
        <v/>
      </c>
      <c r="G556" s="5"/>
      <c r="H556" s="6" t="str">
        <f t="shared" si="1"/>
        <v/>
      </c>
      <c r="K556" s="7"/>
    </row>
    <row r="557">
      <c r="A557" s="8"/>
      <c r="B557" s="5" t="str">
        <f>IFERROR(__xludf.DUMMYFUNCTION("IF(A557="""","""",VLOOKUP(A557,IMPORTRANGE(""https://docs.google.com/spreadsheets/d/1Kz8qNPZIqq10folTQrs7L1dYLQj0XaG2K3NIs_apK40/edit#gid=0"",""bd!A1:N1000""),2,FALSE))"),"")</f>
        <v/>
      </c>
      <c r="C557" s="5" t="str">
        <f>IFERROR(__xludf.DUMMYFUNCTION("IF($A557="""","""",VLOOKUP($A557,IMPORTRANGE(""https://docs.google.com/spreadsheets/d/1Kz8qNPZIqq10folTQrs7L1dYLQj0XaG2K3NIs_apK40/edit#gid=0"",""bd!A1:N1000""),3,FALSE))"),"")</f>
        <v/>
      </c>
      <c r="D557" s="5" t="str">
        <f>IFERROR(__xludf.DUMMYFUNCTION("IF($A557="""","""",VLOOKUP($A557,IMPORTRANGE(""https://docs.google.com/spreadsheets/d/1Kz8qNPZIqq10folTQrs7L1dYLQj0XaG2K3NIs_apK40/edit#gid=0"",""bd!A1:N1000""),12,FALSE))"),"")</f>
        <v/>
      </c>
      <c r="E557" s="5" t="str">
        <f>IFERROR(__xludf.DUMMYFUNCTION("IF($A557="""","""",VLOOKUP($A557,IMPORTRANGE(""https://docs.google.com/spreadsheets/d/1Kz8qNPZIqq10folTQrs7L1dYLQj0XaG2K3NIs_apK40/edit#gid=0"",""bd!A1:N1000""),11,FALSE))"),"")</f>
        <v/>
      </c>
      <c r="F557" s="5" t="str">
        <f>IFERROR(__xludf.DUMMYFUNCTION("if(A557="""","""",SPLIT(E557,"",""))"),"")</f>
        <v/>
      </c>
      <c r="G557" s="5"/>
      <c r="H557" s="6" t="str">
        <f t="shared" si="1"/>
        <v/>
      </c>
      <c r="K557" s="7"/>
    </row>
    <row r="558">
      <c r="A558" s="8"/>
      <c r="B558" s="5" t="str">
        <f>IFERROR(__xludf.DUMMYFUNCTION("IF(A558="""","""",VLOOKUP(A558,IMPORTRANGE(""https://docs.google.com/spreadsheets/d/1Kz8qNPZIqq10folTQrs7L1dYLQj0XaG2K3NIs_apK40/edit#gid=0"",""bd!A1:N1000""),2,FALSE))"),"")</f>
        <v/>
      </c>
      <c r="C558" s="5" t="str">
        <f>IFERROR(__xludf.DUMMYFUNCTION("IF($A558="""","""",VLOOKUP($A558,IMPORTRANGE(""https://docs.google.com/spreadsheets/d/1Kz8qNPZIqq10folTQrs7L1dYLQj0XaG2K3NIs_apK40/edit#gid=0"",""bd!A1:N1000""),3,FALSE))"),"")</f>
        <v/>
      </c>
      <c r="D558" s="5" t="str">
        <f>IFERROR(__xludf.DUMMYFUNCTION("IF($A558="""","""",VLOOKUP($A558,IMPORTRANGE(""https://docs.google.com/spreadsheets/d/1Kz8qNPZIqq10folTQrs7L1dYLQj0XaG2K3NIs_apK40/edit#gid=0"",""bd!A1:N1000""),12,FALSE))"),"")</f>
        <v/>
      </c>
      <c r="E558" s="5" t="str">
        <f>IFERROR(__xludf.DUMMYFUNCTION("IF($A558="""","""",VLOOKUP($A558,IMPORTRANGE(""https://docs.google.com/spreadsheets/d/1Kz8qNPZIqq10folTQrs7L1dYLQj0XaG2K3NIs_apK40/edit#gid=0"",""bd!A1:N1000""),11,FALSE))"),"")</f>
        <v/>
      </c>
      <c r="F558" s="5" t="str">
        <f>IFERROR(__xludf.DUMMYFUNCTION("if(A558="""","""",SPLIT(E558,"",""))"),"")</f>
        <v/>
      </c>
      <c r="G558" s="5"/>
      <c r="H558" s="6" t="str">
        <f t="shared" si="1"/>
        <v/>
      </c>
      <c r="K558" s="7"/>
    </row>
    <row r="559">
      <c r="A559" s="8"/>
      <c r="B559" s="5" t="str">
        <f>IFERROR(__xludf.DUMMYFUNCTION("IF(A559="""","""",VLOOKUP(A559,IMPORTRANGE(""https://docs.google.com/spreadsheets/d/1Kz8qNPZIqq10folTQrs7L1dYLQj0XaG2K3NIs_apK40/edit#gid=0"",""bd!A1:N1000""),2,FALSE))"),"")</f>
        <v/>
      </c>
      <c r="C559" s="5" t="str">
        <f>IFERROR(__xludf.DUMMYFUNCTION("IF($A559="""","""",VLOOKUP($A559,IMPORTRANGE(""https://docs.google.com/spreadsheets/d/1Kz8qNPZIqq10folTQrs7L1dYLQj0XaG2K3NIs_apK40/edit#gid=0"",""bd!A1:N1000""),3,FALSE))"),"")</f>
        <v/>
      </c>
      <c r="D559" s="5" t="str">
        <f>IFERROR(__xludf.DUMMYFUNCTION("IF($A559="""","""",VLOOKUP($A559,IMPORTRANGE(""https://docs.google.com/spreadsheets/d/1Kz8qNPZIqq10folTQrs7L1dYLQj0XaG2K3NIs_apK40/edit#gid=0"",""bd!A1:N1000""),12,FALSE))"),"")</f>
        <v/>
      </c>
      <c r="E559" s="5" t="str">
        <f>IFERROR(__xludf.DUMMYFUNCTION("IF($A559="""","""",VLOOKUP($A559,IMPORTRANGE(""https://docs.google.com/spreadsheets/d/1Kz8qNPZIqq10folTQrs7L1dYLQj0XaG2K3NIs_apK40/edit#gid=0"",""bd!A1:N1000""),11,FALSE))"),"")</f>
        <v/>
      </c>
      <c r="F559" s="5" t="str">
        <f>IFERROR(__xludf.DUMMYFUNCTION("if(A559="""","""",SPLIT(E559,"",""))"),"")</f>
        <v/>
      </c>
      <c r="G559" s="5"/>
      <c r="H559" s="6" t="str">
        <f t="shared" si="1"/>
        <v/>
      </c>
      <c r="K559" s="7"/>
    </row>
    <row r="560">
      <c r="A560" s="8"/>
      <c r="B560" s="5" t="str">
        <f>IFERROR(__xludf.DUMMYFUNCTION("IF(A560="""","""",VLOOKUP(A560,IMPORTRANGE(""https://docs.google.com/spreadsheets/d/1Kz8qNPZIqq10folTQrs7L1dYLQj0XaG2K3NIs_apK40/edit#gid=0"",""bd!A1:N1000""),2,FALSE))"),"")</f>
        <v/>
      </c>
      <c r="C560" s="5" t="str">
        <f>IFERROR(__xludf.DUMMYFUNCTION("IF($A560="""","""",VLOOKUP($A560,IMPORTRANGE(""https://docs.google.com/spreadsheets/d/1Kz8qNPZIqq10folTQrs7L1dYLQj0XaG2K3NIs_apK40/edit#gid=0"",""bd!A1:N1000""),3,FALSE))"),"")</f>
        <v/>
      </c>
      <c r="D560" s="5" t="str">
        <f>IFERROR(__xludf.DUMMYFUNCTION("IF($A560="""","""",VLOOKUP($A560,IMPORTRANGE(""https://docs.google.com/spreadsheets/d/1Kz8qNPZIqq10folTQrs7L1dYLQj0XaG2K3NIs_apK40/edit#gid=0"",""bd!A1:N1000""),12,FALSE))"),"")</f>
        <v/>
      </c>
      <c r="E560" s="5" t="str">
        <f>IFERROR(__xludf.DUMMYFUNCTION("IF($A560="""","""",VLOOKUP($A560,IMPORTRANGE(""https://docs.google.com/spreadsheets/d/1Kz8qNPZIqq10folTQrs7L1dYLQj0XaG2K3NIs_apK40/edit#gid=0"",""bd!A1:N1000""),11,FALSE))"),"")</f>
        <v/>
      </c>
      <c r="F560" s="5" t="str">
        <f>IFERROR(__xludf.DUMMYFUNCTION("if(A560="""","""",SPLIT(E560,"",""))"),"")</f>
        <v/>
      </c>
      <c r="G560" s="5"/>
      <c r="H560" s="6" t="str">
        <f t="shared" si="1"/>
        <v/>
      </c>
      <c r="K560" s="7"/>
    </row>
    <row r="561">
      <c r="A561" s="8"/>
      <c r="B561" s="5" t="str">
        <f>IFERROR(__xludf.DUMMYFUNCTION("IF(A561="""","""",VLOOKUP(A561,IMPORTRANGE(""https://docs.google.com/spreadsheets/d/1Kz8qNPZIqq10folTQrs7L1dYLQj0XaG2K3NIs_apK40/edit#gid=0"",""bd!A1:N1000""),2,FALSE))"),"")</f>
        <v/>
      </c>
      <c r="C561" s="5" t="str">
        <f>IFERROR(__xludf.DUMMYFUNCTION("IF($A561="""","""",VLOOKUP($A561,IMPORTRANGE(""https://docs.google.com/spreadsheets/d/1Kz8qNPZIqq10folTQrs7L1dYLQj0XaG2K3NIs_apK40/edit#gid=0"",""bd!A1:N1000""),3,FALSE))"),"")</f>
        <v/>
      </c>
      <c r="D561" s="5" t="str">
        <f>IFERROR(__xludf.DUMMYFUNCTION("IF($A561="""","""",VLOOKUP($A561,IMPORTRANGE(""https://docs.google.com/spreadsheets/d/1Kz8qNPZIqq10folTQrs7L1dYLQj0XaG2K3NIs_apK40/edit#gid=0"",""bd!A1:N1000""),12,FALSE))"),"")</f>
        <v/>
      </c>
      <c r="E561" s="5" t="str">
        <f>IFERROR(__xludf.DUMMYFUNCTION("IF($A561="""","""",VLOOKUP($A561,IMPORTRANGE(""https://docs.google.com/spreadsheets/d/1Kz8qNPZIqq10folTQrs7L1dYLQj0XaG2K3NIs_apK40/edit#gid=0"",""bd!A1:N1000""),11,FALSE))"),"")</f>
        <v/>
      </c>
      <c r="F561" s="5" t="str">
        <f>IFERROR(__xludf.DUMMYFUNCTION("if(A561="""","""",SPLIT(E561,"",""))"),"")</f>
        <v/>
      </c>
      <c r="G561" s="5"/>
      <c r="H561" s="6" t="str">
        <f t="shared" si="1"/>
        <v/>
      </c>
      <c r="K561" s="7"/>
    </row>
    <row r="562">
      <c r="A562" s="8"/>
      <c r="B562" s="5" t="str">
        <f>IFERROR(__xludf.DUMMYFUNCTION("IF(A562="""","""",VLOOKUP(A562,IMPORTRANGE(""https://docs.google.com/spreadsheets/d/1Kz8qNPZIqq10folTQrs7L1dYLQj0XaG2K3NIs_apK40/edit#gid=0"",""bd!A1:N1000""),2,FALSE))"),"")</f>
        <v/>
      </c>
      <c r="C562" s="5" t="str">
        <f>IFERROR(__xludf.DUMMYFUNCTION("IF($A562="""","""",VLOOKUP($A562,IMPORTRANGE(""https://docs.google.com/spreadsheets/d/1Kz8qNPZIqq10folTQrs7L1dYLQj0XaG2K3NIs_apK40/edit#gid=0"",""bd!A1:N1000""),3,FALSE))"),"")</f>
        <v/>
      </c>
      <c r="D562" s="5" t="str">
        <f>IFERROR(__xludf.DUMMYFUNCTION("IF($A562="""","""",VLOOKUP($A562,IMPORTRANGE(""https://docs.google.com/spreadsheets/d/1Kz8qNPZIqq10folTQrs7L1dYLQj0XaG2K3NIs_apK40/edit#gid=0"",""bd!A1:N1000""),12,FALSE))"),"")</f>
        <v/>
      </c>
      <c r="E562" s="5" t="str">
        <f>IFERROR(__xludf.DUMMYFUNCTION("IF($A562="""","""",VLOOKUP($A562,IMPORTRANGE(""https://docs.google.com/spreadsheets/d/1Kz8qNPZIqq10folTQrs7L1dYLQj0XaG2K3NIs_apK40/edit#gid=0"",""bd!A1:N1000""),11,FALSE))"),"")</f>
        <v/>
      </c>
      <c r="F562" s="5" t="str">
        <f>IFERROR(__xludf.DUMMYFUNCTION("if(A562="""","""",SPLIT(E562,"",""))"),"")</f>
        <v/>
      </c>
      <c r="G562" s="5"/>
      <c r="H562" s="6" t="str">
        <f t="shared" si="1"/>
        <v/>
      </c>
      <c r="K562" s="7"/>
    </row>
    <row r="563">
      <c r="A563" s="8"/>
      <c r="B563" s="5" t="str">
        <f>IFERROR(__xludf.DUMMYFUNCTION("IF(A563="""","""",VLOOKUP(A563,IMPORTRANGE(""https://docs.google.com/spreadsheets/d/1Kz8qNPZIqq10folTQrs7L1dYLQj0XaG2K3NIs_apK40/edit#gid=0"",""bd!A1:N1000""),2,FALSE))"),"")</f>
        <v/>
      </c>
      <c r="C563" s="5" t="str">
        <f>IFERROR(__xludf.DUMMYFUNCTION("IF($A563="""","""",VLOOKUP($A563,IMPORTRANGE(""https://docs.google.com/spreadsheets/d/1Kz8qNPZIqq10folTQrs7L1dYLQj0XaG2K3NIs_apK40/edit#gid=0"",""bd!A1:N1000""),3,FALSE))"),"")</f>
        <v/>
      </c>
      <c r="D563" s="5" t="str">
        <f>IFERROR(__xludf.DUMMYFUNCTION("IF($A563="""","""",VLOOKUP($A563,IMPORTRANGE(""https://docs.google.com/spreadsheets/d/1Kz8qNPZIqq10folTQrs7L1dYLQj0XaG2K3NIs_apK40/edit#gid=0"",""bd!A1:N1000""),12,FALSE))"),"")</f>
        <v/>
      </c>
      <c r="E563" s="5" t="str">
        <f>IFERROR(__xludf.DUMMYFUNCTION("IF($A563="""","""",VLOOKUP($A563,IMPORTRANGE(""https://docs.google.com/spreadsheets/d/1Kz8qNPZIqq10folTQrs7L1dYLQj0XaG2K3NIs_apK40/edit#gid=0"",""bd!A1:N1000""),11,FALSE))"),"")</f>
        <v/>
      </c>
      <c r="F563" s="5" t="str">
        <f>IFERROR(__xludf.DUMMYFUNCTION("if(A563="""","""",SPLIT(E563,"",""))"),"")</f>
        <v/>
      </c>
      <c r="G563" s="5"/>
      <c r="H563" s="6" t="str">
        <f t="shared" si="1"/>
        <v/>
      </c>
      <c r="K563" s="7"/>
    </row>
    <row r="564">
      <c r="A564" s="8"/>
      <c r="B564" s="5" t="str">
        <f>IFERROR(__xludf.DUMMYFUNCTION("IF(A564="""","""",VLOOKUP(A564,IMPORTRANGE(""https://docs.google.com/spreadsheets/d/1Kz8qNPZIqq10folTQrs7L1dYLQj0XaG2K3NIs_apK40/edit#gid=0"",""bd!A1:N1000""),2,FALSE))"),"")</f>
        <v/>
      </c>
      <c r="C564" s="5" t="str">
        <f>IFERROR(__xludf.DUMMYFUNCTION("IF($A564="""","""",VLOOKUP($A564,IMPORTRANGE(""https://docs.google.com/spreadsheets/d/1Kz8qNPZIqq10folTQrs7L1dYLQj0XaG2K3NIs_apK40/edit#gid=0"",""bd!A1:N1000""),3,FALSE))"),"")</f>
        <v/>
      </c>
      <c r="D564" s="5" t="str">
        <f>IFERROR(__xludf.DUMMYFUNCTION("IF($A564="""","""",VLOOKUP($A564,IMPORTRANGE(""https://docs.google.com/spreadsheets/d/1Kz8qNPZIqq10folTQrs7L1dYLQj0XaG2K3NIs_apK40/edit#gid=0"",""bd!A1:N1000""),12,FALSE))"),"")</f>
        <v/>
      </c>
      <c r="E564" s="5" t="str">
        <f>IFERROR(__xludf.DUMMYFUNCTION("IF($A564="""","""",VLOOKUP($A564,IMPORTRANGE(""https://docs.google.com/spreadsheets/d/1Kz8qNPZIqq10folTQrs7L1dYLQj0XaG2K3NIs_apK40/edit#gid=0"",""bd!A1:N1000""),11,FALSE))"),"")</f>
        <v/>
      </c>
      <c r="F564" s="5" t="str">
        <f>IFERROR(__xludf.DUMMYFUNCTION("if(A564="""","""",SPLIT(E564,"",""))"),"")</f>
        <v/>
      </c>
      <c r="G564" s="5"/>
      <c r="H564" s="6" t="str">
        <f t="shared" si="1"/>
        <v/>
      </c>
      <c r="K564" s="7"/>
    </row>
    <row r="565">
      <c r="A565" s="8"/>
      <c r="B565" s="5" t="str">
        <f>IFERROR(__xludf.DUMMYFUNCTION("IF(A565="""","""",VLOOKUP(A565,IMPORTRANGE(""https://docs.google.com/spreadsheets/d/1Kz8qNPZIqq10folTQrs7L1dYLQj0XaG2K3NIs_apK40/edit#gid=0"",""bd!A1:N1000""),2,FALSE))"),"")</f>
        <v/>
      </c>
      <c r="C565" s="5" t="str">
        <f>IFERROR(__xludf.DUMMYFUNCTION("IF($A565="""","""",VLOOKUP($A565,IMPORTRANGE(""https://docs.google.com/spreadsheets/d/1Kz8qNPZIqq10folTQrs7L1dYLQj0XaG2K3NIs_apK40/edit#gid=0"",""bd!A1:N1000""),3,FALSE))"),"")</f>
        <v/>
      </c>
      <c r="D565" s="5" t="str">
        <f>IFERROR(__xludf.DUMMYFUNCTION("IF($A565="""","""",VLOOKUP($A565,IMPORTRANGE(""https://docs.google.com/spreadsheets/d/1Kz8qNPZIqq10folTQrs7L1dYLQj0XaG2K3NIs_apK40/edit#gid=0"",""bd!A1:N1000""),12,FALSE))"),"")</f>
        <v/>
      </c>
      <c r="E565" s="5" t="str">
        <f>IFERROR(__xludf.DUMMYFUNCTION("IF($A565="""","""",VLOOKUP($A565,IMPORTRANGE(""https://docs.google.com/spreadsheets/d/1Kz8qNPZIqq10folTQrs7L1dYLQj0XaG2K3NIs_apK40/edit#gid=0"",""bd!A1:N1000""),11,FALSE))"),"")</f>
        <v/>
      </c>
      <c r="F565" s="5" t="str">
        <f>IFERROR(__xludf.DUMMYFUNCTION("if(A565="""","""",SPLIT(E565,"",""))"),"")</f>
        <v/>
      </c>
      <c r="G565" s="5"/>
      <c r="H565" s="6" t="str">
        <f t="shared" si="1"/>
        <v/>
      </c>
      <c r="K565" s="7"/>
    </row>
    <row r="566">
      <c r="A566" s="8"/>
      <c r="B566" s="5" t="str">
        <f>IFERROR(__xludf.DUMMYFUNCTION("IF(A566="""","""",VLOOKUP(A566,IMPORTRANGE(""https://docs.google.com/spreadsheets/d/1Kz8qNPZIqq10folTQrs7L1dYLQj0XaG2K3NIs_apK40/edit#gid=0"",""bd!A1:N1000""),2,FALSE))"),"")</f>
        <v/>
      </c>
      <c r="C566" s="5" t="str">
        <f>IFERROR(__xludf.DUMMYFUNCTION("IF($A566="""","""",VLOOKUP($A566,IMPORTRANGE(""https://docs.google.com/spreadsheets/d/1Kz8qNPZIqq10folTQrs7L1dYLQj0XaG2K3NIs_apK40/edit#gid=0"",""bd!A1:N1000""),3,FALSE))"),"")</f>
        <v/>
      </c>
      <c r="D566" s="5" t="str">
        <f>IFERROR(__xludf.DUMMYFUNCTION("IF($A566="""","""",VLOOKUP($A566,IMPORTRANGE(""https://docs.google.com/spreadsheets/d/1Kz8qNPZIqq10folTQrs7L1dYLQj0XaG2K3NIs_apK40/edit#gid=0"",""bd!A1:N1000""),12,FALSE))"),"")</f>
        <v/>
      </c>
      <c r="E566" s="5" t="str">
        <f>IFERROR(__xludf.DUMMYFUNCTION("IF($A566="""","""",VLOOKUP($A566,IMPORTRANGE(""https://docs.google.com/spreadsheets/d/1Kz8qNPZIqq10folTQrs7L1dYLQj0XaG2K3NIs_apK40/edit#gid=0"",""bd!A1:N1000""),11,FALSE))"),"")</f>
        <v/>
      </c>
      <c r="F566" s="5" t="str">
        <f>IFERROR(__xludf.DUMMYFUNCTION("if(A566="""","""",SPLIT(E566,"",""))"),"")</f>
        <v/>
      </c>
      <c r="G566" s="5"/>
      <c r="H566" s="6" t="str">
        <f t="shared" si="1"/>
        <v/>
      </c>
      <c r="K566" s="7"/>
    </row>
    <row r="567">
      <c r="A567" s="8"/>
      <c r="B567" s="5" t="str">
        <f>IFERROR(__xludf.DUMMYFUNCTION("IF(A567="""","""",VLOOKUP(A567,IMPORTRANGE(""https://docs.google.com/spreadsheets/d/1Kz8qNPZIqq10folTQrs7L1dYLQj0XaG2K3NIs_apK40/edit#gid=0"",""bd!A1:N1000""),2,FALSE))"),"")</f>
        <v/>
      </c>
      <c r="C567" s="5" t="str">
        <f>IFERROR(__xludf.DUMMYFUNCTION("IF($A567="""","""",VLOOKUP($A567,IMPORTRANGE(""https://docs.google.com/spreadsheets/d/1Kz8qNPZIqq10folTQrs7L1dYLQj0XaG2K3NIs_apK40/edit#gid=0"",""bd!A1:N1000""),3,FALSE))"),"")</f>
        <v/>
      </c>
      <c r="D567" s="5" t="str">
        <f>IFERROR(__xludf.DUMMYFUNCTION("IF($A567="""","""",VLOOKUP($A567,IMPORTRANGE(""https://docs.google.com/spreadsheets/d/1Kz8qNPZIqq10folTQrs7L1dYLQj0XaG2K3NIs_apK40/edit#gid=0"",""bd!A1:N1000""),12,FALSE))"),"")</f>
        <v/>
      </c>
      <c r="E567" s="5" t="str">
        <f>IFERROR(__xludf.DUMMYFUNCTION("IF($A567="""","""",VLOOKUP($A567,IMPORTRANGE(""https://docs.google.com/spreadsheets/d/1Kz8qNPZIqq10folTQrs7L1dYLQj0XaG2K3NIs_apK40/edit#gid=0"",""bd!A1:N1000""),11,FALSE))"),"")</f>
        <v/>
      </c>
      <c r="F567" s="5" t="str">
        <f>IFERROR(__xludf.DUMMYFUNCTION("if(A567="""","""",SPLIT(E567,"",""))"),"")</f>
        <v/>
      </c>
      <c r="G567" s="5"/>
      <c r="H567" s="6" t="str">
        <f t="shared" si="1"/>
        <v/>
      </c>
      <c r="K567" s="7"/>
    </row>
    <row r="568">
      <c r="A568" s="8"/>
      <c r="B568" s="5" t="str">
        <f>IFERROR(__xludf.DUMMYFUNCTION("IF(A568="""","""",VLOOKUP(A568,IMPORTRANGE(""https://docs.google.com/spreadsheets/d/1Kz8qNPZIqq10folTQrs7L1dYLQj0XaG2K3NIs_apK40/edit#gid=0"",""bd!A1:N1000""),2,FALSE))"),"")</f>
        <v/>
      </c>
      <c r="C568" s="5" t="str">
        <f>IFERROR(__xludf.DUMMYFUNCTION("IF($A568="""","""",VLOOKUP($A568,IMPORTRANGE(""https://docs.google.com/spreadsheets/d/1Kz8qNPZIqq10folTQrs7L1dYLQj0XaG2K3NIs_apK40/edit#gid=0"",""bd!A1:N1000""),3,FALSE))"),"")</f>
        <v/>
      </c>
      <c r="D568" s="5" t="str">
        <f>IFERROR(__xludf.DUMMYFUNCTION("IF($A568="""","""",VLOOKUP($A568,IMPORTRANGE(""https://docs.google.com/spreadsheets/d/1Kz8qNPZIqq10folTQrs7L1dYLQj0XaG2K3NIs_apK40/edit#gid=0"",""bd!A1:N1000""),12,FALSE))"),"")</f>
        <v/>
      </c>
      <c r="E568" s="5" t="str">
        <f>IFERROR(__xludf.DUMMYFUNCTION("IF($A568="""","""",VLOOKUP($A568,IMPORTRANGE(""https://docs.google.com/spreadsheets/d/1Kz8qNPZIqq10folTQrs7L1dYLQj0XaG2K3NIs_apK40/edit#gid=0"",""bd!A1:N1000""),11,FALSE))"),"")</f>
        <v/>
      </c>
      <c r="F568" s="5" t="str">
        <f>IFERROR(__xludf.DUMMYFUNCTION("if(A568="""","""",SPLIT(E568,"",""))"),"")</f>
        <v/>
      </c>
      <c r="G568" s="5"/>
      <c r="H568" s="6" t="str">
        <f t="shared" si="1"/>
        <v/>
      </c>
      <c r="K568" s="7"/>
    </row>
    <row r="569">
      <c r="A569" s="8"/>
      <c r="B569" s="5" t="str">
        <f>IFERROR(__xludf.DUMMYFUNCTION("IF(A569="""","""",VLOOKUP(A569,IMPORTRANGE(""https://docs.google.com/spreadsheets/d/1Kz8qNPZIqq10folTQrs7L1dYLQj0XaG2K3NIs_apK40/edit#gid=0"",""bd!A1:N1000""),2,FALSE))"),"")</f>
        <v/>
      </c>
      <c r="C569" s="5" t="str">
        <f>IFERROR(__xludf.DUMMYFUNCTION("IF($A569="""","""",VLOOKUP($A569,IMPORTRANGE(""https://docs.google.com/spreadsheets/d/1Kz8qNPZIqq10folTQrs7L1dYLQj0XaG2K3NIs_apK40/edit#gid=0"",""bd!A1:N1000""),3,FALSE))"),"")</f>
        <v/>
      </c>
      <c r="D569" s="5" t="str">
        <f>IFERROR(__xludf.DUMMYFUNCTION("IF($A569="""","""",VLOOKUP($A569,IMPORTRANGE(""https://docs.google.com/spreadsheets/d/1Kz8qNPZIqq10folTQrs7L1dYLQj0XaG2K3NIs_apK40/edit#gid=0"",""bd!A1:N1000""),12,FALSE))"),"")</f>
        <v/>
      </c>
      <c r="E569" s="5" t="str">
        <f>IFERROR(__xludf.DUMMYFUNCTION("IF($A569="""","""",VLOOKUP($A569,IMPORTRANGE(""https://docs.google.com/spreadsheets/d/1Kz8qNPZIqq10folTQrs7L1dYLQj0XaG2K3NIs_apK40/edit#gid=0"",""bd!A1:N1000""),11,FALSE))"),"")</f>
        <v/>
      </c>
      <c r="F569" s="5" t="str">
        <f>IFERROR(__xludf.DUMMYFUNCTION("if(A569="""","""",SPLIT(E569,"",""))"),"")</f>
        <v/>
      </c>
      <c r="G569" s="5"/>
      <c r="H569" s="6" t="str">
        <f t="shared" si="1"/>
        <v/>
      </c>
      <c r="K569" s="7"/>
    </row>
    <row r="570">
      <c r="A570" s="8"/>
      <c r="B570" s="5" t="str">
        <f>IFERROR(__xludf.DUMMYFUNCTION("IF(A570="""","""",VLOOKUP(A570,IMPORTRANGE(""https://docs.google.com/spreadsheets/d/1Kz8qNPZIqq10folTQrs7L1dYLQj0XaG2K3NIs_apK40/edit#gid=0"",""bd!A1:N1000""),2,FALSE))"),"")</f>
        <v/>
      </c>
      <c r="C570" s="5" t="str">
        <f>IFERROR(__xludf.DUMMYFUNCTION("IF($A570="""","""",VLOOKUP($A570,IMPORTRANGE(""https://docs.google.com/spreadsheets/d/1Kz8qNPZIqq10folTQrs7L1dYLQj0XaG2K3NIs_apK40/edit#gid=0"",""bd!A1:N1000""),3,FALSE))"),"")</f>
        <v/>
      </c>
      <c r="D570" s="5" t="str">
        <f>IFERROR(__xludf.DUMMYFUNCTION("IF($A570="""","""",VLOOKUP($A570,IMPORTRANGE(""https://docs.google.com/spreadsheets/d/1Kz8qNPZIqq10folTQrs7L1dYLQj0XaG2K3NIs_apK40/edit#gid=0"",""bd!A1:N1000""),12,FALSE))"),"")</f>
        <v/>
      </c>
      <c r="E570" s="5" t="str">
        <f>IFERROR(__xludf.DUMMYFUNCTION("IF($A570="""","""",VLOOKUP($A570,IMPORTRANGE(""https://docs.google.com/spreadsheets/d/1Kz8qNPZIqq10folTQrs7L1dYLQj0XaG2K3NIs_apK40/edit#gid=0"",""bd!A1:N1000""),11,FALSE))"),"")</f>
        <v/>
      </c>
      <c r="F570" s="5" t="str">
        <f>IFERROR(__xludf.DUMMYFUNCTION("if(A570="""","""",SPLIT(E570,"",""))"),"")</f>
        <v/>
      </c>
      <c r="G570" s="5"/>
      <c r="H570" s="6" t="str">
        <f t="shared" si="1"/>
        <v/>
      </c>
      <c r="K570" s="7"/>
    </row>
    <row r="571">
      <c r="A571" s="8"/>
      <c r="B571" s="5" t="str">
        <f>IFERROR(__xludf.DUMMYFUNCTION("IF(A571="""","""",VLOOKUP(A571,IMPORTRANGE(""https://docs.google.com/spreadsheets/d/1Kz8qNPZIqq10folTQrs7L1dYLQj0XaG2K3NIs_apK40/edit#gid=0"",""bd!A1:N1000""),2,FALSE))"),"")</f>
        <v/>
      </c>
      <c r="C571" s="5" t="str">
        <f>IFERROR(__xludf.DUMMYFUNCTION("IF($A571="""","""",VLOOKUP($A571,IMPORTRANGE(""https://docs.google.com/spreadsheets/d/1Kz8qNPZIqq10folTQrs7L1dYLQj0XaG2K3NIs_apK40/edit#gid=0"",""bd!A1:N1000""),3,FALSE))"),"")</f>
        <v/>
      </c>
      <c r="D571" s="5" t="str">
        <f>IFERROR(__xludf.DUMMYFUNCTION("IF($A571="""","""",VLOOKUP($A571,IMPORTRANGE(""https://docs.google.com/spreadsheets/d/1Kz8qNPZIqq10folTQrs7L1dYLQj0XaG2K3NIs_apK40/edit#gid=0"",""bd!A1:N1000""),12,FALSE))"),"")</f>
        <v/>
      </c>
      <c r="E571" s="5" t="str">
        <f>IFERROR(__xludf.DUMMYFUNCTION("IF($A571="""","""",VLOOKUP($A571,IMPORTRANGE(""https://docs.google.com/spreadsheets/d/1Kz8qNPZIqq10folTQrs7L1dYLQj0XaG2K3NIs_apK40/edit#gid=0"",""bd!A1:N1000""),11,FALSE))"),"")</f>
        <v/>
      </c>
      <c r="F571" s="5" t="str">
        <f>IFERROR(__xludf.DUMMYFUNCTION("if(A571="""","""",SPLIT(E571,"",""))"),"")</f>
        <v/>
      </c>
      <c r="G571" s="5"/>
      <c r="H571" s="6" t="str">
        <f t="shared" si="1"/>
        <v/>
      </c>
      <c r="K571" s="7"/>
    </row>
    <row r="572">
      <c r="A572" s="8"/>
      <c r="B572" s="5" t="str">
        <f>IFERROR(__xludf.DUMMYFUNCTION("IF(A572="""","""",VLOOKUP(A572,IMPORTRANGE(""https://docs.google.com/spreadsheets/d/1Kz8qNPZIqq10folTQrs7L1dYLQj0XaG2K3NIs_apK40/edit#gid=0"",""bd!A1:N1000""),2,FALSE))"),"")</f>
        <v/>
      </c>
      <c r="C572" s="5" t="str">
        <f>IFERROR(__xludf.DUMMYFUNCTION("IF($A572="""","""",VLOOKUP($A572,IMPORTRANGE(""https://docs.google.com/spreadsheets/d/1Kz8qNPZIqq10folTQrs7L1dYLQj0XaG2K3NIs_apK40/edit#gid=0"",""bd!A1:N1000""),3,FALSE))"),"")</f>
        <v/>
      </c>
      <c r="D572" s="5" t="str">
        <f>IFERROR(__xludf.DUMMYFUNCTION("IF($A572="""","""",VLOOKUP($A572,IMPORTRANGE(""https://docs.google.com/spreadsheets/d/1Kz8qNPZIqq10folTQrs7L1dYLQj0XaG2K3NIs_apK40/edit#gid=0"",""bd!A1:N1000""),12,FALSE))"),"")</f>
        <v/>
      </c>
      <c r="E572" s="5" t="str">
        <f>IFERROR(__xludf.DUMMYFUNCTION("IF($A572="""","""",VLOOKUP($A572,IMPORTRANGE(""https://docs.google.com/spreadsheets/d/1Kz8qNPZIqq10folTQrs7L1dYLQj0XaG2K3NIs_apK40/edit#gid=0"",""bd!A1:N1000""),11,FALSE))"),"")</f>
        <v/>
      </c>
      <c r="F572" s="5" t="str">
        <f>IFERROR(__xludf.DUMMYFUNCTION("if(A572="""","""",SPLIT(E572,"",""))"),"")</f>
        <v/>
      </c>
      <c r="G572" s="5"/>
      <c r="H572" s="6" t="str">
        <f t="shared" si="1"/>
        <v/>
      </c>
      <c r="K572" s="7"/>
    </row>
    <row r="573">
      <c r="A573" s="8"/>
      <c r="B573" s="5" t="str">
        <f>IFERROR(__xludf.DUMMYFUNCTION("IF(A573="""","""",VLOOKUP(A573,IMPORTRANGE(""https://docs.google.com/spreadsheets/d/1Kz8qNPZIqq10folTQrs7L1dYLQj0XaG2K3NIs_apK40/edit#gid=0"",""bd!A1:N1000""),2,FALSE))"),"")</f>
        <v/>
      </c>
      <c r="C573" s="5" t="str">
        <f>IFERROR(__xludf.DUMMYFUNCTION("IF($A573="""","""",VLOOKUP($A573,IMPORTRANGE(""https://docs.google.com/spreadsheets/d/1Kz8qNPZIqq10folTQrs7L1dYLQj0XaG2K3NIs_apK40/edit#gid=0"",""bd!A1:N1000""),3,FALSE))"),"")</f>
        <v/>
      </c>
      <c r="D573" s="5" t="str">
        <f>IFERROR(__xludf.DUMMYFUNCTION("IF($A573="""","""",VLOOKUP($A573,IMPORTRANGE(""https://docs.google.com/spreadsheets/d/1Kz8qNPZIqq10folTQrs7L1dYLQj0XaG2K3NIs_apK40/edit#gid=0"",""bd!A1:N1000""),12,FALSE))"),"")</f>
        <v/>
      </c>
      <c r="E573" s="5" t="str">
        <f>IFERROR(__xludf.DUMMYFUNCTION("IF($A573="""","""",VLOOKUP($A573,IMPORTRANGE(""https://docs.google.com/spreadsheets/d/1Kz8qNPZIqq10folTQrs7L1dYLQj0XaG2K3NIs_apK40/edit#gid=0"",""bd!A1:N1000""),11,FALSE))"),"")</f>
        <v/>
      </c>
      <c r="F573" s="5" t="str">
        <f>IFERROR(__xludf.DUMMYFUNCTION("if(A573="""","""",SPLIT(E573,"",""))"),"")</f>
        <v/>
      </c>
      <c r="G573" s="5"/>
      <c r="H573" s="6" t="str">
        <f t="shared" si="1"/>
        <v/>
      </c>
      <c r="K573" s="7"/>
    </row>
    <row r="574">
      <c r="A574" s="8"/>
      <c r="B574" s="5" t="str">
        <f>IFERROR(__xludf.DUMMYFUNCTION("IF(A574="""","""",VLOOKUP(A574,IMPORTRANGE(""https://docs.google.com/spreadsheets/d/1Kz8qNPZIqq10folTQrs7L1dYLQj0XaG2K3NIs_apK40/edit#gid=0"",""bd!A1:N1000""),2,FALSE))"),"")</f>
        <v/>
      </c>
      <c r="C574" s="5" t="str">
        <f>IFERROR(__xludf.DUMMYFUNCTION("IF($A574="""","""",VLOOKUP($A574,IMPORTRANGE(""https://docs.google.com/spreadsheets/d/1Kz8qNPZIqq10folTQrs7L1dYLQj0XaG2K3NIs_apK40/edit#gid=0"",""bd!A1:N1000""),3,FALSE))"),"")</f>
        <v/>
      </c>
      <c r="D574" s="5" t="str">
        <f>IFERROR(__xludf.DUMMYFUNCTION("IF($A574="""","""",VLOOKUP($A574,IMPORTRANGE(""https://docs.google.com/spreadsheets/d/1Kz8qNPZIqq10folTQrs7L1dYLQj0XaG2K3NIs_apK40/edit#gid=0"",""bd!A1:N1000""),12,FALSE))"),"")</f>
        <v/>
      </c>
      <c r="E574" s="5" t="str">
        <f>IFERROR(__xludf.DUMMYFUNCTION("IF($A574="""","""",VLOOKUP($A574,IMPORTRANGE(""https://docs.google.com/spreadsheets/d/1Kz8qNPZIqq10folTQrs7L1dYLQj0XaG2K3NIs_apK40/edit#gid=0"",""bd!A1:N1000""),11,FALSE))"),"")</f>
        <v/>
      </c>
      <c r="F574" s="5" t="str">
        <f>IFERROR(__xludf.DUMMYFUNCTION("if(A574="""","""",SPLIT(E574,"",""))"),"")</f>
        <v/>
      </c>
      <c r="G574" s="5"/>
      <c r="H574" s="6" t="str">
        <f t="shared" si="1"/>
        <v/>
      </c>
      <c r="K574" s="7"/>
    </row>
    <row r="575">
      <c r="A575" s="8"/>
      <c r="B575" s="5" t="str">
        <f>IFERROR(__xludf.DUMMYFUNCTION("IF(A575="""","""",VLOOKUP(A575,IMPORTRANGE(""https://docs.google.com/spreadsheets/d/1Kz8qNPZIqq10folTQrs7L1dYLQj0XaG2K3NIs_apK40/edit#gid=0"",""bd!A1:N1000""),2,FALSE))"),"")</f>
        <v/>
      </c>
      <c r="C575" s="5" t="str">
        <f>IFERROR(__xludf.DUMMYFUNCTION("IF($A575="""","""",VLOOKUP($A575,IMPORTRANGE(""https://docs.google.com/spreadsheets/d/1Kz8qNPZIqq10folTQrs7L1dYLQj0XaG2K3NIs_apK40/edit#gid=0"",""bd!A1:N1000""),3,FALSE))"),"")</f>
        <v/>
      </c>
      <c r="D575" s="5" t="str">
        <f>IFERROR(__xludf.DUMMYFUNCTION("IF($A575="""","""",VLOOKUP($A575,IMPORTRANGE(""https://docs.google.com/spreadsheets/d/1Kz8qNPZIqq10folTQrs7L1dYLQj0XaG2K3NIs_apK40/edit#gid=0"",""bd!A1:N1000""),12,FALSE))"),"")</f>
        <v/>
      </c>
      <c r="E575" s="5" t="str">
        <f>IFERROR(__xludf.DUMMYFUNCTION("IF($A575="""","""",VLOOKUP($A575,IMPORTRANGE(""https://docs.google.com/spreadsheets/d/1Kz8qNPZIqq10folTQrs7L1dYLQj0XaG2K3NIs_apK40/edit#gid=0"",""bd!A1:N1000""),11,FALSE))"),"")</f>
        <v/>
      </c>
      <c r="F575" s="5" t="str">
        <f>IFERROR(__xludf.DUMMYFUNCTION("if(A575="""","""",SPLIT(E575,"",""))"),"")</f>
        <v/>
      </c>
      <c r="G575" s="5"/>
      <c r="H575" s="6" t="str">
        <f t="shared" si="1"/>
        <v/>
      </c>
      <c r="K575" s="7"/>
    </row>
    <row r="576">
      <c r="A576" s="8"/>
      <c r="B576" s="5" t="str">
        <f>IFERROR(__xludf.DUMMYFUNCTION("IF(A576="""","""",VLOOKUP(A576,IMPORTRANGE(""https://docs.google.com/spreadsheets/d/1Kz8qNPZIqq10folTQrs7L1dYLQj0XaG2K3NIs_apK40/edit#gid=0"",""bd!A1:N1000""),2,FALSE))"),"")</f>
        <v/>
      </c>
      <c r="C576" s="5" t="str">
        <f>IFERROR(__xludf.DUMMYFUNCTION("IF($A576="""","""",VLOOKUP($A576,IMPORTRANGE(""https://docs.google.com/spreadsheets/d/1Kz8qNPZIqq10folTQrs7L1dYLQj0XaG2K3NIs_apK40/edit#gid=0"",""bd!A1:N1000""),3,FALSE))"),"")</f>
        <v/>
      </c>
      <c r="D576" s="5" t="str">
        <f>IFERROR(__xludf.DUMMYFUNCTION("IF($A576="""","""",VLOOKUP($A576,IMPORTRANGE(""https://docs.google.com/spreadsheets/d/1Kz8qNPZIqq10folTQrs7L1dYLQj0XaG2K3NIs_apK40/edit#gid=0"",""bd!A1:N1000""),12,FALSE))"),"")</f>
        <v/>
      </c>
      <c r="E576" s="5" t="str">
        <f>IFERROR(__xludf.DUMMYFUNCTION("IF($A576="""","""",VLOOKUP($A576,IMPORTRANGE(""https://docs.google.com/spreadsheets/d/1Kz8qNPZIqq10folTQrs7L1dYLQj0XaG2K3NIs_apK40/edit#gid=0"",""bd!A1:N1000""),11,FALSE))"),"")</f>
        <v/>
      </c>
      <c r="F576" s="5" t="str">
        <f>IFERROR(__xludf.DUMMYFUNCTION("if(A576="""","""",SPLIT(E576,"",""))"),"")</f>
        <v/>
      </c>
      <c r="G576" s="5"/>
      <c r="H576" s="6" t="str">
        <f t="shared" si="1"/>
        <v/>
      </c>
      <c r="K576" s="7"/>
    </row>
    <row r="577">
      <c r="A577" s="8"/>
      <c r="B577" s="5" t="str">
        <f>IFERROR(__xludf.DUMMYFUNCTION("IF(A577="""","""",VLOOKUP(A577,IMPORTRANGE(""https://docs.google.com/spreadsheets/d/1Kz8qNPZIqq10folTQrs7L1dYLQj0XaG2K3NIs_apK40/edit#gid=0"",""bd!A1:N1000""),2,FALSE))"),"")</f>
        <v/>
      </c>
      <c r="C577" s="5" t="str">
        <f>IFERROR(__xludf.DUMMYFUNCTION("IF($A577="""","""",VLOOKUP($A577,IMPORTRANGE(""https://docs.google.com/spreadsheets/d/1Kz8qNPZIqq10folTQrs7L1dYLQj0XaG2K3NIs_apK40/edit#gid=0"",""bd!A1:N1000""),3,FALSE))"),"")</f>
        <v/>
      </c>
      <c r="D577" s="5" t="str">
        <f>IFERROR(__xludf.DUMMYFUNCTION("IF($A577="""","""",VLOOKUP($A577,IMPORTRANGE(""https://docs.google.com/spreadsheets/d/1Kz8qNPZIqq10folTQrs7L1dYLQj0XaG2K3NIs_apK40/edit#gid=0"",""bd!A1:N1000""),12,FALSE))"),"")</f>
        <v/>
      </c>
      <c r="E577" s="5" t="str">
        <f>IFERROR(__xludf.DUMMYFUNCTION("IF($A577="""","""",VLOOKUP($A577,IMPORTRANGE(""https://docs.google.com/spreadsheets/d/1Kz8qNPZIqq10folTQrs7L1dYLQj0XaG2K3NIs_apK40/edit#gid=0"",""bd!A1:N1000""),11,FALSE))"),"")</f>
        <v/>
      </c>
      <c r="F577" s="5" t="str">
        <f>IFERROR(__xludf.DUMMYFUNCTION("if(A577="""","""",SPLIT(E577,"",""))"),"")</f>
        <v/>
      </c>
      <c r="G577" s="5"/>
      <c r="H577" s="6" t="str">
        <f t="shared" si="1"/>
        <v/>
      </c>
      <c r="K577" s="7"/>
    </row>
    <row r="578">
      <c r="A578" s="8"/>
      <c r="B578" s="5" t="str">
        <f>IFERROR(__xludf.DUMMYFUNCTION("IF(A578="""","""",VLOOKUP(A578,IMPORTRANGE(""https://docs.google.com/spreadsheets/d/1Kz8qNPZIqq10folTQrs7L1dYLQj0XaG2K3NIs_apK40/edit#gid=0"",""bd!A1:N1000""),2,FALSE))"),"")</f>
        <v/>
      </c>
      <c r="C578" s="5" t="str">
        <f>IFERROR(__xludf.DUMMYFUNCTION("IF($A578="""","""",VLOOKUP($A578,IMPORTRANGE(""https://docs.google.com/spreadsheets/d/1Kz8qNPZIqq10folTQrs7L1dYLQj0XaG2K3NIs_apK40/edit#gid=0"",""bd!A1:N1000""),3,FALSE))"),"")</f>
        <v/>
      </c>
      <c r="D578" s="5" t="str">
        <f>IFERROR(__xludf.DUMMYFUNCTION("IF($A578="""","""",VLOOKUP($A578,IMPORTRANGE(""https://docs.google.com/spreadsheets/d/1Kz8qNPZIqq10folTQrs7L1dYLQj0XaG2K3NIs_apK40/edit#gid=0"",""bd!A1:N1000""),12,FALSE))"),"")</f>
        <v/>
      </c>
      <c r="E578" s="5" t="str">
        <f>IFERROR(__xludf.DUMMYFUNCTION("IF($A578="""","""",VLOOKUP($A578,IMPORTRANGE(""https://docs.google.com/spreadsheets/d/1Kz8qNPZIqq10folTQrs7L1dYLQj0XaG2K3NIs_apK40/edit#gid=0"",""bd!A1:N1000""),11,FALSE))"),"")</f>
        <v/>
      </c>
      <c r="F578" s="5" t="str">
        <f>IFERROR(__xludf.DUMMYFUNCTION("if(A578="""","""",SPLIT(E578,"",""))"),"")</f>
        <v/>
      </c>
      <c r="G578" s="5"/>
      <c r="H578" s="6" t="str">
        <f t="shared" si="1"/>
        <v/>
      </c>
      <c r="K578" s="7"/>
    </row>
    <row r="579">
      <c r="A579" s="8"/>
      <c r="B579" s="5" t="str">
        <f>IFERROR(__xludf.DUMMYFUNCTION("IF(A579="""","""",VLOOKUP(A579,IMPORTRANGE(""https://docs.google.com/spreadsheets/d/1Kz8qNPZIqq10folTQrs7L1dYLQj0XaG2K3NIs_apK40/edit#gid=0"",""bd!A1:N1000""),2,FALSE))"),"")</f>
        <v/>
      </c>
      <c r="C579" s="5" t="str">
        <f>IFERROR(__xludf.DUMMYFUNCTION("IF($A579="""","""",VLOOKUP($A579,IMPORTRANGE(""https://docs.google.com/spreadsheets/d/1Kz8qNPZIqq10folTQrs7L1dYLQj0XaG2K3NIs_apK40/edit#gid=0"",""bd!A1:N1000""),3,FALSE))"),"")</f>
        <v/>
      </c>
      <c r="D579" s="5" t="str">
        <f>IFERROR(__xludf.DUMMYFUNCTION("IF($A579="""","""",VLOOKUP($A579,IMPORTRANGE(""https://docs.google.com/spreadsheets/d/1Kz8qNPZIqq10folTQrs7L1dYLQj0XaG2K3NIs_apK40/edit#gid=0"",""bd!A1:N1000""),12,FALSE))"),"")</f>
        <v/>
      </c>
      <c r="E579" s="5" t="str">
        <f>IFERROR(__xludf.DUMMYFUNCTION("IF($A579="""","""",VLOOKUP($A579,IMPORTRANGE(""https://docs.google.com/spreadsheets/d/1Kz8qNPZIqq10folTQrs7L1dYLQj0XaG2K3NIs_apK40/edit#gid=0"",""bd!A1:N1000""),11,FALSE))"),"")</f>
        <v/>
      </c>
      <c r="F579" s="5" t="str">
        <f>IFERROR(__xludf.DUMMYFUNCTION("if(A579="""","""",SPLIT(E579,"",""))"),"")</f>
        <v/>
      </c>
      <c r="G579" s="5"/>
      <c r="H579" s="6" t="str">
        <f t="shared" si="1"/>
        <v/>
      </c>
      <c r="K579" s="7"/>
    </row>
    <row r="580">
      <c r="A580" s="8"/>
      <c r="B580" s="5" t="str">
        <f>IFERROR(__xludf.DUMMYFUNCTION("IF(A580="""","""",VLOOKUP(A580,IMPORTRANGE(""https://docs.google.com/spreadsheets/d/1Kz8qNPZIqq10folTQrs7L1dYLQj0XaG2K3NIs_apK40/edit#gid=0"",""bd!A1:N1000""),2,FALSE))"),"")</f>
        <v/>
      </c>
      <c r="C580" s="5" t="str">
        <f>IFERROR(__xludf.DUMMYFUNCTION("IF($A580="""","""",VLOOKUP($A580,IMPORTRANGE(""https://docs.google.com/spreadsheets/d/1Kz8qNPZIqq10folTQrs7L1dYLQj0XaG2K3NIs_apK40/edit#gid=0"",""bd!A1:N1000""),3,FALSE))"),"")</f>
        <v/>
      </c>
      <c r="D580" s="5" t="str">
        <f>IFERROR(__xludf.DUMMYFUNCTION("IF($A580="""","""",VLOOKUP($A580,IMPORTRANGE(""https://docs.google.com/spreadsheets/d/1Kz8qNPZIqq10folTQrs7L1dYLQj0XaG2K3NIs_apK40/edit#gid=0"",""bd!A1:N1000""),12,FALSE))"),"")</f>
        <v/>
      </c>
      <c r="E580" s="5" t="str">
        <f>IFERROR(__xludf.DUMMYFUNCTION("IF($A580="""","""",VLOOKUP($A580,IMPORTRANGE(""https://docs.google.com/spreadsheets/d/1Kz8qNPZIqq10folTQrs7L1dYLQj0XaG2K3NIs_apK40/edit#gid=0"",""bd!A1:N1000""),11,FALSE))"),"")</f>
        <v/>
      </c>
      <c r="F580" s="5" t="str">
        <f>IFERROR(__xludf.DUMMYFUNCTION("if(A580="""","""",SPLIT(E580,"",""))"),"")</f>
        <v/>
      </c>
      <c r="G580" s="5"/>
      <c r="H580" s="6" t="str">
        <f t="shared" si="1"/>
        <v/>
      </c>
      <c r="K580" s="7"/>
    </row>
    <row r="581">
      <c r="A581" s="8"/>
      <c r="B581" s="5" t="str">
        <f>IFERROR(__xludf.DUMMYFUNCTION("IF(A581="""","""",VLOOKUP(A581,IMPORTRANGE(""https://docs.google.com/spreadsheets/d/1Kz8qNPZIqq10folTQrs7L1dYLQj0XaG2K3NIs_apK40/edit#gid=0"",""bd!A1:N1000""),2,FALSE))"),"")</f>
        <v/>
      </c>
      <c r="C581" s="5" t="str">
        <f>IFERROR(__xludf.DUMMYFUNCTION("IF($A581="""","""",VLOOKUP($A581,IMPORTRANGE(""https://docs.google.com/spreadsheets/d/1Kz8qNPZIqq10folTQrs7L1dYLQj0XaG2K3NIs_apK40/edit#gid=0"",""bd!A1:N1000""),3,FALSE))"),"")</f>
        <v/>
      </c>
      <c r="D581" s="5" t="str">
        <f>IFERROR(__xludf.DUMMYFUNCTION("IF($A581="""","""",VLOOKUP($A581,IMPORTRANGE(""https://docs.google.com/spreadsheets/d/1Kz8qNPZIqq10folTQrs7L1dYLQj0XaG2K3NIs_apK40/edit#gid=0"",""bd!A1:N1000""),12,FALSE))"),"")</f>
        <v/>
      </c>
      <c r="E581" s="5" t="str">
        <f>IFERROR(__xludf.DUMMYFUNCTION("IF($A581="""","""",VLOOKUP($A581,IMPORTRANGE(""https://docs.google.com/spreadsheets/d/1Kz8qNPZIqq10folTQrs7L1dYLQj0XaG2K3NIs_apK40/edit#gid=0"",""bd!A1:N1000""),11,FALSE))"),"")</f>
        <v/>
      </c>
      <c r="F581" s="5" t="str">
        <f>IFERROR(__xludf.DUMMYFUNCTION("if(A581="""","""",SPLIT(E581,"",""))"),"")</f>
        <v/>
      </c>
      <c r="G581" s="5"/>
      <c r="H581" s="6" t="str">
        <f t="shared" si="1"/>
        <v/>
      </c>
      <c r="K581" s="7"/>
    </row>
    <row r="582">
      <c r="A582" s="8"/>
      <c r="B582" s="5" t="str">
        <f>IFERROR(__xludf.DUMMYFUNCTION("IF(A582="""","""",VLOOKUP(A582,IMPORTRANGE(""https://docs.google.com/spreadsheets/d/1Kz8qNPZIqq10folTQrs7L1dYLQj0XaG2K3NIs_apK40/edit#gid=0"",""bd!A1:N1000""),2,FALSE))"),"")</f>
        <v/>
      </c>
      <c r="C582" s="5" t="str">
        <f>IFERROR(__xludf.DUMMYFUNCTION("IF($A582="""","""",VLOOKUP($A582,IMPORTRANGE(""https://docs.google.com/spreadsheets/d/1Kz8qNPZIqq10folTQrs7L1dYLQj0XaG2K3NIs_apK40/edit#gid=0"",""bd!A1:N1000""),3,FALSE))"),"")</f>
        <v/>
      </c>
      <c r="D582" s="5" t="str">
        <f>IFERROR(__xludf.DUMMYFUNCTION("IF($A582="""","""",VLOOKUP($A582,IMPORTRANGE(""https://docs.google.com/spreadsheets/d/1Kz8qNPZIqq10folTQrs7L1dYLQj0XaG2K3NIs_apK40/edit#gid=0"",""bd!A1:N1000""),12,FALSE))"),"")</f>
        <v/>
      </c>
      <c r="E582" s="5" t="str">
        <f>IFERROR(__xludf.DUMMYFUNCTION("IF($A582="""","""",VLOOKUP($A582,IMPORTRANGE(""https://docs.google.com/spreadsheets/d/1Kz8qNPZIqq10folTQrs7L1dYLQj0XaG2K3NIs_apK40/edit#gid=0"",""bd!A1:N1000""),11,FALSE))"),"")</f>
        <v/>
      </c>
      <c r="F582" s="5" t="str">
        <f>IFERROR(__xludf.DUMMYFUNCTION("if(A582="""","""",SPLIT(E582,"",""))"),"")</f>
        <v/>
      </c>
      <c r="G582" s="5"/>
      <c r="H582" s="6" t="str">
        <f t="shared" si="1"/>
        <v/>
      </c>
      <c r="K582" s="7"/>
    </row>
    <row r="583">
      <c r="A583" s="8"/>
      <c r="B583" s="5" t="str">
        <f>IFERROR(__xludf.DUMMYFUNCTION("IF(A583="""","""",VLOOKUP(A583,IMPORTRANGE(""https://docs.google.com/spreadsheets/d/1Kz8qNPZIqq10folTQrs7L1dYLQj0XaG2K3NIs_apK40/edit#gid=0"",""bd!A1:N1000""),2,FALSE))"),"")</f>
        <v/>
      </c>
      <c r="C583" s="5" t="str">
        <f>IFERROR(__xludf.DUMMYFUNCTION("IF($A583="""","""",VLOOKUP($A583,IMPORTRANGE(""https://docs.google.com/spreadsheets/d/1Kz8qNPZIqq10folTQrs7L1dYLQj0XaG2K3NIs_apK40/edit#gid=0"",""bd!A1:N1000""),3,FALSE))"),"")</f>
        <v/>
      </c>
      <c r="D583" s="5" t="str">
        <f>IFERROR(__xludf.DUMMYFUNCTION("IF($A583="""","""",VLOOKUP($A583,IMPORTRANGE(""https://docs.google.com/spreadsheets/d/1Kz8qNPZIqq10folTQrs7L1dYLQj0XaG2K3NIs_apK40/edit#gid=0"",""bd!A1:N1000""),12,FALSE))"),"")</f>
        <v/>
      </c>
      <c r="E583" s="5" t="str">
        <f>IFERROR(__xludf.DUMMYFUNCTION("IF($A583="""","""",VLOOKUP($A583,IMPORTRANGE(""https://docs.google.com/spreadsheets/d/1Kz8qNPZIqq10folTQrs7L1dYLQj0XaG2K3NIs_apK40/edit#gid=0"",""bd!A1:N1000""),11,FALSE))"),"")</f>
        <v/>
      </c>
      <c r="F583" s="5" t="str">
        <f>IFERROR(__xludf.DUMMYFUNCTION("if(A583="""","""",SPLIT(E583,"",""))"),"")</f>
        <v/>
      </c>
      <c r="G583" s="5"/>
      <c r="H583" s="6" t="str">
        <f t="shared" si="1"/>
        <v/>
      </c>
      <c r="K583" s="7"/>
    </row>
    <row r="584">
      <c r="A584" s="8"/>
      <c r="B584" s="5" t="str">
        <f>IFERROR(__xludf.DUMMYFUNCTION("IF(A584="""","""",VLOOKUP(A584,IMPORTRANGE(""https://docs.google.com/spreadsheets/d/1Kz8qNPZIqq10folTQrs7L1dYLQj0XaG2K3NIs_apK40/edit#gid=0"",""bd!A1:N1000""),2,FALSE))"),"")</f>
        <v/>
      </c>
      <c r="C584" s="5" t="str">
        <f>IFERROR(__xludf.DUMMYFUNCTION("IF($A584="""","""",VLOOKUP($A584,IMPORTRANGE(""https://docs.google.com/spreadsheets/d/1Kz8qNPZIqq10folTQrs7L1dYLQj0XaG2K3NIs_apK40/edit#gid=0"",""bd!A1:N1000""),3,FALSE))"),"")</f>
        <v/>
      </c>
      <c r="D584" s="5" t="str">
        <f>IFERROR(__xludf.DUMMYFUNCTION("IF($A584="""","""",VLOOKUP($A584,IMPORTRANGE(""https://docs.google.com/spreadsheets/d/1Kz8qNPZIqq10folTQrs7L1dYLQj0XaG2K3NIs_apK40/edit#gid=0"",""bd!A1:N1000""),12,FALSE))"),"")</f>
        <v/>
      </c>
      <c r="E584" s="5" t="str">
        <f>IFERROR(__xludf.DUMMYFUNCTION("IF($A584="""","""",VLOOKUP($A584,IMPORTRANGE(""https://docs.google.com/spreadsheets/d/1Kz8qNPZIqq10folTQrs7L1dYLQj0XaG2K3NIs_apK40/edit#gid=0"",""bd!A1:N1000""),11,FALSE))"),"")</f>
        <v/>
      </c>
      <c r="F584" s="5" t="str">
        <f>IFERROR(__xludf.DUMMYFUNCTION("if(A584="""","""",SPLIT(E584,"",""))"),"")</f>
        <v/>
      </c>
      <c r="G584" s="5"/>
      <c r="H584" s="6" t="str">
        <f t="shared" si="1"/>
        <v/>
      </c>
      <c r="K584" s="7"/>
    </row>
    <row r="585">
      <c r="A585" s="8"/>
      <c r="B585" s="5" t="str">
        <f>IFERROR(__xludf.DUMMYFUNCTION("IF(A585="""","""",VLOOKUP(A585,IMPORTRANGE(""https://docs.google.com/spreadsheets/d/1Kz8qNPZIqq10folTQrs7L1dYLQj0XaG2K3NIs_apK40/edit#gid=0"",""bd!A1:N1000""),2,FALSE))"),"")</f>
        <v/>
      </c>
      <c r="C585" s="5" t="str">
        <f>IFERROR(__xludf.DUMMYFUNCTION("IF($A585="""","""",VLOOKUP($A585,IMPORTRANGE(""https://docs.google.com/spreadsheets/d/1Kz8qNPZIqq10folTQrs7L1dYLQj0XaG2K3NIs_apK40/edit#gid=0"",""bd!A1:N1000""),3,FALSE))"),"")</f>
        <v/>
      </c>
      <c r="D585" s="5" t="str">
        <f>IFERROR(__xludf.DUMMYFUNCTION("IF($A585="""","""",VLOOKUP($A585,IMPORTRANGE(""https://docs.google.com/spreadsheets/d/1Kz8qNPZIqq10folTQrs7L1dYLQj0XaG2K3NIs_apK40/edit#gid=0"",""bd!A1:N1000""),12,FALSE))"),"")</f>
        <v/>
      </c>
      <c r="E585" s="5" t="str">
        <f>IFERROR(__xludf.DUMMYFUNCTION("IF($A585="""","""",VLOOKUP($A585,IMPORTRANGE(""https://docs.google.com/spreadsheets/d/1Kz8qNPZIqq10folTQrs7L1dYLQj0XaG2K3NIs_apK40/edit#gid=0"",""bd!A1:N1000""),11,FALSE))"),"")</f>
        <v/>
      </c>
      <c r="F585" s="5" t="str">
        <f>IFERROR(__xludf.DUMMYFUNCTION("if(A585="""","""",SPLIT(E585,"",""))"),"")</f>
        <v/>
      </c>
      <c r="G585" s="5"/>
      <c r="H585" s="6" t="str">
        <f t="shared" si="1"/>
        <v/>
      </c>
      <c r="K585" s="7"/>
    </row>
    <row r="586">
      <c r="A586" s="8"/>
      <c r="B586" s="5" t="str">
        <f>IFERROR(__xludf.DUMMYFUNCTION("IF(A586="""","""",VLOOKUP(A586,IMPORTRANGE(""https://docs.google.com/spreadsheets/d/1Kz8qNPZIqq10folTQrs7L1dYLQj0XaG2K3NIs_apK40/edit#gid=0"",""bd!A1:N1000""),2,FALSE))"),"")</f>
        <v/>
      </c>
      <c r="C586" s="5" t="str">
        <f>IFERROR(__xludf.DUMMYFUNCTION("IF($A586="""","""",VLOOKUP($A586,IMPORTRANGE(""https://docs.google.com/spreadsheets/d/1Kz8qNPZIqq10folTQrs7L1dYLQj0XaG2K3NIs_apK40/edit#gid=0"",""bd!A1:N1000""),3,FALSE))"),"")</f>
        <v/>
      </c>
      <c r="D586" s="5" t="str">
        <f>IFERROR(__xludf.DUMMYFUNCTION("IF($A586="""","""",VLOOKUP($A586,IMPORTRANGE(""https://docs.google.com/spreadsheets/d/1Kz8qNPZIqq10folTQrs7L1dYLQj0XaG2K3NIs_apK40/edit#gid=0"",""bd!A1:N1000""),12,FALSE))"),"")</f>
        <v/>
      </c>
      <c r="E586" s="5" t="str">
        <f>IFERROR(__xludf.DUMMYFUNCTION("IF($A586="""","""",VLOOKUP($A586,IMPORTRANGE(""https://docs.google.com/spreadsheets/d/1Kz8qNPZIqq10folTQrs7L1dYLQj0XaG2K3NIs_apK40/edit#gid=0"",""bd!A1:N1000""),11,FALSE))"),"")</f>
        <v/>
      </c>
      <c r="F586" s="5" t="str">
        <f>IFERROR(__xludf.DUMMYFUNCTION("if(A586="""","""",SPLIT(E586,"",""))"),"")</f>
        <v/>
      </c>
      <c r="G586" s="5"/>
      <c r="H586" s="6" t="str">
        <f t="shared" si="1"/>
        <v/>
      </c>
      <c r="K586" s="7"/>
    </row>
    <row r="587">
      <c r="A587" s="8"/>
      <c r="B587" s="5" t="str">
        <f>IFERROR(__xludf.DUMMYFUNCTION("IF(A587="""","""",VLOOKUP(A587,IMPORTRANGE(""https://docs.google.com/spreadsheets/d/1Kz8qNPZIqq10folTQrs7L1dYLQj0XaG2K3NIs_apK40/edit#gid=0"",""bd!A1:N1000""),2,FALSE))"),"")</f>
        <v/>
      </c>
      <c r="C587" s="5" t="str">
        <f>IFERROR(__xludf.DUMMYFUNCTION("IF($A587="""","""",VLOOKUP($A587,IMPORTRANGE(""https://docs.google.com/spreadsheets/d/1Kz8qNPZIqq10folTQrs7L1dYLQj0XaG2K3NIs_apK40/edit#gid=0"",""bd!A1:N1000""),3,FALSE))"),"")</f>
        <v/>
      </c>
      <c r="D587" s="5" t="str">
        <f>IFERROR(__xludf.DUMMYFUNCTION("IF($A587="""","""",VLOOKUP($A587,IMPORTRANGE(""https://docs.google.com/spreadsheets/d/1Kz8qNPZIqq10folTQrs7L1dYLQj0XaG2K3NIs_apK40/edit#gid=0"",""bd!A1:N1000""),12,FALSE))"),"")</f>
        <v/>
      </c>
      <c r="E587" s="5" t="str">
        <f>IFERROR(__xludf.DUMMYFUNCTION("IF($A587="""","""",VLOOKUP($A587,IMPORTRANGE(""https://docs.google.com/spreadsheets/d/1Kz8qNPZIqq10folTQrs7L1dYLQj0XaG2K3NIs_apK40/edit#gid=0"",""bd!A1:N1000""),11,FALSE))"),"")</f>
        <v/>
      </c>
      <c r="F587" s="5" t="str">
        <f>IFERROR(__xludf.DUMMYFUNCTION("if(A587="""","""",SPLIT(E587,"",""))"),"")</f>
        <v/>
      </c>
      <c r="G587" s="5"/>
      <c r="H587" s="6" t="str">
        <f t="shared" si="1"/>
        <v/>
      </c>
      <c r="K587" s="7"/>
    </row>
    <row r="588">
      <c r="A588" s="8"/>
      <c r="B588" s="5" t="str">
        <f>IFERROR(__xludf.DUMMYFUNCTION("IF(A588="""","""",VLOOKUP(A588,IMPORTRANGE(""https://docs.google.com/spreadsheets/d/1Kz8qNPZIqq10folTQrs7L1dYLQj0XaG2K3NIs_apK40/edit#gid=0"",""bd!A1:N1000""),2,FALSE))"),"")</f>
        <v/>
      </c>
      <c r="C588" s="5" t="str">
        <f>IFERROR(__xludf.DUMMYFUNCTION("IF($A588="""","""",VLOOKUP($A588,IMPORTRANGE(""https://docs.google.com/spreadsheets/d/1Kz8qNPZIqq10folTQrs7L1dYLQj0XaG2K3NIs_apK40/edit#gid=0"",""bd!A1:N1000""),3,FALSE))"),"")</f>
        <v/>
      </c>
      <c r="D588" s="5" t="str">
        <f>IFERROR(__xludf.DUMMYFUNCTION("IF($A588="""","""",VLOOKUP($A588,IMPORTRANGE(""https://docs.google.com/spreadsheets/d/1Kz8qNPZIqq10folTQrs7L1dYLQj0XaG2K3NIs_apK40/edit#gid=0"",""bd!A1:N1000""),12,FALSE))"),"")</f>
        <v/>
      </c>
      <c r="E588" s="5" t="str">
        <f>IFERROR(__xludf.DUMMYFUNCTION("IF($A588="""","""",VLOOKUP($A588,IMPORTRANGE(""https://docs.google.com/spreadsheets/d/1Kz8qNPZIqq10folTQrs7L1dYLQj0XaG2K3NIs_apK40/edit#gid=0"",""bd!A1:N1000""),11,FALSE))"),"")</f>
        <v/>
      </c>
      <c r="F588" s="5" t="str">
        <f>IFERROR(__xludf.DUMMYFUNCTION("if(A588="""","""",SPLIT(E588,"",""))"),"")</f>
        <v/>
      </c>
      <c r="G588" s="5"/>
      <c r="H588" s="6" t="str">
        <f t="shared" si="1"/>
        <v/>
      </c>
      <c r="K588" s="7"/>
    </row>
    <row r="589">
      <c r="A589" s="8"/>
      <c r="B589" s="5" t="str">
        <f>IFERROR(__xludf.DUMMYFUNCTION("IF(A589="""","""",VLOOKUP(A589,IMPORTRANGE(""https://docs.google.com/spreadsheets/d/1Kz8qNPZIqq10folTQrs7L1dYLQj0XaG2K3NIs_apK40/edit#gid=0"",""bd!A1:N1000""),2,FALSE))"),"")</f>
        <v/>
      </c>
      <c r="C589" s="5" t="str">
        <f>IFERROR(__xludf.DUMMYFUNCTION("IF($A589="""","""",VLOOKUP($A589,IMPORTRANGE(""https://docs.google.com/spreadsheets/d/1Kz8qNPZIqq10folTQrs7L1dYLQj0XaG2K3NIs_apK40/edit#gid=0"",""bd!A1:N1000""),3,FALSE))"),"")</f>
        <v/>
      </c>
      <c r="D589" s="5" t="str">
        <f>IFERROR(__xludf.DUMMYFUNCTION("IF($A589="""","""",VLOOKUP($A589,IMPORTRANGE(""https://docs.google.com/spreadsheets/d/1Kz8qNPZIqq10folTQrs7L1dYLQj0XaG2K3NIs_apK40/edit#gid=0"",""bd!A1:N1000""),12,FALSE))"),"")</f>
        <v/>
      </c>
      <c r="E589" s="5" t="str">
        <f>IFERROR(__xludf.DUMMYFUNCTION("IF($A589="""","""",VLOOKUP($A589,IMPORTRANGE(""https://docs.google.com/spreadsheets/d/1Kz8qNPZIqq10folTQrs7L1dYLQj0XaG2K3NIs_apK40/edit#gid=0"",""bd!A1:N1000""),11,FALSE))"),"")</f>
        <v/>
      </c>
      <c r="F589" s="5" t="str">
        <f>IFERROR(__xludf.DUMMYFUNCTION("if(A589="""","""",SPLIT(E589,"",""))"),"")</f>
        <v/>
      </c>
      <c r="G589" s="5"/>
      <c r="H589" s="6" t="str">
        <f t="shared" si="1"/>
        <v/>
      </c>
      <c r="K589" s="7"/>
    </row>
    <row r="590">
      <c r="A590" s="8"/>
      <c r="B590" s="5" t="str">
        <f>IFERROR(__xludf.DUMMYFUNCTION("IF(A590="""","""",VLOOKUP(A590,IMPORTRANGE(""https://docs.google.com/spreadsheets/d/1Kz8qNPZIqq10folTQrs7L1dYLQj0XaG2K3NIs_apK40/edit#gid=0"",""bd!A1:N1000""),2,FALSE))"),"")</f>
        <v/>
      </c>
      <c r="C590" s="5" t="str">
        <f>IFERROR(__xludf.DUMMYFUNCTION("IF($A590="""","""",VLOOKUP($A590,IMPORTRANGE(""https://docs.google.com/spreadsheets/d/1Kz8qNPZIqq10folTQrs7L1dYLQj0XaG2K3NIs_apK40/edit#gid=0"",""bd!A1:N1000""),3,FALSE))"),"")</f>
        <v/>
      </c>
      <c r="D590" s="5" t="str">
        <f>IFERROR(__xludf.DUMMYFUNCTION("IF($A590="""","""",VLOOKUP($A590,IMPORTRANGE(""https://docs.google.com/spreadsheets/d/1Kz8qNPZIqq10folTQrs7L1dYLQj0XaG2K3NIs_apK40/edit#gid=0"",""bd!A1:N1000""),12,FALSE))"),"")</f>
        <v/>
      </c>
      <c r="E590" s="5" t="str">
        <f>IFERROR(__xludf.DUMMYFUNCTION("IF($A590="""","""",VLOOKUP($A590,IMPORTRANGE(""https://docs.google.com/spreadsheets/d/1Kz8qNPZIqq10folTQrs7L1dYLQj0XaG2K3NIs_apK40/edit#gid=0"",""bd!A1:N1000""),11,FALSE))"),"")</f>
        <v/>
      </c>
      <c r="F590" s="5" t="str">
        <f>IFERROR(__xludf.DUMMYFUNCTION("if(A590="""","""",SPLIT(E590,"",""))"),"")</f>
        <v/>
      </c>
      <c r="G590" s="5"/>
      <c r="H590" s="6" t="str">
        <f t="shared" si="1"/>
        <v/>
      </c>
      <c r="K590" s="7"/>
    </row>
    <row r="591">
      <c r="A591" s="8"/>
      <c r="B591" s="5" t="str">
        <f>IFERROR(__xludf.DUMMYFUNCTION("IF(A591="""","""",VLOOKUP(A591,IMPORTRANGE(""https://docs.google.com/spreadsheets/d/1Kz8qNPZIqq10folTQrs7L1dYLQj0XaG2K3NIs_apK40/edit#gid=0"",""bd!A1:N1000""),2,FALSE))"),"")</f>
        <v/>
      </c>
      <c r="C591" s="5" t="str">
        <f>IFERROR(__xludf.DUMMYFUNCTION("IF($A591="""","""",VLOOKUP($A591,IMPORTRANGE(""https://docs.google.com/spreadsheets/d/1Kz8qNPZIqq10folTQrs7L1dYLQj0XaG2K3NIs_apK40/edit#gid=0"",""bd!A1:N1000""),3,FALSE))"),"")</f>
        <v/>
      </c>
      <c r="D591" s="5" t="str">
        <f>IFERROR(__xludf.DUMMYFUNCTION("IF($A591="""","""",VLOOKUP($A591,IMPORTRANGE(""https://docs.google.com/spreadsheets/d/1Kz8qNPZIqq10folTQrs7L1dYLQj0XaG2K3NIs_apK40/edit#gid=0"",""bd!A1:N1000""),12,FALSE))"),"")</f>
        <v/>
      </c>
      <c r="E591" s="5" t="str">
        <f>IFERROR(__xludf.DUMMYFUNCTION("IF($A591="""","""",VLOOKUP($A591,IMPORTRANGE(""https://docs.google.com/spreadsheets/d/1Kz8qNPZIqq10folTQrs7L1dYLQj0XaG2K3NIs_apK40/edit#gid=0"",""bd!A1:N1000""),11,FALSE))"),"")</f>
        <v/>
      </c>
      <c r="F591" s="5" t="str">
        <f>IFERROR(__xludf.DUMMYFUNCTION("if(A591="""","""",SPLIT(E591,"",""))"),"")</f>
        <v/>
      </c>
      <c r="G591" s="5"/>
      <c r="H591" s="6" t="str">
        <f t="shared" si="1"/>
        <v/>
      </c>
      <c r="K591" s="7"/>
    </row>
    <row r="592">
      <c r="A592" s="8"/>
      <c r="B592" s="5" t="str">
        <f>IFERROR(__xludf.DUMMYFUNCTION("IF(A592="""","""",VLOOKUP(A592,IMPORTRANGE(""https://docs.google.com/spreadsheets/d/1Kz8qNPZIqq10folTQrs7L1dYLQj0XaG2K3NIs_apK40/edit#gid=0"",""bd!A1:N1000""),2,FALSE))"),"")</f>
        <v/>
      </c>
      <c r="C592" s="5" t="str">
        <f>IFERROR(__xludf.DUMMYFUNCTION("IF($A592="""","""",VLOOKUP($A592,IMPORTRANGE(""https://docs.google.com/spreadsheets/d/1Kz8qNPZIqq10folTQrs7L1dYLQj0XaG2K3NIs_apK40/edit#gid=0"",""bd!A1:N1000""),3,FALSE))"),"")</f>
        <v/>
      </c>
      <c r="D592" s="5" t="str">
        <f>IFERROR(__xludf.DUMMYFUNCTION("IF($A592="""","""",VLOOKUP($A592,IMPORTRANGE(""https://docs.google.com/spreadsheets/d/1Kz8qNPZIqq10folTQrs7L1dYLQj0XaG2K3NIs_apK40/edit#gid=0"",""bd!A1:N1000""),12,FALSE))"),"")</f>
        <v/>
      </c>
      <c r="E592" s="5" t="str">
        <f>IFERROR(__xludf.DUMMYFUNCTION("IF($A592="""","""",VLOOKUP($A592,IMPORTRANGE(""https://docs.google.com/spreadsheets/d/1Kz8qNPZIqq10folTQrs7L1dYLQj0XaG2K3NIs_apK40/edit#gid=0"",""bd!A1:N1000""),11,FALSE))"),"")</f>
        <v/>
      </c>
      <c r="F592" s="5" t="str">
        <f>IFERROR(__xludf.DUMMYFUNCTION("if(A592="""","""",SPLIT(E592,"",""))"),"")</f>
        <v/>
      </c>
      <c r="G592" s="5"/>
      <c r="H592" s="6" t="str">
        <f t="shared" si="1"/>
        <v/>
      </c>
      <c r="K592" s="7"/>
    </row>
    <row r="593">
      <c r="A593" s="8"/>
      <c r="B593" s="5" t="str">
        <f>IFERROR(__xludf.DUMMYFUNCTION("IF(A593="""","""",VLOOKUP(A593,IMPORTRANGE(""https://docs.google.com/spreadsheets/d/1Kz8qNPZIqq10folTQrs7L1dYLQj0XaG2K3NIs_apK40/edit#gid=0"",""bd!A1:N1000""),2,FALSE))"),"")</f>
        <v/>
      </c>
      <c r="C593" s="5" t="str">
        <f>IFERROR(__xludf.DUMMYFUNCTION("IF($A593="""","""",VLOOKUP($A593,IMPORTRANGE(""https://docs.google.com/spreadsheets/d/1Kz8qNPZIqq10folTQrs7L1dYLQj0XaG2K3NIs_apK40/edit#gid=0"",""bd!A1:N1000""),3,FALSE))"),"")</f>
        <v/>
      </c>
      <c r="D593" s="5" t="str">
        <f>IFERROR(__xludf.DUMMYFUNCTION("IF($A593="""","""",VLOOKUP($A593,IMPORTRANGE(""https://docs.google.com/spreadsheets/d/1Kz8qNPZIqq10folTQrs7L1dYLQj0XaG2K3NIs_apK40/edit#gid=0"",""bd!A1:N1000""),12,FALSE))"),"")</f>
        <v/>
      </c>
      <c r="E593" s="5" t="str">
        <f>IFERROR(__xludf.DUMMYFUNCTION("IF($A593="""","""",VLOOKUP($A593,IMPORTRANGE(""https://docs.google.com/spreadsheets/d/1Kz8qNPZIqq10folTQrs7L1dYLQj0XaG2K3NIs_apK40/edit#gid=0"",""bd!A1:N1000""),11,FALSE))"),"")</f>
        <v/>
      </c>
      <c r="F593" s="5" t="str">
        <f>IFERROR(__xludf.DUMMYFUNCTION("if(A593="""","""",SPLIT(E593,"",""))"),"")</f>
        <v/>
      </c>
      <c r="G593" s="5"/>
      <c r="H593" s="6" t="str">
        <f t="shared" si="1"/>
        <v/>
      </c>
      <c r="K593" s="7"/>
    </row>
    <row r="594">
      <c r="A594" s="8"/>
      <c r="B594" s="5" t="str">
        <f>IFERROR(__xludf.DUMMYFUNCTION("IF(A594="""","""",VLOOKUP(A594,IMPORTRANGE(""https://docs.google.com/spreadsheets/d/1Kz8qNPZIqq10folTQrs7L1dYLQj0XaG2K3NIs_apK40/edit#gid=0"",""bd!A1:N1000""),2,FALSE))"),"")</f>
        <v/>
      </c>
      <c r="C594" s="5" t="str">
        <f>IFERROR(__xludf.DUMMYFUNCTION("IF($A594="""","""",VLOOKUP($A594,IMPORTRANGE(""https://docs.google.com/spreadsheets/d/1Kz8qNPZIqq10folTQrs7L1dYLQj0XaG2K3NIs_apK40/edit#gid=0"",""bd!A1:N1000""),3,FALSE))"),"")</f>
        <v/>
      </c>
      <c r="D594" s="5" t="str">
        <f>IFERROR(__xludf.DUMMYFUNCTION("IF($A594="""","""",VLOOKUP($A594,IMPORTRANGE(""https://docs.google.com/spreadsheets/d/1Kz8qNPZIqq10folTQrs7L1dYLQj0XaG2K3NIs_apK40/edit#gid=0"",""bd!A1:N1000""),12,FALSE))"),"")</f>
        <v/>
      </c>
      <c r="E594" s="5" t="str">
        <f>IFERROR(__xludf.DUMMYFUNCTION("IF($A594="""","""",VLOOKUP($A594,IMPORTRANGE(""https://docs.google.com/spreadsheets/d/1Kz8qNPZIqq10folTQrs7L1dYLQj0XaG2K3NIs_apK40/edit#gid=0"",""bd!A1:N1000""),11,FALSE))"),"")</f>
        <v/>
      </c>
      <c r="F594" s="5" t="str">
        <f>IFERROR(__xludf.DUMMYFUNCTION("if(A594="""","""",SPLIT(E594,"",""))"),"")</f>
        <v/>
      </c>
      <c r="G594" s="5"/>
      <c r="H594" s="6" t="str">
        <f t="shared" si="1"/>
        <v/>
      </c>
      <c r="K594" s="7"/>
    </row>
    <row r="595">
      <c r="A595" s="8"/>
      <c r="B595" s="5" t="str">
        <f>IFERROR(__xludf.DUMMYFUNCTION("IF(A595="""","""",VLOOKUP(A595,IMPORTRANGE(""https://docs.google.com/spreadsheets/d/1Kz8qNPZIqq10folTQrs7L1dYLQj0XaG2K3NIs_apK40/edit#gid=0"",""bd!A1:N1000""),2,FALSE))"),"")</f>
        <v/>
      </c>
      <c r="C595" s="5" t="str">
        <f>IFERROR(__xludf.DUMMYFUNCTION("IF($A595="""","""",VLOOKUP($A595,IMPORTRANGE(""https://docs.google.com/spreadsheets/d/1Kz8qNPZIqq10folTQrs7L1dYLQj0XaG2K3NIs_apK40/edit#gid=0"",""bd!A1:N1000""),3,FALSE))"),"")</f>
        <v/>
      </c>
      <c r="D595" s="5" t="str">
        <f>IFERROR(__xludf.DUMMYFUNCTION("IF($A595="""","""",VLOOKUP($A595,IMPORTRANGE(""https://docs.google.com/spreadsheets/d/1Kz8qNPZIqq10folTQrs7L1dYLQj0XaG2K3NIs_apK40/edit#gid=0"",""bd!A1:N1000""),12,FALSE))"),"")</f>
        <v/>
      </c>
      <c r="E595" s="5" t="str">
        <f>IFERROR(__xludf.DUMMYFUNCTION("IF($A595="""","""",VLOOKUP($A595,IMPORTRANGE(""https://docs.google.com/spreadsheets/d/1Kz8qNPZIqq10folTQrs7L1dYLQj0XaG2K3NIs_apK40/edit#gid=0"",""bd!A1:N1000""),11,FALSE))"),"")</f>
        <v/>
      </c>
      <c r="F595" s="5" t="str">
        <f>IFERROR(__xludf.DUMMYFUNCTION("if(A595="""","""",SPLIT(E595,"",""))"),"")</f>
        <v/>
      </c>
      <c r="G595" s="5"/>
      <c r="H595" s="6" t="str">
        <f t="shared" si="1"/>
        <v/>
      </c>
      <c r="K595" s="7"/>
    </row>
    <row r="596">
      <c r="A596" s="8"/>
      <c r="B596" s="5" t="str">
        <f>IFERROR(__xludf.DUMMYFUNCTION("IF(A596="""","""",VLOOKUP(A596,IMPORTRANGE(""https://docs.google.com/spreadsheets/d/1Kz8qNPZIqq10folTQrs7L1dYLQj0XaG2K3NIs_apK40/edit#gid=0"",""bd!A1:N1000""),2,FALSE))"),"")</f>
        <v/>
      </c>
      <c r="C596" s="5" t="str">
        <f>IFERROR(__xludf.DUMMYFUNCTION("IF($A596="""","""",VLOOKUP($A596,IMPORTRANGE(""https://docs.google.com/spreadsheets/d/1Kz8qNPZIqq10folTQrs7L1dYLQj0XaG2K3NIs_apK40/edit#gid=0"",""bd!A1:N1000""),3,FALSE))"),"")</f>
        <v/>
      </c>
      <c r="D596" s="5" t="str">
        <f>IFERROR(__xludf.DUMMYFUNCTION("IF($A596="""","""",VLOOKUP($A596,IMPORTRANGE(""https://docs.google.com/spreadsheets/d/1Kz8qNPZIqq10folTQrs7L1dYLQj0XaG2K3NIs_apK40/edit#gid=0"",""bd!A1:N1000""),12,FALSE))"),"")</f>
        <v/>
      </c>
      <c r="E596" s="5" t="str">
        <f>IFERROR(__xludf.DUMMYFUNCTION("IF($A596="""","""",VLOOKUP($A596,IMPORTRANGE(""https://docs.google.com/spreadsheets/d/1Kz8qNPZIqq10folTQrs7L1dYLQj0XaG2K3NIs_apK40/edit#gid=0"",""bd!A1:N1000""),11,FALSE))"),"")</f>
        <v/>
      </c>
      <c r="F596" s="5" t="str">
        <f>IFERROR(__xludf.DUMMYFUNCTION("if(A596="""","""",SPLIT(E596,"",""))"),"")</f>
        <v/>
      </c>
      <c r="G596" s="5"/>
      <c r="H596" s="6" t="str">
        <f t="shared" si="1"/>
        <v/>
      </c>
      <c r="K596" s="7"/>
    </row>
    <row r="597">
      <c r="A597" s="8"/>
      <c r="B597" s="5" t="str">
        <f>IFERROR(__xludf.DUMMYFUNCTION("IF(A597="""","""",VLOOKUP(A597,IMPORTRANGE(""https://docs.google.com/spreadsheets/d/1Kz8qNPZIqq10folTQrs7L1dYLQj0XaG2K3NIs_apK40/edit#gid=0"",""bd!A1:N1000""),2,FALSE))"),"")</f>
        <v/>
      </c>
      <c r="C597" s="5" t="str">
        <f>IFERROR(__xludf.DUMMYFUNCTION("IF($A597="""","""",VLOOKUP($A597,IMPORTRANGE(""https://docs.google.com/spreadsheets/d/1Kz8qNPZIqq10folTQrs7L1dYLQj0XaG2K3NIs_apK40/edit#gid=0"",""bd!A1:N1000""),3,FALSE))"),"")</f>
        <v/>
      </c>
      <c r="D597" s="5" t="str">
        <f>IFERROR(__xludf.DUMMYFUNCTION("IF($A597="""","""",VLOOKUP($A597,IMPORTRANGE(""https://docs.google.com/spreadsheets/d/1Kz8qNPZIqq10folTQrs7L1dYLQj0XaG2K3NIs_apK40/edit#gid=0"",""bd!A1:N1000""),12,FALSE))"),"")</f>
        <v/>
      </c>
      <c r="E597" s="5" t="str">
        <f>IFERROR(__xludf.DUMMYFUNCTION("IF($A597="""","""",VLOOKUP($A597,IMPORTRANGE(""https://docs.google.com/spreadsheets/d/1Kz8qNPZIqq10folTQrs7L1dYLQj0XaG2K3NIs_apK40/edit#gid=0"",""bd!A1:N1000""),11,FALSE))"),"")</f>
        <v/>
      </c>
      <c r="F597" s="5" t="str">
        <f>IFERROR(__xludf.DUMMYFUNCTION("if(A597="""","""",SPLIT(E597,"",""))"),"")</f>
        <v/>
      </c>
      <c r="G597" s="5"/>
      <c r="H597" s="6" t="str">
        <f t="shared" si="1"/>
        <v/>
      </c>
      <c r="K597" s="7"/>
    </row>
    <row r="598">
      <c r="A598" s="8"/>
      <c r="B598" s="5" t="str">
        <f>IFERROR(__xludf.DUMMYFUNCTION("IF(A598="""","""",VLOOKUP(A598,IMPORTRANGE(""https://docs.google.com/spreadsheets/d/1Kz8qNPZIqq10folTQrs7L1dYLQj0XaG2K3NIs_apK40/edit#gid=0"",""bd!A1:N1000""),2,FALSE))"),"")</f>
        <v/>
      </c>
      <c r="C598" s="5" t="str">
        <f>IFERROR(__xludf.DUMMYFUNCTION("IF($A598="""","""",VLOOKUP($A598,IMPORTRANGE(""https://docs.google.com/spreadsheets/d/1Kz8qNPZIqq10folTQrs7L1dYLQj0XaG2K3NIs_apK40/edit#gid=0"",""bd!A1:N1000""),3,FALSE))"),"")</f>
        <v/>
      </c>
      <c r="D598" s="5" t="str">
        <f>IFERROR(__xludf.DUMMYFUNCTION("IF($A598="""","""",VLOOKUP($A598,IMPORTRANGE(""https://docs.google.com/spreadsheets/d/1Kz8qNPZIqq10folTQrs7L1dYLQj0XaG2K3NIs_apK40/edit#gid=0"",""bd!A1:N1000""),12,FALSE))"),"")</f>
        <v/>
      </c>
      <c r="E598" s="5" t="str">
        <f>IFERROR(__xludf.DUMMYFUNCTION("IF($A598="""","""",VLOOKUP($A598,IMPORTRANGE(""https://docs.google.com/spreadsheets/d/1Kz8qNPZIqq10folTQrs7L1dYLQj0XaG2K3NIs_apK40/edit#gid=0"",""bd!A1:N1000""),11,FALSE))"),"")</f>
        <v/>
      </c>
      <c r="F598" s="5" t="str">
        <f>IFERROR(__xludf.DUMMYFUNCTION("if(A598="""","""",SPLIT(E598,"",""))"),"")</f>
        <v/>
      </c>
      <c r="G598" s="5"/>
      <c r="H598" s="6" t="str">
        <f t="shared" si="1"/>
        <v/>
      </c>
      <c r="K598" s="7"/>
    </row>
    <row r="599">
      <c r="A599" s="8"/>
      <c r="B599" s="5" t="str">
        <f>IFERROR(__xludf.DUMMYFUNCTION("IF(A599="""","""",VLOOKUP(A599,IMPORTRANGE(""https://docs.google.com/spreadsheets/d/1Kz8qNPZIqq10folTQrs7L1dYLQj0XaG2K3NIs_apK40/edit#gid=0"",""bd!A1:N1000""),2,FALSE))"),"")</f>
        <v/>
      </c>
      <c r="C599" s="5" t="str">
        <f>IFERROR(__xludf.DUMMYFUNCTION("IF($A599="""","""",VLOOKUP($A599,IMPORTRANGE(""https://docs.google.com/spreadsheets/d/1Kz8qNPZIqq10folTQrs7L1dYLQj0XaG2K3NIs_apK40/edit#gid=0"",""bd!A1:N1000""),3,FALSE))"),"")</f>
        <v/>
      </c>
      <c r="D599" s="5" t="str">
        <f>IFERROR(__xludf.DUMMYFUNCTION("IF($A599="""","""",VLOOKUP($A599,IMPORTRANGE(""https://docs.google.com/spreadsheets/d/1Kz8qNPZIqq10folTQrs7L1dYLQj0XaG2K3NIs_apK40/edit#gid=0"",""bd!A1:N1000""),12,FALSE))"),"")</f>
        <v/>
      </c>
      <c r="E599" s="5" t="str">
        <f>IFERROR(__xludf.DUMMYFUNCTION("IF($A599="""","""",VLOOKUP($A599,IMPORTRANGE(""https://docs.google.com/spreadsheets/d/1Kz8qNPZIqq10folTQrs7L1dYLQj0XaG2K3NIs_apK40/edit#gid=0"",""bd!A1:N1000""),11,FALSE))"),"")</f>
        <v/>
      </c>
      <c r="F599" s="5" t="str">
        <f>IFERROR(__xludf.DUMMYFUNCTION("if(A599="""","""",SPLIT(E599,"",""))"),"")</f>
        <v/>
      </c>
      <c r="G599" s="5"/>
      <c r="H599" s="6" t="str">
        <f t="shared" si="1"/>
        <v/>
      </c>
      <c r="K599" s="7"/>
    </row>
    <row r="600">
      <c r="A600" s="8"/>
      <c r="B600" s="5" t="str">
        <f>IFERROR(__xludf.DUMMYFUNCTION("IF(A600="""","""",VLOOKUP(A600,IMPORTRANGE(""https://docs.google.com/spreadsheets/d/1Kz8qNPZIqq10folTQrs7L1dYLQj0XaG2K3NIs_apK40/edit#gid=0"",""bd!A1:N1000""),2,FALSE))"),"")</f>
        <v/>
      </c>
      <c r="C600" s="5" t="str">
        <f>IFERROR(__xludf.DUMMYFUNCTION("IF($A600="""","""",VLOOKUP($A600,IMPORTRANGE(""https://docs.google.com/spreadsheets/d/1Kz8qNPZIqq10folTQrs7L1dYLQj0XaG2K3NIs_apK40/edit#gid=0"",""bd!A1:N1000""),3,FALSE))"),"")</f>
        <v/>
      </c>
      <c r="D600" s="5" t="str">
        <f>IFERROR(__xludf.DUMMYFUNCTION("IF($A600="""","""",VLOOKUP($A600,IMPORTRANGE(""https://docs.google.com/spreadsheets/d/1Kz8qNPZIqq10folTQrs7L1dYLQj0XaG2K3NIs_apK40/edit#gid=0"",""bd!A1:N1000""),12,FALSE))"),"")</f>
        <v/>
      </c>
      <c r="E600" s="5" t="str">
        <f>IFERROR(__xludf.DUMMYFUNCTION("IF($A600="""","""",VLOOKUP($A600,IMPORTRANGE(""https://docs.google.com/spreadsheets/d/1Kz8qNPZIqq10folTQrs7L1dYLQj0XaG2K3NIs_apK40/edit#gid=0"",""bd!A1:N1000""),11,FALSE))"),"")</f>
        <v/>
      </c>
      <c r="F600" s="5" t="str">
        <f>IFERROR(__xludf.DUMMYFUNCTION("if(A600="""","""",SPLIT(E600,"",""))"),"")</f>
        <v/>
      </c>
      <c r="G600" s="5"/>
      <c r="H600" s="6" t="str">
        <f t="shared" si="1"/>
        <v/>
      </c>
      <c r="K600" s="7"/>
    </row>
    <row r="601">
      <c r="A601" s="8"/>
      <c r="B601" s="5" t="str">
        <f>IFERROR(__xludf.DUMMYFUNCTION("IF(A601="""","""",VLOOKUP(A601,IMPORTRANGE(""https://docs.google.com/spreadsheets/d/1Kz8qNPZIqq10folTQrs7L1dYLQj0XaG2K3NIs_apK40/edit#gid=0"",""bd!A1:N1000""),2,FALSE))"),"")</f>
        <v/>
      </c>
      <c r="C601" s="5" t="str">
        <f>IFERROR(__xludf.DUMMYFUNCTION("IF($A601="""","""",VLOOKUP($A601,IMPORTRANGE(""https://docs.google.com/spreadsheets/d/1Kz8qNPZIqq10folTQrs7L1dYLQj0XaG2K3NIs_apK40/edit#gid=0"",""bd!A1:N1000""),3,FALSE))"),"")</f>
        <v/>
      </c>
      <c r="D601" s="5" t="str">
        <f>IFERROR(__xludf.DUMMYFUNCTION("IF($A601="""","""",VLOOKUP($A601,IMPORTRANGE(""https://docs.google.com/spreadsheets/d/1Kz8qNPZIqq10folTQrs7L1dYLQj0XaG2K3NIs_apK40/edit#gid=0"",""bd!A1:N1000""),12,FALSE))"),"")</f>
        <v/>
      </c>
      <c r="E601" s="5" t="str">
        <f>IFERROR(__xludf.DUMMYFUNCTION("IF($A601="""","""",VLOOKUP($A601,IMPORTRANGE(""https://docs.google.com/spreadsheets/d/1Kz8qNPZIqq10folTQrs7L1dYLQj0XaG2K3NIs_apK40/edit#gid=0"",""bd!A1:N1000""),11,FALSE))"),"")</f>
        <v/>
      </c>
      <c r="F601" s="5" t="str">
        <f>IFERROR(__xludf.DUMMYFUNCTION("if(A601="""","""",SPLIT(E601,"",""))"),"")</f>
        <v/>
      </c>
      <c r="G601" s="5"/>
      <c r="H601" s="6" t="str">
        <f t="shared" si="1"/>
        <v/>
      </c>
      <c r="K601" s="7"/>
    </row>
    <row r="602">
      <c r="A602" s="8"/>
      <c r="B602" s="5" t="str">
        <f>IFERROR(__xludf.DUMMYFUNCTION("IF(A602="""","""",VLOOKUP(A602,IMPORTRANGE(""https://docs.google.com/spreadsheets/d/1Kz8qNPZIqq10folTQrs7L1dYLQj0XaG2K3NIs_apK40/edit#gid=0"",""bd!A1:N1000""),2,FALSE))"),"")</f>
        <v/>
      </c>
      <c r="C602" s="5" t="str">
        <f>IFERROR(__xludf.DUMMYFUNCTION("IF($A602="""","""",VLOOKUP($A602,IMPORTRANGE(""https://docs.google.com/spreadsheets/d/1Kz8qNPZIqq10folTQrs7L1dYLQj0XaG2K3NIs_apK40/edit#gid=0"",""bd!A1:N1000""),3,FALSE))"),"")</f>
        <v/>
      </c>
      <c r="D602" s="5" t="str">
        <f>IFERROR(__xludf.DUMMYFUNCTION("IF($A602="""","""",VLOOKUP($A602,IMPORTRANGE(""https://docs.google.com/spreadsheets/d/1Kz8qNPZIqq10folTQrs7L1dYLQj0XaG2K3NIs_apK40/edit#gid=0"",""bd!A1:N1000""),12,FALSE))"),"")</f>
        <v/>
      </c>
      <c r="E602" s="5" t="str">
        <f>IFERROR(__xludf.DUMMYFUNCTION("IF($A602="""","""",VLOOKUP($A602,IMPORTRANGE(""https://docs.google.com/spreadsheets/d/1Kz8qNPZIqq10folTQrs7L1dYLQj0XaG2K3NIs_apK40/edit#gid=0"",""bd!A1:N1000""),11,FALSE))"),"")</f>
        <v/>
      </c>
      <c r="F602" s="5" t="str">
        <f>IFERROR(__xludf.DUMMYFUNCTION("if(A602="""","""",SPLIT(E602,"",""))"),"")</f>
        <v/>
      </c>
      <c r="G602" s="5"/>
      <c r="H602" s="6" t="str">
        <f t="shared" si="1"/>
        <v/>
      </c>
      <c r="K602" s="7"/>
    </row>
    <row r="603">
      <c r="A603" s="8"/>
      <c r="B603" s="5" t="str">
        <f>IFERROR(__xludf.DUMMYFUNCTION("IF(A603="""","""",VLOOKUP(A603,IMPORTRANGE(""https://docs.google.com/spreadsheets/d/1Kz8qNPZIqq10folTQrs7L1dYLQj0XaG2K3NIs_apK40/edit#gid=0"",""bd!A1:N1000""),2,FALSE))"),"")</f>
        <v/>
      </c>
      <c r="C603" s="5" t="str">
        <f>IFERROR(__xludf.DUMMYFUNCTION("IF($A603="""","""",VLOOKUP($A603,IMPORTRANGE(""https://docs.google.com/spreadsheets/d/1Kz8qNPZIqq10folTQrs7L1dYLQj0XaG2K3NIs_apK40/edit#gid=0"",""bd!A1:N1000""),3,FALSE))"),"")</f>
        <v/>
      </c>
      <c r="D603" s="5" t="str">
        <f>IFERROR(__xludf.DUMMYFUNCTION("IF($A603="""","""",VLOOKUP($A603,IMPORTRANGE(""https://docs.google.com/spreadsheets/d/1Kz8qNPZIqq10folTQrs7L1dYLQj0XaG2K3NIs_apK40/edit#gid=0"",""bd!A1:N1000""),12,FALSE))"),"")</f>
        <v/>
      </c>
      <c r="E603" s="5" t="str">
        <f>IFERROR(__xludf.DUMMYFUNCTION("IF($A603="""","""",VLOOKUP($A603,IMPORTRANGE(""https://docs.google.com/spreadsheets/d/1Kz8qNPZIqq10folTQrs7L1dYLQj0XaG2K3NIs_apK40/edit#gid=0"",""bd!A1:N1000""),11,FALSE))"),"")</f>
        <v/>
      </c>
      <c r="F603" s="5" t="str">
        <f>IFERROR(__xludf.DUMMYFUNCTION("if(A603="""","""",SPLIT(E603,"",""))"),"")</f>
        <v/>
      </c>
      <c r="G603" s="5"/>
      <c r="H603" s="6" t="str">
        <f t="shared" si="1"/>
        <v/>
      </c>
      <c r="K603" s="7"/>
    </row>
    <row r="604">
      <c r="A604" s="8"/>
      <c r="B604" s="5" t="str">
        <f>IFERROR(__xludf.DUMMYFUNCTION("IF(A604="""","""",VLOOKUP(A604,IMPORTRANGE(""https://docs.google.com/spreadsheets/d/1Kz8qNPZIqq10folTQrs7L1dYLQj0XaG2K3NIs_apK40/edit#gid=0"",""bd!A1:N1000""),2,FALSE))"),"")</f>
        <v/>
      </c>
      <c r="C604" s="5" t="str">
        <f>IFERROR(__xludf.DUMMYFUNCTION("IF($A604="""","""",VLOOKUP($A604,IMPORTRANGE(""https://docs.google.com/spreadsheets/d/1Kz8qNPZIqq10folTQrs7L1dYLQj0XaG2K3NIs_apK40/edit#gid=0"",""bd!A1:N1000""),3,FALSE))"),"")</f>
        <v/>
      </c>
      <c r="D604" s="5" t="str">
        <f>IFERROR(__xludf.DUMMYFUNCTION("IF($A604="""","""",VLOOKUP($A604,IMPORTRANGE(""https://docs.google.com/spreadsheets/d/1Kz8qNPZIqq10folTQrs7L1dYLQj0XaG2K3NIs_apK40/edit#gid=0"",""bd!A1:N1000""),12,FALSE))"),"")</f>
        <v/>
      </c>
      <c r="E604" s="5" t="str">
        <f>IFERROR(__xludf.DUMMYFUNCTION("IF($A604="""","""",VLOOKUP($A604,IMPORTRANGE(""https://docs.google.com/spreadsheets/d/1Kz8qNPZIqq10folTQrs7L1dYLQj0XaG2K3NIs_apK40/edit#gid=0"",""bd!A1:N1000""),11,FALSE))"),"")</f>
        <v/>
      </c>
      <c r="F604" s="5" t="str">
        <f>IFERROR(__xludf.DUMMYFUNCTION("if(A604="""","""",SPLIT(E604,"",""))"),"")</f>
        <v/>
      </c>
      <c r="G604" s="5"/>
      <c r="H604" s="6" t="str">
        <f t="shared" si="1"/>
        <v/>
      </c>
      <c r="K604" s="7"/>
    </row>
    <row r="605">
      <c r="A605" s="8"/>
      <c r="B605" s="5" t="str">
        <f>IFERROR(__xludf.DUMMYFUNCTION("IF(A605="""","""",VLOOKUP(A605,IMPORTRANGE(""https://docs.google.com/spreadsheets/d/1Kz8qNPZIqq10folTQrs7L1dYLQj0XaG2K3NIs_apK40/edit#gid=0"",""bd!A1:N1000""),2,FALSE))"),"")</f>
        <v/>
      </c>
      <c r="C605" s="5" t="str">
        <f>IFERROR(__xludf.DUMMYFUNCTION("IF($A605="""","""",VLOOKUP($A605,IMPORTRANGE(""https://docs.google.com/spreadsheets/d/1Kz8qNPZIqq10folTQrs7L1dYLQj0XaG2K3NIs_apK40/edit#gid=0"",""bd!A1:N1000""),3,FALSE))"),"")</f>
        <v/>
      </c>
      <c r="D605" s="5" t="str">
        <f>IFERROR(__xludf.DUMMYFUNCTION("IF($A605="""","""",VLOOKUP($A605,IMPORTRANGE(""https://docs.google.com/spreadsheets/d/1Kz8qNPZIqq10folTQrs7L1dYLQj0XaG2K3NIs_apK40/edit#gid=0"",""bd!A1:N1000""),12,FALSE))"),"")</f>
        <v/>
      </c>
      <c r="E605" s="5" t="str">
        <f>IFERROR(__xludf.DUMMYFUNCTION("IF($A605="""","""",VLOOKUP($A605,IMPORTRANGE(""https://docs.google.com/spreadsheets/d/1Kz8qNPZIqq10folTQrs7L1dYLQj0XaG2K3NIs_apK40/edit#gid=0"",""bd!A1:N1000""),11,FALSE))"),"")</f>
        <v/>
      </c>
      <c r="F605" s="5" t="str">
        <f>IFERROR(__xludf.DUMMYFUNCTION("if(A605="""","""",SPLIT(E605,"",""))"),"")</f>
        <v/>
      </c>
      <c r="G605" s="5"/>
      <c r="H605" s="6" t="str">
        <f t="shared" si="1"/>
        <v/>
      </c>
      <c r="K605" s="7"/>
    </row>
    <row r="606">
      <c r="A606" s="8"/>
      <c r="B606" s="5" t="str">
        <f>IFERROR(__xludf.DUMMYFUNCTION("IF(A606="""","""",VLOOKUP(A606,IMPORTRANGE(""https://docs.google.com/spreadsheets/d/1Kz8qNPZIqq10folTQrs7L1dYLQj0XaG2K3NIs_apK40/edit#gid=0"",""bd!A1:N1000""),2,FALSE))"),"")</f>
        <v/>
      </c>
      <c r="C606" s="5" t="str">
        <f>IFERROR(__xludf.DUMMYFUNCTION("IF($A606="""","""",VLOOKUP($A606,IMPORTRANGE(""https://docs.google.com/spreadsheets/d/1Kz8qNPZIqq10folTQrs7L1dYLQj0XaG2K3NIs_apK40/edit#gid=0"",""bd!A1:N1000""),3,FALSE))"),"")</f>
        <v/>
      </c>
      <c r="D606" s="5" t="str">
        <f>IFERROR(__xludf.DUMMYFUNCTION("IF($A606="""","""",VLOOKUP($A606,IMPORTRANGE(""https://docs.google.com/spreadsheets/d/1Kz8qNPZIqq10folTQrs7L1dYLQj0XaG2K3NIs_apK40/edit#gid=0"",""bd!A1:N1000""),12,FALSE))"),"")</f>
        <v/>
      </c>
      <c r="E606" s="5" t="str">
        <f>IFERROR(__xludf.DUMMYFUNCTION("IF($A606="""","""",VLOOKUP($A606,IMPORTRANGE(""https://docs.google.com/spreadsheets/d/1Kz8qNPZIqq10folTQrs7L1dYLQj0XaG2K3NIs_apK40/edit#gid=0"",""bd!A1:N1000""),11,FALSE))"),"")</f>
        <v/>
      </c>
      <c r="F606" s="5" t="str">
        <f>IFERROR(__xludf.DUMMYFUNCTION("if(A606="""","""",SPLIT(E606,"",""))"),"")</f>
        <v/>
      </c>
      <c r="G606" s="5"/>
      <c r="H606" s="6" t="str">
        <f t="shared" si="1"/>
        <v/>
      </c>
      <c r="K606" s="7"/>
    </row>
    <row r="607">
      <c r="A607" s="8"/>
      <c r="B607" s="5" t="str">
        <f>IFERROR(__xludf.DUMMYFUNCTION("IF(A607="""","""",VLOOKUP(A607,IMPORTRANGE(""https://docs.google.com/spreadsheets/d/1Kz8qNPZIqq10folTQrs7L1dYLQj0XaG2K3NIs_apK40/edit#gid=0"",""bd!A1:N1000""),2,FALSE))"),"")</f>
        <v/>
      </c>
      <c r="C607" s="5" t="str">
        <f>IFERROR(__xludf.DUMMYFUNCTION("IF($A607="""","""",VLOOKUP($A607,IMPORTRANGE(""https://docs.google.com/spreadsheets/d/1Kz8qNPZIqq10folTQrs7L1dYLQj0XaG2K3NIs_apK40/edit#gid=0"",""bd!A1:N1000""),3,FALSE))"),"")</f>
        <v/>
      </c>
      <c r="D607" s="5" t="str">
        <f>IFERROR(__xludf.DUMMYFUNCTION("IF($A607="""","""",VLOOKUP($A607,IMPORTRANGE(""https://docs.google.com/spreadsheets/d/1Kz8qNPZIqq10folTQrs7L1dYLQj0XaG2K3NIs_apK40/edit#gid=0"",""bd!A1:N1000""),12,FALSE))"),"")</f>
        <v/>
      </c>
      <c r="E607" s="5" t="str">
        <f>IFERROR(__xludf.DUMMYFUNCTION("IF($A607="""","""",VLOOKUP($A607,IMPORTRANGE(""https://docs.google.com/spreadsheets/d/1Kz8qNPZIqq10folTQrs7L1dYLQj0XaG2K3NIs_apK40/edit#gid=0"",""bd!A1:N1000""),11,FALSE))"),"")</f>
        <v/>
      </c>
      <c r="F607" s="5" t="str">
        <f>IFERROR(__xludf.DUMMYFUNCTION("if(A607="""","""",SPLIT(E607,"",""))"),"")</f>
        <v/>
      </c>
      <c r="G607" s="5"/>
      <c r="H607" s="6" t="str">
        <f t="shared" si="1"/>
        <v/>
      </c>
      <c r="K607" s="7"/>
    </row>
    <row r="608">
      <c r="A608" s="8"/>
      <c r="B608" s="5" t="str">
        <f>IFERROR(__xludf.DUMMYFUNCTION("IF(A608="""","""",VLOOKUP(A608,IMPORTRANGE(""https://docs.google.com/spreadsheets/d/1Kz8qNPZIqq10folTQrs7L1dYLQj0XaG2K3NIs_apK40/edit#gid=0"",""bd!A1:N1000""),2,FALSE))"),"")</f>
        <v/>
      </c>
      <c r="C608" s="5" t="str">
        <f>IFERROR(__xludf.DUMMYFUNCTION("IF($A608="""","""",VLOOKUP($A608,IMPORTRANGE(""https://docs.google.com/spreadsheets/d/1Kz8qNPZIqq10folTQrs7L1dYLQj0XaG2K3NIs_apK40/edit#gid=0"",""bd!A1:N1000""),3,FALSE))"),"")</f>
        <v/>
      </c>
      <c r="D608" s="5" t="str">
        <f>IFERROR(__xludf.DUMMYFUNCTION("IF($A608="""","""",VLOOKUP($A608,IMPORTRANGE(""https://docs.google.com/spreadsheets/d/1Kz8qNPZIqq10folTQrs7L1dYLQj0XaG2K3NIs_apK40/edit#gid=0"",""bd!A1:N1000""),12,FALSE))"),"")</f>
        <v/>
      </c>
      <c r="E608" s="5" t="str">
        <f>IFERROR(__xludf.DUMMYFUNCTION("IF($A608="""","""",VLOOKUP($A608,IMPORTRANGE(""https://docs.google.com/spreadsheets/d/1Kz8qNPZIqq10folTQrs7L1dYLQj0XaG2K3NIs_apK40/edit#gid=0"",""bd!A1:N1000""),11,FALSE))"),"")</f>
        <v/>
      </c>
      <c r="F608" s="5" t="str">
        <f>IFERROR(__xludf.DUMMYFUNCTION("if(A608="""","""",SPLIT(E608,"",""))"),"")</f>
        <v/>
      </c>
      <c r="G608" s="5"/>
      <c r="H608" s="6" t="str">
        <f t="shared" si="1"/>
        <v/>
      </c>
      <c r="K608" s="7"/>
    </row>
    <row r="609">
      <c r="A609" s="8"/>
      <c r="B609" s="5" t="str">
        <f>IFERROR(__xludf.DUMMYFUNCTION("IF(A609="""","""",VLOOKUP(A609,IMPORTRANGE(""https://docs.google.com/spreadsheets/d/1Kz8qNPZIqq10folTQrs7L1dYLQj0XaG2K3NIs_apK40/edit#gid=0"",""bd!A1:N1000""),2,FALSE))"),"")</f>
        <v/>
      </c>
      <c r="C609" s="5" t="str">
        <f>IFERROR(__xludf.DUMMYFUNCTION("IF($A609="""","""",VLOOKUP($A609,IMPORTRANGE(""https://docs.google.com/spreadsheets/d/1Kz8qNPZIqq10folTQrs7L1dYLQj0XaG2K3NIs_apK40/edit#gid=0"",""bd!A1:N1000""),3,FALSE))"),"")</f>
        <v/>
      </c>
      <c r="D609" s="5" t="str">
        <f>IFERROR(__xludf.DUMMYFUNCTION("IF($A609="""","""",VLOOKUP($A609,IMPORTRANGE(""https://docs.google.com/spreadsheets/d/1Kz8qNPZIqq10folTQrs7L1dYLQj0XaG2K3NIs_apK40/edit#gid=0"",""bd!A1:N1000""),12,FALSE))"),"")</f>
        <v/>
      </c>
      <c r="E609" s="5" t="str">
        <f>IFERROR(__xludf.DUMMYFUNCTION("IF($A609="""","""",VLOOKUP($A609,IMPORTRANGE(""https://docs.google.com/spreadsheets/d/1Kz8qNPZIqq10folTQrs7L1dYLQj0XaG2K3NIs_apK40/edit#gid=0"",""bd!A1:N1000""),11,FALSE))"),"")</f>
        <v/>
      </c>
      <c r="F609" s="5" t="str">
        <f>IFERROR(__xludf.DUMMYFUNCTION("if(A609="""","""",SPLIT(E609,"",""))"),"")</f>
        <v/>
      </c>
      <c r="G609" s="5"/>
      <c r="H609" s="6" t="str">
        <f t="shared" si="1"/>
        <v/>
      </c>
      <c r="K609" s="7"/>
    </row>
    <row r="610">
      <c r="A610" s="8"/>
      <c r="B610" s="5" t="str">
        <f>IFERROR(__xludf.DUMMYFUNCTION("IF(A610="""","""",VLOOKUP(A610,IMPORTRANGE(""https://docs.google.com/spreadsheets/d/1Kz8qNPZIqq10folTQrs7L1dYLQj0XaG2K3NIs_apK40/edit#gid=0"",""bd!A1:N1000""),2,FALSE))"),"")</f>
        <v/>
      </c>
      <c r="C610" s="5" t="str">
        <f>IFERROR(__xludf.DUMMYFUNCTION("IF($A610="""","""",VLOOKUP($A610,IMPORTRANGE(""https://docs.google.com/spreadsheets/d/1Kz8qNPZIqq10folTQrs7L1dYLQj0XaG2K3NIs_apK40/edit#gid=0"",""bd!A1:N1000""),3,FALSE))"),"")</f>
        <v/>
      </c>
      <c r="D610" s="5" t="str">
        <f>IFERROR(__xludf.DUMMYFUNCTION("IF($A610="""","""",VLOOKUP($A610,IMPORTRANGE(""https://docs.google.com/spreadsheets/d/1Kz8qNPZIqq10folTQrs7L1dYLQj0XaG2K3NIs_apK40/edit#gid=0"",""bd!A1:N1000""),12,FALSE))"),"")</f>
        <v/>
      </c>
      <c r="E610" s="5" t="str">
        <f>IFERROR(__xludf.DUMMYFUNCTION("IF($A610="""","""",VLOOKUP($A610,IMPORTRANGE(""https://docs.google.com/spreadsheets/d/1Kz8qNPZIqq10folTQrs7L1dYLQj0XaG2K3NIs_apK40/edit#gid=0"",""bd!A1:N1000""),11,FALSE))"),"")</f>
        <v/>
      </c>
      <c r="F610" s="5" t="str">
        <f>IFERROR(__xludf.DUMMYFUNCTION("if(A610="""","""",SPLIT(E610,"",""))"),"")</f>
        <v/>
      </c>
      <c r="G610" s="5"/>
      <c r="H610" s="6" t="str">
        <f t="shared" si="1"/>
        <v/>
      </c>
      <c r="K610" s="7"/>
    </row>
    <row r="611">
      <c r="A611" s="8"/>
      <c r="B611" s="5" t="str">
        <f>IFERROR(__xludf.DUMMYFUNCTION("IF(A611="""","""",VLOOKUP(A611,IMPORTRANGE(""https://docs.google.com/spreadsheets/d/1Kz8qNPZIqq10folTQrs7L1dYLQj0XaG2K3NIs_apK40/edit#gid=0"",""bd!A1:N1000""),2,FALSE))"),"")</f>
        <v/>
      </c>
      <c r="C611" s="5" t="str">
        <f>IFERROR(__xludf.DUMMYFUNCTION("IF($A611="""","""",VLOOKUP($A611,IMPORTRANGE(""https://docs.google.com/spreadsheets/d/1Kz8qNPZIqq10folTQrs7L1dYLQj0XaG2K3NIs_apK40/edit#gid=0"",""bd!A1:N1000""),3,FALSE))"),"")</f>
        <v/>
      </c>
      <c r="D611" s="5" t="str">
        <f>IFERROR(__xludf.DUMMYFUNCTION("IF($A611="""","""",VLOOKUP($A611,IMPORTRANGE(""https://docs.google.com/spreadsheets/d/1Kz8qNPZIqq10folTQrs7L1dYLQj0XaG2K3NIs_apK40/edit#gid=0"",""bd!A1:N1000""),12,FALSE))"),"")</f>
        <v/>
      </c>
      <c r="E611" s="5" t="str">
        <f>IFERROR(__xludf.DUMMYFUNCTION("IF($A611="""","""",VLOOKUP($A611,IMPORTRANGE(""https://docs.google.com/spreadsheets/d/1Kz8qNPZIqq10folTQrs7L1dYLQj0XaG2K3NIs_apK40/edit#gid=0"",""bd!A1:N1000""),11,FALSE))"),"")</f>
        <v/>
      </c>
      <c r="F611" s="5" t="str">
        <f>IFERROR(__xludf.DUMMYFUNCTION("if(A611="""","""",SPLIT(E611,"",""))"),"")</f>
        <v/>
      </c>
      <c r="G611" s="5"/>
      <c r="H611" s="6" t="str">
        <f t="shared" si="1"/>
        <v/>
      </c>
      <c r="K611" s="7"/>
    </row>
    <row r="612">
      <c r="A612" s="8"/>
      <c r="B612" s="5" t="str">
        <f>IFERROR(__xludf.DUMMYFUNCTION("IF(A612="""","""",VLOOKUP(A612,IMPORTRANGE(""https://docs.google.com/spreadsheets/d/1Kz8qNPZIqq10folTQrs7L1dYLQj0XaG2K3NIs_apK40/edit#gid=0"",""bd!A1:N1000""),2,FALSE))"),"")</f>
        <v/>
      </c>
      <c r="C612" s="5" t="str">
        <f>IFERROR(__xludf.DUMMYFUNCTION("IF($A612="""","""",VLOOKUP($A612,IMPORTRANGE(""https://docs.google.com/spreadsheets/d/1Kz8qNPZIqq10folTQrs7L1dYLQj0XaG2K3NIs_apK40/edit#gid=0"",""bd!A1:N1000""),3,FALSE))"),"")</f>
        <v/>
      </c>
      <c r="D612" s="5" t="str">
        <f>IFERROR(__xludf.DUMMYFUNCTION("IF($A612="""","""",VLOOKUP($A612,IMPORTRANGE(""https://docs.google.com/spreadsheets/d/1Kz8qNPZIqq10folTQrs7L1dYLQj0XaG2K3NIs_apK40/edit#gid=0"",""bd!A1:N1000""),12,FALSE))"),"")</f>
        <v/>
      </c>
      <c r="E612" s="5" t="str">
        <f>IFERROR(__xludf.DUMMYFUNCTION("IF($A612="""","""",VLOOKUP($A612,IMPORTRANGE(""https://docs.google.com/spreadsheets/d/1Kz8qNPZIqq10folTQrs7L1dYLQj0XaG2K3NIs_apK40/edit#gid=0"",""bd!A1:N1000""),11,FALSE))"),"")</f>
        <v/>
      </c>
      <c r="F612" s="5" t="str">
        <f>IFERROR(__xludf.DUMMYFUNCTION("if(A612="""","""",SPLIT(E612,"",""))"),"")</f>
        <v/>
      </c>
      <c r="G612" s="5"/>
      <c r="H612" s="6" t="str">
        <f t="shared" si="1"/>
        <v/>
      </c>
      <c r="K612" s="7"/>
    </row>
    <row r="613">
      <c r="A613" s="8"/>
      <c r="B613" s="5" t="str">
        <f>IFERROR(__xludf.DUMMYFUNCTION("IF(A613="""","""",VLOOKUP(A613,IMPORTRANGE(""https://docs.google.com/spreadsheets/d/1Kz8qNPZIqq10folTQrs7L1dYLQj0XaG2K3NIs_apK40/edit#gid=0"",""bd!A1:N1000""),2,FALSE))"),"")</f>
        <v/>
      </c>
      <c r="C613" s="5" t="str">
        <f>IFERROR(__xludf.DUMMYFUNCTION("IF($A613="""","""",VLOOKUP($A613,IMPORTRANGE(""https://docs.google.com/spreadsheets/d/1Kz8qNPZIqq10folTQrs7L1dYLQj0XaG2K3NIs_apK40/edit#gid=0"",""bd!A1:N1000""),3,FALSE))"),"")</f>
        <v/>
      </c>
      <c r="D613" s="5" t="str">
        <f>IFERROR(__xludf.DUMMYFUNCTION("IF($A613="""","""",VLOOKUP($A613,IMPORTRANGE(""https://docs.google.com/spreadsheets/d/1Kz8qNPZIqq10folTQrs7L1dYLQj0XaG2K3NIs_apK40/edit#gid=0"",""bd!A1:N1000""),12,FALSE))"),"")</f>
        <v/>
      </c>
      <c r="E613" s="5" t="str">
        <f>IFERROR(__xludf.DUMMYFUNCTION("IF($A613="""","""",VLOOKUP($A613,IMPORTRANGE(""https://docs.google.com/spreadsheets/d/1Kz8qNPZIqq10folTQrs7L1dYLQj0XaG2K3NIs_apK40/edit#gid=0"",""bd!A1:N1000""),11,FALSE))"),"")</f>
        <v/>
      </c>
      <c r="F613" s="5" t="str">
        <f>IFERROR(__xludf.DUMMYFUNCTION("if(A613="""","""",SPLIT(E613,"",""))"),"")</f>
        <v/>
      </c>
      <c r="G613" s="5"/>
      <c r="H613" s="6" t="str">
        <f t="shared" si="1"/>
        <v/>
      </c>
      <c r="K613" s="7"/>
    </row>
    <row r="614">
      <c r="A614" s="8"/>
      <c r="B614" s="5" t="str">
        <f>IFERROR(__xludf.DUMMYFUNCTION("IF(A614="""","""",VLOOKUP(A614,IMPORTRANGE(""https://docs.google.com/spreadsheets/d/1Kz8qNPZIqq10folTQrs7L1dYLQj0XaG2K3NIs_apK40/edit#gid=0"",""bd!A1:N1000""),2,FALSE))"),"")</f>
        <v/>
      </c>
      <c r="C614" s="5" t="str">
        <f>IFERROR(__xludf.DUMMYFUNCTION("IF($A614="""","""",VLOOKUP($A614,IMPORTRANGE(""https://docs.google.com/spreadsheets/d/1Kz8qNPZIqq10folTQrs7L1dYLQj0XaG2K3NIs_apK40/edit#gid=0"",""bd!A1:N1000""),3,FALSE))"),"")</f>
        <v/>
      </c>
      <c r="D614" s="5" t="str">
        <f>IFERROR(__xludf.DUMMYFUNCTION("IF($A614="""","""",VLOOKUP($A614,IMPORTRANGE(""https://docs.google.com/spreadsheets/d/1Kz8qNPZIqq10folTQrs7L1dYLQj0XaG2K3NIs_apK40/edit#gid=0"",""bd!A1:N1000""),12,FALSE))"),"")</f>
        <v/>
      </c>
      <c r="E614" s="5" t="str">
        <f>IFERROR(__xludf.DUMMYFUNCTION("IF($A614="""","""",VLOOKUP($A614,IMPORTRANGE(""https://docs.google.com/spreadsheets/d/1Kz8qNPZIqq10folTQrs7L1dYLQj0XaG2K3NIs_apK40/edit#gid=0"",""bd!A1:N1000""),11,FALSE))"),"")</f>
        <v/>
      </c>
      <c r="F614" s="5" t="str">
        <f>IFERROR(__xludf.DUMMYFUNCTION("if(A614="""","""",SPLIT(E614,"",""))"),"")</f>
        <v/>
      </c>
      <c r="G614" s="5"/>
      <c r="H614" s="6" t="str">
        <f t="shared" si="1"/>
        <v/>
      </c>
      <c r="K614" s="7"/>
    </row>
    <row r="615">
      <c r="A615" s="8"/>
      <c r="B615" s="5" t="str">
        <f>IFERROR(__xludf.DUMMYFUNCTION("IF(A615="""","""",VLOOKUP(A615,IMPORTRANGE(""https://docs.google.com/spreadsheets/d/1Kz8qNPZIqq10folTQrs7L1dYLQj0XaG2K3NIs_apK40/edit#gid=0"",""bd!A1:N1000""),2,FALSE))"),"")</f>
        <v/>
      </c>
      <c r="C615" s="5" t="str">
        <f>IFERROR(__xludf.DUMMYFUNCTION("IF($A615="""","""",VLOOKUP($A615,IMPORTRANGE(""https://docs.google.com/spreadsheets/d/1Kz8qNPZIqq10folTQrs7L1dYLQj0XaG2K3NIs_apK40/edit#gid=0"",""bd!A1:N1000""),3,FALSE))"),"")</f>
        <v/>
      </c>
      <c r="D615" s="5" t="str">
        <f>IFERROR(__xludf.DUMMYFUNCTION("IF($A615="""","""",VLOOKUP($A615,IMPORTRANGE(""https://docs.google.com/spreadsheets/d/1Kz8qNPZIqq10folTQrs7L1dYLQj0XaG2K3NIs_apK40/edit#gid=0"",""bd!A1:N1000""),12,FALSE))"),"")</f>
        <v/>
      </c>
      <c r="E615" s="5" t="str">
        <f>IFERROR(__xludf.DUMMYFUNCTION("IF($A615="""","""",VLOOKUP($A615,IMPORTRANGE(""https://docs.google.com/spreadsheets/d/1Kz8qNPZIqq10folTQrs7L1dYLQj0XaG2K3NIs_apK40/edit#gid=0"",""bd!A1:N1000""),11,FALSE))"),"")</f>
        <v/>
      </c>
      <c r="F615" s="5" t="str">
        <f>IFERROR(__xludf.DUMMYFUNCTION("if(A615="""","""",SPLIT(E615,"",""))"),"")</f>
        <v/>
      </c>
      <c r="G615" s="5"/>
      <c r="H615" s="6" t="str">
        <f t="shared" si="1"/>
        <v/>
      </c>
      <c r="K615" s="7"/>
    </row>
    <row r="616">
      <c r="A616" s="8"/>
      <c r="B616" s="5" t="str">
        <f>IFERROR(__xludf.DUMMYFUNCTION("IF(A616="""","""",VLOOKUP(A616,IMPORTRANGE(""https://docs.google.com/spreadsheets/d/1Kz8qNPZIqq10folTQrs7L1dYLQj0XaG2K3NIs_apK40/edit#gid=0"",""bd!A1:N1000""),2,FALSE))"),"")</f>
        <v/>
      </c>
      <c r="C616" s="5" t="str">
        <f>IFERROR(__xludf.DUMMYFUNCTION("IF($A616="""","""",VLOOKUP($A616,IMPORTRANGE(""https://docs.google.com/spreadsheets/d/1Kz8qNPZIqq10folTQrs7L1dYLQj0XaG2K3NIs_apK40/edit#gid=0"",""bd!A1:N1000""),3,FALSE))"),"")</f>
        <v/>
      </c>
      <c r="D616" s="5" t="str">
        <f>IFERROR(__xludf.DUMMYFUNCTION("IF($A616="""","""",VLOOKUP($A616,IMPORTRANGE(""https://docs.google.com/spreadsheets/d/1Kz8qNPZIqq10folTQrs7L1dYLQj0XaG2K3NIs_apK40/edit#gid=0"",""bd!A1:N1000""),12,FALSE))"),"")</f>
        <v/>
      </c>
      <c r="E616" s="5" t="str">
        <f>IFERROR(__xludf.DUMMYFUNCTION("IF($A616="""","""",VLOOKUP($A616,IMPORTRANGE(""https://docs.google.com/spreadsheets/d/1Kz8qNPZIqq10folTQrs7L1dYLQj0XaG2K3NIs_apK40/edit#gid=0"",""bd!A1:N1000""),11,FALSE))"),"")</f>
        <v/>
      </c>
      <c r="F616" s="5" t="str">
        <f>IFERROR(__xludf.DUMMYFUNCTION("if(A616="""","""",SPLIT(E616,"",""))"),"")</f>
        <v/>
      </c>
      <c r="G616" s="5"/>
      <c r="H616" s="6" t="str">
        <f t="shared" si="1"/>
        <v/>
      </c>
      <c r="K616" s="7"/>
    </row>
    <row r="617">
      <c r="A617" s="8"/>
      <c r="B617" s="5" t="str">
        <f>IFERROR(__xludf.DUMMYFUNCTION("IF(A617="""","""",VLOOKUP(A617,IMPORTRANGE(""https://docs.google.com/spreadsheets/d/1Kz8qNPZIqq10folTQrs7L1dYLQj0XaG2K3NIs_apK40/edit#gid=0"",""bd!A1:N1000""),2,FALSE))"),"")</f>
        <v/>
      </c>
      <c r="C617" s="5" t="str">
        <f>IFERROR(__xludf.DUMMYFUNCTION("IF($A617="""","""",VLOOKUP($A617,IMPORTRANGE(""https://docs.google.com/spreadsheets/d/1Kz8qNPZIqq10folTQrs7L1dYLQj0XaG2K3NIs_apK40/edit#gid=0"",""bd!A1:N1000""),3,FALSE))"),"")</f>
        <v/>
      </c>
      <c r="D617" s="5" t="str">
        <f>IFERROR(__xludf.DUMMYFUNCTION("IF($A617="""","""",VLOOKUP($A617,IMPORTRANGE(""https://docs.google.com/spreadsheets/d/1Kz8qNPZIqq10folTQrs7L1dYLQj0XaG2K3NIs_apK40/edit#gid=0"",""bd!A1:N1000""),12,FALSE))"),"")</f>
        <v/>
      </c>
      <c r="E617" s="5" t="str">
        <f>IFERROR(__xludf.DUMMYFUNCTION("IF($A617="""","""",VLOOKUP($A617,IMPORTRANGE(""https://docs.google.com/spreadsheets/d/1Kz8qNPZIqq10folTQrs7L1dYLQj0XaG2K3NIs_apK40/edit#gid=0"",""bd!A1:N1000""),11,FALSE))"),"")</f>
        <v/>
      </c>
      <c r="F617" s="5" t="str">
        <f>IFERROR(__xludf.DUMMYFUNCTION("if(A617="""","""",SPLIT(E617,"",""))"),"")</f>
        <v/>
      </c>
      <c r="G617" s="5"/>
      <c r="H617" s="6" t="str">
        <f t="shared" si="1"/>
        <v/>
      </c>
      <c r="K617" s="7"/>
    </row>
    <row r="618">
      <c r="A618" s="8"/>
      <c r="B618" s="5" t="str">
        <f>IFERROR(__xludf.DUMMYFUNCTION("IF(A618="""","""",VLOOKUP(A618,IMPORTRANGE(""https://docs.google.com/spreadsheets/d/1Kz8qNPZIqq10folTQrs7L1dYLQj0XaG2K3NIs_apK40/edit#gid=0"",""bd!A1:N1000""),2,FALSE))"),"")</f>
        <v/>
      </c>
      <c r="C618" s="5" t="str">
        <f>IFERROR(__xludf.DUMMYFUNCTION("IF($A618="""","""",VLOOKUP($A618,IMPORTRANGE(""https://docs.google.com/spreadsheets/d/1Kz8qNPZIqq10folTQrs7L1dYLQj0XaG2K3NIs_apK40/edit#gid=0"",""bd!A1:N1000""),3,FALSE))"),"")</f>
        <v/>
      </c>
      <c r="D618" s="5" t="str">
        <f>IFERROR(__xludf.DUMMYFUNCTION("IF($A618="""","""",VLOOKUP($A618,IMPORTRANGE(""https://docs.google.com/spreadsheets/d/1Kz8qNPZIqq10folTQrs7L1dYLQj0XaG2K3NIs_apK40/edit#gid=0"",""bd!A1:N1000""),12,FALSE))"),"")</f>
        <v/>
      </c>
      <c r="E618" s="5" t="str">
        <f>IFERROR(__xludf.DUMMYFUNCTION("IF($A618="""","""",VLOOKUP($A618,IMPORTRANGE(""https://docs.google.com/spreadsheets/d/1Kz8qNPZIqq10folTQrs7L1dYLQj0XaG2K3NIs_apK40/edit#gid=0"",""bd!A1:N1000""),11,FALSE))"),"")</f>
        <v/>
      </c>
      <c r="F618" s="5" t="str">
        <f>IFERROR(__xludf.DUMMYFUNCTION("if(A618="""","""",SPLIT(E618,"",""))"),"")</f>
        <v/>
      </c>
      <c r="G618" s="5"/>
      <c r="H618" s="6" t="str">
        <f t="shared" si="1"/>
        <v/>
      </c>
      <c r="K618" s="7"/>
    </row>
    <row r="619">
      <c r="A619" s="8"/>
      <c r="B619" s="5" t="str">
        <f>IFERROR(__xludf.DUMMYFUNCTION("IF(A619="""","""",VLOOKUP(A619,IMPORTRANGE(""https://docs.google.com/spreadsheets/d/1Kz8qNPZIqq10folTQrs7L1dYLQj0XaG2K3NIs_apK40/edit#gid=0"",""bd!A1:N1000""),2,FALSE))"),"")</f>
        <v/>
      </c>
      <c r="C619" s="5" t="str">
        <f>IFERROR(__xludf.DUMMYFUNCTION("IF($A619="""","""",VLOOKUP($A619,IMPORTRANGE(""https://docs.google.com/spreadsheets/d/1Kz8qNPZIqq10folTQrs7L1dYLQj0XaG2K3NIs_apK40/edit#gid=0"",""bd!A1:N1000""),3,FALSE))"),"")</f>
        <v/>
      </c>
      <c r="D619" s="5" t="str">
        <f>IFERROR(__xludf.DUMMYFUNCTION("IF($A619="""","""",VLOOKUP($A619,IMPORTRANGE(""https://docs.google.com/spreadsheets/d/1Kz8qNPZIqq10folTQrs7L1dYLQj0XaG2K3NIs_apK40/edit#gid=0"",""bd!A1:N1000""),12,FALSE))"),"")</f>
        <v/>
      </c>
      <c r="E619" s="5" t="str">
        <f>IFERROR(__xludf.DUMMYFUNCTION("IF($A619="""","""",VLOOKUP($A619,IMPORTRANGE(""https://docs.google.com/spreadsheets/d/1Kz8qNPZIqq10folTQrs7L1dYLQj0XaG2K3NIs_apK40/edit#gid=0"",""bd!A1:N1000""),11,FALSE))"),"")</f>
        <v/>
      </c>
      <c r="F619" s="5" t="str">
        <f>IFERROR(__xludf.DUMMYFUNCTION("if(A619="""","""",SPLIT(E619,"",""))"),"")</f>
        <v/>
      </c>
      <c r="G619" s="5"/>
      <c r="H619" s="6" t="str">
        <f t="shared" si="1"/>
        <v/>
      </c>
      <c r="K619" s="7"/>
    </row>
    <row r="620">
      <c r="A620" s="8"/>
      <c r="B620" s="5" t="str">
        <f>IFERROR(__xludf.DUMMYFUNCTION("IF(A620="""","""",VLOOKUP(A620,IMPORTRANGE(""https://docs.google.com/spreadsheets/d/1Kz8qNPZIqq10folTQrs7L1dYLQj0XaG2K3NIs_apK40/edit#gid=0"",""bd!A1:N1000""),2,FALSE))"),"")</f>
        <v/>
      </c>
      <c r="C620" s="5" t="str">
        <f>IFERROR(__xludf.DUMMYFUNCTION("IF($A620="""","""",VLOOKUP($A620,IMPORTRANGE(""https://docs.google.com/spreadsheets/d/1Kz8qNPZIqq10folTQrs7L1dYLQj0XaG2K3NIs_apK40/edit#gid=0"",""bd!A1:N1000""),3,FALSE))"),"")</f>
        <v/>
      </c>
      <c r="D620" s="5" t="str">
        <f>IFERROR(__xludf.DUMMYFUNCTION("IF($A620="""","""",VLOOKUP($A620,IMPORTRANGE(""https://docs.google.com/spreadsheets/d/1Kz8qNPZIqq10folTQrs7L1dYLQj0XaG2K3NIs_apK40/edit#gid=0"",""bd!A1:N1000""),12,FALSE))"),"")</f>
        <v/>
      </c>
      <c r="E620" s="5" t="str">
        <f>IFERROR(__xludf.DUMMYFUNCTION("IF($A620="""","""",VLOOKUP($A620,IMPORTRANGE(""https://docs.google.com/spreadsheets/d/1Kz8qNPZIqq10folTQrs7L1dYLQj0XaG2K3NIs_apK40/edit#gid=0"",""bd!A1:N1000""),11,FALSE))"),"")</f>
        <v/>
      </c>
      <c r="F620" s="5" t="str">
        <f>IFERROR(__xludf.DUMMYFUNCTION("if(A620="""","""",SPLIT(E620,"",""))"),"")</f>
        <v/>
      </c>
      <c r="G620" s="5"/>
      <c r="H620" s="6" t="str">
        <f t="shared" si="1"/>
        <v/>
      </c>
      <c r="K620" s="7"/>
    </row>
    <row r="621">
      <c r="A621" s="8"/>
      <c r="B621" s="5" t="str">
        <f>IFERROR(__xludf.DUMMYFUNCTION("IF(A621="""","""",VLOOKUP(A621,IMPORTRANGE(""https://docs.google.com/spreadsheets/d/1Kz8qNPZIqq10folTQrs7L1dYLQj0XaG2K3NIs_apK40/edit#gid=0"",""bd!A1:N1000""),2,FALSE))"),"")</f>
        <v/>
      </c>
      <c r="C621" s="5" t="str">
        <f>IFERROR(__xludf.DUMMYFUNCTION("IF($A621="""","""",VLOOKUP($A621,IMPORTRANGE(""https://docs.google.com/spreadsheets/d/1Kz8qNPZIqq10folTQrs7L1dYLQj0XaG2K3NIs_apK40/edit#gid=0"",""bd!A1:N1000""),3,FALSE))"),"")</f>
        <v/>
      </c>
      <c r="D621" s="5" t="str">
        <f>IFERROR(__xludf.DUMMYFUNCTION("IF($A621="""","""",VLOOKUP($A621,IMPORTRANGE(""https://docs.google.com/spreadsheets/d/1Kz8qNPZIqq10folTQrs7L1dYLQj0XaG2K3NIs_apK40/edit#gid=0"",""bd!A1:N1000""),12,FALSE))"),"")</f>
        <v/>
      </c>
      <c r="E621" s="5" t="str">
        <f>IFERROR(__xludf.DUMMYFUNCTION("IF($A621="""","""",VLOOKUP($A621,IMPORTRANGE(""https://docs.google.com/spreadsheets/d/1Kz8qNPZIqq10folTQrs7L1dYLQj0XaG2K3NIs_apK40/edit#gid=0"",""bd!A1:N1000""),11,FALSE))"),"")</f>
        <v/>
      </c>
      <c r="F621" s="5" t="str">
        <f>IFERROR(__xludf.DUMMYFUNCTION("if(A621="""","""",SPLIT(E621,"",""))"),"")</f>
        <v/>
      </c>
      <c r="G621" s="5"/>
      <c r="H621" s="6" t="str">
        <f t="shared" si="1"/>
        <v/>
      </c>
      <c r="K621" s="7"/>
    </row>
    <row r="622">
      <c r="A622" s="8"/>
      <c r="B622" s="5" t="str">
        <f>IFERROR(__xludf.DUMMYFUNCTION("IF(A622="""","""",VLOOKUP(A622,IMPORTRANGE(""https://docs.google.com/spreadsheets/d/1Kz8qNPZIqq10folTQrs7L1dYLQj0XaG2K3NIs_apK40/edit#gid=0"",""bd!A1:N1000""),2,FALSE))"),"")</f>
        <v/>
      </c>
      <c r="C622" s="5" t="str">
        <f>IFERROR(__xludf.DUMMYFUNCTION("IF($A622="""","""",VLOOKUP($A622,IMPORTRANGE(""https://docs.google.com/spreadsheets/d/1Kz8qNPZIqq10folTQrs7L1dYLQj0XaG2K3NIs_apK40/edit#gid=0"",""bd!A1:N1000""),3,FALSE))"),"")</f>
        <v/>
      </c>
      <c r="D622" s="5" t="str">
        <f>IFERROR(__xludf.DUMMYFUNCTION("IF($A622="""","""",VLOOKUP($A622,IMPORTRANGE(""https://docs.google.com/spreadsheets/d/1Kz8qNPZIqq10folTQrs7L1dYLQj0XaG2K3NIs_apK40/edit#gid=0"",""bd!A1:N1000""),12,FALSE))"),"")</f>
        <v/>
      </c>
      <c r="E622" s="5" t="str">
        <f>IFERROR(__xludf.DUMMYFUNCTION("IF($A622="""","""",VLOOKUP($A622,IMPORTRANGE(""https://docs.google.com/spreadsheets/d/1Kz8qNPZIqq10folTQrs7L1dYLQj0XaG2K3NIs_apK40/edit#gid=0"",""bd!A1:N1000""),11,FALSE))"),"")</f>
        <v/>
      </c>
      <c r="F622" s="5" t="str">
        <f>IFERROR(__xludf.DUMMYFUNCTION("if(A622="""","""",SPLIT(E622,"",""))"),"")</f>
        <v/>
      </c>
      <c r="G622" s="5"/>
      <c r="H622" s="6" t="str">
        <f t="shared" si="1"/>
        <v/>
      </c>
      <c r="K622" s="7"/>
    </row>
    <row r="623">
      <c r="A623" s="8"/>
      <c r="B623" s="5" t="str">
        <f>IFERROR(__xludf.DUMMYFUNCTION("IF(A623="""","""",VLOOKUP(A623,IMPORTRANGE(""https://docs.google.com/spreadsheets/d/1Kz8qNPZIqq10folTQrs7L1dYLQj0XaG2K3NIs_apK40/edit#gid=0"",""bd!A1:N1000""),2,FALSE))"),"")</f>
        <v/>
      </c>
      <c r="C623" s="5" t="str">
        <f>IFERROR(__xludf.DUMMYFUNCTION("IF($A623="""","""",VLOOKUP($A623,IMPORTRANGE(""https://docs.google.com/spreadsheets/d/1Kz8qNPZIqq10folTQrs7L1dYLQj0XaG2K3NIs_apK40/edit#gid=0"",""bd!A1:N1000""),3,FALSE))"),"")</f>
        <v/>
      </c>
      <c r="D623" s="5" t="str">
        <f>IFERROR(__xludf.DUMMYFUNCTION("IF($A623="""","""",VLOOKUP($A623,IMPORTRANGE(""https://docs.google.com/spreadsheets/d/1Kz8qNPZIqq10folTQrs7L1dYLQj0XaG2K3NIs_apK40/edit#gid=0"",""bd!A1:N1000""),12,FALSE))"),"")</f>
        <v/>
      </c>
      <c r="E623" s="5" t="str">
        <f>IFERROR(__xludf.DUMMYFUNCTION("IF($A623="""","""",VLOOKUP($A623,IMPORTRANGE(""https://docs.google.com/spreadsheets/d/1Kz8qNPZIqq10folTQrs7L1dYLQj0XaG2K3NIs_apK40/edit#gid=0"",""bd!A1:N1000""),11,FALSE))"),"")</f>
        <v/>
      </c>
      <c r="F623" s="5" t="str">
        <f>IFERROR(__xludf.DUMMYFUNCTION("if(A623="""","""",SPLIT(E623,"",""))"),"")</f>
        <v/>
      </c>
      <c r="G623" s="5"/>
      <c r="H623" s="6" t="str">
        <f t="shared" si="1"/>
        <v/>
      </c>
      <c r="K623" s="7"/>
    </row>
    <row r="624">
      <c r="A624" s="8"/>
      <c r="B624" s="5" t="str">
        <f>IFERROR(__xludf.DUMMYFUNCTION("IF(A624="""","""",VLOOKUP(A624,IMPORTRANGE(""https://docs.google.com/spreadsheets/d/1Kz8qNPZIqq10folTQrs7L1dYLQj0XaG2K3NIs_apK40/edit#gid=0"",""bd!A1:N1000""),2,FALSE))"),"")</f>
        <v/>
      </c>
      <c r="C624" s="5" t="str">
        <f>IFERROR(__xludf.DUMMYFUNCTION("IF($A624="""","""",VLOOKUP($A624,IMPORTRANGE(""https://docs.google.com/spreadsheets/d/1Kz8qNPZIqq10folTQrs7L1dYLQj0XaG2K3NIs_apK40/edit#gid=0"",""bd!A1:N1000""),3,FALSE))"),"")</f>
        <v/>
      </c>
      <c r="D624" s="5" t="str">
        <f>IFERROR(__xludf.DUMMYFUNCTION("IF($A624="""","""",VLOOKUP($A624,IMPORTRANGE(""https://docs.google.com/spreadsheets/d/1Kz8qNPZIqq10folTQrs7L1dYLQj0XaG2K3NIs_apK40/edit#gid=0"",""bd!A1:N1000""),12,FALSE))"),"")</f>
        <v/>
      </c>
      <c r="E624" s="5" t="str">
        <f>IFERROR(__xludf.DUMMYFUNCTION("IF($A624="""","""",VLOOKUP($A624,IMPORTRANGE(""https://docs.google.com/spreadsheets/d/1Kz8qNPZIqq10folTQrs7L1dYLQj0XaG2K3NIs_apK40/edit#gid=0"",""bd!A1:N1000""),11,FALSE))"),"")</f>
        <v/>
      </c>
      <c r="F624" s="5" t="str">
        <f>IFERROR(__xludf.DUMMYFUNCTION("if(A624="""","""",SPLIT(E624,"",""))"),"")</f>
        <v/>
      </c>
      <c r="G624" s="5"/>
      <c r="H624" s="6" t="str">
        <f t="shared" si="1"/>
        <v/>
      </c>
      <c r="K624" s="7"/>
    </row>
    <row r="625">
      <c r="A625" s="8"/>
      <c r="B625" s="5" t="str">
        <f>IFERROR(__xludf.DUMMYFUNCTION("IF(A625="""","""",VLOOKUP(A625,IMPORTRANGE(""https://docs.google.com/spreadsheets/d/1Kz8qNPZIqq10folTQrs7L1dYLQj0XaG2K3NIs_apK40/edit#gid=0"",""bd!A1:N1000""),2,FALSE))"),"")</f>
        <v/>
      </c>
      <c r="C625" s="5" t="str">
        <f>IFERROR(__xludf.DUMMYFUNCTION("IF($A625="""","""",VLOOKUP($A625,IMPORTRANGE(""https://docs.google.com/spreadsheets/d/1Kz8qNPZIqq10folTQrs7L1dYLQj0XaG2K3NIs_apK40/edit#gid=0"",""bd!A1:N1000""),3,FALSE))"),"")</f>
        <v/>
      </c>
      <c r="D625" s="5" t="str">
        <f>IFERROR(__xludf.DUMMYFUNCTION("IF($A625="""","""",VLOOKUP($A625,IMPORTRANGE(""https://docs.google.com/spreadsheets/d/1Kz8qNPZIqq10folTQrs7L1dYLQj0XaG2K3NIs_apK40/edit#gid=0"",""bd!A1:N1000""),12,FALSE))"),"")</f>
        <v/>
      </c>
      <c r="E625" s="5" t="str">
        <f>IFERROR(__xludf.DUMMYFUNCTION("IF($A625="""","""",VLOOKUP($A625,IMPORTRANGE(""https://docs.google.com/spreadsheets/d/1Kz8qNPZIqq10folTQrs7L1dYLQj0XaG2K3NIs_apK40/edit#gid=0"",""bd!A1:N1000""),11,FALSE))"),"")</f>
        <v/>
      </c>
      <c r="F625" s="5" t="str">
        <f>IFERROR(__xludf.DUMMYFUNCTION("if(A625="""","""",SPLIT(E625,"",""))"),"")</f>
        <v/>
      </c>
      <c r="G625" s="5"/>
      <c r="H625" s="6" t="str">
        <f t="shared" si="1"/>
        <v/>
      </c>
      <c r="K625" s="7"/>
    </row>
    <row r="626">
      <c r="A626" s="8"/>
      <c r="B626" s="5" t="str">
        <f>IFERROR(__xludf.DUMMYFUNCTION("IF(A626="""","""",VLOOKUP(A626,IMPORTRANGE(""https://docs.google.com/spreadsheets/d/1Kz8qNPZIqq10folTQrs7L1dYLQj0XaG2K3NIs_apK40/edit#gid=0"",""bd!A1:N1000""),2,FALSE))"),"")</f>
        <v/>
      </c>
      <c r="C626" s="5" t="str">
        <f>IFERROR(__xludf.DUMMYFUNCTION("IF($A626="""","""",VLOOKUP($A626,IMPORTRANGE(""https://docs.google.com/spreadsheets/d/1Kz8qNPZIqq10folTQrs7L1dYLQj0XaG2K3NIs_apK40/edit#gid=0"",""bd!A1:N1000""),3,FALSE))"),"")</f>
        <v/>
      </c>
      <c r="D626" s="5" t="str">
        <f>IFERROR(__xludf.DUMMYFUNCTION("IF($A626="""","""",VLOOKUP($A626,IMPORTRANGE(""https://docs.google.com/spreadsheets/d/1Kz8qNPZIqq10folTQrs7L1dYLQj0XaG2K3NIs_apK40/edit#gid=0"",""bd!A1:N1000""),12,FALSE))"),"")</f>
        <v/>
      </c>
      <c r="E626" s="5" t="str">
        <f>IFERROR(__xludf.DUMMYFUNCTION("IF($A626="""","""",VLOOKUP($A626,IMPORTRANGE(""https://docs.google.com/spreadsheets/d/1Kz8qNPZIqq10folTQrs7L1dYLQj0XaG2K3NIs_apK40/edit#gid=0"",""bd!A1:N1000""),11,FALSE))"),"")</f>
        <v/>
      </c>
      <c r="F626" s="5" t="str">
        <f>IFERROR(__xludf.DUMMYFUNCTION("if(A626="""","""",SPLIT(E626,"",""))"),"")</f>
        <v/>
      </c>
      <c r="G626" s="5"/>
      <c r="H626" s="6" t="str">
        <f t="shared" si="1"/>
        <v/>
      </c>
      <c r="K626" s="7"/>
    </row>
    <row r="627">
      <c r="A627" s="8"/>
      <c r="B627" s="5" t="str">
        <f>IFERROR(__xludf.DUMMYFUNCTION("IF(A627="""","""",VLOOKUP(A627,IMPORTRANGE(""https://docs.google.com/spreadsheets/d/1Kz8qNPZIqq10folTQrs7L1dYLQj0XaG2K3NIs_apK40/edit#gid=0"",""bd!A1:N1000""),2,FALSE))"),"")</f>
        <v/>
      </c>
      <c r="C627" s="5" t="str">
        <f>IFERROR(__xludf.DUMMYFUNCTION("IF($A627="""","""",VLOOKUP($A627,IMPORTRANGE(""https://docs.google.com/spreadsheets/d/1Kz8qNPZIqq10folTQrs7L1dYLQj0XaG2K3NIs_apK40/edit#gid=0"",""bd!A1:N1000""),3,FALSE))"),"")</f>
        <v/>
      </c>
      <c r="D627" s="5" t="str">
        <f>IFERROR(__xludf.DUMMYFUNCTION("IF($A627="""","""",VLOOKUP($A627,IMPORTRANGE(""https://docs.google.com/spreadsheets/d/1Kz8qNPZIqq10folTQrs7L1dYLQj0XaG2K3NIs_apK40/edit#gid=0"",""bd!A1:N1000""),12,FALSE))"),"")</f>
        <v/>
      </c>
      <c r="E627" s="5" t="str">
        <f>IFERROR(__xludf.DUMMYFUNCTION("IF($A627="""","""",VLOOKUP($A627,IMPORTRANGE(""https://docs.google.com/spreadsheets/d/1Kz8qNPZIqq10folTQrs7L1dYLQj0XaG2K3NIs_apK40/edit#gid=0"",""bd!A1:N1000""),11,FALSE))"),"")</f>
        <v/>
      </c>
      <c r="F627" s="5" t="str">
        <f>IFERROR(__xludf.DUMMYFUNCTION("if(A627="""","""",SPLIT(E627,"",""))"),"")</f>
        <v/>
      </c>
      <c r="G627" s="5"/>
      <c r="H627" s="6" t="str">
        <f t="shared" si="1"/>
        <v/>
      </c>
      <c r="K627" s="7"/>
    </row>
    <row r="628">
      <c r="A628" s="8"/>
      <c r="B628" s="5" t="str">
        <f>IFERROR(__xludf.DUMMYFUNCTION("IF(A628="""","""",VLOOKUP(A628,IMPORTRANGE(""https://docs.google.com/spreadsheets/d/1Kz8qNPZIqq10folTQrs7L1dYLQj0XaG2K3NIs_apK40/edit#gid=0"",""bd!A1:N1000""),2,FALSE))"),"")</f>
        <v/>
      </c>
      <c r="C628" s="5" t="str">
        <f>IFERROR(__xludf.DUMMYFUNCTION("IF($A628="""","""",VLOOKUP($A628,IMPORTRANGE(""https://docs.google.com/spreadsheets/d/1Kz8qNPZIqq10folTQrs7L1dYLQj0XaG2K3NIs_apK40/edit#gid=0"",""bd!A1:N1000""),3,FALSE))"),"")</f>
        <v/>
      </c>
      <c r="D628" s="5" t="str">
        <f>IFERROR(__xludf.DUMMYFUNCTION("IF($A628="""","""",VLOOKUP($A628,IMPORTRANGE(""https://docs.google.com/spreadsheets/d/1Kz8qNPZIqq10folTQrs7L1dYLQj0XaG2K3NIs_apK40/edit#gid=0"",""bd!A1:N1000""),12,FALSE))"),"")</f>
        <v/>
      </c>
      <c r="E628" s="5" t="str">
        <f>IFERROR(__xludf.DUMMYFUNCTION("IF($A628="""","""",VLOOKUP($A628,IMPORTRANGE(""https://docs.google.com/spreadsheets/d/1Kz8qNPZIqq10folTQrs7L1dYLQj0XaG2K3NIs_apK40/edit#gid=0"",""bd!A1:N1000""),11,FALSE))"),"")</f>
        <v/>
      </c>
      <c r="F628" s="5" t="str">
        <f>IFERROR(__xludf.DUMMYFUNCTION("if(A628="""","""",SPLIT(E628,"",""))"),"")</f>
        <v/>
      </c>
      <c r="G628" s="5"/>
      <c r="H628" s="6" t="str">
        <f t="shared" si="1"/>
        <v/>
      </c>
      <c r="K628" s="7"/>
    </row>
    <row r="629">
      <c r="A629" s="8"/>
      <c r="B629" s="5" t="str">
        <f>IFERROR(__xludf.DUMMYFUNCTION("IF(A629="""","""",VLOOKUP(A629,IMPORTRANGE(""https://docs.google.com/spreadsheets/d/1Kz8qNPZIqq10folTQrs7L1dYLQj0XaG2K3NIs_apK40/edit#gid=0"",""bd!A1:N1000""),2,FALSE))"),"")</f>
        <v/>
      </c>
      <c r="C629" s="5" t="str">
        <f>IFERROR(__xludf.DUMMYFUNCTION("IF($A629="""","""",VLOOKUP($A629,IMPORTRANGE(""https://docs.google.com/spreadsheets/d/1Kz8qNPZIqq10folTQrs7L1dYLQj0XaG2K3NIs_apK40/edit#gid=0"",""bd!A1:N1000""),3,FALSE))"),"")</f>
        <v/>
      </c>
      <c r="D629" s="5" t="str">
        <f>IFERROR(__xludf.DUMMYFUNCTION("IF($A629="""","""",VLOOKUP($A629,IMPORTRANGE(""https://docs.google.com/spreadsheets/d/1Kz8qNPZIqq10folTQrs7L1dYLQj0XaG2K3NIs_apK40/edit#gid=0"",""bd!A1:N1000""),12,FALSE))"),"")</f>
        <v/>
      </c>
      <c r="E629" s="5" t="str">
        <f>IFERROR(__xludf.DUMMYFUNCTION("IF($A629="""","""",VLOOKUP($A629,IMPORTRANGE(""https://docs.google.com/spreadsheets/d/1Kz8qNPZIqq10folTQrs7L1dYLQj0XaG2K3NIs_apK40/edit#gid=0"",""bd!A1:N1000""),11,FALSE))"),"")</f>
        <v/>
      </c>
      <c r="F629" s="5" t="str">
        <f>IFERROR(__xludf.DUMMYFUNCTION("if(A629="""","""",SPLIT(E629,"",""))"),"")</f>
        <v/>
      </c>
      <c r="G629" s="5"/>
      <c r="H629" s="6" t="str">
        <f t="shared" si="1"/>
        <v/>
      </c>
      <c r="K629" s="7"/>
    </row>
    <row r="630">
      <c r="A630" s="8"/>
      <c r="B630" s="5" t="str">
        <f>IFERROR(__xludf.DUMMYFUNCTION("IF(A630="""","""",VLOOKUP(A630,IMPORTRANGE(""https://docs.google.com/spreadsheets/d/1Kz8qNPZIqq10folTQrs7L1dYLQj0XaG2K3NIs_apK40/edit#gid=0"",""bd!A1:N1000""),2,FALSE))"),"")</f>
        <v/>
      </c>
      <c r="C630" s="5" t="str">
        <f>IFERROR(__xludf.DUMMYFUNCTION("IF($A630="""","""",VLOOKUP($A630,IMPORTRANGE(""https://docs.google.com/spreadsheets/d/1Kz8qNPZIqq10folTQrs7L1dYLQj0XaG2K3NIs_apK40/edit#gid=0"",""bd!A1:N1000""),3,FALSE))"),"")</f>
        <v/>
      </c>
      <c r="D630" s="5" t="str">
        <f>IFERROR(__xludf.DUMMYFUNCTION("IF($A630="""","""",VLOOKUP($A630,IMPORTRANGE(""https://docs.google.com/spreadsheets/d/1Kz8qNPZIqq10folTQrs7L1dYLQj0XaG2K3NIs_apK40/edit#gid=0"",""bd!A1:N1000""),12,FALSE))"),"")</f>
        <v/>
      </c>
      <c r="E630" s="5" t="str">
        <f>IFERROR(__xludf.DUMMYFUNCTION("IF($A630="""","""",VLOOKUP($A630,IMPORTRANGE(""https://docs.google.com/spreadsheets/d/1Kz8qNPZIqq10folTQrs7L1dYLQj0XaG2K3NIs_apK40/edit#gid=0"",""bd!A1:N1000""),11,FALSE))"),"")</f>
        <v/>
      </c>
      <c r="F630" s="5" t="str">
        <f>IFERROR(__xludf.DUMMYFUNCTION("if(A630="""","""",SPLIT(E630,"",""))"),"")</f>
        <v/>
      </c>
      <c r="G630" s="5"/>
      <c r="H630" s="6" t="str">
        <f t="shared" si="1"/>
        <v/>
      </c>
      <c r="K630" s="7"/>
    </row>
    <row r="631">
      <c r="A631" s="8"/>
      <c r="B631" s="5" t="str">
        <f>IFERROR(__xludf.DUMMYFUNCTION("IF(A631="""","""",VLOOKUP(A631,IMPORTRANGE(""https://docs.google.com/spreadsheets/d/1Kz8qNPZIqq10folTQrs7L1dYLQj0XaG2K3NIs_apK40/edit#gid=0"",""bd!A1:N1000""),2,FALSE))"),"")</f>
        <v/>
      </c>
      <c r="C631" s="5" t="str">
        <f>IFERROR(__xludf.DUMMYFUNCTION("IF($A631="""","""",VLOOKUP($A631,IMPORTRANGE(""https://docs.google.com/spreadsheets/d/1Kz8qNPZIqq10folTQrs7L1dYLQj0XaG2K3NIs_apK40/edit#gid=0"",""bd!A1:N1000""),3,FALSE))"),"")</f>
        <v/>
      </c>
      <c r="D631" s="5" t="str">
        <f>IFERROR(__xludf.DUMMYFUNCTION("IF($A631="""","""",VLOOKUP($A631,IMPORTRANGE(""https://docs.google.com/spreadsheets/d/1Kz8qNPZIqq10folTQrs7L1dYLQj0XaG2K3NIs_apK40/edit#gid=0"",""bd!A1:N1000""),12,FALSE))"),"")</f>
        <v/>
      </c>
      <c r="E631" s="5" t="str">
        <f>IFERROR(__xludf.DUMMYFUNCTION("IF($A631="""","""",VLOOKUP($A631,IMPORTRANGE(""https://docs.google.com/spreadsheets/d/1Kz8qNPZIqq10folTQrs7L1dYLQj0XaG2K3NIs_apK40/edit#gid=0"",""bd!A1:N1000""),11,FALSE))"),"")</f>
        <v/>
      </c>
      <c r="F631" s="5" t="str">
        <f>IFERROR(__xludf.DUMMYFUNCTION("if(A631="""","""",SPLIT(E631,"",""))"),"")</f>
        <v/>
      </c>
      <c r="G631" s="5"/>
      <c r="H631" s="6" t="str">
        <f t="shared" si="1"/>
        <v/>
      </c>
      <c r="K631" s="7"/>
    </row>
    <row r="632">
      <c r="A632" s="8"/>
      <c r="B632" s="5" t="str">
        <f>IFERROR(__xludf.DUMMYFUNCTION("IF(A632="""","""",VLOOKUP(A632,IMPORTRANGE(""https://docs.google.com/spreadsheets/d/1Kz8qNPZIqq10folTQrs7L1dYLQj0XaG2K3NIs_apK40/edit#gid=0"",""bd!A1:N1000""),2,FALSE))"),"")</f>
        <v/>
      </c>
      <c r="C632" s="5" t="str">
        <f>IFERROR(__xludf.DUMMYFUNCTION("IF($A632="""","""",VLOOKUP($A632,IMPORTRANGE(""https://docs.google.com/spreadsheets/d/1Kz8qNPZIqq10folTQrs7L1dYLQj0XaG2K3NIs_apK40/edit#gid=0"",""bd!A1:N1000""),3,FALSE))"),"")</f>
        <v/>
      </c>
      <c r="D632" s="5" t="str">
        <f>IFERROR(__xludf.DUMMYFUNCTION("IF($A632="""","""",VLOOKUP($A632,IMPORTRANGE(""https://docs.google.com/spreadsheets/d/1Kz8qNPZIqq10folTQrs7L1dYLQj0XaG2K3NIs_apK40/edit#gid=0"",""bd!A1:N1000""),12,FALSE))"),"")</f>
        <v/>
      </c>
      <c r="E632" s="5" t="str">
        <f>IFERROR(__xludf.DUMMYFUNCTION("IF($A632="""","""",VLOOKUP($A632,IMPORTRANGE(""https://docs.google.com/spreadsheets/d/1Kz8qNPZIqq10folTQrs7L1dYLQj0XaG2K3NIs_apK40/edit#gid=0"",""bd!A1:N1000""),11,FALSE))"),"")</f>
        <v/>
      </c>
      <c r="F632" s="5" t="str">
        <f>IFERROR(__xludf.DUMMYFUNCTION("if(A632="""","""",SPLIT(E632,"",""))"),"")</f>
        <v/>
      </c>
      <c r="G632" s="5"/>
      <c r="H632" s="6" t="str">
        <f t="shared" si="1"/>
        <v/>
      </c>
      <c r="K632" s="7"/>
    </row>
    <row r="633">
      <c r="A633" s="8"/>
      <c r="B633" s="5" t="str">
        <f>IFERROR(__xludf.DUMMYFUNCTION("IF(A633="""","""",VLOOKUP(A633,IMPORTRANGE(""https://docs.google.com/spreadsheets/d/1Kz8qNPZIqq10folTQrs7L1dYLQj0XaG2K3NIs_apK40/edit#gid=0"",""bd!A1:N1000""),2,FALSE))"),"")</f>
        <v/>
      </c>
      <c r="C633" s="5" t="str">
        <f>IFERROR(__xludf.DUMMYFUNCTION("IF($A633="""","""",VLOOKUP($A633,IMPORTRANGE(""https://docs.google.com/spreadsheets/d/1Kz8qNPZIqq10folTQrs7L1dYLQj0XaG2K3NIs_apK40/edit#gid=0"",""bd!A1:N1000""),3,FALSE))"),"")</f>
        <v/>
      </c>
      <c r="D633" s="5" t="str">
        <f>IFERROR(__xludf.DUMMYFUNCTION("IF($A633="""","""",VLOOKUP($A633,IMPORTRANGE(""https://docs.google.com/spreadsheets/d/1Kz8qNPZIqq10folTQrs7L1dYLQj0XaG2K3NIs_apK40/edit#gid=0"",""bd!A1:N1000""),12,FALSE))"),"")</f>
        <v/>
      </c>
      <c r="E633" s="5" t="str">
        <f>IFERROR(__xludf.DUMMYFUNCTION("IF($A633="""","""",VLOOKUP($A633,IMPORTRANGE(""https://docs.google.com/spreadsheets/d/1Kz8qNPZIqq10folTQrs7L1dYLQj0XaG2K3NIs_apK40/edit#gid=0"",""bd!A1:N1000""),11,FALSE))"),"")</f>
        <v/>
      </c>
      <c r="F633" s="5" t="str">
        <f>IFERROR(__xludf.DUMMYFUNCTION("if(A633="""","""",SPLIT(E633,"",""))"),"")</f>
        <v/>
      </c>
      <c r="G633" s="5"/>
      <c r="H633" s="6" t="str">
        <f t="shared" si="1"/>
        <v/>
      </c>
      <c r="K633" s="7"/>
    </row>
    <row r="634">
      <c r="A634" s="8"/>
      <c r="B634" s="5" t="str">
        <f>IFERROR(__xludf.DUMMYFUNCTION("IF(A634="""","""",VLOOKUP(A634,IMPORTRANGE(""https://docs.google.com/spreadsheets/d/1Kz8qNPZIqq10folTQrs7L1dYLQj0XaG2K3NIs_apK40/edit#gid=0"",""bd!A1:N1000""),2,FALSE))"),"")</f>
        <v/>
      </c>
      <c r="C634" s="5" t="str">
        <f>IFERROR(__xludf.DUMMYFUNCTION("IF($A634="""","""",VLOOKUP($A634,IMPORTRANGE(""https://docs.google.com/spreadsheets/d/1Kz8qNPZIqq10folTQrs7L1dYLQj0XaG2K3NIs_apK40/edit#gid=0"",""bd!A1:N1000""),3,FALSE))"),"")</f>
        <v/>
      </c>
      <c r="D634" s="5" t="str">
        <f>IFERROR(__xludf.DUMMYFUNCTION("IF($A634="""","""",VLOOKUP($A634,IMPORTRANGE(""https://docs.google.com/spreadsheets/d/1Kz8qNPZIqq10folTQrs7L1dYLQj0XaG2K3NIs_apK40/edit#gid=0"",""bd!A1:N1000""),12,FALSE))"),"")</f>
        <v/>
      </c>
      <c r="E634" s="5" t="str">
        <f>IFERROR(__xludf.DUMMYFUNCTION("IF($A634="""","""",VLOOKUP($A634,IMPORTRANGE(""https://docs.google.com/spreadsheets/d/1Kz8qNPZIqq10folTQrs7L1dYLQj0XaG2K3NIs_apK40/edit#gid=0"",""bd!A1:N1000""),11,FALSE))"),"")</f>
        <v/>
      </c>
      <c r="F634" s="5" t="str">
        <f>IFERROR(__xludf.DUMMYFUNCTION("if(A634="""","""",SPLIT(E634,"",""))"),"")</f>
        <v/>
      </c>
      <c r="G634" s="5"/>
      <c r="H634" s="6" t="str">
        <f t="shared" si="1"/>
        <v/>
      </c>
      <c r="K634" s="7"/>
    </row>
    <row r="635">
      <c r="A635" s="8"/>
      <c r="B635" s="5" t="str">
        <f>IFERROR(__xludf.DUMMYFUNCTION("IF(A635="""","""",VLOOKUP(A635,IMPORTRANGE(""https://docs.google.com/spreadsheets/d/1Kz8qNPZIqq10folTQrs7L1dYLQj0XaG2K3NIs_apK40/edit#gid=0"",""bd!A1:N1000""),2,FALSE))"),"")</f>
        <v/>
      </c>
      <c r="C635" s="5" t="str">
        <f>IFERROR(__xludf.DUMMYFUNCTION("IF($A635="""","""",VLOOKUP($A635,IMPORTRANGE(""https://docs.google.com/spreadsheets/d/1Kz8qNPZIqq10folTQrs7L1dYLQj0XaG2K3NIs_apK40/edit#gid=0"",""bd!A1:N1000""),3,FALSE))"),"")</f>
        <v/>
      </c>
      <c r="D635" s="5" t="str">
        <f>IFERROR(__xludf.DUMMYFUNCTION("IF($A635="""","""",VLOOKUP($A635,IMPORTRANGE(""https://docs.google.com/spreadsheets/d/1Kz8qNPZIqq10folTQrs7L1dYLQj0XaG2K3NIs_apK40/edit#gid=0"",""bd!A1:N1000""),12,FALSE))"),"")</f>
        <v/>
      </c>
      <c r="E635" s="5" t="str">
        <f>IFERROR(__xludf.DUMMYFUNCTION("IF($A635="""","""",VLOOKUP($A635,IMPORTRANGE(""https://docs.google.com/spreadsheets/d/1Kz8qNPZIqq10folTQrs7L1dYLQj0XaG2K3NIs_apK40/edit#gid=0"",""bd!A1:N1000""),11,FALSE))"),"")</f>
        <v/>
      </c>
      <c r="F635" s="5" t="str">
        <f>IFERROR(__xludf.DUMMYFUNCTION("if(A635="""","""",SPLIT(E635,"",""))"),"")</f>
        <v/>
      </c>
      <c r="G635" s="5"/>
      <c r="H635" s="6" t="str">
        <f t="shared" si="1"/>
        <v/>
      </c>
      <c r="K635" s="7"/>
    </row>
    <row r="636">
      <c r="A636" s="8"/>
      <c r="B636" s="5" t="str">
        <f>IFERROR(__xludf.DUMMYFUNCTION("IF(A636="""","""",VLOOKUP(A636,IMPORTRANGE(""https://docs.google.com/spreadsheets/d/1Kz8qNPZIqq10folTQrs7L1dYLQj0XaG2K3NIs_apK40/edit#gid=0"",""bd!A1:N1000""),2,FALSE))"),"")</f>
        <v/>
      </c>
      <c r="C636" s="5" t="str">
        <f>IFERROR(__xludf.DUMMYFUNCTION("IF($A636="""","""",VLOOKUP($A636,IMPORTRANGE(""https://docs.google.com/spreadsheets/d/1Kz8qNPZIqq10folTQrs7L1dYLQj0XaG2K3NIs_apK40/edit#gid=0"",""bd!A1:N1000""),3,FALSE))"),"")</f>
        <v/>
      </c>
      <c r="D636" s="5" t="str">
        <f>IFERROR(__xludf.DUMMYFUNCTION("IF($A636="""","""",VLOOKUP($A636,IMPORTRANGE(""https://docs.google.com/spreadsheets/d/1Kz8qNPZIqq10folTQrs7L1dYLQj0XaG2K3NIs_apK40/edit#gid=0"",""bd!A1:N1000""),12,FALSE))"),"")</f>
        <v/>
      </c>
      <c r="E636" s="5" t="str">
        <f>IFERROR(__xludf.DUMMYFUNCTION("IF($A636="""","""",VLOOKUP($A636,IMPORTRANGE(""https://docs.google.com/spreadsheets/d/1Kz8qNPZIqq10folTQrs7L1dYLQj0XaG2K3NIs_apK40/edit#gid=0"",""bd!A1:N1000""),11,FALSE))"),"")</f>
        <v/>
      </c>
      <c r="F636" s="5" t="str">
        <f>IFERROR(__xludf.DUMMYFUNCTION("if(A636="""","""",SPLIT(E636,"",""))"),"")</f>
        <v/>
      </c>
      <c r="G636" s="5"/>
      <c r="H636" s="6" t="str">
        <f t="shared" si="1"/>
        <v/>
      </c>
      <c r="K636" s="7"/>
    </row>
    <row r="637">
      <c r="A637" s="8"/>
      <c r="B637" s="5" t="str">
        <f>IFERROR(__xludf.DUMMYFUNCTION("IF(A637="""","""",VLOOKUP(A637,IMPORTRANGE(""https://docs.google.com/spreadsheets/d/1Kz8qNPZIqq10folTQrs7L1dYLQj0XaG2K3NIs_apK40/edit#gid=0"",""bd!A1:N1000""),2,FALSE))"),"")</f>
        <v/>
      </c>
      <c r="C637" s="5" t="str">
        <f>IFERROR(__xludf.DUMMYFUNCTION("IF($A637="""","""",VLOOKUP($A637,IMPORTRANGE(""https://docs.google.com/spreadsheets/d/1Kz8qNPZIqq10folTQrs7L1dYLQj0XaG2K3NIs_apK40/edit#gid=0"",""bd!A1:N1000""),3,FALSE))"),"")</f>
        <v/>
      </c>
      <c r="D637" s="5" t="str">
        <f>IFERROR(__xludf.DUMMYFUNCTION("IF($A637="""","""",VLOOKUP($A637,IMPORTRANGE(""https://docs.google.com/spreadsheets/d/1Kz8qNPZIqq10folTQrs7L1dYLQj0XaG2K3NIs_apK40/edit#gid=0"",""bd!A1:N1000""),12,FALSE))"),"")</f>
        <v/>
      </c>
      <c r="E637" s="5" t="str">
        <f>IFERROR(__xludf.DUMMYFUNCTION("IF($A637="""","""",VLOOKUP($A637,IMPORTRANGE(""https://docs.google.com/spreadsheets/d/1Kz8qNPZIqq10folTQrs7L1dYLQj0XaG2K3NIs_apK40/edit#gid=0"",""bd!A1:N1000""),11,FALSE))"),"")</f>
        <v/>
      </c>
      <c r="F637" s="5" t="str">
        <f>IFERROR(__xludf.DUMMYFUNCTION("if(A637="""","""",SPLIT(E637,"",""))"),"")</f>
        <v/>
      </c>
      <c r="G637" s="5"/>
      <c r="H637" s="6" t="str">
        <f t="shared" si="1"/>
        <v/>
      </c>
      <c r="K637" s="7"/>
    </row>
    <row r="638">
      <c r="A638" s="8"/>
      <c r="B638" s="5" t="str">
        <f>IFERROR(__xludf.DUMMYFUNCTION("IF(A638="""","""",VLOOKUP(A638,IMPORTRANGE(""https://docs.google.com/spreadsheets/d/1Kz8qNPZIqq10folTQrs7L1dYLQj0XaG2K3NIs_apK40/edit#gid=0"",""bd!A1:N1000""),2,FALSE))"),"")</f>
        <v/>
      </c>
      <c r="C638" s="5" t="str">
        <f>IFERROR(__xludf.DUMMYFUNCTION("IF($A638="""","""",VLOOKUP($A638,IMPORTRANGE(""https://docs.google.com/spreadsheets/d/1Kz8qNPZIqq10folTQrs7L1dYLQj0XaG2K3NIs_apK40/edit#gid=0"",""bd!A1:N1000""),3,FALSE))"),"")</f>
        <v/>
      </c>
      <c r="D638" s="5" t="str">
        <f>IFERROR(__xludf.DUMMYFUNCTION("IF($A638="""","""",VLOOKUP($A638,IMPORTRANGE(""https://docs.google.com/spreadsheets/d/1Kz8qNPZIqq10folTQrs7L1dYLQj0XaG2K3NIs_apK40/edit#gid=0"",""bd!A1:N1000""),12,FALSE))"),"")</f>
        <v/>
      </c>
      <c r="E638" s="5" t="str">
        <f>IFERROR(__xludf.DUMMYFUNCTION("IF($A638="""","""",VLOOKUP($A638,IMPORTRANGE(""https://docs.google.com/spreadsheets/d/1Kz8qNPZIqq10folTQrs7L1dYLQj0XaG2K3NIs_apK40/edit#gid=0"",""bd!A1:N1000""),11,FALSE))"),"")</f>
        <v/>
      </c>
      <c r="F638" s="5" t="str">
        <f>IFERROR(__xludf.DUMMYFUNCTION("if(A638="""","""",SPLIT(E638,"",""))"),"")</f>
        <v/>
      </c>
      <c r="G638" s="5"/>
      <c r="H638" s="6" t="str">
        <f t="shared" si="1"/>
        <v/>
      </c>
      <c r="K638" s="7"/>
    </row>
    <row r="639">
      <c r="A639" s="8"/>
      <c r="B639" s="5" t="str">
        <f>IFERROR(__xludf.DUMMYFUNCTION("IF(A639="""","""",VLOOKUP(A639,IMPORTRANGE(""https://docs.google.com/spreadsheets/d/1Kz8qNPZIqq10folTQrs7L1dYLQj0XaG2K3NIs_apK40/edit#gid=0"",""bd!A1:N1000""),2,FALSE))"),"")</f>
        <v/>
      </c>
      <c r="C639" s="5" t="str">
        <f>IFERROR(__xludf.DUMMYFUNCTION("IF($A639="""","""",VLOOKUP($A639,IMPORTRANGE(""https://docs.google.com/spreadsheets/d/1Kz8qNPZIqq10folTQrs7L1dYLQj0XaG2K3NIs_apK40/edit#gid=0"",""bd!A1:N1000""),3,FALSE))"),"")</f>
        <v/>
      </c>
      <c r="D639" s="5" t="str">
        <f>IFERROR(__xludf.DUMMYFUNCTION("IF($A639="""","""",VLOOKUP($A639,IMPORTRANGE(""https://docs.google.com/spreadsheets/d/1Kz8qNPZIqq10folTQrs7L1dYLQj0XaG2K3NIs_apK40/edit#gid=0"",""bd!A1:N1000""),12,FALSE))"),"")</f>
        <v/>
      </c>
      <c r="E639" s="5" t="str">
        <f>IFERROR(__xludf.DUMMYFUNCTION("IF($A639="""","""",VLOOKUP($A639,IMPORTRANGE(""https://docs.google.com/spreadsheets/d/1Kz8qNPZIqq10folTQrs7L1dYLQj0XaG2K3NIs_apK40/edit#gid=0"",""bd!A1:N1000""),11,FALSE))"),"")</f>
        <v/>
      </c>
      <c r="F639" s="5" t="str">
        <f>IFERROR(__xludf.DUMMYFUNCTION("if(A639="""","""",SPLIT(E639,"",""))"),"")</f>
        <v/>
      </c>
      <c r="G639" s="5"/>
      <c r="H639" s="6" t="str">
        <f t="shared" si="1"/>
        <v/>
      </c>
      <c r="K639" s="7"/>
    </row>
    <row r="640">
      <c r="A640" s="8"/>
      <c r="B640" s="5" t="str">
        <f>IFERROR(__xludf.DUMMYFUNCTION("IF(A640="""","""",VLOOKUP(A640,IMPORTRANGE(""https://docs.google.com/spreadsheets/d/1Kz8qNPZIqq10folTQrs7L1dYLQj0XaG2K3NIs_apK40/edit#gid=0"",""bd!A1:N1000""),2,FALSE))"),"")</f>
        <v/>
      </c>
      <c r="C640" s="5" t="str">
        <f>IFERROR(__xludf.DUMMYFUNCTION("IF($A640="""","""",VLOOKUP($A640,IMPORTRANGE(""https://docs.google.com/spreadsheets/d/1Kz8qNPZIqq10folTQrs7L1dYLQj0XaG2K3NIs_apK40/edit#gid=0"",""bd!A1:N1000""),3,FALSE))"),"")</f>
        <v/>
      </c>
      <c r="D640" s="5" t="str">
        <f>IFERROR(__xludf.DUMMYFUNCTION("IF($A640="""","""",VLOOKUP($A640,IMPORTRANGE(""https://docs.google.com/spreadsheets/d/1Kz8qNPZIqq10folTQrs7L1dYLQj0XaG2K3NIs_apK40/edit#gid=0"",""bd!A1:N1000""),12,FALSE))"),"")</f>
        <v/>
      </c>
      <c r="E640" s="5" t="str">
        <f>IFERROR(__xludf.DUMMYFUNCTION("IF($A640="""","""",VLOOKUP($A640,IMPORTRANGE(""https://docs.google.com/spreadsheets/d/1Kz8qNPZIqq10folTQrs7L1dYLQj0XaG2K3NIs_apK40/edit#gid=0"",""bd!A1:N1000""),11,FALSE))"),"")</f>
        <v/>
      </c>
      <c r="F640" s="5" t="str">
        <f>IFERROR(__xludf.DUMMYFUNCTION("if(A640="""","""",SPLIT(E640,"",""))"),"")</f>
        <v/>
      </c>
      <c r="G640" s="5"/>
      <c r="H640" s="6" t="str">
        <f t="shared" si="1"/>
        <v/>
      </c>
      <c r="K640" s="7"/>
    </row>
    <row r="641">
      <c r="A641" s="8"/>
      <c r="B641" s="5" t="str">
        <f>IFERROR(__xludf.DUMMYFUNCTION("IF(A641="""","""",VLOOKUP(A641,IMPORTRANGE(""https://docs.google.com/spreadsheets/d/1Kz8qNPZIqq10folTQrs7L1dYLQj0XaG2K3NIs_apK40/edit#gid=0"",""bd!A1:N1000""),2,FALSE))"),"")</f>
        <v/>
      </c>
      <c r="C641" s="5" t="str">
        <f>IFERROR(__xludf.DUMMYFUNCTION("IF($A641="""","""",VLOOKUP($A641,IMPORTRANGE(""https://docs.google.com/spreadsheets/d/1Kz8qNPZIqq10folTQrs7L1dYLQj0XaG2K3NIs_apK40/edit#gid=0"",""bd!A1:N1000""),3,FALSE))"),"")</f>
        <v/>
      </c>
      <c r="D641" s="5" t="str">
        <f>IFERROR(__xludf.DUMMYFUNCTION("IF($A641="""","""",VLOOKUP($A641,IMPORTRANGE(""https://docs.google.com/spreadsheets/d/1Kz8qNPZIqq10folTQrs7L1dYLQj0XaG2K3NIs_apK40/edit#gid=0"",""bd!A1:N1000""),12,FALSE))"),"")</f>
        <v/>
      </c>
      <c r="E641" s="5" t="str">
        <f>IFERROR(__xludf.DUMMYFUNCTION("IF($A641="""","""",VLOOKUP($A641,IMPORTRANGE(""https://docs.google.com/spreadsheets/d/1Kz8qNPZIqq10folTQrs7L1dYLQj0XaG2K3NIs_apK40/edit#gid=0"",""bd!A1:N1000""),11,FALSE))"),"")</f>
        <v/>
      </c>
      <c r="F641" s="5" t="str">
        <f>IFERROR(__xludf.DUMMYFUNCTION("if(A641="""","""",SPLIT(E641,"",""))"),"")</f>
        <v/>
      </c>
      <c r="G641" s="5"/>
      <c r="H641" s="6" t="str">
        <f t="shared" si="1"/>
        <v/>
      </c>
      <c r="K641" s="7"/>
    </row>
    <row r="642">
      <c r="A642" s="8"/>
      <c r="B642" s="5" t="str">
        <f>IFERROR(__xludf.DUMMYFUNCTION("IF(A642="""","""",VLOOKUP(A642,IMPORTRANGE(""https://docs.google.com/spreadsheets/d/1Kz8qNPZIqq10folTQrs7L1dYLQj0XaG2K3NIs_apK40/edit#gid=0"",""bd!A1:N1000""),2,FALSE))"),"")</f>
        <v/>
      </c>
      <c r="C642" s="5" t="str">
        <f>IFERROR(__xludf.DUMMYFUNCTION("IF($A642="""","""",VLOOKUP($A642,IMPORTRANGE(""https://docs.google.com/spreadsheets/d/1Kz8qNPZIqq10folTQrs7L1dYLQj0XaG2K3NIs_apK40/edit#gid=0"",""bd!A1:N1000""),3,FALSE))"),"")</f>
        <v/>
      </c>
      <c r="D642" s="5" t="str">
        <f>IFERROR(__xludf.DUMMYFUNCTION("IF($A642="""","""",VLOOKUP($A642,IMPORTRANGE(""https://docs.google.com/spreadsheets/d/1Kz8qNPZIqq10folTQrs7L1dYLQj0XaG2K3NIs_apK40/edit#gid=0"",""bd!A1:N1000""),12,FALSE))"),"")</f>
        <v/>
      </c>
      <c r="E642" s="5" t="str">
        <f>IFERROR(__xludf.DUMMYFUNCTION("IF($A642="""","""",VLOOKUP($A642,IMPORTRANGE(""https://docs.google.com/spreadsheets/d/1Kz8qNPZIqq10folTQrs7L1dYLQj0XaG2K3NIs_apK40/edit#gid=0"",""bd!A1:N1000""),11,FALSE))"),"")</f>
        <v/>
      </c>
      <c r="F642" s="5" t="str">
        <f>IFERROR(__xludf.DUMMYFUNCTION("if(A642="""","""",SPLIT(E642,"",""))"),"")</f>
        <v/>
      </c>
      <c r="G642" s="5"/>
      <c r="H642" s="6" t="str">
        <f t="shared" si="1"/>
        <v/>
      </c>
      <c r="K642" s="7"/>
    </row>
    <row r="643">
      <c r="A643" s="8"/>
      <c r="B643" s="5" t="str">
        <f>IFERROR(__xludf.DUMMYFUNCTION("IF(A643="""","""",VLOOKUP(A643,IMPORTRANGE(""https://docs.google.com/spreadsheets/d/1Kz8qNPZIqq10folTQrs7L1dYLQj0XaG2K3NIs_apK40/edit#gid=0"",""bd!A1:N1000""),2,FALSE))"),"")</f>
        <v/>
      </c>
      <c r="C643" s="5" t="str">
        <f>IFERROR(__xludf.DUMMYFUNCTION("IF($A643="""","""",VLOOKUP($A643,IMPORTRANGE(""https://docs.google.com/spreadsheets/d/1Kz8qNPZIqq10folTQrs7L1dYLQj0XaG2K3NIs_apK40/edit#gid=0"",""bd!A1:N1000""),3,FALSE))"),"")</f>
        <v/>
      </c>
      <c r="D643" s="5" t="str">
        <f>IFERROR(__xludf.DUMMYFUNCTION("IF($A643="""","""",VLOOKUP($A643,IMPORTRANGE(""https://docs.google.com/spreadsheets/d/1Kz8qNPZIqq10folTQrs7L1dYLQj0XaG2K3NIs_apK40/edit#gid=0"",""bd!A1:N1000""),12,FALSE))"),"")</f>
        <v/>
      </c>
      <c r="E643" s="5" t="str">
        <f>IFERROR(__xludf.DUMMYFUNCTION("IF($A643="""","""",VLOOKUP($A643,IMPORTRANGE(""https://docs.google.com/spreadsheets/d/1Kz8qNPZIqq10folTQrs7L1dYLQj0XaG2K3NIs_apK40/edit#gid=0"",""bd!A1:N1000""),11,FALSE))"),"")</f>
        <v/>
      </c>
      <c r="F643" s="5" t="str">
        <f>IFERROR(__xludf.DUMMYFUNCTION("if(A643="""","""",SPLIT(E643,"",""))"),"")</f>
        <v/>
      </c>
      <c r="G643" s="5"/>
      <c r="H643" s="6" t="str">
        <f t="shared" si="1"/>
        <v/>
      </c>
      <c r="K643" s="7"/>
    </row>
    <row r="644">
      <c r="A644" s="8"/>
      <c r="B644" s="5" t="str">
        <f>IFERROR(__xludf.DUMMYFUNCTION("IF(A644="""","""",VLOOKUP(A644,IMPORTRANGE(""https://docs.google.com/spreadsheets/d/1Kz8qNPZIqq10folTQrs7L1dYLQj0XaG2K3NIs_apK40/edit#gid=0"",""bd!A1:N1000""),2,FALSE))"),"")</f>
        <v/>
      </c>
      <c r="C644" s="5" t="str">
        <f>IFERROR(__xludf.DUMMYFUNCTION("IF($A644="""","""",VLOOKUP($A644,IMPORTRANGE(""https://docs.google.com/spreadsheets/d/1Kz8qNPZIqq10folTQrs7L1dYLQj0XaG2K3NIs_apK40/edit#gid=0"",""bd!A1:N1000""),3,FALSE))"),"")</f>
        <v/>
      </c>
      <c r="D644" s="5" t="str">
        <f>IFERROR(__xludf.DUMMYFUNCTION("IF($A644="""","""",VLOOKUP($A644,IMPORTRANGE(""https://docs.google.com/spreadsheets/d/1Kz8qNPZIqq10folTQrs7L1dYLQj0XaG2K3NIs_apK40/edit#gid=0"",""bd!A1:N1000""),12,FALSE))"),"")</f>
        <v/>
      </c>
      <c r="E644" s="5" t="str">
        <f>IFERROR(__xludf.DUMMYFUNCTION("IF($A644="""","""",VLOOKUP($A644,IMPORTRANGE(""https://docs.google.com/spreadsheets/d/1Kz8qNPZIqq10folTQrs7L1dYLQj0XaG2K3NIs_apK40/edit#gid=0"",""bd!A1:N1000""),11,FALSE))"),"")</f>
        <v/>
      </c>
      <c r="F644" s="5" t="str">
        <f>IFERROR(__xludf.DUMMYFUNCTION("if(A644="""","""",SPLIT(E644,"",""))"),"")</f>
        <v/>
      </c>
      <c r="G644" s="5"/>
      <c r="H644" s="6" t="str">
        <f t="shared" si="1"/>
        <v/>
      </c>
      <c r="K644" s="7"/>
    </row>
    <row r="645">
      <c r="A645" s="8"/>
      <c r="B645" s="5" t="str">
        <f>IFERROR(__xludf.DUMMYFUNCTION("IF(A645="""","""",VLOOKUP(A645,IMPORTRANGE(""https://docs.google.com/spreadsheets/d/1Kz8qNPZIqq10folTQrs7L1dYLQj0XaG2K3NIs_apK40/edit#gid=0"",""bd!A1:N1000""),2,FALSE))"),"")</f>
        <v/>
      </c>
      <c r="C645" s="5" t="str">
        <f>IFERROR(__xludf.DUMMYFUNCTION("IF($A645="""","""",VLOOKUP($A645,IMPORTRANGE(""https://docs.google.com/spreadsheets/d/1Kz8qNPZIqq10folTQrs7L1dYLQj0XaG2K3NIs_apK40/edit#gid=0"",""bd!A1:N1000""),3,FALSE))"),"")</f>
        <v/>
      </c>
      <c r="D645" s="5" t="str">
        <f>IFERROR(__xludf.DUMMYFUNCTION("IF($A645="""","""",VLOOKUP($A645,IMPORTRANGE(""https://docs.google.com/spreadsheets/d/1Kz8qNPZIqq10folTQrs7L1dYLQj0XaG2K3NIs_apK40/edit#gid=0"",""bd!A1:N1000""),12,FALSE))"),"")</f>
        <v/>
      </c>
      <c r="E645" s="5" t="str">
        <f>IFERROR(__xludf.DUMMYFUNCTION("IF($A645="""","""",VLOOKUP($A645,IMPORTRANGE(""https://docs.google.com/spreadsheets/d/1Kz8qNPZIqq10folTQrs7L1dYLQj0XaG2K3NIs_apK40/edit#gid=0"",""bd!A1:N1000""),11,FALSE))"),"")</f>
        <v/>
      </c>
      <c r="F645" s="5" t="str">
        <f>IFERROR(__xludf.DUMMYFUNCTION("if(A645="""","""",SPLIT(E645,"",""))"),"")</f>
        <v/>
      </c>
      <c r="G645" s="5"/>
      <c r="H645" s="6" t="str">
        <f t="shared" si="1"/>
        <v/>
      </c>
      <c r="K645" s="7"/>
    </row>
    <row r="646">
      <c r="A646" s="8"/>
      <c r="B646" s="5" t="str">
        <f>IFERROR(__xludf.DUMMYFUNCTION("IF(A646="""","""",VLOOKUP(A646,IMPORTRANGE(""https://docs.google.com/spreadsheets/d/1Kz8qNPZIqq10folTQrs7L1dYLQj0XaG2K3NIs_apK40/edit#gid=0"",""bd!A1:N1000""),2,FALSE))"),"")</f>
        <v/>
      </c>
      <c r="C646" s="5" t="str">
        <f>IFERROR(__xludf.DUMMYFUNCTION("IF($A646="""","""",VLOOKUP($A646,IMPORTRANGE(""https://docs.google.com/spreadsheets/d/1Kz8qNPZIqq10folTQrs7L1dYLQj0XaG2K3NIs_apK40/edit#gid=0"",""bd!A1:N1000""),3,FALSE))"),"")</f>
        <v/>
      </c>
      <c r="D646" s="5" t="str">
        <f>IFERROR(__xludf.DUMMYFUNCTION("IF($A646="""","""",VLOOKUP($A646,IMPORTRANGE(""https://docs.google.com/spreadsheets/d/1Kz8qNPZIqq10folTQrs7L1dYLQj0XaG2K3NIs_apK40/edit#gid=0"",""bd!A1:N1000""),12,FALSE))"),"")</f>
        <v/>
      </c>
      <c r="E646" s="5" t="str">
        <f>IFERROR(__xludf.DUMMYFUNCTION("IF($A646="""","""",VLOOKUP($A646,IMPORTRANGE(""https://docs.google.com/spreadsheets/d/1Kz8qNPZIqq10folTQrs7L1dYLQj0XaG2K3NIs_apK40/edit#gid=0"",""bd!A1:N1000""),11,FALSE))"),"")</f>
        <v/>
      </c>
      <c r="F646" s="5" t="str">
        <f>IFERROR(__xludf.DUMMYFUNCTION("if(A646="""","""",SPLIT(E646,"",""))"),"")</f>
        <v/>
      </c>
      <c r="G646" s="5"/>
      <c r="H646" s="6" t="str">
        <f t="shared" si="1"/>
        <v/>
      </c>
      <c r="K646" s="7"/>
    </row>
    <row r="647">
      <c r="A647" s="8"/>
      <c r="B647" s="5" t="str">
        <f>IFERROR(__xludf.DUMMYFUNCTION("IF(A647="""","""",VLOOKUP(A647,IMPORTRANGE(""https://docs.google.com/spreadsheets/d/1Kz8qNPZIqq10folTQrs7L1dYLQj0XaG2K3NIs_apK40/edit#gid=0"",""bd!A1:N1000""),2,FALSE))"),"")</f>
        <v/>
      </c>
      <c r="C647" s="5" t="str">
        <f>IFERROR(__xludf.DUMMYFUNCTION("IF($A647="""","""",VLOOKUP($A647,IMPORTRANGE(""https://docs.google.com/spreadsheets/d/1Kz8qNPZIqq10folTQrs7L1dYLQj0XaG2K3NIs_apK40/edit#gid=0"",""bd!A1:N1000""),3,FALSE))"),"")</f>
        <v/>
      </c>
      <c r="D647" s="5" t="str">
        <f>IFERROR(__xludf.DUMMYFUNCTION("IF($A647="""","""",VLOOKUP($A647,IMPORTRANGE(""https://docs.google.com/spreadsheets/d/1Kz8qNPZIqq10folTQrs7L1dYLQj0XaG2K3NIs_apK40/edit#gid=0"",""bd!A1:N1000""),12,FALSE))"),"")</f>
        <v/>
      </c>
      <c r="E647" s="5" t="str">
        <f>IFERROR(__xludf.DUMMYFUNCTION("IF($A647="""","""",VLOOKUP($A647,IMPORTRANGE(""https://docs.google.com/spreadsheets/d/1Kz8qNPZIqq10folTQrs7L1dYLQj0XaG2K3NIs_apK40/edit#gid=0"",""bd!A1:N1000""),11,FALSE))"),"")</f>
        <v/>
      </c>
      <c r="F647" s="5" t="str">
        <f>IFERROR(__xludf.DUMMYFUNCTION("if(A647="""","""",SPLIT(E647,"",""))"),"")</f>
        <v/>
      </c>
      <c r="G647" s="5"/>
      <c r="H647" s="6" t="str">
        <f t="shared" si="1"/>
        <v/>
      </c>
      <c r="K647" s="7"/>
    </row>
    <row r="648">
      <c r="A648" s="8"/>
      <c r="B648" s="5" t="str">
        <f>IFERROR(__xludf.DUMMYFUNCTION("IF(A648="""","""",VLOOKUP(A648,IMPORTRANGE(""https://docs.google.com/spreadsheets/d/1Kz8qNPZIqq10folTQrs7L1dYLQj0XaG2K3NIs_apK40/edit#gid=0"",""bd!A1:N1000""),2,FALSE))"),"")</f>
        <v/>
      </c>
      <c r="C648" s="5" t="str">
        <f>IFERROR(__xludf.DUMMYFUNCTION("IF($A648="""","""",VLOOKUP($A648,IMPORTRANGE(""https://docs.google.com/spreadsheets/d/1Kz8qNPZIqq10folTQrs7L1dYLQj0XaG2K3NIs_apK40/edit#gid=0"",""bd!A1:N1000""),3,FALSE))"),"")</f>
        <v/>
      </c>
      <c r="D648" s="5" t="str">
        <f>IFERROR(__xludf.DUMMYFUNCTION("IF($A648="""","""",VLOOKUP($A648,IMPORTRANGE(""https://docs.google.com/spreadsheets/d/1Kz8qNPZIqq10folTQrs7L1dYLQj0XaG2K3NIs_apK40/edit#gid=0"",""bd!A1:N1000""),12,FALSE))"),"")</f>
        <v/>
      </c>
      <c r="E648" s="5" t="str">
        <f>IFERROR(__xludf.DUMMYFUNCTION("IF($A648="""","""",VLOOKUP($A648,IMPORTRANGE(""https://docs.google.com/spreadsheets/d/1Kz8qNPZIqq10folTQrs7L1dYLQj0XaG2K3NIs_apK40/edit#gid=0"",""bd!A1:N1000""),11,FALSE))"),"")</f>
        <v/>
      </c>
      <c r="F648" s="5" t="str">
        <f>IFERROR(__xludf.DUMMYFUNCTION("if(A648="""","""",SPLIT(E648,"",""))"),"")</f>
        <v/>
      </c>
      <c r="G648" s="5"/>
      <c r="H648" s="6" t="str">
        <f t="shared" si="1"/>
        <v/>
      </c>
      <c r="K648" s="7"/>
    </row>
    <row r="649">
      <c r="A649" s="8"/>
      <c r="B649" s="5" t="str">
        <f>IFERROR(__xludf.DUMMYFUNCTION("IF(A649="""","""",VLOOKUP(A649,IMPORTRANGE(""https://docs.google.com/spreadsheets/d/1Kz8qNPZIqq10folTQrs7L1dYLQj0XaG2K3NIs_apK40/edit#gid=0"",""bd!A1:N1000""),2,FALSE))"),"")</f>
        <v/>
      </c>
      <c r="C649" s="5" t="str">
        <f>IFERROR(__xludf.DUMMYFUNCTION("IF($A649="""","""",VLOOKUP($A649,IMPORTRANGE(""https://docs.google.com/spreadsheets/d/1Kz8qNPZIqq10folTQrs7L1dYLQj0XaG2K3NIs_apK40/edit#gid=0"",""bd!A1:N1000""),3,FALSE))"),"")</f>
        <v/>
      </c>
      <c r="D649" s="5" t="str">
        <f>IFERROR(__xludf.DUMMYFUNCTION("IF($A649="""","""",VLOOKUP($A649,IMPORTRANGE(""https://docs.google.com/spreadsheets/d/1Kz8qNPZIqq10folTQrs7L1dYLQj0XaG2K3NIs_apK40/edit#gid=0"",""bd!A1:N1000""),12,FALSE))"),"")</f>
        <v/>
      </c>
      <c r="E649" s="5" t="str">
        <f>IFERROR(__xludf.DUMMYFUNCTION("IF($A649="""","""",VLOOKUP($A649,IMPORTRANGE(""https://docs.google.com/spreadsheets/d/1Kz8qNPZIqq10folTQrs7L1dYLQj0XaG2K3NIs_apK40/edit#gid=0"",""bd!A1:N1000""),11,FALSE))"),"")</f>
        <v/>
      </c>
      <c r="F649" s="5" t="str">
        <f>IFERROR(__xludf.DUMMYFUNCTION("if(A649="""","""",SPLIT(E649,"",""))"),"")</f>
        <v/>
      </c>
      <c r="G649" s="5"/>
      <c r="H649" s="6" t="str">
        <f t="shared" si="1"/>
        <v/>
      </c>
      <c r="K649" s="7"/>
    </row>
    <row r="650">
      <c r="A650" s="8"/>
      <c r="B650" s="5" t="str">
        <f>IFERROR(__xludf.DUMMYFUNCTION("IF(A650="""","""",VLOOKUP(A650,IMPORTRANGE(""https://docs.google.com/spreadsheets/d/1Kz8qNPZIqq10folTQrs7L1dYLQj0XaG2K3NIs_apK40/edit#gid=0"",""bd!A1:N1000""),2,FALSE))"),"")</f>
        <v/>
      </c>
      <c r="C650" s="5" t="str">
        <f>IFERROR(__xludf.DUMMYFUNCTION("IF($A650="""","""",VLOOKUP($A650,IMPORTRANGE(""https://docs.google.com/spreadsheets/d/1Kz8qNPZIqq10folTQrs7L1dYLQj0XaG2K3NIs_apK40/edit#gid=0"",""bd!A1:N1000""),3,FALSE))"),"")</f>
        <v/>
      </c>
      <c r="D650" s="5" t="str">
        <f>IFERROR(__xludf.DUMMYFUNCTION("IF($A650="""","""",VLOOKUP($A650,IMPORTRANGE(""https://docs.google.com/spreadsheets/d/1Kz8qNPZIqq10folTQrs7L1dYLQj0XaG2K3NIs_apK40/edit#gid=0"",""bd!A1:N1000""),12,FALSE))"),"")</f>
        <v/>
      </c>
      <c r="E650" s="5" t="str">
        <f>IFERROR(__xludf.DUMMYFUNCTION("IF($A650="""","""",VLOOKUP($A650,IMPORTRANGE(""https://docs.google.com/spreadsheets/d/1Kz8qNPZIqq10folTQrs7L1dYLQj0XaG2K3NIs_apK40/edit#gid=0"",""bd!A1:N1000""),11,FALSE))"),"")</f>
        <v/>
      </c>
      <c r="F650" s="5" t="str">
        <f>IFERROR(__xludf.DUMMYFUNCTION("if(A650="""","""",SPLIT(E650,"",""))"),"")</f>
        <v/>
      </c>
      <c r="G650" s="5"/>
      <c r="H650" s="6" t="str">
        <f t="shared" si="1"/>
        <v/>
      </c>
      <c r="K650" s="7"/>
    </row>
    <row r="651">
      <c r="A651" s="8"/>
      <c r="B651" s="5" t="str">
        <f>IFERROR(__xludf.DUMMYFUNCTION("IF(A651="""","""",VLOOKUP(A651,IMPORTRANGE(""https://docs.google.com/spreadsheets/d/1Kz8qNPZIqq10folTQrs7L1dYLQj0XaG2K3NIs_apK40/edit#gid=0"",""bd!A1:N1000""),2,FALSE))"),"")</f>
        <v/>
      </c>
      <c r="C651" s="5" t="str">
        <f>IFERROR(__xludf.DUMMYFUNCTION("IF($A651="""","""",VLOOKUP($A651,IMPORTRANGE(""https://docs.google.com/spreadsheets/d/1Kz8qNPZIqq10folTQrs7L1dYLQj0XaG2K3NIs_apK40/edit#gid=0"",""bd!A1:N1000""),3,FALSE))"),"")</f>
        <v/>
      </c>
      <c r="D651" s="5" t="str">
        <f>IFERROR(__xludf.DUMMYFUNCTION("IF($A651="""","""",VLOOKUP($A651,IMPORTRANGE(""https://docs.google.com/spreadsheets/d/1Kz8qNPZIqq10folTQrs7L1dYLQj0XaG2K3NIs_apK40/edit#gid=0"",""bd!A1:N1000""),12,FALSE))"),"")</f>
        <v/>
      </c>
      <c r="E651" s="5" t="str">
        <f>IFERROR(__xludf.DUMMYFUNCTION("IF($A651="""","""",VLOOKUP($A651,IMPORTRANGE(""https://docs.google.com/spreadsheets/d/1Kz8qNPZIqq10folTQrs7L1dYLQj0XaG2K3NIs_apK40/edit#gid=0"",""bd!A1:N1000""),11,FALSE))"),"")</f>
        <v/>
      </c>
      <c r="F651" s="5" t="str">
        <f>IFERROR(__xludf.DUMMYFUNCTION("if(A651="""","""",SPLIT(E651,"",""))"),"")</f>
        <v/>
      </c>
      <c r="G651" s="5"/>
      <c r="H651" s="6" t="str">
        <f t="shared" si="1"/>
        <v/>
      </c>
      <c r="K651" s="7"/>
    </row>
    <row r="652">
      <c r="A652" s="8"/>
      <c r="B652" s="5" t="str">
        <f>IFERROR(__xludf.DUMMYFUNCTION("IF(A652="""","""",VLOOKUP(A652,IMPORTRANGE(""https://docs.google.com/spreadsheets/d/1Kz8qNPZIqq10folTQrs7L1dYLQj0XaG2K3NIs_apK40/edit#gid=0"",""bd!A1:N1000""),2,FALSE))"),"")</f>
        <v/>
      </c>
      <c r="C652" s="5" t="str">
        <f>IFERROR(__xludf.DUMMYFUNCTION("IF($A652="""","""",VLOOKUP($A652,IMPORTRANGE(""https://docs.google.com/spreadsheets/d/1Kz8qNPZIqq10folTQrs7L1dYLQj0XaG2K3NIs_apK40/edit#gid=0"",""bd!A1:N1000""),3,FALSE))"),"")</f>
        <v/>
      </c>
      <c r="D652" s="5" t="str">
        <f>IFERROR(__xludf.DUMMYFUNCTION("IF($A652="""","""",VLOOKUP($A652,IMPORTRANGE(""https://docs.google.com/spreadsheets/d/1Kz8qNPZIqq10folTQrs7L1dYLQj0XaG2K3NIs_apK40/edit#gid=0"",""bd!A1:N1000""),12,FALSE))"),"")</f>
        <v/>
      </c>
      <c r="E652" s="5" t="str">
        <f>IFERROR(__xludf.DUMMYFUNCTION("IF($A652="""","""",VLOOKUP($A652,IMPORTRANGE(""https://docs.google.com/spreadsheets/d/1Kz8qNPZIqq10folTQrs7L1dYLQj0XaG2K3NIs_apK40/edit#gid=0"",""bd!A1:N1000""),11,FALSE))"),"")</f>
        <v/>
      </c>
      <c r="F652" s="5" t="str">
        <f>IFERROR(__xludf.DUMMYFUNCTION("if(A652="""","""",SPLIT(E652,"",""))"),"")</f>
        <v/>
      </c>
      <c r="G652" s="5"/>
      <c r="H652" s="6" t="str">
        <f t="shared" si="1"/>
        <v/>
      </c>
      <c r="K652" s="7"/>
    </row>
    <row r="653">
      <c r="A653" s="8"/>
      <c r="B653" s="5" t="str">
        <f>IFERROR(__xludf.DUMMYFUNCTION("IF(A653="""","""",VLOOKUP(A653,IMPORTRANGE(""https://docs.google.com/spreadsheets/d/1Kz8qNPZIqq10folTQrs7L1dYLQj0XaG2K3NIs_apK40/edit#gid=0"",""bd!A1:N1000""),2,FALSE))"),"")</f>
        <v/>
      </c>
      <c r="C653" s="5" t="str">
        <f>IFERROR(__xludf.DUMMYFUNCTION("IF($A653="""","""",VLOOKUP($A653,IMPORTRANGE(""https://docs.google.com/spreadsheets/d/1Kz8qNPZIqq10folTQrs7L1dYLQj0XaG2K3NIs_apK40/edit#gid=0"",""bd!A1:N1000""),3,FALSE))"),"")</f>
        <v/>
      </c>
      <c r="D653" s="5" t="str">
        <f>IFERROR(__xludf.DUMMYFUNCTION("IF($A653="""","""",VLOOKUP($A653,IMPORTRANGE(""https://docs.google.com/spreadsheets/d/1Kz8qNPZIqq10folTQrs7L1dYLQj0XaG2K3NIs_apK40/edit#gid=0"",""bd!A1:N1000""),12,FALSE))"),"")</f>
        <v/>
      </c>
      <c r="E653" s="5" t="str">
        <f>IFERROR(__xludf.DUMMYFUNCTION("IF($A653="""","""",VLOOKUP($A653,IMPORTRANGE(""https://docs.google.com/spreadsheets/d/1Kz8qNPZIqq10folTQrs7L1dYLQj0XaG2K3NIs_apK40/edit#gid=0"",""bd!A1:N1000""),11,FALSE))"),"")</f>
        <v/>
      </c>
      <c r="F653" s="5" t="str">
        <f>IFERROR(__xludf.DUMMYFUNCTION("if(A653="""","""",SPLIT(E653,"",""))"),"")</f>
        <v/>
      </c>
      <c r="G653" s="5"/>
      <c r="H653" s="6" t="str">
        <f t="shared" si="1"/>
        <v/>
      </c>
      <c r="K653" s="7"/>
    </row>
    <row r="654">
      <c r="A654" s="8"/>
      <c r="B654" s="5" t="str">
        <f>IFERROR(__xludf.DUMMYFUNCTION("IF(A654="""","""",VLOOKUP(A654,IMPORTRANGE(""https://docs.google.com/spreadsheets/d/1Kz8qNPZIqq10folTQrs7L1dYLQj0XaG2K3NIs_apK40/edit#gid=0"",""bd!A1:N1000""),2,FALSE))"),"")</f>
        <v/>
      </c>
      <c r="C654" s="5" t="str">
        <f>IFERROR(__xludf.DUMMYFUNCTION("IF($A654="""","""",VLOOKUP($A654,IMPORTRANGE(""https://docs.google.com/spreadsheets/d/1Kz8qNPZIqq10folTQrs7L1dYLQj0XaG2K3NIs_apK40/edit#gid=0"",""bd!A1:N1000""),3,FALSE))"),"")</f>
        <v/>
      </c>
      <c r="D654" s="5" t="str">
        <f>IFERROR(__xludf.DUMMYFUNCTION("IF($A654="""","""",VLOOKUP($A654,IMPORTRANGE(""https://docs.google.com/spreadsheets/d/1Kz8qNPZIqq10folTQrs7L1dYLQj0XaG2K3NIs_apK40/edit#gid=0"",""bd!A1:N1000""),12,FALSE))"),"")</f>
        <v/>
      </c>
      <c r="E654" s="5" t="str">
        <f>IFERROR(__xludf.DUMMYFUNCTION("IF($A654="""","""",VLOOKUP($A654,IMPORTRANGE(""https://docs.google.com/spreadsheets/d/1Kz8qNPZIqq10folTQrs7L1dYLQj0XaG2K3NIs_apK40/edit#gid=0"",""bd!A1:N1000""),11,FALSE))"),"")</f>
        <v/>
      </c>
      <c r="F654" s="5" t="str">
        <f>IFERROR(__xludf.DUMMYFUNCTION("if(A654="""","""",SPLIT(E654,"",""))"),"")</f>
        <v/>
      </c>
      <c r="G654" s="5"/>
      <c r="H654" s="6" t="str">
        <f t="shared" si="1"/>
        <v/>
      </c>
      <c r="K654" s="7"/>
    </row>
    <row r="655">
      <c r="A655" s="8"/>
      <c r="B655" s="5" t="str">
        <f>IFERROR(__xludf.DUMMYFUNCTION("IF(A655="""","""",VLOOKUP(A655,IMPORTRANGE(""https://docs.google.com/spreadsheets/d/1Kz8qNPZIqq10folTQrs7L1dYLQj0XaG2K3NIs_apK40/edit#gid=0"",""bd!A1:N1000""),2,FALSE))"),"")</f>
        <v/>
      </c>
      <c r="C655" s="5" t="str">
        <f>IFERROR(__xludf.DUMMYFUNCTION("IF($A655="""","""",VLOOKUP($A655,IMPORTRANGE(""https://docs.google.com/spreadsheets/d/1Kz8qNPZIqq10folTQrs7L1dYLQj0XaG2K3NIs_apK40/edit#gid=0"",""bd!A1:N1000""),3,FALSE))"),"")</f>
        <v/>
      </c>
      <c r="D655" s="5" t="str">
        <f>IFERROR(__xludf.DUMMYFUNCTION("IF($A655="""","""",VLOOKUP($A655,IMPORTRANGE(""https://docs.google.com/spreadsheets/d/1Kz8qNPZIqq10folTQrs7L1dYLQj0XaG2K3NIs_apK40/edit#gid=0"",""bd!A1:N1000""),12,FALSE))"),"")</f>
        <v/>
      </c>
      <c r="E655" s="5" t="str">
        <f>IFERROR(__xludf.DUMMYFUNCTION("IF($A655="""","""",VLOOKUP($A655,IMPORTRANGE(""https://docs.google.com/spreadsheets/d/1Kz8qNPZIqq10folTQrs7L1dYLQj0XaG2K3NIs_apK40/edit#gid=0"",""bd!A1:N1000""),11,FALSE))"),"")</f>
        <v/>
      </c>
      <c r="F655" s="5" t="str">
        <f>IFERROR(__xludf.DUMMYFUNCTION("if(A655="""","""",SPLIT(E655,"",""))"),"")</f>
        <v/>
      </c>
      <c r="G655" s="5"/>
      <c r="H655" s="6" t="str">
        <f t="shared" si="1"/>
        <v/>
      </c>
      <c r="K655" s="7"/>
    </row>
    <row r="656">
      <c r="A656" s="8"/>
      <c r="B656" s="5" t="str">
        <f>IFERROR(__xludf.DUMMYFUNCTION("IF(A656="""","""",VLOOKUP(A656,IMPORTRANGE(""https://docs.google.com/spreadsheets/d/1Kz8qNPZIqq10folTQrs7L1dYLQj0XaG2K3NIs_apK40/edit#gid=0"",""bd!A1:N1000""),2,FALSE))"),"")</f>
        <v/>
      </c>
      <c r="C656" s="5" t="str">
        <f>IFERROR(__xludf.DUMMYFUNCTION("IF($A656="""","""",VLOOKUP($A656,IMPORTRANGE(""https://docs.google.com/spreadsheets/d/1Kz8qNPZIqq10folTQrs7L1dYLQj0XaG2K3NIs_apK40/edit#gid=0"",""bd!A1:N1000""),3,FALSE))"),"")</f>
        <v/>
      </c>
      <c r="D656" s="5" t="str">
        <f>IFERROR(__xludf.DUMMYFUNCTION("IF($A656="""","""",VLOOKUP($A656,IMPORTRANGE(""https://docs.google.com/spreadsheets/d/1Kz8qNPZIqq10folTQrs7L1dYLQj0XaG2K3NIs_apK40/edit#gid=0"",""bd!A1:N1000""),12,FALSE))"),"")</f>
        <v/>
      </c>
      <c r="E656" s="5" t="str">
        <f>IFERROR(__xludf.DUMMYFUNCTION("IF($A656="""","""",VLOOKUP($A656,IMPORTRANGE(""https://docs.google.com/spreadsheets/d/1Kz8qNPZIqq10folTQrs7L1dYLQj0XaG2K3NIs_apK40/edit#gid=0"",""bd!A1:N1000""),11,FALSE))"),"")</f>
        <v/>
      </c>
      <c r="F656" s="5" t="str">
        <f>IFERROR(__xludf.DUMMYFUNCTION("if(A656="""","""",SPLIT(E656,"",""))"),"")</f>
        <v/>
      </c>
      <c r="G656" s="5"/>
      <c r="H656" s="6" t="str">
        <f t="shared" si="1"/>
        <v/>
      </c>
      <c r="K656" s="7"/>
    </row>
    <row r="657">
      <c r="A657" s="8"/>
      <c r="B657" s="5" t="str">
        <f>IFERROR(__xludf.DUMMYFUNCTION("IF(A657="""","""",VLOOKUP(A657,IMPORTRANGE(""https://docs.google.com/spreadsheets/d/1Kz8qNPZIqq10folTQrs7L1dYLQj0XaG2K3NIs_apK40/edit#gid=0"",""bd!A1:N1000""),2,FALSE))"),"")</f>
        <v/>
      </c>
      <c r="C657" s="5" t="str">
        <f>IFERROR(__xludf.DUMMYFUNCTION("IF($A657="""","""",VLOOKUP($A657,IMPORTRANGE(""https://docs.google.com/spreadsheets/d/1Kz8qNPZIqq10folTQrs7L1dYLQj0XaG2K3NIs_apK40/edit#gid=0"",""bd!A1:N1000""),3,FALSE))"),"")</f>
        <v/>
      </c>
      <c r="D657" s="5" t="str">
        <f>IFERROR(__xludf.DUMMYFUNCTION("IF($A657="""","""",VLOOKUP($A657,IMPORTRANGE(""https://docs.google.com/spreadsheets/d/1Kz8qNPZIqq10folTQrs7L1dYLQj0XaG2K3NIs_apK40/edit#gid=0"",""bd!A1:N1000""),12,FALSE))"),"")</f>
        <v/>
      </c>
      <c r="E657" s="5" t="str">
        <f>IFERROR(__xludf.DUMMYFUNCTION("IF($A657="""","""",VLOOKUP($A657,IMPORTRANGE(""https://docs.google.com/spreadsheets/d/1Kz8qNPZIqq10folTQrs7L1dYLQj0XaG2K3NIs_apK40/edit#gid=0"",""bd!A1:N1000""),11,FALSE))"),"")</f>
        <v/>
      </c>
      <c r="F657" s="5" t="str">
        <f>IFERROR(__xludf.DUMMYFUNCTION("if(A657="""","""",SPLIT(E657,"",""))"),"")</f>
        <v/>
      </c>
      <c r="G657" s="5"/>
      <c r="H657" s="6" t="str">
        <f t="shared" si="1"/>
        <v/>
      </c>
      <c r="K657" s="7"/>
    </row>
    <row r="658">
      <c r="A658" s="8"/>
      <c r="B658" s="5" t="str">
        <f>IFERROR(__xludf.DUMMYFUNCTION("IF(A658="""","""",VLOOKUP(A658,IMPORTRANGE(""https://docs.google.com/spreadsheets/d/1Kz8qNPZIqq10folTQrs7L1dYLQj0XaG2K3NIs_apK40/edit#gid=0"",""bd!A1:N1000""),2,FALSE))"),"")</f>
        <v/>
      </c>
      <c r="C658" s="5" t="str">
        <f>IFERROR(__xludf.DUMMYFUNCTION("IF($A658="""","""",VLOOKUP($A658,IMPORTRANGE(""https://docs.google.com/spreadsheets/d/1Kz8qNPZIqq10folTQrs7L1dYLQj0XaG2K3NIs_apK40/edit#gid=0"",""bd!A1:N1000""),3,FALSE))"),"")</f>
        <v/>
      </c>
      <c r="D658" s="5" t="str">
        <f>IFERROR(__xludf.DUMMYFUNCTION("IF($A658="""","""",VLOOKUP($A658,IMPORTRANGE(""https://docs.google.com/spreadsheets/d/1Kz8qNPZIqq10folTQrs7L1dYLQj0XaG2K3NIs_apK40/edit#gid=0"",""bd!A1:N1000""),12,FALSE))"),"")</f>
        <v/>
      </c>
      <c r="E658" s="5" t="str">
        <f>IFERROR(__xludf.DUMMYFUNCTION("IF($A658="""","""",VLOOKUP($A658,IMPORTRANGE(""https://docs.google.com/spreadsheets/d/1Kz8qNPZIqq10folTQrs7L1dYLQj0XaG2K3NIs_apK40/edit#gid=0"",""bd!A1:N1000""),11,FALSE))"),"")</f>
        <v/>
      </c>
      <c r="F658" s="5" t="str">
        <f>IFERROR(__xludf.DUMMYFUNCTION("if(A658="""","""",SPLIT(E658,"",""))"),"")</f>
        <v/>
      </c>
      <c r="G658" s="5"/>
      <c r="H658" s="6" t="str">
        <f t="shared" si="1"/>
        <v/>
      </c>
      <c r="K658" s="7"/>
    </row>
    <row r="659">
      <c r="A659" s="8"/>
      <c r="B659" s="5" t="str">
        <f>IFERROR(__xludf.DUMMYFUNCTION("IF(A659="""","""",VLOOKUP(A659,IMPORTRANGE(""https://docs.google.com/spreadsheets/d/1Kz8qNPZIqq10folTQrs7L1dYLQj0XaG2K3NIs_apK40/edit#gid=0"",""bd!A1:N1000""),2,FALSE))"),"")</f>
        <v/>
      </c>
      <c r="C659" s="5" t="str">
        <f>IFERROR(__xludf.DUMMYFUNCTION("IF($A659="""","""",VLOOKUP($A659,IMPORTRANGE(""https://docs.google.com/spreadsheets/d/1Kz8qNPZIqq10folTQrs7L1dYLQj0XaG2K3NIs_apK40/edit#gid=0"",""bd!A1:N1000""),3,FALSE))"),"")</f>
        <v/>
      </c>
      <c r="D659" s="5" t="str">
        <f>IFERROR(__xludf.DUMMYFUNCTION("IF($A659="""","""",VLOOKUP($A659,IMPORTRANGE(""https://docs.google.com/spreadsheets/d/1Kz8qNPZIqq10folTQrs7L1dYLQj0XaG2K3NIs_apK40/edit#gid=0"",""bd!A1:N1000""),12,FALSE))"),"")</f>
        <v/>
      </c>
      <c r="E659" s="5" t="str">
        <f>IFERROR(__xludf.DUMMYFUNCTION("IF($A659="""","""",VLOOKUP($A659,IMPORTRANGE(""https://docs.google.com/spreadsheets/d/1Kz8qNPZIqq10folTQrs7L1dYLQj0XaG2K3NIs_apK40/edit#gid=0"",""bd!A1:N1000""),11,FALSE))"),"")</f>
        <v/>
      </c>
      <c r="F659" s="5" t="str">
        <f>IFERROR(__xludf.DUMMYFUNCTION("if(A659="""","""",SPLIT(E659,"",""))"),"")</f>
        <v/>
      </c>
      <c r="G659" s="5"/>
      <c r="H659" s="6" t="str">
        <f t="shared" si="1"/>
        <v/>
      </c>
      <c r="K659" s="7"/>
    </row>
    <row r="660">
      <c r="A660" s="8"/>
      <c r="B660" s="5" t="str">
        <f>IFERROR(__xludf.DUMMYFUNCTION("IF(A660="""","""",VLOOKUP(A660,IMPORTRANGE(""https://docs.google.com/spreadsheets/d/1Kz8qNPZIqq10folTQrs7L1dYLQj0XaG2K3NIs_apK40/edit#gid=0"",""bd!A1:N1000""),2,FALSE))"),"")</f>
        <v/>
      </c>
      <c r="C660" s="5" t="str">
        <f>IFERROR(__xludf.DUMMYFUNCTION("IF($A660="""","""",VLOOKUP($A660,IMPORTRANGE(""https://docs.google.com/spreadsheets/d/1Kz8qNPZIqq10folTQrs7L1dYLQj0XaG2K3NIs_apK40/edit#gid=0"",""bd!A1:N1000""),3,FALSE))"),"")</f>
        <v/>
      </c>
      <c r="D660" s="5" t="str">
        <f>IFERROR(__xludf.DUMMYFUNCTION("IF($A660="""","""",VLOOKUP($A660,IMPORTRANGE(""https://docs.google.com/spreadsheets/d/1Kz8qNPZIqq10folTQrs7L1dYLQj0XaG2K3NIs_apK40/edit#gid=0"",""bd!A1:N1000""),12,FALSE))"),"")</f>
        <v/>
      </c>
      <c r="E660" s="5" t="str">
        <f>IFERROR(__xludf.DUMMYFUNCTION("IF($A660="""","""",VLOOKUP($A660,IMPORTRANGE(""https://docs.google.com/spreadsheets/d/1Kz8qNPZIqq10folTQrs7L1dYLQj0XaG2K3NIs_apK40/edit#gid=0"",""bd!A1:N1000""),11,FALSE))"),"")</f>
        <v/>
      </c>
      <c r="F660" s="5" t="str">
        <f>IFERROR(__xludf.DUMMYFUNCTION("if(A660="""","""",SPLIT(E660,"",""))"),"")</f>
        <v/>
      </c>
      <c r="G660" s="5"/>
      <c r="H660" s="6" t="str">
        <f t="shared" si="1"/>
        <v/>
      </c>
      <c r="K660" s="7"/>
    </row>
    <row r="661">
      <c r="A661" s="8"/>
      <c r="B661" s="5" t="str">
        <f>IFERROR(__xludf.DUMMYFUNCTION("IF(A661="""","""",VLOOKUP(A661,IMPORTRANGE(""https://docs.google.com/spreadsheets/d/1Kz8qNPZIqq10folTQrs7L1dYLQj0XaG2K3NIs_apK40/edit#gid=0"",""bd!A1:N1000""),2,FALSE))"),"")</f>
        <v/>
      </c>
      <c r="C661" s="5" t="str">
        <f>IFERROR(__xludf.DUMMYFUNCTION("IF($A661="""","""",VLOOKUP($A661,IMPORTRANGE(""https://docs.google.com/spreadsheets/d/1Kz8qNPZIqq10folTQrs7L1dYLQj0XaG2K3NIs_apK40/edit#gid=0"",""bd!A1:N1000""),3,FALSE))"),"")</f>
        <v/>
      </c>
      <c r="D661" s="5" t="str">
        <f>IFERROR(__xludf.DUMMYFUNCTION("IF($A661="""","""",VLOOKUP($A661,IMPORTRANGE(""https://docs.google.com/spreadsheets/d/1Kz8qNPZIqq10folTQrs7L1dYLQj0XaG2K3NIs_apK40/edit#gid=0"",""bd!A1:N1000""),12,FALSE))"),"")</f>
        <v/>
      </c>
      <c r="E661" s="5" t="str">
        <f>IFERROR(__xludf.DUMMYFUNCTION("IF($A661="""","""",VLOOKUP($A661,IMPORTRANGE(""https://docs.google.com/spreadsheets/d/1Kz8qNPZIqq10folTQrs7L1dYLQj0XaG2K3NIs_apK40/edit#gid=0"",""bd!A1:N1000""),11,FALSE))"),"")</f>
        <v/>
      </c>
      <c r="F661" s="5" t="str">
        <f>IFERROR(__xludf.DUMMYFUNCTION("if(A661="""","""",SPLIT(E661,"",""))"),"")</f>
        <v/>
      </c>
      <c r="G661" s="5"/>
      <c r="H661" s="6" t="str">
        <f t="shared" si="1"/>
        <v/>
      </c>
      <c r="K661" s="7"/>
    </row>
    <row r="662">
      <c r="A662" s="8"/>
      <c r="B662" s="5" t="str">
        <f>IFERROR(__xludf.DUMMYFUNCTION("IF(A662="""","""",VLOOKUP(A662,IMPORTRANGE(""https://docs.google.com/spreadsheets/d/1Kz8qNPZIqq10folTQrs7L1dYLQj0XaG2K3NIs_apK40/edit#gid=0"",""bd!A1:N1000""),2,FALSE))"),"")</f>
        <v/>
      </c>
      <c r="C662" s="5" t="str">
        <f>IFERROR(__xludf.DUMMYFUNCTION("IF($A662="""","""",VLOOKUP($A662,IMPORTRANGE(""https://docs.google.com/spreadsheets/d/1Kz8qNPZIqq10folTQrs7L1dYLQj0XaG2K3NIs_apK40/edit#gid=0"",""bd!A1:N1000""),3,FALSE))"),"")</f>
        <v/>
      </c>
      <c r="D662" s="5" t="str">
        <f>IFERROR(__xludf.DUMMYFUNCTION("IF($A662="""","""",VLOOKUP($A662,IMPORTRANGE(""https://docs.google.com/spreadsheets/d/1Kz8qNPZIqq10folTQrs7L1dYLQj0XaG2K3NIs_apK40/edit#gid=0"",""bd!A1:N1000""),12,FALSE))"),"")</f>
        <v/>
      </c>
      <c r="E662" s="5" t="str">
        <f>IFERROR(__xludf.DUMMYFUNCTION("IF($A662="""","""",VLOOKUP($A662,IMPORTRANGE(""https://docs.google.com/spreadsheets/d/1Kz8qNPZIqq10folTQrs7L1dYLQj0XaG2K3NIs_apK40/edit#gid=0"",""bd!A1:N1000""),11,FALSE))"),"")</f>
        <v/>
      </c>
      <c r="F662" s="5" t="str">
        <f>IFERROR(__xludf.DUMMYFUNCTION("if(A662="""","""",SPLIT(E662,"",""))"),"")</f>
        <v/>
      </c>
      <c r="G662" s="5"/>
      <c r="H662" s="6" t="str">
        <f t="shared" si="1"/>
        <v/>
      </c>
      <c r="K662" s="7"/>
    </row>
    <row r="663">
      <c r="A663" s="8"/>
      <c r="B663" s="5" t="str">
        <f>IFERROR(__xludf.DUMMYFUNCTION("IF(A663="""","""",VLOOKUP(A663,IMPORTRANGE(""https://docs.google.com/spreadsheets/d/1Kz8qNPZIqq10folTQrs7L1dYLQj0XaG2K3NIs_apK40/edit#gid=0"",""bd!A1:N1000""),2,FALSE))"),"")</f>
        <v/>
      </c>
      <c r="C663" s="5" t="str">
        <f>IFERROR(__xludf.DUMMYFUNCTION("IF($A663="""","""",VLOOKUP($A663,IMPORTRANGE(""https://docs.google.com/spreadsheets/d/1Kz8qNPZIqq10folTQrs7L1dYLQj0XaG2K3NIs_apK40/edit#gid=0"",""bd!A1:N1000""),3,FALSE))"),"")</f>
        <v/>
      </c>
      <c r="D663" s="5" t="str">
        <f>IFERROR(__xludf.DUMMYFUNCTION("IF($A663="""","""",VLOOKUP($A663,IMPORTRANGE(""https://docs.google.com/spreadsheets/d/1Kz8qNPZIqq10folTQrs7L1dYLQj0XaG2K3NIs_apK40/edit#gid=0"",""bd!A1:N1000""),12,FALSE))"),"")</f>
        <v/>
      </c>
      <c r="E663" s="5" t="str">
        <f>IFERROR(__xludf.DUMMYFUNCTION("IF($A663="""","""",VLOOKUP($A663,IMPORTRANGE(""https://docs.google.com/spreadsheets/d/1Kz8qNPZIqq10folTQrs7L1dYLQj0XaG2K3NIs_apK40/edit#gid=0"",""bd!A1:N1000""),11,FALSE))"),"")</f>
        <v/>
      </c>
      <c r="F663" s="5" t="str">
        <f>IFERROR(__xludf.DUMMYFUNCTION("if(A663="""","""",SPLIT(E663,"",""))"),"")</f>
        <v/>
      </c>
      <c r="G663" s="5"/>
      <c r="H663" s="6" t="str">
        <f t="shared" si="1"/>
        <v/>
      </c>
      <c r="K663" s="7"/>
    </row>
    <row r="664">
      <c r="A664" s="8"/>
      <c r="B664" s="5" t="str">
        <f>IFERROR(__xludf.DUMMYFUNCTION("IF(A664="""","""",VLOOKUP(A664,IMPORTRANGE(""https://docs.google.com/spreadsheets/d/1Kz8qNPZIqq10folTQrs7L1dYLQj0XaG2K3NIs_apK40/edit#gid=0"",""bd!A1:N1000""),2,FALSE))"),"")</f>
        <v/>
      </c>
      <c r="C664" s="5" t="str">
        <f>IFERROR(__xludf.DUMMYFUNCTION("IF($A664="""","""",VLOOKUP($A664,IMPORTRANGE(""https://docs.google.com/spreadsheets/d/1Kz8qNPZIqq10folTQrs7L1dYLQj0XaG2K3NIs_apK40/edit#gid=0"",""bd!A1:N1000""),3,FALSE))"),"")</f>
        <v/>
      </c>
      <c r="D664" s="5" t="str">
        <f>IFERROR(__xludf.DUMMYFUNCTION("IF($A664="""","""",VLOOKUP($A664,IMPORTRANGE(""https://docs.google.com/spreadsheets/d/1Kz8qNPZIqq10folTQrs7L1dYLQj0XaG2K3NIs_apK40/edit#gid=0"",""bd!A1:N1000""),12,FALSE))"),"")</f>
        <v/>
      </c>
      <c r="E664" s="5" t="str">
        <f>IFERROR(__xludf.DUMMYFUNCTION("IF($A664="""","""",VLOOKUP($A664,IMPORTRANGE(""https://docs.google.com/spreadsheets/d/1Kz8qNPZIqq10folTQrs7L1dYLQj0XaG2K3NIs_apK40/edit#gid=0"",""bd!A1:N1000""),11,FALSE))"),"")</f>
        <v/>
      </c>
      <c r="F664" s="5" t="str">
        <f>IFERROR(__xludf.DUMMYFUNCTION("if(A664="""","""",SPLIT(E664,"",""))"),"")</f>
        <v/>
      </c>
      <c r="G664" s="5"/>
      <c r="H664" s="6" t="str">
        <f t="shared" si="1"/>
        <v/>
      </c>
      <c r="K664" s="7"/>
    </row>
    <row r="665">
      <c r="A665" s="8"/>
      <c r="B665" s="5" t="str">
        <f>IFERROR(__xludf.DUMMYFUNCTION("IF(A665="""","""",VLOOKUP(A665,IMPORTRANGE(""https://docs.google.com/spreadsheets/d/1Kz8qNPZIqq10folTQrs7L1dYLQj0XaG2K3NIs_apK40/edit#gid=0"",""bd!A1:N1000""),2,FALSE))"),"")</f>
        <v/>
      </c>
      <c r="C665" s="5" t="str">
        <f>IFERROR(__xludf.DUMMYFUNCTION("IF($A665="""","""",VLOOKUP($A665,IMPORTRANGE(""https://docs.google.com/spreadsheets/d/1Kz8qNPZIqq10folTQrs7L1dYLQj0XaG2K3NIs_apK40/edit#gid=0"",""bd!A1:N1000""),3,FALSE))"),"")</f>
        <v/>
      </c>
      <c r="D665" s="5" t="str">
        <f>IFERROR(__xludf.DUMMYFUNCTION("IF($A665="""","""",VLOOKUP($A665,IMPORTRANGE(""https://docs.google.com/spreadsheets/d/1Kz8qNPZIqq10folTQrs7L1dYLQj0XaG2K3NIs_apK40/edit#gid=0"",""bd!A1:N1000""),12,FALSE))"),"")</f>
        <v/>
      </c>
      <c r="E665" s="5" t="str">
        <f>IFERROR(__xludf.DUMMYFUNCTION("IF($A665="""","""",VLOOKUP($A665,IMPORTRANGE(""https://docs.google.com/spreadsheets/d/1Kz8qNPZIqq10folTQrs7L1dYLQj0XaG2K3NIs_apK40/edit#gid=0"",""bd!A1:N1000""),11,FALSE))"),"")</f>
        <v/>
      </c>
      <c r="F665" s="5" t="str">
        <f>IFERROR(__xludf.DUMMYFUNCTION("if(A665="""","""",SPLIT(E665,"",""))"),"")</f>
        <v/>
      </c>
      <c r="G665" s="5"/>
      <c r="H665" s="6" t="str">
        <f t="shared" si="1"/>
        <v/>
      </c>
      <c r="K665" s="7"/>
    </row>
    <row r="666">
      <c r="A666" s="8"/>
      <c r="B666" s="5" t="str">
        <f>IFERROR(__xludf.DUMMYFUNCTION("IF(A666="""","""",VLOOKUP(A666,IMPORTRANGE(""https://docs.google.com/spreadsheets/d/1Kz8qNPZIqq10folTQrs7L1dYLQj0XaG2K3NIs_apK40/edit#gid=0"",""bd!A1:N1000""),2,FALSE))"),"")</f>
        <v/>
      </c>
      <c r="C666" s="5" t="str">
        <f>IFERROR(__xludf.DUMMYFUNCTION("IF($A666="""","""",VLOOKUP($A666,IMPORTRANGE(""https://docs.google.com/spreadsheets/d/1Kz8qNPZIqq10folTQrs7L1dYLQj0XaG2K3NIs_apK40/edit#gid=0"",""bd!A1:N1000""),3,FALSE))"),"")</f>
        <v/>
      </c>
      <c r="D666" s="5" t="str">
        <f>IFERROR(__xludf.DUMMYFUNCTION("IF($A666="""","""",VLOOKUP($A666,IMPORTRANGE(""https://docs.google.com/spreadsheets/d/1Kz8qNPZIqq10folTQrs7L1dYLQj0XaG2K3NIs_apK40/edit#gid=0"",""bd!A1:N1000""),12,FALSE))"),"")</f>
        <v/>
      </c>
      <c r="E666" s="5" t="str">
        <f>IFERROR(__xludf.DUMMYFUNCTION("IF($A666="""","""",VLOOKUP($A666,IMPORTRANGE(""https://docs.google.com/spreadsheets/d/1Kz8qNPZIqq10folTQrs7L1dYLQj0XaG2K3NIs_apK40/edit#gid=0"",""bd!A1:N1000""),11,FALSE))"),"")</f>
        <v/>
      </c>
      <c r="F666" s="5" t="str">
        <f>IFERROR(__xludf.DUMMYFUNCTION("if(A666="""","""",SPLIT(E666,"",""))"),"")</f>
        <v/>
      </c>
      <c r="G666" s="5"/>
      <c r="H666" s="6" t="str">
        <f t="shared" si="1"/>
        <v/>
      </c>
      <c r="K666" s="7"/>
    </row>
    <row r="667">
      <c r="A667" s="8"/>
      <c r="B667" s="5" t="str">
        <f>IFERROR(__xludf.DUMMYFUNCTION("IF(A667="""","""",VLOOKUP(A667,IMPORTRANGE(""https://docs.google.com/spreadsheets/d/1Kz8qNPZIqq10folTQrs7L1dYLQj0XaG2K3NIs_apK40/edit#gid=0"",""bd!A1:N1000""),2,FALSE))"),"")</f>
        <v/>
      </c>
      <c r="C667" s="5" t="str">
        <f>IFERROR(__xludf.DUMMYFUNCTION("IF($A667="""","""",VLOOKUP($A667,IMPORTRANGE(""https://docs.google.com/spreadsheets/d/1Kz8qNPZIqq10folTQrs7L1dYLQj0XaG2K3NIs_apK40/edit#gid=0"",""bd!A1:N1000""),3,FALSE))"),"")</f>
        <v/>
      </c>
      <c r="D667" s="5" t="str">
        <f>IFERROR(__xludf.DUMMYFUNCTION("IF($A667="""","""",VLOOKUP($A667,IMPORTRANGE(""https://docs.google.com/spreadsheets/d/1Kz8qNPZIqq10folTQrs7L1dYLQj0XaG2K3NIs_apK40/edit#gid=0"",""bd!A1:N1000""),12,FALSE))"),"")</f>
        <v/>
      </c>
      <c r="E667" s="5" t="str">
        <f>IFERROR(__xludf.DUMMYFUNCTION("IF($A667="""","""",VLOOKUP($A667,IMPORTRANGE(""https://docs.google.com/spreadsheets/d/1Kz8qNPZIqq10folTQrs7L1dYLQj0XaG2K3NIs_apK40/edit#gid=0"",""bd!A1:N1000""),11,FALSE))"),"")</f>
        <v/>
      </c>
      <c r="F667" s="5" t="str">
        <f>IFERROR(__xludf.DUMMYFUNCTION("if(A667="""","""",SPLIT(E667,"",""))"),"")</f>
        <v/>
      </c>
      <c r="G667" s="5"/>
      <c r="H667" s="6" t="str">
        <f t="shared" si="1"/>
        <v/>
      </c>
      <c r="K667" s="7"/>
    </row>
    <row r="668">
      <c r="A668" s="8"/>
      <c r="B668" s="5" t="str">
        <f>IFERROR(__xludf.DUMMYFUNCTION("IF(A668="""","""",VLOOKUP(A668,IMPORTRANGE(""https://docs.google.com/spreadsheets/d/1Kz8qNPZIqq10folTQrs7L1dYLQj0XaG2K3NIs_apK40/edit#gid=0"",""bd!A1:N1000""),2,FALSE))"),"")</f>
        <v/>
      </c>
      <c r="C668" s="5" t="str">
        <f>IFERROR(__xludf.DUMMYFUNCTION("IF($A668="""","""",VLOOKUP($A668,IMPORTRANGE(""https://docs.google.com/spreadsheets/d/1Kz8qNPZIqq10folTQrs7L1dYLQj0XaG2K3NIs_apK40/edit#gid=0"",""bd!A1:N1000""),3,FALSE))"),"")</f>
        <v/>
      </c>
      <c r="D668" s="5" t="str">
        <f>IFERROR(__xludf.DUMMYFUNCTION("IF($A668="""","""",VLOOKUP($A668,IMPORTRANGE(""https://docs.google.com/spreadsheets/d/1Kz8qNPZIqq10folTQrs7L1dYLQj0XaG2K3NIs_apK40/edit#gid=0"",""bd!A1:N1000""),12,FALSE))"),"")</f>
        <v/>
      </c>
      <c r="E668" s="5" t="str">
        <f>IFERROR(__xludf.DUMMYFUNCTION("IF($A668="""","""",VLOOKUP($A668,IMPORTRANGE(""https://docs.google.com/spreadsheets/d/1Kz8qNPZIqq10folTQrs7L1dYLQj0XaG2K3NIs_apK40/edit#gid=0"",""bd!A1:N1000""),11,FALSE))"),"")</f>
        <v/>
      </c>
      <c r="F668" s="5" t="str">
        <f>IFERROR(__xludf.DUMMYFUNCTION("if(A668="""","""",SPLIT(E668,"",""))"),"")</f>
        <v/>
      </c>
      <c r="G668" s="5"/>
      <c r="H668" s="6" t="str">
        <f t="shared" si="1"/>
        <v/>
      </c>
      <c r="K668" s="7"/>
    </row>
    <row r="669">
      <c r="A669" s="8"/>
      <c r="B669" s="5" t="str">
        <f>IFERROR(__xludf.DUMMYFUNCTION("IF(A669="""","""",VLOOKUP(A669,IMPORTRANGE(""https://docs.google.com/spreadsheets/d/1Kz8qNPZIqq10folTQrs7L1dYLQj0XaG2K3NIs_apK40/edit#gid=0"",""bd!A1:N1000""),2,FALSE))"),"")</f>
        <v/>
      </c>
      <c r="C669" s="5" t="str">
        <f>IFERROR(__xludf.DUMMYFUNCTION("IF($A669="""","""",VLOOKUP($A669,IMPORTRANGE(""https://docs.google.com/spreadsheets/d/1Kz8qNPZIqq10folTQrs7L1dYLQj0XaG2K3NIs_apK40/edit#gid=0"",""bd!A1:N1000""),3,FALSE))"),"")</f>
        <v/>
      </c>
      <c r="D669" s="5" t="str">
        <f>IFERROR(__xludf.DUMMYFUNCTION("IF($A669="""","""",VLOOKUP($A669,IMPORTRANGE(""https://docs.google.com/spreadsheets/d/1Kz8qNPZIqq10folTQrs7L1dYLQj0XaG2K3NIs_apK40/edit#gid=0"",""bd!A1:N1000""),12,FALSE))"),"")</f>
        <v/>
      </c>
      <c r="E669" s="5" t="str">
        <f>IFERROR(__xludf.DUMMYFUNCTION("IF($A669="""","""",VLOOKUP($A669,IMPORTRANGE(""https://docs.google.com/spreadsheets/d/1Kz8qNPZIqq10folTQrs7L1dYLQj0XaG2K3NIs_apK40/edit#gid=0"",""bd!A1:N1000""),11,FALSE))"),"")</f>
        <v/>
      </c>
      <c r="F669" s="5" t="str">
        <f>IFERROR(__xludf.DUMMYFUNCTION("if(A669="""","""",SPLIT(E669,"",""))"),"")</f>
        <v/>
      </c>
      <c r="G669" s="5"/>
      <c r="H669" s="6" t="str">
        <f t="shared" si="1"/>
        <v/>
      </c>
      <c r="K669" s="7"/>
    </row>
    <row r="670">
      <c r="A670" s="8"/>
      <c r="B670" s="5" t="str">
        <f>IFERROR(__xludf.DUMMYFUNCTION("IF(A670="""","""",VLOOKUP(A670,IMPORTRANGE(""https://docs.google.com/spreadsheets/d/1Kz8qNPZIqq10folTQrs7L1dYLQj0XaG2K3NIs_apK40/edit#gid=0"",""bd!A1:N1000""),2,FALSE))"),"")</f>
        <v/>
      </c>
      <c r="C670" s="5" t="str">
        <f>IFERROR(__xludf.DUMMYFUNCTION("IF($A670="""","""",VLOOKUP($A670,IMPORTRANGE(""https://docs.google.com/spreadsheets/d/1Kz8qNPZIqq10folTQrs7L1dYLQj0XaG2K3NIs_apK40/edit#gid=0"",""bd!A1:N1000""),3,FALSE))"),"")</f>
        <v/>
      </c>
      <c r="D670" s="5" t="str">
        <f>IFERROR(__xludf.DUMMYFUNCTION("IF($A670="""","""",VLOOKUP($A670,IMPORTRANGE(""https://docs.google.com/spreadsheets/d/1Kz8qNPZIqq10folTQrs7L1dYLQj0XaG2K3NIs_apK40/edit#gid=0"",""bd!A1:N1000""),12,FALSE))"),"")</f>
        <v/>
      </c>
      <c r="E670" s="5" t="str">
        <f>IFERROR(__xludf.DUMMYFUNCTION("IF($A670="""","""",VLOOKUP($A670,IMPORTRANGE(""https://docs.google.com/spreadsheets/d/1Kz8qNPZIqq10folTQrs7L1dYLQj0XaG2K3NIs_apK40/edit#gid=0"",""bd!A1:N1000""),11,FALSE))"),"")</f>
        <v/>
      </c>
      <c r="F670" s="5" t="str">
        <f>IFERROR(__xludf.DUMMYFUNCTION("if(A670="""","""",SPLIT(E670,"",""))"),"")</f>
        <v/>
      </c>
      <c r="G670" s="5"/>
      <c r="H670" s="6" t="str">
        <f t="shared" si="1"/>
        <v/>
      </c>
      <c r="K670" s="7"/>
    </row>
    <row r="671">
      <c r="A671" s="8"/>
      <c r="B671" s="5" t="str">
        <f>IFERROR(__xludf.DUMMYFUNCTION("IF(A671="""","""",VLOOKUP(A671,IMPORTRANGE(""https://docs.google.com/spreadsheets/d/1Kz8qNPZIqq10folTQrs7L1dYLQj0XaG2K3NIs_apK40/edit#gid=0"",""bd!A1:N1000""),2,FALSE))"),"")</f>
        <v/>
      </c>
      <c r="C671" s="5" t="str">
        <f>IFERROR(__xludf.DUMMYFUNCTION("IF($A671="""","""",VLOOKUP($A671,IMPORTRANGE(""https://docs.google.com/spreadsheets/d/1Kz8qNPZIqq10folTQrs7L1dYLQj0XaG2K3NIs_apK40/edit#gid=0"",""bd!A1:N1000""),3,FALSE))"),"")</f>
        <v/>
      </c>
      <c r="D671" s="5" t="str">
        <f>IFERROR(__xludf.DUMMYFUNCTION("IF($A671="""","""",VLOOKUP($A671,IMPORTRANGE(""https://docs.google.com/spreadsheets/d/1Kz8qNPZIqq10folTQrs7L1dYLQj0XaG2K3NIs_apK40/edit#gid=0"",""bd!A1:N1000""),12,FALSE))"),"")</f>
        <v/>
      </c>
      <c r="E671" s="5" t="str">
        <f>IFERROR(__xludf.DUMMYFUNCTION("IF($A671="""","""",VLOOKUP($A671,IMPORTRANGE(""https://docs.google.com/spreadsheets/d/1Kz8qNPZIqq10folTQrs7L1dYLQj0XaG2K3NIs_apK40/edit#gid=0"",""bd!A1:N1000""),11,FALSE))"),"")</f>
        <v/>
      </c>
      <c r="F671" s="5" t="str">
        <f>IFERROR(__xludf.DUMMYFUNCTION("if(A671="""","""",SPLIT(E671,"",""))"),"")</f>
        <v/>
      </c>
      <c r="G671" s="5"/>
      <c r="H671" s="6" t="str">
        <f t="shared" si="1"/>
        <v/>
      </c>
      <c r="K671" s="7"/>
    </row>
    <row r="672">
      <c r="A672" s="8"/>
      <c r="B672" s="5" t="str">
        <f>IFERROR(__xludf.DUMMYFUNCTION("IF(A672="""","""",VLOOKUP(A672,IMPORTRANGE(""https://docs.google.com/spreadsheets/d/1Kz8qNPZIqq10folTQrs7L1dYLQj0XaG2K3NIs_apK40/edit#gid=0"",""bd!A1:N1000""),2,FALSE))"),"")</f>
        <v/>
      </c>
      <c r="C672" s="5" t="str">
        <f>IFERROR(__xludf.DUMMYFUNCTION("IF($A672="""","""",VLOOKUP($A672,IMPORTRANGE(""https://docs.google.com/spreadsheets/d/1Kz8qNPZIqq10folTQrs7L1dYLQj0XaG2K3NIs_apK40/edit#gid=0"",""bd!A1:N1000""),3,FALSE))"),"")</f>
        <v/>
      </c>
      <c r="D672" s="5" t="str">
        <f>IFERROR(__xludf.DUMMYFUNCTION("IF($A672="""","""",VLOOKUP($A672,IMPORTRANGE(""https://docs.google.com/spreadsheets/d/1Kz8qNPZIqq10folTQrs7L1dYLQj0XaG2K3NIs_apK40/edit#gid=0"",""bd!A1:N1000""),12,FALSE))"),"")</f>
        <v/>
      </c>
      <c r="E672" s="5" t="str">
        <f>IFERROR(__xludf.DUMMYFUNCTION("IF($A672="""","""",VLOOKUP($A672,IMPORTRANGE(""https://docs.google.com/spreadsheets/d/1Kz8qNPZIqq10folTQrs7L1dYLQj0XaG2K3NIs_apK40/edit#gid=0"",""bd!A1:N1000""),11,FALSE))"),"")</f>
        <v/>
      </c>
      <c r="F672" s="5" t="str">
        <f>IFERROR(__xludf.DUMMYFUNCTION("if(A672="""","""",SPLIT(E672,"",""))"),"")</f>
        <v/>
      </c>
      <c r="G672" s="5"/>
      <c r="H672" s="6" t="str">
        <f t="shared" si="1"/>
        <v/>
      </c>
      <c r="K672" s="7"/>
    </row>
    <row r="673">
      <c r="A673" s="8"/>
      <c r="B673" s="5" t="str">
        <f>IFERROR(__xludf.DUMMYFUNCTION("IF(A673="""","""",VLOOKUP(A673,IMPORTRANGE(""https://docs.google.com/spreadsheets/d/1Kz8qNPZIqq10folTQrs7L1dYLQj0XaG2K3NIs_apK40/edit#gid=0"",""bd!A1:N1000""),2,FALSE))"),"")</f>
        <v/>
      </c>
      <c r="C673" s="5" t="str">
        <f>IFERROR(__xludf.DUMMYFUNCTION("IF($A673="""","""",VLOOKUP($A673,IMPORTRANGE(""https://docs.google.com/spreadsheets/d/1Kz8qNPZIqq10folTQrs7L1dYLQj0XaG2K3NIs_apK40/edit#gid=0"",""bd!A1:N1000""),3,FALSE))"),"")</f>
        <v/>
      </c>
      <c r="D673" s="5" t="str">
        <f>IFERROR(__xludf.DUMMYFUNCTION("IF($A673="""","""",VLOOKUP($A673,IMPORTRANGE(""https://docs.google.com/spreadsheets/d/1Kz8qNPZIqq10folTQrs7L1dYLQj0XaG2K3NIs_apK40/edit#gid=0"",""bd!A1:N1000""),12,FALSE))"),"")</f>
        <v/>
      </c>
      <c r="E673" s="5" t="str">
        <f>IFERROR(__xludf.DUMMYFUNCTION("IF($A673="""","""",VLOOKUP($A673,IMPORTRANGE(""https://docs.google.com/spreadsheets/d/1Kz8qNPZIqq10folTQrs7L1dYLQj0XaG2K3NIs_apK40/edit#gid=0"",""bd!A1:N1000""),11,FALSE))"),"")</f>
        <v/>
      </c>
      <c r="F673" s="5" t="str">
        <f>IFERROR(__xludf.DUMMYFUNCTION("if(A673="""","""",SPLIT(E673,"",""))"),"")</f>
        <v/>
      </c>
      <c r="G673" s="5"/>
      <c r="H673" s="6" t="str">
        <f t="shared" si="1"/>
        <v/>
      </c>
      <c r="K673" s="7"/>
    </row>
    <row r="674">
      <c r="A674" s="8"/>
      <c r="B674" s="5" t="str">
        <f>IFERROR(__xludf.DUMMYFUNCTION("IF(A674="""","""",VLOOKUP(A674,IMPORTRANGE(""https://docs.google.com/spreadsheets/d/1Kz8qNPZIqq10folTQrs7L1dYLQj0XaG2K3NIs_apK40/edit#gid=0"",""bd!A1:N1000""),2,FALSE))"),"")</f>
        <v/>
      </c>
      <c r="C674" s="5" t="str">
        <f>IFERROR(__xludf.DUMMYFUNCTION("IF($A674="""","""",VLOOKUP($A674,IMPORTRANGE(""https://docs.google.com/spreadsheets/d/1Kz8qNPZIqq10folTQrs7L1dYLQj0XaG2K3NIs_apK40/edit#gid=0"",""bd!A1:N1000""),3,FALSE))"),"")</f>
        <v/>
      </c>
      <c r="D674" s="5" t="str">
        <f>IFERROR(__xludf.DUMMYFUNCTION("IF($A674="""","""",VLOOKUP($A674,IMPORTRANGE(""https://docs.google.com/spreadsheets/d/1Kz8qNPZIqq10folTQrs7L1dYLQj0XaG2K3NIs_apK40/edit#gid=0"",""bd!A1:N1000""),12,FALSE))"),"")</f>
        <v/>
      </c>
      <c r="E674" s="5" t="str">
        <f>IFERROR(__xludf.DUMMYFUNCTION("IF($A674="""","""",VLOOKUP($A674,IMPORTRANGE(""https://docs.google.com/spreadsheets/d/1Kz8qNPZIqq10folTQrs7L1dYLQj0XaG2K3NIs_apK40/edit#gid=0"",""bd!A1:N1000""),11,FALSE))"),"")</f>
        <v/>
      </c>
      <c r="F674" s="5" t="str">
        <f>IFERROR(__xludf.DUMMYFUNCTION("if(A674="""","""",SPLIT(E674,"",""))"),"")</f>
        <v/>
      </c>
      <c r="G674" s="5"/>
      <c r="H674" s="6" t="str">
        <f t="shared" si="1"/>
        <v/>
      </c>
      <c r="K674" s="7"/>
    </row>
    <row r="675">
      <c r="A675" s="8"/>
      <c r="B675" s="5" t="str">
        <f>IFERROR(__xludf.DUMMYFUNCTION("IF(A675="""","""",VLOOKUP(A675,IMPORTRANGE(""https://docs.google.com/spreadsheets/d/1Kz8qNPZIqq10folTQrs7L1dYLQj0XaG2K3NIs_apK40/edit#gid=0"",""bd!A1:N1000""),2,FALSE))"),"")</f>
        <v/>
      </c>
      <c r="C675" s="5" t="str">
        <f>IFERROR(__xludf.DUMMYFUNCTION("IF($A675="""","""",VLOOKUP($A675,IMPORTRANGE(""https://docs.google.com/spreadsheets/d/1Kz8qNPZIqq10folTQrs7L1dYLQj0XaG2K3NIs_apK40/edit#gid=0"",""bd!A1:N1000""),3,FALSE))"),"")</f>
        <v/>
      </c>
      <c r="D675" s="5" t="str">
        <f>IFERROR(__xludf.DUMMYFUNCTION("IF($A675="""","""",VLOOKUP($A675,IMPORTRANGE(""https://docs.google.com/spreadsheets/d/1Kz8qNPZIqq10folTQrs7L1dYLQj0XaG2K3NIs_apK40/edit#gid=0"",""bd!A1:N1000""),12,FALSE))"),"")</f>
        <v/>
      </c>
      <c r="E675" s="5" t="str">
        <f>IFERROR(__xludf.DUMMYFUNCTION("IF($A675="""","""",VLOOKUP($A675,IMPORTRANGE(""https://docs.google.com/spreadsheets/d/1Kz8qNPZIqq10folTQrs7L1dYLQj0XaG2K3NIs_apK40/edit#gid=0"",""bd!A1:N1000""),11,FALSE))"),"")</f>
        <v/>
      </c>
      <c r="F675" s="5" t="str">
        <f>IFERROR(__xludf.DUMMYFUNCTION("if(A675="""","""",SPLIT(E675,"",""))"),"")</f>
        <v/>
      </c>
      <c r="G675" s="5"/>
      <c r="H675" s="6" t="str">
        <f t="shared" si="1"/>
        <v/>
      </c>
      <c r="K675" s="7"/>
    </row>
    <row r="676">
      <c r="A676" s="8"/>
      <c r="B676" s="5" t="str">
        <f>IFERROR(__xludf.DUMMYFUNCTION("IF(A676="""","""",VLOOKUP(A676,IMPORTRANGE(""https://docs.google.com/spreadsheets/d/1Kz8qNPZIqq10folTQrs7L1dYLQj0XaG2K3NIs_apK40/edit#gid=0"",""bd!A1:N1000""),2,FALSE))"),"")</f>
        <v/>
      </c>
      <c r="C676" s="5" t="str">
        <f>IFERROR(__xludf.DUMMYFUNCTION("IF($A676="""","""",VLOOKUP($A676,IMPORTRANGE(""https://docs.google.com/spreadsheets/d/1Kz8qNPZIqq10folTQrs7L1dYLQj0XaG2K3NIs_apK40/edit#gid=0"",""bd!A1:N1000""),3,FALSE))"),"")</f>
        <v/>
      </c>
      <c r="D676" s="5" t="str">
        <f>IFERROR(__xludf.DUMMYFUNCTION("IF($A676="""","""",VLOOKUP($A676,IMPORTRANGE(""https://docs.google.com/spreadsheets/d/1Kz8qNPZIqq10folTQrs7L1dYLQj0XaG2K3NIs_apK40/edit#gid=0"",""bd!A1:N1000""),12,FALSE))"),"")</f>
        <v/>
      </c>
      <c r="E676" s="5" t="str">
        <f>IFERROR(__xludf.DUMMYFUNCTION("IF($A676="""","""",VLOOKUP($A676,IMPORTRANGE(""https://docs.google.com/spreadsheets/d/1Kz8qNPZIqq10folTQrs7L1dYLQj0XaG2K3NIs_apK40/edit#gid=0"",""bd!A1:N1000""),11,FALSE))"),"")</f>
        <v/>
      </c>
      <c r="F676" s="5" t="str">
        <f>IFERROR(__xludf.DUMMYFUNCTION("if(A676="""","""",SPLIT(E676,"",""))"),"")</f>
        <v/>
      </c>
      <c r="G676" s="5"/>
      <c r="H676" s="6" t="str">
        <f t="shared" si="1"/>
        <v/>
      </c>
      <c r="K676" s="7"/>
    </row>
    <row r="677">
      <c r="A677" s="8"/>
      <c r="B677" s="5" t="str">
        <f>IFERROR(__xludf.DUMMYFUNCTION("IF(A677="""","""",VLOOKUP(A677,IMPORTRANGE(""https://docs.google.com/spreadsheets/d/1Kz8qNPZIqq10folTQrs7L1dYLQj0XaG2K3NIs_apK40/edit#gid=0"",""bd!A1:N1000""),2,FALSE))"),"")</f>
        <v/>
      </c>
      <c r="C677" s="5" t="str">
        <f>IFERROR(__xludf.DUMMYFUNCTION("IF($A677="""","""",VLOOKUP($A677,IMPORTRANGE(""https://docs.google.com/spreadsheets/d/1Kz8qNPZIqq10folTQrs7L1dYLQj0XaG2K3NIs_apK40/edit#gid=0"",""bd!A1:N1000""),3,FALSE))"),"")</f>
        <v/>
      </c>
      <c r="D677" s="5" t="str">
        <f>IFERROR(__xludf.DUMMYFUNCTION("IF($A677="""","""",VLOOKUP($A677,IMPORTRANGE(""https://docs.google.com/spreadsheets/d/1Kz8qNPZIqq10folTQrs7L1dYLQj0XaG2K3NIs_apK40/edit#gid=0"",""bd!A1:N1000""),12,FALSE))"),"")</f>
        <v/>
      </c>
      <c r="E677" s="5" t="str">
        <f>IFERROR(__xludf.DUMMYFUNCTION("IF($A677="""","""",VLOOKUP($A677,IMPORTRANGE(""https://docs.google.com/spreadsheets/d/1Kz8qNPZIqq10folTQrs7L1dYLQj0XaG2K3NIs_apK40/edit#gid=0"",""bd!A1:N1000""),11,FALSE))"),"")</f>
        <v/>
      </c>
      <c r="F677" s="5" t="str">
        <f>IFERROR(__xludf.DUMMYFUNCTION("if(A677="""","""",SPLIT(E677,"",""))"),"")</f>
        <v/>
      </c>
      <c r="G677" s="5"/>
      <c r="H677" s="6" t="str">
        <f t="shared" si="1"/>
        <v/>
      </c>
      <c r="K677" s="7"/>
    </row>
    <row r="678">
      <c r="A678" s="8"/>
      <c r="B678" s="5" t="str">
        <f>IFERROR(__xludf.DUMMYFUNCTION("IF(A678="""","""",VLOOKUP(A678,IMPORTRANGE(""https://docs.google.com/spreadsheets/d/1Kz8qNPZIqq10folTQrs7L1dYLQj0XaG2K3NIs_apK40/edit#gid=0"",""bd!A1:N1000""),2,FALSE))"),"")</f>
        <v/>
      </c>
      <c r="C678" s="5" t="str">
        <f>IFERROR(__xludf.DUMMYFUNCTION("IF($A678="""","""",VLOOKUP($A678,IMPORTRANGE(""https://docs.google.com/spreadsheets/d/1Kz8qNPZIqq10folTQrs7L1dYLQj0XaG2K3NIs_apK40/edit#gid=0"",""bd!A1:N1000""),3,FALSE))"),"")</f>
        <v/>
      </c>
      <c r="D678" s="5" t="str">
        <f>IFERROR(__xludf.DUMMYFUNCTION("IF($A678="""","""",VLOOKUP($A678,IMPORTRANGE(""https://docs.google.com/spreadsheets/d/1Kz8qNPZIqq10folTQrs7L1dYLQj0XaG2K3NIs_apK40/edit#gid=0"",""bd!A1:N1000""),12,FALSE))"),"")</f>
        <v/>
      </c>
      <c r="E678" s="5" t="str">
        <f>IFERROR(__xludf.DUMMYFUNCTION("IF($A678="""","""",VLOOKUP($A678,IMPORTRANGE(""https://docs.google.com/spreadsheets/d/1Kz8qNPZIqq10folTQrs7L1dYLQj0XaG2K3NIs_apK40/edit#gid=0"",""bd!A1:N1000""),11,FALSE))"),"")</f>
        <v/>
      </c>
      <c r="F678" s="5" t="str">
        <f>IFERROR(__xludf.DUMMYFUNCTION("if(A678="""","""",SPLIT(E678,"",""))"),"")</f>
        <v/>
      </c>
      <c r="G678" s="5"/>
      <c r="H678" s="6" t="str">
        <f t="shared" si="1"/>
        <v/>
      </c>
      <c r="K678" s="7"/>
    </row>
    <row r="679">
      <c r="A679" s="8"/>
      <c r="B679" s="5" t="str">
        <f>IFERROR(__xludf.DUMMYFUNCTION("IF(A679="""","""",VLOOKUP(A679,IMPORTRANGE(""https://docs.google.com/spreadsheets/d/1Kz8qNPZIqq10folTQrs7L1dYLQj0XaG2K3NIs_apK40/edit#gid=0"",""bd!A1:N1000""),2,FALSE))"),"")</f>
        <v/>
      </c>
      <c r="C679" s="5" t="str">
        <f>IFERROR(__xludf.DUMMYFUNCTION("IF($A679="""","""",VLOOKUP($A679,IMPORTRANGE(""https://docs.google.com/spreadsheets/d/1Kz8qNPZIqq10folTQrs7L1dYLQj0XaG2K3NIs_apK40/edit#gid=0"",""bd!A1:N1000""),3,FALSE))"),"")</f>
        <v/>
      </c>
      <c r="D679" s="5" t="str">
        <f>IFERROR(__xludf.DUMMYFUNCTION("IF($A679="""","""",VLOOKUP($A679,IMPORTRANGE(""https://docs.google.com/spreadsheets/d/1Kz8qNPZIqq10folTQrs7L1dYLQj0XaG2K3NIs_apK40/edit#gid=0"",""bd!A1:N1000""),12,FALSE))"),"")</f>
        <v/>
      </c>
      <c r="E679" s="5" t="str">
        <f>IFERROR(__xludf.DUMMYFUNCTION("IF($A679="""","""",VLOOKUP($A679,IMPORTRANGE(""https://docs.google.com/spreadsheets/d/1Kz8qNPZIqq10folTQrs7L1dYLQj0XaG2K3NIs_apK40/edit#gid=0"",""bd!A1:N1000""),11,FALSE))"),"")</f>
        <v/>
      </c>
      <c r="F679" s="5" t="str">
        <f>IFERROR(__xludf.DUMMYFUNCTION("if(A679="""","""",SPLIT(E679,"",""))"),"")</f>
        <v/>
      </c>
      <c r="G679" s="5"/>
      <c r="H679" s="6" t="str">
        <f t="shared" si="1"/>
        <v/>
      </c>
      <c r="K679" s="7"/>
    </row>
    <row r="680">
      <c r="A680" s="8"/>
      <c r="B680" s="5" t="str">
        <f>IFERROR(__xludf.DUMMYFUNCTION("IF(A680="""","""",VLOOKUP(A680,IMPORTRANGE(""https://docs.google.com/spreadsheets/d/1Kz8qNPZIqq10folTQrs7L1dYLQj0XaG2K3NIs_apK40/edit#gid=0"",""bd!A1:N1000""),2,FALSE))"),"")</f>
        <v/>
      </c>
      <c r="C680" s="5" t="str">
        <f>IFERROR(__xludf.DUMMYFUNCTION("IF($A680="""","""",VLOOKUP($A680,IMPORTRANGE(""https://docs.google.com/spreadsheets/d/1Kz8qNPZIqq10folTQrs7L1dYLQj0XaG2K3NIs_apK40/edit#gid=0"",""bd!A1:N1000""),3,FALSE))"),"")</f>
        <v/>
      </c>
      <c r="D680" s="5" t="str">
        <f>IFERROR(__xludf.DUMMYFUNCTION("IF($A680="""","""",VLOOKUP($A680,IMPORTRANGE(""https://docs.google.com/spreadsheets/d/1Kz8qNPZIqq10folTQrs7L1dYLQj0XaG2K3NIs_apK40/edit#gid=0"",""bd!A1:N1000""),12,FALSE))"),"")</f>
        <v/>
      </c>
      <c r="E680" s="5" t="str">
        <f>IFERROR(__xludf.DUMMYFUNCTION("IF($A680="""","""",VLOOKUP($A680,IMPORTRANGE(""https://docs.google.com/spreadsheets/d/1Kz8qNPZIqq10folTQrs7L1dYLQj0XaG2K3NIs_apK40/edit#gid=0"",""bd!A1:N1000""),11,FALSE))"),"")</f>
        <v/>
      </c>
      <c r="F680" s="5" t="str">
        <f>IFERROR(__xludf.DUMMYFUNCTION("if(A680="""","""",SPLIT(E680,"",""))"),"")</f>
        <v/>
      </c>
      <c r="G680" s="5"/>
      <c r="H680" s="6" t="str">
        <f t="shared" si="1"/>
        <v/>
      </c>
      <c r="K680" s="7"/>
    </row>
    <row r="681">
      <c r="A681" s="8"/>
      <c r="B681" s="5" t="str">
        <f>IFERROR(__xludf.DUMMYFUNCTION("IF(A681="""","""",VLOOKUP(A681,IMPORTRANGE(""https://docs.google.com/spreadsheets/d/1Kz8qNPZIqq10folTQrs7L1dYLQj0XaG2K3NIs_apK40/edit#gid=0"",""bd!A1:N1000""),2,FALSE))"),"")</f>
        <v/>
      </c>
      <c r="C681" s="5" t="str">
        <f>IFERROR(__xludf.DUMMYFUNCTION("IF($A681="""","""",VLOOKUP($A681,IMPORTRANGE(""https://docs.google.com/spreadsheets/d/1Kz8qNPZIqq10folTQrs7L1dYLQj0XaG2K3NIs_apK40/edit#gid=0"",""bd!A1:N1000""),3,FALSE))"),"")</f>
        <v/>
      </c>
      <c r="D681" s="5" t="str">
        <f>IFERROR(__xludf.DUMMYFUNCTION("IF($A681="""","""",VLOOKUP($A681,IMPORTRANGE(""https://docs.google.com/spreadsheets/d/1Kz8qNPZIqq10folTQrs7L1dYLQj0XaG2K3NIs_apK40/edit#gid=0"",""bd!A1:N1000""),12,FALSE))"),"")</f>
        <v/>
      </c>
      <c r="E681" s="5" t="str">
        <f>IFERROR(__xludf.DUMMYFUNCTION("IF($A681="""","""",VLOOKUP($A681,IMPORTRANGE(""https://docs.google.com/spreadsheets/d/1Kz8qNPZIqq10folTQrs7L1dYLQj0XaG2K3NIs_apK40/edit#gid=0"",""bd!A1:N1000""),11,FALSE))"),"")</f>
        <v/>
      </c>
      <c r="F681" s="5" t="str">
        <f>IFERROR(__xludf.DUMMYFUNCTION("if(A681="""","""",SPLIT(E681,"",""))"),"")</f>
        <v/>
      </c>
      <c r="G681" s="5"/>
      <c r="H681" s="6" t="str">
        <f t="shared" si="1"/>
        <v/>
      </c>
      <c r="K681" s="7"/>
    </row>
    <row r="682">
      <c r="A682" s="8"/>
      <c r="B682" s="5" t="str">
        <f>IFERROR(__xludf.DUMMYFUNCTION("IF(A682="""","""",VLOOKUP(A682,IMPORTRANGE(""https://docs.google.com/spreadsheets/d/1Kz8qNPZIqq10folTQrs7L1dYLQj0XaG2K3NIs_apK40/edit#gid=0"",""bd!A1:N1000""),2,FALSE))"),"")</f>
        <v/>
      </c>
      <c r="C682" s="5" t="str">
        <f>IFERROR(__xludf.DUMMYFUNCTION("IF($A682="""","""",VLOOKUP($A682,IMPORTRANGE(""https://docs.google.com/spreadsheets/d/1Kz8qNPZIqq10folTQrs7L1dYLQj0XaG2K3NIs_apK40/edit#gid=0"",""bd!A1:N1000""),3,FALSE))"),"")</f>
        <v/>
      </c>
      <c r="D682" s="5" t="str">
        <f>IFERROR(__xludf.DUMMYFUNCTION("IF($A682="""","""",VLOOKUP($A682,IMPORTRANGE(""https://docs.google.com/spreadsheets/d/1Kz8qNPZIqq10folTQrs7L1dYLQj0XaG2K3NIs_apK40/edit#gid=0"",""bd!A1:N1000""),12,FALSE))"),"")</f>
        <v/>
      </c>
      <c r="E682" s="5" t="str">
        <f>IFERROR(__xludf.DUMMYFUNCTION("IF($A682="""","""",VLOOKUP($A682,IMPORTRANGE(""https://docs.google.com/spreadsheets/d/1Kz8qNPZIqq10folTQrs7L1dYLQj0XaG2K3NIs_apK40/edit#gid=0"",""bd!A1:N1000""),11,FALSE))"),"")</f>
        <v/>
      </c>
      <c r="F682" s="5" t="str">
        <f>IFERROR(__xludf.DUMMYFUNCTION("if(A682="""","""",SPLIT(E682,"",""))"),"")</f>
        <v/>
      </c>
      <c r="G682" s="5"/>
      <c r="H682" s="6" t="str">
        <f t="shared" si="1"/>
        <v/>
      </c>
      <c r="K682" s="7"/>
    </row>
    <row r="683">
      <c r="A683" s="8"/>
      <c r="B683" s="5" t="str">
        <f>IFERROR(__xludf.DUMMYFUNCTION("IF(A683="""","""",VLOOKUP(A683,IMPORTRANGE(""https://docs.google.com/spreadsheets/d/1Kz8qNPZIqq10folTQrs7L1dYLQj0XaG2K3NIs_apK40/edit#gid=0"",""bd!A1:N1000""),2,FALSE))"),"")</f>
        <v/>
      </c>
      <c r="C683" s="5" t="str">
        <f>IFERROR(__xludf.DUMMYFUNCTION("IF($A683="""","""",VLOOKUP($A683,IMPORTRANGE(""https://docs.google.com/spreadsheets/d/1Kz8qNPZIqq10folTQrs7L1dYLQj0XaG2K3NIs_apK40/edit#gid=0"",""bd!A1:N1000""),3,FALSE))"),"")</f>
        <v/>
      </c>
      <c r="D683" s="5" t="str">
        <f>IFERROR(__xludf.DUMMYFUNCTION("IF($A683="""","""",VLOOKUP($A683,IMPORTRANGE(""https://docs.google.com/spreadsheets/d/1Kz8qNPZIqq10folTQrs7L1dYLQj0XaG2K3NIs_apK40/edit#gid=0"",""bd!A1:N1000""),12,FALSE))"),"")</f>
        <v/>
      </c>
      <c r="E683" s="5" t="str">
        <f>IFERROR(__xludf.DUMMYFUNCTION("IF($A683="""","""",VLOOKUP($A683,IMPORTRANGE(""https://docs.google.com/spreadsheets/d/1Kz8qNPZIqq10folTQrs7L1dYLQj0XaG2K3NIs_apK40/edit#gid=0"",""bd!A1:N1000""),11,FALSE))"),"")</f>
        <v/>
      </c>
      <c r="F683" s="5" t="str">
        <f>IFERROR(__xludf.DUMMYFUNCTION("if(A683="""","""",SPLIT(E683,"",""))"),"")</f>
        <v/>
      </c>
      <c r="G683" s="5"/>
      <c r="H683" s="6" t="str">
        <f t="shared" si="1"/>
        <v/>
      </c>
      <c r="K683" s="7"/>
    </row>
    <row r="684">
      <c r="A684" s="8"/>
      <c r="B684" s="5" t="str">
        <f>IFERROR(__xludf.DUMMYFUNCTION("IF(A684="""","""",VLOOKUP(A684,IMPORTRANGE(""https://docs.google.com/spreadsheets/d/1Kz8qNPZIqq10folTQrs7L1dYLQj0XaG2K3NIs_apK40/edit#gid=0"",""bd!A1:N1000""),2,FALSE))"),"")</f>
        <v/>
      </c>
      <c r="C684" s="5" t="str">
        <f>IFERROR(__xludf.DUMMYFUNCTION("IF($A684="""","""",VLOOKUP($A684,IMPORTRANGE(""https://docs.google.com/spreadsheets/d/1Kz8qNPZIqq10folTQrs7L1dYLQj0XaG2K3NIs_apK40/edit#gid=0"",""bd!A1:N1000""),3,FALSE))"),"")</f>
        <v/>
      </c>
      <c r="D684" s="5" t="str">
        <f>IFERROR(__xludf.DUMMYFUNCTION("IF($A684="""","""",VLOOKUP($A684,IMPORTRANGE(""https://docs.google.com/spreadsheets/d/1Kz8qNPZIqq10folTQrs7L1dYLQj0XaG2K3NIs_apK40/edit#gid=0"",""bd!A1:N1000""),12,FALSE))"),"")</f>
        <v/>
      </c>
      <c r="E684" s="5" t="str">
        <f>IFERROR(__xludf.DUMMYFUNCTION("IF($A684="""","""",VLOOKUP($A684,IMPORTRANGE(""https://docs.google.com/spreadsheets/d/1Kz8qNPZIqq10folTQrs7L1dYLQj0XaG2K3NIs_apK40/edit#gid=0"",""bd!A1:N1000""),11,FALSE))"),"")</f>
        <v/>
      </c>
      <c r="F684" s="5" t="str">
        <f>IFERROR(__xludf.DUMMYFUNCTION("if(A684="""","""",SPLIT(E684,"",""))"),"")</f>
        <v/>
      </c>
      <c r="G684" s="5"/>
      <c r="H684" s="6" t="str">
        <f t="shared" si="1"/>
        <v/>
      </c>
      <c r="K684" s="7"/>
    </row>
    <row r="685">
      <c r="A685" s="8"/>
      <c r="B685" s="5" t="str">
        <f>IFERROR(__xludf.DUMMYFUNCTION("IF(A685="""","""",VLOOKUP(A685,IMPORTRANGE(""https://docs.google.com/spreadsheets/d/1Kz8qNPZIqq10folTQrs7L1dYLQj0XaG2K3NIs_apK40/edit#gid=0"",""bd!A1:N1000""),2,FALSE))"),"")</f>
        <v/>
      </c>
      <c r="C685" s="5" t="str">
        <f>IFERROR(__xludf.DUMMYFUNCTION("IF($A685="""","""",VLOOKUP($A685,IMPORTRANGE(""https://docs.google.com/spreadsheets/d/1Kz8qNPZIqq10folTQrs7L1dYLQj0XaG2K3NIs_apK40/edit#gid=0"",""bd!A1:N1000""),3,FALSE))"),"")</f>
        <v/>
      </c>
      <c r="D685" s="5" t="str">
        <f>IFERROR(__xludf.DUMMYFUNCTION("IF($A685="""","""",VLOOKUP($A685,IMPORTRANGE(""https://docs.google.com/spreadsheets/d/1Kz8qNPZIqq10folTQrs7L1dYLQj0XaG2K3NIs_apK40/edit#gid=0"",""bd!A1:N1000""),12,FALSE))"),"")</f>
        <v/>
      </c>
      <c r="E685" s="5" t="str">
        <f>IFERROR(__xludf.DUMMYFUNCTION("IF($A685="""","""",VLOOKUP($A685,IMPORTRANGE(""https://docs.google.com/spreadsheets/d/1Kz8qNPZIqq10folTQrs7L1dYLQj0XaG2K3NIs_apK40/edit#gid=0"",""bd!A1:N1000""),11,FALSE))"),"")</f>
        <v/>
      </c>
      <c r="F685" s="5" t="str">
        <f>IFERROR(__xludf.DUMMYFUNCTION("if(A685="""","""",SPLIT(E685,"",""))"),"")</f>
        <v/>
      </c>
      <c r="G685" s="5"/>
      <c r="H685" s="6" t="str">
        <f t="shared" si="1"/>
        <v/>
      </c>
      <c r="K685" s="7"/>
    </row>
    <row r="686">
      <c r="A686" s="8"/>
      <c r="B686" s="5" t="str">
        <f>IFERROR(__xludf.DUMMYFUNCTION("IF(A686="""","""",VLOOKUP(A686,IMPORTRANGE(""https://docs.google.com/spreadsheets/d/1Kz8qNPZIqq10folTQrs7L1dYLQj0XaG2K3NIs_apK40/edit#gid=0"",""bd!A1:N1000""),2,FALSE))"),"")</f>
        <v/>
      </c>
      <c r="C686" s="5" t="str">
        <f>IFERROR(__xludf.DUMMYFUNCTION("IF($A686="""","""",VLOOKUP($A686,IMPORTRANGE(""https://docs.google.com/spreadsheets/d/1Kz8qNPZIqq10folTQrs7L1dYLQj0XaG2K3NIs_apK40/edit#gid=0"",""bd!A1:N1000""),3,FALSE))"),"")</f>
        <v/>
      </c>
      <c r="D686" s="5" t="str">
        <f>IFERROR(__xludf.DUMMYFUNCTION("IF($A686="""","""",VLOOKUP($A686,IMPORTRANGE(""https://docs.google.com/spreadsheets/d/1Kz8qNPZIqq10folTQrs7L1dYLQj0XaG2K3NIs_apK40/edit#gid=0"",""bd!A1:N1000""),12,FALSE))"),"")</f>
        <v/>
      </c>
      <c r="E686" s="5" t="str">
        <f>IFERROR(__xludf.DUMMYFUNCTION("IF($A686="""","""",VLOOKUP($A686,IMPORTRANGE(""https://docs.google.com/spreadsheets/d/1Kz8qNPZIqq10folTQrs7L1dYLQj0XaG2K3NIs_apK40/edit#gid=0"",""bd!A1:N1000""),11,FALSE))"),"")</f>
        <v/>
      </c>
      <c r="F686" s="5" t="str">
        <f>IFERROR(__xludf.DUMMYFUNCTION("if(A686="""","""",SPLIT(E686,"",""))"),"")</f>
        <v/>
      </c>
      <c r="G686" s="5"/>
      <c r="H686" s="6" t="str">
        <f t="shared" si="1"/>
        <v/>
      </c>
      <c r="K686" s="7"/>
    </row>
    <row r="687">
      <c r="A687" s="8"/>
      <c r="B687" s="5" t="str">
        <f>IFERROR(__xludf.DUMMYFUNCTION("IF(A687="""","""",VLOOKUP(A687,IMPORTRANGE(""https://docs.google.com/spreadsheets/d/1Kz8qNPZIqq10folTQrs7L1dYLQj0XaG2K3NIs_apK40/edit#gid=0"",""bd!A1:N1000""),2,FALSE))"),"")</f>
        <v/>
      </c>
      <c r="C687" s="5" t="str">
        <f>IFERROR(__xludf.DUMMYFUNCTION("IF($A687="""","""",VLOOKUP($A687,IMPORTRANGE(""https://docs.google.com/spreadsheets/d/1Kz8qNPZIqq10folTQrs7L1dYLQj0XaG2K3NIs_apK40/edit#gid=0"",""bd!A1:N1000""),3,FALSE))"),"")</f>
        <v/>
      </c>
      <c r="D687" s="5" t="str">
        <f>IFERROR(__xludf.DUMMYFUNCTION("IF($A687="""","""",VLOOKUP($A687,IMPORTRANGE(""https://docs.google.com/spreadsheets/d/1Kz8qNPZIqq10folTQrs7L1dYLQj0XaG2K3NIs_apK40/edit#gid=0"",""bd!A1:N1000""),12,FALSE))"),"")</f>
        <v/>
      </c>
      <c r="E687" s="5" t="str">
        <f>IFERROR(__xludf.DUMMYFUNCTION("IF($A687="""","""",VLOOKUP($A687,IMPORTRANGE(""https://docs.google.com/spreadsheets/d/1Kz8qNPZIqq10folTQrs7L1dYLQj0XaG2K3NIs_apK40/edit#gid=0"",""bd!A1:N1000""),11,FALSE))"),"")</f>
        <v/>
      </c>
      <c r="F687" s="5" t="str">
        <f>IFERROR(__xludf.DUMMYFUNCTION("if(A687="""","""",SPLIT(E687,"",""))"),"")</f>
        <v/>
      </c>
      <c r="G687" s="5"/>
      <c r="H687" s="6" t="str">
        <f t="shared" si="1"/>
        <v/>
      </c>
      <c r="K687" s="7"/>
    </row>
    <row r="688">
      <c r="A688" s="8"/>
      <c r="B688" s="5" t="str">
        <f>IFERROR(__xludf.DUMMYFUNCTION("IF(A688="""","""",VLOOKUP(A688,IMPORTRANGE(""https://docs.google.com/spreadsheets/d/1Kz8qNPZIqq10folTQrs7L1dYLQj0XaG2K3NIs_apK40/edit#gid=0"",""bd!A1:N1000""),2,FALSE))"),"")</f>
        <v/>
      </c>
      <c r="C688" s="5" t="str">
        <f>IFERROR(__xludf.DUMMYFUNCTION("IF($A688="""","""",VLOOKUP($A688,IMPORTRANGE(""https://docs.google.com/spreadsheets/d/1Kz8qNPZIqq10folTQrs7L1dYLQj0XaG2K3NIs_apK40/edit#gid=0"",""bd!A1:N1000""),3,FALSE))"),"")</f>
        <v/>
      </c>
      <c r="D688" s="5" t="str">
        <f>IFERROR(__xludf.DUMMYFUNCTION("IF($A688="""","""",VLOOKUP($A688,IMPORTRANGE(""https://docs.google.com/spreadsheets/d/1Kz8qNPZIqq10folTQrs7L1dYLQj0XaG2K3NIs_apK40/edit#gid=0"",""bd!A1:N1000""),12,FALSE))"),"")</f>
        <v/>
      </c>
      <c r="E688" s="5" t="str">
        <f>IFERROR(__xludf.DUMMYFUNCTION("IF($A688="""","""",VLOOKUP($A688,IMPORTRANGE(""https://docs.google.com/spreadsheets/d/1Kz8qNPZIqq10folTQrs7L1dYLQj0XaG2K3NIs_apK40/edit#gid=0"",""bd!A1:N1000""),11,FALSE))"),"")</f>
        <v/>
      </c>
      <c r="F688" s="5" t="str">
        <f>IFERROR(__xludf.DUMMYFUNCTION("if(A688="""","""",SPLIT(E688,"",""))"),"")</f>
        <v/>
      </c>
      <c r="G688" s="5"/>
      <c r="H688" s="6" t="str">
        <f t="shared" si="1"/>
        <v/>
      </c>
      <c r="K688" s="7"/>
    </row>
    <row r="689">
      <c r="A689" s="8"/>
      <c r="B689" s="5" t="str">
        <f>IFERROR(__xludf.DUMMYFUNCTION("IF(A689="""","""",VLOOKUP(A689,IMPORTRANGE(""https://docs.google.com/spreadsheets/d/1Kz8qNPZIqq10folTQrs7L1dYLQj0XaG2K3NIs_apK40/edit#gid=0"",""bd!A1:N1000""),2,FALSE))"),"")</f>
        <v/>
      </c>
      <c r="C689" s="5" t="str">
        <f>IFERROR(__xludf.DUMMYFUNCTION("IF($A689="""","""",VLOOKUP($A689,IMPORTRANGE(""https://docs.google.com/spreadsheets/d/1Kz8qNPZIqq10folTQrs7L1dYLQj0XaG2K3NIs_apK40/edit#gid=0"",""bd!A1:N1000""),3,FALSE))"),"")</f>
        <v/>
      </c>
      <c r="D689" s="5" t="str">
        <f>IFERROR(__xludf.DUMMYFUNCTION("IF($A689="""","""",VLOOKUP($A689,IMPORTRANGE(""https://docs.google.com/spreadsheets/d/1Kz8qNPZIqq10folTQrs7L1dYLQj0XaG2K3NIs_apK40/edit#gid=0"",""bd!A1:N1000""),12,FALSE))"),"")</f>
        <v/>
      </c>
      <c r="E689" s="5" t="str">
        <f>IFERROR(__xludf.DUMMYFUNCTION("IF($A689="""","""",VLOOKUP($A689,IMPORTRANGE(""https://docs.google.com/spreadsheets/d/1Kz8qNPZIqq10folTQrs7L1dYLQj0XaG2K3NIs_apK40/edit#gid=0"",""bd!A1:N1000""),11,FALSE))"),"")</f>
        <v/>
      </c>
      <c r="F689" s="5" t="str">
        <f>IFERROR(__xludf.DUMMYFUNCTION("if(A689="""","""",SPLIT(E689,"",""))"),"")</f>
        <v/>
      </c>
      <c r="G689" s="5"/>
      <c r="H689" s="6" t="str">
        <f t="shared" si="1"/>
        <v/>
      </c>
      <c r="K689" s="7"/>
    </row>
    <row r="690">
      <c r="A690" s="8"/>
      <c r="B690" s="5" t="str">
        <f>IFERROR(__xludf.DUMMYFUNCTION("IF(A690="""","""",VLOOKUP(A690,IMPORTRANGE(""https://docs.google.com/spreadsheets/d/1Kz8qNPZIqq10folTQrs7L1dYLQj0XaG2K3NIs_apK40/edit#gid=0"",""bd!A1:N1000""),2,FALSE))"),"")</f>
        <v/>
      </c>
      <c r="C690" s="5" t="str">
        <f>IFERROR(__xludf.DUMMYFUNCTION("IF($A690="""","""",VLOOKUP($A690,IMPORTRANGE(""https://docs.google.com/spreadsheets/d/1Kz8qNPZIqq10folTQrs7L1dYLQj0XaG2K3NIs_apK40/edit#gid=0"",""bd!A1:N1000""),3,FALSE))"),"")</f>
        <v/>
      </c>
      <c r="D690" s="5" t="str">
        <f>IFERROR(__xludf.DUMMYFUNCTION("IF($A690="""","""",VLOOKUP($A690,IMPORTRANGE(""https://docs.google.com/spreadsheets/d/1Kz8qNPZIqq10folTQrs7L1dYLQj0XaG2K3NIs_apK40/edit#gid=0"",""bd!A1:N1000""),12,FALSE))"),"")</f>
        <v/>
      </c>
      <c r="E690" s="5" t="str">
        <f>IFERROR(__xludf.DUMMYFUNCTION("IF($A690="""","""",VLOOKUP($A690,IMPORTRANGE(""https://docs.google.com/spreadsheets/d/1Kz8qNPZIqq10folTQrs7L1dYLQj0XaG2K3NIs_apK40/edit#gid=0"",""bd!A1:N1000""),11,FALSE))"),"")</f>
        <v/>
      </c>
      <c r="F690" s="5" t="str">
        <f>IFERROR(__xludf.DUMMYFUNCTION("if(A690="""","""",SPLIT(E690,"",""))"),"")</f>
        <v/>
      </c>
      <c r="G690" s="5"/>
      <c r="H690" s="6" t="str">
        <f t="shared" si="1"/>
        <v/>
      </c>
      <c r="K690" s="7"/>
    </row>
    <row r="691">
      <c r="A691" s="8"/>
      <c r="B691" s="5" t="str">
        <f>IFERROR(__xludf.DUMMYFUNCTION("IF(A691="""","""",VLOOKUP(A691,IMPORTRANGE(""https://docs.google.com/spreadsheets/d/1Kz8qNPZIqq10folTQrs7L1dYLQj0XaG2K3NIs_apK40/edit#gid=0"",""bd!A1:N1000""),2,FALSE))"),"")</f>
        <v/>
      </c>
      <c r="C691" s="5" t="str">
        <f>IFERROR(__xludf.DUMMYFUNCTION("IF($A691="""","""",VLOOKUP($A691,IMPORTRANGE(""https://docs.google.com/spreadsheets/d/1Kz8qNPZIqq10folTQrs7L1dYLQj0XaG2K3NIs_apK40/edit#gid=0"",""bd!A1:N1000""),3,FALSE))"),"")</f>
        <v/>
      </c>
      <c r="D691" s="5" t="str">
        <f>IFERROR(__xludf.DUMMYFUNCTION("IF($A691="""","""",VLOOKUP($A691,IMPORTRANGE(""https://docs.google.com/spreadsheets/d/1Kz8qNPZIqq10folTQrs7L1dYLQj0XaG2K3NIs_apK40/edit#gid=0"",""bd!A1:N1000""),12,FALSE))"),"")</f>
        <v/>
      </c>
      <c r="E691" s="5" t="str">
        <f>IFERROR(__xludf.DUMMYFUNCTION("IF($A691="""","""",VLOOKUP($A691,IMPORTRANGE(""https://docs.google.com/spreadsheets/d/1Kz8qNPZIqq10folTQrs7L1dYLQj0XaG2K3NIs_apK40/edit#gid=0"",""bd!A1:N1000""),11,FALSE))"),"")</f>
        <v/>
      </c>
      <c r="F691" s="5" t="str">
        <f>IFERROR(__xludf.DUMMYFUNCTION("if(A691="""","""",SPLIT(E691,"",""))"),"")</f>
        <v/>
      </c>
      <c r="G691" s="5"/>
      <c r="H691" s="6" t="str">
        <f t="shared" si="1"/>
        <v/>
      </c>
      <c r="K691" s="7"/>
    </row>
    <row r="692">
      <c r="A692" s="8"/>
      <c r="B692" s="5" t="str">
        <f>IFERROR(__xludf.DUMMYFUNCTION("IF(A692="""","""",VLOOKUP(A692,IMPORTRANGE(""https://docs.google.com/spreadsheets/d/1Kz8qNPZIqq10folTQrs7L1dYLQj0XaG2K3NIs_apK40/edit#gid=0"",""bd!A1:N1000""),2,FALSE))"),"")</f>
        <v/>
      </c>
      <c r="C692" s="5" t="str">
        <f>IFERROR(__xludf.DUMMYFUNCTION("IF($A692="""","""",VLOOKUP($A692,IMPORTRANGE(""https://docs.google.com/spreadsheets/d/1Kz8qNPZIqq10folTQrs7L1dYLQj0XaG2K3NIs_apK40/edit#gid=0"",""bd!A1:N1000""),3,FALSE))"),"")</f>
        <v/>
      </c>
      <c r="D692" s="5" t="str">
        <f>IFERROR(__xludf.DUMMYFUNCTION("IF($A692="""","""",VLOOKUP($A692,IMPORTRANGE(""https://docs.google.com/spreadsheets/d/1Kz8qNPZIqq10folTQrs7L1dYLQj0XaG2K3NIs_apK40/edit#gid=0"",""bd!A1:N1000""),12,FALSE))"),"")</f>
        <v/>
      </c>
      <c r="E692" s="5" t="str">
        <f>IFERROR(__xludf.DUMMYFUNCTION("IF($A692="""","""",VLOOKUP($A692,IMPORTRANGE(""https://docs.google.com/spreadsheets/d/1Kz8qNPZIqq10folTQrs7L1dYLQj0XaG2K3NIs_apK40/edit#gid=0"",""bd!A1:N1000""),11,FALSE))"),"")</f>
        <v/>
      </c>
      <c r="F692" s="5" t="str">
        <f>IFERROR(__xludf.DUMMYFUNCTION("if(A692="""","""",SPLIT(E692,"",""))"),"")</f>
        <v/>
      </c>
      <c r="G692" s="5"/>
      <c r="H692" s="6" t="str">
        <f t="shared" si="1"/>
        <v/>
      </c>
      <c r="K692" s="7"/>
    </row>
    <row r="693">
      <c r="A693" s="8"/>
      <c r="B693" s="5" t="str">
        <f>IFERROR(__xludf.DUMMYFUNCTION("IF(A693="""","""",VLOOKUP(A693,IMPORTRANGE(""https://docs.google.com/spreadsheets/d/1Kz8qNPZIqq10folTQrs7L1dYLQj0XaG2K3NIs_apK40/edit#gid=0"",""bd!A1:N1000""),2,FALSE))"),"")</f>
        <v/>
      </c>
      <c r="C693" s="5" t="str">
        <f>IFERROR(__xludf.DUMMYFUNCTION("IF($A693="""","""",VLOOKUP($A693,IMPORTRANGE(""https://docs.google.com/spreadsheets/d/1Kz8qNPZIqq10folTQrs7L1dYLQj0XaG2K3NIs_apK40/edit#gid=0"",""bd!A1:N1000""),3,FALSE))"),"")</f>
        <v/>
      </c>
      <c r="D693" s="5" t="str">
        <f>IFERROR(__xludf.DUMMYFUNCTION("IF($A693="""","""",VLOOKUP($A693,IMPORTRANGE(""https://docs.google.com/spreadsheets/d/1Kz8qNPZIqq10folTQrs7L1dYLQj0XaG2K3NIs_apK40/edit#gid=0"",""bd!A1:N1000""),12,FALSE))"),"")</f>
        <v/>
      </c>
      <c r="E693" s="5" t="str">
        <f>IFERROR(__xludf.DUMMYFUNCTION("IF($A693="""","""",VLOOKUP($A693,IMPORTRANGE(""https://docs.google.com/spreadsheets/d/1Kz8qNPZIqq10folTQrs7L1dYLQj0XaG2K3NIs_apK40/edit#gid=0"",""bd!A1:N1000""),11,FALSE))"),"")</f>
        <v/>
      </c>
      <c r="F693" s="5" t="str">
        <f>IFERROR(__xludf.DUMMYFUNCTION("if(A693="""","""",SPLIT(E693,"",""))"),"")</f>
        <v/>
      </c>
      <c r="G693" s="5"/>
      <c r="H693" s="6" t="str">
        <f t="shared" si="1"/>
        <v/>
      </c>
      <c r="K693" s="7"/>
    </row>
    <row r="694">
      <c r="A694" s="8"/>
      <c r="B694" s="5" t="str">
        <f>IFERROR(__xludf.DUMMYFUNCTION("IF(A694="""","""",VLOOKUP(A694,IMPORTRANGE(""https://docs.google.com/spreadsheets/d/1Kz8qNPZIqq10folTQrs7L1dYLQj0XaG2K3NIs_apK40/edit#gid=0"",""bd!A1:N1000""),2,FALSE))"),"")</f>
        <v/>
      </c>
      <c r="C694" s="5" t="str">
        <f>IFERROR(__xludf.DUMMYFUNCTION("IF($A694="""","""",VLOOKUP($A694,IMPORTRANGE(""https://docs.google.com/spreadsheets/d/1Kz8qNPZIqq10folTQrs7L1dYLQj0XaG2K3NIs_apK40/edit#gid=0"",""bd!A1:N1000""),3,FALSE))"),"")</f>
        <v/>
      </c>
      <c r="D694" s="5" t="str">
        <f>IFERROR(__xludf.DUMMYFUNCTION("IF($A694="""","""",VLOOKUP($A694,IMPORTRANGE(""https://docs.google.com/spreadsheets/d/1Kz8qNPZIqq10folTQrs7L1dYLQj0XaG2K3NIs_apK40/edit#gid=0"",""bd!A1:N1000""),12,FALSE))"),"")</f>
        <v/>
      </c>
      <c r="E694" s="5" t="str">
        <f>IFERROR(__xludf.DUMMYFUNCTION("IF($A694="""","""",VLOOKUP($A694,IMPORTRANGE(""https://docs.google.com/spreadsheets/d/1Kz8qNPZIqq10folTQrs7L1dYLQj0XaG2K3NIs_apK40/edit#gid=0"",""bd!A1:N1000""),11,FALSE))"),"")</f>
        <v/>
      </c>
      <c r="F694" s="5" t="str">
        <f>IFERROR(__xludf.DUMMYFUNCTION("if(A694="""","""",SPLIT(E694,"",""))"),"")</f>
        <v/>
      </c>
      <c r="G694" s="5"/>
      <c r="H694" s="6" t="str">
        <f t="shared" si="1"/>
        <v/>
      </c>
      <c r="K694" s="7"/>
    </row>
    <row r="695">
      <c r="A695" s="8"/>
      <c r="B695" s="5" t="str">
        <f>IFERROR(__xludf.DUMMYFUNCTION("IF(A695="""","""",VLOOKUP(A695,IMPORTRANGE(""https://docs.google.com/spreadsheets/d/1Kz8qNPZIqq10folTQrs7L1dYLQj0XaG2K3NIs_apK40/edit#gid=0"",""bd!A1:N1000""),2,FALSE))"),"")</f>
        <v/>
      </c>
      <c r="C695" s="5" t="str">
        <f>IFERROR(__xludf.DUMMYFUNCTION("IF($A695="""","""",VLOOKUP($A695,IMPORTRANGE(""https://docs.google.com/spreadsheets/d/1Kz8qNPZIqq10folTQrs7L1dYLQj0XaG2K3NIs_apK40/edit#gid=0"",""bd!A1:N1000""),3,FALSE))"),"")</f>
        <v/>
      </c>
      <c r="D695" s="5" t="str">
        <f>IFERROR(__xludf.DUMMYFUNCTION("IF($A695="""","""",VLOOKUP($A695,IMPORTRANGE(""https://docs.google.com/spreadsheets/d/1Kz8qNPZIqq10folTQrs7L1dYLQj0XaG2K3NIs_apK40/edit#gid=0"",""bd!A1:N1000""),12,FALSE))"),"")</f>
        <v/>
      </c>
      <c r="E695" s="5" t="str">
        <f>IFERROR(__xludf.DUMMYFUNCTION("IF($A695="""","""",VLOOKUP($A695,IMPORTRANGE(""https://docs.google.com/spreadsheets/d/1Kz8qNPZIqq10folTQrs7L1dYLQj0XaG2K3NIs_apK40/edit#gid=0"",""bd!A1:N1000""),11,FALSE))"),"")</f>
        <v/>
      </c>
      <c r="F695" s="5" t="str">
        <f>IFERROR(__xludf.DUMMYFUNCTION("if(A695="""","""",SPLIT(E695,"",""))"),"")</f>
        <v/>
      </c>
      <c r="G695" s="5"/>
      <c r="H695" s="6" t="str">
        <f t="shared" si="1"/>
        <v/>
      </c>
      <c r="K695" s="7"/>
    </row>
    <row r="696">
      <c r="A696" s="8"/>
      <c r="B696" s="5" t="str">
        <f>IFERROR(__xludf.DUMMYFUNCTION("IF(A696="""","""",VLOOKUP(A696,IMPORTRANGE(""https://docs.google.com/spreadsheets/d/1Kz8qNPZIqq10folTQrs7L1dYLQj0XaG2K3NIs_apK40/edit#gid=0"",""bd!A1:N1000""),2,FALSE))"),"")</f>
        <v/>
      </c>
      <c r="C696" s="5" t="str">
        <f>IFERROR(__xludf.DUMMYFUNCTION("IF($A696="""","""",VLOOKUP($A696,IMPORTRANGE(""https://docs.google.com/spreadsheets/d/1Kz8qNPZIqq10folTQrs7L1dYLQj0XaG2K3NIs_apK40/edit#gid=0"",""bd!A1:N1000""),3,FALSE))"),"")</f>
        <v/>
      </c>
      <c r="D696" s="5" t="str">
        <f>IFERROR(__xludf.DUMMYFUNCTION("IF($A696="""","""",VLOOKUP($A696,IMPORTRANGE(""https://docs.google.com/spreadsheets/d/1Kz8qNPZIqq10folTQrs7L1dYLQj0XaG2K3NIs_apK40/edit#gid=0"",""bd!A1:N1000""),12,FALSE))"),"")</f>
        <v/>
      </c>
      <c r="E696" s="5" t="str">
        <f>IFERROR(__xludf.DUMMYFUNCTION("IF($A696="""","""",VLOOKUP($A696,IMPORTRANGE(""https://docs.google.com/spreadsheets/d/1Kz8qNPZIqq10folTQrs7L1dYLQj0XaG2K3NIs_apK40/edit#gid=0"",""bd!A1:N1000""),11,FALSE))"),"")</f>
        <v/>
      </c>
      <c r="F696" s="5" t="str">
        <f>IFERROR(__xludf.DUMMYFUNCTION("if(A696="""","""",SPLIT(E696,"",""))"),"")</f>
        <v/>
      </c>
      <c r="G696" s="5"/>
      <c r="H696" s="6" t="str">
        <f t="shared" si="1"/>
        <v/>
      </c>
      <c r="K696" s="7"/>
    </row>
    <row r="697">
      <c r="A697" s="8"/>
      <c r="B697" s="5" t="str">
        <f>IFERROR(__xludf.DUMMYFUNCTION("IF(A697="""","""",VLOOKUP(A697,IMPORTRANGE(""https://docs.google.com/spreadsheets/d/1Kz8qNPZIqq10folTQrs7L1dYLQj0XaG2K3NIs_apK40/edit#gid=0"",""bd!A1:N1000""),2,FALSE))"),"")</f>
        <v/>
      </c>
      <c r="C697" s="5" t="str">
        <f>IFERROR(__xludf.DUMMYFUNCTION("IF($A697="""","""",VLOOKUP($A697,IMPORTRANGE(""https://docs.google.com/spreadsheets/d/1Kz8qNPZIqq10folTQrs7L1dYLQj0XaG2K3NIs_apK40/edit#gid=0"",""bd!A1:N1000""),3,FALSE))"),"")</f>
        <v/>
      </c>
      <c r="D697" s="5" t="str">
        <f>IFERROR(__xludf.DUMMYFUNCTION("IF($A697="""","""",VLOOKUP($A697,IMPORTRANGE(""https://docs.google.com/spreadsheets/d/1Kz8qNPZIqq10folTQrs7L1dYLQj0XaG2K3NIs_apK40/edit#gid=0"",""bd!A1:N1000""),12,FALSE))"),"")</f>
        <v/>
      </c>
      <c r="E697" s="5" t="str">
        <f>IFERROR(__xludf.DUMMYFUNCTION("IF($A697="""","""",VLOOKUP($A697,IMPORTRANGE(""https://docs.google.com/spreadsheets/d/1Kz8qNPZIqq10folTQrs7L1dYLQj0XaG2K3NIs_apK40/edit#gid=0"",""bd!A1:N1000""),11,FALSE))"),"")</f>
        <v/>
      </c>
      <c r="F697" s="5" t="str">
        <f>IFERROR(__xludf.DUMMYFUNCTION("if(A697="""","""",SPLIT(E697,"",""))"),"")</f>
        <v/>
      </c>
      <c r="G697" s="5"/>
      <c r="H697" s="6" t="str">
        <f t="shared" si="1"/>
        <v/>
      </c>
      <c r="K697" s="7"/>
    </row>
    <row r="698">
      <c r="A698" s="8"/>
      <c r="B698" s="5" t="str">
        <f>IFERROR(__xludf.DUMMYFUNCTION("IF(A698="""","""",VLOOKUP(A698,IMPORTRANGE(""https://docs.google.com/spreadsheets/d/1Kz8qNPZIqq10folTQrs7L1dYLQj0XaG2K3NIs_apK40/edit#gid=0"",""bd!A1:N1000""),2,FALSE))"),"")</f>
        <v/>
      </c>
      <c r="C698" s="5" t="str">
        <f>IFERROR(__xludf.DUMMYFUNCTION("IF($A698="""","""",VLOOKUP($A698,IMPORTRANGE(""https://docs.google.com/spreadsheets/d/1Kz8qNPZIqq10folTQrs7L1dYLQj0XaG2K3NIs_apK40/edit#gid=0"",""bd!A1:N1000""),3,FALSE))"),"")</f>
        <v/>
      </c>
      <c r="D698" s="5" t="str">
        <f>IFERROR(__xludf.DUMMYFUNCTION("IF($A698="""","""",VLOOKUP($A698,IMPORTRANGE(""https://docs.google.com/spreadsheets/d/1Kz8qNPZIqq10folTQrs7L1dYLQj0XaG2K3NIs_apK40/edit#gid=0"",""bd!A1:N1000""),12,FALSE))"),"")</f>
        <v/>
      </c>
      <c r="E698" s="5" t="str">
        <f>IFERROR(__xludf.DUMMYFUNCTION("IF($A698="""","""",VLOOKUP($A698,IMPORTRANGE(""https://docs.google.com/spreadsheets/d/1Kz8qNPZIqq10folTQrs7L1dYLQj0XaG2K3NIs_apK40/edit#gid=0"",""bd!A1:N1000""),11,FALSE))"),"")</f>
        <v/>
      </c>
      <c r="F698" s="5" t="str">
        <f>IFERROR(__xludf.DUMMYFUNCTION("if(A698="""","""",SPLIT(E698,"",""))"),"")</f>
        <v/>
      </c>
      <c r="G698" s="5"/>
      <c r="H698" s="6" t="str">
        <f t="shared" si="1"/>
        <v/>
      </c>
      <c r="K698" s="7"/>
    </row>
    <row r="699">
      <c r="A699" s="8"/>
      <c r="B699" s="5" t="str">
        <f>IFERROR(__xludf.DUMMYFUNCTION("IF(A699="""","""",VLOOKUP(A699,IMPORTRANGE(""https://docs.google.com/spreadsheets/d/1Kz8qNPZIqq10folTQrs7L1dYLQj0XaG2K3NIs_apK40/edit#gid=0"",""bd!A1:N1000""),2,FALSE))"),"")</f>
        <v/>
      </c>
      <c r="C699" s="5" t="str">
        <f>IFERROR(__xludf.DUMMYFUNCTION("IF($A699="""","""",VLOOKUP($A699,IMPORTRANGE(""https://docs.google.com/spreadsheets/d/1Kz8qNPZIqq10folTQrs7L1dYLQj0XaG2K3NIs_apK40/edit#gid=0"",""bd!A1:N1000""),3,FALSE))"),"")</f>
        <v/>
      </c>
      <c r="D699" s="5" t="str">
        <f>IFERROR(__xludf.DUMMYFUNCTION("IF($A699="""","""",VLOOKUP($A699,IMPORTRANGE(""https://docs.google.com/spreadsheets/d/1Kz8qNPZIqq10folTQrs7L1dYLQj0XaG2K3NIs_apK40/edit#gid=0"",""bd!A1:N1000""),12,FALSE))"),"")</f>
        <v/>
      </c>
      <c r="E699" s="5" t="str">
        <f>IFERROR(__xludf.DUMMYFUNCTION("IF($A699="""","""",VLOOKUP($A699,IMPORTRANGE(""https://docs.google.com/spreadsheets/d/1Kz8qNPZIqq10folTQrs7L1dYLQj0XaG2K3NIs_apK40/edit#gid=0"",""bd!A1:N1000""),11,FALSE))"),"")</f>
        <v/>
      </c>
      <c r="F699" s="5" t="str">
        <f>IFERROR(__xludf.DUMMYFUNCTION("if(A699="""","""",SPLIT(E699,"",""))"),"")</f>
        <v/>
      </c>
      <c r="G699" s="5"/>
      <c r="H699" s="6" t="str">
        <f t="shared" si="1"/>
        <v/>
      </c>
      <c r="K699" s="7"/>
    </row>
    <row r="700">
      <c r="A700" s="8"/>
      <c r="B700" s="5" t="str">
        <f>IFERROR(__xludf.DUMMYFUNCTION("IF(A700="""","""",VLOOKUP(A700,IMPORTRANGE(""https://docs.google.com/spreadsheets/d/1Kz8qNPZIqq10folTQrs7L1dYLQj0XaG2K3NIs_apK40/edit#gid=0"",""bd!A1:N1000""),2,FALSE))"),"")</f>
        <v/>
      </c>
      <c r="C700" s="5" t="str">
        <f>IFERROR(__xludf.DUMMYFUNCTION("IF($A700="""","""",VLOOKUP($A700,IMPORTRANGE(""https://docs.google.com/spreadsheets/d/1Kz8qNPZIqq10folTQrs7L1dYLQj0XaG2K3NIs_apK40/edit#gid=0"",""bd!A1:N1000""),3,FALSE))"),"")</f>
        <v/>
      </c>
      <c r="D700" s="5" t="str">
        <f>IFERROR(__xludf.DUMMYFUNCTION("IF($A700="""","""",VLOOKUP($A700,IMPORTRANGE(""https://docs.google.com/spreadsheets/d/1Kz8qNPZIqq10folTQrs7L1dYLQj0XaG2K3NIs_apK40/edit#gid=0"",""bd!A1:N1000""),12,FALSE))"),"")</f>
        <v/>
      </c>
      <c r="E700" s="5" t="str">
        <f>IFERROR(__xludf.DUMMYFUNCTION("IF($A700="""","""",VLOOKUP($A700,IMPORTRANGE(""https://docs.google.com/spreadsheets/d/1Kz8qNPZIqq10folTQrs7L1dYLQj0XaG2K3NIs_apK40/edit#gid=0"",""bd!A1:N1000""),11,FALSE))"),"")</f>
        <v/>
      </c>
      <c r="F700" s="5" t="str">
        <f>IFERROR(__xludf.DUMMYFUNCTION("if(A700="""","""",SPLIT(E700,"",""))"),"")</f>
        <v/>
      </c>
      <c r="G700" s="5"/>
      <c r="H700" s="6" t="str">
        <f t="shared" si="1"/>
        <v/>
      </c>
      <c r="K700" s="7"/>
    </row>
    <row r="701">
      <c r="A701" s="8"/>
      <c r="B701" s="5" t="str">
        <f>IFERROR(__xludf.DUMMYFUNCTION("IF(A701="""","""",VLOOKUP(A701,IMPORTRANGE(""https://docs.google.com/spreadsheets/d/1Kz8qNPZIqq10folTQrs7L1dYLQj0XaG2K3NIs_apK40/edit#gid=0"",""bd!A1:N1000""),2,FALSE))"),"")</f>
        <v/>
      </c>
      <c r="C701" s="5" t="str">
        <f>IFERROR(__xludf.DUMMYFUNCTION("IF($A701="""","""",VLOOKUP($A701,IMPORTRANGE(""https://docs.google.com/spreadsheets/d/1Kz8qNPZIqq10folTQrs7L1dYLQj0XaG2K3NIs_apK40/edit#gid=0"",""bd!A1:N1000""),3,FALSE))"),"")</f>
        <v/>
      </c>
      <c r="D701" s="5" t="str">
        <f>IFERROR(__xludf.DUMMYFUNCTION("IF($A701="""","""",VLOOKUP($A701,IMPORTRANGE(""https://docs.google.com/spreadsheets/d/1Kz8qNPZIqq10folTQrs7L1dYLQj0XaG2K3NIs_apK40/edit#gid=0"",""bd!A1:N1000""),12,FALSE))"),"")</f>
        <v/>
      </c>
      <c r="E701" s="5" t="str">
        <f>IFERROR(__xludf.DUMMYFUNCTION("IF($A701="""","""",VLOOKUP($A701,IMPORTRANGE(""https://docs.google.com/spreadsheets/d/1Kz8qNPZIqq10folTQrs7L1dYLQj0XaG2K3NIs_apK40/edit#gid=0"",""bd!A1:N1000""),11,FALSE))"),"")</f>
        <v/>
      </c>
      <c r="F701" s="5" t="str">
        <f>IFERROR(__xludf.DUMMYFUNCTION("if(A701="""","""",SPLIT(E701,"",""))"),"")</f>
        <v/>
      </c>
      <c r="G701" s="5"/>
      <c r="H701" s="6" t="str">
        <f t="shared" si="1"/>
        <v/>
      </c>
      <c r="K701" s="7"/>
    </row>
    <row r="702">
      <c r="A702" s="8"/>
      <c r="B702" s="5" t="str">
        <f>IFERROR(__xludf.DUMMYFUNCTION("IF(A702="""","""",VLOOKUP(A702,IMPORTRANGE(""https://docs.google.com/spreadsheets/d/1Kz8qNPZIqq10folTQrs7L1dYLQj0XaG2K3NIs_apK40/edit#gid=0"",""bd!A1:N1000""),2,FALSE))"),"")</f>
        <v/>
      </c>
      <c r="C702" s="5" t="str">
        <f>IFERROR(__xludf.DUMMYFUNCTION("IF($A702="""","""",VLOOKUP($A702,IMPORTRANGE(""https://docs.google.com/spreadsheets/d/1Kz8qNPZIqq10folTQrs7L1dYLQj0XaG2K3NIs_apK40/edit#gid=0"",""bd!A1:N1000""),3,FALSE))"),"")</f>
        <v/>
      </c>
      <c r="D702" s="5" t="str">
        <f>IFERROR(__xludf.DUMMYFUNCTION("IF($A702="""","""",VLOOKUP($A702,IMPORTRANGE(""https://docs.google.com/spreadsheets/d/1Kz8qNPZIqq10folTQrs7L1dYLQj0XaG2K3NIs_apK40/edit#gid=0"",""bd!A1:N1000""),12,FALSE))"),"")</f>
        <v/>
      </c>
      <c r="E702" s="5" t="str">
        <f>IFERROR(__xludf.DUMMYFUNCTION("IF($A702="""","""",VLOOKUP($A702,IMPORTRANGE(""https://docs.google.com/spreadsheets/d/1Kz8qNPZIqq10folTQrs7L1dYLQj0XaG2K3NIs_apK40/edit#gid=0"",""bd!A1:N1000""),11,FALSE))"),"")</f>
        <v/>
      </c>
      <c r="F702" s="5" t="str">
        <f>IFERROR(__xludf.DUMMYFUNCTION("if(A702="""","""",SPLIT(E702,"",""))"),"")</f>
        <v/>
      </c>
      <c r="G702" s="5"/>
      <c r="H702" s="6" t="str">
        <f t="shared" si="1"/>
        <v/>
      </c>
      <c r="K702" s="7"/>
    </row>
    <row r="703">
      <c r="A703" s="8"/>
      <c r="B703" s="5" t="str">
        <f>IFERROR(__xludf.DUMMYFUNCTION("IF(A703="""","""",VLOOKUP(A703,IMPORTRANGE(""https://docs.google.com/spreadsheets/d/1Kz8qNPZIqq10folTQrs7L1dYLQj0XaG2K3NIs_apK40/edit#gid=0"",""bd!A1:N1000""),2,FALSE))"),"")</f>
        <v/>
      </c>
      <c r="C703" s="5" t="str">
        <f>IFERROR(__xludf.DUMMYFUNCTION("IF($A703="""","""",VLOOKUP($A703,IMPORTRANGE(""https://docs.google.com/spreadsheets/d/1Kz8qNPZIqq10folTQrs7L1dYLQj0XaG2K3NIs_apK40/edit#gid=0"",""bd!A1:N1000""),3,FALSE))"),"")</f>
        <v/>
      </c>
      <c r="D703" s="5" t="str">
        <f>IFERROR(__xludf.DUMMYFUNCTION("IF($A703="""","""",VLOOKUP($A703,IMPORTRANGE(""https://docs.google.com/spreadsheets/d/1Kz8qNPZIqq10folTQrs7L1dYLQj0XaG2K3NIs_apK40/edit#gid=0"",""bd!A1:N1000""),12,FALSE))"),"")</f>
        <v/>
      </c>
      <c r="E703" s="5" t="str">
        <f>IFERROR(__xludf.DUMMYFUNCTION("IF($A703="""","""",VLOOKUP($A703,IMPORTRANGE(""https://docs.google.com/spreadsheets/d/1Kz8qNPZIqq10folTQrs7L1dYLQj0XaG2K3NIs_apK40/edit#gid=0"",""bd!A1:N1000""),11,FALSE))"),"")</f>
        <v/>
      </c>
      <c r="F703" s="5" t="str">
        <f>IFERROR(__xludf.DUMMYFUNCTION("if(A703="""","""",SPLIT(E703,"",""))"),"")</f>
        <v/>
      </c>
      <c r="G703" s="5"/>
      <c r="H703" s="6" t="str">
        <f t="shared" si="1"/>
        <v/>
      </c>
      <c r="K703" s="7"/>
    </row>
    <row r="704">
      <c r="A704" s="8"/>
      <c r="B704" s="5" t="str">
        <f>IFERROR(__xludf.DUMMYFUNCTION("IF(A704="""","""",VLOOKUP(A704,IMPORTRANGE(""https://docs.google.com/spreadsheets/d/1Kz8qNPZIqq10folTQrs7L1dYLQj0XaG2K3NIs_apK40/edit#gid=0"",""bd!A1:N1000""),2,FALSE))"),"")</f>
        <v/>
      </c>
      <c r="C704" s="5" t="str">
        <f>IFERROR(__xludf.DUMMYFUNCTION("IF($A704="""","""",VLOOKUP($A704,IMPORTRANGE(""https://docs.google.com/spreadsheets/d/1Kz8qNPZIqq10folTQrs7L1dYLQj0XaG2K3NIs_apK40/edit#gid=0"",""bd!A1:N1000""),3,FALSE))"),"")</f>
        <v/>
      </c>
      <c r="D704" s="5" t="str">
        <f>IFERROR(__xludf.DUMMYFUNCTION("IF($A704="""","""",VLOOKUP($A704,IMPORTRANGE(""https://docs.google.com/spreadsheets/d/1Kz8qNPZIqq10folTQrs7L1dYLQj0XaG2K3NIs_apK40/edit#gid=0"",""bd!A1:N1000""),12,FALSE))"),"")</f>
        <v/>
      </c>
      <c r="E704" s="5" t="str">
        <f>IFERROR(__xludf.DUMMYFUNCTION("IF($A704="""","""",VLOOKUP($A704,IMPORTRANGE(""https://docs.google.com/spreadsheets/d/1Kz8qNPZIqq10folTQrs7L1dYLQj0XaG2K3NIs_apK40/edit#gid=0"",""bd!A1:N1000""),11,FALSE))"),"")</f>
        <v/>
      </c>
      <c r="F704" s="5" t="str">
        <f>IFERROR(__xludf.DUMMYFUNCTION("if(A704="""","""",SPLIT(E704,"",""))"),"")</f>
        <v/>
      </c>
      <c r="G704" s="5"/>
      <c r="H704" s="6" t="str">
        <f t="shared" si="1"/>
        <v/>
      </c>
      <c r="K704" s="7"/>
    </row>
    <row r="705">
      <c r="A705" s="8"/>
      <c r="B705" s="5" t="str">
        <f>IFERROR(__xludf.DUMMYFUNCTION("IF(A705="""","""",VLOOKUP(A705,IMPORTRANGE(""https://docs.google.com/spreadsheets/d/1Kz8qNPZIqq10folTQrs7L1dYLQj0XaG2K3NIs_apK40/edit#gid=0"",""bd!A1:N1000""),2,FALSE))"),"")</f>
        <v/>
      </c>
      <c r="C705" s="5" t="str">
        <f>IFERROR(__xludf.DUMMYFUNCTION("IF($A705="""","""",VLOOKUP($A705,IMPORTRANGE(""https://docs.google.com/spreadsheets/d/1Kz8qNPZIqq10folTQrs7L1dYLQj0XaG2K3NIs_apK40/edit#gid=0"",""bd!A1:N1000""),3,FALSE))"),"")</f>
        <v/>
      </c>
      <c r="D705" s="5" t="str">
        <f>IFERROR(__xludf.DUMMYFUNCTION("IF($A705="""","""",VLOOKUP($A705,IMPORTRANGE(""https://docs.google.com/spreadsheets/d/1Kz8qNPZIqq10folTQrs7L1dYLQj0XaG2K3NIs_apK40/edit#gid=0"",""bd!A1:N1000""),12,FALSE))"),"")</f>
        <v/>
      </c>
      <c r="E705" s="5" t="str">
        <f>IFERROR(__xludf.DUMMYFUNCTION("IF($A705="""","""",VLOOKUP($A705,IMPORTRANGE(""https://docs.google.com/spreadsheets/d/1Kz8qNPZIqq10folTQrs7L1dYLQj0XaG2K3NIs_apK40/edit#gid=0"",""bd!A1:N1000""),11,FALSE))"),"")</f>
        <v/>
      </c>
      <c r="F705" s="5" t="str">
        <f>IFERROR(__xludf.DUMMYFUNCTION("if(A705="""","""",SPLIT(E705,"",""))"),"")</f>
        <v/>
      </c>
      <c r="G705" s="5"/>
      <c r="H705" s="6" t="str">
        <f t="shared" si="1"/>
        <v/>
      </c>
      <c r="K705" s="7"/>
    </row>
    <row r="706">
      <c r="A706" s="8"/>
      <c r="B706" s="5" t="str">
        <f>IFERROR(__xludf.DUMMYFUNCTION("IF(A706="""","""",VLOOKUP(A706,IMPORTRANGE(""https://docs.google.com/spreadsheets/d/1Kz8qNPZIqq10folTQrs7L1dYLQj0XaG2K3NIs_apK40/edit#gid=0"",""bd!A1:N1000""),2,FALSE))"),"")</f>
        <v/>
      </c>
      <c r="C706" s="5" t="str">
        <f>IFERROR(__xludf.DUMMYFUNCTION("IF($A706="""","""",VLOOKUP($A706,IMPORTRANGE(""https://docs.google.com/spreadsheets/d/1Kz8qNPZIqq10folTQrs7L1dYLQj0XaG2K3NIs_apK40/edit#gid=0"",""bd!A1:N1000""),3,FALSE))"),"")</f>
        <v/>
      </c>
      <c r="D706" s="5" t="str">
        <f>IFERROR(__xludf.DUMMYFUNCTION("IF($A706="""","""",VLOOKUP($A706,IMPORTRANGE(""https://docs.google.com/spreadsheets/d/1Kz8qNPZIqq10folTQrs7L1dYLQj0XaG2K3NIs_apK40/edit#gid=0"",""bd!A1:N1000""),12,FALSE))"),"")</f>
        <v/>
      </c>
      <c r="E706" s="5" t="str">
        <f>IFERROR(__xludf.DUMMYFUNCTION("IF($A706="""","""",VLOOKUP($A706,IMPORTRANGE(""https://docs.google.com/spreadsheets/d/1Kz8qNPZIqq10folTQrs7L1dYLQj0XaG2K3NIs_apK40/edit#gid=0"",""bd!A1:N1000""),11,FALSE))"),"")</f>
        <v/>
      </c>
      <c r="F706" s="5" t="str">
        <f>IFERROR(__xludf.DUMMYFUNCTION("if(A706="""","""",SPLIT(E706,"",""))"),"")</f>
        <v/>
      </c>
      <c r="G706" s="5"/>
      <c r="H706" s="6" t="str">
        <f t="shared" si="1"/>
        <v/>
      </c>
      <c r="K706" s="7"/>
    </row>
    <row r="707">
      <c r="A707" s="8"/>
      <c r="B707" s="5" t="str">
        <f>IFERROR(__xludf.DUMMYFUNCTION("IF(A707="""","""",VLOOKUP(A707,IMPORTRANGE(""https://docs.google.com/spreadsheets/d/1Kz8qNPZIqq10folTQrs7L1dYLQj0XaG2K3NIs_apK40/edit#gid=0"",""bd!A1:N1000""),2,FALSE))"),"")</f>
        <v/>
      </c>
      <c r="C707" s="5" t="str">
        <f>IFERROR(__xludf.DUMMYFUNCTION("IF($A707="""","""",VLOOKUP($A707,IMPORTRANGE(""https://docs.google.com/spreadsheets/d/1Kz8qNPZIqq10folTQrs7L1dYLQj0XaG2K3NIs_apK40/edit#gid=0"",""bd!A1:N1000""),3,FALSE))"),"")</f>
        <v/>
      </c>
      <c r="D707" s="5" t="str">
        <f>IFERROR(__xludf.DUMMYFUNCTION("IF($A707="""","""",VLOOKUP($A707,IMPORTRANGE(""https://docs.google.com/spreadsheets/d/1Kz8qNPZIqq10folTQrs7L1dYLQj0XaG2K3NIs_apK40/edit#gid=0"",""bd!A1:N1000""),12,FALSE))"),"")</f>
        <v/>
      </c>
      <c r="E707" s="5" t="str">
        <f>IFERROR(__xludf.DUMMYFUNCTION("IF($A707="""","""",VLOOKUP($A707,IMPORTRANGE(""https://docs.google.com/spreadsheets/d/1Kz8qNPZIqq10folTQrs7L1dYLQj0XaG2K3NIs_apK40/edit#gid=0"",""bd!A1:N1000""),11,FALSE))"),"")</f>
        <v/>
      </c>
      <c r="F707" s="5" t="str">
        <f>IFERROR(__xludf.DUMMYFUNCTION("if(A707="""","""",SPLIT(E707,"",""))"),"")</f>
        <v/>
      </c>
      <c r="G707" s="5"/>
      <c r="H707" s="6" t="str">
        <f t="shared" si="1"/>
        <v/>
      </c>
      <c r="K707" s="7"/>
    </row>
    <row r="708">
      <c r="A708" s="8"/>
      <c r="B708" s="5" t="str">
        <f>IFERROR(__xludf.DUMMYFUNCTION("IF(A708="""","""",VLOOKUP(A708,IMPORTRANGE(""https://docs.google.com/spreadsheets/d/1Kz8qNPZIqq10folTQrs7L1dYLQj0XaG2K3NIs_apK40/edit#gid=0"",""bd!A1:N1000""),2,FALSE))"),"")</f>
        <v/>
      </c>
      <c r="C708" s="5" t="str">
        <f>IFERROR(__xludf.DUMMYFUNCTION("IF($A708="""","""",VLOOKUP($A708,IMPORTRANGE(""https://docs.google.com/spreadsheets/d/1Kz8qNPZIqq10folTQrs7L1dYLQj0XaG2K3NIs_apK40/edit#gid=0"",""bd!A1:N1000""),3,FALSE))"),"")</f>
        <v/>
      </c>
      <c r="D708" s="5" t="str">
        <f>IFERROR(__xludf.DUMMYFUNCTION("IF($A708="""","""",VLOOKUP($A708,IMPORTRANGE(""https://docs.google.com/spreadsheets/d/1Kz8qNPZIqq10folTQrs7L1dYLQj0XaG2K3NIs_apK40/edit#gid=0"",""bd!A1:N1000""),12,FALSE))"),"")</f>
        <v/>
      </c>
      <c r="E708" s="5" t="str">
        <f>IFERROR(__xludf.DUMMYFUNCTION("IF($A708="""","""",VLOOKUP($A708,IMPORTRANGE(""https://docs.google.com/spreadsheets/d/1Kz8qNPZIqq10folTQrs7L1dYLQj0XaG2K3NIs_apK40/edit#gid=0"",""bd!A1:N1000""),11,FALSE))"),"")</f>
        <v/>
      </c>
      <c r="F708" s="5" t="str">
        <f>IFERROR(__xludf.DUMMYFUNCTION("if(A708="""","""",SPLIT(E708,"",""))"),"")</f>
        <v/>
      </c>
      <c r="G708" s="5"/>
      <c r="H708" s="6" t="str">
        <f t="shared" si="1"/>
        <v/>
      </c>
      <c r="K708" s="7"/>
    </row>
    <row r="709">
      <c r="A709" s="8"/>
      <c r="B709" s="5" t="str">
        <f>IFERROR(__xludf.DUMMYFUNCTION("IF(A709="""","""",VLOOKUP(A709,IMPORTRANGE(""https://docs.google.com/spreadsheets/d/1Kz8qNPZIqq10folTQrs7L1dYLQj0XaG2K3NIs_apK40/edit#gid=0"",""bd!A1:N1000""),2,FALSE))"),"")</f>
        <v/>
      </c>
      <c r="C709" s="5" t="str">
        <f>IFERROR(__xludf.DUMMYFUNCTION("IF($A709="""","""",VLOOKUP($A709,IMPORTRANGE(""https://docs.google.com/spreadsheets/d/1Kz8qNPZIqq10folTQrs7L1dYLQj0XaG2K3NIs_apK40/edit#gid=0"",""bd!A1:N1000""),3,FALSE))"),"")</f>
        <v/>
      </c>
      <c r="D709" s="5" t="str">
        <f>IFERROR(__xludf.DUMMYFUNCTION("IF($A709="""","""",VLOOKUP($A709,IMPORTRANGE(""https://docs.google.com/spreadsheets/d/1Kz8qNPZIqq10folTQrs7L1dYLQj0XaG2K3NIs_apK40/edit#gid=0"",""bd!A1:N1000""),12,FALSE))"),"")</f>
        <v/>
      </c>
      <c r="E709" s="5" t="str">
        <f>IFERROR(__xludf.DUMMYFUNCTION("IF($A709="""","""",VLOOKUP($A709,IMPORTRANGE(""https://docs.google.com/spreadsheets/d/1Kz8qNPZIqq10folTQrs7L1dYLQj0XaG2K3NIs_apK40/edit#gid=0"",""bd!A1:N1000""),11,FALSE))"),"")</f>
        <v/>
      </c>
      <c r="F709" s="5" t="str">
        <f>IFERROR(__xludf.DUMMYFUNCTION("if(A709="""","""",SPLIT(E709,"",""))"),"")</f>
        <v/>
      </c>
      <c r="G709" s="5"/>
      <c r="H709" s="6" t="str">
        <f t="shared" si="1"/>
        <v/>
      </c>
      <c r="K709" s="7"/>
    </row>
    <row r="710">
      <c r="A710" s="8"/>
      <c r="B710" s="5" t="str">
        <f>IFERROR(__xludf.DUMMYFUNCTION("IF(A710="""","""",VLOOKUP(A710,IMPORTRANGE(""https://docs.google.com/spreadsheets/d/1Kz8qNPZIqq10folTQrs7L1dYLQj0XaG2K3NIs_apK40/edit#gid=0"",""bd!A1:N1000""),2,FALSE))"),"")</f>
        <v/>
      </c>
      <c r="C710" s="5" t="str">
        <f>IFERROR(__xludf.DUMMYFUNCTION("IF($A710="""","""",VLOOKUP($A710,IMPORTRANGE(""https://docs.google.com/spreadsheets/d/1Kz8qNPZIqq10folTQrs7L1dYLQj0XaG2K3NIs_apK40/edit#gid=0"",""bd!A1:N1000""),3,FALSE))"),"")</f>
        <v/>
      </c>
      <c r="D710" s="5" t="str">
        <f>IFERROR(__xludf.DUMMYFUNCTION("IF($A710="""","""",VLOOKUP($A710,IMPORTRANGE(""https://docs.google.com/spreadsheets/d/1Kz8qNPZIqq10folTQrs7L1dYLQj0XaG2K3NIs_apK40/edit#gid=0"",""bd!A1:N1000""),12,FALSE))"),"")</f>
        <v/>
      </c>
      <c r="E710" s="5" t="str">
        <f>IFERROR(__xludf.DUMMYFUNCTION("IF($A710="""","""",VLOOKUP($A710,IMPORTRANGE(""https://docs.google.com/spreadsheets/d/1Kz8qNPZIqq10folTQrs7L1dYLQj0XaG2K3NIs_apK40/edit#gid=0"",""bd!A1:N1000""),11,FALSE))"),"")</f>
        <v/>
      </c>
      <c r="F710" s="5" t="str">
        <f>IFERROR(__xludf.DUMMYFUNCTION("if(A710="""","""",SPLIT(E710,"",""))"),"")</f>
        <v/>
      </c>
      <c r="G710" s="5"/>
      <c r="H710" s="6" t="str">
        <f t="shared" si="1"/>
        <v/>
      </c>
      <c r="K710" s="7"/>
    </row>
    <row r="711">
      <c r="A711" s="8"/>
      <c r="B711" s="5" t="str">
        <f>IFERROR(__xludf.DUMMYFUNCTION("IF(A711="""","""",VLOOKUP(A711,IMPORTRANGE(""https://docs.google.com/spreadsheets/d/1Kz8qNPZIqq10folTQrs7L1dYLQj0XaG2K3NIs_apK40/edit#gid=0"",""bd!A1:N1000""),2,FALSE))"),"")</f>
        <v/>
      </c>
      <c r="C711" s="5" t="str">
        <f>IFERROR(__xludf.DUMMYFUNCTION("IF($A711="""","""",VLOOKUP($A711,IMPORTRANGE(""https://docs.google.com/spreadsheets/d/1Kz8qNPZIqq10folTQrs7L1dYLQj0XaG2K3NIs_apK40/edit#gid=0"",""bd!A1:N1000""),3,FALSE))"),"")</f>
        <v/>
      </c>
      <c r="D711" s="5" t="str">
        <f>IFERROR(__xludf.DUMMYFUNCTION("IF($A711="""","""",VLOOKUP($A711,IMPORTRANGE(""https://docs.google.com/spreadsheets/d/1Kz8qNPZIqq10folTQrs7L1dYLQj0XaG2K3NIs_apK40/edit#gid=0"",""bd!A1:N1000""),12,FALSE))"),"")</f>
        <v/>
      </c>
      <c r="E711" s="5" t="str">
        <f>IFERROR(__xludf.DUMMYFUNCTION("IF($A711="""","""",VLOOKUP($A711,IMPORTRANGE(""https://docs.google.com/spreadsheets/d/1Kz8qNPZIqq10folTQrs7L1dYLQj0XaG2K3NIs_apK40/edit#gid=0"",""bd!A1:N1000""),11,FALSE))"),"")</f>
        <v/>
      </c>
      <c r="F711" s="5" t="str">
        <f>IFERROR(__xludf.DUMMYFUNCTION("if(A711="""","""",SPLIT(E711,"",""))"),"")</f>
        <v/>
      </c>
      <c r="G711" s="5"/>
      <c r="H711" s="6" t="str">
        <f t="shared" si="1"/>
        <v/>
      </c>
      <c r="K711" s="7"/>
    </row>
    <row r="712">
      <c r="A712" s="8"/>
      <c r="B712" s="5" t="str">
        <f>IFERROR(__xludf.DUMMYFUNCTION("IF(A712="""","""",VLOOKUP(A712,IMPORTRANGE(""https://docs.google.com/spreadsheets/d/1Kz8qNPZIqq10folTQrs7L1dYLQj0XaG2K3NIs_apK40/edit#gid=0"",""bd!A1:N1000""),2,FALSE))"),"")</f>
        <v/>
      </c>
      <c r="C712" s="5" t="str">
        <f>IFERROR(__xludf.DUMMYFUNCTION("IF($A712="""","""",VLOOKUP($A712,IMPORTRANGE(""https://docs.google.com/spreadsheets/d/1Kz8qNPZIqq10folTQrs7L1dYLQj0XaG2K3NIs_apK40/edit#gid=0"",""bd!A1:N1000""),3,FALSE))"),"")</f>
        <v/>
      </c>
      <c r="D712" s="5" t="str">
        <f>IFERROR(__xludf.DUMMYFUNCTION("IF($A712="""","""",VLOOKUP($A712,IMPORTRANGE(""https://docs.google.com/spreadsheets/d/1Kz8qNPZIqq10folTQrs7L1dYLQj0XaG2K3NIs_apK40/edit#gid=0"",""bd!A1:N1000""),12,FALSE))"),"")</f>
        <v/>
      </c>
      <c r="E712" s="5" t="str">
        <f>IFERROR(__xludf.DUMMYFUNCTION("IF($A712="""","""",VLOOKUP($A712,IMPORTRANGE(""https://docs.google.com/spreadsheets/d/1Kz8qNPZIqq10folTQrs7L1dYLQj0XaG2K3NIs_apK40/edit#gid=0"",""bd!A1:N1000""),11,FALSE))"),"")</f>
        <v/>
      </c>
      <c r="F712" s="5" t="str">
        <f>IFERROR(__xludf.DUMMYFUNCTION("if(A712="""","""",SPLIT(E712,"",""))"),"")</f>
        <v/>
      </c>
      <c r="G712" s="5"/>
      <c r="H712" s="6" t="str">
        <f t="shared" si="1"/>
        <v/>
      </c>
      <c r="K712" s="7"/>
    </row>
    <row r="713">
      <c r="A713" s="8"/>
      <c r="B713" s="5" t="str">
        <f>IFERROR(__xludf.DUMMYFUNCTION("IF(A713="""","""",VLOOKUP(A713,IMPORTRANGE(""https://docs.google.com/spreadsheets/d/1Kz8qNPZIqq10folTQrs7L1dYLQj0XaG2K3NIs_apK40/edit#gid=0"",""bd!A1:N1000""),2,FALSE))"),"")</f>
        <v/>
      </c>
      <c r="C713" s="5" t="str">
        <f>IFERROR(__xludf.DUMMYFUNCTION("IF($A713="""","""",VLOOKUP($A713,IMPORTRANGE(""https://docs.google.com/spreadsheets/d/1Kz8qNPZIqq10folTQrs7L1dYLQj0XaG2K3NIs_apK40/edit#gid=0"",""bd!A1:N1000""),3,FALSE))"),"")</f>
        <v/>
      </c>
      <c r="D713" s="5" t="str">
        <f>IFERROR(__xludf.DUMMYFUNCTION("IF($A713="""","""",VLOOKUP($A713,IMPORTRANGE(""https://docs.google.com/spreadsheets/d/1Kz8qNPZIqq10folTQrs7L1dYLQj0XaG2K3NIs_apK40/edit#gid=0"",""bd!A1:N1000""),12,FALSE))"),"")</f>
        <v/>
      </c>
      <c r="E713" s="5" t="str">
        <f>IFERROR(__xludf.DUMMYFUNCTION("IF($A713="""","""",VLOOKUP($A713,IMPORTRANGE(""https://docs.google.com/spreadsheets/d/1Kz8qNPZIqq10folTQrs7L1dYLQj0XaG2K3NIs_apK40/edit#gid=0"",""bd!A1:N1000""),11,FALSE))"),"")</f>
        <v/>
      </c>
      <c r="F713" s="5" t="str">
        <f>IFERROR(__xludf.DUMMYFUNCTION("if(A713="""","""",SPLIT(E713,"",""))"),"")</f>
        <v/>
      </c>
      <c r="G713" s="5"/>
      <c r="H713" s="6" t="str">
        <f t="shared" si="1"/>
        <v/>
      </c>
      <c r="K713" s="7"/>
    </row>
    <row r="714">
      <c r="A714" s="8"/>
      <c r="B714" s="5" t="str">
        <f>IFERROR(__xludf.DUMMYFUNCTION("IF(A714="""","""",VLOOKUP(A714,IMPORTRANGE(""https://docs.google.com/spreadsheets/d/1Kz8qNPZIqq10folTQrs7L1dYLQj0XaG2K3NIs_apK40/edit#gid=0"",""bd!A1:N1000""),2,FALSE))"),"")</f>
        <v/>
      </c>
      <c r="C714" s="5" t="str">
        <f>IFERROR(__xludf.DUMMYFUNCTION("IF($A714="""","""",VLOOKUP($A714,IMPORTRANGE(""https://docs.google.com/spreadsheets/d/1Kz8qNPZIqq10folTQrs7L1dYLQj0XaG2K3NIs_apK40/edit#gid=0"",""bd!A1:N1000""),3,FALSE))"),"")</f>
        <v/>
      </c>
      <c r="D714" s="5" t="str">
        <f>IFERROR(__xludf.DUMMYFUNCTION("IF($A714="""","""",VLOOKUP($A714,IMPORTRANGE(""https://docs.google.com/spreadsheets/d/1Kz8qNPZIqq10folTQrs7L1dYLQj0XaG2K3NIs_apK40/edit#gid=0"",""bd!A1:N1000""),12,FALSE))"),"")</f>
        <v/>
      </c>
      <c r="E714" s="5" t="str">
        <f>IFERROR(__xludf.DUMMYFUNCTION("IF($A714="""","""",VLOOKUP($A714,IMPORTRANGE(""https://docs.google.com/spreadsheets/d/1Kz8qNPZIqq10folTQrs7L1dYLQj0XaG2K3NIs_apK40/edit#gid=0"",""bd!A1:N1000""),11,FALSE))"),"")</f>
        <v/>
      </c>
      <c r="F714" s="5" t="str">
        <f>IFERROR(__xludf.DUMMYFUNCTION("if(A714="""","""",SPLIT(E714,"",""))"),"")</f>
        <v/>
      </c>
      <c r="G714" s="5"/>
      <c r="H714" s="6" t="str">
        <f t="shared" si="1"/>
        <v/>
      </c>
      <c r="K714" s="7"/>
    </row>
    <row r="715">
      <c r="A715" s="8"/>
      <c r="B715" s="5" t="str">
        <f>IFERROR(__xludf.DUMMYFUNCTION("IF(A715="""","""",VLOOKUP(A715,IMPORTRANGE(""https://docs.google.com/spreadsheets/d/1Kz8qNPZIqq10folTQrs7L1dYLQj0XaG2K3NIs_apK40/edit#gid=0"",""bd!A1:N1000""),2,FALSE))"),"")</f>
        <v/>
      </c>
      <c r="C715" s="5" t="str">
        <f>IFERROR(__xludf.DUMMYFUNCTION("IF($A715="""","""",VLOOKUP($A715,IMPORTRANGE(""https://docs.google.com/spreadsheets/d/1Kz8qNPZIqq10folTQrs7L1dYLQj0XaG2K3NIs_apK40/edit#gid=0"",""bd!A1:N1000""),3,FALSE))"),"")</f>
        <v/>
      </c>
      <c r="D715" s="5" t="str">
        <f>IFERROR(__xludf.DUMMYFUNCTION("IF($A715="""","""",VLOOKUP($A715,IMPORTRANGE(""https://docs.google.com/spreadsheets/d/1Kz8qNPZIqq10folTQrs7L1dYLQj0XaG2K3NIs_apK40/edit#gid=0"",""bd!A1:N1000""),12,FALSE))"),"")</f>
        <v/>
      </c>
      <c r="E715" s="5" t="str">
        <f>IFERROR(__xludf.DUMMYFUNCTION("IF($A715="""","""",VLOOKUP($A715,IMPORTRANGE(""https://docs.google.com/spreadsheets/d/1Kz8qNPZIqq10folTQrs7L1dYLQj0XaG2K3NIs_apK40/edit#gid=0"",""bd!A1:N1000""),11,FALSE))"),"")</f>
        <v/>
      </c>
      <c r="F715" s="5" t="str">
        <f>IFERROR(__xludf.DUMMYFUNCTION("if(A715="""","""",SPLIT(E715,"",""))"),"")</f>
        <v/>
      </c>
      <c r="G715" s="5"/>
      <c r="H715" s="6" t="str">
        <f t="shared" si="1"/>
        <v/>
      </c>
      <c r="K715" s="7"/>
    </row>
    <row r="716">
      <c r="A716" s="8"/>
      <c r="B716" s="5" t="str">
        <f>IFERROR(__xludf.DUMMYFUNCTION("IF(A716="""","""",VLOOKUP(A716,IMPORTRANGE(""https://docs.google.com/spreadsheets/d/1Kz8qNPZIqq10folTQrs7L1dYLQj0XaG2K3NIs_apK40/edit#gid=0"",""bd!A1:N1000""),2,FALSE))"),"")</f>
        <v/>
      </c>
      <c r="C716" s="5" t="str">
        <f>IFERROR(__xludf.DUMMYFUNCTION("IF($A716="""","""",VLOOKUP($A716,IMPORTRANGE(""https://docs.google.com/spreadsheets/d/1Kz8qNPZIqq10folTQrs7L1dYLQj0XaG2K3NIs_apK40/edit#gid=0"",""bd!A1:N1000""),3,FALSE))"),"")</f>
        <v/>
      </c>
      <c r="D716" s="5" t="str">
        <f>IFERROR(__xludf.DUMMYFUNCTION("IF($A716="""","""",VLOOKUP($A716,IMPORTRANGE(""https://docs.google.com/spreadsheets/d/1Kz8qNPZIqq10folTQrs7L1dYLQj0XaG2K3NIs_apK40/edit#gid=0"",""bd!A1:N1000""),12,FALSE))"),"")</f>
        <v/>
      </c>
      <c r="E716" s="5" t="str">
        <f>IFERROR(__xludf.DUMMYFUNCTION("IF($A716="""","""",VLOOKUP($A716,IMPORTRANGE(""https://docs.google.com/spreadsheets/d/1Kz8qNPZIqq10folTQrs7L1dYLQj0XaG2K3NIs_apK40/edit#gid=0"",""bd!A1:N1000""),11,FALSE))"),"")</f>
        <v/>
      </c>
      <c r="F716" s="5" t="str">
        <f>IFERROR(__xludf.DUMMYFUNCTION("if(A716="""","""",SPLIT(E716,"",""))"),"")</f>
        <v/>
      </c>
      <c r="G716" s="5"/>
      <c r="H716" s="6" t="str">
        <f t="shared" si="1"/>
        <v/>
      </c>
      <c r="K716" s="7"/>
    </row>
    <row r="717">
      <c r="A717" s="8"/>
      <c r="B717" s="5" t="str">
        <f>IFERROR(__xludf.DUMMYFUNCTION("IF(A717="""","""",VLOOKUP(A717,IMPORTRANGE(""https://docs.google.com/spreadsheets/d/1Kz8qNPZIqq10folTQrs7L1dYLQj0XaG2K3NIs_apK40/edit#gid=0"",""bd!A1:N1000""),2,FALSE))"),"")</f>
        <v/>
      </c>
      <c r="C717" s="5" t="str">
        <f>IFERROR(__xludf.DUMMYFUNCTION("IF($A717="""","""",VLOOKUP($A717,IMPORTRANGE(""https://docs.google.com/spreadsheets/d/1Kz8qNPZIqq10folTQrs7L1dYLQj0XaG2K3NIs_apK40/edit#gid=0"",""bd!A1:N1000""),3,FALSE))"),"")</f>
        <v/>
      </c>
      <c r="D717" s="5" t="str">
        <f>IFERROR(__xludf.DUMMYFUNCTION("IF($A717="""","""",VLOOKUP($A717,IMPORTRANGE(""https://docs.google.com/spreadsheets/d/1Kz8qNPZIqq10folTQrs7L1dYLQj0XaG2K3NIs_apK40/edit#gid=0"",""bd!A1:N1000""),12,FALSE))"),"")</f>
        <v/>
      </c>
      <c r="E717" s="5" t="str">
        <f>IFERROR(__xludf.DUMMYFUNCTION("IF($A717="""","""",VLOOKUP($A717,IMPORTRANGE(""https://docs.google.com/spreadsheets/d/1Kz8qNPZIqq10folTQrs7L1dYLQj0XaG2K3NIs_apK40/edit#gid=0"",""bd!A1:N1000""),11,FALSE))"),"")</f>
        <v/>
      </c>
      <c r="F717" s="5" t="str">
        <f>IFERROR(__xludf.DUMMYFUNCTION("if(A717="""","""",SPLIT(E717,"",""))"),"")</f>
        <v/>
      </c>
      <c r="G717" s="5"/>
      <c r="H717" s="6" t="str">
        <f t="shared" si="1"/>
        <v/>
      </c>
      <c r="K717" s="7"/>
    </row>
    <row r="718">
      <c r="A718" s="8"/>
      <c r="B718" s="5" t="str">
        <f>IFERROR(__xludf.DUMMYFUNCTION("IF(A718="""","""",VLOOKUP(A718,IMPORTRANGE(""https://docs.google.com/spreadsheets/d/1Kz8qNPZIqq10folTQrs7L1dYLQj0XaG2K3NIs_apK40/edit#gid=0"",""bd!A1:N1000""),2,FALSE))"),"")</f>
        <v/>
      </c>
      <c r="C718" s="5" t="str">
        <f>IFERROR(__xludf.DUMMYFUNCTION("IF($A718="""","""",VLOOKUP($A718,IMPORTRANGE(""https://docs.google.com/spreadsheets/d/1Kz8qNPZIqq10folTQrs7L1dYLQj0XaG2K3NIs_apK40/edit#gid=0"",""bd!A1:N1000""),3,FALSE))"),"")</f>
        <v/>
      </c>
      <c r="D718" s="5" t="str">
        <f>IFERROR(__xludf.DUMMYFUNCTION("IF($A718="""","""",VLOOKUP($A718,IMPORTRANGE(""https://docs.google.com/spreadsheets/d/1Kz8qNPZIqq10folTQrs7L1dYLQj0XaG2K3NIs_apK40/edit#gid=0"",""bd!A1:N1000""),12,FALSE))"),"")</f>
        <v/>
      </c>
      <c r="E718" s="5" t="str">
        <f>IFERROR(__xludf.DUMMYFUNCTION("IF($A718="""","""",VLOOKUP($A718,IMPORTRANGE(""https://docs.google.com/spreadsheets/d/1Kz8qNPZIqq10folTQrs7L1dYLQj0XaG2K3NIs_apK40/edit#gid=0"",""bd!A1:N1000""),11,FALSE))"),"")</f>
        <v/>
      </c>
      <c r="F718" s="5" t="str">
        <f>IFERROR(__xludf.DUMMYFUNCTION("if(A718="""","""",SPLIT(E718,"",""))"),"")</f>
        <v/>
      </c>
      <c r="G718" s="5"/>
      <c r="H718" s="6" t="str">
        <f t="shared" si="1"/>
        <v/>
      </c>
      <c r="K718" s="7"/>
    </row>
    <row r="719">
      <c r="A719" s="8"/>
      <c r="B719" s="5" t="str">
        <f>IFERROR(__xludf.DUMMYFUNCTION("IF(A719="""","""",VLOOKUP(A719,IMPORTRANGE(""https://docs.google.com/spreadsheets/d/1Kz8qNPZIqq10folTQrs7L1dYLQj0XaG2K3NIs_apK40/edit#gid=0"",""bd!A1:N1000""),2,FALSE))"),"")</f>
        <v/>
      </c>
      <c r="C719" s="5" t="str">
        <f>IFERROR(__xludf.DUMMYFUNCTION("IF($A719="""","""",VLOOKUP($A719,IMPORTRANGE(""https://docs.google.com/spreadsheets/d/1Kz8qNPZIqq10folTQrs7L1dYLQj0XaG2K3NIs_apK40/edit#gid=0"",""bd!A1:N1000""),3,FALSE))"),"")</f>
        <v/>
      </c>
      <c r="D719" s="5" t="str">
        <f>IFERROR(__xludf.DUMMYFUNCTION("IF($A719="""","""",VLOOKUP($A719,IMPORTRANGE(""https://docs.google.com/spreadsheets/d/1Kz8qNPZIqq10folTQrs7L1dYLQj0XaG2K3NIs_apK40/edit#gid=0"",""bd!A1:N1000""),12,FALSE))"),"")</f>
        <v/>
      </c>
      <c r="E719" s="5" t="str">
        <f>IFERROR(__xludf.DUMMYFUNCTION("IF($A719="""","""",VLOOKUP($A719,IMPORTRANGE(""https://docs.google.com/spreadsheets/d/1Kz8qNPZIqq10folTQrs7L1dYLQj0XaG2K3NIs_apK40/edit#gid=0"",""bd!A1:N1000""),11,FALSE))"),"")</f>
        <v/>
      </c>
      <c r="F719" s="5" t="str">
        <f>IFERROR(__xludf.DUMMYFUNCTION("if(A719="""","""",SPLIT(E719,"",""))"),"")</f>
        <v/>
      </c>
      <c r="G719" s="5"/>
      <c r="H719" s="6" t="str">
        <f t="shared" si="1"/>
        <v/>
      </c>
      <c r="K719" s="7"/>
    </row>
    <row r="720">
      <c r="A720" s="8"/>
      <c r="B720" s="5" t="str">
        <f>IFERROR(__xludf.DUMMYFUNCTION("IF(A720="""","""",VLOOKUP(A720,IMPORTRANGE(""https://docs.google.com/spreadsheets/d/1Kz8qNPZIqq10folTQrs7L1dYLQj0XaG2K3NIs_apK40/edit#gid=0"",""bd!A1:N1000""),2,FALSE))"),"")</f>
        <v/>
      </c>
      <c r="C720" s="5" t="str">
        <f>IFERROR(__xludf.DUMMYFUNCTION("IF($A720="""","""",VLOOKUP($A720,IMPORTRANGE(""https://docs.google.com/spreadsheets/d/1Kz8qNPZIqq10folTQrs7L1dYLQj0XaG2K3NIs_apK40/edit#gid=0"",""bd!A1:N1000""),3,FALSE))"),"")</f>
        <v/>
      </c>
      <c r="D720" s="5" t="str">
        <f>IFERROR(__xludf.DUMMYFUNCTION("IF($A720="""","""",VLOOKUP($A720,IMPORTRANGE(""https://docs.google.com/spreadsheets/d/1Kz8qNPZIqq10folTQrs7L1dYLQj0XaG2K3NIs_apK40/edit#gid=0"",""bd!A1:N1000""),12,FALSE))"),"")</f>
        <v/>
      </c>
      <c r="E720" s="5" t="str">
        <f>IFERROR(__xludf.DUMMYFUNCTION("IF($A720="""","""",VLOOKUP($A720,IMPORTRANGE(""https://docs.google.com/spreadsheets/d/1Kz8qNPZIqq10folTQrs7L1dYLQj0XaG2K3NIs_apK40/edit#gid=0"",""bd!A1:N1000""),11,FALSE))"),"")</f>
        <v/>
      </c>
      <c r="F720" s="5" t="str">
        <f>IFERROR(__xludf.DUMMYFUNCTION("if(A720="""","""",SPLIT(E720,"",""))"),"")</f>
        <v/>
      </c>
      <c r="G720" s="5"/>
      <c r="H720" s="6" t="str">
        <f t="shared" si="1"/>
        <v/>
      </c>
      <c r="K720" s="7"/>
    </row>
    <row r="721">
      <c r="A721" s="8"/>
      <c r="B721" s="5" t="str">
        <f>IFERROR(__xludf.DUMMYFUNCTION("IF(A721="""","""",VLOOKUP(A721,IMPORTRANGE(""https://docs.google.com/spreadsheets/d/1Kz8qNPZIqq10folTQrs7L1dYLQj0XaG2K3NIs_apK40/edit#gid=0"",""bd!A1:N1000""),2,FALSE))"),"")</f>
        <v/>
      </c>
      <c r="C721" s="5" t="str">
        <f>IFERROR(__xludf.DUMMYFUNCTION("IF($A721="""","""",VLOOKUP($A721,IMPORTRANGE(""https://docs.google.com/spreadsheets/d/1Kz8qNPZIqq10folTQrs7L1dYLQj0XaG2K3NIs_apK40/edit#gid=0"",""bd!A1:N1000""),3,FALSE))"),"")</f>
        <v/>
      </c>
      <c r="D721" s="5" t="str">
        <f>IFERROR(__xludf.DUMMYFUNCTION("IF($A721="""","""",VLOOKUP($A721,IMPORTRANGE(""https://docs.google.com/spreadsheets/d/1Kz8qNPZIqq10folTQrs7L1dYLQj0XaG2K3NIs_apK40/edit#gid=0"",""bd!A1:N1000""),12,FALSE))"),"")</f>
        <v/>
      </c>
      <c r="E721" s="5" t="str">
        <f>IFERROR(__xludf.DUMMYFUNCTION("IF($A721="""","""",VLOOKUP($A721,IMPORTRANGE(""https://docs.google.com/spreadsheets/d/1Kz8qNPZIqq10folTQrs7L1dYLQj0XaG2K3NIs_apK40/edit#gid=0"",""bd!A1:N1000""),11,FALSE))"),"")</f>
        <v/>
      </c>
      <c r="F721" s="5" t="str">
        <f>IFERROR(__xludf.DUMMYFUNCTION("if(A721="""","""",SPLIT(E721,"",""))"),"")</f>
        <v/>
      </c>
      <c r="G721" s="5"/>
      <c r="H721" s="6" t="str">
        <f t="shared" si="1"/>
        <v/>
      </c>
      <c r="K721" s="7"/>
    </row>
    <row r="722">
      <c r="A722" s="8"/>
      <c r="B722" s="5" t="str">
        <f>IFERROR(__xludf.DUMMYFUNCTION("IF(A722="""","""",VLOOKUP(A722,IMPORTRANGE(""https://docs.google.com/spreadsheets/d/1Kz8qNPZIqq10folTQrs7L1dYLQj0XaG2K3NIs_apK40/edit#gid=0"",""bd!A1:N1000""),2,FALSE))"),"")</f>
        <v/>
      </c>
      <c r="C722" s="5" t="str">
        <f>IFERROR(__xludf.DUMMYFUNCTION("IF($A722="""","""",VLOOKUP($A722,IMPORTRANGE(""https://docs.google.com/spreadsheets/d/1Kz8qNPZIqq10folTQrs7L1dYLQj0XaG2K3NIs_apK40/edit#gid=0"",""bd!A1:N1000""),3,FALSE))"),"")</f>
        <v/>
      </c>
      <c r="D722" s="5" t="str">
        <f>IFERROR(__xludf.DUMMYFUNCTION("IF($A722="""","""",VLOOKUP($A722,IMPORTRANGE(""https://docs.google.com/spreadsheets/d/1Kz8qNPZIqq10folTQrs7L1dYLQj0XaG2K3NIs_apK40/edit#gid=0"",""bd!A1:N1000""),12,FALSE))"),"")</f>
        <v/>
      </c>
      <c r="E722" s="5" t="str">
        <f>IFERROR(__xludf.DUMMYFUNCTION("IF($A722="""","""",VLOOKUP($A722,IMPORTRANGE(""https://docs.google.com/spreadsheets/d/1Kz8qNPZIqq10folTQrs7L1dYLQj0XaG2K3NIs_apK40/edit#gid=0"",""bd!A1:N1000""),11,FALSE))"),"")</f>
        <v/>
      </c>
      <c r="F722" s="5" t="str">
        <f>IFERROR(__xludf.DUMMYFUNCTION("if(A722="""","""",SPLIT(E722,"",""))"),"")</f>
        <v/>
      </c>
      <c r="G722" s="5"/>
      <c r="H722" s="6" t="str">
        <f t="shared" si="1"/>
        <v/>
      </c>
      <c r="K722" s="7"/>
    </row>
    <row r="723">
      <c r="A723" s="8"/>
      <c r="B723" s="5" t="str">
        <f>IFERROR(__xludf.DUMMYFUNCTION("IF(A723="""","""",VLOOKUP(A723,IMPORTRANGE(""https://docs.google.com/spreadsheets/d/1Kz8qNPZIqq10folTQrs7L1dYLQj0XaG2K3NIs_apK40/edit#gid=0"",""bd!A1:N1000""),2,FALSE))"),"")</f>
        <v/>
      </c>
      <c r="C723" s="5" t="str">
        <f>IFERROR(__xludf.DUMMYFUNCTION("IF($A723="""","""",VLOOKUP($A723,IMPORTRANGE(""https://docs.google.com/spreadsheets/d/1Kz8qNPZIqq10folTQrs7L1dYLQj0XaG2K3NIs_apK40/edit#gid=0"",""bd!A1:N1000""),3,FALSE))"),"")</f>
        <v/>
      </c>
      <c r="D723" s="5" t="str">
        <f>IFERROR(__xludf.DUMMYFUNCTION("IF($A723="""","""",VLOOKUP($A723,IMPORTRANGE(""https://docs.google.com/spreadsheets/d/1Kz8qNPZIqq10folTQrs7L1dYLQj0XaG2K3NIs_apK40/edit#gid=0"",""bd!A1:N1000""),12,FALSE))"),"")</f>
        <v/>
      </c>
      <c r="E723" s="5" t="str">
        <f>IFERROR(__xludf.DUMMYFUNCTION("IF($A723="""","""",VLOOKUP($A723,IMPORTRANGE(""https://docs.google.com/spreadsheets/d/1Kz8qNPZIqq10folTQrs7L1dYLQj0XaG2K3NIs_apK40/edit#gid=0"",""bd!A1:N1000""),11,FALSE))"),"")</f>
        <v/>
      </c>
      <c r="F723" s="5" t="str">
        <f>IFERROR(__xludf.DUMMYFUNCTION("if(A723="""","""",SPLIT(E723,"",""))"),"")</f>
        <v/>
      </c>
      <c r="G723" s="5"/>
      <c r="H723" s="6" t="str">
        <f t="shared" si="1"/>
        <v/>
      </c>
      <c r="K723" s="7"/>
    </row>
    <row r="724">
      <c r="A724" s="8"/>
      <c r="B724" s="5" t="str">
        <f>IFERROR(__xludf.DUMMYFUNCTION("IF(A724="""","""",VLOOKUP(A724,IMPORTRANGE(""https://docs.google.com/spreadsheets/d/1Kz8qNPZIqq10folTQrs7L1dYLQj0XaG2K3NIs_apK40/edit#gid=0"",""bd!A1:N1000""),2,FALSE))"),"")</f>
        <v/>
      </c>
      <c r="C724" s="5" t="str">
        <f>IFERROR(__xludf.DUMMYFUNCTION("IF($A724="""","""",VLOOKUP($A724,IMPORTRANGE(""https://docs.google.com/spreadsheets/d/1Kz8qNPZIqq10folTQrs7L1dYLQj0XaG2K3NIs_apK40/edit#gid=0"",""bd!A1:N1000""),3,FALSE))"),"")</f>
        <v/>
      </c>
      <c r="D724" s="5" t="str">
        <f>IFERROR(__xludf.DUMMYFUNCTION("IF($A724="""","""",VLOOKUP($A724,IMPORTRANGE(""https://docs.google.com/spreadsheets/d/1Kz8qNPZIqq10folTQrs7L1dYLQj0XaG2K3NIs_apK40/edit#gid=0"",""bd!A1:N1000""),12,FALSE))"),"")</f>
        <v/>
      </c>
      <c r="E724" s="5" t="str">
        <f>IFERROR(__xludf.DUMMYFUNCTION("IF($A724="""","""",VLOOKUP($A724,IMPORTRANGE(""https://docs.google.com/spreadsheets/d/1Kz8qNPZIqq10folTQrs7L1dYLQj0XaG2K3NIs_apK40/edit#gid=0"",""bd!A1:N1000""),11,FALSE))"),"")</f>
        <v/>
      </c>
      <c r="F724" s="5" t="str">
        <f>IFERROR(__xludf.DUMMYFUNCTION("if(A724="""","""",SPLIT(E724,"",""))"),"")</f>
        <v/>
      </c>
      <c r="G724" s="5"/>
      <c r="H724" s="6" t="str">
        <f t="shared" si="1"/>
        <v/>
      </c>
      <c r="K724" s="7"/>
    </row>
    <row r="725">
      <c r="A725" s="8"/>
      <c r="B725" s="5" t="str">
        <f>IFERROR(__xludf.DUMMYFUNCTION("IF(A725="""","""",VLOOKUP(A725,IMPORTRANGE(""https://docs.google.com/spreadsheets/d/1Kz8qNPZIqq10folTQrs7L1dYLQj0XaG2K3NIs_apK40/edit#gid=0"",""bd!A1:N1000""),2,FALSE))"),"")</f>
        <v/>
      </c>
      <c r="C725" s="5" t="str">
        <f>IFERROR(__xludf.DUMMYFUNCTION("IF($A725="""","""",VLOOKUP($A725,IMPORTRANGE(""https://docs.google.com/spreadsheets/d/1Kz8qNPZIqq10folTQrs7L1dYLQj0XaG2K3NIs_apK40/edit#gid=0"",""bd!A1:N1000""),3,FALSE))"),"")</f>
        <v/>
      </c>
      <c r="D725" s="5" t="str">
        <f>IFERROR(__xludf.DUMMYFUNCTION("IF($A725="""","""",VLOOKUP($A725,IMPORTRANGE(""https://docs.google.com/spreadsheets/d/1Kz8qNPZIqq10folTQrs7L1dYLQj0XaG2K3NIs_apK40/edit#gid=0"",""bd!A1:N1000""),12,FALSE))"),"")</f>
        <v/>
      </c>
      <c r="E725" s="5" t="str">
        <f>IFERROR(__xludf.DUMMYFUNCTION("IF($A725="""","""",VLOOKUP($A725,IMPORTRANGE(""https://docs.google.com/spreadsheets/d/1Kz8qNPZIqq10folTQrs7L1dYLQj0XaG2K3NIs_apK40/edit#gid=0"",""bd!A1:N1000""),11,FALSE))"),"")</f>
        <v/>
      </c>
      <c r="F725" s="5" t="str">
        <f>IFERROR(__xludf.DUMMYFUNCTION("if(A725="""","""",SPLIT(E725,"",""))"),"")</f>
        <v/>
      </c>
      <c r="G725" s="5"/>
      <c r="H725" s="6" t="str">
        <f t="shared" si="1"/>
        <v/>
      </c>
      <c r="K725" s="7"/>
    </row>
    <row r="726">
      <c r="A726" s="8"/>
      <c r="B726" s="5" t="str">
        <f>IFERROR(__xludf.DUMMYFUNCTION("IF(A726="""","""",VLOOKUP(A726,IMPORTRANGE(""https://docs.google.com/spreadsheets/d/1Kz8qNPZIqq10folTQrs7L1dYLQj0XaG2K3NIs_apK40/edit#gid=0"",""bd!A1:N1000""),2,FALSE))"),"")</f>
        <v/>
      </c>
      <c r="C726" s="5" t="str">
        <f>IFERROR(__xludf.DUMMYFUNCTION("IF($A726="""","""",VLOOKUP($A726,IMPORTRANGE(""https://docs.google.com/spreadsheets/d/1Kz8qNPZIqq10folTQrs7L1dYLQj0XaG2K3NIs_apK40/edit#gid=0"",""bd!A1:N1000""),3,FALSE))"),"")</f>
        <v/>
      </c>
      <c r="D726" s="5" t="str">
        <f>IFERROR(__xludf.DUMMYFUNCTION("IF($A726="""","""",VLOOKUP($A726,IMPORTRANGE(""https://docs.google.com/spreadsheets/d/1Kz8qNPZIqq10folTQrs7L1dYLQj0XaG2K3NIs_apK40/edit#gid=0"",""bd!A1:N1000""),12,FALSE))"),"")</f>
        <v/>
      </c>
      <c r="E726" s="5" t="str">
        <f>IFERROR(__xludf.DUMMYFUNCTION("IF($A726="""","""",VLOOKUP($A726,IMPORTRANGE(""https://docs.google.com/spreadsheets/d/1Kz8qNPZIqq10folTQrs7L1dYLQj0XaG2K3NIs_apK40/edit#gid=0"",""bd!A1:N1000""),11,FALSE))"),"")</f>
        <v/>
      </c>
      <c r="F726" s="5" t="str">
        <f>IFERROR(__xludf.DUMMYFUNCTION("if(A726="""","""",SPLIT(E726,"",""))"),"")</f>
        <v/>
      </c>
      <c r="G726" s="5"/>
      <c r="H726" s="6" t="str">
        <f t="shared" si="1"/>
        <v/>
      </c>
      <c r="K726" s="7"/>
    </row>
    <row r="727">
      <c r="A727" s="8"/>
      <c r="B727" s="5" t="str">
        <f>IFERROR(__xludf.DUMMYFUNCTION("IF(A727="""","""",VLOOKUP(A727,IMPORTRANGE(""https://docs.google.com/spreadsheets/d/1Kz8qNPZIqq10folTQrs7L1dYLQj0XaG2K3NIs_apK40/edit#gid=0"",""bd!A1:N1000""),2,FALSE))"),"")</f>
        <v/>
      </c>
      <c r="C727" s="5" t="str">
        <f>IFERROR(__xludf.DUMMYFUNCTION("IF($A727="""","""",VLOOKUP($A727,IMPORTRANGE(""https://docs.google.com/spreadsheets/d/1Kz8qNPZIqq10folTQrs7L1dYLQj0XaG2K3NIs_apK40/edit#gid=0"",""bd!A1:N1000""),3,FALSE))"),"")</f>
        <v/>
      </c>
      <c r="D727" s="5" t="str">
        <f>IFERROR(__xludf.DUMMYFUNCTION("IF($A727="""","""",VLOOKUP($A727,IMPORTRANGE(""https://docs.google.com/spreadsheets/d/1Kz8qNPZIqq10folTQrs7L1dYLQj0XaG2K3NIs_apK40/edit#gid=0"",""bd!A1:N1000""),12,FALSE))"),"")</f>
        <v/>
      </c>
      <c r="E727" s="5" t="str">
        <f>IFERROR(__xludf.DUMMYFUNCTION("IF($A727="""","""",VLOOKUP($A727,IMPORTRANGE(""https://docs.google.com/spreadsheets/d/1Kz8qNPZIqq10folTQrs7L1dYLQj0XaG2K3NIs_apK40/edit#gid=0"",""bd!A1:N1000""),11,FALSE))"),"")</f>
        <v/>
      </c>
      <c r="F727" s="5" t="str">
        <f>IFERROR(__xludf.DUMMYFUNCTION("if(A727="""","""",SPLIT(E727,"",""))"),"")</f>
        <v/>
      </c>
      <c r="G727" s="5"/>
      <c r="H727" s="6" t="str">
        <f t="shared" si="1"/>
        <v/>
      </c>
      <c r="K727" s="7"/>
    </row>
    <row r="728">
      <c r="A728" s="8"/>
      <c r="B728" s="5" t="str">
        <f>IFERROR(__xludf.DUMMYFUNCTION("IF(A728="""","""",VLOOKUP(A728,IMPORTRANGE(""https://docs.google.com/spreadsheets/d/1Kz8qNPZIqq10folTQrs7L1dYLQj0XaG2K3NIs_apK40/edit#gid=0"",""bd!A1:N1000""),2,FALSE))"),"")</f>
        <v/>
      </c>
      <c r="C728" s="5" t="str">
        <f>IFERROR(__xludf.DUMMYFUNCTION("IF($A728="""","""",VLOOKUP($A728,IMPORTRANGE(""https://docs.google.com/spreadsheets/d/1Kz8qNPZIqq10folTQrs7L1dYLQj0XaG2K3NIs_apK40/edit#gid=0"",""bd!A1:N1000""),3,FALSE))"),"")</f>
        <v/>
      </c>
      <c r="D728" s="5" t="str">
        <f>IFERROR(__xludf.DUMMYFUNCTION("IF($A728="""","""",VLOOKUP($A728,IMPORTRANGE(""https://docs.google.com/spreadsheets/d/1Kz8qNPZIqq10folTQrs7L1dYLQj0XaG2K3NIs_apK40/edit#gid=0"",""bd!A1:N1000""),12,FALSE))"),"")</f>
        <v/>
      </c>
      <c r="E728" s="5" t="str">
        <f>IFERROR(__xludf.DUMMYFUNCTION("IF($A728="""","""",VLOOKUP($A728,IMPORTRANGE(""https://docs.google.com/spreadsheets/d/1Kz8qNPZIqq10folTQrs7L1dYLQj0XaG2K3NIs_apK40/edit#gid=0"",""bd!A1:N1000""),11,FALSE))"),"")</f>
        <v/>
      </c>
      <c r="F728" s="5" t="str">
        <f>IFERROR(__xludf.DUMMYFUNCTION("if(A728="""","""",SPLIT(E728,"",""))"),"")</f>
        <v/>
      </c>
      <c r="G728" s="5"/>
      <c r="H728" s="6" t="str">
        <f t="shared" si="1"/>
        <v/>
      </c>
      <c r="K728" s="7"/>
    </row>
    <row r="729">
      <c r="A729" s="8"/>
      <c r="B729" s="5" t="str">
        <f>IFERROR(__xludf.DUMMYFUNCTION("IF(A729="""","""",VLOOKUP(A729,IMPORTRANGE(""https://docs.google.com/spreadsheets/d/1Kz8qNPZIqq10folTQrs7L1dYLQj0XaG2K3NIs_apK40/edit#gid=0"",""bd!A1:N1000""),2,FALSE))"),"")</f>
        <v/>
      </c>
      <c r="C729" s="5" t="str">
        <f>IFERROR(__xludf.DUMMYFUNCTION("IF($A729="""","""",VLOOKUP($A729,IMPORTRANGE(""https://docs.google.com/spreadsheets/d/1Kz8qNPZIqq10folTQrs7L1dYLQj0XaG2K3NIs_apK40/edit#gid=0"",""bd!A1:N1000""),3,FALSE))"),"")</f>
        <v/>
      </c>
      <c r="D729" s="5" t="str">
        <f>IFERROR(__xludf.DUMMYFUNCTION("IF($A729="""","""",VLOOKUP($A729,IMPORTRANGE(""https://docs.google.com/spreadsheets/d/1Kz8qNPZIqq10folTQrs7L1dYLQj0XaG2K3NIs_apK40/edit#gid=0"",""bd!A1:N1000""),12,FALSE))"),"")</f>
        <v/>
      </c>
      <c r="E729" s="5" t="str">
        <f>IFERROR(__xludf.DUMMYFUNCTION("IF($A729="""","""",VLOOKUP($A729,IMPORTRANGE(""https://docs.google.com/spreadsheets/d/1Kz8qNPZIqq10folTQrs7L1dYLQj0XaG2K3NIs_apK40/edit#gid=0"",""bd!A1:N1000""),11,FALSE))"),"")</f>
        <v/>
      </c>
      <c r="F729" s="5" t="str">
        <f>IFERROR(__xludf.DUMMYFUNCTION("if(A729="""","""",SPLIT(E729,"",""))"),"")</f>
        <v/>
      </c>
      <c r="G729" s="5"/>
      <c r="H729" s="6" t="str">
        <f t="shared" si="1"/>
        <v/>
      </c>
      <c r="K729" s="7"/>
    </row>
    <row r="730">
      <c r="A730" s="8"/>
      <c r="B730" s="5" t="str">
        <f>IFERROR(__xludf.DUMMYFUNCTION("IF(A730="""","""",VLOOKUP(A730,IMPORTRANGE(""https://docs.google.com/spreadsheets/d/1Kz8qNPZIqq10folTQrs7L1dYLQj0XaG2K3NIs_apK40/edit#gid=0"",""bd!A1:N1000""),2,FALSE))"),"")</f>
        <v/>
      </c>
      <c r="C730" s="5" t="str">
        <f>IFERROR(__xludf.DUMMYFUNCTION("IF($A730="""","""",VLOOKUP($A730,IMPORTRANGE(""https://docs.google.com/spreadsheets/d/1Kz8qNPZIqq10folTQrs7L1dYLQj0XaG2K3NIs_apK40/edit#gid=0"",""bd!A1:N1000""),3,FALSE))"),"")</f>
        <v/>
      </c>
      <c r="D730" s="5" t="str">
        <f>IFERROR(__xludf.DUMMYFUNCTION("IF($A730="""","""",VLOOKUP($A730,IMPORTRANGE(""https://docs.google.com/spreadsheets/d/1Kz8qNPZIqq10folTQrs7L1dYLQj0XaG2K3NIs_apK40/edit#gid=0"",""bd!A1:N1000""),12,FALSE))"),"")</f>
        <v/>
      </c>
      <c r="E730" s="5" t="str">
        <f>IFERROR(__xludf.DUMMYFUNCTION("IF($A730="""","""",VLOOKUP($A730,IMPORTRANGE(""https://docs.google.com/spreadsheets/d/1Kz8qNPZIqq10folTQrs7L1dYLQj0XaG2K3NIs_apK40/edit#gid=0"",""bd!A1:N1000""),11,FALSE))"),"")</f>
        <v/>
      </c>
      <c r="F730" s="5" t="str">
        <f>IFERROR(__xludf.DUMMYFUNCTION("if(A730="""","""",SPLIT(E730,"",""))"),"")</f>
        <v/>
      </c>
      <c r="G730" s="5"/>
      <c r="H730" s="6" t="str">
        <f t="shared" si="1"/>
        <v/>
      </c>
      <c r="K730" s="7"/>
    </row>
    <row r="731">
      <c r="A731" s="8"/>
      <c r="B731" s="5" t="str">
        <f>IFERROR(__xludf.DUMMYFUNCTION("IF(A731="""","""",VLOOKUP(A731,IMPORTRANGE(""https://docs.google.com/spreadsheets/d/1Kz8qNPZIqq10folTQrs7L1dYLQj0XaG2K3NIs_apK40/edit#gid=0"",""bd!A1:N1000""),2,FALSE))"),"")</f>
        <v/>
      </c>
      <c r="C731" s="5" t="str">
        <f>IFERROR(__xludf.DUMMYFUNCTION("IF($A731="""","""",VLOOKUP($A731,IMPORTRANGE(""https://docs.google.com/spreadsheets/d/1Kz8qNPZIqq10folTQrs7L1dYLQj0XaG2K3NIs_apK40/edit#gid=0"",""bd!A1:N1000""),3,FALSE))"),"")</f>
        <v/>
      </c>
      <c r="D731" s="5" t="str">
        <f>IFERROR(__xludf.DUMMYFUNCTION("IF($A731="""","""",VLOOKUP($A731,IMPORTRANGE(""https://docs.google.com/spreadsheets/d/1Kz8qNPZIqq10folTQrs7L1dYLQj0XaG2K3NIs_apK40/edit#gid=0"",""bd!A1:N1000""),12,FALSE))"),"")</f>
        <v/>
      </c>
      <c r="E731" s="5" t="str">
        <f>IFERROR(__xludf.DUMMYFUNCTION("IF($A731="""","""",VLOOKUP($A731,IMPORTRANGE(""https://docs.google.com/spreadsheets/d/1Kz8qNPZIqq10folTQrs7L1dYLQj0XaG2K3NIs_apK40/edit#gid=0"",""bd!A1:N1000""),11,FALSE))"),"")</f>
        <v/>
      </c>
      <c r="F731" s="5" t="str">
        <f>IFERROR(__xludf.DUMMYFUNCTION("if(A731="""","""",SPLIT(E731,"",""))"),"")</f>
        <v/>
      </c>
      <c r="G731" s="5"/>
      <c r="H731" s="6" t="str">
        <f t="shared" si="1"/>
        <v/>
      </c>
      <c r="K731" s="7"/>
    </row>
    <row r="732">
      <c r="A732" s="8"/>
      <c r="B732" s="5" t="str">
        <f>IFERROR(__xludf.DUMMYFUNCTION("IF(A732="""","""",VLOOKUP(A732,IMPORTRANGE(""https://docs.google.com/spreadsheets/d/1Kz8qNPZIqq10folTQrs7L1dYLQj0XaG2K3NIs_apK40/edit#gid=0"",""bd!A1:N1000""),2,FALSE))"),"")</f>
        <v/>
      </c>
      <c r="C732" s="5" t="str">
        <f>IFERROR(__xludf.DUMMYFUNCTION("IF($A732="""","""",VLOOKUP($A732,IMPORTRANGE(""https://docs.google.com/spreadsheets/d/1Kz8qNPZIqq10folTQrs7L1dYLQj0XaG2K3NIs_apK40/edit#gid=0"",""bd!A1:N1000""),3,FALSE))"),"")</f>
        <v/>
      </c>
      <c r="D732" s="5" t="str">
        <f>IFERROR(__xludf.DUMMYFUNCTION("IF($A732="""","""",VLOOKUP($A732,IMPORTRANGE(""https://docs.google.com/spreadsheets/d/1Kz8qNPZIqq10folTQrs7L1dYLQj0XaG2K3NIs_apK40/edit#gid=0"",""bd!A1:N1000""),12,FALSE))"),"")</f>
        <v/>
      </c>
      <c r="E732" s="5" t="str">
        <f>IFERROR(__xludf.DUMMYFUNCTION("IF($A732="""","""",VLOOKUP($A732,IMPORTRANGE(""https://docs.google.com/spreadsheets/d/1Kz8qNPZIqq10folTQrs7L1dYLQj0XaG2K3NIs_apK40/edit#gid=0"",""bd!A1:N1000""),11,FALSE))"),"")</f>
        <v/>
      </c>
      <c r="F732" s="5" t="str">
        <f>IFERROR(__xludf.DUMMYFUNCTION("if(A732="""","""",SPLIT(E732,"",""))"),"")</f>
        <v/>
      </c>
      <c r="G732" s="5"/>
      <c r="H732" s="6" t="str">
        <f t="shared" si="1"/>
        <v/>
      </c>
      <c r="K732" s="7"/>
    </row>
    <row r="733">
      <c r="A733" s="8"/>
      <c r="B733" s="5" t="str">
        <f>IFERROR(__xludf.DUMMYFUNCTION("IF(A733="""","""",VLOOKUP(A733,IMPORTRANGE(""https://docs.google.com/spreadsheets/d/1Kz8qNPZIqq10folTQrs7L1dYLQj0XaG2K3NIs_apK40/edit#gid=0"",""bd!A1:N1000""),2,FALSE))"),"")</f>
        <v/>
      </c>
      <c r="C733" s="5" t="str">
        <f>IFERROR(__xludf.DUMMYFUNCTION("IF($A733="""","""",VLOOKUP($A733,IMPORTRANGE(""https://docs.google.com/spreadsheets/d/1Kz8qNPZIqq10folTQrs7L1dYLQj0XaG2K3NIs_apK40/edit#gid=0"",""bd!A1:N1000""),3,FALSE))"),"")</f>
        <v/>
      </c>
      <c r="D733" s="5" t="str">
        <f>IFERROR(__xludf.DUMMYFUNCTION("IF($A733="""","""",VLOOKUP($A733,IMPORTRANGE(""https://docs.google.com/spreadsheets/d/1Kz8qNPZIqq10folTQrs7L1dYLQj0XaG2K3NIs_apK40/edit#gid=0"",""bd!A1:N1000""),12,FALSE))"),"")</f>
        <v/>
      </c>
      <c r="E733" s="5" t="str">
        <f>IFERROR(__xludf.DUMMYFUNCTION("IF($A733="""","""",VLOOKUP($A733,IMPORTRANGE(""https://docs.google.com/spreadsheets/d/1Kz8qNPZIqq10folTQrs7L1dYLQj0XaG2K3NIs_apK40/edit#gid=0"",""bd!A1:N1000""),11,FALSE))"),"")</f>
        <v/>
      </c>
      <c r="F733" s="5" t="str">
        <f>IFERROR(__xludf.DUMMYFUNCTION("if(A733="""","""",SPLIT(E733,"",""))"),"")</f>
        <v/>
      </c>
      <c r="G733" s="5"/>
      <c r="H733" s="6" t="str">
        <f t="shared" si="1"/>
        <v/>
      </c>
      <c r="K733" s="7"/>
    </row>
    <row r="734">
      <c r="A734" s="8"/>
      <c r="B734" s="5" t="str">
        <f>IFERROR(__xludf.DUMMYFUNCTION("IF(A734="""","""",VLOOKUP(A734,IMPORTRANGE(""https://docs.google.com/spreadsheets/d/1Kz8qNPZIqq10folTQrs7L1dYLQj0XaG2K3NIs_apK40/edit#gid=0"",""bd!A1:N1000""),2,FALSE))"),"")</f>
        <v/>
      </c>
      <c r="C734" s="5" t="str">
        <f>IFERROR(__xludf.DUMMYFUNCTION("IF($A734="""","""",VLOOKUP($A734,IMPORTRANGE(""https://docs.google.com/spreadsheets/d/1Kz8qNPZIqq10folTQrs7L1dYLQj0XaG2K3NIs_apK40/edit#gid=0"",""bd!A1:N1000""),3,FALSE))"),"")</f>
        <v/>
      </c>
      <c r="D734" s="5" t="str">
        <f>IFERROR(__xludf.DUMMYFUNCTION("IF($A734="""","""",VLOOKUP($A734,IMPORTRANGE(""https://docs.google.com/spreadsheets/d/1Kz8qNPZIqq10folTQrs7L1dYLQj0XaG2K3NIs_apK40/edit#gid=0"",""bd!A1:N1000""),12,FALSE))"),"")</f>
        <v/>
      </c>
      <c r="E734" s="5" t="str">
        <f>IFERROR(__xludf.DUMMYFUNCTION("IF($A734="""","""",VLOOKUP($A734,IMPORTRANGE(""https://docs.google.com/spreadsheets/d/1Kz8qNPZIqq10folTQrs7L1dYLQj0XaG2K3NIs_apK40/edit#gid=0"",""bd!A1:N1000""),11,FALSE))"),"")</f>
        <v/>
      </c>
      <c r="F734" s="5" t="str">
        <f>IFERROR(__xludf.DUMMYFUNCTION("if(A734="""","""",SPLIT(E734,"",""))"),"")</f>
        <v/>
      </c>
      <c r="G734" s="5"/>
      <c r="H734" s="6" t="str">
        <f t="shared" si="1"/>
        <v/>
      </c>
      <c r="K734" s="7"/>
    </row>
    <row r="735">
      <c r="A735" s="8"/>
      <c r="B735" s="5" t="str">
        <f>IFERROR(__xludf.DUMMYFUNCTION("IF(A735="""","""",VLOOKUP(A735,IMPORTRANGE(""https://docs.google.com/spreadsheets/d/1Kz8qNPZIqq10folTQrs7L1dYLQj0XaG2K3NIs_apK40/edit#gid=0"",""bd!A1:N1000""),2,FALSE))"),"")</f>
        <v/>
      </c>
      <c r="C735" s="5" t="str">
        <f>IFERROR(__xludf.DUMMYFUNCTION("IF($A735="""","""",VLOOKUP($A735,IMPORTRANGE(""https://docs.google.com/spreadsheets/d/1Kz8qNPZIqq10folTQrs7L1dYLQj0XaG2K3NIs_apK40/edit#gid=0"",""bd!A1:N1000""),3,FALSE))"),"")</f>
        <v/>
      </c>
      <c r="D735" s="5" t="str">
        <f>IFERROR(__xludf.DUMMYFUNCTION("IF($A735="""","""",VLOOKUP($A735,IMPORTRANGE(""https://docs.google.com/spreadsheets/d/1Kz8qNPZIqq10folTQrs7L1dYLQj0XaG2K3NIs_apK40/edit#gid=0"",""bd!A1:N1000""),12,FALSE))"),"")</f>
        <v/>
      </c>
      <c r="E735" s="5" t="str">
        <f>IFERROR(__xludf.DUMMYFUNCTION("IF($A735="""","""",VLOOKUP($A735,IMPORTRANGE(""https://docs.google.com/spreadsheets/d/1Kz8qNPZIqq10folTQrs7L1dYLQj0XaG2K3NIs_apK40/edit#gid=0"",""bd!A1:N1000""),11,FALSE))"),"")</f>
        <v/>
      </c>
      <c r="F735" s="5" t="str">
        <f>IFERROR(__xludf.DUMMYFUNCTION("if(A735="""","""",SPLIT(E735,"",""))"),"")</f>
        <v/>
      </c>
      <c r="G735" s="5"/>
      <c r="H735" s="6" t="str">
        <f t="shared" si="1"/>
        <v/>
      </c>
      <c r="K735" s="7"/>
    </row>
    <row r="736">
      <c r="A736" s="8"/>
      <c r="B736" s="5" t="str">
        <f>IFERROR(__xludf.DUMMYFUNCTION("IF(A736="""","""",VLOOKUP(A736,IMPORTRANGE(""https://docs.google.com/spreadsheets/d/1Kz8qNPZIqq10folTQrs7L1dYLQj0XaG2K3NIs_apK40/edit#gid=0"",""bd!A1:N1000""),2,FALSE))"),"")</f>
        <v/>
      </c>
      <c r="C736" s="5" t="str">
        <f>IFERROR(__xludf.DUMMYFUNCTION("IF($A736="""","""",VLOOKUP($A736,IMPORTRANGE(""https://docs.google.com/spreadsheets/d/1Kz8qNPZIqq10folTQrs7L1dYLQj0XaG2K3NIs_apK40/edit#gid=0"",""bd!A1:N1000""),3,FALSE))"),"")</f>
        <v/>
      </c>
      <c r="D736" s="5" t="str">
        <f>IFERROR(__xludf.DUMMYFUNCTION("IF($A736="""","""",VLOOKUP($A736,IMPORTRANGE(""https://docs.google.com/spreadsheets/d/1Kz8qNPZIqq10folTQrs7L1dYLQj0XaG2K3NIs_apK40/edit#gid=0"",""bd!A1:N1000""),12,FALSE))"),"")</f>
        <v/>
      </c>
      <c r="E736" s="5" t="str">
        <f>IFERROR(__xludf.DUMMYFUNCTION("IF($A736="""","""",VLOOKUP($A736,IMPORTRANGE(""https://docs.google.com/spreadsheets/d/1Kz8qNPZIqq10folTQrs7L1dYLQj0XaG2K3NIs_apK40/edit#gid=0"",""bd!A1:N1000""),11,FALSE))"),"")</f>
        <v/>
      </c>
      <c r="F736" s="5" t="str">
        <f>IFERROR(__xludf.DUMMYFUNCTION("if(A736="""","""",SPLIT(E736,"",""))"),"")</f>
        <v/>
      </c>
      <c r="G736" s="5"/>
      <c r="H736" s="6" t="str">
        <f t="shared" si="1"/>
        <v/>
      </c>
      <c r="K736" s="7"/>
    </row>
    <row r="737">
      <c r="A737" s="8"/>
      <c r="B737" s="5" t="str">
        <f>IFERROR(__xludf.DUMMYFUNCTION("IF(A737="""","""",VLOOKUP(A737,IMPORTRANGE(""https://docs.google.com/spreadsheets/d/1Kz8qNPZIqq10folTQrs7L1dYLQj0XaG2K3NIs_apK40/edit#gid=0"",""bd!A1:N1000""),2,FALSE))"),"")</f>
        <v/>
      </c>
      <c r="C737" s="5" t="str">
        <f>IFERROR(__xludf.DUMMYFUNCTION("IF($A737="""","""",VLOOKUP($A737,IMPORTRANGE(""https://docs.google.com/spreadsheets/d/1Kz8qNPZIqq10folTQrs7L1dYLQj0XaG2K3NIs_apK40/edit#gid=0"",""bd!A1:N1000""),3,FALSE))"),"")</f>
        <v/>
      </c>
      <c r="D737" s="5" t="str">
        <f>IFERROR(__xludf.DUMMYFUNCTION("IF($A737="""","""",VLOOKUP($A737,IMPORTRANGE(""https://docs.google.com/spreadsheets/d/1Kz8qNPZIqq10folTQrs7L1dYLQj0XaG2K3NIs_apK40/edit#gid=0"",""bd!A1:N1000""),12,FALSE))"),"")</f>
        <v/>
      </c>
      <c r="E737" s="5" t="str">
        <f>IFERROR(__xludf.DUMMYFUNCTION("IF($A737="""","""",VLOOKUP($A737,IMPORTRANGE(""https://docs.google.com/spreadsheets/d/1Kz8qNPZIqq10folTQrs7L1dYLQj0XaG2K3NIs_apK40/edit#gid=0"",""bd!A1:N1000""),11,FALSE))"),"")</f>
        <v/>
      </c>
      <c r="F737" s="5" t="str">
        <f>IFERROR(__xludf.DUMMYFUNCTION("if(A737="""","""",SPLIT(E737,"",""))"),"")</f>
        <v/>
      </c>
      <c r="G737" s="5"/>
      <c r="H737" s="6" t="str">
        <f t="shared" si="1"/>
        <v/>
      </c>
      <c r="K737" s="7"/>
    </row>
    <row r="738">
      <c r="A738" s="8"/>
      <c r="B738" s="5" t="str">
        <f>IFERROR(__xludf.DUMMYFUNCTION("IF(A738="""","""",VLOOKUP(A738,IMPORTRANGE(""https://docs.google.com/spreadsheets/d/1Kz8qNPZIqq10folTQrs7L1dYLQj0XaG2K3NIs_apK40/edit#gid=0"",""bd!A1:N1000""),2,FALSE))"),"")</f>
        <v/>
      </c>
      <c r="C738" s="5" t="str">
        <f>IFERROR(__xludf.DUMMYFUNCTION("IF($A738="""","""",VLOOKUP($A738,IMPORTRANGE(""https://docs.google.com/spreadsheets/d/1Kz8qNPZIqq10folTQrs7L1dYLQj0XaG2K3NIs_apK40/edit#gid=0"",""bd!A1:N1000""),3,FALSE))"),"")</f>
        <v/>
      </c>
      <c r="D738" s="5" t="str">
        <f>IFERROR(__xludf.DUMMYFUNCTION("IF($A738="""","""",VLOOKUP($A738,IMPORTRANGE(""https://docs.google.com/spreadsheets/d/1Kz8qNPZIqq10folTQrs7L1dYLQj0XaG2K3NIs_apK40/edit#gid=0"",""bd!A1:N1000""),12,FALSE))"),"")</f>
        <v/>
      </c>
      <c r="E738" s="5" t="str">
        <f>IFERROR(__xludf.DUMMYFUNCTION("IF($A738="""","""",VLOOKUP($A738,IMPORTRANGE(""https://docs.google.com/spreadsheets/d/1Kz8qNPZIqq10folTQrs7L1dYLQj0XaG2K3NIs_apK40/edit#gid=0"",""bd!A1:N1000""),11,FALSE))"),"")</f>
        <v/>
      </c>
      <c r="F738" s="5" t="str">
        <f>IFERROR(__xludf.DUMMYFUNCTION("if(A738="""","""",SPLIT(E738,"",""))"),"")</f>
        <v/>
      </c>
      <c r="G738" s="5"/>
      <c r="H738" s="6" t="str">
        <f t="shared" si="1"/>
        <v/>
      </c>
      <c r="K738" s="7"/>
    </row>
    <row r="739">
      <c r="A739" s="8"/>
      <c r="B739" s="5" t="str">
        <f>IFERROR(__xludf.DUMMYFUNCTION("IF(A739="""","""",VLOOKUP(A739,IMPORTRANGE(""https://docs.google.com/spreadsheets/d/1Kz8qNPZIqq10folTQrs7L1dYLQj0XaG2K3NIs_apK40/edit#gid=0"",""bd!A1:N1000""),2,FALSE))"),"")</f>
        <v/>
      </c>
      <c r="C739" s="5" t="str">
        <f>IFERROR(__xludf.DUMMYFUNCTION("IF($A739="""","""",VLOOKUP($A739,IMPORTRANGE(""https://docs.google.com/spreadsheets/d/1Kz8qNPZIqq10folTQrs7L1dYLQj0XaG2K3NIs_apK40/edit#gid=0"",""bd!A1:N1000""),3,FALSE))"),"")</f>
        <v/>
      </c>
      <c r="D739" s="5" t="str">
        <f>IFERROR(__xludf.DUMMYFUNCTION("IF($A739="""","""",VLOOKUP($A739,IMPORTRANGE(""https://docs.google.com/spreadsheets/d/1Kz8qNPZIqq10folTQrs7L1dYLQj0XaG2K3NIs_apK40/edit#gid=0"",""bd!A1:N1000""),12,FALSE))"),"")</f>
        <v/>
      </c>
      <c r="E739" s="5" t="str">
        <f>IFERROR(__xludf.DUMMYFUNCTION("IF($A739="""","""",VLOOKUP($A739,IMPORTRANGE(""https://docs.google.com/spreadsheets/d/1Kz8qNPZIqq10folTQrs7L1dYLQj0XaG2K3NIs_apK40/edit#gid=0"",""bd!A1:N1000""),11,FALSE))"),"")</f>
        <v/>
      </c>
      <c r="F739" s="5" t="str">
        <f>IFERROR(__xludf.DUMMYFUNCTION("if(A739="""","""",SPLIT(E739,"",""))"),"")</f>
        <v/>
      </c>
      <c r="G739" s="5"/>
      <c r="H739" s="6" t="str">
        <f t="shared" si="1"/>
        <v/>
      </c>
      <c r="K739" s="7"/>
    </row>
    <row r="740">
      <c r="A740" s="8"/>
      <c r="B740" s="5" t="str">
        <f>IFERROR(__xludf.DUMMYFUNCTION("IF(A740="""","""",VLOOKUP(A740,IMPORTRANGE(""https://docs.google.com/spreadsheets/d/1Kz8qNPZIqq10folTQrs7L1dYLQj0XaG2K3NIs_apK40/edit#gid=0"",""bd!A1:N1000""),2,FALSE))"),"")</f>
        <v/>
      </c>
      <c r="C740" s="5" t="str">
        <f>IFERROR(__xludf.DUMMYFUNCTION("IF($A740="""","""",VLOOKUP($A740,IMPORTRANGE(""https://docs.google.com/spreadsheets/d/1Kz8qNPZIqq10folTQrs7L1dYLQj0XaG2K3NIs_apK40/edit#gid=0"",""bd!A1:N1000""),3,FALSE))"),"")</f>
        <v/>
      </c>
      <c r="D740" s="5" t="str">
        <f>IFERROR(__xludf.DUMMYFUNCTION("IF($A740="""","""",VLOOKUP($A740,IMPORTRANGE(""https://docs.google.com/spreadsheets/d/1Kz8qNPZIqq10folTQrs7L1dYLQj0XaG2K3NIs_apK40/edit#gid=0"",""bd!A1:N1000""),12,FALSE))"),"")</f>
        <v/>
      </c>
      <c r="E740" s="5" t="str">
        <f>IFERROR(__xludf.DUMMYFUNCTION("IF($A740="""","""",VLOOKUP($A740,IMPORTRANGE(""https://docs.google.com/spreadsheets/d/1Kz8qNPZIqq10folTQrs7L1dYLQj0XaG2K3NIs_apK40/edit#gid=0"",""bd!A1:N1000""),11,FALSE))"),"")</f>
        <v/>
      </c>
      <c r="F740" s="5" t="str">
        <f>IFERROR(__xludf.DUMMYFUNCTION("if(A740="""","""",SPLIT(E740,"",""))"),"")</f>
        <v/>
      </c>
      <c r="G740" s="5"/>
      <c r="H740" s="6" t="str">
        <f t="shared" si="1"/>
        <v/>
      </c>
      <c r="K740" s="7"/>
    </row>
    <row r="741">
      <c r="A741" s="8"/>
      <c r="B741" s="5" t="str">
        <f>IFERROR(__xludf.DUMMYFUNCTION("IF(A741="""","""",VLOOKUP(A741,IMPORTRANGE(""https://docs.google.com/spreadsheets/d/1Kz8qNPZIqq10folTQrs7L1dYLQj0XaG2K3NIs_apK40/edit#gid=0"",""bd!A1:N1000""),2,FALSE))"),"")</f>
        <v/>
      </c>
      <c r="C741" s="5" t="str">
        <f>IFERROR(__xludf.DUMMYFUNCTION("IF($A741="""","""",VLOOKUP($A741,IMPORTRANGE(""https://docs.google.com/spreadsheets/d/1Kz8qNPZIqq10folTQrs7L1dYLQj0XaG2K3NIs_apK40/edit#gid=0"",""bd!A1:N1000""),3,FALSE))"),"")</f>
        <v/>
      </c>
      <c r="D741" s="5" t="str">
        <f>IFERROR(__xludf.DUMMYFUNCTION("IF($A741="""","""",VLOOKUP($A741,IMPORTRANGE(""https://docs.google.com/spreadsheets/d/1Kz8qNPZIqq10folTQrs7L1dYLQj0XaG2K3NIs_apK40/edit#gid=0"",""bd!A1:N1000""),12,FALSE))"),"")</f>
        <v/>
      </c>
      <c r="E741" s="5" t="str">
        <f>IFERROR(__xludf.DUMMYFUNCTION("IF($A741="""","""",VLOOKUP($A741,IMPORTRANGE(""https://docs.google.com/spreadsheets/d/1Kz8qNPZIqq10folTQrs7L1dYLQj0XaG2K3NIs_apK40/edit#gid=0"",""bd!A1:N1000""),11,FALSE))"),"")</f>
        <v/>
      </c>
      <c r="F741" s="5" t="str">
        <f>IFERROR(__xludf.DUMMYFUNCTION("if(A741="""","""",SPLIT(E741,"",""))"),"")</f>
        <v/>
      </c>
      <c r="G741" s="5"/>
      <c r="H741" s="6" t="str">
        <f t="shared" si="1"/>
        <v/>
      </c>
      <c r="K741" s="7"/>
    </row>
    <row r="742">
      <c r="A742" s="8"/>
      <c r="B742" s="5" t="str">
        <f>IFERROR(__xludf.DUMMYFUNCTION("IF(A742="""","""",VLOOKUP(A742,IMPORTRANGE(""https://docs.google.com/spreadsheets/d/1Kz8qNPZIqq10folTQrs7L1dYLQj0XaG2K3NIs_apK40/edit#gid=0"",""bd!A1:N1000""),2,FALSE))"),"")</f>
        <v/>
      </c>
      <c r="C742" s="5" t="str">
        <f>IFERROR(__xludf.DUMMYFUNCTION("IF($A742="""","""",VLOOKUP($A742,IMPORTRANGE(""https://docs.google.com/spreadsheets/d/1Kz8qNPZIqq10folTQrs7L1dYLQj0XaG2K3NIs_apK40/edit#gid=0"",""bd!A1:N1000""),3,FALSE))"),"")</f>
        <v/>
      </c>
      <c r="D742" s="5" t="str">
        <f>IFERROR(__xludf.DUMMYFUNCTION("IF($A742="""","""",VLOOKUP($A742,IMPORTRANGE(""https://docs.google.com/spreadsheets/d/1Kz8qNPZIqq10folTQrs7L1dYLQj0XaG2K3NIs_apK40/edit#gid=0"",""bd!A1:N1000""),12,FALSE))"),"")</f>
        <v/>
      </c>
      <c r="E742" s="5" t="str">
        <f>IFERROR(__xludf.DUMMYFUNCTION("IF($A742="""","""",VLOOKUP($A742,IMPORTRANGE(""https://docs.google.com/spreadsheets/d/1Kz8qNPZIqq10folTQrs7L1dYLQj0XaG2K3NIs_apK40/edit#gid=0"",""bd!A1:N1000""),11,FALSE))"),"")</f>
        <v/>
      </c>
      <c r="F742" s="5" t="str">
        <f>IFERROR(__xludf.DUMMYFUNCTION("if(A742="""","""",SPLIT(E742,"",""))"),"")</f>
        <v/>
      </c>
      <c r="G742" s="5"/>
      <c r="H742" s="6" t="str">
        <f t="shared" si="1"/>
        <v/>
      </c>
      <c r="K742" s="7"/>
    </row>
    <row r="743">
      <c r="A743" s="8"/>
      <c r="B743" s="5" t="str">
        <f>IFERROR(__xludf.DUMMYFUNCTION("IF(A743="""","""",VLOOKUP(A743,IMPORTRANGE(""https://docs.google.com/spreadsheets/d/1Kz8qNPZIqq10folTQrs7L1dYLQj0XaG2K3NIs_apK40/edit#gid=0"",""bd!A1:N1000""),2,FALSE))"),"")</f>
        <v/>
      </c>
      <c r="C743" s="5" t="str">
        <f>IFERROR(__xludf.DUMMYFUNCTION("IF($A743="""","""",VLOOKUP($A743,IMPORTRANGE(""https://docs.google.com/spreadsheets/d/1Kz8qNPZIqq10folTQrs7L1dYLQj0XaG2K3NIs_apK40/edit#gid=0"",""bd!A1:N1000""),3,FALSE))"),"")</f>
        <v/>
      </c>
      <c r="D743" s="5" t="str">
        <f>IFERROR(__xludf.DUMMYFUNCTION("IF($A743="""","""",VLOOKUP($A743,IMPORTRANGE(""https://docs.google.com/spreadsheets/d/1Kz8qNPZIqq10folTQrs7L1dYLQj0XaG2K3NIs_apK40/edit#gid=0"",""bd!A1:N1000""),12,FALSE))"),"")</f>
        <v/>
      </c>
      <c r="E743" s="5" t="str">
        <f>IFERROR(__xludf.DUMMYFUNCTION("IF($A743="""","""",VLOOKUP($A743,IMPORTRANGE(""https://docs.google.com/spreadsheets/d/1Kz8qNPZIqq10folTQrs7L1dYLQj0XaG2K3NIs_apK40/edit#gid=0"",""bd!A1:N1000""),11,FALSE))"),"")</f>
        <v/>
      </c>
      <c r="F743" s="5" t="str">
        <f>IFERROR(__xludf.DUMMYFUNCTION("if(A743="""","""",SPLIT(E743,"",""))"),"")</f>
        <v/>
      </c>
      <c r="G743" s="5"/>
      <c r="H743" s="6" t="str">
        <f t="shared" si="1"/>
        <v/>
      </c>
      <c r="K743" s="7"/>
    </row>
    <row r="744">
      <c r="A744" s="8"/>
      <c r="B744" s="5" t="str">
        <f>IFERROR(__xludf.DUMMYFUNCTION("IF(A744="""","""",VLOOKUP(A744,IMPORTRANGE(""https://docs.google.com/spreadsheets/d/1Kz8qNPZIqq10folTQrs7L1dYLQj0XaG2K3NIs_apK40/edit#gid=0"",""bd!A1:N1000""),2,FALSE))"),"")</f>
        <v/>
      </c>
      <c r="C744" s="5" t="str">
        <f>IFERROR(__xludf.DUMMYFUNCTION("IF($A744="""","""",VLOOKUP($A744,IMPORTRANGE(""https://docs.google.com/spreadsheets/d/1Kz8qNPZIqq10folTQrs7L1dYLQj0XaG2K3NIs_apK40/edit#gid=0"",""bd!A1:N1000""),3,FALSE))"),"")</f>
        <v/>
      </c>
      <c r="D744" s="5" t="str">
        <f>IFERROR(__xludf.DUMMYFUNCTION("IF($A744="""","""",VLOOKUP($A744,IMPORTRANGE(""https://docs.google.com/spreadsheets/d/1Kz8qNPZIqq10folTQrs7L1dYLQj0XaG2K3NIs_apK40/edit#gid=0"",""bd!A1:N1000""),12,FALSE))"),"")</f>
        <v/>
      </c>
      <c r="E744" s="5" t="str">
        <f>IFERROR(__xludf.DUMMYFUNCTION("IF($A744="""","""",VLOOKUP($A744,IMPORTRANGE(""https://docs.google.com/spreadsheets/d/1Kz8qNPZIqq10folTQrs7L1dYLQj0XaG2K3NIs_apK40/edit#gid=0"",""bd!A1:N1000""),11,FALSE))"),"")</f>
        <v/>
      </c>
      <c r="F744" s="5" t="str">
        <f>IFERROR(__xludf.DUMMYFUNCTION("if(A744="""","""",SPLIT(E744,"",""))"),"")</f>
        <v/>
      </c>
      <c r="G744" s="5"/>
      <c r="H744" s="6" t="str">
        <f t="shared" si="1"/>
        <v/>
      </c>
      <c r="K744" s="7"/>
    </row>
    <row r="745">
      <c r="A745" s="8"/>
      <c r="B745" s="5" t="str">
        <f>IFERROR(__xludf.DUMMYFUNCTION("IF(A745="""","""",VLOOKUP(A745,IMPORTRANGE(""https://docs.google.com/spreadsheets/d/1Kz8qNPZIqq10folTQrs7L1dYLQj0XaG2K3NIs_apK40/edit#gid=0"",""bd!A1:N1000""),2,FALSE))"),"")</f>
        <v/>
      </c>
      <c r="C745" s="5" t="str">
        <f>IFERROR(__xludf.DUMMYFUNCTION("IF($A745="""","""",VLOOKUP($A745,IMPORTRANGE(""https://docs.google.com/spreadsheets/d/1Kz8qNPZIqq10folTQrs7L1dYLQj0XaG2K3NIs_apK40/edit#gid=0"",""bd!A1:N1000""),3,FALSE))"),"")</f>
        <v/>
      </c>
      <c r="D745" s="5" t="str">
        <f>IFERROR(__xludf.DUMMYFUNCTION("IF($A745="""","""",VLOOKUP($A745,IMPORTRANGE(""https://docs.google.com/spreadsheets/d/1Kz8qNPZIqq10folTQrs7L1dYLQj0XaG2K3NIs_apK40/edit#gid=0"",""bd!A1:N1000""),12,FALSE))"),"")</f>
        <v/>
      </c>
      <c r="E745" s="5" t="str">
        <f>IFERROR(__xludf.DUMMYFUNCTION("IF($A745="""","""",VLOOKUP($A745,IMPORTRANGE(""https://docs.google.com/spreadsheets/d/1Kz8qNPZIqq10folTQrs7L1dYLQj0XaG2K3NIs_apK40/edit#gid=0"",""bd!A1:N1000""),11,FALSE))"),"")</f>
        <v/>
      </c>
      <c r="F745" s="5" t="str">
        <f>IFERROR(__xludf.DUMMYFUNCTION("if(A745="""","""",SPLIT(E745,"",""))"),"")</f>
        <v/>
      </c>
      <c r="G745" s="5"/>
      <c r="H745" s="6" t="str">
        <f t="shared" si="1"/>
        <v/>
      </c>
      <c r="K745" s="7"/>
    </row>
    <row r="746">
      <c r="A746" s="8"/>
      <c r="B746" s="5" t="str">
        <f>IFERROR(__xludf.DUMMYFUNCTION("IF(A746="""","""",VLOOKUP(A746,IMPORTRANGE(""https://docs.google.com/spreadsheets/d/1Kz8qNPZIqq10folTQrs7L1dYLQj0XaG2K3NIs_apK40/edit#gid=0"",""bd!A1:N1000""),2,FALSE))"),"")</f>
        <v/>
      </c>
      <c r="C746" s="5" t="str">
        <f>IFERROR(__xludf.DUMMYFUNCTION("IF($A746="""","""",VLOOKUP($A746,IMPORTRANGE(""https://docs.google.com/spreadsheets/d/1Kz8qNPZIqq10folTQrs7L1dYLQj0XaG2K3NIs_apK40/edit#gid=0"",""bd!A1:N1000""),3,FALSE))"),"")</f>
        <v/>
      </c>
      <c r="D746" s="5" t="str">
        <f>IFERROR(__xludf.DUMMYFUNCTION("IF($A746="""","""",VLOOKUP($A746,IMPORTRANGE(""https://docs.google.com/spreadsheets/d/1Kz8qNPZIqq10folTQrs7L1dYLQj0XaG2K3NIs_apK40/edit#gid=0"",""bd!A1:N1000""),12,FALSE))"),"")</f>
        <v/>
      </c>
      <c r="E746" s="5" t="str">
        <f>IFERROR(__xludf.DUMMYFUNCTION("IF($A746="""","""",VLOOKUP($A746,IMPORTRANGE(""https://docs.google.com/spreadsheets/d/1Kz8qNPZIqq10folTQrs7L1dYLQj0XaG2K3NIs_apK40/edit#gid=0"",""bd!A1:N1000""),11,FALSE))"),"")</f>
        <v/>
      </c>
      <c r="F746" s="5" t="str">
        <f>IFERROR(__xludf.DUMMYFUNCTION("if(A746="""","""",SPLIT(E746,"",""))"),"")</f>
        <v/>
      </c>
      <c r="G746" s="5"/>
      <c r="H746" s="6" t="str">
        <f t="shared" si="1"/>
        <v/>
      </c>
      <c r="K746" s="7"/>
    </row>
    <row r="747">
      <c r="A747" s="8"/>
      <c r="B747" s="5" t="str">
        <f>IFERROR(__xludf.DUMMYFUNCTION("IF(A747="""","""",VLOOKUP(A747,IMPORTRANGE(""https://docs.google.com/spreadsheets/d/1Kz8qNPZIqq10folTQrs7L1dYLQj0XaG2K3NIs_apK40/edit#gid=0"",""bd!A1:N1000""),2,FALSE))"),"")</f>
        <v/>
      </c>
      <c r="C747" s="5" t="str">
        <f>IFERROR(__xludf.DUMMYFUNCTION("IF($A747="""","""",VLOOKUP($A747,IMPORTRANGE(""https://docs.google.com/spreadsheets/d/1Kz8qNPZIqq10folTQrs7L1dYLQj0XaG2K3NIs_apK40/edit#gid=0"",""bd!A1:N1000""),3,FALSE))"),"")</f>
        <v/>
      </c>
      <c r="D747" s="5" t="str">
        <f>IFERROR(__xludf.DUMMYFUNCTION("IF($A747="""","""",VLOOKUP($A747,IMPORTRANGE(""https://docs.google.com/spreadsheets/d/1Kz8qNPZIqq10folTQrs7L1dYLQj0XaG2K3NIs_apK40/edit#gid=0"",""bd!A1:N1000""),12,FALSE))"),"")</f>
        <v/>
      </c>
      <c r="E747" s="5" t="str">
        <f>IFERROR(__xludf.DUMMYFUNCTION("IF($A747="""","""",VLOOKUP($A747,IMPORTRANGE(""https://docs.google.com/spreadsheets/d/1Kz8qNPZIqq10folTQrs7L1dYLQj0XaG2K3NIs_apK40/edit#gid=0"",""bd!A1:N1000""),11,FALSE))"),"")</f>
        <v/>
      </c>
      <c r="F747" s="5" t="str">
        <f>IFERROR(__xludf.DUMMYFUNCTION("if(A747="""","""",SPLIT(E747,"",""))"),"")</f>
        <v/>
      </c>
      <c r="G747" s="5"/>
      <c r="H747" s="6" t="str">
        <f t="shared" si="1"/>
        <v/>
      </c>
      <c r="K747" s="7"/>
    </row>
    <row r="748">
      <c r="A748" s="8"/>
      <c r="B748" s="5" t="str">
        <f>IFERROR(__xludf.DUMMYFUNCTION("IF(A748="""","""",VLOOKUP(A748,IMPORTRANGE(""https://docs.google.com/spreadsheets/d/1Kz8qNPZIqq10folTQrs7L1dYLQj0XaG2K3NIs_apK40/edit#gid=0"",""bd!A1:N1000""),2,FALSE))"),"")</f>
        <v/>
      </c>
      <c r="C748" s="5" t="str">
        <f>IFERROR(__xludf.DUMMYFUNCTION("IF($A748="""","""",VLOOKUP($A748,IMPORTRANGE(""https://docs.google.com/spreadsheets/d/1Kz8qNPZIqq10folTQrs7L1dYLQj0XaG2K3NIs_apK40/edit#gid=0"",""bd!A1:N1000""),3,FALSE))"),"")</f>
        <v/>
      </c>
      <c r="D748" s="5" t="str">
        <f>IFERROR(__xludf.DUMMYFUNCTION("IF($A748="""","""",VLOOKUP($A748,IMPORTRANGE(""https://docs.google.com/spreadsheets/d/1Kz8qNPZIqq10folTQrs7L1dYLQj0XaG2K3NIs_apK40/edit#gid=0"",""bd!A1:N1000""),12,FALSE))"),"")</f>
        <v/>
      </c>
      <c r="E748" s="5" t="str">
        <f>IFERROR(__xludf.DUMMYFUNCTION("IF($A748="""","""",VLOOKUP($A748,IMPORTRANGE(""https://docs.google.com/spreadsheets/d/1Kz8qNPZIqq10folTQrs7L1dYLQj0XaG2K3NIs_apK40/edit#gid=0"",""bd!A1:N1000""),11,FALSE))"),"")</f>
        <v/>
      </c>
      <c r="F748" s="5" t="str">
        <f>IFERROR(__xludf.DUMMYFUNCTION("if(A748="""","""",SPLIT(E748,"",""))"),"")</f>
        <v/>
      </c>
      <c r="G748" s="5"/>
      <c r="H748" s="6" t="str">
        <f t="shared" si="1"/>
        <v/>
      </c>
      <c r="K748" s="7"/>
    </row>
    <row r="749">
      <c r="A749" s="8"/>
      <c r="B749" s="5" t="str">
        <f>IFERROR(__xludf.DUMMYFUNCTION("IF(A749="""","""",VLOOKUP(A749,IMPORTRANGE(""https://docs.google.com/spreadsheets/d/1Kz8qNPZIqq10folTQrs7L1dYLQj0XaG2K3NIs_apK40/edit#gid=0"",""bd!A1:N1000""),2,FALSE))"),"")</f>
        <v/>
      </c>
      <c r="C749" s="5" t="str">
        <f>IFERROR(__xludf.DUMMYFUNCTION("IF($A749="""","""",VLOOKUP($A749,IMPORTRANGE(""https://docs.google.com/spreadsheets/d/1Kz8qNPZIqq10folTQrs7L1dYLQj0XaG2K3NIs_apK40/edit#gid=0"",""bd!A1:N1000""),3,FALSE))"),"")</f>
        <v/>
      </c>
      <c r="D749" s="5" t="str">
        <f>IFERROR(__xludf.DUMMYFUNCTION("IF($A749="""","""",VLOOKUP($A749,IMPORTRANGE(""https://docs.google.com/spreadsheets/d/1Kz8qNPZIqq10folTQrs7L1dYLQj0XaG2K3NIs_apK40/edit#gid=0"",""bd!A1:N1000""),12,FALSE))"),"")</f>
        <v/>
      </c>
      <c r="E749" s="5" t="str">
        <f>IFERROR(__xludf.DUMMYFUNCTION("IF($A749="""","""",VLOOKUP($A749,IMPORTRANGE(""https://docs.google.com/spreadsheets/d/1Kz8qNPZIqq10folTQrs7L1dYLQj0XaG2K3NIs_apK40/edit#gid=0"",""bd!A1:N1000""),11,FALSE))"),"")</f>
        <v/>
      </c>
      <c r="F749" s="5" t="str">
        <f>IFERROR(__xludf.DUMMYFUNCTION("if(A749="""","""",SPLIT(E749,"",""))"),"")</f>
        <v/>
      </c>
      <c r="G749" s="5"/>
      <c r="H749" s="6" t="str">
        <f t="shared" si="1"/>
        <v/>
      </c>
      <c r="K749" s="7"/>
    </row>
    <row r="750">
      <c r="A750" s="8"/>
      <c r="B750" s="5" t="str">
        <f>IFERROR(__xludf.DUMMYFUNCTION("IF(A750="""","""",VLOOKUP(A750,IMPORTRANGE(""https://docs.google.com/spreadsheets/d/1Kz8qNPZIqq10folTQrs7L1dYLQj0XaG2K3NIs_apK40/edit#gid=0"",""bd!A1:N1000""),2,FALSE))"),"")</f>
        <v/>
      </c>
      <c r="C750" s="5" t="str">
        <f>IFERROR(__xludf.DUMMYFUNCTION("IF($A750="""","""",VLOOKUP($A750,IMPORTRANGE(""https://docs.google.com/spreadsheets/d/1Kz8qNPZIqq10folTQrs7L1dYLQj0XaG2K3NIs_apK40/edit#gid=0"",""bd!A1:N1000""),3,FALSE))"),"")</f>
        <v/>
      </c>
      <c r="D750" s="5" t="str">
        <f>IFERROR(__xludf.DUMMYFUNCTION("IF($A750="""","""",VLOOKUP($A750,IMPORTRANGE(""https://docs.google.com/spreadsheets/d/1Kz8qNPZIqq10folTQrs7L1dYLQj0XaG2K3NIs_apK40/edit#gid=0"",""bd!A1:N1000""),12,FALSE))"),"")</f>
        <v/>
      </c>
      <c r="E750" s="5" t="str">
        <f>IFERROR(__xludf.DUMMYFUNCTION("IF($A750="""","""",VLOOKUP($A750,IMPORTRANGE(""https://docs.google.com/spreadsheets/d/1Kz8qNPZIqq10folTQrs7L1dYLQj0XaG2K3NIs_apK40/edit#gid=0"",""bd!A1:N1000""),11,FALSE))"),"")</f>
        <v/>
      </c>
      <c r="F750" s="5" t="str">
        <f>IFERROR(__xludf.DUMMYFUNCTION("if(A750="""","""",SPLIT(E750,"",""))"),"")</f>
        <v/>
      </c>
      <c r="G750" s="5"/>
      <c r="H750" s="6" t="str">
        <f t="shared" si="1"/>
        <v/>
      </c>
      <c r="K750" s="7"/>
    </row>
    <row r="751">
      <c r="A751" s="8"/>
      <c r="B751" s="5" t="str">
        <f>IFERROR(__xludf.DUMMYFUNCTION("IF(A751="""","""",VLOOKUP(A751,IMPORTRANGE(""https://docs.google.com/spreadsheets/d/1Kz8qNPZIqq10folTQrs7L1dYLQj0XaG2K3NIs_apK40/edit#gid=0"",""bd!A1:N1000""),2,FALSE))"),"")</f>
        <v/>
      </c>
      <c r="C751" s="5" t="str">
        <f>IFERROR(__xludf.DUMMYFUNCTION("IF($A751="""","""",VLOOKUP($A751,IMPORTRANGE(""https://docs.google.com/spreadsheets/d/1Kz8qNPZIqq10folTQrs7L1dYLQj0XaG2K3NIs_apK40/edit#gid=0"",""bd!A1:N1000""),3,FALSE))"),"")</f>
        <v/>
      </c>
      <c r="D751" s="5" t="str">
        <f>IFERROR(__xludf.DUMMYFUNCTION("IF($A751="""","""",VLOOKUP($A751,IMPORTRANGE(""https://docs.google.com/spreadsheets/d/1Kz8qNPZIqq10folTQrs7L1dYLQj0XaG2K3NIs_apK40/edit#gid=0"",""bd!A1:N1000""),12,FALSE))"),"")</f>
        <v/>
      </c>
      <c r="E751" s="5" t="str">
        <f>IFERROR(__xludf.DUMMYFUNCTION("IF($A751="""","""",VLOOKUP($A751,IMPORTRANGE(""https://docs.google.com/spreadsheets/d/1Kz8qNPZIqq10folTQrs7L1dYLQj0XaG2K3NIs_apK40/edit#gid=0"",""bd!A1:N1000""),11,FALSE))"),"")</f>
        <v/>
      </c>
      <c r="F751" s="5" t="str">
        <f>IFERROR(__xludf.DUMMYFUNCTION("if(A751="""","""",SPLIT(E751,"",""))"),"")</f>
        <v/>
      </c>
      <c r="G751" s="5"/>
      <c r="H751" s="6" t="str">
        <f t="shared" si="1"/>
        <v/>
      </c>
      <c r="K751" s="7"/>
    </row>
    <row r="752">
      <c r="A752" s="8"/>
      <c r="B752" s="5" t="str">
        <f>IFERROR(__xludf.DUMMYFUNCTION("IF(A752="""","""",VLOOKUP(A752,IMPORTRANGE(""https://docs.google.com/spreadsheets/d/1Kz8qNPZIqq10folTQrs7L1dYLQj0XaG2K3NIs_apK40/edit#gid=0"",""bd!A1:N1000""),2,FALSE))"),"")</f>
        <v/>
      </c>
      <c r="C752" s="5" t="str">
        <f>IFERROR(__xludf.DUMMYFUNCTION("IF($A752="""","""",VLOOKUP($A752,IMPORTRANGE(""https://docs.google.com/spreadsheets/d/1Kz8qNPZIqq10folTQrs7L1dYLQj0XaG2K3NIs_apK40/edit#gid=0"",""bd!A1:N1000""),3,FALSE))"),"")</f>
        <v/>
      </c>
      <c r="D752" s="5" t="str">
        <f>IFERROR(__xludf.DUMMYFUNCTION("IF($A752="""","""",VLOOKUP($A752,IMPORTRANGE(""https://docs.google.com/spreadsheets/d/1Kz8qNPZIqq10folTQrs7L1dYLQj0XaG2K3NIs_apK40/edit#gid=0"",""bd!A1:N1000""),12,FALSE))"),"")</f>
        <v/>
      </c>
      <c r="E752" s="5" t="str">
        <f>IFERROR(__xludf.DUMMYFUNCTION("IF($A752="""","""",VLOOKUP($A752,IMPORTRANGE(""https://docs.google.com/spreadsheets/d/1Kz8qNPZIqq10folTQrs7L1dYLQj0XaG2K3NIs_apK40/edit#gid=0"",""bd!A1:N1000""),11,FALSE))"),"")</f>
        <v/>
      </c>
      <c r="F752" s="5" t="str">
        <f>IFERROR(__xludf.DUMMYFUNCTION("if(A752="""","""",SPLIT(E752,"",""))"),"")</f>
        <v/>
      </c>
      <c r="G752" s="5"/>
      <c r="H752" s="6" t="str">
        <f t="shared" si="1"/>
        <v/>
      </c>
      <c r="K752" s="7"/>
    </row>
    <row r="753">
      <c r="A753" s="8"/>
      <c r="B753" s="5" t="str">
        <f>IFERROR(__xludf.DUMMYFUNCTION("IF(A753="""","""",VLOOKUP(A753,IMPORTRANGE(""https://docs.google.com/spreadsheets/d/1Kz8qNPZIqq10folTQrs7L1dYLQj0XaG2K3NIs_apK40/edit#gid=0"",""bd!A1:N1000""),2,FALSE))"),"")</f>
        <v/>
      </c>
      <c r="C753" s="5" t="str">
        <f>IFERROR(__xludf.DUMMYFUNCTION("IF($A753="""","""",VLOOKUP($A753,IMPORTRANGE(""https://docs.google.com/spreadsheets/d/1Kz8qNPZIqq10folTQrs7L1dYLQj0XaG2K3NIs_apK40/edit#gid=0"",""bd!A1:N1000""),3,FALSE))"),"")</f>
        <v/>
      </c>
      <c r="D753" s="5" t="str">
        <f>IFERROR(__xludf.DUMMYFUNCTION("IF($A753="""","""",VLOOKUP($A753,IMPORTRANGE(""https://docs.google.com/spreadsheets/d/1Kz8qNPZIqq10folTQrs7L1dYLQj0XaG2K3NIs_apK40/edit#gid=0"",""bd!A1:N1000""),12,FALSE))"),"")</f>
        <v/>
      </c>
      <c r="E753" s="5" t="str">
        <f>IFERROR(__xludf.DUMMYFUNCTION("IF($A753="""","""",VLOOKUP($A753,IMPORTRANGE(""https://docs.google.com/spreadsheets/d/1Kz8qNPZIqq10folTQrs7L1dYLQj0XaG2K3NIs_apK40/edit#gid=0"",""bd!A1:N1000""),11,FALSE))"),"")</f>
        <v/>
      </c>
      <c r="F753" s="5" t="str">
        <f>IFERROR(__xludf.DUMMYFUNCTION("if(A753="""","""",SPLIT(E753,"",""))"),"")</f>
        <v/>
      </c>
      <c r="G753" s="5"/>
      <c r="H753" s="6" t="str">
        <f t="shared" si="1"/>
        <v/>
      </c>
      <c r="K753" s="7"/>
    </row>
    <row r="754">
      <c r="A754" s="8"/>
      <c r="B754" s="5" t="str">
        <f>IFERROR(__xludf.DUMMYFUNCTION("IF(A754="""","""",VLOOKUP(A754,IMPORTRANGE(""https://docs.google.com/spreadsheets/d/1Kz8qNPZIqq10folTQrs7L1dYLQj0XaG2K3NIs_apK40/edit#gid=0"",""bd!A1:N1000""),2,FALSE))"),"")</f>
        <v/>
      </c>
      <c r="C754" s="5" t="str">
        <f>IFERROR(__xludf.DUMMYFUNCTION("IF($A754="""","""",VLOOKUP($A754,IMPORTRANGE(""https://docs.google.com/spreadsheets/d/1Kz8qNPZIqq10folTQrs7L1dYLQj0XaG2K3NIs_apK40/edit#gid=0"",""bd!A1:N1000""),3,FALSE))"),"")</f>
        <v/>
      </c>
      <c r="D754" s="5" t="str">
        <f>IFERROR(__xludf.DUMMYFUNCTION("IF($A754="""","""",VLOOKUP($A754,IMPORTRANGE(""https://docs.google.com/spreadsheets/d/1Kz8qNPZIqq10folTQrs7L1dYLQj0XaG2K3NIs_apK40/edit#gid=0"",""bd!A1:N1000""),12,FALSE))"),"")</f>
        <v/>
      </c>
      <c r="E754" s="5" t="str">
        <f>IFERROR(__xludf.DUMMYFUNCTION("IF($A754="""","""",VLOOKUP($A754,IMPORTRANGE(""https://docs.google.com/spreadsheets/d/1Kz8qNPZIqq10folTQrs7L1dYLQj0XaG2K3NIs_apK40/edit#gid=0"",""bd!A1:N1000""),11,FALSE))"),"")</f>
        <v/>
      </c>
      <c r="F754" s="5" t="str">
        <f>IFERROR(__xludf.DUMMYFUNCTION("if(A754="""","""",SPLIT(E754,"",""))"),"")</f>
        <v/>
      </c>
      <c r="G754" s="5"/>
      <c r="H754" s="6" t="str">
        <f t="shared" si="1"/>
        <v/>
      </c>
      <c r="K754" s="7"/>
    </row>
    <row r="755">
      <c r="A755" s="8"/>
      <c r="B755" s="5" t="str">
        <f>IFERROR(__xludf.DUMMYFUNCTION("IF(A755="""","""",VLOOKUP(A755,IMPORTRANGE(""https://docs.google.com/spreadsheets/d/1Kz8qNPZIqq10folTQrs7L1dYLQj0XaG2K3NIs_apK40/edit#gid=0"",""bd!A1:N1000""),2,FALSE))"),"")</f>
        <v/>
      </c>
      <c r="C755" s="5" t="str">
        <f>IFERROR(__xludf.DUMMYFUNCTION("IF($A755="""","""",VLOOKUP($A755,IMPORTRANGE(""https://docs.google.com/spreadsheets/d/1Kz8qNPZIqq10folTQrs7L1dYLQj0XaG2K3NIs_apK40/edit#gid=0"",""bd!A1:N1000""),3,FALSE))"),"")</f>
        <v/>
      </c>
      <c r="D755" s="5" t="str">
        <f>IFERROR(__xludf.DUMMYFUNCTION("IF($A755="""","""",VLOOKUP($A755,IMPORTRANGE(""https://docs.google.com/spreadsheets/d/1Kz8qNPZIqq10folTQrs7L1dYLQj0XaG2K3NIs_apK40/edit#gid=0"",""bd!A1:N1000""),12,FALSE))"),"")</f>
        <v/>
      </c>
      <c r="E755" s="5" t="str">
        <f>IFERROR(__xludf.DUMMYFUNCTION("IF($A755="""","""",VLOOKUP($A755,IMPORTRANGE(""https://docs.google.com/spreadsheets/d/1Kz8qNPZIqq10folTQrs7L1dYLQj0XaG2K3NIs_apK40/edit#gid=0"",""bd!A1:N1000""),11,FALSE))"),"")</f>
        <v/>
      </c>
      <c r="F755" s="5" t="str">
        <f>IFERROR(__xludf.DUMMYFUNCTION("if(A755="""","""",SPLIT(E755,"",""))"),"")</f>
        <v/>
      </c>
      <c r="G755" s="5"/>
      <c r="H755" s="6" t="str">
        <f t="shared" si="1"/>
        <v/>
      </c>
      <c r="K755" s="7"/>
    </row>
    <row r="756">
      <c r="A756" s="8"/>
      <c r="B756" s="5" t="str">
        <f>IFERROR(__xludf.DUMMYFUNCTION("IF(A756="""","""",VLOOKUP(A756,IMPORTRANGE(""https://docs.google.com/spreadsheets/d/1Kz8qNPZIqq10folTQrs7L1dYLQj0XaG2K3NIs_apK40/edit#gid=0"",""bd!A1:N1000""),2,FALSE))"),"")</f>
        <v/>
      </c>
      <c r="C756" s="5" t="str">
        <f>IFERROR(__xludf.DUMMYFUNCTION("IF($A756="""","""",VLOOKUP($A756,IMPORTRANGE(""https://docs.google.com/spreadsheets/d/1Kz8qNPZIqq10folTQrs7L1dYLQj0XaG2K3NIs_apK40/edit#gid=0"",""bd!A1:N1000""),3,FALSE))"),"")</f>
        <v/>
      </c>
      <c r="D756" s="5" t="str">
        <f>IFERROR(__xludf.DUMMYFUNCTION("IF($A756="""","""",VLOOKUP($A756,IMPORTRANGE(""https://docs.google.com/spreadsheets/d/1Kz8qNPZIqq10folTQrs7L1dYLQj0XaG2K3NIs_apK40/edit#gid=0"",""bd!A1:N1000""),12,FALSE))"),"")</f>
        <v/>
      </c>
      <c r="E756" s="5" t="str">
        <f>IFERROR(__xludf.DUMMYFUNCTION("IF($A756="""","""",VLOOKUP($A756,IMPORTRANGE(""https://docs.google.com/spreadsheets/d/1Kz8qNPZIqq10folTQrs7L1dYLQj0XaG2K3NIs_apK40/edit#gid=0"",""bd!A1:N1000""),11,FALSE))"),"")</f>
        <v/>
      </c>
      <c r="F756" s="5" t="str">
        <f>IFERROR(__xludf.DUMMYFUNCTION("if(A756="""","""",SPLIT(E756,"",""))"),"")</f>
        <v/>
      </c>
      <c r="G756" s="5"/>
      <c r="H756" s="6" t="str">
        <f t="shared" si="1"/>
        <v/>
      </c>
      <c r="K756" s="7"/>
    </row>
    <row r="757">
      <c r="A757" s="8"/>
      <c r="B757" s="5" t="str">
        <f>IFERROR(__xludf.DUMMYFUNCTION("IF(A757="""","""",VLOOKUP(A757,IMPORTRANGE(""https://docs.google.com/spreadsheets/d/1Kz8qNPZIqq10folTQrs7L1dYLQj0XaG2K3NIs_apK40/edit#gid=0"",""bd!A1:N1000""),2,FALSE))"),"")</f>
        <v/>
      </c>
      <c r="C757" s="5" t="str">
        <f>IFERROR(__xludf.DUMMYFUNCTION("IF($A757="""","""",VLOOKUP($A757,IMPORTRANGE(""https://docs.google.com/spreadsheets/d/1Kz8qNPZIqq10folTQrs7L1dYLQj0XaG2K3NIs_apK40/edit#gid=0"",""bd!A1:N1000""),3,FALSE))"),"")</f>
        <v/>
      </c>
      <c r="D757" s="5" t="str">
        <f>IFERROR(__xludf.DUMMYFUNCTION("IF($A757="""","""",VLOOKUP($A757,IMPORTRANGE(""https://docs.google.com/spreadsheets/d/1Kz8qNPZIqq10folTQrs7L1dYLQj0XaG2K3NIs_apK40/edit#gid=0"",""bd!A1:N1000""),12,FALSE))"),"")</f>
        <v/>
      </c>
      <c r="E757" s="5" t="str">
        <f>IFERROR(__xludf.DUMMYFUNCTION("IF($A757="""","""",VLOOKUP($A757,IMPORTRANGE(""https://docs.google.com/spreadsheets/d/1Kz8qNPZIqq10folTQrs7L1dYLQj0XaG2K3NIs_apK40/edit#gid=0"",""bd!A1:N1000""),11,FALSE))"),"")</f>
        <v/>
      </c>
      <c r="F757" s="5" t="str">
        <f>IFERROR(__xludf.DUMMYFUNCTION("if(A757="""","""",SPLIT(E757,"",""))"),"")</f>
        <v/>
      </c>
      <c r="G757" s="5"/>
      <c r="H757" s="6" t="str">
        <f t="shared" si="1"/>
        <v/>
      </c>
      <c r="K757" s="7"/>
    </row>
    <row r="758">
      <c r="A758" s="8"/>
      <c r="B758" s="5" t="str">
        <f>IFERROR(__xludf.DUMMYFUNCTION("IF(A758="""","""",VLOOKUP(A758,IMPORTRANGE(""https://docs.google.com/spreadsheets/d/1Kz8qNPZIqq10folTQrs7L1dYLQj0XaG2K3NIs_apK40/edit#gid=0"",""bd!A1:N1000""),2,FALSE))"),"")</f>
        <v/>
      </c>
      <c r="C758" s="5" t="str">
        <f>IFERROR(__xludf.DUMMYFUNCTION("IF($A758="""","""",VLOOKUP($A758,IMPORTRANGE(""https://docs.google.com/spreadsheets/d/1Kz8qNPZIqq10folTQrs7L1dYLQj0XaG2K3NIs_apK40/edit#gid=0"",""bd!A1:N1000""),3,FALSE))"),"")</f>
        <v/>
      </c>
      <c r="D758" s="5" t="str">
        <f>IFERROR(__xludf.DUMMYFUNCTION("IF($A758="""","""",VLOOKUP($A758,IMPORTRANGE(""https://docs.google.com/spreadsheets/d/1Kz8qNPZIqq10folTQrs7L1dYLQj0XaG2K3NIs_apK40/edit#gid=0"",""bd!A1:N1000""),12,FALSE))"),"")</f>
        <v/>
      </c>
      <c r="E758" s="5" t="str">
        <f>IFERROR(__xludf.DUMMYFUNCTION("IF($A758="""","""",VLOOKUP($A758,IMPORTRANGE(""https://docs.google.com/spreadsheets/d/1Kz8qNPZIqq10folTQrs7L1dYLQj0XaG2K3NIs_apK40/edit#gid=0"",""bd!A1:N1000""),11,FALSE))"),"")</f>
        <v/>
      </c>
      <c r="F758" s="5" t="str">
        <f>IFERROR(__xludf.DUMMYFUNCTION("if(A758="""","""",SPLIT(E758,"",""))"),"")</f>
        <v/>
      </c>
      <c r="G758" s="5"/>
      <c r="H758" s="6" t="str">
        <f t="shared" si="1"/>
        <v/>
      </c>
      <c r="K758" s="7"/>
    </row>
    <row r="759">
      <c r="A759" s="8"/>
      <c r="B759" s="5" t="str">
        <f>IFERROR(__xludf.DUMMYFUNCTION("IF(A759="""","""",VLOOKUP(A759,IMPORTRANGE(""https://docs.google.com/spreadsheets/d/1Kz8qNPZIqq10folTQrs7L1dYLQj0XaG2K3NIs_apK40/edit#gid=0"",""bd!A1:N1000""),2,FALSE))"),"")</f>
        <v/>
      </c>
      <c r="C759" s="5" t="str">
        <f>IFERROR(__xludf.DUMMYFUNCTION("IF($A759="""","""",VLOOKUP($A759,IMPORTRANGE(""https://docs.google.com/spreadsheets/d/1Kz8qNPZIqq10folTQrs7L1dYLQj0XaG2K3NIs_apK40/edit#gid=0"",""bd!A1:N1000""),3,FALSE))"),"")</f>
        <v/>
      </c>
      <c r="D759" s="5" t="str">
        <f>IFERROR(__xludf.DUMMYFUNCTION("IF($A759="""","""",VLOOKUP($A759,IMPORTRANGE(""https://docs.google.com/spreadsheets/d/1Kz8qNPZIqq10folTQrs7L1dYLQj0XaG2K3NIs_apK40/edit#gid=0"",""bd!A1:N1000""),12,FALSE))"),"")</f>
        <v/>
      </c>
      <c r="E759" s="5" t="str">
        <f>IFERROR(__xludf.DUMMYFUNCTION("IF($A759="""","""",VLOOKUP($A759,IMPORTRANGE(""https://docs.google.com/spreadsheets/d/1Kz8qNPZIqq10folTQrs7L1dYLQj0XaG2K3NIs_apK40/edit#gid=0"",""bd!A1:N1000""),11,FALSE))"),"")</f>
        <v/>
      </c>
      <c r="F759" s="5" t="str">
        <f>IFERROR(__xludf.DUMMYFUNCTION("if(A759="""","""",SPLIT(E759,"",""))"),"")</f>
        <v/>
      </c>
      <c r="G759" s="5"/>
      <c r="H759" s="6" t="str">
        <f t="shared" si="1"/>
        <v/>
      </c>
      <c r="K759" s="7"/>
    </row>
    <row r="760">
      <c r="A760" s="8"/>
      <c r="B760" s="5" t="str">
        <f>IFERROR(__xludf.DUMMYFUNCTION("IF(A760="""","""",VLOOKUP(A760,IMPORTRANGE(""https://docs.google.com/spreadsheets/d/1Kz8qNPZIqq10folTQrs7L1dYLQj0XaG2K3NIs_apK40/edit#gid=0"",""bd!A1:N1000""),2,FALSE))"),"")</f>
        <v/>
      </c>
      <c r="C760" s="5" t="str">
        <f>IFERROR(__xludf.DUMMYFUNCTION("IF($A760="""","""",VLOOKUP($A760,IMPORTRANGE(""https://docs.google.com/spreadsheets/d/1Kz8qNPZIqq10folTQrs7L1dYLQj0XaG2K3NIs_apK40/edit#gid=0"",""bd!A1:N1000""),3,FALSE))"),"")</f>
        <v/>
      </c>
      <c r="D760" s="5" t="str">
        <f>IFERROR(__xludf.DUMMYFUNCTION("IF($A760="""","""",VLOOKUP($A760,IMPORTRANGE(""https://docs.google.com/spreadsheets/d/1Kz8qNPZIqq10folTQrs7L1dYLQj0XaG2K3NIs_apK40/edit#gid=0"",""bd!A1:N1000""),12,FALSE))"),"")</f>
        <v/>
      </c>
      <c r="E760" s="5" t="str">
        <f>IFERROR(__xludf.DUMMYFUNCTION("IF($A760="""","""",VLOOKUP($A760,IMPORTRANGE(""https://docs.google.com/spreadsheets/d/1Kz8qNPZIqq10folTQrs7L1dYLQj0XaG2K3NIs_apK40/edit#gid=0"",""bd!A1:N1000""),11,FALSE))"),"")</f>
        <v/>
      </c>
      <c r="F760" s="5" t="str">
        <f>IFERROR(__xludf.DUMMYFUNCTION("if(A760="""","""",SPLIT(E760,"",""))"),"")</f>
        <v/>
      </c>
      <c r="G760" s="5"/>
      <c r="H760" s="6" t="str">
        <f t="shared" si="1"/>
        <v/>
      </c>
      <c r="K760" s="7"/>
    </row>
    <row r="761">
      <c r="A761" s="8"/>
      <c r="B761" s="5" t="str">
        <f>IFERROR(__xludf.DUMMYFUNCTION("IF(A761="""","""",VLOOKUP(A761,IMPORTRANGE(""https://docs.google.com/spreadsheets/d/1Kz8qNPZIqq10folTQrs7L1dYLQj0XaG2K3NIs_apK40/edit#gid=0"",""bd!A1:N1000""),2,FALSE))"),"")</f>
        <v/>
      </c>
      <c r="C761" s="5" t="str">
        <f>IFERROR(__xludf.DUMMYFUNCTION("IF($A761="""","""",VLOOKUP($A761,IMPORTRANGE(""https://docs.google.com/spreadsheets/d/1Kz8qNPZIqq10folTQrs7L1dYLQj0XaG2K3NIs_apK40/edit#gid=0"",""bd!A1:N1000""),3,FALSE))"),"")</f>
        <v/>
      </c>
      <c r="D761" s="5" t="str">
        <f>IFERROR(__xludf.DUMMYFUNCTION("IF($A761="""","""",VLOOKUP($A761,IMPORTRANGE(""https://docs.google.com/spreadsheets/d/1Kz8qNPZIqq10folTQrs7L1dYLQj0XaG2K3NIs_apK40/edit#gid=0"",""bd!A1:N1000""),12,FALSE))"),"")</f>
        <v/>
      </c>
      <c r="E761" s="5" t="str">
        <f>IFERROR(__xludf.DUMMYFUNCTION("IF($A761="""","""",VLOOKUP($A761,IMPORTRANGE(""https://docs.google.com/spreadsheets/d/1Kz8qNPZIqq10folTQrs7L1dYLQj0XaG2K3NIs_apK40/edit#gid=0"",""bd!A1:N1000""),11,FALSE))"),"")</f>
        <v/>
      </c>
      <c r="F761" s="5" t="str">
        <f>IFERROR(__xludf.DUMMYFUNCTION("if(A761="""","""",SPLIT(E761,"",""))"),"")</f>
        <v/>
      </c>
      <c r="G761" s="5"/>
      <c r="H761" s="6" t="str">
        <f t="shared" si="1"/>
        <v/>
      </c>
      <c r="K761" s="7"/>
    </row>
    <row r="762">
      <c r="A762" s="8"/>
      <c r="B762" s="5" t="str">
        <f>IFERROR(__xludf.DUMMYFUNCTION("IF(A762="""","""",VLOOKUP(A762,IMPORTRANGE(""https://docs.google.com/spreadsheets/d/1Kz8qNPZIqq10folTQrs7L1dYLQj0XaG2K3NIs_apK40/edit#gid=0"",""bd!A1:N1000""),2,FALSE))"),"")</f>
        <v/>
      </c>
      <c r="C762" s="5" t="str">
        <f>IFERROR(__xludf.DUMMYFUNCTION("IF($A762="""","""",VLOOKUP($A762,IMPORTRANGE(""https://docs.google.com/spreadsheets/d/1Kz8qNPZIqq10folTQrs7L1dYLQj0XaG2K3NIs_apK40/edit#gid=0"",""bd!A1:N1000""),3,FALSE))"),"")</f>
        <v/>
      </c>
      <c r="D762" s="5" t="str">
        <f>IFERROR(__xludf.DUMMYFUNCTION("IF($A762="""","""",VLOOKUP($A762,IMPORTRANGE(""https://docs.google.com/spreadsheets/d/1Kz8qNPZIqq10folTQrs7L1dYLQj0XaG2K3NIs_apK40/edit#gid=0"",""bd!A1:N1000""),12,FALSE))"),"")</f>
        <v/>
      </c>
      <c r="E762" s="5" t="str">
        <f>IFERROR(__xludf.DUMMYFUNCTION("IF($A762="""","""",VLOOKUP($A762,IMPORTRANGE(""https://docs.google.com/spreadsheets/d/1Kz8qNPZIqq10folTQrs7L1dYLQj0XaG2K3NIs_apK40/edit#gid=0"",""bd!A1:N1000""),11,FALSE))"),"")</f>
        <v/>
      </c>
      <c r="F762" s="5" t="str">
        <f>IFERROR(__xludf.DUMMYFUNCTION("if(A762="""","""",SPLIT(E762,"",""))"),"")</f>
        <v/>
      </c>
      <c r="G762" s="5"/>
      <c r="H762" s="6" t="str">
        <f t="shared" si="1"/>
        <v/>
      </c>
      <c r="K762" s="7"/>
    </row>
    <row r="763">
      <c r="A763" s="8"/>
      <c r="B763" s="5" t="str">
        <f>IFERROR(__xludf.DUMMYFUNCTION("IF(A763="""","""",VLOOKUP(A763,IMPORTRANGE(""https://docs.google.com/spreadsheets/d/1Kz8qNPZIqq10folTQrs7L1dYLQj0XaG2K3NIs_apK40/edit#gid=0"",""bd!A1:N1000""),2,FALSE))"),"")</f>
        <v/>
      </c>
      <c r="C763" s="5" t="str">
        <f>IFERROR(__xludf.DUMMYFUNCTION("IF($A763="""","""",VLOOKUP($A763,IMPORTRANGE(""https://docs.google.com/spreadsheets/d/1Kz8qNPZIqq10folTQrs7L1dYLQj0XaG2K3NIs_apK40/edit#gid=0"",""bd!A1:N1000""),3,FALSE))"),"")</f>
        <v/>
      </c>
      <c r="D763" s="5" t="str">
        <f>IFERROR(__xludf.DUMMYFUNCTION("IF($A763="""","""",VLOOKUP($A763,IMPORTRANGE(""https://docs.google.com/spreadsheets/d/1Kz8qNPZIqq10folTQrs7L1dYLQj0XaG2K3NIs_apK40/edit#gid=0"",""bd!A1:N1000""),12,FALSE))"),"")</f>
        <v/>
      </c>
      <c r="E763" s="5" t="str">
        <f>IFERROR(__xludf.DUMMYFUNCTION("IF($A763="""","""",VLOOKUP($A763,IMPORTRANGE(""https://docs.google.com/spreadsheets/d/1Kz8qNPZIqq10folTQrs7L1dYLQj0XaG2K3NIs_apK40/edit#gid=0"",""bd!A1:N1000""),11,FALSE))"),"")</f>
        <v/>
      </c>
      <c r="F763" s="5" t="str">
        <f>IFERROR(__xludf.DUMMYFUNCTION("if(A763="""","""",SPLIT(E763,"",""))"),"")</f>
        <v/>
      </c>
      <c r="G763" s="5"/>
      <c r="H763" s="6" t="str">
        <f t="shared" si="1"/>
        <v/>
      </c>
      <c r="K763" s="7"/>
    </row>
    <row r="764">
      <c r="A764" s="8"/>
      <c r="B764" s="5" t="str">
        <f>IFERROR(__xludf.DUMMYFUNCTION("IF(A764="""","""",VLOOKUP(A764,IMPORTRANGE(""https://docs.google.com/spreadsheets/d/1Kz8qNPZIqq10folTQrs7L1dYLQj0XaG2K3NIs_apK40/edit#gid=0"",""bd!A1:N1000""),2,FALSE))"),"")</f>
        <v/>
      </c>
      <c r="C764" s="5" t="str">
        <f>IFERROR(__xludf.DUMMYFUNCTION("IF($A764="""","""",VLOOKUP($A764,IMPORTRANGE(""https://docs.google.com/spreadsheets/d/1Kz8qNPZIqq10folTQrs7L1dYLQj0XaG2K3NIs_apK40/edit#gid=0"",""bd!A1:N1000""),3,FALSE))"),"")</f>
        <v/>
      </c>
      <c r="D764" s="5" t="str">
        <f>IFERROR(__xludf.DUMMYFUNCTION("IF($A764="""","""",VLOOKUP($A764,IMPORTRANGE(""https://docs.google.com/spreadsheets/d/1Kz8qNPZIqq10folTQrs7L1dYLQj0XaG2K3NIs_apK40/edit#gid=0"",""bd!A1:N1000""),12,FALSE))"),"")</f>
        <v/>
      </c>
      <c r="E764" s="5" t="str">
        <f>IFERROR(__xludf.DUMMYFUNCTION("IF($A764="""","""",VLOOKUP($A764,IMPORTRANGE(""https://docs.google.com/spreadsheets/d/1Kz8qNPZIqq10folTQrs7L1dYLQj0XaG2K3NIs_apK40/edit#gid=0"",""bd!A1:N1000""),11,FALSE))"),"")</f>
        <v/>
      </c>
      <c r="F764" s="5" t="str">
        <f>IFERROR(__xludf.DUMMYFUNCTION("if(A764="""","""",SPLIT(E764,"",""))"),"")</f>
        <v/>
      </c>
      <c r="G764" s="5"/>
      <c r="H764" s="6" t="str">
        <f t="shared" si="1"/>
        <v/>
      </c>
      <c r="K764" s="7"/>
    </row>
    <row r="765">
      <c r="A765" s="8"/>
      <c r="B765" s="5" t="str">
        <f>IFERROR(__xludf.DUMMYFUNCTION("IF(A765="""","""",VLOOKUP(A765,IMPORTRANGE(""https://docs.google.com/spreadsheets/d/1Kz8qNPZIqq10folTQrs7L1dYLQj0XaG2K3NIs_apK40/edit#gid=0"",""bd!A1:N1000""),2,FALSE))"),"")</f>
        <v/>
      </c>
      <c r="C765" s="5" t="str">
        <f>IFERROR(__xludf.DUMMYFUNCTION("IF($A765="""","""",VLOOKUP($A765,IMPORTRANGE(""https://docs.google.com/spreadsheets/d/1Kz8qNPZIqq10folTQrs7L1dYLQj0XaG2K3NIs_apK40/edit#gid=0"",""bd!A1:N1000""),3,FALSE))"),"")</f>
        <v/>
      </c>
      <c r="D765" s="5" t="str">
        <f>IFERROR(__xludf.DUMMYFUNCTION("IF($A765="""","""",VLOOKUP($A765,IMPORTRANGE(""https://docs.google.com/spreadsheets/d/1Kz8qNPZIqq10folTQrs7L1dYLQj0XaG2K3NIs_apK40/edit#gid=0"",""bd!A1:N1000""),12,FALSE))"),"")</f>
        <v/>
      </c>
      <c r="E765" s="5" t="str">
        <f>IFERROR(__xludf.DUMMYFUNCTION("IF($A765="""","""",VLOOKUP($A765,IMPORTRANGE(""https://docs.google.com/spreadsheets/d/1Kz8qNPZIqq10folTQrs7L1dYLQj0XaG2K3NIs_apK40/edit#gid=0"",""bd!A1:N1000""),11,FALSE))"),"")</f>
        <v/>
      </c>
      <c r="F765" s="5" t="str">
        <f>IFERROR(__xludf.DUMMYFUNCTION("if(A765="""","""",SPLIT(E765,"",""))"),"")</f>
        <v/>
      </c>
      <c r="G765" s="5"/>
      <c r="H765" s="6" t="str">
        <f t="shared" si="1"/>
        <v/>
      </c>
      <c r="K765" s="7"/>
    </row>
    <row r="766">
      <c r="A766" s="8"/>
      <c r="B766" s="5" t="str">
        <f>IFERROR(__xludf.DUMMYFUNCTION("IF(A766="""","""",VLOOKUP(A766,IMPORTRANGE(""https://docs.google.com/spreadsheets/d/1Kz8qNPZIqq10folTQrs7L1dYLQj0XaG2K3NIs_apK40/edit#gid=0"",""bd!A1:N1000""),2,FALSE))"),"")</f>
        <v/>
      </c>
      <c r="C766" s="5" t="str">
        <f>IFERROR(__xludf.DUMMYFUNCTION("IF($A766="""","""",VLOOKUP($A766,IMPORTRANGE(""https://docs.google.com/spreadsheets/d/1Kz8qNPZIqq10folTQrs7L1dYLQj0XaG2K3NIs_apK40/edit#gid=0"",""bd!A1:N1000""),3,FALSE))"),"")</f>
        <v/>
      </c>
      <c r="D766" s="5" t="str">
        <f>IFERROR(__xludf.DUMMYFUNCTION("IF($A766="""","""",VLOOKUP($A766,IMPORTRANGE(""https://docs.google.com/spreadsheets/d/1Kz8qNPZIqq10folTQrs7L1dYLQj0XaG2K3NIs_apK40/edit#gid=0"",""bd!A1:N1000""),12,FALSE))"),"")</f>
        <v/>
      </c>
      <c r="E766" s="5" t="str">
        <f>IFERROR(__xludf.DUMMYFUNCTION("IF($A766="""","""",VLOOKUP($A766,IMPORTRANGE(""https://docs.google.com/spreadsheets/d/1Kz8qNPZIqq10folTQrs7L1dYLQj0XaG2K3NIs_apK40/edit#gid=0"",""bd!A1:N1000""),11,FALSE))"),"")</f>
        <v/>
      </c>
      <c r="F766" s="5" t="str">
        <f>IFERROR(__xludf.DUMMYFUNCTION("if(A766="""","""",SPLIT(E766,"",""))"),"")</f>
        <v/>
      </c>
      <c r="G766" s="5"/>
      <c r="H766" s="6" t="str">
        <f t="shared" si="1"/>
        <v/>
      </c>
      <c r="K766" s="7"/>
    </row>
    <row r="767">
      <c r="A767" s="8"/>
      <c r="B767" s="5" t="str">
        <f>IFERROR(__xludf.DUMMYFUNCTION("IF(A767="""","""",VLOOKUP(A767,IMPORTRANGE(""https://docs.google.com/spreadsheets/d/1Kz8qNPZIqq10folTQrs7L1dYLQj0XaG2K3NIs_apK40/edit#gid=0"",""bd!A1:N1000""),2,FALSE))"),"")</f>
        <v/>
      </c>
      <c r="C767" s="5" t="str">
        <f>IFERROR(__xludf.DUMMYFUNCTION("IF($A767="""","""",VLOOKUP($A767,IMPORTRANGE(""https://docs.google.com/spreadsheets/d/1Kz8qNPZIqq10folTQrs7L1dYLQj0XaG2K3NIs_apK40/edit#gid=0"",""bd!A1:N1000""),3,FALSE))"),"")</f>
        <v/>
      </c>
      <c r="D767" s="5" t="str">
        <f>IFERROR(__xludf.DUMMYFUNCTION("IF($A767="""","""",VLOOKUP($A767,IMPORTRANGE(""https://docs.google.com/spreadsheets/d/1Kz8qNPZIqq10folTQrs7L1dYLQj0XaG2K3NIs_apK40/edit#gid=0"",""bd!A1:N1000""),12,FALSE))"),"")</f>
        <v/>
      </c>
      <c r="E767" s="5" t="str">
        <f>IFERROR(__xludf.DUMMYFUNCTION("IF($A767="""","""",VLOOKUP($A767,IMPORTRANGE(""https://docs.google.com/spreadsheets/d/1Kz8qNPZIqq10folTQrs7L1dYLQj0XaG2K3NIs_apK40/edit#gid=0"",""bd!A1:N1000""),11,FALSE))"),"")</f>
        <v/>
      </c>
      <c r="F767" s="5" t="str">
        <f>IFERROR(__xludf.DUMMYFUNCTION("if(A767="""","""",SPLIT(E767,"",""))"),"")</f>
        <v/>
      </c>
      <c r="G767" s="5"/>
      <c r="H767" s="6" t="str">
        <f t="shared" si="1"/>
        <v/>
      </c>
      <c r="K767" s="7"/>
    </row>
    <row r="768">
      <c r="A768" s="8"/>
      <c r="B768" s="5" t="str">
        <f>IFERROR(__xludf.DUMMYFUNCTION("IF(A768="""","""",VLOOKUP(A768,IMPORTRANGE(""https://docs.google.com/spreadsheets/d/1Kz8qNPZIqq10folTQrs7L1dYLQj0XaG2K3NIs_apK40/edit#gid=0"",""bd!A1:N1000""),2,FALSE))"),"")</f>
        <v/>
      </c>
      <c r="C768" s="5" t="str">
        <f>IFERROR(__xludf.DUMMYFUNCTION("IF($A768="""","""",VLOOKUP($A768,IMPORTRANGE(""https://docs.google.com/spreadsheets/d/1Kz8qNPZIqq10folTQrs7L1dYLQj0XaG2K3NIs_apK40/edit#gid=0"",""bd!A1:N1000""),3,FALSE))"),"")</f>
        <v/>
      </c>
      <c r="D768" s="5" t="str">
        <f>IFERROR(__xludf.DUMMYFUNCTION("IF($A768="""","""",VLOOKUP($A768,IMPORTRANGE(""https://docs.google.com/spreadsheets/d/1Kz8qNPZIqq10folTQrs7L1dYLQj0XaG2K3NIs_apK40/edit#gid=0"",""bd!A1:N1000""),12,FALSE))"),"")</f>
        <v/>
      </c>
      <c r="E768" s="5" t="str">
        <f>IFERROR(__xludf.DUMMYFUNCTION("IF($A768="""","""",VLOOKUP($A768,IMPORTRANGE(""https://docs.google.com/spreadsheets/d/1Kz8qNPZIqq10folTQrs7L1dYLQj0XaG2K3NIs_apK40/edit#gid=0"",""bd!A1:N1000""),11,FALSE))"),"")</f>
        <v/>
      </c>
      <c r="F768" s="5" t="str">
        <f>IFERROR(__xludf.DUMMYFUNCTION("if(A768="""","""",SPLIT(E768,"",""))"),"")</f>
        <v/>
      </c>
      <c r="G768" s="5"/>
      <c r="H768" s="6" t="str">
        <f t="shared" si="1"/>
        <v/>
      </c>
      <c r="K768" s="7"/>
    </row>
    <row r="769">
      <c r="A769" s="8"/>
      <c r="B769" s="5" t="str">
        <f>IFERROR(__xludf.DUMMYFUNCTION("IF(A769="""","""",VLOOKUP(A769,IMPORTRANGE(""https://docs.google.com/spreadsheets/d/1Kz8qNPZIqq10folTQrs7L1dYLQj0XaG2K3NIs_apK40/edit#gid=0"",""bd!A1:N1000""),2,FALSE))"),"")</f>
        <v/>
      </c>
      <c r="C769" s="5" t="str">
        <f>IFERROR(__xludf.DUMMYFUNCTION("IF($A769="""","""",VLOOKUP($A769,IMPORTRANGE(""https://docs.google.com/spreadsheets/d/1Kz8qNPZIqq10folTQrs7L1dYLQj0XaG2K3NIs_apK40/edit#gid=0"",""bd!A1:N1000""),3,FALSE))"),"")</f>
        <v/>
      </c>
      <c r="D769" s="5" t="str">
        <f>IFERROR(__xludf.DUMMYFUNCTION("IF($A769="""","""",VLOOKUP($A769,IMPORTRANGE(""https://docs.google.com/spreadsheets/d/1Kz8qNPZIqq10folTQrs7L1dYLQj0XaG2K3NIs_apK40/edit#gid=0"",""bd!A1:N1000""),12,FALSE))"),"")</f>
        <v/>
      </c>
      <c r="E769" s="5" t="str">
        <f>IFERROR(__xludf.DUMMYFUNCTION("IF($A769="""","""",VLOOKUP($A769,IMPORTRANGE(""https://docs.google.com/spreadsheets/d/1Kz8qNPZIqq10folTQrs7L1dYLQj0XaG2K3NIs_apK40/edit#gid=0"",""bd!A1:N1000""),11,FALSE))"),"")</f>
        <v/>
      </c>
      <c r="F769" s="5" t="str">
        <f>IFERROR(__xludf.DUMMYFUNCTION("if(A769="""","""",SPLIT(E769,"",""))"),"")</f>
        <v/>
      </c>
      <c r="G769" s="5"/>
      <c r="H769" s="6" t="str">
        <f t="shared" si="1"/>
        <v/>
      </c>
      <c r="K769" s="7"/>
    </row>
    <row r="770">
      <c r="A770" s="8"/>
      <c r="B770" s="5" t="str">
        <f>IFERROR(__xludf.DUMMYFUNCTION("IF(A770="""","""",VLOOKUP(A770,IMPORTRANGE(""https://docs.google.com/spreadsheets/d/1Kz8qNPZIqq10folTQrs7L1dYLQj0XaG2K3NIs_apK40/edit#gid=0"",""bd!A1:N1000""),2,FALSE))"),"")</f>
        <v/>
      </c>
      <c r="C770" s="5" t="str">
        <f>IFERROR(__xludf.DUMMYFUNCTION("IF($A770="""","""",VLOOKUP($A770,IMPORTRANGE(""https://docs.google.com/spreadsheets/d/1Kz8qNPZIqq10folTQrs7L1dYLQj0XaG2K3NIs_apK40/edit#gid=0"",""bd!A1:N1000""),3,FALSE))"),"")</f>
        <v/>
      </c>
      <c r="D770" s="5" t="str">
        <f>IFERROR(__xludf.DUMMYFUNCTION("IF($A770="""","""",VLOOKUP($A770,IMPORTRANGE(""https://docs.google.com/spreadsheets/d/1Kz8qNPZIqq10folTQrs7L1dYLQj0XaG2K3NIs_apK40/edit#gid=0"",""bd!A1:N1000""),12,FALSE))"),"")</f>
        <v/>
      </c>
      <c r="E770" s="5" t="str">
        <f>IFERROR(__xludf.DUMMYFUNCTION("IF($A770="""","""",VLOOKUP($A770,IMPORTRANGE(""https://docs.google.com/spreadsheets/d/1Kz8qNPZIqq10folTQrs7L1dYLQj0XaG2K3NIs_apK40/edit#gid=0"",""bd!A1:N1000""),11,FALSE))"),"")</f>
        <v/>
      </c>
      <c r="F770" s="5" t="str">
        <f>IFERROR(__xludf.DUMMYFUNCTION("if(A770="""","""",SPLIT(E770,"",""))"),"")</f>
        <v/>
      </c>
      <c r="G770" s="5"/>
      <c r="H770" s="6" t="str">
        <f t="shared" si="1"/>
        <v/>
      </c>
      <c r="K770" s="7"/>
    </row>
    <row r="771">
      <c r="A771" s="8"/>
      <c r="B771" s="5" t="str">
        <f>IFERROR(__xludf.DUMMYFUNCTION("IF(A771="""","""",VLOOKUP(A771,IMPORTRANGE(""https://docs.google.com/spreadsheets/d/1Kz8qNPZIqq10folTQrs7L1dYLQj0XaG2K3NIs_apK40/edit#gid=0"",""bd!A1:N1000""),2,FALSE))"),"")</f>
        <v/>
      </c>
      <c r="C771" s="5" t="str">
        <f>IFERROR(__xludf.DUMMYFUNCTION("IF($A771="""","""",VLOOKUP($A771,IMPORTRANGE(""https://docs.google.com/spreadsheets/d/1Kz8qNPZIqq10folTQrs7L1dYLQj0XaG2K3NIs_apK40/edit#gid=0"",""bd!A1:N1000""),3,FALSE))"),"")</f>
        <v/>
      </c>
      <c r="D771" s="5" t="str">
        <f>IFERROR(__xludf.DUMMYFUNCTION("IF($A771="""","""",VLOOKUP($A771,IMPORTRANGE(""https://docs.google.com/spreadsheets/d/1Kz8qNPZIqq10folTQrs7L1dYLQj0XaG2K3NIs_apK40/edit#gid=0"",""bd!A1:N1000""),12,FALSE))"),"")</f>
        <v/>
      </c>
      <c r="E771" s="5" t="str">
        <f>IFERROR(__xludf.DUMMYFUNCTION("IF($A771="""","""",VLOOKUP($A771,IMPORTRANGE(""https://docs.google.com/spreadsheets/d/1Kz8qNPZIqq10folTQrs7L1dYLQj0XaG2K3NIs_apK40/edit#gid=0"",""bd!A1:N1000""),11,FALSE))"),"")</f>
        <v/>
      </c>
      <c r="F771" s="5" t="str">
        <f>IFERROR(__xludf.DUMMYFUNCTION("if(A771="""","""",SPLIT(E771,"",""))"),"")</f>
        <v/>
      </c>
      <c r="G771" s="5"/>
      <c r="H771" s="6" t="str">
        <f t="shared" si="1"/>
        <v/>
      </c>
      <c r="K771" s="7"/>
    </row>
    <row r="772">
      <c r="A772" s="8"/>
      <c r="B772" s="5" t="str">
        <f>IFERROR(__xludf.DUMMYFUNCTION("IF(A772="""","""",VLOOKUP(A772,IMPORTRANGE(""https://docs.google.com/spreadsheets/d/1Kz8qNPZIqq10folTQrs7L1dYLQj0XaG2K3NIs_apK40/edit#gid=0"",""bd!A1:N1000""),2,FALSE))"),"")</f>
        <v/>
      </c>
      <c r="C772" s="5" t="str">
        <f>IFERROR(__xludf.DUMMYFUNCTION("IF($A772="""","""",VLOOKUP($A772,IMPORTRANGE(""https://docs.google.com/spreadsheets/d/1Kz8qNPZIqq10folTQrs7L1dYLQj0XaG2K3NIs_apK40/edit#gid=0"",""bd!A1:N1000""),3,FALSE))"),"")</f>
        <v/>
      </c>
      <c r="D772" s="5" t="str">
        <f>IFERROR(__xludf.DUMMYFUNCTION("IF($A772="""","""",VLOOKUP($A772,IMPORTRANGE(""https://docs.google.com/spreadsheets/d/1Kz8qNPZIqq10folTQrs7L1dYLQj0XaG2K3NIs_apK40/edit#gid=0"",""bd!A1:N1000""),12,FALSE))"),"")</f>
        <v/>
      </c>
      <c r="E772" s="5" t="str">
        <f>IFERROR(__xludf.DUMMYFUNCTION("IF($A772="""","""",VLOOKUP($A772,IMPORTRANGE(""https://docs.google.com/spreadsheets/d/1Kz8qNPZIqq10folTQrs7L1dYLQj0XaG2K3NIs_apK40/edit#gid=0"",""bd!A1:N1000""),11,FALSE))"),"")</f>
        <v/>
      </c>
      <c r="F772" s="5" t="str">
        <f>IFERROR(__xludf.DUMMYFUNCTION("if(A772="""","""",SPLIT(E772,"",""))"),"")</f>
        <v/>
      </c>
      <c r="G772" s="5"/>
      <c r="H772" s="6" t="str">
        <f t="shared" si="1"/>
        <v/>
      </c>
      <c r="K772" s="7"/>
    </row>
    <row r="773">
      <c r="A773" s="8"/>
      <c r="B773" s="5" t="str">
        <f>IFERROR(__xludf.DUMMYFUNCTION("IF(A773="""","""",VLOOKUP(A773,IMPORTRANGE(""https://docs.google.com/spreadsheets/d/1Kz8qNPZIqq10folTQrs7L1dYLQj0XaG2K3NIs_apK40/edit#gid=0"",""bd!A1:N1000""),2,FALSE))"),"")</f>
        <v/>
      </c>
      <c r="C773" s="5" t="str">
        <f>IFERROR(__xludf.DUMMYFUNCTION("IF($A773="""","""",VLOOKUP($A773,IMPORTRANGE(""https://docs.google.com/spreadsheets/d/1Kz8qNPZIqq10folTQrs7L1dYLQj0XaG2K3NIs_apK40/edit#gid=0"",""bd!A1:N1000""),3,FALSE))"),"")</f>
        <v/>
      </c>
      <c r="D773" s="5" t="str">
        <f>IFERROR(__xludf.DUMMYFUNCTION("IF($A773="""","""",VLOOKUP($A773,IMPORTRANGE(""https://docs.google.com/spreadsheets/d/1Kz8qNPZIqq10folTQrs7L1dYLQj0XaG2K3NIs_apK40/edit#gid=0"",""bd!A1:N1000""),12,FALSE))"),"")</f>
        <v/>
      </c>
      <c r="E773" s="5" t="str">
        <f>IFERROR(__xludf.DUMMYFUNCTION("IF($A773="""","""",VLOOKUP($A773,IMPORTRANGE(""https://docs.google.com/spreadsheets/d/1Kz8qNPZIqq10folTQrs7L1dYLQj0XaG2K3NIs_apK40/edit#gid=0"",""bd!A1:N1000""),11,FALSE))"),"")</f>
        <v/>
      </c>
      <c r="F773" s="5" t="str">
        <f>IFERROR(__xludf.DUMMYFUNCTION("if(A773="""","""",SPLIT(E773,"",""))"),"")</f>
        <v/>
      </c>
      <c r="G773" s="5"/>
      <c r="H773" s="6" t="str">
        <f t="shared" si="1"/>
        <v/>
      </c>
      <c r="K773" s="7"/>
    </row>
    <row r="774">
      <c r="A774" s="8"/>
      <c r="B774" s="5" t="str">
        <f>IFERROR(__xludf.DUMMYFUNCTION("IF(A774="""","""",VLOOKUP(A774,IMPORTRANGE(""https://docs.google.com/spreadsheets/d/1Kz8qNPZIqq10folTQrs7L1dYLQj0XaG2K3NIs_apK40/edit#gid=0"",""bd!A1:N1000""),2,FALSE))"),"")</f>
        <v/>
      </c>
      <c r="C774" s="5" t="str">
        <f>IFERROR(__xludf.DUMMYFUNCTION("IF($A774="""","""",VLOOKUP($A774,IMPORTRANGE(""https://docs.google.com/spreadsheets/d/1Kz8qNPZIqq10folTQrs7L1dYLQj0XaG2K3NIs_apK40/edit#gid=0"",""bd!A1:N1000""),3,FALSE))"),"")</f>
        <v/>
      </c>
      <c r="D774" s="5" t="str">
        <f>IFERROR(__xludf.DUMMYFUNCTION("IF($A774="""","""",VLOOKUP($A774,IMPORTRANGE(""https://docs.google.com/spreadsheets/d/1Kz8qNPZIqq10folTQrs7L1dYLQj0XaG2K3NIs_apK40/edit#gid=0"",""bd!A1:N1000""),12,FALSE))"),"")</f>
        <v/>
      </c>
      <c r="E774" s="5" t="str">
        <f>IFERROR(__xludf.DUMMYFUNCTION("IF($A774="""","""",VLOOKUP($A774,IMPORTRANGE(""https://docs.google.com/spreadsheets/d/1Kz8qNPZIqq10folTQrs7L1dYLQj0XaG2K3NIs_apK40/edit#gid=0"",""bd!A1:N1000""),11,FALSE))"),"")</f>
        <v/>
      </c>
      <c r="F774" s="5" t="str">
        <f>IFERROR(__xludf.DUMMYFUNCTION("if(A774="""","""",SPLIT(E774,"",""))"),"")</f>
        <v/>
      </c>
      <c r="G774" s="5"/>
      <c r="H774" s="6" t="str">
        <f t="shared" si="1"/>
        <v/>
      </c>
      <c r="K774" s="7"/>
    </row>
    <row r="775">
      <c r="A775" s="8"/>
      <c r="B775" s="5" t="str">
        <f>IFERROR(__xludf.DUMMYFUNCTION("IF(A775="""","""",VLOOKUP(A775,IMPORTRANGE(""https://docs.google.com/spreadsheets/d/1Kz8qNPZIqq10folTQrs7L1dYLQj0XaG2K3NIs_apK40/edit#gid=0"",""bd!A1:N1000""),2,FALSE))"),"")</f>
        <v/>
      </c>
      <c r="C775" s="5" t="str">
        <f>IFERROR(__xludf.DUMMYFUNCTION("IF($A775="""","""",VLOOKUP($A775,IMPORTRANGE(""https://docs.google.com/spreadsheets/d/1Kz8qNPZIqq10folTQrs7L1dYLQj0XaG2K3NIs_apK40/edit#gid=0"",""bd!A1:N1000""),3,FALSE))"),"")</f>
        <v/>
      </c>
      <c r="D775" s="5" t="str">
        <f>IFERROR(__xludf.DUMMYFUNCTION("IF($A775="""","""",VLOOKUP($A775,IMPORTRANGE(""https://docs.google.com/spreadsheets/d/1Kz8qNPZIqq10folTQrs7L1dYLQj0XaG2K3NIs_apK40/edit#gid=0"",""bd!A1:N1000""),12,FALSE))"),"")</f>
        <v/>
      </c>
      <c r="E775" s="5" t="str">
        <f>IFERROR(__xludf.DUMMYFUNCTION("IF($A775="""","""",VLOOKUP($A775,IMPORTRANGE(""https://docs.google.com/spreadsheets/d/1Kz8qNPZIqq10folTQrs7L1dYLQj0XaG2K3NIs_apK40/edit#gid=0"",""bd!A1:N1000""),11,FALSE))"),"")</f>
        <v/>
      </c>
      <c r="F775" s="5" t="str">
        <f>IFERROR(__xludf.DUMMYFUNCTION("if(A775="""","""",SPLIT(E775,"",""))"),"")</f>
        <v/>
      </c>
      <c r="G775" s="5"/>
      <c r="H775" s="6" t="str">
        <f t="shared" si="1"/>
        <v/>
      </c>
      <c r="K775" s="7"/>
    </row>
    <row r="776">
      <c r="A776" s="8"/>
      <c r="B776" s="5" t="str">
        <f>IFERROR(__xludf.DUMMYFUNCTION("IF(A776="""","""",VLOOKUP(A776,IMPORTRANGE(""https://docs.google.com/spreadsheets/d/1Kz8qNPZIqq10folTQrs7L1dYLQj0XaG2K3NIs_apK40/edit#gid=0"",""bd!A1:N1000""),2,FALSE))"),"")</f>
        <v/>
      </c>
      <c r="C776" s="5" t="str">
        <f>IFERROR(__xludf.DUMMYFUNCTION("IF($A776="""","""",VLOOKUP($A776,IMPORTRANGE(""https://docs.google.com/spreadsheets/d/1Kz8qNPZIqq10folTQrs7L1dYLQj0XaG2K3NIs_apK40/edit#gid=0"",""bd!A1:N1000""),3,FALSE))"),"")</f>
        <v/>
      </c>
      <c r="D776" s="5" t="str">
        <f>IFERROR(__xludf.DUMMYFUNCTION("IF($A776="""","""",VLOOKUP($A776,IMPORTRANGE(""https://docs.google.com/spreadsheets/d/1Kz8qNPZIqq10folTQrs7L1dYLQj0XaG2K3NIs_apK40/edit#gid=0"",""bd!A1:N1000""),12,FALSE))"),"")</f>
        <v/>
      </c>
      <c r="E776" s="5" t="str">
        <f>IFERROR(__xludf.DUMMYFUNCTION("IF($A776="""","""",VLOOKUP($A776,IMPORTRANGE(""https://docs.google.com/spreadsheets/d/1Kz8qNPZIqq10folTQrs7L1dYLQj0XaG2K3NIs_apK40/edit#gid=0"",""bd!A1:N1000""),11,FALSE))"),"")</f>
        <v/>
      </c>
      <c r="F776" s="5" t="str">
        <f>IFERROR(__xludf.DUMMYFUNCTION("if(A776="""","""",SPLIT(E776,"",""))"),"")</f>
        <v/>
      </c>
      <c r="G776" s="5"/>
      <c r="H776" s="6" t="str">
        <f t="shared" si="1"/>
        <v/>
      </c>
      <c r="K776" s="7"/>
    </row>
    <row r="777">
      <c r="A777" s="8"/>
      <c r="B777" s="5" t="str">
        <f>IFERROR(__xludf.DUMMYFUNCTION("IF(A777="""","""",VLOOKUP(A777,IMPORTRANGE(""https://docs.google.com/spreadsheets/d/1Kz8qNPZIqq10folTQrs7L1dYLQj0XaG2K3NIs_apK40/edit#gid=0"",""bd!A1:N1000""),2,FALSE))"),"")</f>
        <v/>
      </c>
      <c r="C777" s="5" t="str">
        <f>IFERROR(__xludf.DUMMYFUNCTION("IF($A777="""","""",VLOOKUP($A777,IMPORTRANGE(""https://docs.google.com/spreadsheets/d/1Kz8qNPZIqq10folTQrs7L1dYLQj0XaG2K3NIs_apK40/edit#gid=0"",""bd!A1:N1000""),3,FALSE))"),"")</f>
        <v/>
      </c>
      <c r="D777" s="5" t="str">
        <f>IFERROR(__xludf.DUMMYFUNCTION("IF($A777="""","""",VLOOKUP($A777,IMPORTRANGE(""https://docs.google.com/spreadsheets/d/1Kz8qNPZIqq10folTQrs7L1dYLQj0XaG2K3NIs_apK40/edit#gid=0"",""bd!A1:N1000""),12,FALSE))"),"")</f>
        <v/>
      </c>
      <c r="E777" s="5" t="str">
        <f>IFERROR(__xludf.DUMMYFUNCTION("IF($A777="""","""",VLOOKUP($A777,IMPORTRANGE(""https://docs.google.com/spreadsheets/d/1Kz8qNPZIqq10folTQrs7L1dYLQj0XaG2K3NIs_apK40/edit#gid=0"",""bd!A1:N1000""),11,FALSE))"),"")</f>
        <v/>
      </c>
      <c r="F777" s="5" t="str">
        <f>IFERROR(__xludf.DUMMYFUNCTION("if(A777="""","""",SPLIT(E777,"",""))"),"")</f>
        <v/>
      </c>
      <c r="G777" s="5"/>
      <c r="H777" s="6" t="str">
        <f t="shared" si="1"/>
        <v/>
      </c>
      <c r="K777" s="7"/>
    </row>
    <row r="778">
      <c r="A778" s="8"/>
      <c r="B778" s="5" t="str">
        <f>IFERROR(__xludf.DUMMYFUNCTION("IF(A778="""","""",VLOOKUP(A778,IMPORTRANGE(""https://docs.google.com/spreadsheets/d/1Kz8qNPZIqq10folTQrs7L1dYLQj0XaG2K3NIs_apK40/edit#gid=0"",""bd!A1:N1000""),2,FALSE))"),"")</f>
        <v/>
      </c>
      <c r="C778" s="5" t="str">
        <f>IFERROR(__xludf.DUMMYFUNCTION("IF($A778="""","""",VLOOKUP($A778,IMPORTRANGE(""https://docs.google.com/spreadsheets/d/1Kz8qNPZIqq10folTQrs7L1dYLQj0XaG2K3NIs_apK40/edit#gid=0"",""bd!A1:N1000""),3,FALSE))"),"")</f>
        <v/>
      </c>
      <c r="D778" s="5" t="str">
        <f>IFERROR(__xludf.DUMMYFUNCTION("IF($A778="""","""",VLOOKUP($A778,IMPORTRANGE(""https://docs.google.com/spreadsheets/d/1Kz8qNPZIqq10folTQrs7L1dYLQj0XaG2K3NIs_apK40/edit#gid=0"",""bd!A1:N1000""),12,FALSE))"),"")</f>
        <v/>
      </c>
      <c r="E778" s="5" t="str">
        <f>IFERROR(__xludf.DUMMYFUNCTION("IF($A778="""","""",VLOOKUP($A778,IMPORTRANGE(""https://docs.google.com/spreadsheets/d/1Kz8qNPZIqq10folTQrs7L1dYLQj0XaG2K3NIs_apK40/edit#gid=0"",""bd!A1:N1000""),11,FALSE))"),"")</f>
        <v/>
      </c>
      <c r="F778" s="5" t="str">
        <f>IFERROR(__xludf.DUMMYFUNCTION("if(A778="""","""",SPLIT(E778,"",""))"),"")</f>
        <v/>
      </c>
      <c r="G778" s="5"/>
      <c r="H778" s="6" t="str">
        <f t="shared" si="1"/>
        <v/>
      </c>
      <c r="K778" s="7"/>
    </row>
    <row r="779">
      <c r="A779" s="8"/>
      <c r="B779" s="5" t="str">
        <f>IFERROR(__xludf.DUMMYFUNCTION("IF(A779="""","""",VLOOKUP(A779,IMPORTRANGE(""https://docs.google.com/spreadsheets/d/1Kz8qNPZIqq10folTQrs7L1dYLQj0XaG2K3NIs_apK40/edit#gid=0"",""bd!A1:N1000""),2,FALSE))"),"")</f>
        <v/>
      </c>
      <c r="C779" s="5" t="str">
        <f>IFERROR(__xludf.DUMMYFUNCTION("IF($A779="""","""",VLOOKUP($A779,IMPORTRANGE(""https://docs.google.com/spreadsheets/d/1Kz8qNPZIqq10folTQrs7L1dYLQj0XaG2K3NIs_apK40/edit#gid=0"",""bd!A1:N1000""),3,FALSE))"),"")</f>
        <v/>
      </c>
      <c r="D779" s="5" t="str">
        <f>IFERROR(__xludf.DUMMYFUNCTION("IF($A779="""","""",VLOOKUP($A779,IMPORTRANGE(""https://docs.google.com/spreadsheets/d/1Kz8qNPZIqq10folTQrs7L1dYLQj0XaG2K3NIs_apK40/edit#gid=0"",""bd!A1:N1000""),12,FALSE))"),"")</f>
        <v/>
      </c>
      <c r="E779" s="5" t="str">
        <f>IFERROR(__xludf.DUMMYFUNCTION("IF($A779="""","""",VLOOKUP($A779,IMPORTRANGE(""https://docs.google.com/spreadsheets/d/1Kz8qNPZIqq10folTQrs7L1dYLQj0XaG2K3NIs_apK40/edit#gid=0"",""bd!A1:N1000""),11,FALSE))"),"")</f>
        <v/>
      </c>
      <c r="F779" s="5" t="str">
        <f>IFERROR(__xludf.DUMMYFUNCTION("if(A779="""","""",SPLIT(E779,"",""))"),"")</f>
        <v/>
      </c>
      <c r="G779" s="5"/>
      <c r="H779" s="6" t="str">
        <f t="shared" si="1"/>
        <v/>
      </c>
      <c r="K779" s="7"/>
    </row>
    <row r="780">
      <c r="A780" s="8"/>
      <c r="B780" s="5" t="str">
        <f>IFERROR(__xludf.DUMMYFUNCTION("IF(A780="""","""",VLOOKUP(A780,IMPORTRANGE(""https://docs.google.com/spreadsheets/d/1Kz8qNPZIqq10folTQrs7L1dYLQj0XaG2K3NIs_apK40/edit#gid=0"",""bd!A1:N1000""),2,FALSE))"),"")</f>
        <v/>
      </c>
      <c r="C780" s="5" t="str">
        <f>IFERROR(__xludf.DUMMYFUNCTION("IF($A780="""","""",VLOOKUP($A780,IMPORTRANGE(""https://docs.google.com/spreadsheets/d/1Kz8qNPZIqq10folTQrs7L1dYLQj0XaG2K3NIs_apK40/edit#gid=0"",""bd!A1:N1000""),3,FALSE))"),"")</f>
        <v/>
      </c>
      <c r="D780" s="5" t="str">
        <f>IFERROR(__xludf.DUMMYFUNCTION("IF($A780="""","""",VLOOKUP($A780,IMPORTRANGE(""https://docs.google.com/spreadsheets/d/1Kz8qNPZIqq10folTQrs7L1dYLQj0XaG2K3NIs_apK40/edit#gid=0"",""bd!A1:N1000""),12,FALSE))"),"")</f>
        <v/>
      </c>
      <c r="E780" s="5" t="str">
        <f>IFERROR(__xludf.DUMMYFUNCTION("IF($A780="""","""",VLOOKUP($A780,IMPORTRANGE(""https://docs.google.com/spreadsheets/d/1Kz8qNPZIqq10folTQrs7L1dYLQj0XaG2K3NIs_apK40/edit#gid=0"",""bd!A1:N1000""),11,FALSE))"),"")</f>
        <v/>
      </c>
      <c r="F780" s="5" t="str">
        <f>IFERROR(__xludf.DUMMYFUNCTION("if(A780="""","""",SPLIT(E780,"",""))"),"")</f>
        <v/>
      </c>
      <c r="G780" s="5"/>
      <c r="H780" s="6" t="str">
        <f t="shared" si="1"/>
        <v/>
      </c>
      <c r="K780" s="7"/>
    </row>
    <row r="781">
      <c r="A781" s="8"/>
      <c r="B781" s="5" t="str">
        <f>IFERROR(__xludf.DUMMYFUNCTION("IF(A781="""","""",VLOOKUP(A781,IMPORTRANGE(""https://docs.google.com/spreadsheets/d/1Kz8qNPZIqq10folTQrs7L1dYLQj0XaG2K3NIs_apK40/edit#gid=0"",""bd!A1:N1000""),2,FALSE))"),"")</f>
        <v/>
      </c>
      <c r="C781" s="5" t="str">
        <f>IFERROR(__xludf.DUMMYFUNCTION("IF($A781="""","""",VLOOKUP($A781,IMPORTRANGE(""https://docs.google.com/spreadsheets/d/1Kz8qNPZIqq10folTQrs7L1dYLQj0XaG2K3NIs_apK40/edit#gid=0"",""bd!A1:N1000""),3,FALSE))"),"")</f>
        <v/>
      </c>
      <c r="D781" s="5" t="str">
        <f>IFERROR(__xludf.DUMMYFUNCTION("IF($A781="""","""",VLOOKUP($A781,IMPORTRANGE(""https://docs.google.com/spreadsheets/d/1Kz8qNPZIqq10folTQrs7L1dYLQj0XaG2K3NIs_apK40/edit#gid=0"",""bd!A1:N1000""),12,FALSE))"),"")</f>
        <v/>
      </c>
      <c r="E781" s="5" t="str">
        <f>IFERROR(__xludf.DUMMYFUNCTION("IF($A781="""","""",VLOOKUP($A781,IMPORTRANGE(""https://docs.google.com/spreadsheets/d/1Kz8qNPZIqq10folTQrs7L1dYLQj0XaG2K3NIs_apK40/edit#gid=0"",""bd!A1:N1000""),11,FALSE))"),"")</f>
        <v/>
      </c>
      <c r="F781" s="5" t="str">
        <f>IFERROR(__xludf.DUMMYFUNCTION("if(A781="""","""",SPLIT(E781,"",""))"),"")</f>
        <v/>
      </c>
      <c r="G781" s="5"/>
      <c r="H781" s="6" t="str">
        <f t="shared" si="1"/>
        <v/>
      </c>
      <c r="K781" s="7"/>
    </row>
    <row r="782">
      <c r="A782" s="8"/>
      <c r="B782" s="5" t="str">
        <f>IFERROR(__xludf.DUMMYFUNCTION("IF(A782="""","""",VLOOKUP(A782,IMPORTRANGE(""https://docs.google.com/spreadsheets/d/1Kz8qNPZIqq10folTQrs7L1dYLQj0XaG2K3NIs_apK40/edit#gid=0"",""bd!A1:N1000""),2,FALSE))"),"")</f>
        <v/>
      </c>
      <c r="C782" s="5" t="str">
        <f>IFERROR(__xludf.DUMMYFUNCTION("IF($A782="""","""",VLOOKUP($A782,IMPORTRANGE(""https://docs.google.com/spreadsheets/d/1Kz8qNPZIqq10folTQrs7L1dYLQj0XaG2K3NIs_apK40/edit#gid=0"",""bd!A1:N1000""),3,FALSE))"),"")</f>
        <v/>
      </c>
      <c r="D782" s="5" t="str">
        <f>IFERROR(__xludf.DUMMYFUNCTION("IF($A782="""","""",VLOOKUP($A782,IMPORTRANGE(""https://docs.google.com/spreadsheets/d/1Kz8qNPZIqq10folTQrs7L1dYLQj0XaG2K3NIs_apK40/edit#gid=0"",""bd!A1:N1000""),12,FALSE))"),"")</f>
        <v/>
      </c>
      <c r="E782" s="5" t="str">
        <f>IFERROR(__xludf.DUMMYFUNCTION("IF($A782="""","""",VLOOKUP($A782,IMPORTRANGE(""https://docs.google.com/spreadsheets/d/1Kz8qNPZIqq10folTQrs7L1dYLQj0XaG2K3NIs_apK40/edit#gid=0"",""bd!A1:N1000""),11,FALSE))"),"")</f>
        <v/>
      </c>
      <c r="F782" s="5" t="str">
        <f>IFERROR(__xludf.DUMMYFUNCTION("if(A782="""","""",SPLIT(E782,"",""))"),"")</f>
        <v/>
      </c>
      <c r="G782" s="5"/>
      <c r="H782" s="6" t="str">
        <f t="shared" si="1"/>
        <v/>
      </c>
      <c r="K782" s="7"/>
    </row>
    <row r="783">
      <c r="A783" s="8"/>
      <c r="B783" s="5" t="str">
        <f>IFERROR(__xludf.DUMMYFUNCTION("IF(A783="""","""",VLOOKUP(A783,IMPORTRANGE(""https://docs.google.com/spreadsheets/d/1Kz8qNPZIqq10folTQrs7L1dYLQj0XaG2K3NIs_apK40/edit#gid=0"",""bd!A1:N1000""),2,FALSE))"),"")</f>
        <v/>
      </c>
      <c r="C783" s="5" t="str">
        <f>IFERROR(__xludf.DUMMYFUNCTION("IF($A783="""","""",VLOOKUP($A783,IMPORTRANGE(""https://docs.google.com/spreadsheets/d/1Kz8qNPZIqq10folTQrs7L1dYLQj0XaG2K3NIs_apK40/edit#gid=0"",""bd!A1:N1000""),3,FALSE))"),"")</f>
        <v/>
      </c>
      <c r="D783" s="5" t="str">
        <f>IFERROR(__xludf.DUMMYFUNCTION("IF($A783="""","""",VLOOKUP($A783,IMPORTRANGE(""https://docs.google.com/spreadsheets/d/1Kz8qNPZIqq10folTQrs7L1dYLQj0XaG2K3NIs_apK40/edit#gid=0"",""bd!A1:N1000""),12,FALSE))"),"")</f>
        <v/>
      </c>
      <c r="E783" s="5" t="str">
        <f>IFERROR(__xludf.DUMMYFUNCTION("IF($A783="""","""",VLOOKUP($A783,IMPORTRANGE(""https://docs.google.com/spreadsheets/d/1Kz8qNPZIqq10folTQrs7L1dYLQj0XaG2K3NIs_apK40/edit#gid=0"",""bd!A1:N1000""),11,FALSE))"),"")</f>
        <v/>
      </c>
      <c r="F783" s="5" t="str">
        <f>IFERROR(__xludf.DUMMYFUNCTION("if(A783="""","""",SPLIT(E783,"",""))"),"")</f>
        <v/>
      </c>
      <c r="G783" s="5"/>
      <c r="H783" s="6" t="str">
        <f t="shared" si="1"/>
        <v/>
      </c>
      <c r="K783" s="7"/>
    </row>
    <row r="784">
      <c r="A784" s="8"/>
      <c r="B784" s="5" t="str">
        <f>IFERROR(__xludf.DUMMYFUNCTION("IF(A784="""","""",VLOOKUP(A784,IMPORTRANGE(""https://docs.google.com/spreadsheets/d/1Kz8qNPZIqq10folTQrs7L1dYLQj0XaG2K3NIs_apK40/edit#gid=0"",""bd!A1:N1000""),2,FALSE))"),"")</f>
        <v/>
      </c>
      <c r="C784" s="5" t="str">
        <f>IFERROR(__xludf.DUMMYFUNCTION("IF($A784="""","""",VLOOKUP($A784,IMPORTRANGE(""https://docs.google.com/spreadsheets/d/1Kz8qNPZIqq10folTQrs7L1dYLQj0XaG2K3NIs_apK40/edit#gid=0"",""bd!A1:N1000""),3,FALSE))"),"")</f>
        <v/>
      </c>
      <c r="D784" s="5" t="str">
        <f>IFERROR(__xludf.DUMMYFUNCTION("IF($A784="""","""",VLOOKUP($A784,IMPORTRANGE(""https://docs.google.com/spreadsheets/d/1Kz8qNPZIqq10folTQrs7L1dYLQj0XaG2K3NIs_apK40/edit#gid=0"",""bd!A1:N1000""),12,FALSE))"),"")</f>
        <v/>
      </c>
      <c r="E784" s="5" t="str">
        <f>IFERROR(__xludf.DUMMYFUNCTION("IF($A784="""","""",VLOOKUP($A784,IMPORTRANGE(""https://docs.google.com/spreadsheets/d/1Kz8qNPZIqq10folTQrs7L1dYLQj0XaG2K3NIs_apK40/edit#gid=0"",""bd!A1:N1000""),11,FALSE))"),"")</f>
        <v/>
      </c>
      <c r="F784" s="5" t="str">
        <f>IFERROR(__xludf.DUMMYFUNCTION("if(A784="""","""",SPLIT(E784,"",""))"),"")</f>
        <v/>
      </c>
      <c r="G784" s="5"/>
      <c r="H784" s="6" t="str">
        <f t="shared" si="1"/>
        <v/>
      </c>
      <c r="K784" s="7"/>
    </row>
    <row r="785">
      <c r="A785" s="8"/>
      <c r="B785" s="5" t="str">
        <f>IFERROR(__xludf.DUMMYFUNCTION("IF(A785="""","""",VLOOKUP(A785,IMPORTRANGE(""https://docs.google.com/spreadsheets/d/1Kz8qNPZIqq10folTQrs7L1dYLQj0XaG2K3NIs_apK40/edit#gid=0"",""bd!A1:N1000""),2,FALSE))"),"")</f>
        <v/>
      </c>
      <c r="C785" s="5" t="str">
        <f>IFERROR(__xludf.DUMMYFUNCTION("IF($A785="""","""",VLOOKUP($A785,IMPORTRANGE(""https://docs.google.com/spreadsheets/d/1Kz8qNPZIqq10folTQrs7L1dYLQj0XaG2K3NIs_apK40/edit#gid=0"",""bd!A1:N1000""),3,FALSE))"),"")</f>
        <v/>
      </c>
      <c r="D785" s="5" t="str">
        <f>IFERROR(__xludf.DUMMYFUNCTION("IF($A785="""","""",VLOOKUP($A785,IMPORTRANGE(""https://docs.google.com/spreadsheets/d/1Kz8qNPZIqq10folTQrs7L1dYLQj0XaG2K3NIs_apK40/edit#gid=0"",""bd!A1:N1000""),12,FALSE))"),"")</f>
        <v/>
      </c>
      <c r="E785" s="5" t="str">
        <f>IFERROR(__xludf.DUMMYFUNCTION("IF($A785="""","""",VLOOKUP($A785,IMPORTRANGE(""https://docs.google.com/spreadsheets/d/1Kz8qNPZIqq10folTQrs7L1dYLQj0XaG2K3NIs_apK40/edit#gid=0"",""bd!A1:N1000""),11,FALSE))"),"")</f>
        <v/>
      </c>
      <c r="F785" s="5" t="str">
        <f>IFERROR(__xludf.DUMMYFUNCTION("if(A785="""","""",SPLIT(E785,"",""))"),"")</f>
        <v/>
      </c>
      <c r="G785" s="5"/>
      <c r="H785" s="6" t="str">
        <f t="shared" si="1"/>
        <v/>
      </c>
      <c r="K785" s="7"/>
    </row>
    <row r="786">
      <c r="A786" s="8"/>
      <c r="B786" s="5" t="str">
        <f>IFERROR(__xludf.DUMMYFUNCTION("IF(A786="""","""",VLOOKUP(A786,IMPORTRANGE(""https://docs.google.com/spreadsheets/d/1Kz8qNPZIqq10folTQrs7L1dYLQj0XaG2K3NIs_apK40/edit#gid=0"",""bd!A1:N1000""),2,FALSE))"),"")</f>
        <v/>
      </c>
      <c r="C786" s="5" t="str">
        <f>IFERROR(__xludf.DUMMYFUNCTION("IF($A786="""","""",VLOOKUP($A786,IMPORTRANGE(""https://docs.google.com/spreadsheets/d/1Kz8qNPZIqq10folTQrs7L1dYLQj0XaG2K3NIs_apK40/edit#gid=0"",""bd!A1:N1000""),3,FALSE))"),"")</f>
        <v/>
      </c>
      <c r="D786" s="5" t="str">
        <f>IFERROR(__xludf.DUMMYFUNCTION("IF($A786="""","""",VLOOKUP($A786,IMPORTRANGE(""https://docs.google.com/spreadsheets/d/1Kz8qNPZIqq10folTQrs7L1dYLQj0XaG2K3NIs_apK40/edit#gid=0"",""bd!A1:N1000""),12,FALSE))"),"")</f>
        <v/>
      </c>
      <c r="E786" s="5" t="str">
        <f>IFERROR(__xludf.DUMMYFUNCTION("IF($A786="""","""",VLOOKUP($A786,IMPORTRANGE(""https://docs.google.com/spreadsheets/d/1Kz8qNPZIqq10folTQrs7L1dYLQj0XaG2K3NIs_apK40/edit#gid=0"",""bd!A1:N1000""),11,FALSE))"),"")</f>
        <v/>
      </c>
      <c r="F786" s="5" t="str">
        <f>IFERROR(__xludf.DUMMYFUNCTION("if(A786="""","""",SPLIT(E786,"",""))"),"")</f>
        <v/>
      </c>
      <c r="G786" s="5"/>
      <c r="H786" s="6" t="str">
        <f t="shared" si="1"/>
        <v/>
      </c>
      <c r="K786" s="7"/>
    </row>
    <row r="787">
      <c r="A787" s="8"/>
      <c r="B787" s="5" t="str">
        <f>IFERROR(__xludf.DUMMYFUNCTION("IF(A787="""","""",VLOOKUP(A787,IMPORTRANGE(""https://docs.google.com/spreadsheets/d/1Kz8qNPZIqq10folTQrs7L1dYLQj0XaG2K3NIs_apK40/edit#gid=0"",""bd!A1:N1000""),2,FALSE))"),"")</f>
        <v/>
      </c>
      <c r="C787" s="5" t="str">
        <f>IFERROR(__xludf.DUMMYFUNCTION("IF($A787="""","""",VLOOKUP($A787,IMPORTRANGE(""https://docs.google.com/spreadsheets/d/1Kz8qNPZIqq10folTQrs7L1dYLQj0XaG2K3NIs_apK40/edit#gid=0"",""bd!A1:N1000""),3,FALSE))"),"")</f>
        <v/>
      </c>
      <c r="D787" s="5" t="str">
        <f>IFERROR(__xludf.DUMMYFUNCTION("IF($A787="""","""",VLOOKUP($A787,IMPORTRANGE(""https://docs.google.com/spreadsheets/d/1Kz8qNPZIqq10folTQrs7L1dYLQj0XaG2K3NIs_apK40/edit#gid=0"",""bd!A1:N1000""),12,FALSE))"),"")</f>
        <v/>
      </c>
      <c r="E787" s="5" t="str">
        <f>IFERROR(__xludf.DUMMYFUNCTION("IF($A787="""","""",VLOOKUP($A787,IMPORTRANGE(""https://docs.google.com/spreadsheets/d/1Kz8qNPZIqq10folTQrs7L1dYLQj0XaG2K3NIs_apK40/edit#gid=0"",""bd!A1:N1000""),11,FALSE))"),"")</f>
        <v/>
      </c>
      <c r="F787" s="5" t="str">
        <f>IFERROR(__xludf.DUMMYFUNCTION("if(A787="""","""",SPLIT(E787,"",""))"),"")</f>
        <v/>
      </c>
      <c r="G787" s="5"/>
      <c r="H787" s="6" t="str">
        <f t="shared" si="1"/>
        <v/>
      </c>
      <c r="K787" s="7"/>
    </row>
    <row r="788">
      <c r="A788" s="8"/>
      <c r="B788" s="5" t="str">
        <f>IFERROR(__xludf.DUMMYFUNCTION("IF(A788="""","""",VLOOKUP(A788,IMPORTRANGE(""https://docs.google.com/spreadsheets/d/1Kz8qNPZIqq10folTQrs7L1dYLQj0XaG2K3NIs_apK40/edit#gid=0"",""bd!A1:N1000""),2,FALSE))"),"")</f>
        <v/>
      </c>
      <c r="C788" s="5" t="str">
        <f>IFERROR(__xludf.DUMMYFUNCTION("IF($A788="""","""",VLOOKUP($A788,IMPORTRANGE(""https://docs.google.com/spreadsheets/d/1Kz8qNPZIqq10folTQrs7L1dYLQj0XaG2K3NIs_apK40/edit#gid=0"",""bd!A1:N1000""),3,FALSE))"),"")</f>
        <v/>
      </c>
      <c r="D788" s="5" t="str">
        <f>IFERROR(__xludf.DUMMYFUNCTION("IF($A788="""","""",VLOOKUP($A788,IMPORTRANGE(""https://docs.google.com/spreadsheets/d/1Kz8qNPZIqq10folTQrs7L1dYLQj0XaG2K3NIs_apK40/edit#gid=0"",""bd!A1:N1000""),12,FALSE))"),"")</f>
        <v/>
      </c>
      <c r="E788" s="5" t="str">
        <f>IFERROR(__xludf.DUMMYFUNCTION("IF($A788="""","""",VLOOKUP($A788,IMPORTRANGE(""https://docs.google.com/spreadsheets/d/1Kz8qNPZIqq10folTQrs7L1dYLQj0XaG2K3NIs_apK40/edit#gid=0"",""bd!A1:N1000""),11,FALSE))"),"")</f>
        <v/>
      </c>
      <c r="F788" s="5" t="str">
        <f>IFERROR(__xludf.DUMMYFUNCTION("if(A788="""","""",SPLIT(E788,"",""))"),"")</f>
        <v/>
      </c>
      <c r="G788" s="5"/>
      <c r="H788" s="6" t="str">
        <f t="shared" si="1"/>
        <v/>
      </c>
      <c r="K788" s="7"/>
    </row>
    <row r="789">
      <c r="A789" s="8"/>
      <c r="B789" s="5" t="str">
        <f>IFERROR(__xludf.DUMMYFUNCTION("IF(A789="""","""",VLOOKUP(A789,IMPORTRANGE(""https://docs.google.com/spreadsheets/d/1Kz8qNPZIqq10folTQrs7L1dYLQj0XaG2K3NIs_apK40/edit#gid=0"",""bd!A1:N1000""),2,FALSE))"),"")</f>
        <v/>
      </c>
      <c r="C789" s="5" t="str">
        <f>IFERROR(__xludf.DUMMYFUNCTION("IF($A789="""","""",VLOOKUP($A789,IMPORTRANGE(""https://docs.google.com/spreadsheets/d/1Kz8qNPZIqq10folTQrs7L1dYLQj0XaG2K3NIs_apK40/edit#gid=0"",""bd!A1:N1000""),3,FALSE))"),"")</f>
        <v/>
      </c>
      <c r="D789" s="5" t="str">
        <f>IFERROR(__xludf.DUMMYFUNCTION("IF($A789="""","""",VLOOKUP($A789,IMPORTRANGE(""https://docs.google.com/spreadsheets/d/1Kz8qNPZIqq10folTQrs7L1dYLQj0XaG2K3NIs_apK40/edit#gid=0"",""bd!A1:N1000""),12,FALSE))"),"")</f>
        <v/>
      </c>
      <c r="E789" s="5" t="str">
        <f>IFERROR(__xludf.DUMMYFUNCTION("IF($A789="""","""",VLOOKUP($A789,IMPORTRANGE(""https://docs.google.com/spreadsheets/d/1Kz8qNPZIqq10folTQrs7L1dYLQj0XaG2K3NIs_apK40/edit#gid=0"",""bd!A1:N1000""),11,FALSE))"),"")</f>
        <v/>
      </c>
      <c r="F789" s="5" t="str">
        <f>IFERROR(__xludf.DUMMYFUNCTION("if(A789="""","""",SPLIT(E789,"",""))"),"")</f>
        <v/>
      </c>
      <c r="G789" s="5"/>
      <c r="H789" s="6" t="str">
        <f t="shared" si="1"/>
        <v/>
      </c>
      <c r="K789" s="7"/>
    </row>
    <row r="790">
      <c r="A790" s="8"/>
      <c r="B790" s="5" t="str">
        <f>IFERROR(__xludf.DUMMYFUNCTION("IF(A790="""","""",VLOOKUP(A790,IMPORTRANGE(""https://docs.google.com/spreadsheets/d/1Kz8qNPZIqq10folTQrs7L1dYLQj0XaG2K3NIs_apK40/edit#gid=0"",""bd!A1:N1000""),2,FALSE))"),"")</f>
        <v/>
      </c>
      <c r="C790" s="5" t="str">
        <f>IFERROR(__xludf.DUMMYFUNCTION("IF($A790="""","""",VLOOKUP($A790,IMPORTRANGE(""https://docs.google.com/spreadsheets/d/1Kz8qNPZIqq10folTQrs7L1dYLQj0XaG2K3NIs_apK40/edit#gid=0"",""bd!A1:N1000""),3,FALSE))"),"")</f>
        <v/>
      </c>
      <c r="D790" s="5" t="str">
        <f>IFERROR(__xludf.DUMMYFUNCTION("IF($A790="""","""",VLOOKUP($A790,IMPORTRANGE(""https://docs.google.com/spreadsheets/d/1Kz8qNPZIqq10folTQrs7L1dYLQj0XaG2K3NIs_apK40/edit#gid=0"",""bd!A1:N1000""),12,FALSE))"),"")</f>
        <v/>
      </c>
      <c r="E790" s="5" t="str">
        <f>IFERROR(__xludf.DUMMYFUNCTION("IF($A790="""","""",VLOOKUP($A790,IMPORTRANGE(""https://docs.google.com/spreadsheets/d/1Kz8qNPZIqq10folTQrs7L1dYLQj0XaG2K3NIs_apK40/edit#gid=0"",""bd!A1:N1000""),11,FALSE))"),"")</f>
        <v/>
      </c>
      <c r="F790" s="5" t="str">
        <f>IFERROR(__xludf.DUMMYFUNCTION("if(A790="""","""",SPLIT(E790,"",""))"),"")</f>
        <v/>
      </c>
      <c r="G790" s="5"/>
      <c r="H790" s="6" t="str">
        <f t="shared" si="1"/>
        <v/>
      </c>
      <c r="K790" s="7"/>
    </row>
    <row r="791">
      <c r="A791" s="8"/>
      <c r="B791" s="5" t="str">
        <f>IFERROR(__xludf.DUMMYFUNCTION("IF(A791="""","""",VLOOKUP(A791,IMPORTRANGE(""https://docs.google.com/spreadsheets/d/1Kz8qNPZIqq10folTQrs7L1dYLQj0XaG2K3NIs_apK40/edit#gid=0"",""bd!A1:N1000""),2,FALSE))"),"")</f>
        <v/>
      </c>
      <c r="C791" s="5" t="str">
        <f>IFERROR(__xludf.DUMMYFUNCTION("IF($A791="""","""",VLOOKUP($A791,IMPORTRANGE(""https://docs.google.com/spreadsheets/d/1Kz8qNPZIqq10folTQrs7L1dYLQj0XaG2K3NIs_apK40/edit#gid=0"",""bd!A1:N1000""),3,FALSE))"),"")</f>
        <v/>
      </c>
      <c r="D791" s="5" t="str">
        <f>IFERROR(__xludf.DUMMYFUNCTION("IF($A791="""","""",VLOOKUP($A791,IMPORTRANGE(""https://docs.google.com/spreadsheets/d/1Kz8qNPZIqq10folTQrs7L1dYLQj0XaG2K3NIs_apK40/edit#gid=0"",""bd!A1:N1000""),12,FALSE))"),"")</f>
        <v/>
      </c>
      <c r="E791" s="5" t="str">
        <f>IFERROR(__xludf.DUMMYFUNCTION("IF($A791="""","""",VLOOKUP($A791,IMPORTRANGE(""https://docs.google.com/spreadsheets/d/1Kz8qNPZIqq10folTQrs7L1dYLQj0XaG2K3NIs_apK40/edit#gid=0"",""bd!A1:N1000""),11,FALSE))"),"")</f>
        <v/>
      </c>
      <c r="F791" s="5" t="str">
        <f>IFERROR(__xludf.DUMMYFUNCTION("if(A791="""","""",SPLIT(E791,"",""))"),"")</f>
        <v/>
      </c>
      <c r="G791" s="5"/>
      <c r="H791" s="6" t="str">
        <f t="shared" si="1"/>
        <v/>
      </c>
      <c r="K791" s="7"/>
    </row>
    <row r="792">
      <c r="A792" s="8"/>
      <c r="B792" s="5" t="str">
        <f>IFERROR(__xludf.DUMMYFUNCTION("IF(A792="""","""",VLOOKUP(A792,IMPORTRANGE(""https://docs.google.com/spreadsheets/d/1Kz8qNPZIqq10folTQrs7L1dYLQj0XaG2K3NIs_apK40/edit#gid=0"",""bd!A1:N1000""),2,FALSE))"),"")</f>
        <v/>
      </c>
      <c r="C792" s="5" t="str">
        <f>IFERROR(__xludf.DUMMYFUNCTION("IF($A792="""","""",VLOOKUP($A792,IMPORTRANGE(""https://docs.google.com/spreadsheets/d/1Kz8qNPZIqq10folTQrs7L1dYLQj0XaG2K3NIs_apK40/edit#gid=0"",""bd!A1:N1000""),3,FALSE))"),"")</f>
        <v/>
      </c>
      <c r="D792" s="5" t="str">
        <f>IFERROR(__xludf.DUMMYFUNCTION("IF($A792="""","""",VLOOKUP($A792,IMPORTRANGE(""https://docs.google.com/spreadsheets/d/1Kz8qNPZIqq10folTQrs7L1dYLQj0XaG2K3NIs_apK40/edit#gid=0"",""bd!A1:N1000""),12,FALSE))"),"")</f>
        <v/>
      </c>
      <c r="E792" s="5" t="str">
        <f>IFERROR(__xludf.DUMMYFUNCTION("IF($A792="""","""",VLOOKUP($A792,IMPORTRANGE(""https://docs.google.com/spreadsheets/d/1Kz8qNPZIqq10folTQrs7L1dYLQj0XaG2K3NIs_apK40/edit#gid=0"",""bd!A1:N1000""),11,FALSE))"),"")</f>
        <v/>
      </c>
      <c r="F792" s="5" t="str">
        <f>IFERROR(__xludf.DUMMYFUNCTION("if(A792="""","""",SPLIT(E792,"",""))"),"")</f>
        <v/>
      </c>
      <c r="G792" s="5"/>
      <c r="H792" s="6" t="str">
        <f t="shared" si="1"/>
        <v/>
      </c>
      <c r="K792" s="7"/>
    </row>
    <row r="793">
      <c r="A793" s="8"/>
      <c r="B793" s="5" t="str">
        <f>IFERROR(__xludf.DUMMYFUNCTION("IF(A793="""","""",VLOOKUP(A793,IMPORTRANGE(""https://docs.google.com/spreadsheets/d/1Kz8qNPZIqq10folTQrs7L1dYLQj0XaG2K3NIs_apK40/edit#gid=0"",""bd!A1:N1000""),2,FALSE))"),"")</f>
        <v/>
      </c>
      <c r="C793" s="5" t="str">
        <f>IFERROR(__xludf.DUMMYFUNCTION("IF($A793="""","""",VLOOKUP($A793,IMPORTRANGE(""https://docs.google.com/spreadsheets/d/1Kz8qNPZIqq10folTQrs7L1dYLQj0XaG2K3NIs_apK40/edit#gid=0"",""bd!A1:N1000""),3,FALSE))"),"")</f>
        <v/>
      </c>
      <c r="D793" s="5" t="str">
        <f>IFERROR(__xludf.DUMMYFUNCTION("IF($A793="""","""",VLOOKUP($A793,IMPORTRANGE(""https://docs.google.com/spreadsheets/d/1Kz8qNPZIqq10folTQrs7L1dYLQj0XaG2K3NIs_apK40/edit#gid=0"",""bd!A1:N1000""),12,FALSE))"),"")</f>
        <v/>
      </c>
      <c r="E793" s="5" t="str">
        <f>IFERROR(__xludf.DUMMYFUNCTION("IF($A793="""","""",VLOOKUP($A793,IMPORTRANGE(""https://docs.google.com/spreadsheets/d/1Kz8qNPZIqq10folTQrs7L1dYLQj0XaG2K3NIs_apK40/edit#gid=0"",""bd!A1:N1000""),11,FALSE))"),"")</f>
        <v/>
      </c>
      <c r="F793" s="5" t="str">
        <f>IFERROR(__xludf.DUMMYFUNCTION("if(A793="""","""",SPLIT(E793,"",""))"),"")</f>
        <v/>
      </c>
      <c r="G793" s="5"/>
      <c r="H793" s="6" t="str">
        <f t="shared" si="1"/>
        <v/>
      </c>
      <c r="K793" s="7"/>
    </row>
    <row r="794">
      <c r="A794" s="8"/>
      <c r="B794" s="5" t="str">
        <f>IFERROR(__xludf.DUMMYFUNCTION("IF(A794="""","""",VLOOKUP(A794,IMPORTRANGE(""https://docs.google.com/spreadsheets/d/1Kz8qNPZIqq10folTQrs7L1dYLQj0XaG2K3NIs_apK40/edit#gid=0"",""bd!A1:N1000""),2,FALSE))"),"")</f>
        <v/>
      </c>
      <c r="C794" s="5" t="str">
        <f>IFERROR(__xludf.DUMMYFUNCTION("IF($A794="""","""",VLOOKUP($A794,IMPORTRANGE(""https://docs.google.com/spreadsheets/d/1Kz8qNPZIqq10folTQrs7L1dYLQj0XaG2K3NIs_apK40/edit#gid=0"",""bd!A1:N1000""),3,FALSE))"),"")</f>
        <v/>
      </c>
      <c r="D794" s="5" t="str">
        <f>IFERROR(__xludf.DUMMYFUNCTION("IF($A794="""","""",VLOOKUP($A794,IMPORTRANGE(""https://docs.google.com/spreadsheets/d/1Kz8qNPZIqq10folTQrs7L1dYLQj0XaG2K3NIs_apK40/edit#gid=0"",""bd!A1:N1000""),12,FALSE))"),"")</f>
        <v/>
      </c>
      <c r="E794" s="5" t="str">
        <f>IFERROR(__xludf.DUMMYFUNCTION("IF($A794="""","""",VLOOKUP($A794,IMPORTRANGE(""https://docs.google.com/spreadsheets/d/1Kz8qNPZIqq10folTQrs7L1dYLQj0XaG2K3NIs_apK40/edit#gid=0"",""bd!A1:N1000""),11,FALSE))"),"")</f>
        <v/>
      </c>
      <c r="F794" s="5" t="str">
        <f>IFERROR(__xludf.DUMMYFUNCTION("if(A794="""","""",SPLIT(E794,"",""))"),"")</f>
        <v/>
      </c>
      <c r="G794" s="5"/>
      <c r="H794" s="6" t="str">
        <f t="shared" si="1"/>
        <v/>
      </c>
      <c r="K794" s="7"/>
    </row>
    <row r="795">
      <c r="A795" s="8"/>
      <c r="B795" s="5" t="str">
        <f>IFERROR(__xludf.DUMMYFUNCTION("IF(A795="""","""",VLOOKUP(A795,IMPORTRANGE(""https://docs.google.com/spreadsheets/d/1Kz8qNPZIqq10folTQrs7L1dYLQj0XaG2K3NIs_apK40/edit#gid=0"",""bd!A1:N1000""),2,FALSE))"),"")</f>
        <v/>
      </c>
      <c r="C795" s="5" t="str">
        <f>IFERROR(__xludf.DUMMYFUNCTION("IF($A795="""","""",VLOOKUP($A795,IMPORTRANGE(""https://docs.google.com/spreadsheets/d/1Kz8qNPZIqq10folTQrs7L1dYLQj0XaG2K3NIs_apK40/edit#gid=0"",""bd!A1:N1000""),3,FALSE))"),"")</f>
        <v/>
      </c>
      <c r="D795" s="5" t="str">
        <f>IFERROR(__xludf.DUMMYFUNCTION("IF($A795="""","""",VLOOKUP($A795,IMPORTRANGE(""https://docs.google.com/spreadsheets/d/1Kz8qNPZIqq10folTQrs7L1dYLQj0XaG2K3NIs_apK40/edit#gid=0"",""bd!A1:N1000""),12,FALSE))"),"")</f>
        <v/>
      </c>
      <c r="E795" s="5" t="str">
        <f>IFERROR(__xludf.DUMMYFUNCTION("IF($A795="""","""",VLOOKUP($A795,IMPORTRANGE(""https://docs.google.com/spreadsheets/d/1Kz8qNPZIqq10folTQrs7L1dYLQj0XaG2K3NIs_apK40/edit#gid=0"",""bd!A1:N1000""),11,FALSE))"),"")</f>
        <v/>
      </c>
      <c r="F795" s="5" t="str">
        <f>IFERROR(__xludf.DUMMYFUNCTION("if(A795="""","""",SPLIT(E795,"",""))"),"")</f>
        <v/>
      </c>
      <c r="G795" s="5"/>
      <c r="H795" s="6" t="str">
        <f t="shared" si="1"/>
        <v/>
      </c>
      <c r="K795" s="7"/>
    </row>
    <row r="796">
      <c r="A796" s="8"/>
      <c r="B796" s="5" t="str">
        <f>IFERROR(__xludf.DUMMYFUNCTION("IF(A796="""","""",VLOOKUP(A796,IMPORTRANGE(""https://docs.google.com/spreadsheets/d/1Kz8qNPZIqq10folTQrs7L1dYLQj0XaG2K3NIs_apK40/edit#gid=0"",""bd!A1:N1000""),2,FALSE))"),"")</f>
        <v/>
      </c>
      <c r="C796" s="5" t="str">
        <f>IFERROR(__xludf.DUMMYFUNCTION("IF($A796="""","""",VLOOKUP($A796,IMPORTRANGE(""https://docs.google.com/spreadsheets/d/1Kz8qNPZIqq10folTQrs7L1dYLQj0XaG2K3NIs_apK40/edit#gid=0"",""bd!A1:N1000""),3,FALSE))"),"")</f>
        <v/>
      </c>
      <c r="D796" s="5" t="str">
        <f>IFERROR(__xludf.DUMMYFUNCTION("IF($A796="""","""",VLOOKUP($A796,IMPORTRANGE(""https://docs.google.com/spreadsheets/d/1Kz8qNPZIqq10folTQrs7L1dYLQj0XaG2K3NIs_apK40/edit#gid=0"",""bd!A1:N1000""),12,FALSE))"),"")</f>
        <v/>
      </c>
      <c r="E796" s="5" t="str">
        <f>IFERROR(__xludf.DUMMYFUNCTION("IF($A796="""","""",VLOOKUP($A796,IMPORTRANGE(""https://docs.google.com/spreadsheets/d/1Kz8qNPZIqq10folTQrs7L1dYLQj0XaG2K3NIs_apK40/edit#gid=0"",""bd!A1:N1000""),11,FALSE))"),"")</f>
        <v/>
      </c>
      <c r="F796" s="5" t="str">
        <f>IFERROR(__xludf.DUMMYFUNCTION("if(A796="""","""",SPLIT(E796,"",""))"),"")</f>
        <v/>
      </c>
      <c r="G796" s="5"/>
      <c r="H796" s="6" t="str">
        <f t="shared" si="1"/>
        <v/>
      </c>
      <c r="K796" s="7"/>
    </row>
    <row r="797">
      <c r="A797" s="8"/>
      <c r="B797" s="5" t="str">
        <f>IFERROR(__xludf.DUMMYFUNCTION("IF(A797="""","""",VLOOKUP(A797,IMPORTRANGE(""https://docs.google.com/spreadsheets/d/1Kz8qNPZIqq10folTQrs7L1dYLQj0XaG2K3NIs_apK40/edit#gid=0"",""bd!A1:N1000""),2,FALSE))"),"")</f>
        <v/>
      </c>
      <c r="C797" s="5" t="str">
        <f>IFERROR(__xludf.DUMMYFUNCTION("IF($A797="""","""",VLOOKUP($A797,IMPORTRANGE(""https://docs.google.com/spreadsheets/d/1Kz8qNPZIqq10folTQrs7L1dYLQj0XaG2K3NIs_apK40/edit#gid=0"",""bd!A1:N1000""),3,FALSE))"),"")</f>
        <v/>
      </c>
      <c r="D797" s="5" t="str">
        <f>IFERROR(__xludf.DUMMYFUNCTION("IF($A797="""","""",VLOOKUP($A797,IMPORTRANGE(""https://docs.google.com/spreadsheets/d/1Kz8qNPZIqq10folTQrs7L1dYLQj0XaG2K3NIs_apK40/edit#gid=0"",""bd!A1:N1000""),12,FALSE))"),"")</f>
        <v/>
      </c>
      <c r="E797" s="5" t="str">
        <f>IFERROR(__xludf.DUMMYFUNCTION("IF($A797="""","""",VLOOKUP($A797,IMPORTRANGE(""https://docs.google.com/spreadsheets/d/1Kz8qNPZIqq10folTQrs7L1dYLQj0XaG2K3NIs_apK40/edit#gid=0"",""bd!A1:N1000""),11,FALSE))"),"")</f>
        <v/>
      </c>
      <c r="F797" s="5" t="str">
        <f>IFERROR(__xludf.DUMMYFUNCTION("if(A797="""","""",SPLIT(E797,"",""))"),"")</f>
        <v/>
      </c>
      <c r="G797" s="5"/>
      <c r="H797" s="6" t="str">
        <f t="shared" si="1"/>
        <v/>
      </c>
      <c r="K797" s="7"/>
    </row>
    <row r="798">
      <c r="A798" s="8"/>
      <c r="B798" s="5" t="str">
        <f>IFERROR(__xludf.DUMMYFUNCTION("IF(A798="""","""",VLOOKUP(A798,IMPORTRANGE(""https://docs.google.com/spreadsheets/d/1Kz8qNPZIqq10folTQrs7L1dYLQj0XaG2K3NIs_apK40/edit#gid=0"",""bd!A1:N1000""),2,FALSE))"),"")</f>
        <v/>
      </c>
      <c r="C798" s="5" t="str">
        <f>IFERROR(__xludf.DUMMYFUNCTION("IF($A798="""","""",VLOOKUP($A798,IMPORTRANGE(""https://docs.google.com/spreadsheets/d/1Kz8qNPZIqq10folTQrs7L1dYLQj0XaG2K3NIs_apK40/edit#gid=0"",""bd!A1:N1000""),3,FALSE))"),"")</f>
        <v/>
      </c>
      <c r="D798" s="5" t="str">
        <f>IFERROR(__xludf.DUMMYFUNCTION("IF($A798="""","""",VLOOKUP($A798,IMPORTRANGE(""https://docs.google.com/spreadsheets/d/1Kz8qNPZIqq10folTQrs7L1dYLQj0XaG2K3NIs_apK40/edit#gid=0"",""bd!A1:N1000""),12,FALSE))"),"")</f>
        <v/>
      </c>
      <c r="E798" s="5" t="str">
        <f>IFERROR(__xludf.DUMMYFUNCTION("IF($A798="""","""",VLOOKUP($A798,IMPORTRANGE(""https://docs.google.com/spreadsheets/d/1Kz8qNPZIqq10folTQrs7L1dYLQj0XaG2K3NIs_apK40/edit#gid=0"",""bd!A1:N1000""),11,FALSE))"),"")</f>
        <v/>
      </c>
      <c r="F798" s="5" t="str">
        <f>IFERROR(__xludf.DUMMYFUNCTION("if(A798="""","""",SPLIT(E798,"",""))"),"")</f>
        <v/>
      </c>
      <c r="G798" s="5"/>
      <c r="H798" s="6" t="str">
        <f t="shared" si="1"/>
        <v/>
      </c>
      <c r="K798" s="7"/>
    </row>
    <row r="799">
      <c r="A799" s="8"/>
      <c r="B799" s="5" t="str">
        <f>IFERROR(__xludf.DUMMYFUNCTION("IF(A799="""","""",VLOOKUP(A799,IMPORTRANGE(""https://docs.google.com/spreadsheets/d/1Kz8qNPZIqq10folTQrs7L1dYLQj0XaG2K3NIs_apK40/edit#gid=0"",""bd!A1:N1000""),2,FALSE))"),"")</f>
        <v/>
      </c>
      <c r="C799" s="5" t="str">
        <f>IFERROR(__xludf.DUMMYFUNCTION("IF($A799="""","""",VLOOKUP($A799,IMPORTRANGE(""https://docs.google.com/spreadsheets/d/1Kz8qNPZIqq10folTQrs7L1dYLQj0XaG2K3NIs_apK40/edit#gid=0"",""bd!A1:N1000""),3,FALSE))"),"")</f>
        <v/>
      </c>
      <c r="D799" s="5" t="str">
        <f>IFERROR(__xludf.DUMMYFUNCTION("IF($A799="""","""",VLOOKUP($A799,IMPORTRANGE(""https://docs.google.com/spreadsheets/d/1Kz8qNPZIqq10folTQrs7L1dYLQj0XaG2K3NIs_apK40/edit#gid=0"",""bd!A1:N1000""),12,FALSE))"),"")</f>
        <v/>
      </c>
      <c r="E799" s="5" t="str">
        <f>IFERROR(__xludf.DUMMYFUNCTION("IF($A799="""","""",VLOOKUP($A799,IMPORTRANGE(""https://docs.google.com/spreadsheets/d/1Kz8qNPZIqq10folTQrs7L1dYLQj0XaG2K3NIs_apK40/edit#gid=0"",""bd!A1:N1000""),11,FALSE))"),"")</f>
        <v/>
      </c>
      <c r="F799" s="5" t="str">
        <f>IFERROR(__xludf.DUMMYFUNCTION("if(A799="""","""",SPLIT(E799,"",""))"),"")</f>
        <v/>
      </c>
      <c r="G799" s="5"/>
      <c r="H799" s="6" t="str">
        <f t="shared" si="1"/>
        <v/>
      </c>
      <c r="K799" s="7"/>
    </row>
    <row r="800">
      <c r="A800" s="8"/>
      <c r="B800" s="5" t="str">
        <f>IFERROR(__xludf.DUMMYFUNCTION("IF(A800="""","""",VLOOKUP(A800,IMPORTRANGE(""https://docs.google.com/spreadsheets/d/1Kz8qNPZIqq10folTQrs7L1dYLQj0XaG2K3NIs_apK40/edit#gid=0"",""bd!A1:N1000""),2,FALSE))"),"")</f>
        <v/>
      </c>
      <c r="C800" s="5" t="str">
        <f>IFERROR(__xludf.DUMMYFUNCTION("IF($A800="""","""",VLOOKUP($A800,IMPORTRANGE(""https://docs.google.com/spreadsheets/d/1Kz8qNPZIqq10folTQrs7L1dYLQj0XaG2K3NIs_apK40/edit#gid=0"",""bd!A1:N1000""),3,FALSE))"),"")</f>
        <v/>
      </c>
      <c r="D800" s="5" t="str">
        <f>IFERROR(__xludf.DUMMYFUNCTION("IF($A800="""","""",VLOOKUP($A800,IMPORTRANGE(""https://docs.google.com/spreadsheets/d/1Kz8qNPZIqq10folTQrs7L1dYLQj0XaG2K3NIs_apK40/edit#gid=0"",""bd!A1:N1000""),12,FALSE))"),"")</f>
        <v/>
      </c>
      <c r="E800" s="5" t="str">
        <f>IFERROR(__xludf.DUMMYFUNCTION("IF($A800="""","""",VLOOKUP($A800,IMPORTRANGE(""https://docs.google.com/spreadsheets/d/1Kz8qNPZIqq10folTQrs7L1dYLQj0XaG2K3NIs_apK40/edit#gid=0"",""bd!A1:N1000""),11,FALSE))"),"")</f>
        <v/>
      </c>
      <c r="F800" s="5" t="str">
        <f>IFERROR(__xludf.DUMMYFUNCTION("if(A800="""","""",SPLIT(E800,"",""))"),"")</f>
        <v/>
      </c>
      <c r="G800" s="5"/>
      <c r="H800" s="6" t="str">
        <f t="shared" si="1"/>
        <v/>
      </c>
      <c r="K800" s="7"/>
    </row>
    <row r="801">
      <c r="A801" s="8"/>
      <c r="B801" s="5" t="str">
        <f>IFERROR(__xludf.DUMMYFUNCTION("IF(A801="""","""",VLOOKUP(A801,IMPORTRANGE(""https://docs.google.com/spreadsheets/d/1Kz8qNPZIqq10folTQrs7L1dYLQj0XaG2K3NIs_apK40/edit#gid=0"",""bd!A1:N1000""),2,FALSE))"),"")</f>
        <v/>
      </c>
      <c r="C801" s="5" t="str">
        <f>IFERROR(__xludf.DUMMYFUNCTION("IF($A801="""","""",VLOOKUP($A801,IMPORTRANGE(""https://docs.google.com/spreadsheets/d/1Kz8qNPZIqq10folTQrs7L1dYLQj0XaG2K3NIs_apK40/edit#gid=0"",""bd!A1:N1000""),3,FALSE))"),"")</f>
        <v/>
      </c>
      <c r="D801" s="5" t="str">
        <f>IFERROR(__xludf.DUMMYFUNCTION("IF($A801="""","""",VLOOKUP($A801,IMPORTRANGE(""https://docs.google.com/spreadsheets/d/1Kz8qNPZIqq10folTQrs7L1dYLQj0XaG2K3NIs_apK40/edit#gid=0"",""bd!A1:N1000""),12,FALSE))"),"")</f>
        <v/>
      </c>
      <c r="E801" s="5" t="str">
        <f>IFERROR(__xludf.DUMMYFUNCTION("IF($A801="""","""",VLOOKUP($A801,IMPORTRANGE(""https://docs.google.com/spreadsheets/d/1Kz8qNPZIqq10folTQrs7L1dYLQj0XaG2K3NIs_apK40/edit#gid=0"",""bd!A1:N1000""),11,FALSE))"),"")</f>
        <v/>
      </c>
      <c r="F801" s="5" t="str">
        <f>IFERROR(__xludf.DUMMYFUNCTION("if(A801="""","""",SPLIT(E801,"",""))"),"")</f>
        <v/>
      </c>
      <c r="G801" s="5"/>
      <c r="H801" s="6" t="str">
        <f t="shared" si="1"/>
        <v/>
      </c>
      <c r="K801" s="7"/>
    </row>
    <row r="802">
      <c r="A802" s="8"/>
      <c r="B802" s="5" t="str">
        <f>IFERROR(__xludf.DUMMYFUNCTION("IF(A802="""","""",VLOOKUP(A802,IMPORTRANGE(""https://docs.google.com/spreadsheets/d/1Kz8qNPZIqq10folTQrs7L1dYLQj0XaG2K3NIs_apK40/edit#gid=0"",""bd!A1:N1000""),2,FALSE))"),"")</f>
        <v/>
      </c>
      <c r="C802" s="5" t="str">
        <f>IFERROR(__xludf.DUMMYFUNCTION("IF($A802="""","""",VLOOKUP($A802,IMPORTRANGE(""https://docs.google.com/spreadsheets/d/1Kz8qNPZIqq10folTQrs7L1dYLQj0XaG2K3NIs_apK40/edit#gid=0"",""bd!A1:N1000""),3,FALSE))"),"")</f>
        <v/>
      </c>
      <c r="D802" s="5" t="str">
        <f>IFERROR(__xludf.DUMMYFUNCTION("IF($A802="""","""",VLOOKUP($A802,IMPORTRANGE(""https://docs.google.com/spreadsheets/d/1Kz8qNPZIqq10folTQrs7L1dYLQj0XaG2K3NIs_apK40/edit#gid=0"",""bd!A1:N1000""),12,FALSE))"),"")</f>
        <v/>
      </c>
      <c r="E802" s="5" t="str">
        <f>IFERROR(__xludf.DUMMYFUNCTION("IF($A802="""","""",VLOOKUP($A802,IMPORTRANGE(""https://docs.google.com/spreadsheets/d/1Kz8qNPZIqq10folTQrs7L1dYLQj0XaG2K3NIs_apK40/edit#gid=0"",""bd!A1:N1000""),11,FALSE))"),"")</f>
        <v/>
      </c>
      <c r="F802" s="5" t="str">
        <f>IFERROR(__xludf.DUMMYFUNCTION("if(A802="""","""",SPLIT(E802,"",""))"),"")</f>
        <v/>
      </c>
      <c r="G802" s="5"/>
      <c r="H802" s="6" t="str">
        <f t="shared" si="1"/>
        <v/>
      </c>
      <c r="K802" s="7"/>
    </row>
    <row r="803">
      <c r="A803" s="8"/>
      <c r="B803" s="5" t="str">
        <f>IFERROR(__xludf.DUMMYFUNCTION("IF(A803="""","""",VLOOKUP(A803,IMPORTRANGE(""https://docs.google.com/spreadsheets/d/1Kz8qNPZIqq10folTQrs7L1dYLQj0XaG2K3NIs_apK40/edit#gid=0"",""bd!A1:N1000""),2,FALSE))"),"")</f>
        <v/>
      </c>
      <c r="C803" s="5" t="str">
        <f>IFERROR(__xludf.DUMMYFUNCTION("IF($A803="""","""",VLOOKUP($A803,IMPORTRANGE(""https://docs.google.com/spreadsheets/d/1Kz8qNPZIqq10folTQrs7L1dYLQj0XaG2K3NIs_apK40/edit#gid=0"",""bd!A1:N1000""),3,FALSE))"),"")</f>
        <v/>
      </c>
      <c r="D803" s="5" t="str">
        <f>IFERROR(__xludf.DUMMYFUNCTION("IF($A803="""","""",VLOOKUP($A803,IMPORTRANGE(""https://docs.google.com/spreadsheets/d/1Kz8qNPZIqq10folTQrs7L1dYLQj0XaG2K3NIs_apK40/edit#gid=0"",""bd!A1:N1000""),12,FALSE))"),"")</f>
        <v/>
      </c>
      <c r="E803" s="5" t="str">
        <f>IFERROR(__xludf.DUMMYFUNCTION("IF($A803="""","""",VLOOKUP($A803,IMPORTRANGE(""https://docs.google.com/spreadsheets/d/1Kz8qNPZIqq10folTQrs7L1dYLQj0XaG2K3NIs_apK40/edit#gid=0"",""bd!A1:N1000""),11,FALSE))"),"")</f>
        <v/>
      </c>
      <c r="F803" s="5" t="str">
        <f>IFERROR(__xludf.DUMMYFUNCTION("if(A803="""","""",SPLIT(E803,"",""))"),"")</f>
        <v/>
      </c>
      <c r="G803" s="5"/>
      <c r="H803" s="6" t="str">
        <f t="shared" si="1"/>
        <v/>
      </c>
      <c r="K803" s="7"/>
    </row>
    <row r="804">
      <c r="A804" s="8"/>
      <c r="B804" s="5" t="str">
        <f>IFERROR(__xludf.DUMMYFUNCTION("IF(A804="""","""",VLOOKUP(A804,IMPORTRANGE(""https://docs.google.com/spreadsheets/d/1Kz8qNPZIqq10folTQrs7L1dYLQj0XaG2K3NIs_apK40/edit#gid=0"",""bd!A1:N1000""),2,FALSE))"),"")</f>
        <v/>
      </c>
      <c r="C804" s="5" t="str">
        <f>IFERROR(__xludf.DUMMYFUNCTION("IF($A804="""","""",VLOOKUP($A804,IMPORTRANGE(""https://docs.google.com/spreadsheets/d/1Kz8qNPZIqq10folTQrs7L1dYLQj0XaG2K3NIs_apK40/edit#gid=0"",""bd!A1:N1000""),3,FALSE))"),"")</f>
        <v/>
      </c>
      <c r="D804" s="5" t="str">
        <f>IFERROR(__xludf.DUMMYFUNCTION("IF($A804="""","""",VLOOKUP($A804,IMPORTRANGE(""https://docs.google.com/spreadsheets/d/1Kz8qNPZIqq10folTQrs7L1dYLQj0XaG2K3NIs_apK40/edit#gid=0"",""bd!A1:N1000""),12,FALSE))"),"")</f>
        <v/>
      </c>
      <c r="E804" s="5" t="str">
        <f>IFERROR(__xludf.DUMMYFUNCTION("IF($A804="""","""",VLOOKUP($A804,IMPORTRANGE(""https://docs.google.com/spreadsheets/d/1Kz8qNPZIqq10folTQrs7L1dYLQj0XaG2K3NIs_apK40/edit#gid=0"",""bd!A1:N1000""),11,FALSE))"),"")</f>
        <v/>
      </c>
      <c r="F804" s="5" t="str">
        <f>IFERROR(__xludf.DUMMYFUNCTION("if(A804="""","""",SPLIT(E804,"",""))"),"")</f>
        <v/>
      </c>
      <c r="G804" s="5"/>
      <c r="H804" s="6" t="str">
        <f t="shared" si="1"/>
        <v/>
      </c>
      <c r="K804" s="7"/>
    </row>
    <row r="805">
      <c r="A805" s="8"/>
      <c r="B805" s="5" t="str">
        <f>IFERROR(__xludf.DUMMYFUNCTION("IF(A805="""","""",VLOOKUP(A805,IMPORTRANGE(""https://docs.google.com/spreadsheets/d/1Kz8qNPZIqq10folTQrs7L1dYLQj0XaG2K3NIs_apK40/edit#gid=0"",""bd!A1:N1000""),2,FALSE))"),"")</f>
        <v/>
      </c>
      <c r="C805" s="5" t="str">
        <f>IFERROR(__xludf.DUMMYFUNCTION("IF($A805="""","""",VLOOKUP($A805,IMPORTRANGE(""https://docs.google.com/spreadsheets/d/1Kz8qNPZIqq10folTQrs7L1dYLQj0XaG2K3NIs_apK40/edit#gid=0"",""bd!A1:N1000""),3,FALSE))"),"")</f>
        <v/>
      </c>
      <c r="D805" s="5" t="str">
        <f>IFERROR(__xludf.DUMMYFUNCTION("IF($A805="""","""",VLOOKUP($A805,IMPORTRANGE(""https://docs.google.com/spreadsheets/d/1Kz8qNPZIqq10folTQrs7L1dYLQj0XaG2K3NIs_apK40/edit#gid=0"",""bd!A1:N1000""),12,FALSE))"),"")</f>
        <v/>
      </c>
      <c r="E805" s="5" t="str">
        <f>IFERROR(__xludf.DUMMYFUNCTION("IF($A805="""","""",VLOOKUP($A805,IMPORTRANGE(""https://docs.google.com/spreadsheets/d/1Kz8qNPZIqq10folTQrs7L1dYLQj0XaG2K3NIs_apK40/edit#gid=0"",""bd!A1:N1000""),11,FALSE))"),"")</f>
        <v/>
      </c>
      <c r="F805" s="5" t="str">
        <f>IFERROR(__xludf.DUMMYFUNCTION("if(A805="""","""",SPLIT(E805,"",""))"),"")</f>
        <v/>
      </c>
      <c r="G805" s="5"/>
      <c r="H805" s="6" t="str">
        <f t="shared" si="1"/>
        <v/>
      </c>
      <c r="K805" s="7"/>
    </row>
    <row r="806">
      <c r="A806" s="8"/>
      <c r="B806" s="5" t="str">
        <f>IFERROR(__xludf.DUMMYFUNCTION("IF(A806="""","""",VLOOKUP(A806,IMPORTRANGE(""https://docs.google.com/spreadsheets/d/1Kz8qNPZIqq10folTQrs7L1dYLQj0XaG2K3NIs_apK40/edit#gid=0"",""bd!A1:N1000""),2,FALSE))"),"")</f>
        <v/>
      </c>
      <c r="C806" s="5" t="str">
        <f>IFERROR(__xludf.DUMMYFUNCTION("IF($A806="""","""",VLOOKUP($A806,IMPORTRANGE(""https://docs.google.com/spreadsheets/d/1Kz8qNPZIqq10folTQrs7L1dYLQj0XaG2K3NIs_apK40/edit#gid=0"",""bd!A1:N1000""),3,FALSE))"),"")</f>
        <v/>
      </c>
      <c r="D806" s="5" t="str">
        <f>IFERROR(__xludf.DUMMYFUNCTION("IF($A806="""","""",VLOOKUP($A806,IMPORTRANGE(""https://docs.google.com/spreadsheets/d/1Kz8qNPZIqq10folTQrs7L1dYLQj0XaG2K3NIs_apK40/edit#gid=0"",""bd!A1:N1000""),12,FALSE))"),"")</f>
        <v/>
      </c>
      <c r="E806" s="5" t="str">
        <f>IFERROR(__xludf.DUMMYFUNCTION("IF($A806="""","""",VLOOKUP($A806,IMPORTRANGE(""https://docs.google.com/spreadsheets/d/1Kz8qNPZIqq10folTQrs7L1dYLQj0XaG2K3NIs_apK40/edit#gid=0"",""bd!A1:N1000""),11,FALSE))"),"")</f>
        <v/>
      </c>
      <c r="F806" s="5" t="str">
        <f>IFERROR(__xludf.DUMMYFUNCTION("if(A806="""","""",SPLIT(E806,"",""))"),"")</f>
        <v/>
      </c>
      <c r="G806" s="5"/>
      <c r="H806" s="6" t="str">
        <f t="shared" si="1"/>
        <v/>
      </c>
      <c r="K806" s="7"/>
    </row>
    <row r="807">
      <c r="A807" s="8"/>
      <c r="B807" s="5" t="str">
        <f>IFERROR(__xludf.DUMMYFUNCTION("IF(A807="""","""",VLOOKUP(A807,IMPORTRANGE(""https://docs.google.com/spreadsheets/d/1Kz8qNPZIqq10folTQrs7L1dYLQj0XaG2K3NIs_apK40/edit#gid=0"",""bd!A1:N1000""),2,FALSE))"),"")</f>
        <v/>
      </c>
      <c r="C807" s="5" t="str">
        <f>IFERROR(__xludf.DUMMYFUNCTION("IF($A807="""","""",VLOOKUP($A807,IMPORTRANGE(""https://docs.google.com/spreadsheets/d/1Kz8qNPZIqq10folTQrs7L1dYLQj0XaG2K3NIs_apK40/edit#gid=0"",""bd!A1:N1000""),3,FALSE))"),"")</f>
        <v/>
      </c>
      <c r="D807" s="5" t="str">
        <f>IFERROR(__xludf.DUMMYFUNCTION("IF($A807="""","""",VLOOKUP($A807,IMPORTRANGE(""https://docs.google.com/spreadsheets/d/1Kz8qNPZIqq10folTQrs7L1dYLQj0XaG2K3NIs_apK40/edit#gid=0"",""bd!A1:N1000""),12,FALSE))"),"")</f>
        <v/>
      </c>
      <c r="E807" s="5" t="str">
        <f>IFERROR(__xludf.DUMMYFUNCTION("IF($A807="""","""",VLOOKUP($A807,IMPORTRANGE(""https://docs.google.com/spreadsheets/d/1Kz8qNPZIqq10folTQrs7L1dYLQj0XaG2K3NIs_apK40/edit#gid=0"",""bd!A1:N1000""),11,FALSE))"),"")</f>
        <v/>
      </c>
      <c r="F807" s="5" t="str">
        <f>IFERROR(__xludf.DUMMYFUNCTION("if(A807="""","""",SPLIT(E807,"",""))"),"")</f>
        <v/>
      </c>
      <c r="G807" s="5"/>
      <c r="H807" s="6" t="str">
        <f t="shared" si="1"/>
        <v/>
      </c>
      <c r="K807" s="7"/>
    </row>
    <row r="808">
      <c r="A808" s="8"/>
      <c r="B808" s="5" t="str">
        <f>IFERROR(__xludf.DUMMYFUNCTION("IF(A808="""","""",VLOOKUP(A808,IMPORTRANGE(""https://docs.google.com/spreadsheets/d/1Kz8qNPZIqq10folTQrs7L1dYLQj0XaG2K3NIs_apK40/edit#gid=0"",""bd!A1:N1000""),2,FALSE))"),"")</f>
        <v/>
      </c>
      <c r="C808" s="5" t="str">
        <f>IFERROR(__xludf.DUMMYFUNCTION("IF($A808="""","""",VLOOKUP($A808,IMPORTRANGE(""https://docs.google.com/spreadsheets/d/1Kz8qNPZIqq10folTQrs7L1dYLQj0XaG2K3NIs_apK40/edit#gid=0"",""bd!A1:N1000""),3,FALSE))"),"")</f>
        <v/>
      </c>
      <c r="D808" s="5" t="str">
        <f>IFERROR(__xludf.DUMMYFUNCTION("IF($A808="""","""",VLOOKUP($A808,IMPORTRANGE(""https://docs.google.com/spreadsheets/d/1Kz8qNPZIqq10folTQrs7L1dYLQj0XaG2K3NIs_apK40/edit#gid=0"",""bd!A1:N1000""),12,FALSE))"),"")</f>
        <v/>
      </c>
      <c r="E808" s="5" t="str">
        <f>IFERROR(__xludf.DUMMYFUNCTION("IF($A808="""","""",VLOOKUP($A808,IMPORTRANGE(""https://docs.google.com/spreadsheets/d/1Kz8qNPZIqq10folTQrs7L1dYLQj0XaG2K3NIs_apK40/edit#gid=0"",""bd!A1:N1000""),11,FALSE))"),"")</f>
        <v/>
      </c>
      <c r="F808" s="5" t="str">
        <f>IFERROR(__xludf.DUMMYFUNCTION("if(A808="""","""",SPLIT(E808,"",""))"),"")</f>
        <v/>
      </c>
      <c r="G808" s="5"/>
      <c r="H808" s="6" t="str">
        <f t="shared" si="1"/>
        <v/>
      </c>
      <c r="K808" s="7"/>
    </row>
    <row r="809">
      <c r="A809" s="8"/>
      <c r="B809" s="5" t="str">
        <f>IFERROR(__xludf.DUMMYFUNCTION("IF(A809="""","""",VLOOKUP(A809,IMPORTRANGE(""https://docs.google.com/spreadsheets/d/1Kz8qNPZIqq10folTQrs7L1dYLQj0XaG2K3NIs_apK40/edit#gid=0"",""bd!A1:N1000""),2,FALSE))"),"")</f>
        <v/>
      </c>
      <c r="C809" s="5" t="str">
        <f>IFERROR(__xludf.DUMMYFUNCTION("IF($A809="""","""",VLOOKUP($A809,IMPORTRANGE(""https://docs.google.com/spreadsheets/d/1Kz8qNPZIqq10folTQrs7L1dYLQj0XaG2K3NIs_apK40/edit#gid=0"",""bd!A1:N1000""),3,FALSE))"),"")</f>
        <v/>
      </c>
      <c r="D809" s="5" t="str">
        <f>IFERROR(__xludf.DUMMYFUNCTION("IF($A809="""","""",VLOOKUP($A809,IMPORTRANGE(""https://docs.google.com/spreadsheets/d/1Kz8qNPZIqq10folTQrs7L1dYLQj0XaG2K3NIs_apK40/edit#gid=0"",""bd!A1:N1000""),12,FALSE))"),"")</f>
        <v/>
      </c>
      <c r="E809" s="5" t="str">
        <f>IFERROR(__xludf.DUMMYFUNCTION("IF($A809="""","""",VLOOKUP($A809,IMPORTRANGE(""https://docs.google.com/spreadsheets/d/1Kz8qNPZIqq10folTQrs7L1dYLQj0XaG2K3NIs_apK40/edit#gid=0"",""bd!A1:N1000""),11,FALSE))"),"")</f>
        <v/>
      </c>
      <c r="F809" s="5" t="str">
        <f>IFERROR(__xludf.DUMMYFUNCTION("if(A809="""","""",SPLIT(E809,"",""))"),"")</f>
        <v/>
      </c>
      <c r="G809" s="5"/>
      <c r="H809" s="6" t="str">
        <f t="shared" si="1"/>
        <v/>
      </c>
      <c r="K809" s="7"/>
    </row>
    <row r="810">
      <c r="A810" s="8"/>
      <c r="B810" s="5" t="str">
        <f>IFERROR(__xludf.DUMMYFUNCTION("IF(A810="""","""",VLOOKUP(A810,IMPORTRANGE(""https://docs.google.com/spreadsheets/d/1Kz8qNPZIqq10folTQrs7L1dYLQj0XaG2K3NIs_apK40/edit#gid=0"",""bd!A1:N1000""),2,FALSE))"),"")</f>
        <v/>
      </c>
      <c r="C810" s="5" t="str">
        <f>IFERROR(__xludf.DUMMYFUNCTION("IF($A810="""","""",VLOOKUP($A810,IMPORTRANGE(""https://docs.google.com/spreadsheets/d/1Kz8qNPZIqq10folTQrs7L1dYLQj0XaG2K3NIs_apK40/edit#gid=0"",""bd!A1:N1000""),3,FALSE))"),"")</f>
        <v/>
      </c>
      <c r="D810" s="5" t="str">
        <f>IFERROR(__xludf.DUMMYFUNCTION("IF($A810="""","""",VLOOKUP($A810,IMPORTRANGE(""https://docs.google.com/spreadsheets/d/1Kz8qNPZIqq10folTQrs7L1dYLQj0XaG2K3NIs_apK40/edit#gid=0"",""bd!A1:N1000""),12,FALSE))"),"")</f>
        <v/>
      </c>
      <c r="E810" s="5" t="str">
        <f>IFERROR(__xludf.DUMMYFUNCTION("IF($A810="""","""",VLOOKUP($A810,IMPORTRANGE(""https://docs.google.com/spreadsheets/d/1Kz8qNPZIqq10folTQrs7L1dYLQj0XaG2K3NIs_apK40/edit#gid=0"",""bd!A1:N1000""),11,FALSE))"),"")</f>
        <v/>
      </c>
      <c r="F810" s="5" t="str">
        <f>IFERROR(__xludf.DUMMYFUNCTION("if(A810="""","""",SPLIT(E810,"",""))"),"")</f>
        <v/>
      </c>
      <c r="G810" s="5"/>
      <c r="H810" s="6" t="str">
        <f t="shared" si="1"/>
        <v/>
      </c>
      <c r="K810" s="7"/>
    </row>
    <row r="811">
      <c r="A811" s="8"/>
      <c r="B811" s="5" t="str">
        <f>IFERROR(__xludf.DUMMYFUNCTION("IF(A811="""","""",VLOOKUP(A811,IMPORTRANGE(""https://docs.google.com/spreadsheets/d/1Kz8qNPZIqq10folTQrs7L1dYLQj0XaG2K3NIs_apK40/edit#gid=0"",""bd!A1:N1000""),2,FALSE))"),"")</f>
        <v/>
      </c>
      <c r="C811" s="5" t="str">
        <f>IFERROR(__xludf.DUMMYFUNCTION("IF($A811="""","""",VLOOKUP($A811,IMPORTRANGE(""https://docs.google.com/spreadsheets/d/1Kz8qNPZIqq10folTQrs7L1dYLQj0XaG2K3NIs_apK40/edit#gid=0"",""bd!A1:N1000""),3,FALSE))"),"")</f>
        <v/>
      </c>
      <c r="D811" s="5" t="str">
        <f>IFERROR(__xludf.DUMMYFUNCTION("IF($A811="""","""",VLOOKUP($A811,IMPORTRANGE(""https://docs.google.com/spreadsheets/d/1Kz8qNPZIqq10folTQrs7L1dYLQj0XaG2K3NIs_apK40/edit#gid=0"",""bd!A1:N1000""),12,FALSE))"),"")</f>
        <v/>
      </c>
      <c r="E811" s="5" t="str">
        <f>IFERROR(__xludf.DUMMYFUNCTION("IF($A811="""","""",VLOOKUP($A811,IMPORTRANGE(""https://docs.google.com/spreadsheets/d/1Kz8qNPZIqq10folTQrs7L1dYLQj0XaG2K3NIs_apK40/edit#gid=0"",""bd!A1:N1000""),11,FALSE))"),"")</f>
        <v/>
      </c>
      <c r="F811" s="5" t="str">
        <f>IFERROR(__xludf.DUMMYFUNCTION("if(A811="""","""",SPLIT(E811,"",""))"),"")</f>
        <v/>
      </c>
      <c r="G811" s="5"/>
      <c r="H811" s="6" t="str">
        <f t="shared" si="1"/>
        <v/>
      </c>
      <c r="K811" s="7"/>
    </row>
    <row r="812">
      <c r="A812" s="8"/>
      <c r="B812" s="5" t="str">
        <f>IFERROR(__xludf.DUMMYFUNCTION("IF(A812="""","""",VLOOKUP(A812,IMPORTRANGE(""https://docs.google.com/spreadsheets/d/1Kz8qNPZIqq10folTQrs7L1dYLQj0XaG2K3NIs_apK40/edit#gid=0"",""bd!A1:N1000""),2,FALSE))"),"")</f>
        <v/>
      </c>
      <c r="C812" s="5" t="str">
        <f>IFERROR(__xludf.DUMMYFUNCTION("IF($A812="""","""",VLOOKUP($A812,IMPORTRANGE(""https://docs.google.com/spreadsheets/d/1Kz8qNPZIqq10folTQrs7L1dYLQj0XaG2K3NIs_apK40/edit#gid=0"",""bd!A1:N1000""),3,FALSE))"),"")</f>
        <v/>
      </c>
      <c r="D812" s="5" t="str">
        <f>IFERROR(__xludf.DUMMYFUNCTION("IF($A812="""","""",VLOOKUP($A812,IMPORTRANGE(""https://docs.google.com/spreadsheets/d/1Kz8qNPZIqq10folTQrs7L1dYLQj0XaG2K3NIs_apK40/edit#gid=0"",""bd!A1:N1000""),12,FALSE))"),"")</f>
        <v/>
      </c>
      <c r="E812" s="5" t="str">
        <f>IFERROR(__xludf.DUMMYFUNCTION("IF($A812="""","""",VLOOKUP($A812,IMPORTRANGE(""https://docs.google.com/spreadsheets/d/1Kz8qNPZIqq10folTQrs7L1dYLQj0XaG2K3NIs_apK40/edit#gid=0"",""bd!A1:N1000""),11,FALSE))"),"")</f>
        <v/>
      </c>
      <c r="F812" s="5" t="str">
        <f>IFERROR(__xludf.DUMMYFUNCTION("if(A812="""","""",SPLIT(E812,"",""))"),"")</f>
        <v/>
      </c>
      <c r="G812" s="5"/>
      <c r="H812" s="6" t="str">
        <f t="shared" si="1"/>
        <v/>
      </c>
      <c r="K812" s="7"/>
    </row>
    <row r="813">
      <c r="A813" s="8"/>
      <c r="B813" s="5" t="str">
        <f>IFERROR(__xludf.DUMMYFUNCTION("IF(A813="""","""",VLOOKUP(A813,IMPORTRANGE(""https://docs.google.com/spreadsheets/d/1Kz8qNPZIqq10folTQrs7L1dYLQj0XaG2K3NIs_apK40/edit#gid=0"",""bd!A1:N1000""),2,FALSE))"),"")</f>
        <v/>
      </c>
      <c r="C813" s="5" t="str">
        <f>IFERROR(__xludf.DUMMYFUNCTION("IF($A813="""","""",VLOOKUP($A813,IMPORTRANGE(""https://docs.google.com/spreadsheets/d/1Kz8qNPZIqq10folTQrs7L1dYLQj0XaG2K3NIs_apK40/edit#gid=0"",""bd!A1:N1000""),3,FALSE))"),"")</f>
        <v/>
      </c>
      <c r="D813" s="5" t="str">
        <f>IFERROR(__xludf.DUMMYFUNCTION("IF($A813="""","""",VLOOKUP($A813,IMPORTRANGE(""https://docs.google.com/spreadsheets/d/1Kz8qNPZIqq10folTQrs7L1dYLQj0XaG2K3NIs_apK40/edit#gid=0"",""bd!A1:N1000""),12,FALSE))"),"")</f>
        <v/>
      </c>
      <c r="E813" s="5" t="str">
        <f>IFERROR(__xludf.DUMMYFUNCTION("IF($A813="""","""",VLOOKUP($A813,IMPORTRANGE(""https://docs.google.com/spreadsheets/d/1Kz8qNPZIqq10folTQrs7L1dYLQj0XaG2K3NIs_apK40/edit#gid=0"",""bd!A1:N1000""),11,FALSE))"),"")</f>
        <v/>
      </c>
      <c r="F813" s="5" t="str">
        <f>IFERROR(__xludf.DUMMYFUNCTION("if(A813="""","""",SPLIT(E813,"",""))"),"")</f>
        <v/>
      </c>
      <c r="G813" s="5"/>
      <c r="H813" s="6" t="str">
        <f t="shared" si="1"/>
        <v/>
      </c>
      <c r="K813" s="7"/>
    </row>
    <row r="814">
      <c r="A814" s="8"/>
      <c r="B814" s="5" t="str">
        <f>IFERROR(__xludf.DUMMYFUNCTION("IF(A814="""","""",VLOOKUP(A814,IMPORTRANGE(""https://docs.google.com/spreadsheets/d/1Kz8qNPZIqq10folTQrs7L1dYLQj0XaG2K3NIs_apK40/edit#gid=0"",""bd!A1:N1000""),2,FALSE))"),"")</f>
        <v/>
      </c>
      <c r="C814" s="5" t="str">
        <f>IFERROR(__xludf.DUMMYFUNCTION("IF($A814="""","""",VLOOKUP($A814,IMPORTRANGE(""https://docs.google.com/spreadsheets/d/1Kz8qNPZIqq10folTQrs7L1dYLQj0XaG2K3NIs_apK40/edit#gid=0"",""bd!A1:N1000""),3,FALSE))"),"")</f>
        <v/>
      </c>
      <c r="D814" s="5" t="str">
        <f>IFERROR(__xludf.DUMMYFUNCTION("IF($A814="""","""",VLOOKUP($A814,IMPORTRANGE(""https://docs.google.com/spreadsheets/d/1Kz8qNPZIqq10folTQrs7L1dYLQj0XaG2K3NIs_apK40/edit#gid=0"",""bd!A1:N1000""),12,FALSE))"),"")</f>
        <v/>
      </c>
      <c r="E814" s="5" t="str">
        <f>IFERROR(__xludf.DUMMYFUNCTION("IF($A814="""","""",VLOOKUP($A814,IMPORTRANGE(""https://docs.google.com/spreadsheets/d/1Kz8qNPZIqq10folTQrs7L1dYLQj0XaG2K3NIs_apK40/edit#gid=0"",""bd!A1:N1000""),11,FALSE))"),"")</f>
        <v/>
      </c>
      <c r="F814" s="5" t="str">
        <f>IFERROR(__xludf.DUMMYFUNCTION("if(A814="""","""",SPLIT(E814,"",""))"),"")</f>
        <v/>
      </c>
      <c r="G814" s="5"/>
      <c r="H814" s="6" t="str">
        <f t="shared" si="1"/>
        <v/>
      </c>
      <c r="K814" s="7"/>
    </row>
    <row r="815">
      <c r="A815" s="8"/>
      <c r="B815" s="5" t="str">
        <f>IFERROR(__xludf.DUMMYFUNCTION("IF(A815="""","""",VLOOKUP(A815,IMPORTRANGE(""https://docs.google.com/spreadsheets/d/1Kz8qNPZIqq10folTQrs7L1dYLQj0XaG2K3NIs_apK40/edit#gid=0"",""bd!A1:N1000""),2,FALSE))"),"")</f>
        <v/>
      </c>
      <c r="C815" s="5" t="str">
        <f>IFERROR(__xludf.DUMMYFUNCTION("IF($A815="""","""",VLOOKUP($A815,IMPORTRANGE(""https://docs.google.com/spreadsheets/d/1Kz8qNPZIqq10folTQrs7L1dYLQj0XaG2K3NIs_apK40/edit#gid=0"",""bd!A1:N1000""),3,FALSE))"),"")</f>
        <v/>
      </c>
      <c r="D815" s="5" t="str">
        <f>IFERROR(__xludf.DUMMYFUNCTION("IF($A815="""","""",VLOOKUP($A815,IMPORTRANGE(""https://docs.google.com/spreadsheets/d/1Kz8qNPZIqq10folTQrs7L1dYLQj0XaG2K3NIs_apK40/edit#gid=0"",""bd!A1:N1000""),12,FALSE))"),"")</f>
        <v/>
      </c>
      <c r="E815" s="5" t="str">
        <f>IFERROR(__xludf.DUMMYFUNCTION("IF($A815="""","""",VLOOKUP($A815,IMPORTRANGE(""https://docs.google.com/spreadsheets/d/1Kz8qNPZIqq10folTQrs7L1dYLQj0XaG2K3NIs_apK40/edit#gid=0"",""bd!A1:N1000""),11,FALSE))"),"")</f>
        <v/>
      </c>
      <c r="F815" s="5" t="str">
        <f>IFERROR(__xludf.DUMMYFUNCTION("if(A815="""","""",SPLIT(E815,"",""))"),"")</f>
        <v/>
      </c>
      <c r="G815" s="5"/>
      <c r="H815" s="6" t="str">
        <f t="shared" si="1"/>
        <v/>
      </c>
      <c r="K815" s="7"/>
    </row>
    <row r="816">
      <c r="A816" s="8"/>
      <c r="B816" s="5" t="str">
        <f>IFERROR(__xludf.DUMMYFUNCTION("IF(A816="""","""",VLOOKUP(A816,IMPORTRANGE(""https://docs.google.com/spreadsheets/d/1Kz8qNPZIqq10folTQrs7L1dYLQj0XaG2K3NIs_apK40/edit#gid=0"",""bd!A1:N1000""),2,FALSE))"),"")</f>
        <v/>
      </c>
      <c r="C816" s="5" t="str">
        <f>IFERROR(__xludf.DUMMYFUNCTION("IF($A816="""","""",VLOOKUP($A816,IMPORTRANGE(""https://docs.google.com/spreadsheets/d/1Kz8qNPZIqq10folTQrs7L1dYLQj0XaG2K3NIs_apK40/edit#gid=0"",""bd!A1:N1000""),3,FALSE))"),"")</f>
        <v/>
      </c>
      <c r="D816" s="5" t="str">
        <f>IFERROR(__xludf.DUMMYFUNCTION("IF($A816="""","""",VLOOKUP($A816,IMPORTRANGE(""https://docs.google.com/spreadsheets/d/1Kz8qNPZIqq10folTQrs7L1dYLQj0XaG2K3NIs_apK40/edit#gid=0"",""bd!A1:N1000""),12,FALSE))"),"")</f>
        <v/>
      </c>
      <c r="E816" s="5" t="str">
        <f>IFERROR(__xludf.DUMMYFUNCTION("IF($A816="""","""",VLOOKUP($A816,IMPORTRANGE(""https://docs.google.com/spreadsheets/d/1Kz8qNPZIqq10folTQrs7L1dYLQj0XaG2K3NIs_apK40/edit#gid=0"",""bd!A1:N1000""),11,FALSE))"),"")</f>
        <v/>
      </c>
      <c r="F816" s="5" t="str">
        <f>IFERROR(__xludf.DUMMYFUNCTION("if(A816="""","""",SPLIT(E816,"",""))"),"")</f>
        <v/>
      </c>
      <c r="G816" s="5"/>
      <c r="H816" s="6" t="str">
        <f t="shared" si="1"/>
        <v/>
      </c>
      <c r="K816" s="7"/>
    </row>
    <row r="817">
      <c r="A817" s="8"/>
      <c r="B817" s="5" t="str">
        <f>IFERROR(__xludf.DUMMYFUNCTION("IF(A817="""","""",VLOOKUP(A817,IMPORTRANGE(""https://docs.google.com/spreadsheets/d/1Kz8qNPZIqq10folTQrs7L1dYLQj0XaG2K3NIs_apK40/edit#gid=0"",""bd!A1:N1000""),2,FALSE))"),"")</f>
        <v/>
      </c>
      <c r="C817" s="5" t="str">
        <f>IFERROR(__xludf.DUMMYFUNCTION("IF($A817="""","""",VLOOKUP($A817,IMPORTRANGE(""https://docs.google.com/spreadsheets/d/1Kz8qNPZIqq10folTQrs7L1dYLQj0XaG2K3NIs_apK40/edit#gid=0"",""bd!A1:N1000""),3,FALSE))"),"")</f>
        <v/>
      </c>
      <c r="D817" s="5" t="str">
        <f>IFERROR(__xludf.DUMMYFUNCTION("IF($A817="""","""",VLOOKUP($A817,IMPORTRANGE(""https://docs.google.com/spreadsheets/d/1Kz8qNPZIqq10folTQrs7L1dYLQj0XaG2K3NIs_apK40/edit#gid=0"",""bd!A1:N1000""),12,FALSE))"),"")</f>
        <v/>
      </c>
      <c r="E817" s="5" t="str">
        <f>IFERROR(__xludf.DUMMYFUNCTION("IF($A817="""","""",VLOOKUP($A817,IMPORTRANGE(""https://docs.google.com/spreadsheets/d/1Kz8qNPZIqq10folTQrs7L1dYLQj0XaG2K3NIs_apK40/edit#gid=0"",""bd!A1:N1000""),11,FALSE))"),"")</f>
        <v/>
      </c>
      <c r="F817" s="5" t="str">
        <f>IFERROR(__xludf.DUMMYFUNCTION("if(A817="""","""",SPLIT(E817,"",""))"),"")</f>
        <v/>
      </c>
      <c r="G817" s="5"/>
      <c r="H817" s="6" t="str">
        <f t="shared" si="1"/>
        <v/>
      </c>
      <c r="K817" s="7"/>
    </row>
    <row r="818">
      <c r="A818" s="8"/>
      <c r="B818" s="5" t="str">
        <f>IFERROR(__xludf.DUMMYFUNCTION("IF(A818="""","""",VLOOKUP(A818,IMPORTRANGE(""https://docs.google.com/spreadsheets/d/1Kz8qNPZIqq10folTQrs7L1dYLQj0XaG2K3NIs_apK40/edit#gid=0"",""bd!A1:N1000""),2,FALSE))"),"")</f>
        <v/>
      </c>
      <c r="C818" s="5" t="str">
        <f>IFERROR(__xludf.DUMMYFUNCTION("IF($A818="""","""",VLOOKUP($A818,IMPORTRANGE(""https://docs.google.com/spreadsheets/d/1Kz8qNPZIqq10folTQrs7L1dYLQj0XaG2K3NIs_apK40/edit#gid=0"",""bd!A1:N1000""),3,FALSE))"),"")</f>
        <v/>
      </c>
      <c r="D818" s="5" t="str">
        <f>IFERROR(__xludf.DUMMYFUNCTION("IF($A818="""","""",VLOOKUP($A818,IMPORTRANGE(""https://docs.google.com/spreadsheets/d/1Kz8qNPZIqq10folTQrs7L1dYLQj0XaG2K3NIs_apK40/edit#gid=0"",""bd!A1:N1000""),12,FALSE))"),"")</f>
        <v/>
      </c>
      <c r="E818" s="5" t="str">
        <f>IFERROR(__xludf.DUMMYFUNCTION("IF($A818="""","""",VLOOKUP($A818,IMPORTRANGE(""https://docs.google.com/spreadsheets/d/1Kz8qNPZIqq10folTQrs7L1dYLQj0XaG2K3NIs_apK40/edit#gid=0"",""bd!A1:N1000""),11,FALSE))"),"")</f>
        <v/>
      </c>
      <c r="F818" s="5" t="str">
        <f>IFERROR(__xludf.DUMMYFUNCTION("if(A818="""","""",SPLIT(E818,"",""))"),"")</f>
        <v/>
      </c>
      <c r="G818" s="5"/>
      <c r="H818" s="6" t="str">
        <f t="shared" si="1"/>
        <v/>
      </c>
      <c r="K818" s="7"/>
    </row>
    <row r="819">
      <c r="A819" s="8"/>
      <c r="B819" s="5" t="str">
        <f>IFERROR(__xludf.DUMMYFUNCTION("IF(A819="""","""",VLOOKUP(A819,IMPORTRANGE(""https://docs.google.com/spreadsheets/d/1Kz8qNPZIqq10folTQrs7L1dYLQj0XaG2K3NIs_apK40/edit#gid=0"",""bd!A1:N1000""),2,FALSE))"),"")</f>
        <v/>
      </c>
      <c r="C819" s="5" t="str">
        <f>IFERROR(__xludf.DUMMYFUNCTION("IF($A819="""","""",VLOOKUP($A819,IMPORTRANGE(""https://docs.google.com/spreadsheets/d/1Kz8qNPZIqq10folTQrs7L1dYLQj0XaG2K3NIs_apK40/edit#gid=0"",""bd!A1:N1000""),3,FALSE))"),"")</f>
        <v/>
      </c>
      <c r="D819" s="5" t="str">
        <f>IFERROR(__xludf.DUMMYFUNCTION("IF($A819="""","""",VLOOKUP($A819,IMPORTRANGE(""https://docs.google.com/spreadsheets/d/1Kz8qNPZIqq10folTQrs7L1dYLQj0XaG2K3NIs_apK40/edit#gid=0"",""bd!A1:N1000""),12,FALSE))"),"")</f>
        <v/>
      </c>
      <c r="E819" s="5" t="str">
        <f>IFERROR(__xludf.DUMMYFUNCTION("IF($A819="""","""",VLOOKUP($A819,IMPORTRANGE(""https://docs.google.com/spreadsheets/d/1Kz8qNPZIqq10folTQrs7L1dYLQj0XaG2K3NIs_apK40/edit#gid=0"",""bd!A1:N1000""),11,FALSE))"),"")</f>
        <v/>
      </c>
      <c r="F819" s="5" t="str">
        <f>IFERROR(__xludf.DUMMYFUNCTION("if(A819="""","""",SPLIT(E819,"",""))"),"")</f>
        <v/>
      </c>
      <c r="G819" s="5"/>
      <c r="H819" s="6" t="str">
        <f t="shared" si="1"/>
        <v/>
      </c>
      <c r="K819" s="7"/>
    </row>
    <row r="820">
      <c r="A820" s="8"/>
      <c r="B820" s="5" t="str">
        <f>IFERROR(__xludf.DUMMYFUNCTION("IF(A820="""","""",VLOOKUP(A820,IMPORTRANGE(""https://docs.google.com/spreadsheets/d/1Kz8qNPZIqq10folTQrs7L1dYLQj0XaG2K3NIs_apK40/edit#gid=0"",""bd!A1:N1000""),2,FALSE))"),"")</f>
        <v/>
      </c>
      <c r="C820" s="5" t="str">
        <f>IFERROR(__xludf.DUMMYFUNCTION("IF($A820="""","""",VLOOKUP($A820,IMPORTRANGE(""https://docs.google.com/spreadsheets/d/1Kz8qNPZIqq10folTQrs7L1dYLQj0XaG2K3NIs_apK40/edit#gid=0"",""bd!A1:N1000""),3,FALSE))"),"")</f>
        <v/>
      </c>
      <c r="D820" s="5" t="str">
        <f>IFERROR(__xludf.DUMMYFUNCTION("IF($A820="""","""",VLOOKUP($A820,IMPORTRANGE(""https://docs.google.com/spreadsheets/d/1Kz8qNPZIqq10folTQrs7L1dYLQj0XaG2K3NIs_apK40/edit#gid=0"",""bd!A1:N1000""),12,FALSE))"),"")</f>
        <v/>
      </c>
      <c r="E820" s="5" t="str">
        <f>IFERROR(__xludf.DUMMYFUNCTION("IF($A820="""","""",VLOOKUP($A820,IMPORTRANGE(""https://docs.google.com/spreadsheets/d/1Kz8qNPZIqq10folTQrs7L1dYLQj0XaG2K3NIs_apK40/edit#gid=0"",""bd!A1:N1000""),11,FALSE))"),"")</f>
        <v/>
      </c>
      <c r="F820" s="5" t="str">
        <f>IFERROR(__xludf.DUMMYFUNCTION("if(A820="""","""",SPLIT(E820,"",""))"),"")</f>
        <v/>
      </c>
      <c r="G820" s="5"/>
      <c r="H820" s="6" t="str">
        <f t="shared" si="1"/>
        <v/>
      </c>
      <c r="K820" s="7"/>
    </row>
    <row r="821">
      <c r="A821" s="8"/>
      <c r="B821" s="5" t="str">
        <f>IFERROR(__xludf.DUMMYFUNCTION("IF(A821="""","""",VLOOKUP(A821,IMPORTRANGE(""https://docs.google.com/spreadsheets/d/1Kz8qNPZIqq10folTQrs7L1dYLQj0XaG2K3NIs_apK40/edit#gid=0"",""bd!A1:N1000""),2,FALSE))"),"")</f>
        <v/>
      </c>
      <c r="C821" s="5" t="str">
        <f>IFERROR(__xludf.DUMMYFUNCTION("IF($A821="""","""",VLOOKUP($A821,IMPORTRANGE(""https://docs.google.com/spreadsheets/d/1Kz8qNPZIqq10folTQrs7L1dYLQj0XaG2K3NIs_apK40/edit#gid=0"",""bd!A1:N1000""),3,FALSE))"),"")</f>
        <v/>
      </c>
      <c r="D821" s="5" t="str">
        <f>IFERROR(__xludf.DUMMYFUNCTION("IF($A821="""","""",VLOOKUP($A821,IMPORTRANGE(""https://docs.google.com/spreadsheets/d/1Kz8qNPZIqq10folTQrs7L1dYLQj0XaG2K3NIs_apK40/edit#gid=0"",""bd!A1:N1000""),12,FALSE))"),"")</f>
        <v/>
      </c>
      <c r="E821" s="5" t="str">
        <f>IFERROR(__xludf.DUMMYFUNCTION("IF($A821="""","""",VLOOKUP($A821,IMPORTRANGE(""https://docs.google.com/spreadsheets/d/1Kz8qNPZIqq10folTQrs7L1dYLQj0XaG2K3NIs_apK40/edit#gid=0"",""bd!A1:N1000""),11,FALSE))"),"")</f>
        <v/>
      </c>
      <c r="F821" s="5" t="str">
        <f>IFERROR(__xludf.DUMMYFUNCTION("if(A821="""","""",SPLIT(E821,"",""))"),"")</f>
        <v/>
      </c>
      <c r="G821" s="5"/>
      <c r="H821" s="6" t="str">
        <f t="shared" si="1"/>
        <v/>
      </c>
      <c r="K821" s="7"/>
    </row>
    <row r="822">
      <c r="A822" s="8"/>
      <c r="B822" s="5" t="str">
        <f>IFERROR(__xludf.DUMMYFUNCTION("IF(A822="""","""",VLOOKUP(A822,IMPORTRANGE(""https://docs.google.com/spreadsheets/d/1Kz8qNPZIqq10folTQrs7L1dYLQj0XaG2K3NIs_apK40/edit#gid=0"",""bd!A1:N1000""),2,FALSE))"),"")</f>
        <v/>
      </c>
      <c r="C822" s="5" t="str">
        <f>IFERROR(__xludf.DUMMYFUNCTION("IF($A822="""","""",VLOOKUP($A822,IMPORTRANGE(""https://docs.google.com/spreadsheets/d/1Kz8qNPZIqq10folTQrs7L1dYLQj0XaG2K3NIs_apK40/edit#gid=0"",""bd!A1:N1000""),3,FALSE))"),"")</f>
        <v/>
      </c>
      <c r="D822" s="5" t="str">
        <f>IFERROR(__xludf.DUMMYFUNCTION("IF($A822="""","""",VLOOKUP($A822,IMPORTRANGE(""https://docs.google.com/spreadsheets/d/1Kz8qNPZIqq10folTQrs7L1dYLQj0XaG2K3NIs_apK40/edit#gid=0"",""bd!A1:N1000""),12,FALSE))"),"")</f>
        <v/>
      </c>
      <c r="E822" s="5" t="str">
        <f>IFERROR(__xludf.DUMMYFUNCTION("IF($A822="""","""",VLOOKUP($A822,IMPORTRANGE(""https://docs.google.com/spreadsheets/d/1Kz8qNPZIqq10folTQrs7L1dYLQj0XaG2K3NIs_apK40/edit#gid=0"",""bd!A1:N1000""),11,FALSE))"),"")</f>
        <v/>
      </c>
      <c r="F822" s="5" t="str">
        <f>IFERROR(__xludf.DUMMYFUNCTION("if(A822="""","""",SPLIT(E822,"",""))"),"")</f>
        <v/>
      </c>
      <c r="G822" s="5"/>
      <c r="H822" s="6" t="str">
        <f t="shared" si="1"/>
        <v/>
      </c>
      <c r="K822" s="7"/>
    </row>
    <row r="823">
      <c r="A823" s="8"/>
      <c r="B823" s="5" t="str">
        <f>IFERROR(__xludf.DUMMYFUNCTION("IF(A823="""","""",VLOOKUP(A823,IMPORTRANGE(""https://docs.google.com/spreadsheets/d/1Kz8qNPZIqq10folTQrs7L1dYLQj0XaG2K3NIs_apK40/edit#gid=0"",""bd!A1:N1000""),2,FALSE))"),"")</f>
        <v/>
      </c>
      <c r="C823" s="5" t="str">
        <f>IFERROR(__xludf.DUMMYFUNCTION("IF($A823="""","""",VLOOKUP($A823,IMPORTRANGE(""https://docs.google.com/spreadsheets/d/1Kz8qNPZIqq10folTQrs7L1dYLQj0XaG2K3NIs_apK40/edit#gid=0"",""bd!A1:N1000""),3,FALSE))"),"")</f>
        <v/>
      </c>
      <c r="D823" s="5" t="str">
        <f>IFERROR(__xludf.DUMMYFUNCTION("IF($A823="""","""",VLOOKUP($A823,IMPORTRANGE(""https://docs.google.com/spreadsheets/d/1Kz8qNPZIqq10folTQrs7L1dYLQj0XaG2K3NIs_apK40/edit#gid=0"",""bd!A1:N1000""),12,FALSE))"),"")</f>
        <v/>
      </c>
      <c r="E823" s="5" t="str">
        <f>IFERROR(__xludf.DUMMYFUNCTION("IF($A823="""","""",VLOOKUP($A823,IMPORTRANGE(""https://docs.google.com/spreadsheets/d/1Kz8qNPZIqq10folTQrs7L1dYLQj0XaG2K3NIs_apK40/edit#gid=0"",""bd!A1:N1000""),11,FALSE))"),"")</f>
        <v/>
      </c>
      <c r="F823" s="5" t="str">
        <f>IFERROR(__xludf.DUMMYFUNCTION("if(A823="""","""",SPLIT(E823,"",""))"),"")</f>
        <v/>
      </c>
      <c r="G823" s="5"/>
      <c r="H823" s="6" t="str">
        <f t="shared" si="1"/>
        <v/>
      </c>
      <c r="K823" s="7"/>
    </row>
    <row r="824">
      <c r="A824" s="8"/>
      <c r="B824" s="5" t="str">
        <f>IFERROR(__xludf.DUMMYFUNCTION("IF(A824="""","""",VLOOKUP(A824,IMPORTRANGE(""https://docs.google.com/spreadsheets/d/1Kz8qNPZIqq10folTQrs7L1dYLQj0XaG2K3NIs_apK40/edit#gid=0"",""bd!A1:N1000""),2,FALSE))"),"")</f>
        <v/>
      </c>
      <c r="C824" s="5" t="str">
        <f>IFERROR(__xludf.DUMMYFUNCTION("IF($A824="""","""",VLOOKUP($A824,IMPORTRANGE(""https://docs.google.com/spreadsheets/d/1Kz8qNPZIqq10folTQrs7L1dYLQj0XaG2K3NIs_apK40/edit#gid=0"",""bd!A1:N1000""),3,FALSE))"),"")</f>
        <v/>
      </c>
      <c r="D824" s="5" t="str">
        <f>IFERROR(__xludf.DUMMYFUNCTION("IF($A824="""","""",VLOOKUP($A824,IMPORTRANGE(""https://docs.google.com/spreadsheets/d/1Kz8qNPZIqq10folTQrs7L1dYLQj0XaG2K3NIs_apK40/edit#gid=0"",""bd!A1:N1000""),12,FALSE))"),"")</f>
        <v/>
      </c>
      <c r="E824" s="5" t="str">
        <f>IFERROR(__xludf.DUMMYFUNCTION("IF($A824="""","""",VLOOKUP($A824,IMPORTRANGE(""https://docs.google.com/spreadsheets/d/1Kz8qNPZIqq10folTQrs7L1dYLQj0XaG2K3NIs_apK40/edit#gid=0"",""bd!A1:N1000""),11,FALSE))"),"")</f>
        <v/>
      </c>
      <c r="F824" s="5" t="str">
        <f>IFERROR(__xludf.DUMMYFUNCTION("if(A824="""","""",SPLIT(E824,"",""))"),"")</f>
        <v/>
      </c>
      <c r="G824" s="5"/>
      <c r="H824" s="6" t="str">
        <f t="shared" si="1"/>
        <v/>
      </c>
      <c r="K824" s="7"/>
    </row>
    <row r="825">
      <c r="A825" s="8"/>
      <c r="B825" s="5" t="str">
        <f>IFERROR(__xludf.DUMMYFUNCTION("IF(A825="""","""",VLOOKUP(A825,IMPORTRANGE(""https://docs.google.com/spreadsheets/d/1Kz8qNPZIqq10folTQrs7L1dYLQj0XaG2K3NIs_apK40/edit#gid=0"",""bd!A1:N1000""),2,FALSE))"),"")</f>
        <v/>
      </c>
      <c r="C825" s="5" t="str">
        <f>IFERROR(__xludf.DUMMYFUNCTION("IF($A825="""","""",VLOOKUP($A825,IMPORTRANGE(""https://docs.google.com/spreadsheets/d/1Kz8qNPZIqq10folTQrs7L1dYLQj0XaG2K3NIs_apK40/edit#gid=0"",""bd!A1:N1000""),3,FALSE))"),"")</f>
        <v/>
      </c>
      <c r="D825" s="5" t="str">
        <f>IFERROR(__xludf.DUMMYFUNCTION("IF($A825="""","""",VLOOKUP($A825,IMPORTRANGE(""https://docs.google.com/spreadsheets/d/1Kz8qNPZIqq10folTQrs7L1dYLQj0XaG2K3NIs_apK40/edit#gid=0"",""bd!A1:N1000""),12,FALSE))"),"")</f>
        <v/>
      </c>
      <c r="E825" s="5" t="str">
        <f>IFERROR(__xludf.DUMMYFUNCTION("IF($A825="""","""",VLOOKUP($A825,IMPORTRANGE(""https://docs.google.com/spreadsheets/d/1Kz8qNPZIqq10folTQrs7L1dYLQj0XaG2K3NIs_apK40/edit#gid=0"",""bd!A1:N1000""),11,FALSE))"),"")</f>
        <v/>
      </c>
      <c r="F825" s="5" t="str">
        <f>IFERROR(__xludf.DUMMYFUNCTION("if(A825="""","""",SPLIT(E825,"",""))"),"")</f>
        <v/>
      </c>
      <c r="G825" s="5"/>
      <c r="H825" s="6" t="str">
        <f t="shared" si="1"/>
        <v/>
      </c>
      <c r="K825" s="7"/>
    </row>
    <row r="826">
      <c r="A826" s="8"/>
      <c r="B826" s="5" t="str">
        <f>IFERROR(__xludf.DUMMYFUNCTION("IF(A826="""","""",VLOOKUP(A826,IMPORTRANGE(""https://docs.google.com/spreadsheets/d/1Kz8qNPZIqq10folTQrs7L1dYLQj0XaG2K3NIs_apK40/edit#gid=0"",""bd!A1:N1000""),2,FALSE))"),"")</f>
        <v/>
      </c>
      <c r="C826" s="5" t="str">
        <f>IFERROR(__xludf.DUMMYFUNCTION("IF($A826="""","""",VLOOKUP($A826,IMPORTRANGE(""https://docs.google.com/spreadsheets/d/1Kz8qNPZIqq10folTQrs7L1dYLQj0XaG2K3NIs_apK40/edit#gid=0"",""bd!A1:N1000""),3,FALSE))"),"")</f>
        <v/>
      </c>
      <c r="D826" s="5" t="str">
        <f>IFERROR(__xludf.DUMMYFUNCTION("IF($A826="""","""",VLOOKUP($A826,IMPORTRANGE(""https://docs.google.com/spreadsheets/d/1Kz8qNPZIqq10folTQrs7L1dYLQj0XaG2K3NIs_apK40/edit#gid=0"",""bd!A1:N1000""),12,FALSE))"),"")</f>
        <v/>
      </c>
      <c r="E826" s="5" t="str">
        <f>IFERROR(__xludf.DUMMYFUNCTION("IF($A826="""","""",VLOOKUP($A826,IMPORTRANGE(""https://docs.google.com/spreadsheets/d/1Kz8qNPZIqq10folTQrs7L1dYLQj0XaG2K3NIs_apK40/edit#gid=0"",""bd!A1:N1000""),11,FALSE))"),"")</f>
        <v/>
      </c>
      <c r="F826" s="5" t="str">
        <f>IFERROR(__xludf.DUMMYFUNCTION("if(A826="""","""",SPLIT(E826,"",""))"),"")</f>
        <v/>
      </c>
      <c r="G826" s="5"/>
      <c r="H826" s="6" t="str">
        <f t="shared" si="1"/>
        <v/>
      </c>
      <c r="K826" s="7"/>
    </row>
    <row r="827">
      <c r="A827" s="8"/>
      <c r="B827" s="5" t="str">
        <f>IFERROR(__xludf.DUMMYFUNCTION("IF(A827="""","""",VLOOKUP(A827,IMPORTRANGE(""https://docs.google.com/spreadsheets/d/1Kz8qNPZIqq10folTQrs7L1dYLQj0XaG2K3NIs_apK40/edit#gid=0"",""bd!A1:N1000""),2,FALSE))"),"")</f>
        <v/>
      </c>
      <c r="C827" s="5" t="str">
        <f>IFERROR(__xludf.DUMMYFUNCTION("IF($A827="""","""",VLOOKUP($A827,IMPORTRANGE(""https://docs.google.com/spreadsheets/d/1Kz8qNPZIqq10folTQrs7L1dYLQj0XaG2K3NIs_apK40/edit#gid=0"",""bd!A1:N1000""),3,FALSE))"),"")</f>
        <v/>
      </c>
      <c r="D827" s="5" t="str">
        <f>IFERROR(__xludf.DUMMYFUNCTION("IF($A827="""","""",VLOOKUP($A827,IMPORTRANGE(""https://docs.google.com/spreadsheets/d/1Kz8qNPZIqq10folTQrs7L1dYLQj0XaG2K3NIs_apK40/edit#gid=0"",""bd!A1:N1000""),12,FALSE))"),"")</f>
        <v/>
      </c>
      <c r="E827" s="5" t="str">
        <f>IFERROR(__xludf.DUMMYFUNCTION("IF($A827="""","""",VLOOKUP($A827,IMPORTRANGE(""https://docs.google.com/spreadsheets/d/1Kz8qNPZIqq10folTQrs7L1dYLQj0XaG2K3NIs_apK40/edit#gid=0"",""bd!A1:N1000""),11,FALSE))"),"")</f>
        <v/>
      </c>
      <c r="F827" s="5" t="str">
        <f>IFERROR(__xludf.DUMMYFUNCTION("if(A827="""","""",SPLIT(E827,"",""))"),"")</f>
        <v/>
      </c>
      <c r="G827" s="5"/>
      <c r="H827" s="6" t="str">
        <f t="shared" si="1"/>
        <v/>
      </c>
      <c r="K827" s="7"/>
    </row>
    <row r="828">
      <c r="A828" s="8"/>
      <c r="B828" s="5" t="str">
        <f>IFERROR(__xludf.DUMMYFUNCTION("IF(A828="""","""",VLOOKUP(A828,IMPORTRANGE(""https://docs.google.com/spreadsheets/d/1Kz8qNPZIqq10folTQrs7L1dYLQj0XaG2K3NIs_apK40/edit#gid=0"",""bd!A1:N1000""),2,FALSE))"),"")</f>
        <v/>
      </c>
      <c r="C828" s="5" t="str">
        <f>IFERROR(__xludf.DUMMYFUNCTION("IF($A828="""","""",VLOOKUP($A828,IMPORTRANGE(""https://docs.google.com/spreadsheets/d/1Kz8qNPZIqq10folTQrs7L1dYLQj0XaG2K3NIs_apK40/edit#gid=0"",""bd!A1:N1000""),3,FALSE))"),"")</f>
        <v/>
      </c>
      <c r="D828" s="5" t="str">
        <f>IFERROR(__xludf.DUMMYFUNCTION("IF($A828="""","""",VLOOKUP($A828,IMPORTRANGE(""https://docs.google.com/spreadsheets/d/1Kz8qNPZIqq10folTQrs7L1dYLQj0XaG2K3NIs_apK40/edit#gid=0"",""bd!A1:N1000""),12,FALSE))"),"")</f>
        <v/>
      </c>
      <c r="E828" s="5" t="str">
        <f>IFERROR(__xludf.DUMMYFUNCTION("IF($A828="""","""",VLOOKUP($A828,IMPORTRANGE(""https://docs.google.com/spreadsheets/d/1Kz8qNPZIqq10folTQrs7L1dYLQj0XaG2K3NIs_apK40/edit#gid=0"",""bd!A1:N1000""),11,FALSE))"),"")</f>
        <v/>
      </c>
      <c r="F828" s="5" t="str">
        <f>IFERROR(__xludf.DUMMYFUNCTION("if(A828="""","""",SPLIT(E828,"",""))"),"")</f>
        <v/>
      </c>
      <c r="G828" s="5"/>
      <c r="H828" s="6" t="str">
        <f t="shared" si="1"/>
        <v/>
      </c>
      <c r="K828" s="7"/>
    </row>
    <row r="829">
      <c r="A829" s="8"/>
      <c r="B829" s="5" t="str">
        <f>IFERROR(__xludf.DUMMYFUNCTION("IF(A829="""","""",VLOOKUP(A829,IMPORTRANGE(""https://docs.google.com/spreadsheets/d/1Kz8qNPZIqq10folTQrs7L1dYLQj0XaG2K3NIs_apK40/edit#gid=0"",""bd!A1:N1000""),2,FALSE))"),"")</f>
        <v/>
      </c>
      <c r="C829" s="5" t="str">
        <f>IFERROR(__xludf.DUMMYFUNCTION("IF($A829="""","""",VLOOKUP($A829,IMPORTRANGE(""https://docs.google.com/spreadsheets/d/1Kz8qNPZIqq10folTQrs7L1dYLQj0XaG2K3NIs_apK40/edit#gid=0"",""bd!A1:N1000""),3,FALSE))"),"")</f>
        <v/>
      </c>
      <c r="D829" s="5" t="str">
        <f>IFERROR(__xludf.DUMMYFUNCTION("IF($A829="""","""",VLOOKUP($A829,IMPORTRANGE(""https://docs.google.com/spreadsheets/d/1Kz8qNPZIqq10folTQrs7L1dYLQj0XaG2K3NIs_apK40/edit#gid=0"",""bd!A1:N1000""),12,FALSE))"),"")</f>
        <v/>
      </c>
      <c r="E829" s="5" t="str">
        <f>IFERROR(__xludf.DUMMYFUNCTION("IF($A829="""","""",VLOOKUP($A829,IMPORTRANGE(""https://docs.google.com/spreadsheets/d/1Kz8qNPZIqq10folTQrs7L1dYLQj0XaG2K3NIs_apK40/edit#gid=0"",""bd!A1:N1000""),11,FALSE))"),"")</f>
        <v/>
      </c>
      <c r="F829" s="5" t="str">
        <f>IFERROR(__xludf.DUMMYFUNCTION("if(A829="""","""",SPLIT(E829,"",""))"),"")</f>
        <v/>
      </c>
      <c r="G829" s="5"/>
      <c r="H829" s="6" t="str">
        <f t="shared" si="1"/>
        <v/>
      </c>
      <c r="K829" s="7"/>
    </row>
    <row r="830">
      <c r="A830" s="8"/>
      <c r="B830" s="5" t="str">
        <f>IFERROR(__xludf.DUMMYFUNCTION("IF(A830="""","""",VLOOKUP(A830,IMPORTRANGE(""https://docs.google.com/spreadsheets/d/1Kz8qNPZIqq10folTQrs7L1dYLQj0XaG2K3NIs_apK40/edit#gid=0"",""bd!A1:N1000""),2,FALSE))"),"")</f>
        <v/>
      </c>
      <c r="C830" s="5" t="str">
        <f>IFERROR(__xludf.DUMMYFUNCTION("IF($A830="""","""",VLOOKUP($A830,IMPORTRANGE(""https://docs.google.com/spreadsheets/d/1Kz8qNPZIqq10folTQrs7L1dYLQj0XaG2K3NIs_apK40/edit#gid=0"",""bd!A1:N1000""),3,FALSE))"),"")</f>
        <v/>
      </c>
      <c r="D830" s="5" t="str">
        <f>IFERROR(__xludf.DUMMYFUNCTION("IF($A830="""","""",VLOOKUP($A830,IMPORTRANGE(""https://docs.google.com/spreadsheets/d/1Kz8qNPZIqq10folTQrs7L1dYLQj0XaG2K3NIs_apK40/edit#gid=0"",""bd!A1:N1000""),12,FALSE))"),"")</f>
        <v/>
      </c>
      <c r="E830" s="5" t="str">
        <f>IFERROR(__xludf.DUMMYFUNCTION("IF($A830="""","""",VLOOKUP($A830,IMPORTRANGE(""https://docs.google.com/spreadsheets/d/1Kz8qNPZIqq10folTQrs7L1dYLQj0XaG2K3NIs_apK40/edit#gid=0"",""bd!A1:N1000""),11,FALSE))"),"")</f>
        <v/>
      </c>
      <c r="F830" s="5" t="str">
        <f>IFERROR(__xludf.DUMMYFUNCTION("if(A830="""","""",SPLIT(E830,"",""))"),"")</f>
        <v/>
      </c>
      <c r="G830" s="5"/>
      <c r="H830" s="6" t="str">
        <f t="shared" si="1"/>
        <v/>
      </c>
      <c r="K830" s="7"/>
    </row>
    <row r="831">
      <c r="A831" s="8"/>
      <c r="B831" s="5" t="str">
        <f>IFERROR(__xludf.DUMMYFUNCTION("IF(A831="""","""",VLOOKUP(A831,IMPORTRANGE(""https://docs.google.com/spreadsheets/d/1Kz8qNPZIqq10folTQrs7L1dYLQj0XaG2K3NIs_apK40/edit#gid=0"",""bd!A1:N1000""),2,FALSE))"),"")</f>
        <v/>
      </c>
      <c r="C831" s="5" t="str">
        <f>IFERROR(__xludf.DUMMYFUNCTION("IF($A831="""","""",VLOOKUP($A831,IMPORTRANGE(""https://docs.google.com/spreadsheets/d/1Kz8qNPZIqq10folTQrs7L1dYLQj0XaG2K3NIs_apK40/edit#gid=0"",""bd!A1:N1000""),3,FALSE))"),"")</f>
        <v/>
      </c>
      <c r="D831" s="5" t="str">
        <f>IFERROR(__xludf.DUMMYFUNCTION("IF($A831="""","""",VLOOKUP($A831,IMPORTRANGE(""https://docs.google.com/spreadsheets/d/1Kz8qNPZIqq10folTQrs7L1dYLQj0XaG2K3NIs_apK40/edit#gid=0"",""bd!A1:N1000""),12,FALSE))"),"")</f>
        <v/>
      </c>
      <c r="E831" s="5" t="str">
        <f>IFERROR(__xludf.DUMMYFUNCTION("IF($A831="""","""",VLOOKUP($A831,IMPORTRANGE(""https://docs.google.com/spreadsheets/d/1Kz8qNPZIqq10folTQrs7L1dYLQj0XaG2K3NIs_apK40/edit#gid=0"",""bd!A1:N1000""),11,FALSE))"),"")</f>
        <v/>
      </c>
      <c r="F831" s="5" t="str">
        <f>IFERROR(__xludf.DUMMYFUNCTION("if(A831="""","""",SPLIT(E831,"",""))"),"")</f>
        <v/>
      </c>
      <c r="G831" s="5"/>
      <c r="H831" s="6" t="str">
        <f t="shared" si="1"/>
        <v/>
      </c>
      <c r="K831" s="7"/>
    </row>
    <row r="832">
      <c r="A832" s="8"/>
      <c r="B832" s="5" t="str">
        <f>IFERROR(__xludf.DUMMYFUNCTION("IF(A832="""","""",VLOOKUP(A832,IMPORTRANGE(""https://docs.google.com/spreadsheets/d/1Kz8qNPZIqq10folTQrs7L1dYLQj0XaG2K3NIs_apK40/edit#gid=0"",""bd!A1:N1000""),2,FALSE))"),"")</f>
        <v/>
      </c>
      <c r="C832" s="5" t="str">
        <f>IFERROR(__xludf.DUMMYFUNCTION("IF($A832="""","""",VLOOKUP($A832,IMPORTRANGE(""https://docs.google.com/spreadsheets/d/1Kz8qNPZIqq10folTQrs7L1dYLQj0XaG2K3NIs_apK40/edit#gid=0"",""bd!A1:N1000""),3,FALSE))"),"")</f>
        <v/>
      </c>
      <c r="D832" s="5" t="str">
        <f>IFERROR(__xludf.DUMMYFUNCTION("IF($A832="""","""",VLOOKUP($A832,IMPORTRANGE(""https://docs.google.com/spreadsheets/d/1Kz8qNPZIqq10folTQrs7L1dYLQj0XaG2K3NIs_apK40/edit#gid=0"",""bd!A1:N1000""),12,FALSE))"),"")</f>
        <v/>
      </c>
      <c r="E832" s="5" t="str">
        <f>IFERROR(__xludf.DUMMYFUNCTION("IF($A832="""","""",VLOOKUP($A832,IMPORTRANGE(""https://docs.google.com/spreadsheets/d/1Kz8qNPZIqq10folTQrs7L1dYLQj0XaG2K3NIs_apK40/edit#gid=0"",""bd!A1:N1000""),11,FALSE))"),"")</f>
        <v/>
      </c>
      <c r="F832" s="5" t="str">
        <f>IFERROR(__xludf.DUMMYFUNCTION("if(A832="""","""",SPLIT(E832,"",""))"),"")</f>
        <v/>
      </c>
      <c r="G832" s="5"/>
      <c r="H832" s="6" t="str">
        <f t="shared" si="1"/>
        <v/>
      </c>
      <c r="K832" s="7"/>
    </row>
    <row r="833">
      <c r="A833" s="8"/>
      <c r="B833" s="5" t="str">
        <f>IFERROR(__xludf.DUMMYFUNCTION("IF(A833="""","""",VLOOKUP(A833,IMPORTRANGE(""https://docs.google.com/spreadsheets/d/1Kz8qNPZIqq10folTQrs7L1dYLQj0XaG2K3NIs_apK40/edit#gid=0"",""bd!A1:N1000""),2,FALSE))"),"")</f>
        <v/>
      </c>
      <c r="C833" s="5" t="str">
        <f>IFERROR(__xludf.DUMMYFUNCTION("IF($A833="""","""",VLOOKUP($A833,IMPORTRANGE(""https://docs.google.com/spreadsheets/d/1Kz8qNPZIqq10folTQrs7L1dYLQj0XaG2K3NIs_apK40/edit#gid=0"",""bd!A1:N1000""),3,FALSE))"),"")</f>
        <v/>
      </c>
      <c r="D833" s="5" t="str">
        <f>IFERROR(__xludf.DUMMYFUNCTION("IF($A833="""","""",VLOOKUP($A833,IMPORTRANGE(""https://docs.google.com/spreadsheets/d/1Kz8qNPZIqq10folTQrs7L1dYLQj0XaG2K3NIs_apK40/edit#gid=0"",""bd!A1:N1000""),12,FALSE))"),"")</f>
        <v/>
      </c>
      <c r="E833" s="5" t="str">
        <f>IFERROR(__xludf.DUMMYFUNCTION("IF($A833="""","""",VLOOKUP($A833,IMPORTRANGE(""https://docs.google.com/spreadsheets/d/1Kz8qNPZIqq10folTQrs7L1dYLQj0XaG2K3NIs_apK40/edit#gid=0"",""bd!A1:N1000""),11,FALSE))"),"")</f>
        <v/>
      </c>
      <c r="F833" s="5" t="str">
        <f>IFERROR(__xludf.DUMMYFUNCTION("if(A833="""","""",SPLIT(E833,"",""))"),"")</f>
        <v/>
      </c>
      <c r="G833" s="5"/>
      <c r="H833" s="6" t="str">
        <f t="shared" si="1"/>
        <v/>
      </c>
      <c r="K833" s="7"/>
    </row>
    <row r="834">
      <c r="A834" s="8"/>
      <c r="B834" s="5" t="str">
        <f>IFERROR(__xludf.DUMMYFUNCTION("IF(A834="""","""",VLOOKUP(A834,IMPORTRANGE(""https://docs.google.com/spreadsheets/d/1Kz8qNPZIqq10folTQrs7L1dYLQj0XaG2K3NIs_apK40/edit#gid=0"",""bd!A1:N1000""),2,FALSE))"),"")</f>
        <v/>
      </c>
      <c r="C834" s="5" t="str">
        <f>IFERROR(__xludf.DUMMYFUNCTION("IF($A834="""","""",VLOOKUP($A834,IMPORTRANGE(""https://docs.google.com/spreadsheets/d/1Kz8qNPZIqq10folTQrs7L1dYLQj0XaG2K3NIs_apK40/edit#gid=0"",""bd!A1:N1000""),3,FALSE))"),"")</f>
        <v/>
      </c>
      <c r="D834" s="5" t="str">
        <f>IFERROR(__xludf.DUMMYFUNCTION("IF($A834="""","""",VLOOKUP($A834,IMPORTRANGE(""https://docs.google.com/spreadsheets/d/1Kz8qNPZIqq10folTQrs7L1dYLQj0XaG2K3NIs_apK40/edit#gid=0"",""bd!A1:N1000""),12,FALSE))"),"")</f>
        <v/>
      </c>
      <c r="E834" s="5" t="str">
        <f>IFERROR(__xludf.DUMMYFUNCTION("IF($A834="""","""",VLOOKUP($A834,IMPORTRANGE(""https://docs.google.com/spreadsheets/d/1Kz8qNPZIqq10folTQrs7L1dYLQj0XaG2K3NIs_apK40/edit#gid=0"",""bd!A1:N1000""),11,FALSE))"),"")</f>
        <v/>
      </c>
      <c r="F834" s="5" t="str">
        <f>IFERROR(__xludf.DUMMYFUNCTION("if(A834="""","""",SPLIT(E834,"",""))"),"")</f>
        <v/>
      </c>
      <c r="G834" s="5"/>
      <c r="H834" s="6" t="str">
        <f t="shared" si="1"/>
        <v/>
      </c>
      <c r="K834" s="7"/>
    </row>
    <row r="835">
      <c r="A835" s="8"/>
      <c r="B835" s="5" t="str">
        <f>IFERROR(__xludf.DUMMYFUNCTION("IF(A835="""","""",VLOOKUP(A835,IMPORTRANGE(""https://docs.google.com/spreadsheets/d/1Kz8qNPZIqq10folTQrs7L1dYLQj0XaG2K3NIs_apK40/edit#gid=0"",""bd!A1:N1000""),2,FALSE))"),"")</f>
        <v/>
      </c>
      <c r="C835" s="5" t="str">
        <f>IFERROR(__xludf.DUMMYFUNCTION("IF($A835="""","""",VLOOKUP($A835,IMPORTRANGE(""https://docs.google.com/spreadsheets/d/1Kz8qNPZIqq10folTQrs7L1dYLQj0XaG2K3NIs_apK40/edit#gid=0"",""bd!A1:N1000""),3,FALSE))"),"")</f>
        <v/>
      </c>
      <c r="D835" s="5" t="str">
        <f>IFERROR(__xludf.DUMMYFUNCTION("IF($A835="""","""",VLOOKUP($A835,IMPORTRANGE(""https://docs.google.com/spreadsheets/d/1Kz8qNPZIqq10folTQrs7L1dYLQj0XaG2K3NIs_apK40/edit#gid=0"",""bd!A1:N1000""),12,FALSE))"),"")</f>
        <v/>
      </c>
      <c r="E835" s="5" t="str">
        <f>IFERROR(__xludf.DUMMYFUNCTION("IF($A835="""","""",VLOOKUP($A835,IMPORTRANGE(""https://docs.google.com/spreadsheets/d/1Kz8qNPZIqq10folTQrs7L1dYLQj0XaG2K3NIs_apK40/edit#gid=0"",""bd!A1:N1000""),11,FALSE))"),"")</f>
        <v/>
      </c>
      <c r="F835" s="5" t="str">
        <f>IFERROR(__xludf.DUMMYFUNCTION("if(A835="""","""",SPLIT(E835,"",""))"),"")</f>
        <v/>
      </c>
      <c r="G835" s="5"/>
      <c r="H835" s="6" t="str">
        <f t="shared" si="1"/>
        <v/>
      </c>
      <c r="K835" s="7"/>
    </row>
    <row r="836">
      <c r="A836" s="8"/>
      <c r="B836" s="5" t="str">
        <f>IFERROR(__xludf.DUMMYFUNCTION("IF(A836="""","""",VLOOKUP(A836,IMPORTRANGE(""https://docs.google.com/spreadsheets/d/1Kz8qNPZIqq10folTQrs7L1dYLQj0XaG2K3NIs_apK40/edit#gid=0"",""bd!A1:N1000""),2,FALSE))"),"")</f>
        <v/>
      </c>
      <c r="C836" s="5" t="str">
        <f>IFERROR(__xludf.DUMMYFUNCTION("IF($A836="""","""",VLOOKUP($A836,IMPORTRANGE(""https://docs.google.com/spreadsheets/d/1Kz8qNPZIqq10folTQrs7L1dYLQj0XaG2K3NIs_apK40/edit#gid=0"",""bd!A1:N1000""),3,FALSE))"),"")</f>
        <v/>
      </c>
      <c r="D836" s="5" t="str">
        <f>IFERROR(__xludf.DUMMYFUNCTION("IF($A836="""","""",VLOOKUP($A836,IMPORTRANGE(""https://docs.google.com/spreadsheets/d/1Kz8qNPZIqq10folTQrs7L1dYLQj0XaG2K3NIs_apK40/edit#gid=0"",""bd!A1:N1000""),12,FALSE))"),"")</f>
        <v/>
      </c>
      <c r="E836" s="5" t="str">
        <f>IFERROR(__xludf.DUMMYFUNCTION("IF($A836="""","""",VLOOKUP($A836,IMPORTRANGE(""https://docs.google.com/spreadsheets/d/1Kz8qNPZIqq10folTQrs7L1dYLQj0XaG2K3NIs_apK40/edit#gid=0"",""bd!A1:N1000""),11,FALSE))"),"")</f>
        <v/>
      </c>
      <c r="F836" s="5" t="str">
        <f>IFERROR(__xludf.DUMMYFUNCTION("if(A836="""","""",SPLIT(E836,"",""))"),"")</f>
        <v/>
      </c>
      <c r="G836" s="5"/>
      <c r="H836" s="6" t="str">
        <f t="shared" si="1"/>
        <v/>
      </c>
      <c r="K836" s="7"/>
    </row>
    <row r="837">
      <c r="A837" s="8"/>
      <c r="B837" s="5" t="str">
        <f>IFERROR(__xludf.DUMMYFUNCTION("IF(A837="""","""",VLOOKUP(A837,IMPORTRANGE(""https://docs.google.com/spreadsheets/d/1Kz8qNPZIqq10folTQrs7L1dYLQj0XaG2K3NIs_apK40/edit#gid=0"",""bd!A1:N1000""),2,FALSE))"),"")</f>
        <v/>
      </c>
      <c r="C837" s="5" t="str">
        <f>IFERROR(__xludf.DUMMYFUNCTION("IF($A837="""","""",VLOOKUP($A837,IMPORTRANGE(""https://docs.google.com/spreadsheets/d/1Kz8qNPZIqq10folTQrs7L1dYLQj0XaG2K3NIs_apK40/edit#gid=0"",""bd!A1:N1000""),3,FALSE))"),"")</f>
        <v/>
      </c>
      <c r="D837" s="5" t="str">
        <f>IFERROR(__xludf.DUMMYFUNCTION("IF($A837="""","""",VLOOKUP($A837,IMPORTRANGE(""https://docs.google.com/spreadsheets/d/1Kz8qNPZIqq10folTQrs7L1dYLQj0XaG2K3NIs_apK40/edit#gid=0"",""bd!A1:N1000""),12,FALSE))"),"")</f>
        <v/>
      </c>
      <c r="E837" s="5" t="str">
        <f>IFERROR(__xludf.DUMMYFUNCTION("IF($A837="""","""",VLOOKUP($A837,IMPORTRANGE(""https://docs.google.com/spreadsheets/d/1Kz8qNPZIqq10folTQrs7L1dYLQj0XaG2K3NIs_apK40/edit#gid=0"",""bd!A1:N1000""),11,FALSE))"),"")</f>
        <v/>
      </c>
      <c r="F837" s="5" t="str">
        <f>IFERROR(__xludf.DUMMYFUNCTION("if(A837="""","""",SPLIT(E837,"",""))"),"")</f>
        <v/>
      </c>
      <c r="G837" s="5"/>
      <c r="H837" s="6" t="str">
        <f t="shared" si="1"/>
        <v/>
      </c>
      <c r="K837" s="7"/>
    </row>
    <row r="838">
      <c r="A838" s="8"/>
      <c r="B838" s="5" t="str">
        <f>IFERROR(__xludf.DUMMYFUNCTION("IF(A838="""","""",VLOOKUP(A838,IMPORTRANGE(""https://docs.google.com/spreadsheets/d/1Kz8qNPZIqq10folTQrs7L1dYLQj0XaG2K3NIs_apK40/edit#gid=0"",""bd!A1:N1000""),2,FALSE))"),"")</f>
        <v/>
      </c>
      <c r="C838" s="5" t="str">
        <f>IFERROR(__xludf.DUMMYFUNCTION("IF($A838="""","""",VLOOKUP($A838,IMPORTRANGE(""https://docs.google.com/spreadsheets/d/1Kz8qNPZIqq10folTQrs7L1dYLQj0XaG2K3NIs_apK40/edit#gid=0"",""bd!A1:N1000""),3,FALSE))"),"")</f>
        <v/>
      </c>
      <c r="D838" s="5" t="str">
        <f>IFERROR(__xludf.DUMMYFUNCTION("IF($A838="""","""",VLOOKUP($A838,IMPORTRANGE(""https://docs.google.com/spreadsheets/d/1Kz8qNPZIqq10folTQrs7L1dYLQj0XaG2K3NIs_apK40/edit#gid=0"",""bd!A1:N1000""),12,FALSE))"),"")</f>
        <v/>
      </c>
      <c r="E838" s="5" t="str">
        <f>IFERROR(__xludf.DUMMYFUNCTION("IF($A838="""","""",VLOOKUP($A838,IMPORTRANGE(""https://docs.google.com/spreadsheets/d/1Kz8qNPZIqq10folTQrs7L1dYLQj0XaG2K3NIs_apK40/edit#gid=0"",""bd!A1:N1000""),11,FALSE))"),"")</f>
        <v/>
      </c>
      <c r="F838" s="5" t="str">
        <f>IFERROR(__xludf.DUMMYFUNCTION("if(A838="""","""",SPLIT(E838,"",""))"),"")</f>
        <v/>
      </c>
      <c r="G838" s="5"/>
      <c r="H838" s="6" t="str">
        <f t="shared" si="1"/>
        <v/>
      </c>
      <c r="K838" s="7"/>
    </row>
    <row r="839">
      <c r="A839" s="8"/>
      <c r="B839" s="5" t="str">
        <f>IFERROR(__xludf.DUMMYFUNCTION("IF(A839="""","""",VLOOKUP(A839,IMPORTRANGE(""https://docs.google.com/spreadsheets/d/1Kz8qNPZIqq10folTQrs7L1dYLQj0XaG2K3NIs_apK40/edit#gid=0"",""bd!A1:N1000""),2,FALSE))"),"")</f>
        <v/>
      </c>
      <c r="C839" s="5" t="str">
        <f>IFERROR(__xludf.DUMMYFUNCTION("IF($A839="""","""",VLOOKUP($A839,IMPORTRANGE(""https://docs.google.com/spreadsheets/d/1Kz8qNPZIqq10folTQrs7L1dYLQj0XaG2K3NIs_apK40/edit#gid=0"",""bd!A1:N1000""),3,FALSE))"),"")</f>
        <v/>
      </c>
      <c r="D839" s="5" t="str">
        <f>IFERROR(__xludf.DUMMYFUNCTION("IF($A839="""","""",VLOOKUP($A839,IMPORTRANGE(""https://docs.google.com/spreadsheets/d/1Kz8qNPZIqq10folTQrs7L1dYLQj0XaG2K3NIs_apK40/edit#gid=0"",""bd!A1:N1000""),12,FALSE))"),"")</f>
        <v/>
      </c>
      <c r="E839" s="5" t="str">
        <f>IFERROR(__xludf.DUMMYFUNCTION("IF($A839="""","""",VLOOKUP($A839,IMPORTRANGE(""https://docs.google.com/spreadsheets/d/1Kz8qNPZIqq10folTQrs7L1dYLQj0XaG2K3NIs_apK40/edit#gid=0"",""bd!A1:N1000""),11,FALSE))"),"")</f>
        <v/>
      </c>
      <c r="F839" s="5" t="str">
        <f>IFERROR(__xludf.DUMMYFUNCTION("if(A839="""","""",SPLIT(E839,"",""))"),"")</f>
        <v/>
      </c>
      <c r="G839" s="5"/>
      <c r="H839" s="6" t="str">
        <f t="shared" si="1"/>
        <v/>
      </c>
      <c r="K839" s="7"/>
    </row>
    <row r="840">
      <c r="A840" s="8"/>
      <c r="B840" s="5" t="str">
        <f>IFERROR(__xludf.DUMMYFUNCTION("IF(A840="""","""",VLOOKUP(A840,IMPORTRANGE(""https://docs.google.com/spreadsheets/d/1Kz8qNPZIqq10folTQrs7L1dYLQj0XaG2K3NIs_apK40/edit#gid=0"",""bd!A1:N1000""),2,FALSE))"),"")</f>
        <v/>
      </c>
      <c r="C840" s="5" t="str">
        <f>IFERROR(__xludf.DUMMYFUNCTION("IF($A840="""","""",VLOOKUP($A840,IMPORTRANGE(""https://docs.google.com/spreadsheets/d/1Kz8qNPZIqq10folTQrs7L1dYLQj0XaG2K3NIs_apK40/edit#gid=0"",""bd!A1:N1000""),3,FALSE))"),"")</f>
        <v/>
      </c>
      <c r="D840" s="5" t="str">
        <f>IFERROR(__xludf.DUMMYFUNCTION("IF($A840="""","""",VLOOKUP($A840,IMPORTRANGE(""https://docs.google.com/spreadsheets/d/1Kz8qNPZIqq10folTQrs7L1dYLQj0XaG2K3NIs_apK40/edit#gid=0"",""bd!A1:N1000""),12,FALSE))"),"")</f>
        <v/>
      </c>
      <c r="E840" s="5" t="str">
        <f>IFERROR(__xludf.DUMMYFUNCTION("IF($A840="""","""",VLOOKUP($A840,IMPORTRANGE(""https://docs.google.com/spreadsheets/d/1Kz8qNPZIqq10folTQrs7L1dYLQj0XaG2K3NIs_apK40/edit#gid=0"",""bd!A1:N1000""),11,FALSE))"),"")</f>
        <v/>
      </c>
      <c r="F840" s="5" t="str">
        <f>IFERROR(__xludf.DUMMYFUNCTION("if(A840="""","""",SPLIT(E840,"",""))"),"")</f>
        <v/>
      </c>
      <c r="G840" s="5"/>
      <c r="H840" s="6" t="str">
        <f t="shared" si="1"/>
        <v/>
      </c>
      <c r="K840" s="7"/>
    </row>
    <row r="841">
      <c r="A841" s="8"/>
      <c r="B841" s="5" t="str">
        <f>IFERROR(__xludf.DUMMYFUNCTION("IF(A841="""","""",VLOOKUP(A841,IMPORTRANGE(""https://docs.google.com/spreadsheets/d/1Kz8qNPZIqq10folTQrs7L1dYLQj0XaG2K3NIs_apK40/edit#gid=0"",""bd!A1:N1000""),2,FALSE))"),"")</f>
        <v/>
      </c>
      <c r="C841" s="5" t="str">
        <f>IFERROR(__xludf.DUMMYFUNCTION("IF($A841="""","""",VLOOKUP($A841,IMPORTRANGE(""https://docs.google.com/spreadsheets/d/1Kz8qNPZIqq10folTQrs7L1dYLQj0XaG2K3NIs_apK40/edit#gid=0"",""bd!A1:N1000""),3,FALSE))"),"")</f>
        <v/>
      </c>
      <c r="D841" s="5" t="str">
        <f>IFERROR(__xludf.DUMMYFUNCTION("IF($A841="""","""",VLOOKUP($A841,IMPORTRANGE(""https://docs.google.com/spreadsheets/d/1Kz8qNPZIqq10folTQrs7L1dYLQj0XaG2K3NIs_apK40/edit#gid=0"",""bd!A1:N1000""),12,FALSE))"),"")</f>
        <v/>
      </c>
      <c r="E841" s="5" t="str">
        <f>IFERROR(__xludf.DUMMYFUNCTION("IF($A841="""","""",VLOOKUP($A841,IMPORTRANGE(""https://docs.google.com/spreadsheets/d/1Kz8qNPZIqq10folTQrs7L1dYLQj0XaG2K3NIs_apK40/edit#gid=0"",""bd!A1:N1000""),11,FALSE))"),"")</f>
        <v/>
      </c>
      <c r="F841" s="5" t="str">
        <f>IFERROR(__xludf.DUMMYFUNCTION("if(A841="""","""",SPLIT(E841,"",""))"),"")</f>
        <v/>
      </c>
      <c r="G841" s="5"/>
      <c r="H841" s="6" t="str">
        <f t="shared" si="1"/>
        <v/>
      </c>
      <c r="K841" s="7"/>
    </row>
    <row r="842">
      <c r="A842" s="8"/>
      <c r="B842" s="5" t="str">
        <f>IFERROR(__xludf.DUMMYFUNCTION("IF(A842="""","""",VLOOKUP(A842,IMPORTRANGE(""https://docs.google.com/spreadsheets/d/1Kz8qNPZIqq10folTQrs7L1dYLQj0XaG2K3NIs_apK40/edit#gid=0"",""bd!A1:N1000""),2,FALSE))"),"")</f>
        <v/>
      </c>
      <c r="C842" s="5" t="str">
        <f>IFERROR(__xludf.DUMMYFUNCTION("IF($A842="""","""",VLOOKUP($A842,IMPORTRANGE(""https://docs.google.com/spreadsheets/d/1Kz8qNPZIqq10folTQrs7L1dYLQj0XaG2K3NIs_apK40/edit#gid=0"",""bd!A1:N1000""),3,FALSE))"),"")</f>
        <v/>
      </c>
      <c r="D842" s="5" t="str">
        <f>IFERROR(__xludf.DUMMYFUNCTION("IF($A842="""","""",VLOOKUP($A842,IMPORTRANGE(""https://docs.google.com/spreadsheets/d/1Kz8qNPZIqq10folTQrs7L1dYLQj0XaG2K3NIs_apK40/edit#gid=0"",""bd!A1:N1000""),12,FALSE))"),"")</f>
        <v/>
      </c>
      <c r="E842" s="5" t="str">
        <f>IFERROR(__xludf.DUMMYFUNCTION("IF($A842="""","""",VLOOKUP($A842,IMPORTRANGE(""https://docs.google.com/spreadsheets/d/1Kz8qNPZIqq10folTQrs7L1dYLQj0XaG2K3NIs_apK40/edit#gid=0"",""bd!A1:N1000""),11,FALSE))"),"")</f>
        <v/>
      </c>
      <c r="F842" s="5" t="str">
        <f>IFERROR(__xludf.DUMMYFUNCTION("if(A842="""","""",SPLIT(E842,"",""))"),"")</f>
        <v/>
      </c>
      <c r="G842" s="5"/>
      <c r="H842" s="6" t="str">
        <f t="shared" si="1"/>
        <v/>
      </c>
      <c r="K842" s="7"/>
    </row>
    <row r="843">
      <c r="A843" s="8"/>
      <c r="B843" s="5" t="str">
        <f>IFERROR(__xludf.DUMMYFUNCTION("IF(A843="""","""",VLOOKUP(A843,IMPORTRANGE(""https://docs.google.com/spreadsheets/d/1Kz8qNPZIqq10folTQrs7L1dYLQj0XaG2K3NIs_apK40/edit#gid=0"",""bd!A1:N1000""),2,FALSE))"),"")</f>
        <v/>
      </c>
      <c r="C843" s="5" t="str">
        <f>IFERROR(__xludf.DUMMYFUNCTION("IF($A843="""","""",VLOOKUP($A843,IMPORTRANGE(""https://docs.google.com/spreadsheets/d/1Kz8qNPZIqq10folTQrs7L1dYLQj0XaG2K3NIs_apK40/edit#gid=0"",""bd!A1:N1000""),3,FALSE))"),"")</f>
        <v/>
      </c>
      <c r="D843" s="5" t="str">
        <f>IFERROR(__xludf.DUMMYFUNCTION("IF($A843="""","""",VLOOKUP($A843,IMPORTRANGE(""https://docs.google.com/spreadsheets/d/1Kz8qNPZIqq10folTQrs7L1dYLQj0XaG2K3NIs_apK40/edit#gid=0"",""bd!A1:N1000""),12,FALSE))"),"")</f>
        <v/>
      </c>
      <c r="E843" s="5" t="str">
        <f>IFERROR(__xludf.DUMMYFUNCTION("IF($A843="""","""",VLOOKUP($A843,IMPORTRANGE(""https://docs.google.com/spreadsheets/d/1Kz8qNPZIqq10folTQrs7L1dYLQj0XaG2K3NIs_apK40/edit#gid=0"",""bd!A1:N1000""),11,FALSE))"),"")</f>
        <v/>
      </c>
      <c r="F843" s="5" t="str">
        <f>IFERROR(__xludf.DUMMYFUNCTION("if(A843="""","""",SPLIT(E843,"",""))"),"")</f>
        <v/>
      </c>
      <c r="G843" s="5"/>
      <c r="H843" s="6" t="str">
        <f t="shared" si="1"/>
        <v/>
      </c>
      <c r="K843" s="7"/>
    </row>
    <row r="844">
      <c r="A844" s="8"/>
      <c r="B844" s="5" t="str">
        <f>IFERROR(__xludf.DUMMYFUNCTION("IF(A844="""","""",VLOOKUP(A844,IMPORTRANGE(""https://docs.google.com/spreadsheets/d/1Kz8qNPZIqq10folTQrs7L1dYLQj0XaG2K3NIs_apK40/edit#gid=0"",""bd!A1:N1000""),2,FALSE))"),"")</f>
        <v/>
      </c>
      <c r="C844" s="5" t="str">
        <f>IFERROR(__xludf.DUMMYFUNCTION("IF($A844="""","""",VLOOKUP($A844,IMPORTRANGE(""https://docs.google.com/spreadsheets/d/1Kz8qNPZIqq10folTQrs7L1dYLQj0XaG2K3NIs_apK40/edit#gid=0"",""bd!A1:N1000""),3,FALSE))"),"")</f>
        <v/>
      </c>
      <c r="D844" s="5" t="str">
        <f>IFERROR(__xludf.DUMMYFUNCTION("IF($A844="""","""",VLOOKUP($A844,IMPORTRANGE(""https://docs.google.com/spreadsheets/d/1Kz8qNPZIqq10folTQrs7L1dYLQj0XaG2K3NIs_apK40/edit#gid=0"",""bd!A1:N1000""),12,FALSE))"),"")</f>
        <v/>
      </c>
      <c r="E844" s="5" t="str">
        <f>IFERROR(__xludf.DUMMYFUNCTION("IF($A844="""","""",VLOOKUP($A844,IMPORTRANGE(""https://docs.google.com/spreadsheets/d/1Kz8qNPZIqq10folTQrs7L1dYLQj0XaG2K3NIs_apK40/edit#gid=0"",""bd!A1:N1000""),11,FALSE))"),"")</f>
        <v/>
      </c>
      <c r="F844" s="5" t="str">
        <f>IFERROR(__xludf.DUMMYFUNCTION("if(A844="""","""",SPLIT(E844,"",""))"),"")</f>
        <v/>
      </c>
      <c r="G844" s="5"/>
      <c r="H844" s="6" t="str">
        <f t="shared" si="1"/>
        <v/>
      </c>
      <c r="K844" s="7"/>
    </row>
    <row r="845">
      <c r="A845" s="8"/>
      <c r="B845" s="5" t="str">
        <f>IFERROR(__xludf.DUMMYFUNCTION("IF(A845="""","""",VLOOKUP(A845,IMPORTRANGE(""https://docs.google.com/spreadsheets/d/1Kz8qNPZIqq10folTQrs7L1dYLQj0XaG2K3NIs_apK40/edit#gid=0"",""bd!A1:N1000""),2,FALSE))"),"")</f>
        <v/>
      </c>
      <c r="C845" s="5" t="str">
        <f>IFERROR(__xludf.DUMMYFUNCTION("IF($A845="""","""",VLOOKUP($A845,IMPORTRANGE(""https://docs.google.com/spreadsheets/d/1Kz8qNPZIqq10folTQrs7L1dYLQj0XaG2K3NIs_apK40/edit#gid=0"",""bd!A1:N1000""),3,FALSE))"),"")</f>
        <v/>
      </c>
      <c r="D845" s="5" t="str">
        <f>IFERROR(__xludf.DUMMYFUNCTION("IF($A845="""","""",VLOOKUP($A845,IMPORTRANGE(""https://docs.google.com/spreadsheets/d/1Kz8qNPZIqq10folTQrs7L1dYLQj0XaG2K3NIs_apK40/edit#gid=0"",""bd!A1:N1000""),12,FALSE))"),"")</f>
        <v/>
      </c>
      <c r="E845" s="5" t="str">
        <f>IFERROR(__xludf.DUMMYFUNCTION("IF($A845="""","""",VLOOKUP($A845,IMPORTRANGE(""https://docs.google.com/spreadsheets/d/1Kz8qNPZIqq10folTQrs7L1dYLQj0XaG2K3NIs_apK40/edit#gid=0"",""bd!A1:N1000""),11,FALSE))"),"")</f>
        <v/>
      </c>
      <c r="F845" s="5" t="str">
        <f>IFERROR(__xludf.DUMMYFUNCTION("if(A845="""","""",SPLIT(E845,"",""))"),"")</f>
        <v/>
      </c>
      <c r="G845" s="5"/>
      <c r="H845" s="6" t="str">
        <f t="shared" si="1"/>
        <v/>
      </c>
      <c r="K845" s="7"/>
    </row>
    <row r="846">
      <c r="A846" s="8"/>
      <c r="B846" s="5" t="str">
        <f>IFERROR(__xludf.DUMMYFUNCTION("IF(A846="""","""",VLOOKUP(A846,IMPORTRANGE(""https://docs.google.com/spreadsheets/d/1Kz8qNPZIqq10folTQrs7L1dYLQj0XaG2K3NIs_apK40/edit#gid=0"",""bd!A1:N1000""),2,FALSE))"),"")</f>
        <v/>
      </c>
      <c r="C846" s="5" t="str">
        <f>IFERROR(__xludf.DUMMYFUNCTION("IF($A846="""","""",VLOOKUP($A846,IMPORTRANGE(""https://docs.google.com/spreadsheets/d/1Kz8qNPZIqq10folTQrs7L1dYLQj0XaG2K3NIs_apK40/edit#gid=0"",""bd!A1:N1000""),3,FALSE))"),"")</f>
        <v/>
      </c>
      <c r="D846" s="5" t="str">
        <f>IFERROR(__xludf.DUMMYFUNCTION("IF($A846="""","""",VLOOKUP($A846,IMPORTRANGE(""https://docs.google.com/spreadsheets/d/1Kz8qNPZIqq10folTQrs7L1dYLQj0XaG2K3NIs_apK40/edit#gid=0"",""bd!A1:N1000""),12,FALSE))"),"")</f>
        <v/>
      </c>
      <c r="E846" s="5" t="str">
        <f>IFERROR(__xludf.DUMMYFUNCTION("IF($A846="""","""",VLOOKUP($A846,IMPORTRANGE(""https://docs.google.com/spreadsheets/d/1Kz8qNPZIqq10folTQrs7L1dYLQj0XaG2K3NIs_apK40/edit#gid=0"",""bd!A1:N1000""),11,FALSE))"),"")</f>
        <v/>
      </c>
      <c r="F846" s="5" t="str">
        <f>IFERROR(__xludf.DUMMYFUNCTION("if(A846="""","""",SPLIT(E846,"",""))"),"")</f>
        <v/>
      </c>
      <c r="G846" s="5"/>
      <c r="H846" s="6" t="str">
        <f t="shared" si="1"/>
        <v/>
      </c>
      <c r="K846" s="7"/>
    </row>
    <row r="847">
      <c r="A847" s="8"/>
      <c r="B847" s="5" t="str">
        <f>IFERROR(__xludf.DUMMYFUNCTION("IF(A847="""","""",VLOOKUP(A847,IMPORTRANGE(""https://docs.google.com/spreadsheets/d/1Kz8qNPZIqq10folTQrs7L1dYLQj0XaG2K3NIs_apK40/edit#gid=0"",""bd!A1:N1000""),2,FALSE))"),"")</f>
        <v/>
      </c>
      <c r="C847" s="5" t="str">
        <f>IFERROR(__xludf.DUMMYFUNCTION("IF($A847="""","""",VLOOKUP($A847,IMPORTRANGE(""https://docs.google.com/spreadsheets/d/1Kz8qNPZIqq10folTQrs7L1dYLQj0XaG2K3NIs_apK40/edit#gid=0"",""bd!A1:N1000""),3,FALSE))"),"")</f>
        <v/>
      </c>
      <c r="D847" s="5" t="str">
        <f>IFERROR(__xludf.DUMMYFUNCTION("IF($A847="""","""",VLOOKUP($A847,IMPORTRANGE(""https://docs.google.com/spreadsheets/d/1Kz8qNPZIqq10folTQrs7L1dYLQj0XaG2K3NIs_apK40/edit#gid=0"",""bd!A1:N1000""),12,FALSE))"),"")</f>
        <v/>
      </c>
      <c r="E847" s="5" t="str">
        <f>IFERROR(__xludf.DUMMYFUNCTION("IF($A847="""","""",VLOOKUP($A847,IMPORTRANGE(""https://docs.google.com/spreadsheets/d/1Kz8qNPZIqq10folTQrs7L1dYLQj0XaG2K3NIs_apK40/edit#gid=0"",""bd!A1:N1000""),11,FALSE))"),"")</f>
        <v/>
      </c>
      <c r="F847" s="5" t="str">
        <f>IFERROR(__xludf.DUMMYFUNCTION("if(A847="""","""",SPLIT(E847,"",""))"),"")</f>
        <v/>
      </c>
      <c r="G847" s="5"/>
      <c r="H847" s="6" t="str">
        <f t="shared" si="1"/>
        <v/>
      </c>
      <c r="K847" s="7"/>
    </row>
    <row r="848">
      <c r="A848" s="8"/>
      <c r="B848" s="5" t="str">
        <f>IFERROR(__xludf.DUMMYFUNCTION("IF(A848="""","""",VLOOKUP(A848,IMPORTRANGE(""https://docs.google.com/spreadsheets/d/1Kz8qNPZIqq10folTQrs7L1dYLQj0XaG2K3NIs_apK40/edit#gid=0"",""bd!A1:N1000""),2,FALSE))"),"")</f>
        <v/>
      </c>
      <c r="C848" s="5" t="str">
        <f>IFERROR(__xludf.DUMMYFUNCTION("IF($A848="""","""",VLOOKUP($A848,IMPORTRANGE(""https://docs.google.com/spreadsheets/d/1Kz8qNPZIqq10folTQrs7L1dYLQj0XaG2K3NIs_apK40/edit#gid=0"",""bd!A1:N1000""),3,FALSE))"),"")</f>
        <v/>
      </c>
      <c r="D848" s="5" t="str">
        <f>IFERROR(__xludf.DUMMYFUNCTION("IF($A848="""","""",VLOOKUP($A848,IMPORTRANGE(""https://docs.google.com/spreadsheets/d/1Kz8qNPZIqq10folTQrs7L1dYLQj0XaG2K3NIs_apK40/edit#gid=0"",""bd!A1:N1000""),12,FALSE))"),"")</f>
        <v/>
      </c>
      <c r="E848" s="5" t="str">
        <f>IFERROR(__xludf.DUMMYFUNCTION("IF($A848="""","""",VLOOKUP($A848,IMPORTRANGE(""https://docs.google.com/spreadsheets/d/1Kz8qNPZIqq10folTQrs7L1dYLQj0XaG2K3NIs_apK40/edit#gid=0"",""bd!A1:N1000""),11,FALSE))"),"")</f>
        <v/>
      </c>
      <c r="F848" s="5" t="str">
        <f>IFERROR(__xludf.DUMMYFUNCTION("if(A848="""","""",SPLIT(E848,"",""))"),"")</f>
        <v/>
      </c>
      <c r="G848" s="5"/>
      <c r="H848" s="6" t="str">
        <f t="shared" si="1"/>
        <v/>
      </c>
      <c r="K848" s="7"/>
    </row>
    <row r="849">
      <c r="A849" s="8"/>
      <c r="B849" s="5" t="str">
        <f>IFERROR(__xludf.DUMMYFUNCTION("IF(A849="""","""",VLOOKUP(A849,IMPORTRANGE(""https://docs.google.com/spreadsheets/d/1Kz8qNPZIqq10folTQrs7L1dYLQj0XaG2K3NIs_apK40/edit#gid=0"",""bd!A1:N1000""),2,FALSE))"),"")</f>
        <v/>
      </c>
      <c r="C849" s="5" t="str">
        <f>IFERROR(__xludf.DUMMYFUNCTION("IF($A849="""","""",VLOOKUP($A849,IMPORTRANGE(""https://docs.google.com/spreadsheets/d/1Kz8qNPZIqq10folTQrs7L1dYLQj0XaG2K3NIs_apK40/edit#gid=0"",""bd!A1:N1000""),3,FALSE))"),"")</f>
        <v/>
      </c>
      <c r="D849" s="5" t="str">
        <f>IFERROR(__xludf.DUMMYFUNCTION("IF($A849="""","""",VLOOKUP($A849,IMPORTRANGE(""https://docs.google.com/spreadsheets/d/1Kz8qNPZIqq10folTQrs7L1dYLQj0XaG2K3NIs_apK40/edit#gid=0"",""bd!A1:N1000""),12,FALSE))"),"")</f>
        <v/>
      </c>
      <c r="E849" s="5" t="str">
        <f>IFERROR(__xludf.DUMMYFUNCTION("IF($A849="""","""",VLOOKUP($A849,IMPORTRANGE(""https://docs.google.com/spreadsheets/d/1Kz8qNPZIqq10folTQrs7L1dYLQj0XaG2K3NIs_apK40/edit#gid=0"",""bd!A1:N1000""),11,FALSE))"),"")</f>
        <v/>
      </c>
      <c r="F849" s="5" t="str">
        <f>IFERROR(__xludf.DUMMYFUNCTION("if(A849="""","""",SPLIT(E849,"",""))"),"")</f>
        <v/>
      </c>
      <c r="G849" s="5"/>
      <c r="H849" s="6" t="str">
        <f t="shared" si="1"/>
        <v/>
      </c>
      <c r="K849" s="7"/>
    </row>
    <row r="850">
      <c r="A850" s="8"/>
      <c r="B850" s="5" t="str">
        <f>IFERROR(__xludf.DUMMYFUNCTION("IF(A850="""","""",VLOOKUP(A850,IMPORTRANGE(""https://docs.google.com/spreadsheets/d/1Kz8qNPZIqq10folTQrs7L1dYLQj0XaG2K3NIs_apK40/edit#gid=0"",""bd!A1:N1000""),2,FALSE))"),"")</f>
        <v/>
      </c>
      <c r="C850" s="5" t="str">
        <f>IFERROR(__xludf.DUMMYFUNCTION("IF($A850="""","""",VLOOKUP($A850,IMPORTRANGE(""https://docs.google.com/spreadsheets/d/1Kz8qNPZIqq10folTQrs7L1dYLQj0XaG2K3NIs_apK40/edit#gid=0"",""bd!A1:N1000""),3,FALSE))"),"")</f>
        <v/>
      </c>
      <c r="D850" s="5" t="str">
        <f>IFERROR(__xludf.DUMMYFUNCTION("IF($A850="""","""",VLOOKUP($A850,IMPORTRANGE(""https://docs.google.com/spreadsheets/d/1Kz8qNPZIqq10folTQrs7L1dYLQj0XaG2K3NIs_apK40/edit#gid=0"",""bd!A1:N1000""),12,FALSE))"),"")</f>
        <v/>
      </c>
      <c r="E850" s="5" t="str">
        <f>IFERROR(__xludf.DUMMYFUNCTION("IF($A850="""","""",VLOOKUP($A850,IMPORTRANGE(""https://docs.google.com/spreadsheets/d/1Kz8qNPZIqq10folTQrs7L1dYLQj0XaG2K3NIs_apK40/edit#gid=0"",""bd!A1:N1000""),11,FALSE))"),"")</f>
        <v/>
      </c>
      <c r="F850" s="5" t="str">
        <f>IFERROR(__xludf.DUMMYFUNCTION("if(A850="""","""",SPLIT(E850,"",""))"),"")</f>
        <v/>
      </c>
      <c r="G850" s="5"/>
      <c r="H850" s="6" t="str">
        <f t="shared" si="1"/>
        <v/>
      </c>
      <c r="K850" s="7"/>
    </row>
    <row r="851">
      <c r="A851" s="8"/>
      <c r="B851" s="5" t="str">
        <f>IFERROR(__xludf.DUMMYFUNCTION("IF(A851="""","""",VLOOKUP(A851,IMPORTRANGE(""https://docs.google.com/spreadsheets/d/1Kz8qNPZIqq10folTQrs7L1dYLQj0XaG2K3NIs_apK40/edit#gid=0"",""bd!A1:N1000""),2,FALSE))"),"")</f>
        <v/>
      </c>
      <c r="C851" s="5" t="str">
        <f>IFERROR(__xludf.DUMMYFUNCTION("IF($A851="""","""",VLOOKUP($A851,IMPORTRANGE(""https://docs.google.com/spreadsheets/d/1Kz8qNPZIqq10folTQrs7L1dYLQj0XaG2K3NIs_apK40/edit#gid=0"",""bd!A1:N1000""),3,FALSE))"),"")</f>
        <v/>
      </c>
      <c r="D851" s="5" t="str">
        <f>IFERROR(__xludf.DUMMYFUNCTION("IF($A851="""","""",VLOOKUP($A851,IMPORTRANGE(""https://docs.google.com/spreadsheets/d/1Kz8qNPZIqq10folTQrs7L1dYLQj0XaG2K3NIs_apK40/edit#gid=0"",""bd!A1:N1000""),12,FALSE))"),"")</f>
        <v/>
      </c>
      <c r="E851" s="5" t="str">
        <f>IFERROR(__xludf.DUMMYFUNCTION("IF($A851="""","""",VLOOKUP($A851,IMPORTRANGE(""https://docs.google.com/spreadsheets/d/1Kz8qNPZIqq10folTQrs7L1dYLQj0XaG2K3NIs_apK40/edit#gid=0"",""bd!A1:N1000""),11,FALSE))"),"")</f>
        <v/>
      </c>
      <c r="F851" s="5" t="str">
        <f>IFERROR(__xludf.DUMMYFUNCTION("if(A851="""","""",SPLIT(E851,"",""))"),"")</f>
        <v/>
      </c>
      <c r="G851" s="5"/>
      <c r="H851" s="6" t="str">
        <f t="shared" si="1"/>
        <v/>
      </c>
      <c r="K851" s="7"/>
    </row>
    <row r="852">
      <c r="A852" s="8"/>
      <c r="B852" s="5" t="str">
        <f>IFERROR(__xludf.DUMMYFUNCTION("IF(A852="""","""",VLOOKUP(A852,IMPORTRANGE(""https://docs.google.com/spreadsheets/d/1Kz8qNPZIqq10folTQrs7L1dYLQj0XaG2K3NIs_apK40/edit#gid=0"",""bd!A1:N1000""),2,FALSE))"),"")</f>
        <v/>
      </c>
      <c r="C852" s="5" t="str">
        <f>IFERROR(__xludf.DUMMYFUNCTION("IF($A852="""","""",VLOOKUP($A852,IMPORTRANGE(""https://docs.google.com/spreadsheets/d/1Kz8qNPZIqq10folTQrs7L1dYLQj0XaG2K3NIs_apK40/edit#gid=0"",""bd!A1:N1000""),3,FALSE))"),"")</f>
        <v/>
      </c>
      <c r="D852" s="5" t="str">
        <f>IFERROR(__xludf.DUMMYFUNCTION("IF($A852="""","""",VLOOKUP($A852,IMPORTRANGE(""https://docs.google.com/spreadsheets/d/1Kz8qNPZIqq10folTQrs7L1dYLQj0XaG2K3NIs_apK40/edit#gid=0"",""bd!A1:N1000""),12,FALSE))"),"")</f>
        <v/>
      </c>
      <c r="E852" s="5" t="str">
        <f>IFERROR(__xludf.DUMMYFUNCTION("IF($A852="""","""",VLOOKUP($A852,IMPORTRANGE(""https://docs.google.com/spreadsheets/d/1Kz8qNPZIqq10folTQrs7L1dYLQj0XaG2K3NIs_apK40/edit#gid=0"",""bd!A1:N1000""),11,FALSE))"),"")</f>
        <v/>
      </c>
      <c r="F852" s="5" t="str">
        <f>IFERROR(__xludf.DUMMYFUNCTION("if(A852="""","""",SPLIT(E852,"",""))"),"")</f>
        <v/>
      </c>
      <c r="G852" s="5"/>
      <c r="H852" s="6" t="str">
        <f t="shared" si="1"/>
        <v/>
      </c>
      <c r="K852" s="7"/>
    </row>
    <row r="853">
      <c r="A853" s="8"/>
      <c r="B853" s="5" t="str">
        <f>IFERROR(__xludf.DUMMYFUNCTION("IF(A853="""","""",VLOOKUP(A853,IMPORTRANGE(""https://docs.google.com/spreadsheets/d/1Kz8qNPZIqq10folTQrs7L1dYLQj0XaG2K3NIs_apK40/edit#gid=0"",""bd!A1:N1000""),2,FALSE))"),"")</f>
        <v/>
      </c>
      <c r="C853" s="5" t="str">
        <f>IFERROR(__xludf.DUMMYFUNCTION("IF($A853="""","""",VLOOKUP($A853,IMPORTRANGE(""https://docs.google.com/spreadsheets/d/1Kz8qNPZIqq10folTQrs7L1dYLQj0XaG2K3NIs_apK40/edit#gid=0"",""bd!A1:N1000""),3,FALSE))"),"")</f>
        <v/>
      </c>
      <c r="D853" s="5" t="str">
        <f>IFERROR(__xludf.DUMMYFUNCTION("IF($A853="""","""",VLOOKUP($A853,IMPORTRANGE(""https://docs.google.com/spreadsheets/d/1Kz8qNPZIqq10folTQrs7L1dYLQj0XaG2K3NIs_apK40/edit#gid=0"",""bd!A1:N1000""),12,FALSE))"),"")</f>
        <v/>
      </c>
      <c r="E853" s="5" t="str">
        <f>IFERROR(__xludf.DUMMYFUNCTION("IF($A853="""","""",VLOOKUP($A853,IMPORTRANGE(""https://docs.google.com/spreadsheets/d/1Kz8qNPZIqq10folTQrs7L1dYLQj0XaG2K3NIs_apK40/edit#gid=0"",""bd!A1:N1000""),11,FALSE))"),"")</f>
        <v/>
      </c>
      <c r="F853" s="5" t="str">
        <f>IFERROR(__xludf.DUMMYFUNCTION("if(A853="""","""",SPLIT(E853,"",""))"),"")</f>
        <v/>
      </c>
      <c r="G853" s="5"/>
      <c r="H853" s="6" t="str">
        <f t="shared" si="1"/>
        <v/>
      </c>
      <c r="K853" s="7"/>
    </row>
    <row r="854">
      <c r="A854" s="8"/>
      <c r="B854" s="5" t="str">
        <f>IFERROR(__xludf.DUMMYFUNCTION("IF(A854="""","""",VLOOKUP(A854,IMPORTRANGE(""https://docs.google.com/spreadsheets/d/1Kz8qNPZIqq10folTQrs7L1dYLQj0XaG2K3NIs_apK40/edit#gid=0"",""bd!A1:N1000""),2,FALSE))"),"")</f>
        <v/>
      </c>
      <c r="C854" s="5" t="str">
        <f>IFERROR(__xludf.DUMMYFUNCTION("IF($A854="""","""",VLOOKUP($A854,IMPORTRANGE(""https://docs.google.com/spreadsheets/d/1Kz8qNPZIqq10folTQrs7L1dYLQj0XaG2K3NIs_apK40/edit#gid=0"",""bd!A1:N1000""),3,FALSE))"),"")</f>
        <v/>
      </c>
      <c r="D854" s="5" t="str">
        <f>IFERROR(__xludf.DUMMYFUNCTION("IF($A854="""","""",VLOOKUP($A854,IMPORTRANGE(""https://docs.google.com/spreadsheets/d/1Kz8qNPZIqq10folTQrs7L1dYLQj0XaG2K3NIs_apK40/edit#gid=0"",""bd!A1:N1000""),12,FALSE))"),"")</f>
        <v/>
      </c>
      <c r="E854" s="5" t="str">
        <f>IFERROR(__xludf.DUMMYFUNCTION("IF($A854="""","""",VLOOKUP($A854,IMPORTRANGE(""https://docs.google.com/spreadsheets/d/1Kz8qNPZIqq10folTQrs7L1dYLQj0XaG2K3NIs_apK40/edit#gid=0"",""bd!A1:N1000""),11,FALSE))"),"")</f>
        <v/>
      </c>
      <c r="F854" s="5" t="str">
        <f>IFERROR(__xludf.DUMMYFUNCTION("if(A854="""","""",SPLIT(E854,"",""))"),"")</f>
        <v/>
      </c>
      <c r="G854" s="5"/>
      <c r="H854" s="6" t="str">
        <f t="shared" si="1"/>
        <v/>
      </c>
      <c r="K854" s="7"/>
    </row>
    <row r="855">
      <c r="A855" s="8"/>
      <c r="B855" s="5" t="str">
        <f>IFERROR(__xludf.DUMMYFUNCTION("IF(A855="""","""",VLOOKUP(A855,IMPORTRANGE(""https://docs.google.com/spreadsheets/d/1Kz8qNPZIqq10folTQrs7L1dYLQj0XaG2K3NIs_apK40/edit#gid=0"",""bd!A1:N1000""),2,FALSE))"),"")</f>
        <v/>
      </c>
      <c r="C855" s="5" t="str">
        <f>IFERROR(__xludf.DUMMYFUNCTION("IF($A855="""","""",VLOOKUP($A855,IMPORTRANGE(""https://docs.google.com/spreadsheets/d/1Kz8qNPZIqq10folTQrs7L1dYLQj0XaG2K3NIs_apK40/edit#gid=0"",""bd!A1:N1000""),3,FALSE))"),"")</f>
        <v/>
      </c>
      <c r="D855" s="5" t="str">
        <f>IFERROR(__xludf.DUMMYFUNCTION("IF($A855="""","""",VLOOKUP($A855,IMPORTRANGE(""https://docs.google.com/spreadsheets/d/1Kz8qNPZIqq10folTQrs7L1dYLQj0XaG2K3NIs_apK40/edit#gid=0"",""bd!A1:N1000""),12,FALSE))"),"")</f>
        <v/>
      </c>
      <c r="E855" s="5" t="str">
        <f>IFERROR(__xludf.DUMMYFUNCTION("IF($A855="""","""",VLOOKUP($A855,IMPORTRANGE(""https://docs.google.com/spreadsheets/d/1Kz8qNPZIqq10folTQrs7L1dYLQj0XaG2K3NIs_apK40/edit#gid=0"",""bd!A1:N1000""),11,FALSE))"),"")</f>
        <v/>
      </c>
      <c r="F855" s="5" t="str">
        <f>IFERROR(__xludf.DUMMYFUNCTION("if(A855="""","""",SPLIT(E855,"",""))"),"")</f>
        <v/>
      </c>
      <c r="G855" s="5"/>
      <c r="H855" s="6" t="str">
        <f t="shared" si="1"/>
        <v/>
      </c>
      <c r="K855" s="7"/>
    </row>
    <row r="856">
      <c r="A856" s="8"/>
      <c r="B856" s="5" t="str">
        <f>IFERROR(__xludf.DUMMYFUNCTION("IF(A856="""","""",VLOOKUP(A856,IMPORTRANGE(""https://docs.google.com/spreadsheets/d/1Kz8qNPZIqq10folTQrs7L1dYLQj0XaG2K3NIs_apK40/edit#gid=0"",""bd!A1:N1000""),2,FALSE))"),"")</f>
        <v/>
      </c>
      <c r="C856" s="5" t="str">
        <f>IFERROR(__xludf.DUMMYFUNCTION("IF($A856="""","""",VLOOKUP($A856,IMPORTRANGE(""https://docs.google.com/spreadsheets/d/1Kz8qNPZIqq10folTQrs7L1dYLQj0XaG2K3NIs_apK40/edit#gid=0"",""bd!A1:N1000""),3,FALSE))"),"")</f>
        <v/>
      </c>
      <c r="D856" s="5" t="str">
        <f>IFERROR(__xludf.DUMMYFUNCTION("IF($A856="""","""",VLOOKUP($A856,IMPORTRANGE(""https://docs.google.com/spreadsheets/d/1Kz8qNPZIqq10folTQrs7L1dYLQj0XaG2K3NIs_apK40/edit#gid=0"",""bd!A1:N1000""),12,FALSE))"),"")</f>
        <v/>
      </c>
      <c r="E856" s="5" t="str">
        <f>IFERROR(__xludf.DUMMYFUNCTION("IF($A856="""","""",VLOOKUP($A856,IMPORTRANGE(""https://docs.google.com/spreadsheets/d/1Kz8qNPZIqq10folTQrs7L1dYLQj0XaG2K3NIs_apK40/edit#gid=0"",""bd!A1:N1000""),11,FALSE))"),"")</f>
        <v/>
      </c>
      <c r="F856" s="5" t="str">
        <f>IFERROR(__xludf.DUMMYFUNCTION("if(A856="""","""",SPLIT(E856,"",""))"),"")</f>
        <v/>
      </c>
      <c r="G856" s="5"/>
      <c r="H856" s="6" t="str">
        <f t="shared" si="1"/>
        <v/>
      </c>
      <c r="K856" s="7"/>
    </row>
    <row r="857">
      <c r="A857" s="8"/>
      <c r="B857" s="5" t="str">
        <f>IFERROR(__xludf.DUMMYFUNCTION("IF(A857="""","""",VLOOKUP(A857,IMPORTRANGE(""https://docs.google.com/spreadsheets/d/1Kz8qNPZIqq10folTQrs7L1dYLQj0XaG2K3NIs_apK40/edit#gid=0"",""bd!A1:N1000""),2,FALSE))"),"")</f>
        <v/>
      </c>
      <c r="C857" s="5" t="str">
        <f>IFERROR(__xludf.DUMMYFUNCTION("IF($A857="""","""",VLOOKUP($A857,IMPORTRANGE(""https://docs.google.com/spreadsheets/d/1Kz8qNPZIqq10folTQrs7L1dYLQj0XaG2K3NIs_apK40/edit#gid=0"",""bd!A1:N1000""),3,FALSE))"),"")</f>
        <v/>
      </c>
      <c r="D857" s="5" t="str">
        <f>IFERROR(__xludf.DUMMYFUNCTION("IF($A857="""","""",VLOOKUP($A857,IMPORTRANGE(""https://docs.google.com/spreadsheets/d/1Kz8qNPZIqq10folTQrs7L1dYLQj0XaG2K3NIs_apK40/edit#gid=0"",""bd!A1:N1000""),12,FALSE))"),"")</f>
        <v/>
      </c>
      <c r="E857" s="5" t="str">
        <f>IFERROR(__xludf.DUMMYFUNCTION("IF($A857="""","""",VLOOKUP($A857,IMPORTRANGE(""https://docs.google.com/spreadsheets/d/1Kz8qNPZIqq10folTQrs7L1dYLQj0XaG2K3NIs_apK40/edit#gid=0"",""bd!A1:N1000""),11,FALSE))"),"")</f>
        <v/>
      </c>
      <c r="F857" s="5" t="str">
        <f>IFERROR(__xludf.DUMMYFUNCTION("if(A857="""","""",SPLIT(E857,"",""))"),"")</f>
        <v/>
      </c>
      <c r="G857" s="5"/>
      <c r="H857" s="6" t="str">
        <f t="shared" si="1"/>
        <v/>
      </c>
      <c r="K857" s="7"/>
    </row>
    <row r="858">
      <c r="A858" s="8"/>
      <c r="B858" s="5" t="str">
        <f>IFERROR(__xludf.DUMMYFUNCTION("IF(A858="""","""",VLOOKUP(A858,IMPORTRANGE(""https://docs.google.com/spreadsheets/d/1Kz8qNPZIqq10folTQrs7L1dYLQj0XaG2K3NIs_apK40/edit#gid=0"",""bd!A1:N1000""),2,FALSE))"),"")</f>
        <v/>
      </c>
      <c r="C858" s="5" t="str">
        <f>IFERROR(__xludf.DUMMYFUNCTION("IF($A858="""","""",VLOOKUP($A858,IMPORTRANGE(""https://docs.google.com/spreadsheets/d/1Kz8qNPZIqq10folTQrs7L1dYLQj0XaG2K3NIs_apK40/edit#gid=0"",""bd!A1:N1000""),3,FALSE))"),"")</f>
        <v/>
      </c>
      <c r="D858" s="5" t="str">
        <f>IFERROR(__xludf.DUMMYFUNCTION("IF($A858="""","""",VLOOKUP($A858,IMPORTRANGE(""https://docs.google.com/spreadsheets/d/1Kz8qNPZIqq10folTQrs7L1dYLQj0XaG2K3NIs_apK40/edit#gid=0"",""bd!A1:N1000""),12,FALSE))"),"")</f>
        <v/>
      </c>
      <c r="E858" s="5" t="str">
        <f>IFERROR(__xludf.DUMMYFUNCTION("IF($A858="""","""",VLOOKUP($A858,IMPORTRANGE(""https://docs.google.com/spreadsheets/d/1Kz8qNPZIqq10folTQrs7L1dYLQj0XaG2K3NIs_apK40/edit#gid=0"",""bd!A1:N1000""),11,FALSE))"),"")</f>
        <v/>
      </c>
      <c r="F858" s="5" t="str">
        <f>IFERROR(__xludf.DUMMYFUNCTION("if(A858="""","""",SPLIT(E858,"",""))"),"")</f>
        <v/>
      </c>
      <c r="G858" s="5"/>
      <c r="H858" s="6" t="str">
        <f t="shared" si="1"/>
        <v/>
      </c>
      <c r="K858" s="7"/>
    </row>
    <row r="859">
      <c r="A859" s="8"/>
      <c r="B859" s="5" t="str">
        <f>IFERROR(__xludf.DUMMYFUNCTION("IF(A859="""","""",VLOOKUP(A859,IMPORTRANGE(""https://docs.google.com/spreadsheets/d/1Kz8qNPZIqq10folTQrs7L1dYLQj0XaG2K3NIs_apK40/edit#gid=0"",""bd!A1:N1000""),2,FALSE))"),"")</f>
        <v/>
      </c>
      <c r="C859" s="5" t="str">
        <f>IFERROR(__xludf.DUMMYFUNCTION("IF($A859="""","""",VLOOKUP($A859,IMPORTRANGE(""https://docs.google.com/spreadsheets/d/1Kz8qNPZIqq10folTQrs7L1dYLQj0XaG2K3NIs_apK40/edit#gid=0"",""bd!A1:N1000""),3,FALSE))"),"")</f>
        <v/>
      </c>
      <c r="D859" s="5" t="str">
        <f>IFERROR(__xludf.DUMMYFUNCTION("IF($A859="""","""",VLOOKUP($A859,IMPORTRANGE(""https://docs.google.com/spreadsheets/d/1Kz8qNPZIqq10folTQrs7L1dYLQj0XaG2K3NIs_apK40/edit#gid=0"",""bd!A1:N1000""),12,FALSE))"),"")</f>
        <v/>
      </c>
      <c r="E859" s="5" t="str">
        <f>IFERROR(__xludf.DUMMYFUNCTION("IF($A859="""","""",VLOOKUP($A859,IMPORTRANGE(""https://docs.google.com/spreadsheets/d/1Kz8qNPZIqq10folTQrs7L1dYLQj0XaG2K3NIs_apK40/edit#gid=0"",""bd!A1:N1000""),11,FALSE))"),"")</f>
        <v/>
      </c>
      <c r="F859" s="5" t="str">
        <f>IFERROR(__xludf.DUMMYFUNCTION("if(A859="""","""",SPLIT(E859,"",""))"),"")</f>
        <v/>
      </c>
      <c r="G859" s="5"/>
      <c r="H859" s="6" t="str">
        <f t="shared" si="1"/>
        <v/>
      </c>
      <c r="K859" s="7"/>
    </row>
    <row r="860">
      <c r="A860" s="8"/>
      <c r="B860" s="5" t="str">
        <f>IFERROR(__xludf.DUMMYFUNCTION("IF(A860="""","""",VLOOKUP(A860,IMPORTRANGE(""https://docs.google.com/spreadsheets/d/1Kz8qNPZIqq10folTQrs7L1dYLQj0XaG2K3NIs_apK40/edit#gid=0"",""bd!A1:N1000""),2,FALSE))"),"")</f>
        <v/>
      </c>
      <c r="C860" s="5" t="str">
        <f>IFERROR(__xludf.DUMMYFUNCTION("IF($A860="""","""",VLOOKUP($A860,IMPORTRANGE(""https://docs.google.com/spreadsheets/d/1Kz8qNPZIqq10folTQrs7L1dYLQj0XaG2K3NIs_apK40/edit#gid=0"",""bd!A1:N1000""),3,FALSE))"),"")</f>
        <v/>
      </c>
      <c r="D860" s="5" t="str">
        <f>IFERROR(__xludf.DUMMYFUNCTION("IF($A860="""","""",VLOOKUP($A860,IMPORTRANGE(""https://docs.google.com/spreadsheets/d/1Kz8qNPZIqq10folTQrs7L1dYLQj0XaG2K3NIs_apK40/edit#gid=0"",""bd!A1:N1000""),12,FALSE))"),"")</f>
        <v/>
      </c>
      <c r="E860" s="5" t="str">
        <f>IFERROR(__xludf.DUMMYFUNCTION("IF($A860="""","""",VLOOKUP($A860,IMPORTRANGE(""https://docs.google.com/spreadsheets/d/1Kz8qNPZIqq10folTQrs7L1dYLQj0XaG2K3NIs_apK40/edit#gid=0"",""bd!A1:N1000""),11,FALSE))"),"")</f>
        <v/>
      </c>
      <c r="F860" s="5" t="str">
        <f>IFERROR(__xludf.DUMMYFUNCTION("if(A860="""","""",SPLIT(E860,"",""))"),"")</f>
        <v/>
      </c>
      <c r="G860" s="5"/>
      <c r="H860" s="6" t="str">
        <f t="shared" si="1"/>
        <v/>
      </c>
      <c r="K860" s="7"/>
    </row>
    <row r="861">
      <c r="A861" s="8"/>
      <c r="B861" s="5" t="str">
        <f>IFERROR(__xludf.DUMMYFUNCTION("IF(A861="""","""",VLOOKUP(A861,IMPORTRANGE(""https://docs.google.com/spreadsheets/d/1Kz8qNPZIqq10folTQrs7L1dYLQj0XaG2K3NIs_apK40/edit#gid=0"",""bd!A1:N1000""),2,FALSE))"),"")</f>
        <v/>
      </c>
      <c r="C861" s="5" t="str">
        <f>IFERROR(__xludf.DUMMYFUNCTION("IF($A861="""","""",VLOOKUP($A861,IMPORTRANGE(""https://docs.google.com/spreadsheets/d/1Kz8qNPZIqq10folTQrs7L1dYLQj0XaG2K3NIs_apK40/edit#gid=0"",""bd!A1:N1000""),3,FALSE))"),"")</f>
        <v/>
      </c>
      <c r="D861" s="5" t="str">
        <f>IFERROR(__xludf.DUMMYFUNCTION("IF($A861="""","""",VLOOKUP($A861,IMPORTRANGE(""https://docs.google.com/spreadsheets/d/1Kz8qNPZIqq10folTQrs7L1dYLQj0XaG2K3NIs_apK40/edit#gid=0"",""bd!A1:N1000""),12,FALSE))"),"")</f>
        <v/>
      </c>
      <c r="E861" s="5" t="str">
        <f>IFERROR(__xludf.DUMMYFUNCTION("IF($A861="""","""",VLOOKUP($A861,IMPORTRANGE(""https://docs.google.com/spreadsheets/d/1Kz8qNPZIqq10folTQrs7L1dYLQj0XaG2K3NIs_apK40/edit#gid=0"",""bd!A1:N1000""),11,FALSE))"),"")</f>
        <v/>
      </c>
      <c r="F861" s="5" t="str">
        <f>IFERROR(__xludf.DUMMYFUNCTION("if(A861="""","""",SPLIT(E861,"",""))"),"")</f>
        <v/>
      </c>
      <c r="G861" s="5"/>
      <c r="H861" s="6" t="str">
        <f t="shared" si="1"/>
        <v/>
      </c>
      <c r="K861" s="7"/>
    </row>
    <row r="862">
      <c r="A862" s="8"/>
      <c r="B862" s="5" t="str">
        <f>IFERROR(__xludf.DUMMYFUNCTION("IF(A862="""","""",VLOOKUP(A862,IMPORTRANGE(""https://docs.google.com/spreadsheets/d/1Kz8qNPZIqq10folTQrs7L1dYLQj0XaG2K3NIs_apK40/edit#gid=0"",""bd!A1:N1000""),2,FALSE))"),"")</f>
        <v/>
      </c>
      <c r="C862" s="5" t="str">
        <f>IFERROR(__xludf.DUMMYFUNCTION("IF($A862="""","""",VLOOKUP($A862,IMPORTRANGE(""https://docs.google.com/spreadsheets/d/1Kz8qNPZIqq10folTQrs7L1dYLQj0XaG2K3NIs_apK40/edit#gid=0"",""bd!A1:N1000""),3,FALSE))"),"")</f>
        <v/>
      </c>
      <c r="D862" s="5" t="str">
        <f>IFERROR(__xludf.DUMMYFUNCTION("IF($A862="""","""",VLOOKUP($A862,IMPORTRANGE(""https://docs.google.com/spreadsheets/d/1Kz8qNPZIqq10folTQrs7L1dYLQj0XaG2K3NIs_apK40/edit#gid=0"",""bd!A1:N1000""),12,FALSE))"),"")</f>
        <v/>
      </c>
      <c r="E862" s="5" t="str">
        <f>IFERROR(__xludf.DUMMYFUNCTION("IF($A862="""","""",VLOOKUP($A862,IMPORTRANGE(""https://docs.google.com/spreadsheets/d/1Kz8qNPZIqq10folTQrs7L1dYLQj0XaG2K3NIs_apK40/edit#gid=0"",""bd!A1:N1000""),11,FALSE))"),"")</f>
        <v/>
      </c>
      <c r="F862" s="5" t="str">
        <f>IFERROR(__xludf.DUMMYFUNCTION("if(A862="""","""",SPLIT(E862,"",""))"),"")</f>
        <v/>
      </c>
      <c r="G862" s="5"/>
      <c r="H862" s="6" t="str">
        <f t="shared" si="1"/>
        <v/>
      </c>
      <c r="K862" s="7"/>
    </row>
    <row r="863">
      <c r="A863" s="8"/>
      <c r="B863" s="5" t="str">
        <f>IFERROR(__xludf.DUMMYFUNCTION("IF(A863="""","""",VLOOKUP(A863,IMPORTRANGE(""https://docs.google.com/spreadsheets/d/1Kz8qNPZIqq10folTQrs7L1dYLQj0XaG2K3NIs_apK40/edit#gid=0"",""bd!A1:N1000""),2,FALSE))"),"")</f>
        <v/>
      </c>
      <c r="C863" s="5" t="str">
        <f>IFERROR(__xludf.DUMMYFUNCTION("IF($A863="""","""",VLOOKUP($A863,IMPORTRANGE(""https://docs.google.com/spreadsheets/d/1Kz8qNPZIqq10folTQrs7L1dYLQj0XaG2K3NIs_apK40/edit#gid=0"",""bd!A1:N1000""),3,FALSE))"),"")</f>
        <v/>
      </c>
      <c r="D863" s="5" t="str">
        <f>IFERROR(__xludf.DUMMYFUNCTION("IF($A863="""","""",VLOOKUP($A863,IMPORTRANGE(""https://docs.google.com/spreadsheets/d/1Kz8qNPZIqq10folTQrs7L1dYLQj0XaG2K3NIs_apK40/edit#gid=0"",""bd!A1:N1000""),12,FALSE))"),"")</f>
        <v/>
      </c>
      <c r="E863" s="5" t="str">
        <f>IFERROR(__xludf.DUMMYFUNCTION("IF($A863="""","""",VLOOKUP($A863,IMPORTRANGE(""https://docs.google.com/spreadsheets/d/1Kz8qNPZIqq10folTQrs7L1dYLQj0XaG2K3NIs_apK40/edit#gid=0"",""bd!A1:N1000""),11,FALSE))"),"")</f>
        <v/>
      </c>
      <c r="F863" s="5" t="str">
        <f>IFERROR(__xludf.DUMMYFUNCTION("if(A863="""","""",SPLIT(E863,"",""))"),"")</f>
        <v/>
      </c>
      <c r="G863" s="5"/>
      <c r="H863" s="6" t="str">
        <f t="shared" si="1"/>
        <v/>
      </c>
      <c r="K863" s="7"/>
    </row>
    <row r="864">
      <c r="A864" s="8"/>
      <c r="B864" s="5" t="str">
        <f>IFERROR(__xludf.DUMMYFUNCTION("IF(A864="""","""",VLOOKUP(A864,IMPORTRANGE(""https://docs.google.com/spreadsheets/d/1Kz8qNPZIqq10folTQrs7L1dYLQj0XaG2K3NIs_apK40/edit#gid=0"",""bd!A1:N1000""),2,FALSE))"),"")</f>
        <v/>
      </c>
      <c r="C864" s="5" t="str">
        <f>IFERROR(__xludf.DUMMYFUNCTION("IF($A864="""","""",VLOOKUP($A864,IMPORTRANGE(""https://docs.google.com/spreadsheets/d/1Kz8qNPZIqq10folTQrs7L1dYLQj0XaG2K3NIs_apK40/edit#gid=0"",""bd!A1:N1000""),3,FALSE))"),"")</f>
        <v/>
      </c>
      <c r="D864" s="5" t="str">
        <f>IFERROR(__xludf.DUMMYFUNCTION("IF($A864="""","""",VLOOKUP($A864,IMPORTRANGE(""https://docs.google.com/spreadsheets/d/1Kz8qNPZIqq10folTQrs7L1dYLQj0XaG2K3NIs_apK40/edit#gid=0"",""bd!A1:N1000""),12,FALSE))"),"")</f>
        <v/>
      </c>
      <c r="E864" s="5" t="str">
        <f>IFERROR(__xludf.DUMMYFUNCTION("IF($A864="""","""",VLOOKUP($A864,IMPORTRANGE(""https://docs.google.com/spreadsheets/d/1Kz8qNPZIqq10folTQrs7L1dYLQj0XaG2K3NIs_apK40/edit#gid=0"",""bd!A1:N1000""),11,FALSE))"),"")</f>
        <v/>
      </c>
      <c r="F864" s="5" t="str">
        <f>IFERROR(__xludf.DUMMYFUNCTION("if(A864="""","""",SPLIT(E864,"",""))"),"")</f>
        <v/>
      </c>
      <c r="G864" s="5"/>
      <c r="H864" s="6" t="str">
        <f t="shared" si="1"/>
        <v/>
      </c>
      <c r="K864" s="7"/>
    </row>
    <row r="865">
      <c r="A865" s="8"/>
      <c r="B865" s="5" t="str">
        <f>IFERROR(__xludf.DUMMYFUNCTION("IF(A865="""","""",VLOOKUP(A865,IMPORTRANGE(""https://docs.google.com/spreadsheets/d/1Kz8qNPZIqq10folTQrs7L1dYLQj0XaG2K3NIs_apK40/edit#gid=0"",""bd!A1:N1000""),2,FALSE))"),"")</f>
        <v/>
      </c>
      <c r="C865" s="5" t="str">
        <f>IFERROR(__xludf.DUMMYFUNCTION("IF($A865="""","""",VLOOKUP($A865,IMPORTRANGE(""https://docs.google.com/spreadsheets/d/1Kz8qNPZIqq10folTQrs7L1dYLQj0XaG2K3NIs_apK40/edit#gid=0"",""bd!A1:N1000""),3,FALSE))"),"")</f>
        <v/>
      </c>
      <c r="D865" s="5" t="str">
        <f>IFERROR(__xludf.DUMMYFUNCTION("IF($A865="""","""",VLOOKUP($A865,IMPORTRANGE(""https://docs.google.com/spreadsheets/d/1Kz8qNPZIqq10folTQrs7L1dYLQj0XaG2K3NIs_apK40/edit#gid=0"",""bd!A1:N1000""),12,FALSE))"),"")</f>
        <v/>
      </c>
      <c r="E865" s="5" t="str">
        <f>IFERROR(__xludf.DUMMYFUNCTION("IF($A865="""","""",VLOOKUP($A865,IMPORTRANGE(""https://docs.google.com/spreadsheets/d/1Kz8qNPZIqq10folTQrs7L1dYLQj0XaG2K3NIs_apK40/edit#gid=0"",""bd!A1:N1000""),11,FALSE))"),"")</f>
        <v/>
      </c>
      <c r="F865" s="5" t="str">
        <f>IFERROR(__xludf.DUMMYFUNCTION("if(A865="""","""",SPLIT(E865,"",""))"),"")</f>
        <v/>
      </c>
      <c r="G865" s="5"/>
      <c r="H865" s="6" t="str">
        <f t="shared" si="1"/>
        <v/>
      </c>
      <c r="K865" s="7"/>
    </row>
    <row r="866">
      <c r="A866" s="8"/>
      <c r="B866" s="5" t="str">
        <f>IFERROR(__xludf.DUMMYFUNCTION("IF(A866="""","""",VLOOKUP(A866,IMPORTRANGE(""https://docs.google.com/spreadsheets/d/1Kz8qNPZIqq10folTQrs7L1dYLQj0XaG2K3NIs_apK40/edit#gid=0"",""bd!A1:N1000""),2,FALSE))"),"")</f>
        <v/>
      </c>
      <c r="C866" s="5" t="str">
        <f>IFERROR(__xludf.DUMMYFUNCTION("IF($A866="""","""",VLOOKUP($A866,IMPORTRANGE(""https://docs.google.com/spreadsheets/d/1Kz8qNPZIqq10folTQrs7L1dYLQj0XaG2K3NIs_apK40/edit#gid=0"",""bd!A1:N1000""),3,FALSE))"),"")</f>
        <v/>
      </c>
      <c r="D866" s="5" t="str">
        <f>IFERROR(__xludf.DUMMYFUNCTION("IF($A866="""","""",VLOOKUP($A866,IMPORTRANGE(""https://docs.google.com/spreadsheets/d/1Kz8qNPZIqq10folTQrs7L1dYLQj0XaG2K3NIs_apK40/edit#gid=0"",""bd!A1:N1000""),12,FALSE))"),"")</f>
        <v/>
      </c>
      <c r="E866" s="5" t="str">
        <f>IFERROR(__xludf.DUMMYFUNCTION("IF($A866="""","""",VLOOKUP($A866,IMPORTRANGE(""https://docs.google.com/spreadsheets/d/1Kz8qNPZIqq10folTQrs7L1dYLQj0XaG2K3NIs_apK40/edit#gid=0"",""bd!A1:N1000""),11,FALSE))"),"")</f>
        <v/>
      </c>
      <c r="F866" s="5" t="str">
        <f>IFERROR(__xludf.DUMMYFUNCTION("if(A866="""","""",SPLIT(E866,"",""))"),"")</f>
        <v/>
      </c>
      <c r="G866" s="5"/>
      <c r="H866" s="6" t="str">
        <f t="shared" si="1"/>
        <v/>
      </c>
      <c r="K866" s="7"/>
    </row>
    <row r="867">
      <c r="A867" s="8"/>
      <c r="B867" s="5" t="str">
        <f>IFERROR(__xludf.DUMMYFUNCTION("IF(A867="""","""",VLOOKUP(A867,IMPORTRANGE(""https://docs.google.com/spreadsheets/d/1Kz8qNPZIqq10folTQrs7L1dYLQj0XaG2K3NIs_apK40/edit#gid=0"",""bd!A1:N1000""),2,FALSE))"),"")</f>
        <v/>
      </c>
      <c r="C867" s="5" t="str">
        <f>IFERROR(__xludf.DUMMYFUNCTION("IF($A867="""","""",VLOOKUP($A867,IMPORTRANGE(""https://docs.google.com/spreadsheets/d/1Kz8qNPZIqq10folTQrs7L1dYLQj0XaG2K3NIs_apK40/edit#gid=0"",""bd!A1:N1000""),3,FALSE))"),"")</f>
        <v/>
      </c>
      <c r="D867" s="5" t="str">
        <f>IFERROR(__xludf.DUMMYFUNCTION("IF($A867="""","""",VLOOKUP($A867,IMPORTRANGE(""https://docs.google.com/spreadsheets/d/1Kz8qNPZIqq10folTQrs7L1dYLQj0XaG2K3NIs_apK40/edit#gid=0"",""bd!A1:N1000""),12,FALSE))"),"")</f>
        <v/>
      </c>
      <c r="E867" s="5" t="str">
        <f>IFERROR(__xludf.DUMMYFUNCTION("IF($A867="""","""",VLOOKUP($A867,IMPORTRANGE(""https://docs.google.com/spreadsheets/d/1Kz8qNPZIqq10folTQrs7L1dYLQj0XaG2K3NIs_apK40/edit#gid=0"",""bd!A1:N1000""),11,FALSE))"),"")</f>
        <v/>
      </c>
      <c r="F867" s="5" t="str">
        <f>IFERROR(__xludf.DUMMYFUNCTION("if(A867="""","""",SPLIT(E867,"",""))"),"")</f>
        <v/>
      </c>
      <c r="G867" s="5"/>
      <c r="H867" s="6" t="str">
        <f t="shared" si="1"/>
        <v/>
      </c>
      <c r="K867" s="7"/>
    </row>
    <row r="868">
      <c r="A868" s="8"/>
      <c r="B868" s="5" t="str">
        <f>IFERROR(__xludf.DUMMYFUNCTION("IF(A868="""","""",VLOOKUP(A868,IMPORTRANGE(""https://docs.google.com/spreadsheets/d/1Kz8qNPZIqq10folTQrs7L1dYLQj0XaG2K3NIs_apK40/edit#gid=0"",""bd!A1:N1000""),2,FALSE))"),"")</f>
        <v/>
      </c>
      <c r="C868" s="5" t="str">
        <f>IFERROR(__xludf.DUMMYFUNCTION("IF($A868="""","""",VLOOKUP($A868,IMPORTRANGE(""https://docs.google.com/spreadsheets/d/1Kz8qNPZIqq10folTQrs7L1dYLQj0XaG2K3NIs_apK40/edit#gid=0"",""bd!A1:N1000""),3,FALSE))"),"")</f>
        <v/>
      </c>
      <c r="D868" s="5" t="str">
        <f>IFERROR(__xludf.DUMMYFUNCTION("IF($A868="""","""",VLOOKUP($A868,IMPORTRANGE(""https://docs.google.com/spreadsheets/d/1Kz8qNPZIqq10folTQrs7L1dYLQj0XaG2K3NIs_apK40/edit#gid=0"",""bd!A1:N1000""),12,FALSE))"),"")</f>
        <v/>
      </c>
      <c r="E868" s="5" t="str">
        <f>IFERROR(__xludf.DUMMYFUNCTION("IF($A868="""","""",VLOOKUP($A868,IMPORTRANGE(""https://docs.google.com/spreadsheets/d/1Kz8qNPZIqq10folTQrs7L1dYLQj0XaG2K3NIs_apK40/edit#gid=0"",""bd!A1:N1000""),11,FALSE))"),"")</f>
        <v/>
      </c>
      <c r="F868" s="5" t="str">
        <f>IFERROR(__xludf.DUMMYFUNCTION("if(A868="""","""",SPLIT(E868,"",""))"),"")</f>
        <v/>
      </c>
      <c r="G868" s="5"/>
      <c r="H868" s="6" t="str">
        <f t="shared" si="1"/>
        <v/>
      </c>
      <c r="K868" s="7"/>
    </row>
    <row r="869">
      <c r="A869" s="8"/>
      <c r="B869" s="5" t="str">
        <f>IFERROR(__xludf.DUMMYFUNCTION("IF(A869="""","""",VLOOKUP(A869,IMPORTRANGE(""https://docs.google.com/spreadsheets/d/1Kz8qNPZIqq10folTQrs7L1dYLQj0XaG2K3NIs_apK40/edit#gid=0"",""bd!A1:N1000""),2,FALSE))"),"")</f>
        <v/>
      </c>
      <c r="C869" s="5" t="str">
        <f>IFERROR(__xludf.DUMMYFUNCTION("IF($A869="""","""",VLOOKUP($A869,IMPORTRANGE(""https://docs.google.com/spreadsheets/d/1Kz8qNPZIqq10folTQrs7L1dYLQj0XaG2K3NIs_apK40/edit#gid=0"",""bd!A1:N1000""),3,FALSE))"),"")</f>
        <v/>
      </c>
      <c r="D869" s="5" t="str">
        <f>IFERROR(__xludf.DUMMYFUNCTION("IF($A869="""","""",VLOOKUP($A869,IMPORTRANGE(""https://docs.google.com/spreadsheets/d/1Kz8qNPZIqq10folTQrs7L1dYLQj0XaG2K3NIs_apK40/edit#gid=0"",""bd!A1:N1000""),12,FALSE))"),"")</f>
        <v/>
      </c>
      <c r="E869" s="5" t="str">
        <f>IFERROR(__xludf.DUMMYFUNCTION("IF($A869="""","""",VLOOKUP($A869,IMPORTRANGE(""https://docs.google.com/spreadsheets/d/1Kz8qNPZIqq10folTQrs7L1dYLQj0XaG2K3NIs_apK40/edit#gid=0"",""bd!A1:N1000""),11,FALSE))"),"")</f>
        <v/>
      </c>
      <c r="F869" s="5" t="str">
        <f>IFERROR(__xludf.DUMMYFUNCTION("if(A869="""","""",SPLIT(E869,"",""))"),"")</f>
        <v/>
      </c>
      <c r="G869" s="5"/>
      <c r="H869" s="6" t="str">
        <f t="shared" si="1"/>
        <v/>
      </c>
      <c r="K869" s="7"/>
    </row>
    <row r="870">
      <c r="A870" s="8"/>
      <c r="B870" s="5" t="str">
        <f>IFERROR(__xludf.DUMMYFUNCTION("IF(A870="""","""",VLOOKUP(A870,IMPORTRANGE(""https://docs.google.com/spreadsheets/d/1Kz8qNPZIqq10folTQrs7L1dYLQj0XaG2K3NIs_apK40/edit#gid=0"",""bd!A1:N1000""),2,FALSE))"),"")</f>
        <v/>
      </c>
      <c r="C870" s="5" t="str">
        <f>IFERROR(__xludf.DUMMYFUNCTION("IF($A870="""","""",VLOOKUP($A870,IMPORTRANGE(""https://docs.google.com/spreadsheets/d/1Kz8qNPZIqq10folTQrs7L1dYLQj0XaG2K3NIs_apK40/edit#gid=0"",""bd!A1:N1000""),3,FALSE))"),"")</f>
        <v/>
      </c>
      <c r="D870" s="5" t="str">
        <f>IFERROR(__xludf.DUMMYFUNCTION("IF($A870="""","""",VLOOKUP($A870,IMPORTRANGE(""https://docs.google.com/spreadsheets/d/1Kz8qNPZIqq10folTQrs7L1dYLQj0XaG2K3NIs_apK40/edit#gid=0"",""bd!A1:N1000""),12,FALSE))"),"")</f>
        <v/>
      </c>
      <c r="E870" s="5" t="str">
        <f>IFERROR(__xludf.DUMMYFUNCTION("IF($A870="""","""",VLOOKUP($A870,IMPORTRANGE(""https://docs.google.com/spreadsheets/d/1Kz8qNPZIqq10folTQrs7L1dYLQj0XaG2K3NIs_apK40/edit#gid=0"",""bd!A1:N1000""),11,FALSE))"),"")</f>
        <v/>
      </c>
      <c r="F870" s="5" t="str">
        <f>IFERROR(__xludf.DUMMYFUNCTION("if(A870="""","""",SPLIT(E870,"",""))"),"")</f>
        <v/>
      </c>
      <c r="G870" s="5"/>
      <c r="H870" s="6" t="str">
        <f t="shared" si="1"/>
        <v/>
      </c>
      <c r="K870" s="7"/>
    </row>
    <row r="871">
      <c r="A871" s="8"/>
      <c r="B871" s="5" t="str">
        <f>IFERROR(__xludf.DUMMYFUNCTION("IF(A871="""","""",VLOOKUP(A871,IMPORTRANGE(""https://docs.google.com/spreadsheets/d/1Kz8qNPZIqq10folTQrs7L1dYLQj0XaG2K3NIs_apK40/edit#gid=0"",""bd!A1:N1000""),2,FALSE))"),"")</f>
        <v/>
      </c>
      <c r="C871" s="5" t="str">
        <f>IFERROR(__xludf.DUMMYFUNCTION("IF($A871="""","""",VLOOKUP($A871,IMPORTRANGE(""https://docs.google.com/spreadsheets/d/1Kz8qNPZIqq10folTQrs7L1dYLQj0XaG2K3NIs_apK40/edit#gid=0"",""bd!A1:N1000""),3,FALSE))"),"")</f>
        <v/>
      </c>
      <c r="D871" s="5" t="str">
        <f>IFERROR(__xludf.DUMMYFUNCTION("IF($A871="""","""",VLOOKUP($A871,IMPORTRANGE(""https://docs.google.com/spreadsheets/d/1Kz8qNPZIqq10folTQrs7L1dYLQj0XaG2K3NIs_apK40/edit#gid=0"",""bd!A1:N1000""),12,FALSE))"),"")</f>
        <v/>
      </c>
      <c r="E871" s="5" t="str">
        <f>IFERROR(__xludf.DUMMYFUNCTION("IF($A871="""","""",VLOOKUP($A871,IMPORTRANGE(""https://docs.google.com/spreadsheets/d/1Kz8qNPZIqq10folTQrs7L1dYLQj0XaG2K3NIs_apK40/edit#gid=0"",""bd!A1:N1000""),11,FALSE))"),"")</f>
        <v/>
      </c>
      <c r="F871" s="5" t="str">
        <f>IFERROR(__xludf.DUMMYFUNCTION("if(A871="""","""",SPLIT(E871,"",""))"),"")</f>
        <v/>
      </c>
      <c r="G871" s="5"/>
      <c r="H871" s="6" t="str">
        <f t="shared" si="1"/>
        <v/>
      </c>
      <c r="K871" s="7"/>
    </row>
    <row r="872">
      <c r="A872" s="8"/>
      <c r="B872" s="5" t="str">
        <f>IFERROR(__xludf.DUMMYFUNCTION("IF(A872="""","""",VLOOKUP(A872,IMPORTRANGE(""https://docs.google.com/spreadsheets/d/1Kz8qNPZIqq10folTQrs7L1dYLQj0XaG2K3NIs_apK40/edit#gid=0"",""bd!A1:N1000""),2,FALSE))"),"")</f>
        <v/>
      </c>
      <c r="C872" s="5" t="str">
        <f>IFERROR(__xludf.DUMMYFUNCTION("IF($A872="""","""",VLOOKUP($A872,IMPORTRANGE(""https://docs.google.com/spreadsheets/d/1Kz8qNPZIqq10folTQrs7L1dYLQj0XaG2K3NIs_apK40/edit#gid=0"",""bd!A1:N1000""),3,FALSE))"),"")</f>
        <v/>
      </c>
      <c r="D872" s="5" t="str">
        <f>IFERROR(__xludf.DUMMYFUNCTION("IF($A872="""","""",VLOOKUP($A872,IMPORTRANGE(""https://docs.google.com/spreadsheets/d/1Kz8qNPZIqq10folTQrs7L1dYLQj0XaG2K3NIs_apK40/edit#gid=0"",""bd!A1:N1000""),12,FALSE))"),"")</f>
        <v/>
      </c>
      <c r="E872" s="5" t="str">
        <f>IFERROR(__xludf.DUMMYFUNCTION("IF($A872="""","""",VLOOKUP($A872,IMPORTRANGE(""https://docs.google.com/spreadsheets/d/1Kz8qNPZIqq10folTQrs7L1dYLQj0XaG2K3NIs_apK40/edit#gid=0"",""bd!A1:N1000""),11,FALSE))"),"")</f>
        <v/>
      </c>
      <c r="F872" s="5" t="str">
        <f>IFERROR(__xludf.DUMMYFUNCTION("if(A872="""","""",SPLIT(E872,"",""))"),"")</f>
        <v/>
      </c>
      <c r="G872" s="5"/>
      <c r="H872" s="6" t="str">
        <f t="shared" si="1"/>
        <v/>
      </c>
      <c r="K872" s="7"/>
    </row>
    <row r="873">
      <c r="A873" s="8"/>
      <c r="B873" s="5" t="str">
        <f>IFERROR(__xludf.DUMMYFUNCTION("IF(A873="""","""",VLOOKUP(A873,IMPORTRANGE(""https://docs.google.com/spreadsheets/d/1Kz8qNPZIqq10folTQrs7L1dYLQj0XaG2K3NIs_apK40/edit#gid=0"",""bd!A1:N1000""),2,FALSE))"),"")</f>
        <v/>
      </c>
      <c r="C873" s="5" t="str">
        <f>IFERROR(__xludf.DUMMYFUNCTION("IF($A873="""","""",VLOOKUP($A873,IMPORTRANGE(""https://docs.google.com/spreadsheets/d/1Kz8qNPZIqq10folTQrs7L1dYLQj0XaG2K3NIs_apK40/edit#gid=0"",""bd!A1:N1000""),3,FALSE))"),"")</f>
        <v/>
      </c>
      <c r="D873" s="5" t="str">
        <f>IFERROR(__xludf.DUMMYFUNCTION("IF($A873="""","""",VLOOKUP($A873,IMPORTRANGE(""https://docs.google.com/spreadsheets/d/1Kz8qNPZIqq10folTQrs7L1dYLQj0XaG2K3NIs_apK40/edit#gid=0"",""bd!A1:N1000""),12,FALSE))"),"")</f>
        <v/>
      </c>
      <c r="E873" s="5" t="str">
        <f>IFERROR(__xludf.DUMMYFUNCTION("IF($A873="""","""",VLOOKUP($A873,IMPORTRANGE(""https://docs.google.com/spreadsheets/d/1Kz8qNPZIqq10folTQrs7L1dYLQj0XaG2K3NIs_apK40/edit#gid=0"",""bd!A1:N1000""),11,FALSE))"),"")</f>
        <v/>
      </c>
      <c r="F873" s="5" t="str">
        <f>IFERROR(__xludf.DUMMYFUNCTION("if(A873="""","""",SPLIT(E873,"",""))"),"")</f>
        <v/>
      </c>
      <c r="G873" s="5"/>
      <c r="H873" s="6" t="str">
        <f t="shared" si="1"/>
        <v/>
      </c>
      <c r="K873" s="7"/>
    </row>
    <row r="874">
      <c r="A874" s="8"/>
      <c r="B874" s="5" t="str">
        <f>IFERROR(__xludf.DUMMYFUNCTION("IF(A874="""","""",VLOOKUP(A874,IMPORTRANGE(""https://docs.google.com/spreadsheets/d/1Kz8qNPZIqq10folTQrs7L1dYLQj0XaG2K3NIs_apK40/edit#gid=0"",""bd!A1:N1000""),2,FALSE))"),"")</f>
        <v/>
      </c>
      <c r="C874" s="5" t="str">
        <f>IFERROR(__xludf.DUMMYFUNCTION("IF($A874="""","""",VLOOKUP($A874,IMPORTRANGE(""https://docs.google.com/spreadsheets/d/1Kz8qNPZIqq10folTQrs7L1dYLQj0XaG2K3NIs_apK40/edit#gid=0"",""bd!A1:N1000""),3,FALSE))"),"")</f>
        <v/>
      </c>
      <c r="D874" s="5" t="str">
        <f>IFERROR(__xludf.DUMMYFUNCTION("IF($A874="""","""",VLOOKUP($A874,IMPORTRANGE(""https://docs.google.com/spreadsheets/d/1Kz8qNPZIqq10folTQrs7L1dYLQj0XaG2K3NIs_apK40/edit#gid=0"",""bd!A1:N1000""),12,FALSE))"),"")</f>
        <v/>
      </c>
      <c r="E874" s="5" t="str">
        <f>IFERROR(__xludf.DUMMYFUNCTION("IF($A874="""","""",VLOOKUP($A874,IMPORTRANGE(""https://docs.google.com/spreadsheets/d/1Kz8qNPZIqq10folTQrs7L1dYLQj0XaG2K3NIs_apK40/edit#gid=0"",""bd!A1:N1000""),11,FALSE))"),"")</f>
        <v/>
      </c>
      <c r="F874" s="5" t="str">
        <f>IFERROR(__xludf.DUMMYFUNCTION("if(A874="""","""",SPLIT(E874,"",""))"),"")</f>
        <v/>
      </c>
      <c r="G874" s="5"/>
      <c r="H874" s="6" t="str">
        <f t="shared" si="1"/>
        <v/>
      </c>
      <c r="K874" s="7"/>
    </row>
    <row r="875">
      <c r="A875" s="8"/>
      <c r="B875" s="5" t="str">
        <f>IFERROR(__xludf.DUMMYFUNCTION("IF(A875="""","""",VLOOKUP(A875,IMPORTRANGE(""https://docs.google.com/spreadsheets/d/1Kz8qNPZIqq10folTQrs7L1dYLQj0XaG2K3NIs_apK40/edit#gid=0"",""bd!A1:N1000""),2,FALSE))"),"")</f>
        <v/>
      </c>
      <c r="C875" s="5" t="str">
        <f>IFERROR(__xludf.DUMMYFUNCTION("IF($A875="""","""",VLOOKUP($A875,IMPORTRANGE(""https://docs.google.com/spreadsheets/d/1Kz8qNPZIqq10folTQrs7L1dYLQj0XaG2K3NIs_apK40/edit#gid=0"",""bd!A1:N1000""),3,FALSE))"),"")</f>
        <v/>
      </c>
      <c r="D875" s="5" t="str">
        <f>IFERROR(__xludf.DUMMYFUNCTION("IF($A875="""","""",VLOOKUP($A875,IMPORTRANGE(""https://docs.google.com/spreadsheets/d/1Kz8qNPZIqq10folTQrs7L1dYLQj0XaG2K3NIs_apK40/edit#gid=0"",""bd!A1:N1000""),12,FALSE))"),"")</f>
        <v/>
      </c>
      <c r="E875" s="5" t="str">
        <f>IFERROR(__xludf.DUMMYFUNCTION("IF($A875="""","""",VLOOKUP($A875,IMPORTRANGE(""https://docs.google.com/spreadsheets/d/1Kz8qNPZIqq10folTQrs7L1dYLQj0XaG2K3NIs_apK40/edit#gid=0"",""bd!A1:N1000""),11,FALSE))"),"")</f>
        <v/>
      </c>
      <c r="F875" s="5" t="str">
        <f>IFERROR(__xludf.DUMMYFUNCTION("if(A875="""","""",SPLIT(E875,"",""))"),"")</f>
        <v/>
      </c>
      <c r="G875" s="5"/>
      <c r="H875" s="6" t="str">
        <f t="shared" si="1"/>
        <v/>
      </c>
      <c r="K875" s="7"/>
    </row>
    <row r="876">
      <c r="A876" s="8"/>
      <c r="B876" s="5" t="str">
        <f>IFERROR(__xludf.DUMMYFUNCTION("IF(A876="""","""",VLOOKUP(A876,IMPORTRANGE(""https://docs.google.com/spreadsheets/d/1Kz8qNPZIqq10folTQrs7L1dYLQj0XaG2K3NIs_apK40/edit#gid=0"",""bd!A1:N1000""),2,FALSE))"),"")</f>
        <v/>
      </c>
      <c r="C876" s="5" t="str">
        <f>IFERROR(__xludf.DUMMYFUNCTION("IF($A876="""","""",VLOOKUP($A876,IMPORTRANGE(""https://docs.google.com/spreadsheets/d/1Kz8qNPZIqq10folTQrs7L1dYLQj0XaG2K3NIs_apK40/edit#gid=0"",""bd!A1:N1000""),3,FALSE))"),"")</f>
        <v/>
      </c>
      <c r="D876" s="5" t="str">
        <f>IFERROR(__xludf.DUMMYFUNCTION("IF($A876="""","""",VLOOKUP($A876,IMPORTRANGE(""https://docs.google.com/spreadsheets/d/1Kz8qNPZIqq10folTQrs7L1dYLQj0XaG2K3NIs_apK40/edit#gid=0"",""bd!A1:N1000""),12,FALSE))"),"")</f>
        <v/>
      </c>
      <c r="E876" s="5" t="str">
        <f>IFERROR(__xludf.DUMMYFUNCTION("IF($A876="""","""",VLOOKUP($A876,IMPORTRANGE(""https://docs.google.com/spreadsheets/d/1Kz8qNPZIqq10folTQrs7L1dYLQj0XaG2K3NIs_apK40/edit#gid=0"",""bd!A1:N1000""),11,FALSE))"),"")</f>
        <v/>
      </c>
      <c r="F876" s="5" t="str">
        <f>IFERROR(__xludf.DUMMYFUNCTION("if(A876="""","""",SPLIT(E876,"",""))"),"")</f>
        <v/>
      </c>
      <c r="G876" s="5"/>
      <c r="H876" s="6" t="str">
        <f t="shared" si="1"/>
        <v/>
      </c>
      <c r="K876" s="7"/>
    </row>
    <row r="877">
      <c r="A877" s="8"/>
      <c r="B877" s="5" t="str">
        <f>IFERROR(__xludf.DUMMYFUNCTION("IF(A877="""","""",VLOOKUP(A877,IMPORTRANGE(""https://docs.google.com/spreadsheets/d/1Kz8qNPZIqq10folTQrs7L1dYLQj0XaG2K3NIs_apK40/edit#gid=0"",""bd!A1:N1000""),2,FALSE))"),"")</f>
        <v/>
      </c>
      <c r="C877" s="5" t="str">
        <f>IFERROR(__xludf.DUMMYFUNCTION("IF($A877="""","""",VLOOKUP($A877,IMPORTRANGE(""https://docs.google.com/spreadsheets/d/1Kz8qNPZIqq10folTQrs7L1dYLQj0XaG2K3NIs_apK40/edit#gid=0"",""bd!A1:N1000""),3,FALSE))"),"")</f>
        <v/>
      </c>
      <c r="D877" s="5" t="str">
        <f>IFERROR(__xludf.DUMMYFUNCTION("IF($A877="""","""",VLOOKUP($A877,IMPORTRANGE(""https://docs.google.com/spreadsheets/d/1Kz8qNPZIqq10folTQrs7L1dYLQj0XaG2K3NIs_apK40/edit#gid=0"",""bd!A1:N1000""),12,FALSE))"),"")</f>
        <v/>
      </c>
      <c r="E877" s="5" t="str">
        <f>IFERROR(__xludf.DUMMYFUNCTION("IF($A877="""","""",VLOOKUP($A877,IMPORTRANGE(""https://docs.google.com/spreadsheets/d/1Kz8qNPZIqq10folTQrs7L1dYLQj0XaG2K3NIs_apK40/edit#gid=0"",""bd!A1:N1000""),11,FALSE))"),"")</f>
        <v/>
      </c>
      <c r="F877" s="5" t="str">
        <f>IFERROR(__xludf.DUMMYFUNCTION("if(A877="""","""",SPLIT(E877,"",""))"),"")</f>
        <v/>
      </c>
      <c r="G877" s="5"/>
      <c r="H877" s="6" t="str">
        <f t="shared" si="1"/>
        <v/>
      </c>
      <c r="K877" s="7"/>
    </row>
    <row r="878">
      <c r="A878" s="8"/>
      <c r="B878" s="5" t="str">
        <f>IFERROR(__xludf.DUMMYFUNCTION("IF(A878="""","""",VLOOKUP(A878,IMPORTRANGE(""https://docs.google.com/spreadsheets/d/1Kz8qNPZIqq10folTQrs7L1dYLQj0XaG2K3NIs_apK40/edit#gid=0"",""bd!A1:N1000""),2,FALSE))"),"")</f>
        <v/>
      </c>
      <c r="C878" s="5" t="str">
        <f>IFERROR(__xludf.DUMMYFUNCTION("IF($A878="""","""",VLOOKUP($A878,IMPORTRANGE(""https://docs.google.com/spreadsheets/d/1Kz8qNPZIqq10folTQrs7L1dYLQj0XaG2K3NIs_apK40/edit#gid=0"",""bd!A1:N1000""),3,FALSE))"),"")</f>
        <v/>
      </c>
      <c r="D878" s="5" t="str">
        <f>IFERROR(__xludf.DUMMYFUNCTION("IF($A878="""","""",VLOOKUP($A878,IMPORTRANGE(""https://docs.google.com/spreadsheets/d/1Kz8qNPZIqq10folTQrs7L1dYLQj0XaG2K3NIs_apK40/edit#gid=0"",""bd!A1:N1000""),12,FALSE))"),"")</f>
        <v/>
      </c>
      <c r="E878" s="5" t="str">
        <f>IFERROR(__xludf.DUMMYFUNCTION("IF($A878="""","""",VLOOKUP($A878,IMPORTRANGE(""https://docs.google.com/spreadsheets/d/1Kz8qNPZIqq10folTQrs7L1dYLQj0XaG2K3NIs_apK40/edit#gid=0"",""bd!A1:N1000""),11,FALSE))"),"")</f>
        <v/>
      </c>
      <c r="F878" s="5" t="str">
        <f>IFERROR(__xludf.DUMMYFUNCTION("if(A878="""","""",SPLIT(E878,"",""))"),"")</f>
        <v/>
      </c>
      <c r="G878" s="5"/>
      <c r="H878" s="6" t="str">
        <f t="shared" si="1"/>
        <v/>
      </c>
      <c r="K878" s="7"/>
    </row>
    <row r="879">
      <c r="A879" s="8"/>
      <c r="B879" s="5" t="str">
        <f>IFERROR(__xludf.DUMMYFUNCTION("IF(A879="""","""",VLOOKUP(A879,IMPORTRANGE(""https://docs.google.com/spreadsheets/d/1Kz8qNPZIqq10folTQrs7L1dYLQj0XaG2K3NIs_apK40/edit#gid=0"",""bd!A1:N1000""),2,FALSE))"),"")</f>
        <v/>
      </c>
      <c r="C879" s="5" t="str">
        <f>IFERROR(__xludf.DUMMYFUNCTION("IF($A879="""","""",VLOOKUP($A879,IMPORTRANGE(""https://docs.google.com/spreadsheets/d/1Kz8qNPZIqq10folTQrs7L1dYLQj0XaG2K3NIs_apK40/edit#gid=0"",""bd!A1:N1000""),3,FALSE))"),"")</f>
        <v/>
      </c>
      <c r="D879" s="5" t="str">
        <f>IFERROR(__xludf.DUMMYFUNCTION("IF($A879="""","""",VLOOKUP($A879,IMPORTRANGE(""https://docs.google.com/spreadsheets/d/1Kz8qNPZIqq10folTQrs7L1dYLQj0XaG2K3NIs_apK40/edit#gid=0"",""bd!A1:N1000""),12,FALSE))"),"")</f>
        <v/>
      </c>
      <c r="E879" s="5" t="str">
        <f>IFERROR(__xludf.DUMMYFUNCTION("IF($A879="""","""",VLOOKUP($A879,IMPORTRANGE(""https://docs.google.com/spreadsheets/d/1Kz8qNPZIqq10folTQrs7L1dYLQj0XaG2K3NIs_apK40/edit#gid=0"",""bd!A1:N1000""),11,FALSE))"),"")</f>
        <v/>
      </c>
      <c r="F879" s="5" t="str">
        <f>IFERROR(__xludf.DUMMYFUNCTION("if(A879="""","""",SPLIT(E879,"",""))"),"")</f>
        <v/>
      </c>
      <c r="G879" s="5"/>
      <c r="H879" s="6" t="str">
        <f t="shared" si="1"/>
        <v/>
      </c>
      <c r="K879" s="7"/>
    </row>
    <row r="880">
      <c r="A880" s="8"/>
      <c r="B880" s="5" t="str">
        <f>IFERROR(__xludf.DUMMYFUNCTION("IF(A880="""","""",VLOOKUP(A880,IMPORTRANGE(""https://docs.google.com/spreadsheets/d/1Kz8qNPZIqq10folTQrs7L1dYLQj0XaG2K3NIs_apK40/edit#gid=0"",""bd!A1:N1000""),2,FALSE))"),"")</f>
        <v/>
      </c>
      <c r="C880" s="5" t="str">
        <f>IFERROR(__xludf.DUMMYFUNCTION("IF($A880="""","""",VLOOKUP($A880,IMPORTRANGE(""https://docs.google.com/spreadsheets/d/1Kz8qNPZIqq10folTQrs7L1dYLQj0XaG2K3NIs_apK40/edit#gid=0"",""bd!A1:N1000""),3,FALSE))"),"")</f>
        <v/>
      </c>
      <c r="D880" s="5" t="str">
        <f>IFERROR(__xludf.DUMMYFUNCTION("IF($A880="""","""",VLOOKUP($A880,IMPORTRANGE(""https://docs.google.com/spreadsheets/d/1Kz8qNPZIqq10folTQrs7L1dYLQj0XaG2K3NIs_apK40/edit#gid=0"",""bd!A1:N1000""),12,FALSE))"),"")</f>
        <v/>
      </c>
      <c r="E880" s="5" t="str">
        <f>IFERROR(__xludf.DUMMYFUNCTION("IF($A880="""","""",VLOOKUP($A880,IMPORTRANGE(""https://docs.google.com/spreadsheets/d/1Kz8qNPZIqq10folTQrs7L1dYLQj0XaG2K3NIs_apK40/edit#gid=0"",""bd!A1:N1000""),11,FALSE))"),"")</f>
        <v/>
      </c>
      <c r="F880" s="5" t="str">
        <f>IFERROR(__xludf.DUMMYFUNCTION("if(A880="""","""",SPLIT(E880,"",""))"),"")</f>
        <v/>
      </c>
      <c r="G880" s="5"/>
      <c r="H880" s="6" t="str">
        <f t="shared" si="1"/>
        <v/>
      </c>
      <c r="K880" s="7"/>
    </row>
    <row r="881">
      <c r="A881" s="8"/>
      <c r="B881" s="5" t="str">
        <f>IFERROR(__xludf.DUMMYFUNCTION("IF(A881="""","""",VLOOKUP(A881,IMPORTRANGE(""https://docs.google.com/spreadsheets/d/1Kz8qNPZIqq10folTQrs7L1dYLQj0XaG2K3NIs_apK40/edit#gid=0"",""bd!A1:N1000""),2,FALSE))"),"")</f>
        <v/>
      </c>
      <c r="C881" s="5" t="str">
        <f>IFERROR(__xludf.DUMMYFUNCTION("IF($A881="""","""",VLOOKUP($A881,IMPORTRANGE(""https://docs.google.com/spreadsheets/d/1Kz8qNPZIqq10folTQrs7L1dYLQj0XaG2K3NIs_apK40/edit#gid=0"",""bd!A1:N1000""),3,FALSE))"),"")</f>
        <v/>
      </c>
      <c r="D881" s="5" t="str">
        <f>IFERROR(__xludf.DUMMYFUNCTION("IF($A881="""","""",VLOOKUP($A881,IMPORTRANGE(""https://docs.google.com/spreadsheets/d/1Kz8qNPZIqq10folTQrs7L1dYLQj0XaG2K3NIs_apK40/edit#gid=0"",""bd!A1:N1000""),12,FALSE))"),"")</f>
        <v/>
      </c>
      <c r="E881" s="5" t="str">
        <f>IFERROR(__xludf.DUMMYFUNCTION("IF($A881="""","""",VLOOKUP($A881,IMPORTRANGE(""https://docs.google.com/spreadsheets/d/1Kz8qNPZIqq10folTQrs7L1dYLQj0XaG2K3NIs_apK40/edit#gid=0"",""bd!A1:N1000""),11,FALSE))"),"")</f>
        <v/>
      </c>
      <c r="F881" s="5" t="str">
        <f>IFERROR(__xludf.DUMMYFUNCTION("if(A881="""","""",SPLIT(E881,"",""))"),"")</f>
        <v/>
      </c>
      <c r="G881" s="5"/>
      <c r="H881" s="6" t="str">
        <f t="shared" si="1"/>
        <v/>
      </c>
      <c r="K881" s="7"/>
    </row>
    <row r="882">
      <c r="A882" s="8"/>
      <c r="B882" s="5" t="str">
        <f>IFERROR(__xludf.DUMMYFUNCTION("IF(A882="""","""",VLOOKUP(A882,IMPORTRANGE(""https://docs.google.com/spreadsheets/d/1Kz8qNPZIqq10folTQrs7L1dYLQj0XaG2K3NIs_apK40/edit#gid=0"",""bd!A1:N1000""),2,FALSE))"),"")</f>
        <v/>
      </c>
      <c r="C882" s="5" t="str">
        <f>IFERROR(__xludf.DUMMYFUNCTION("IF($A882="""","""",VLOOKUP($A882,IMPORTRANGE(""https://docs.google.com/spreadsheets/d/1Kz8qNPZIqq10folTQrs7L1dYLQj0XaG2K3NIs_apK40/edit#gid=0"",""bd!A1:N1000""),3,FALSE))"),"")</f>
        <v/>
      </c>
      <c r="D882" s="5" t="str">
        <f>IFERROR(__xludf.DUMMYFUNCTION("IF($A882="""","""",VLOOKUP($A882,IMPORTRANGE(""https://docs.google.com/spreadsheets/d/1Kz8qNPZIqq10folTQrs7L1dYLQj0XaG2K3NIs_apK40/edit#gid=0"",""bd!A1:N1000""),12,FALSE))"),"")</f>
        <v/>
      </c>
      <c r="E882" s="5" t="str">
        <f>IFERROR(__xludf.DUMMYFUNCTION("IF($A882="""","""",VLOOKUP($A882,IMPORTRANGE(""https://docs.google.com/spreadsheets/d/1Kz8qNPZIqq10folTQrs7L1dYLQj0XaG2K3NIs_apK40/edit#gid=0"",""bd!A1:N1000""),11,FALSE))"),"")</f>
        <v/>
      </c>
      <c r="F882" s="5" t="str">
        <f>IFERROR(__xludf.DUMMYFUNCTION("if(A882="""","""",SPLIT(E882,"",""))"),"")</f>
        <v/>
      </c>
      <c r="G882" s="5"/>
      <c r="H882" s="6" t="str">
        <f t="shared" si="1"/>
        <v/>
      </c>
      <c r="K882" s="7"/>
    </row>
    <row r="883">
      <c r="A883" s="8"/>
      <c r="B883" s="5" t="str">
        <f>IFERROR(__xludf.DUMMYFUNCTION("IF(A883="""","""",VLOOKUP(A883,IMPORTRANGE(""https://docs.google.com/spreadsheets/d/1Kz8qNPZIqq10folTQrs7L1dYLQj0XaG2K3NIs_apK40/edit#gid=0"",""bd!A1:N1000""),2,FALSE))"),"")</f>
        <v/>
      </c>
      <c r="C883" s="5" t="str">
        <f>IFERROR(__xludf.DUMMYFUNCTION("IF($A883="""","""",VLOOKUP($A883,IMPORTRANGE(""https://docs.google.com/spreadsheets/d/1Kz8qNPZIqq10folTQrs7L1dYLQj0XaG2K3NIs_apK40/edit#gid=0"",""bd!A1:N1000""),3,FALSE))"),"")</f>
        <v/>
      </c>
      <c r="D883" s="5" t="str">
        <f>IFERROR(__xludf.DUMMYFUNCTION("IF($A883="""","""",VLOOKUP($A883,IMPORTRANGE(""https://docs.google.com/spreadsheets/d/1Kz8qNPZIqq10folTQrs7L1dYLQj0XaG2K3NIs_apK40/edit#gid=0"",""bd!A1:N1000""),12,FALSE))"),"")</f>
        <v/>
      </c>
      <c r="E883" s="5" t="str">
        <f>IFERROR(__xludf.DUMMYFUNCTION("IF($A883="""","""",VLOOKUP($A883,IMPORTRANGE(""https://docs.google.com/spreadsheets/d/1Kz8qNPZIqq10folTQrs7L1dYLQj0XaG2K3NIs_apK40/edit#gid=0"",""bd!A1:N1000""),11,FALSE))"),"")</f>
        <v/>
      </c>
      <c r="F883" s="5" t="str">
        <f>IFERROR(__xludf.DUMMYFUNCTION("if(A883="""","""",SPLIT(E883,"",""))"),"")</f>
        <v/>
      </c>
      <c r="G883" s="5"/>
      <c r="H883" s="6" t="str">
        <f t="shared" si="1"/>
        <v/>
      </c>
      <c r="K883" s="7"/>
    </row>
    <row r="884">
      <c r="A884" s="8"/>
      <c r="B884" s="5" t="str">
        <f>IFERROR(__xludf.DUMMYFUNCTION("IF(A884="""","""",VLOOKUP(A884,IMPORTRANGE(""https://docs.google.com/spreadsheets/d/1Kz8qNPZIqq10folTQrs7L1dYLQj0XaG2K3NIs_apK40/edit#gid=0"",""bd!A1:N1000""),2,FALSE))"),"")</f>
        <v/>
      </c>
      <c r="C884" s="5" t="str">
        <f>IFERROR(__xludf.DUMMYFUNCTION("IF($A884="""","""",VLOOKUP($A884,IMPORTRANGE(""https://docs.google.com/spreadsheets/d/1Kz8qNPZIqq10folTQrs7L1dYLQj0XaG2K3NIs_apK40/edit#gid=0"",""bd!A1:N1000""),3,FALSE))"),"")</f>
        <v/>
      </c>
      <c r="D884" s="5" t="str">
        <f>IFERROR(__xludf.DUMMYFUNCTION("IF($A884="""","""",VLOOKUP($A884,IMPORTRANGE(""https://docs.google.com/spreadsheets/d/1Kz8qNPZIqq10folTQrs7L1dYLQj0XaG2K3NIs_apK40/edit#gid=0"",""bd!A1:N1000""),12,FALSE))"),"")</f>
        <v/>
      </c>
      <c r="E884" s="5" t="str">
        <f>IFERROR(__xludf.DUMMYFUNCTION("IF($A884="""","""",VLOOKUP($A884,IMPORTRANGE(""https://docs.google.com/spreadsheets/d/1Kz8qNPZIqq10folTQrs7L1dYLQj0XaG2K3NIs_apK40/edit#gid=0"",""bd!A1:N1000""),11,FALSE))"),"")</f>
        <v/>
      </c>
      <c r="F884" s="5" t="str">
        <f>IFERROR(__xludf.DUMMYFUNCTION("if(A884="""","""",SPLIT(E884,"",""))"),"")</f>
        <v/>
      </c>
      <c r="G884" s="5"/>
      <c r="H884" s="6" t="str">
        <f t="shared" si="1"/>
        <v/>
      </c>
      <c r="K884" s="7"/>
    </row>
    <row r="885">
      <c r="A885" s="8"/>
      <c r="B885" s="5" t="str">
        <f>IFERROR(__xludf.DUMMYFUNCTION("IF(A885="""","""",VLOOKUP(A885,IMPORTRANGE(""https://docs.google.com/spreadsheets/d/1Kz8qNPZIqq10folTQrs7L1dYLQj0XaG2K3NIs_apK40/edit#gid=0"",""bd!A1:N1000""),2,FALSE))"),"")</f>
        <v/>
      </c>
      <c r="C885" s="5" t="str">
        <f>IFERROR(__xludf.DUMMYFUNCTION("IF($A885="""","""",VLOOKUP($A885,IMPORTRANGE(""https://docs.google.com/spreadsheets/d/1Kz8qNPZIqq10folTQrs7L1dYLQj0XaG2K3NIs_apK40/edit#gid=0"",""bd!A1:N1000""),3,FALSE))"),"")</f>
        <v/>
      </c>
      <c r="D885" s="5" t="str">
        <f>IFERROR(__xludf.DUMMYFUNCTION("IF($A885="""","""",VLOOKUP($A885,IMPORTRANGE(""https://docs.google.com/spreadsheets/d/1Kz8qNPZIqq10folTQrs7L1dYLQj0XaG2K3NIs_apK40/edit#gid=0"",""bd!A1:N1000""),12,FALSE))"),"")</f>
        <v/>
      </c>
      <c r="E885" s="5" t="str">
        <f>IFERROR(__xludf.DUMMYFUNCTION("IF($A885="""","""",VLOOKUP($A885,IMPORTRANGE(""https://docs.google.com/spreadsheets/d/1Kz8qNPZIqq10folTQrs7L1dYLQj0XaG2K3NIs_apK40/edit#gid=0"",""bd!A1:N1000""),11,FALSE))"),"")</f>
        <v/>
      </c>
      <c r="F885" s="5" t="str">
        <f>IFERROR(__xludf.DUMMYFUNCTION("if(A885="""","""",SPLIT(E885,"",""))"),"")</f>
        <v/>
      </c>
      <c r="G885" s="5"/>
      <c r="H885" s="6" t="str">
        <f t="shared" si="1"/>
        <v/>
      </c>
      <c r="K885" s="7"/>
    </row>
    <row r="886">
      <c r="A886" s="8"/>
      <c r="B886" s="5" t="str">
        <f>IFERROR(__xludf.DUMMYFUNCTION("IF(A886="""","""",VLOOKUP(A886,IMPORTRANGE(""https://docs.google.com/spreadsheets/d/1Kz8qNPZIqq10folTQrs7L1dYLQj0XaG2K3NIs_apK40/edit#gid=0"",""bd!A1:N1000""),2,FALSE))"),"")</f>
        <v/>
      </c>
      <c r="C886" s="5" t="str">
        <f>IFERROR(__xludf.DUMMYFUNCTION("IF($A886="""","""",VLOOKUP($A886,IMPORTRANGE(""https://docs.google.com/spreadsheets/d/1Kz8qNPZIqq10folTQrs7L1dYLQj0XaG2K3NIs_apK40/edit#gid=0"",""bd!A1:N1000""),3,FALSE))"),"")</f>
        <v/>
      </c>
      <c r="D886" s="5" t="str">
        <f>IFERROR(__xludf.DUMMYFUNCTION("IF($A886="""","""",VLOOKUP($A886,IMPORTRANGE(""https://docs.google.com/spreadsheets/d/1Kz8qNPZIqq10folTQrs7L1dYLQj0XaG2K3NIs_apK40/edit#gid=0"",""bd!A1:N1000""),12,FALSE))"),"")</f>
        <v/>
      </c>
      <c r="E886" s="5" t="str">
        <f>IFERROR(__xludf.DUMMYFUNCTION("IF($A886="""","""",VLOOKUP($A886,IMPORTRANGE(""https://docs.google.com/spreadsheets/d/1Kz8qNPZIqq10folTQrs7L1dYLQj0XaG2K3NIs_apK40/edit#gid=0"",""bd!A1:N1000""),11,FALSE))"),"")</f>
        <v/>
      </c>
      <c r="F886" s="5" t="str">
        <f>IFERROR(__xludf.DUMMYFUNCTION("if(A886="""","""",SPLIT(E886,"",""))"),"")</f>
        <v/>
      </c>
      <c r="G886" s="5"/>
      <c r="H886" s="6" t="str">
        <f t="shared" si="1"/>
        <v/>
      </c>
      <c r="K886" s="7"/>
    </row>
    <row r="887">
      <c r="A887" s="8"/>
      <c r="B887" s="5" t="str">
        <f>IFERROR(__xludf.DUMMYFUNCTION("IF(A887="""","""",VLOOKUP(A887,IMPORTRANGE(""https://docs.google.com/spreadsheets/d/1Kz8qNPZIqq10folTQrs7L1dYLQj0XaG2K3NIs_apK40/edit#gid=0"",""bd!A1:N1000""),2,FALSE))"),"")</f>
        <v/>
      </c>
      <c r="C887" s="5" t="str">
        <f>IFERROR(__xludf.DUMMYFUNCTION("IF($A887="""","""",VLOOKUP($A887,IMPORTRANGE(""https://docs.google.com/spreadsheets/d/1Kz8qNPZIqq10folTQrs7L1dYLQj0XaG2K3NIs_apK40/edit#gid=0"",""bd!A1:N1000""),3,FALSE))"),"")</f>
        <v/>
      </c>
      <c r="D887" s="5" t="str">
        <f>IFERROR(__xludf.DUMMYFUNCTION("IF($A887="""","""",VLOOKUP($A887,IMPORTRANGE(""https://docs.google.com/spreadsheets/d/1Kz8qNPZIqq10folTQrs7L1dYLQj0XaG2K3NIs_apK40/edit#gid=0"",""bd!A1:N1000""),12,FALSE))"),"")</f>
        <v/>
      </c>
      <c r="E887" s="5" t="str">
        <f>IFERROR(__xludf.DUMMYFUNCTION("IF($A887="""","""",VLOOKUP($A887,IMPORTRANGE(""https://docs.google.com/spreadsheets/d/1Kz8qNPZIqq10folTQrs7L1dYLQj0XaG2K3NIs_apK40/edit#gid=0"",""bd!A1:N1000""),11,FALSE))"),"")</f>
        <v/>
      </c>
      <c r="F887" s="5" t="str">
        <f>IFERROR(__xludf.DUMMYFUNCTION("if(A887="""","""",SPLIT(E887,"",""))"),"")</f>
        <v/>
      </c>
      <c r="G887" s="5"/>
      <c r="H887" s="6" t="str">
        <f t="shared" si="1"/>
        <v/>
      </c>
      <c r="K887" s="7"/>
    </row>
    <row r="888">
      <c r="A888" s="8"/>
      <c r="B888" s="5" t="str">
        <f>IFERROR(__xludf.DUMMYFUNCTION("IF(A888="""","""",VLOOKUP(A888,IMPORTRANGE(""https://docs.google.com/spreadsheets/d/1Kz8qNPZIqq10folTQrs7L1dYLQj0XaG2K3NIs_apK40/edit#gid=0"",""bd!A1:N1000""),2,FALSE))"),"")</f>
        <v/>
      </c>
      <c r="C888" s="5" t="str">
        <f>IFERROR(__xludf.DUMMYFUNCTION("IF($A888="""","""",VLOOKUP($A888,IMPORTRANGE(""https://docs.google.com/spreadsheets/d/1Kz8qNPZIqq10folTQrs7L1dYLQj0XaG2K3NIs_apK40/edit#gid=0"",""bd!A1:N1000""),3,FALSE))"),"")</f>
        <v/>
      </c>
      <c r="D888" s="5" t="str">
        <f>IFERROR(__xludf.DUMMYFUNCTION("IF($A888="""","""",VLOOKUP($A888,IMPORTRANGE(""https://docs.google.com/spreadsheets/d/1Kz8qNPZIqq10folTQrs7L1dYLQj0XaG2K3NIs_apK40/edit#gid=0"",""bd!A1:N1000""),12,FALSE))"),"")</f>
        <v/>
      </c>
      <c r="E888" s="5" t="str">
        <f>IFERROR(__xludf.DUMMYFUNCTION("IF($A888="""","""",VLOOKUP($A888,IMPORTRANGE(""https://docs.google.com/spreadsheets/d/1Kz8qNPZIqq10folTQrs7L1dYLQj0XaG2K3NIs_apK40/edit#gid=0"",""bd!A1:N1000""),11,FALSE))"),"")</f>
        <v/>
      </c>
      <c r="F888" s="5" t="str">
        <f>IFERROR(__xludf.DUMMYFUNCTION("if(A888="""","""",SPLIT(E888,"",""))"),"")</f>
        <v/>
      </c>
      <c r="G888" s="5"/>
      <c r="H888" s="6" t="str">
        <f t="shared" si="1"/>
        <v/>
      </c>
      <c r="K888" s="7"/>
    </row>
    <row r="889">
      <c r="A889" s="8"/>
      <c r="B889" s="5" t="str">
        <f>IFERROR(__xludf.DUMMYFUNCTION("IF(A889="""","""",VLOOKUP(A889,IMPORTRANGE(""https://docs.google.com/spreadsheets/d/1Kz8qNPZIqq10folTQrs7L1dYLQj0XaG2K3NIs_apK40/edit#gid=0"",""bd!A1:N1000""),2,FALSE))"),"")</f>
        <v/>
      </c>
      <c r="C889" s="5" t="str">
        <f>IFERROR(__xludf.DUMMYFUNCTION("IF($A889="""","""",VLOOKUP($A889,IMPORTRANGE(""https://docs.google.com/spreadsheets/d/1Kz8qNPZIqq10folTQrs7L1dYLQj0XaG2K3NIs_apK40/edit#gid=0"",""bd!A1:N1000""),3,FALSE))"),"")</f>
        <v/>
      </c>
      <c r="D889" s="5" t="str">
        <f>IFERROR(__xludf.DUMMYFUNCTION("IF($A889="""","""",VLOOKUP($A889,IMPORTRANGE(""https://docs.google.com/spreadsheets/d/1Kz8qNPZIqq10folTQrs7L1dYLQj0XaG2K3NIs_apK40/edit#gid=0"",""bd!A1:N1000""),12,FALSE))"),"")</f>
        <v/>
      </c>
      <c r="E889" s="5" t="str">
        <f>IFERROR(__xludf.DUMMYFUNCTION("IF($A889="""","""",VLOOKUP($A889,IMPORTRANGE(""https://docs.google.com/spreadsheets/d/1Kz8qNPZIqq10folTQrs7L1dYLQj0XaG2K3NIs_apK40/edit#gid=0"",""bd!A1:N1000""),11,FALSE))"),"")</f>
        <v/>
      </c>
      <c r="F889" s="5" t="str">
        <f>IFERROR(__xludf.DUMMYFUNCTION("if(A889="""","""",SPLIT(E889,"",""))"),"")</f>
        <v/>
      </c>
      <c r="G889" s="5"/>
      <c r="H889" s="6" t="str">
        <f t="shared" si="1"/>
        <v/>
      </c>
      <c r="K889" s="7"/>
    </row>
    <row r="890">
      <c r="A890" s="8"/>
      <c r="B890" s="5" t="str">
        <f>IFERROR(__xludf.DUMMYFUNCTION("IF(A890="""","""",VLOOKUP(A890,IMPORTRANGE(""https://docs.google.com/spreadsheets/d/1Kz8qNPZIqq10folTQrs7L1dYLQj0XaG2K3NIs_apK40/edit#gid=0"",""bd!A1:N1000""),2,FALSE))"),"")</f>
        <v/>
      </c>
      <c r="C890" s="5" t="str">
        <f>IFERROR(__xludf.DUMMYFUNCTION("IF($A890="""","""",VLOOKUP($A890,IMPORTRANGE(""https://docs.google.com/spreadsheets/d/1Kz8qNPZIqq10folTQrs7L1dYLQj0XaG2K3NIs_apK40/edit#gid=0"",""bd!A1:N1000""),3,FALSE))"),"")</f>
        <v/>
      </c>
      <c r="D890" s="5" t="str">
        <f>IFERROR(__xludf.DUMMYFUNCTION("IF($A890="""","""",VLOOKUP($A890,IMPORTRANGE(""https://docs.google.com/spreadsheets/d/1Kz8qNPZIqq10folTQrs7L1dYLQj0XaG2K3NIs_apK40/edit#gid=0"",""bd!A1:N1000""),12,FALSE))"),"")</f>
        <v/>
      </c>
      <c r="E890" s="5" t="str">
        <f>IFERROR(__xludf.DUMMYFUNCTION("IF($A890="""","""",VLOOKUP($A890,IMPORTRANGE(""https://docs.google.com/spreadsheets/d/1Kz8qNPZIqq10folTQrs7L1dYLQj0XaG2K3NIs_apK40/edit#gid=0"",""bd!A1:N1000""),11,FALSE))"),"")</f>
        <v/>
      </c>
      <c r="F890" s="5" t="str">
        <f>IFERROR(__xludf.DUMMYFUNCTION("if(A890="""","""",SPLIT(E890,"",""))"),"")</f>
        <v/>
      </c>
      <c r="G890" s="5"/>
      <c r="H890" s="6" t="str">
        <f t="shared" si="1"/>
        <v/>
      </c>
      <c r="K890" s="7"/>
    </row>
    <row r="891">
      <c r="A891" s="8"/>
      <c r="B891" s="5" t="str">
        <f>IFERROR(__xludf.DUMMYFUNCTION("IF(A891="""","""",VLOOKUP(A891,IMPORTRANGE(""https://docs.google.com/spreadsheets/d/1Kz8qNPZIqq10folTQrs7L1dYLQj0XaG2K3NIs_apK40/edit#gid=0"",""bd!A1:N1000""),2,FALSE))"),"")</f>
        <v/>
      </c>
      <c r="C891" s="5" t="str">
        <f>IFERROR(__xludf.DUMMYFUNCTION("IF($A891="""","""",VLOOKUP($A891,IMPORTRANGE(""https://docs.google.com/spreadsheets/d/1Kz8qNPZIqq10folTQrs7L1dYLQj0XaG2K3NIs_apK40/edit#gid=0"",""bd!A1:N1000""),3,FALSE))"),"")</f>
        <v/>
      </c>
      <c r="D891" s="5" t="str">
        <f>IFERROR(__xludf.DUMMYFUNCTION("IF($A891="""","""",VLOOKUP($A891,IMPORTRANGE(""https://docs.google.com/spreadsheets/d/1Kz8qNPZIqq10folTQrs7L1dYLQj0XaG2K3NIs_apK40/edit#gid=0"",""bd!A1:N1000""),12,FALSE))"),"")</f>
        <v/>
      </c>
      <c r="E891" s="5" t="str">
        <f>IFERROR(__xludf.DUMMYFUNCTION("IF($A891="""","""",VLOOKUP($A891,IMPORTRANGE(""https://docs.google.com/spreadsheets/d/1Kz8qNPZIqq10folTQrs7L1dYLQj0XaG2K3NIs_apK40/edit#gid=0"",""bd!A1:N1000""),11,FALSE))"),"")</f>
        <v/>
      </c>
      <c r="F891" s="5" t="str">
        <f>IFERROR(__xludf.DUMMYFUNCTION("if(A891="""","""",SPLIT(E891,"",""))"),"")</f>
        <v/>
      </c>
      <c r="G891" s="5"/>
      <c r="H891" s="6" t="str">
        <f t="shared" si="1"/>
        <v/>
      </c>
      <c r="K891" s="7"/>
    </row>
    <row r="892">
      <c r="A892" s="8"/>
      <c r="B892" s="5" t="str">
        <f>IFERROR(__xludf.DUMMYFUNCTION("IF(A892="""","""",VLOOKUP(A892,IMPORTRANGE(""https://docs.google.com/spreadsheets/d/1Kz8qNPZIqq10folTQrs7L1dYLQj0XaG2K3NIs_apK40/edit#gid=0"",""bd!A1:N1000""),2,FALSE))"),"")</f>
        <v/>
      </c>
      <c r="C892" s="5" t="str">
        <f>IFERROR(__xludf.DUMMYFUNCTION("IF($A892="""","""",VLOOKUP($A892,IMPORTRANGE(""https://docs.google.com/spreadsheets/d/1Kz8qNPZIqq10folTQrs7L1dYLQj0XaG2K3NIs_apK40/edit#gid=0"",""bd!A1:N1000""),3,FALSE))"),"")</f>
        <v/>
      </c>
      <c r="D892" s="5" t="str">
        <f>IFERROR(__xludf.DUMMYFUNCTION("IF($A892="""","""",VLOOKUP($A892,IMPORTRANGE(""https://docs.google.com/spreadsheets/d/1Kz8qNPZIqq10folTQrs7L1dYLQj0XaG2K3NIs_apK40/edit#gid=0"",""bd!A1:N1000""),12,FALSE))"),"")</f>
        <v/>
      </c>
      <c r="E892" s="5" t="str">
        <f>IFERROR(__xludf.DUMMYFUNCTION("IF($A892="""","""",VLOOKUP($A892,IMPORTRANGE(""https://docs.google.com/spreadsheets/d/1Kz8qNPZIqq10folTQrs7L1dYLQj0XaG2K3NIs_apK40/edit#gid=0"",""bd!A1:N1000""),11,FALSE))"),"")</f>
        <v/>
      </c>
      <c r="F892" s="5" t="str">
        <f>IFERROR(__xludf.DUMMYFUNCTION("if(A892="""","""",SPLIT(E892,"",""))"),"")</f>
        <v/>
      </c>
      <c r="G892" s="5"/>
      <c r="H892" s="6" t="str">
        <f t="shared" si="1"/>
        <v/>
      </c>
      <c r="K892" s="7"/>
    </row>
    <row r="893">
      <c r="A893" s="8"/>
      <c r="B893" s="5" t="str">
        <f>IFERROR(__xludf.DUMMYFUNCTION("IF(A893="""","""",VLOOKUP(A893,IMPORTRANGE(""https://docs.google.com/spreadsheets/d/1Kz8qNPZIqq10folTQrs7L1dYLQj0XaG2K3NIs_apK40/edit#gid=0"",""bd!A1:N1000""),2,FALSE))"),"")</f>
        <v/>
      </c>
      <c r="C893" s="5" t="str">
        <f>IFERROR(__xludf.DUMMYFUNCTION("IF($A893="""","""",VLOOKUP($A893,IMPORTRANGE(""https://docs.google.com/spreadsheets/d/1Kz8qNPZIqq10folTQrs7L1dYLQj0XaG2K3NIs_apK40/edit#gid=0"",""bd!A1:N1000""),3,FALSE))"),"")</f>
        <v/>
      </c>
      <c r="D893" s="5" t="str">
        <f>IFERROR(__xludf.DUMMYFUNCTION("IF($A893="""","""",VLOOKUP($A893,IMPORTRANGE(""https://docs.google.com/spreadsheets/d/1Kz8qNPZIqq10folTQrs7L1dYLQj0XaG2K3NIs_apK40/edit#gid=0"",""bd!A1:N1000""),12,FALSE))"),"")</f>
        <v/>
      </c>
      <c r="E893" s="5" t="str">
        <f>IFERROR(__xludf.DUMMYFUNCTION("IF($A893="""","""",VLOOKUP($A893,IMPORTRANGE(""https://docs.google.com/spreadsheets/d/1Kz8qNPZIqq10folTQrs7L1dYLQj0XaG2K3NIs_apK40/edit#gid=0"",""bd!A1:N1000""),11,FALSE))"),"")</f>
        <v/>
      </c>
      <c r="F893" s="5" t="str">
        <f>IFERROR(__xludf.DUMMYFUNCTION("if(A893="""","""",SPLIT(E893,"",""))"),"")</f>
        <v/>
      </c>
      <c r="G893" s="5"/>
      <c r="H893" s="6" t="str">
        <f t="shared" si="1"/>
        <v/>
      </c>
      <c r="K893" s="7"/>
    </row>
    <row r="894">
      <c r="A894" s="8"/>
      <c r="B894" s="5" t="str">
        <f>IFERROR(__xludf.DUMMYFUNCTION("IF(A894="""","""",VLOOKUP(A894,IMPORTRANGE(""https://docs.google.com/spreadsheets/d/1Kz8qNPZIqq10folTQrs7L1dYLQj0XaG2K3NIs_apK40/edit#gid=0"",""bd!A1:N1000""),2,FALSE))"),"")</f>
        <v/>
      </c>
      <c r="C894" s="5" t="str">
        <f>IFERROR(__xludf.DUMMYFUNCTION("IF($A894="""","""",VLOOKUP($A894,IMPORTRANGE(""https://docs.google.com/spreadsheets/d/1Kz8qNPZIqq10folTQrs7L1dYLQj0XaG2K3NIs_apK40/edit#gid=0"",""bd!A1:N1000""),3,FALSE))"),"")</f>
        <v/>
      </c>
      <c r="D894" s="5" t="str">
        <f>IFERROR(__xludf.DUMMYFUNCTION("IF($A894="""","""",VLOOKUP($A894,IMPORTRANGE(""https://docs.google.com/spreadsheets/d/1Kz8qNPZIqq10folTQrs7L1dYLQj0XaG2K3NIs_apK40/edit#gid=0"",""bd!A1:N1000""),12,FALSE))"),"")</f>
        <v/>
      </c>
      <c r="E894" s="5" t="str">
        <f>IFERROR(__xludf.DUMMYFUNCTION("IF($A894="""","""",VLOOKUP($A894,IMPORTRANGE(""https://docs.google.com/spreadsheets/d/1Kz8qNPZIqq10folTQrs7L1dYLQj0XaG2K3NIs_apK40/edit#gid=0"",""bd!A1:N1000""),11,FALSE))"),"")</f>
        <v/>
      </c>
      <c r="F894" s="5" t="str">
        <f>IFERROR(__xludf.DUMMYFUNCTION("if(A894="""","""",SPLIT(E894,"",""))"),"")</f>
        <v/>
      </c>
      <c r="G894" s="5"/>
      <c r="H894" s="6" t="str">
        <f t="shared" si="1"/>
        <v/>
      </c>
      <c r="K894" s="7"/>
    </row>
    <row r="895">
      <c r="A895" s="8"/>
      <c r="B895" s="5" t="str">
        <f>IFERROR(__xludf.DUMMYFUNCTION("IF(A895="""","""",VLOOKUP(A895,IMPORTRANGE(""https://docs.google.com/spreadsheets/d/1Kz8qNPZIqq10folTQrs7L1dYLQj0XaG2K3NIs_apK40/edit#gid=0"",""bd!A1:N1000""),2,FALSE))"),"")</f>
        <v/>
      </c>
      <c r="C895" s="5" t="str">
        <f>IFERROR(__xludf.DUMMYFUNCTION("IF($A895="""","""",VLOOKUP($A895,IMPORTRANGE(""https://docs.google.com/spreadsheets/d/1Kz8qNPZIqq10folTQrs7L1dYLQj0XaG2K3NIs_apK40/edit#gid=0"",""bd!A1:N1000""),3,FALSE))"),"")</f>
        <v/>
      </c>
      <c r="D895" s="5" t="str">
        <f>IFERROR(__xludf.DUMMYFUNCTION("IF($A895="""","""",VLOOKUP($A895,IMPORTRANGE(""https://docs.google.com/spreadsheets/d/1Kz8qNPZIqq10folTQrs7L1dYLQj0XaG2K3NIs_apK40/edit#gid=0"",""bd!A1:N1000""),12,FALSE))"),"")</f>
        <v/>
      </c>
      <c r="E895" s="5" t="str">
        <f>IFERROR(__xludf.DUMMYFUNCTION("IF($A895="""","""",VLOOKUP($A895,IMPORTRANGE(""https://docs.google.com/spreadsheets/d/1Kz8qNPZIqq10folTQrs7L1dYLQj0XaG2K3NIs_apK40/edit#gid=0"",""bd!A1:N1000""),11,FALSE))"),"")</f>
        <v/>
      </c>
      <c r="F895" s="5" t="str">
        <f>IFERROR(__xludf.DUMMYFUNCTION("if(A895="""","""",SPLIT(E895,"",""))"),"")</f>
        <v/>
      </c>
      <c r="G895" s="5"/>
      <c r="H895" s="6" t="str">
        <f t="shared" si="1"/>
        <v/>
      </c>
      <c r="K895" s="7"/>
    </row>
    <row r="896">
      <c r="A896" s="8"/>
      <c r="B896" s="5" t="str">
        <f>IFERROR(__xludf.DUMMYFUNCTION("IF(A896="""","""",VLOOKUP(A896,IMPORTRANGE(""https://docs.google.com/spreadsheets/d/1Kz8qNPZIqq10folTQrs7L1dYLQj0XaG2K3NIs_apK40/edit#gid=0"",""bd!A1:N1000""),2,FALSE))"),"")</f>
        <v/>
      </c>
      <c r="C896" s="5" t="str">
        <f>IFERROR(__xludf.DUMMYFUNCTION("IF($A896="""","""",VLOOKUP($A896,IMPORTRANGE(""https://docs.google.com/spreadsheets/d/1Kz8qNPZIqq10folTQrs7L1dYLQj0XaG2K3NIs_apK40/edit#gid=0"",""bd!A1:N1000""),3,FALSE))"),"")</f>
        <v/>
      </c>
      <c r="D896" s="5" t="str">
        <f>IFERROR(__xludf.DUMMYFUNCTION("IF($A896="""","""",VLOOKUP($A896,IMPORTRANGE(""https://docs.google.com/spreadsheets/d/1Kz8qNPZIqq10folTQrs7L1dYLQj0XaG2K3NIs_apK40/edit#gid=0"",""bd!A1:N1000""),12,FALSE))"),"")</f>
        <v/>
      </c>
      <c r="E896" s="5" t="str">
        <f>IFERROR(__xludf.DUMMYFUNCTION("IF($A896="""","""",VLOOKUP($A896,IMPORTRANGE(""https://docs.google.com/spreadsheets/d/1Kz8qNPZIqq10folTQrs7L1dYLQj0XaG2K3NIs_apK40/edit#gid=0"",""bd!A1:N1000""),11,FALSE))"),"")</f>
        <v/>
      </c>
      <c r="F896" s="5" t="str">
        <f>IFERROR(__xludf.DUMMYFUNCTION("if(A896="""","""",SPLIT(E896,"",""))"),"")</f>
        <v/>
      </c>
      <c r="G896" s="5"/>
      <c r="H896" s="6" t="str">
        <f t="shared" si="1"/>
        <v/>
      </c>
      <c r="K896" s="7"/>
    </row>
    <row r="897">
      <c r="A897" s="8"/>
      <c r="B897" s="5" t="str">
        <f>IFERROR(__xludf.DUMMYFUNCTION("IF(A897="""","""",VLOOKUP(A897,IMPORTRANGE(""https://docs.google.com/spreadsheets/d/1Kz8qNPZIqq10folTQrs7L1dYLQj0XaG2K3NIs_apK40/edit#gid=0"",""bd!A1:N1000""),2,FALSE))"),"")</f>
        <v/>
      </c>
      <c r="C897" s="5" t="str">
        <f>IFERROR(__xludf.DUMMYFUNCTION("IF($A897="""","""",VLOOKUP($A897,IMPORTRANGE(""https://docs.google.com/spreadsheets/d/1Kz8qNPZIqq10folTQrs7L1dYLQj0XaG2K3NIs_apK40/edit#gid=0"",""bd!A1:N1000""),3,FALSE))"),"")</f>
        <v/>
      </c>
      <c r="D897" s="5" t="str">
        <f>IFERROR(__xludf.DUMMYFUNCTION("IF($A897="""","""",VLOOKUP($A897,IMPORTRANGE(""https://docs.google.com/spreadsheets/d/1Kz8qNPZIqq10folTQrs7L1dYLQj0XaG2K3NIs_apK40/edit#gid=0"",""bd!A1:N1000""),12,FALSE))"),"")</f>
        <v/>
      </c>
      <c r="E897" s="5" t="str">
        <f>IFERROR(__xludf.DUMMYFUNCTION("IF($A897="""","""",VLOOKUP($A897,IMPORTRANGE(""https://docs.google.com/spreadsheets/d/1Kz8qNPZIqq10folTQrs7L1dYLQj0XaG2K3NIs_apK40/edit#gid=0"",""bd!A1:N1000""),11,FALSE))"),"")</f>
        <v/>
      </c>
      <c r="F897" s="5" t="str">
        <f>IFERROR(__xludf.DUMMYFUNCTION("if(A897="""","""",SPLIT(E897,"",""))"),"")</f>
        <v/>
      </c>
      <c r="G897" s="5"/>
      <c r="H897" s="6" t="str">
        <f t="shared" si="1"/>
        <v/>
      </c>
      <c r="K897" s="7"/>
    </row>
    <row r="898">
      <c r="A898" s="8"/>
      <c r="B898" s="5" t="str">
        <f>IFERROR(__xludf.DUMMYFUNCTION("IF(A898="""","""",VLOOKUP(A898,IMPORTRANGE(""https://docs.google.com/spreadsheets/d/1Kz8qNPZIqq10folTQrs7L1dYLQj0XaG2K3NIs_apK40/edit#gid=0"",""bd!A1:N1000""),2,FALSE))"),"")</f>
        <v/>
      </c>
      <c r="C898" s="5" t="str">
        <f>IFERROR(__xludf.DUMMYFUNCTION("IF($A898="""","""",VLOOKUP($A898,IMPORTRANGE(""https://docs.google.com/spreadsheets/d/1Kz8qNPZIqq10folTQrs7L1dYLQj0XaG2K3NIs_apK40/edit#gid=0"",""bd!A1:N1000""),3,FALSE))"),"")</f>
        <v/>
      </c>
      <c r="D898" s="5" t="str">
        <f>IFERROR(__xludf.DUMMYFUNCTION("IF($A898="""","""",VLOOKUP($A898,IMPORTRANGE(""https://docs.google.com/spreadsheets/d/1Kz8qNPZIqq10folTQrs7L1dYLQj0XaG2K3NIs_apK40/edit#gid=0"",""bd!A1:N1000""),12,FALSE))"),"")</f>
        <v/>
      </c>
      <c r="E898" s="5" t="str">
        <f>IFERROR(__xludf.DUMMYFUNCTION("IF($A898="""","""",VLOOKUP($A898,IMPORTRANGE(""https://docs.google.com/spreadsheets/d/1Kz8qNPZIqq10folTQrs7L1dYLQj0XaG2K3NIs_apK40/edit#gid=0"",""bd!A1:N1000""),11,FALSE))"),"")</f>
        <v/>
      </c>
      <c r="F898" s="5" t="str">
        <f>IFERROR(__xludf.DUMMYFUNCTION("if(A898="""","""",SPLIT(E898,"",""))"),"")</f>
        <v/>
      </c>
      <c r="G898" s="5"/>
      <c r="H898" s="6" t="str">
        <f t="shared" si="1"/>
        <v/>
      </c>
      <c r="K898" s="7"/>
    </row>
    <row r="899">
      <c r="A899" s="8"/>
      <c r="B899" s="5" t="str">
        <f>IFERROR(__xludf.DUMMYFUNCTION("IF(A899="""","""",VLOOKUP(A899,IMPORTRANGE(""https://docs.google.com/spreadsheets/d/1Kz8qNPZIqq10folTQrs7L1dYLQj0XaG2K3NIs_apK40/edit#gid=0"",""bd!A1:N1000""),2,FALSE))"),"")</f>
        <v/>
      </c>
      <c r="C899" s="5" t="str">
        <f>IFERROR(__xludf.DUMMYFUNCTION("IF($A899="""","""",VLOOKUP($A899,IMPORTRANGE(""https://docs.google.com/spreadsheets/d/1Kz8qNPZIqq10folTQrs7L1dYLQj0XaG2K3NIs_apK40/edit#gid=0"",""bd!A1:N1000""),3,FALSE))"),"")</f>
        <v/>
      </c>
      <c r="D899" s="5" t="str">
        <f>IFERROR(__xludf.DUMMYFUNCTION("IF($A899="""","""",VLOOKUP($A899,IMPORTRANGE(""https://docs.google.com/spreadsheets/d/1Kz8qNPZIqq10folTQrs7L1dYLQj0XaG2K3NIs_apK40/edit#gid=0"",""bd!A1:N1000""),12,FALSE))"),"")</f>
        <v/>
      </c>
      <c r="E899" s="5" t="str">
        <f>IFERROR(__xludf.DUMMYFUNCTION("IF($A899="""","""",VLOOKUP($A899,IMPORTRANGE(""https://docs.google.com/spreadsheets/d/1Kz8qNPZIqq10folTQrs7L1dYLQj0XaG2K3NIs_apK40/edit#gid=0"",""bd!A1:N1000""),11,FALSE))"),"")</f>
        <v/>
      </c>
      <c r="F899" s="5" t="str">
        <f>IFERROR(__xludf.DUMMYFUNCTION("if(A899="""","""",SPLIT(E899,"",""))"),"")</f>
        <v/>
      </c>
      <c r="G899" s="5"/>
      <c r="H899" s="6" t="str">
        <f t="shared" si="1"/>
        <v/>
      </c>
      <c r="K899" s="7"/>
    </row>
    <row r="900">
      <c r="A900" s="8"/>
      <c r="B900" s="5" t="str">
        <f>IFERROR(__xludf.DUMMYFUNCTION("IF(A900="""","""",VLOOKUP(A900,IMPORTRANGE(""https://docs.google.com/spreadsheets/d/1Kz8qNPZIqq10folTQrs7L1dYLQj0XaG2K3NIs_apK40/edit#gid=0"",""bd!A1:N1000""),2,FALSE))"),"")</f>
        <v/>
      </c>
      <c r="C900" s="5" t="str">
        <f>IFERROR(__xludf.DUMMYFUNCTION("IF($A900="""","""",VLOOKUP($A900,IMPORTRANGE(""https://docs.google.com/spreadsheets/d/1Kz8qNPZIqq10folTQrs7L1dYLQj0XaG2K3NIs_apK40/edit#gid=0"",""bd!A1:N1000""),3,FALSE))"),"")</f>
        <v/>
      </c>
      <c r="D900" s="5" t="str">
        <f>IFERROR(__xludf.DUMMYFUNCTION("IF($A900="""","""",VLOOKUP($A900,IMPORTRANGE(""https://docs.google.com/spreadsheets/d/1Kz8qNPZIqq10folTQrs7L1dYLQj0XaG2K3NIs_apK40/edit#gid=0"",""bd!A1:N1000""),12,FALSE))"),"")</f>
        <v/>
      </c>
      <c r="E900" s="5" t="str">
        <f>IFERROR(__xludf.DUMMYFUNCTION("IF($A900="""","""",VLOOKUP($A900,IMPORTRANGE(""https://docs.google.com/spreadsheets/d/1Kz8qNPZIqq10folTQrs7L1dYLQj0XaG2K3NIs_apK40/edit#gid=0"",""bd!A1:N1000""),11,FALSE))"),"")</f>
        <v/>
      </c>
      <c r="F900" s="5" t="str">
        <f>IFERROR(__xludf.DUMMYFUNCTION("if(A900="""","""",SPLIT(E900,"",""))"),"")</f>
        <v/>
      </c>
      <c r="G900" s="5"/>
      <c r="H900" s="6" t="str">
        <f t="shared" si="1"/>
        <v/>
      </c>
      <c r="K900" s="7"/>
    </row>
    <row r="901">
      <c r="A901" s="8"/>
      <c r="B901" s="5" t="str">
        <f>IFERROR(__xludf.DUMMYFUNCTION("IF(A901="""","""",VLOOKUP(A901,IMPORTRANGE(""https://docs.google.com/spreadsheets/d/1Kz8qNPZIqq10folTQrs7L1dYLQj0XaG2K3NIs_apK40/edit#gid=0"",""bd!A1:N1000""),2,FALSE))"),"")</f>
        <v/>
      </c>
      <c r="C901" s="5" t="str">
        <f>IFERROR(__xludf.DUMMYFUNCTION("IF($A901="""","""",VLOOKUP($A901,IMPORTRANGE(""https://docs.google.com/spreadsheets/d/1Kz8qNPZIqq10folTQrs7L1dYLQj0XaG2K3NIs_apK40/edit#gid=0"",""bd!A1:N1000""),3,FALSE))"),"")</f>
        <v/>
      </c>
      <c r="D901" s="5" t="str">
        <f>IFERROR(__xludf.DUMMYFUNCTION("IF($A901="""","""",VLOOKUP($A901,IMPORTRANGE(""https://docs.google.com/spreadsheets/d/1Kz8qNPZIqq10folTQrs7L1dYLQj0XaG2K3NIs_apK40/edit#gid=0"",""bd!A1:N1000""),12,FALSE))"),"")</f>
        <v/>
      </c>
      <c r="E901" s="5" t="str">
        <f>IFERROR(__xludf.DUMMYFUNCTION("IF($A901="""","""",VLOOKUP($A901,IMPORTRANGE(""https://docs.google.com/spreadsheets/d/1Kz8qNPZIqq10folTQrs7L1dYLQj0XaG2K3NIs_apK40/edit#gid=0"",""bd!A1:N1000""),11,FALSE))"),"")</f>
        <v/>
      </c>
      <c r="F901" s="5" t="str">
        <f>IFERROR(__xludf.DUMMYFUNCTION("if(A901="""","""",SPLIT(E901,"",""))"),"")</f>
        <v/>
      </c>
      <c r="G901" s="5"/>
      <c r="H901" s="6" t="str">
        <f t="shared" si="1"/>
        <v/>
      </c>
      <c r="K901" s="7"/>
    </row>
    <row r="902">
      <c r="A902" s="8"/>
      <c r="B902" s="5" t="str">
        <f>IFERROR(__xludf.DUMMYFUNCTION("IF(A902="""","""",VLOOKUP(A902,IMPORTRANGE(""https://docs.google.com/spreadsheets/d/1Kz8qNPZIqq10folTQrs7L1dYLQj0XaG2K3NIs_apK40/edit#gid=0"",""bd!A1:N1000""),2,FALSE))"),"")</f>
        <v/>
      </c>
      <c r="C902" s="5" t="str">
        <f>IFERROR(__xludf.DUMMYFUNCTION("IF($A902="""","""",VLOOKUP($A902,IMPORTRANGE(""https://docs.google.com/spreadsheets/d/1Kz8qNPZIqq10folTQrs7L1dYLQj0XaG2K3NIs_apK40/edit#gid=0"",""bd!A1:N1000""),3,FALSE))"),"")</f>
        <v/>
      </c>
      <c r="D902" s="5" t="str">
        <f>IFERROR(__xludf.DUMMYFUNCTION("IF($A902="""","""",VLOOKUP($A902,IMPORTRANGE(""https://docs.google.com/spreadsheets/d/1Kz8qNPZIqq10folTQrs7L1dYLQj0XaG2K3NIs_apK40/edit#gid=0"",""bd!A1:N1000""),12,FALSE))"),"")</f>
        <v/>
      </c>
      <c r="E902" s="5" t="str">
        <f>IFERROR(__xludf.DUMMYFUNCTION("IF($A902="""","""",VLOOKUP($A902,IMPORTRANGE(""https://docs.google.com/spreadsheets/d/1Kz8qNPZIqq10folTQrs7L1dYLQj0XaG2K3NIs_apK40/edit#gid=0"",""bd!A1:N1000""),11,FALSE))"),"")</f>
        <v/>
      </c>
      <c r="F902" s="5" t="str">
        <f>IFERROR(__xludf.DUMMYFUNCTION("if(A902="""","""",SPLIT(E902,"",""))"),"")</f>
        <v/>
      </c>
      <c r="G902" s="5"/>
      <c r="H902" s="6" t="str">
        <f t="shared" si="1"/>
        <v/>
      </c>
      <c r="K902" s="7"/>
    </row>
    <row r="903">
      <c r="A903" s="8"/>
      <c r="B903" s="5" t="str">
        <f>IFERROR(__xludf.DUMMYFUNCTION("IF(A903="""","""",VLOOKUP(A903,IMPORTRANGE(""https://docs.google.com/spreadsheets/d/1Kz8qNPZIqq10folTQrs7L1dYLQj0XaG2K3NIs_apK40/edit#gid=0"",""bd!A1:N1000""),2,FALSE))"),"")</f>
        <v/>
      </c>
      <c r="C903" s="5" t="str">
        <f>IFERROR(__xludf.DUMMYFUNCTION("IF($A903="""","""",VLOOKUP($A903,IMPORTRANGE(""https://docs.google.com/spreadsheets/d/1Kz8qNPZIqq10folTQrs7L1dYLQj0XaG2K3NIs_apK40/edit#gid=0"",""bd!A1:N1000""),3,FALSE))"),"")</f>
        <v/>
      </c>
      <c r="D903" s="5" t="str">
        <f>IFERROR(__xludf.DUMMYFUNCTION("IF($A903="""","""",VLOOKUP($A903,IMPORTRANGE(""https://docs.google.com/spreadsheets/d/1Kz8qNPZIqq10folTQrs7L1dYLQj0XaG2K3NIs_apK40/edit#gid=0"",""bd!A1:N1000""),12,FALSE))"),"")</f>
        <v/>
      </c>
      <c r="E903" s="5" t="str">
        <f>IFERROR(__xludf.DUMMYFUNCTION("IF($A903="""","""",VLOOKUP($A903,IMPORTRANGE(""https://docs.google.com/spreadsheets/d/1Kz8qNPZIqq10folTQrs7L1dYLQj0XaG2K3NIs_apK40/edit#gid=0"",""bd!A1:N1000""),11,FALSE))"),"")</f>
        <v/>
      </c>
      <c r="F903" s="5" t="str">
        <f>IFERROR(__xludf.DUMMYFUNCTION("if(A903="""","""",SPLIT(E903,"",""))"),"")</f>
        <v/>
      </c>
      <c r="G903" s="5"/>
      <c r="H903" s="6" t="str">
        <f t="shared" si="1"/>
        <v/>
      </c>
      <c r="K903" s="7"/>
    </row>
    <row r="904">
      <c r="A904" s="8"/>
      <c r="B904" s="5" t="str">
        <f>IFERROR(__xludf.DUMMYFUNCTION("IF(A904="""","""",VLOOKUP(A904,IMPORTRANGE(""https://docs.google.com/spreadsheets/d/1Kz8qNPZIqq10folTQrs7L1dYLQj0XaG2K3NIs_apK40/edit#gid=0"",""bd!A1:N1000""),2,FALSE))"),"")</f>
        <v/>
      </c>
      <c r="C904" s="5" t="str">
        <f>IFERROR(__xludf.DUMMYFUNCTION("IF($A904="""","""",VLOOKUP($A904,IMPORTRANGE(""https://docs.google.com/spreadsheets/d/1Kz8qNPZIqq10folTQrs7L1dYLQj0XaG2K3NIs_apK40/edit#gid=0"",""bd!A1:N1000""),3,FALSE))"),"")</f>
        <v/>
      </c>
      <c r="D904" s="5" t="str">
        <f>IFERROR(__xludf.DUMMYFUNCTION("IF($A904="""","""",VLOOKUP($A904,IMPORTRANGE(""https://docs.google.com/spreadsheets/d/1Kz8qNPZIqq10folTQrs7L1dYLQj0XaG2K3NIs_apK40/edit#gid=0"",""bd!A1:N1000""),12,FALSE))"),"")</f>
        <v/>
      </c>
      <c r="E904" s="5" t="str">
        <f>IFERROR(__xludf.DUMMYFUNCTION("IF($A904="""","""",VLOOKUP($A904,IMPORTRANGE(""https://docs.google.com/spreadsheets/d/1Kz8qNPZIqq10folTQrs7L1dYLQj0XaG2K3NIs_apK40/edit#gid=0"",""bd!A1:N1000""),11,FALSE))"),"")</f>
        <v/>
      </c>
      <c r="F904" s="5" t="str">
        <f>IFERROR(__xludf.DUMMYFUNCTION("if(A904="""","""",SPLIT(E904,"",""))"),"")</f>
        <v/>
      </c>
      <c r="G904" s="5"/>
      <c r="H904" s="6" t="str">
        <f t="shared" si="1"/>
        <v/>
      </c>
      <c r="K904" s="7"/>
    </row>
    <row r="905">
      <c r="A905" s="8"/>
      <c r="B905" s="5" t="str">
        <f>IFERROR(__xludf.DUMMYFUNCTION("IF(A905="""","""",VLOOKUP(A905,IMPORTRANGE(""https://docs.google.com/spreadsheets/d/1Kz8qNPZIqq10folTQrs7L1dYLQj0XaG2K3NIs_apK40/edit#gid=0"",""bd!A1:N1000""),2,FALSE))"),"")</f>
        <v/>
      </c>
      <c r="C905" s="5" t="str">
        <f>IFERROR(__xludf.DUMMYFUNCTION("IF($A905="""","""",VLOOKUP($A905,IMPORTRANGE(""https://docs.google.com/spreadsheets/d/1Kz8qNPZIqq10folTQrs7L1dYLQj0XaG2K3NIs_apK40/edit#gid=0"",""bd!A1:N1000""),3,FALSE))"),"")</f>
        <v/>
      </c>
      <c r="D905" s="5" t="str">
        <f>IFERROR(__xludf.DUMMYFUNCTION("IF($A905="""","""",VLOOKUP($A905,IMPORTRANGE(""https://docs.google.com/spreadsheets/d/1Kz8qNPZIqq10folTQrs7L1dYLQj0XaG2K3NIs_apK40/edit#gid=0"",""bd!A1:N1000""),12,FALSE))"),"")</f>
        <v/>
      </c>
      <c r="E905" s="5" t="str">
        <f>IFERROR(__xludf.DUMMYFUNCTION("IF($A905="""","""",VLOOKUP($A905,IMPORTRANGE(""https://docs.google.com/spreadsheets/d/1Kz8qNPZIqq10folTQrs7L1dYLQj0XaG2K3NIs_apK40/edit#gid=0"",""bd!A1:N1000""),11,FALSE))"),"")</f>
        <v/>
      </c>
      <c r="F905" s="5" t="str">
        <f>IFERROR(__xludf.DUMMYFUNCTION("if(A905="""","""",SPLIT(E905,"",""))"),"")</f>
        <v/>
      </c>
      <c r="G905" s="5"/>
      <c r="H905" s="6" t="str">
        <f t="shared" si="1"/>
        <v/>
      </c>
      <c r="K905" s="7"/>
    </row>
    <row r="906">
      <c r="A906" s="8"/>
      <c r="B906" s="5" t="str">
        <f>IFERROR(__xludf.DUMMYFUNCTION("IF(A906="""","""",VLOOKUP(A906,IMPORTRANGE(""https://docs.google.com/spreadsheets/d/1Kz8qNPZIqq10folTQrs7L1dYLQj0XaG2K3NIs_apK40/edit#gid=0"",""bd!A1:N1000""),2,FALSE))"),"")</f>
        <v/>
      </c>
      <c r="C906" s="5" t="str">
        <f>IFERROR(__xludf.DUMMYFUNCTION("IF($A906="""","""",VLOOKUP($A906,IMPORTRANGE(""https://docs.google.com/spreadsheets/d/1Kz8qNPZIqq10folTQrs7L1dYLQj0XaG2K3NIs_apK40/edit#gid=0"",""bd!A1:N1000""),3,FALSE))"),"")</f>
        <v/>
      </c>
      <c r="D906" s="5" t="str">
        <f>IFERROR(__xludf.DUMMYFUNCTION("IF($A906="""","""",VLOOKUP($A906,IMPORTRANGE(""https://docs.google.com/spreadsheets/d/1Kz8qNPZIqq10folTQrs7L1dYLQj0XaG2K3NIs_apK40/edit#gid=0"",""bd!A1:N1000""),12,FALSE))"),"")</f>
        <v/>
      </c>
      <c r="E906" s="5" t="str">
        <f>IFERROR(__xludf.DUMMYFUNCTION("IF($A906="""","""",VLOOKUP($A906,IMPORTRANGE(""https://docs.google.com/spreadsheets/d/1Kz8qNPZIqq10folTQrs7L1dYLQj0XaG2K3NIs_apK40/edit#gid=0"",""bd!A1:N1000""),11,FALSE))"),"")</f>
        <v/>
      </c>
      <c r="F906" s="5" t="str">
        <f>IFERROR(__xludf.DUMMYFUNCTION("if(A906="""","""",SPLIT(E906,"",""))"),"")</f>
        <v/>
      </c>
      <c r="G906" s="5"/>
      <c r="H906" s="6" t="str">
        <f t="shared" si="1"/>
        <v/>
      </c>
      <c r="K906" s="7"/>
    </row>
    <row r="907">
      <c r="A907" s="8"/>
      <c r="B907" s="5" t="str">
        <f>IFERROR(__xludf.DUMMYFUNCTION("IF(A907="""","""",VLOOKUP(A907,IMPORTRANGE(""https://docs.google.com/spreadsheets/d/1Kz8qNPZIqq10folTQrs7L1dYLQj0XaG2K3NIs_apK40/edit#gid=0"",""bd!A1:N1000""),2,FALSE))"),"")</f>
        <v/>
      </c>
      <c r="C907" s="5" t="str">
        <f>IFERROR(__xludf.DUMMYFUNCTION("IF($A907="""","""",VLOOKUP($A907,IMPORTRANGE(""https://docs.google.com/spreadsheets/d/1Kz8qNPZIqq10folTQrs7L1dYLQj0XaG2K3NIs_apK40/edit#gid=0"",""bd!A1:N1000""),3,FALSE))"),"")</f>
        <v/>
      </c>
      <c r="D907" s="5" t="str">
        <f>IFERROR(__xludf.DUMMYFUNCTION("IF($A907="""","""",VLOOKUP($A907,IMPORTRANGE(""https://docs.google.com/spreadsheets/d/1Kz8qNPZIqq10folTQrs7L1dYLQj0XaG2K3NIs_apK40/edit#gid=0"",""bd!A1:N1000""),12,FALSE))"),"")</f>
        <v/>
      </c>
      <c r="E907" s="5" t="str">
        <f>IFERROR(__xludf.DUMMYFUNCTION("IF($A907="""","""",VLOOKUP($A907,IMPORTRANGE(""https://docs.google.com/spreadsheets/d/1Kz8qNPZIqq10folTQrs7L1dYLQj0XaG2K3NIs_apK40/edit#gid=0"",""bd!A1:N1000""),11,FALSE))"),"")</f>
        <v/>
      </c>
      <c r="F907" s="5" t="str">
        <f>IFERROR(__xludf.DUMMYFUNCTION("if(A907="""","""",SPLIT(E907,"",""))"),"")</f>
        <v/>
      </c>
      <c r="G907" s="5"/>
      <c r="H907" s="6" t="str">
        <f t="shared" si="1"/>
        <v/>
      </c>
      <c r="K907" s="7"/>
    </row>
    <row r="908">
      <c r="A908" s="8"/>
      <c r="B908" s="5" t="str">
        <f>IFERROR(__xludf.DUMMYFUNCTION("IF(A908="""","""",VLOOKUP(A908,IMPORTRANGE(""https://docs.google.com/spreadsheets/d/1Kz8qNPZIqq10folTQrs7L1dYLQj0XaG2K3NIs_apK40/edit#gid=0"",""bd!A1:N1000""),2,FALSE))"),"")</f>
        <v/>
      </c>
      <c r="C908" s="5" t="str">
        <f>IFERROR(__xludf.DUMMYFUNCTION("IF($A908="""","""",VLOOKUP($A908,IMPORTRANGE(""https://docs.google.com/spreadsheets/d/1Kz8qNPZIqq10folTQrs7L1dYLQj0XaG2K3NIs_apK40/edit#gid=0"",""bd!A1:N1000""),3,FALSE))"),"")</f>
        <v/>
      </c>
      <c r="D908" s="5" t="str">
        <f>IFERROR(__xludf.DUMMYFUNCTION("IF($A908="""","""",VLOOKUP($A908,IMPORTRANGE(""https://docs.google.com/spreadsheets/d/1Kz8qNPZIqq10folTQrs7L1dYLQj0XaG2K3NIs_apK40/edit#gid=0"",""bd!A1:N1000""),12,FALSE))"),"")</f>
        <v/>
      </c>
      <c r="E908" s="5" t="str">
        <f>IFERROR(__xludf.DUMMYFUNCTION("IF($A908="""","""",VLOOKUP($A908,IMPORTRANGE(""https://docs.google.com/spreadsheets/d/1Kz8qNPZIqq10folTQrs7L1dYLQj0XaG2K3NIs_apK40/edit#gid=0"",""bd!A1:N1000""),11,FALSE))"),"")</f>
        <v/>
      </c>
      <c r="F908" s="5" t="str">
        <f>IFERROR(__xludf.DUMMYFUNCTION("if(A908="""","""",SPLIT(E908,"",""))"),"")</f>
        <v/>
      </c>
      <c r="G908" s="5"/>
      <c r="H908" s="6" t="str">
        <f t="shared" si="1"/>
        <v/>
      </c>
      <c r="K908" s="7"/>
    </row>
    <row r="909">
      <c r="A909" s="8"/>
      <c r="B909" s="5" t="str">
        <f>IFERROR(__xludf.DUMMYFUNCTION("IF(A909="""","""",VLOOKUP(A909,IMPORTRANGE(""https://docs.google.com/spreadsheets/d/1Kz8qNPZIqq10folTQrs7L1dYLQj0XaG2K3NIs_apK40/edit#gid=0"",""bd!A1:N1000""),2,FALSE))"),"")</f>
        <v/>
      </c>
      <c r="C909" s="5" t="str">
        <f>IFERROR(__xludf.DUMMYFUNCTION("IF($A909="""","""",VLOOKUP($A909,IMPORTRANGE(""https://docs.google.com/spreadsheets/d/1Kz8qNPZIqq10folTQrs7L1dYLQj0XaG2K3NIs_apK40/edit#gid=0"",""bd!A1:N1000""),3,FALSE))"),"")</f>
        <v/>
      </c>
      <c r="D909" s="5" t="str">
        <f>IFERROR(__xludf.DUMMYFUNCTION("IF($A909="""","""",VLOOKUP($A909,IMPORTRANGE(""https://docs.google.com/spreadsheets/d/1Kz8qNPZIqq10folTQrs7L1dYLQj0XaG2K3NIs_apK40/edit#gid=0"",""bd!A1:N1000""),12,FALSE))"),"")</f>
        <v/>
      </c>
      <c r="E909" s="5" t="str">
        <f>IFERROR(__xludf.DUMMYFUNCTION("IF($A909="""","""",VLOOKUP($A909,IMPORTRANGE(""https://docs.google.com/spreadsheets/d/1Kz8qNPZIqq10folTQrs7L1dYLQj0XaG2K3NIs_apK40/edit#gid=0"",""bd!A1:N1000""),11,FALSE))"),"")</f>
        <v/>
      </c>
      <c r="F909" s="5" t="str">
        <f>IFERROR(__xludf.DUMMYFUNCTION("if(A909="""","""",SPLIT(E909,"",""))"),"")</f>
        <v/>
      </c>
      <c r="G909" s="5"/>
      <c r="H909" s="6" t="str">
        <f t="shared" si="1"/>
        <v/>
      </c>
      <c r="K909" s="7"/>
    </row>
    <row r="910">
      <c r="A910" s="8"/>
      <c r="B910" s="5" t="str">
        <f>IFERROR(__xludf.DUMMYFUNCTION("IF(A910="""","""",VLOOKUP(A910,IMPORTRANGE(""https://docs.google.com/spreadsheets/d/1Kz8qNPZIqq10folTQrs7L1dYLQj0XaG2K3NIs_apK40/edit#gid=0"",""bd!A1:N1000""),2,FALSE))"),"")</f>
        <v/>
      </c>
      <c r="C910" s="5" t="str">
        <f>IFERROR(__xludf.DUMMYFUNCTION("IF($A910="""","""",VLOOKUP($A910,IMPORTRANGE(""https://docs.google.com/spreadsheets/d/1Kz8qNPZIqq10folTQrs7L1dYLQj0XaG2K3NIs_apK40/edit#gid=0"",""bd!A1:N1000""),3,FALSE))"),"")</f>
        <v/>
      </c>
      <c r="D910" s="5" t="str">
        <f>IFERROR(__xludf.DUMMYFUNCTION("IF($A910="""","""",VLOOKUP($A910,IMPORTRANGE(""https://docs.google.com/spreadsheets/d/1Kz8qNPZIqq10folTQrs7L1dYLQj0XaG2K3NIs_apK40/edit#gid=0"",""bd!A1:N1000""),12,FALSE))"),"")</f>
        <v/>
      </c>
      <c r="E910" s="5" t="str">
        <f>IFERROR(__xludf.DUMMYFUNCTION("IF($A910="""","""",VLOOKUP($A910,IMPORTRANGE(""https://docs.google.com/spreadsheets/d/1Kz8qNPZIqq10folTQrs7L1dYLQj0XaG2K3NIs_apK40/edit#gid=0"",""bd!A1:N1000""),11,FALSE))"),"")</f>
        <v/>
      </c>
      <c r="F910" s="5" t="str">
        <f>IFERROR(__xludf.DUMMYFUNCTION("if(A910="""","""",SPLIT(E910,"",""))"),"")</f>
        <v/>
      </c>
      <c r="G910" s="5"/>
      <c r="H910" s="6" t="str">
        <f t="shared" si="1"/>
        <v/>
      </c>
      <c r="K910" s="7"/>
    </row>
    <row r="911">
      <c r="A911" s="8"/>
      <c r="B911" s="5" t="str">
        <f>IFERROR(__xludf.DUMMYFUNCTION("IF(A911="""","""",VLOOKUP(A911,IMPORTRANGE(""https://docs.google.com/spreadsheets/d/1Kz8qNPZIqq10folTQrs7L1dYLQj0XaG2K3NIs_apK40/edit#gid=0"",""bd!A1:N1000""),2,FALSE))"),"")</f>
        <v/>
      </c>
      <c r="C911" s="5" t="str">
        <f>IFERROR(__xludf.DUMMYFUNCTION("IF($A911="""","""",VLOOKUP($A911,IMPORTRANGE(""https://docs.google.com/spreadsheets/d/1Kz8qNPZIqq10folTQrs7L1dYLQj0XaG2K3NIs_apK40/edit#gid=0"",""bd!A1:N1000""),3,FALSE))"),"")</f>
        <v/>
      </c>
      <c r="D911" s="5" t="str">
        <f>IFERROR(__xludf.DUMMYFUNCTION("IF($A911="""","""",VLOOKUP($A911,IMPORTRANGE(""https://docs.google.com/spreadsheets/d/1Kz8qNPZIqq10folTQrs7L1dYLQj0XaG2K3NIs_apK40/edit#gid=0"",""bd!A1:N1000""),12,FALSE))"),"")</f>
        <v/>
      </c>
      <c r="E911" s="5" t="str">
        <f>IFERROR(__xludf.DUMMYFUNCTION("IF($A911="""","""",VLOOKUP($A911,IMPORTRANGE(""https://docs.google.com/spreadsheets/d/1Kz8qNPZIqq10folTQrs7L1dYLQj0XaG2K3NIs_apK40/edit#gid=0"",""bd!A1:N1000""),11,FALSE))"),"")</f>
        <v/>
      </c>
      <c r="F911" s="5" t="str">
        <f>IFERROR(__xludf.DUMMYFUNCTION("if(A911="""","""",SPLIT(E911,"",""))"),"")</f>
        <v/>
      </c>
      <c r="G911" s="5"/>
      <c r="H911" s="6" t="str">
        <f t="shared" si="1"/>
        <v/>
      </c>
      <c r="K911" s="7"/>
    </row>
    <row r="912">
      <c r="A912" s="8"/>
      <c r="B912" s="5" t="str">
        <f>IFERROR(__xludf.DUMMYFUNCTION("IF(A912="""","""",VLOOKUP(A912,IMPORTRANGE(""https://docs.google.com/spreadsheets/d/1Kz8qNPZIqq10folTQrs7L1dYLQj0XaG2K3NIs_apK40/edit#gid=0"",""bd!A1:N1000""),2,FALSE))"),"")</f>
        <v/>
      </c>
      <c r="C912" s="5" t="str">
        <f>IFERROR(__xludf.DUMMYFUNCTION("IF($A912="""","""",VLOOKUP($A912,IMPORTRANGE(""https://docs.google.com/spreadsheets/d/1Kz8qNPZIqq10folTQrs7L1dYLQj0XaG2K3NIs_apK40/edit#gid=0"",""bd!A1:N1000""),3,FALSE))"),"")</f>
        <v/>
      </c>
      <c r="D912" s="5" t="str">
        <f>IFERROR(__xludf.DUMMYFUNCTION("IF($A912="""","""",VLOOKUP($A912,IMPORTRANGE(""https://docs.google.com/spreadsheets/d/1Kz8qNPZIqq10folTQrs7L1dYLQj0XaG2K3NIs_apK40/edit#gid=0"",""bd!A1:N1000""),12,FALSE))"),"")</f>
        <v/>
      </c>
      <c r="E912" s="5" t="str">
        <f>IFERROR(__xludf.DUMMYFUNCTION("IF($A912="""","""",VLOOKUP($A912,IMPORTRANGE(""https://docs.google.com/spreadsheets/d/1Kz8qNPZIqq10folTQrs7L1dYLQj0XaG2K3NIs_apK40/edit#gid=0"",""bd!A1:N1000""),11,FALSE))"),"")</f>
        <v/>
      </c>
      <c r="F912" s="5" t="str">
        <f>IFERROR(__xludf.DUMMYFUNCTION("if(A912="""","""",SPLIT(E912,"",""))"),"")</f>
        <v/>
      </c>
      <c r="G912" s="5"/>
      <c r="H912" s="6" t="str">
        <f t="shared" si="1"/>
        <v/>
      </c>
      <c r="K912" s="7"/>
    </row>
    <row r="913">
      <c r="A913" s="8"/>
      <c r="B913" s="5" t="str">
        <f>IFERROR(__xludf.DUMMYFUNCTION("IF(A913="""","""",VLOOKUP(A913,IMPORTRANGE(""https://docs.google.com/spreadsheets/d/1Kz8qNPZIqq10folTQrs7L1dYLQj0XaG2K3NIs_apK40/edit#gid=0"",""bd!A1:N1000""),2,FALSE))"),"")</f>
        <v/>
      </c>
      <c r="C913" s="5" t="str">
        <f>IFERROR(__xludf.DUMMYFUNCTION("IF($A913="""","""",VLOOKUP($A913,IMPORTRANGE(""https://docs.google.com/spreadsheets/d/1Kz8qNPZIqq10folTQrs7L1dYLQj0XaG2K3NIs_apK40/edit#gid=0"",""bd!A1:N1000""),3,FALSE))"),"")</f>
        <v/>
      </c>
      <c r="D913" s="5" t="str">
        <f>IFERROR(__xludf.DUMMYFUNCTION("IF($A913="""","""",VLOOKUP($A913,IMPORTRANGE(""https://docs.google.com/spreadsheets/d/1Kz8qNPZIqq10folTQrs7L1dYLQj0XaG2K3NIs_apK40/edit#gid=0"",""bd!A1:N1000""),12,FALSE))"),"")</f>
        <v/>
      </c>
      <c r="E913" s="5" t="str">
        <f>IFERROR(__xludf.DUMMYFUNCTION("IF($A913="""","""",VLOOKUP($A913,IMPORTRANGE(""https://docs.google.com/spreadsheets/d/1Kz8qNPZIqq10folTQrs7L1dYLQj0XaG2K3NIs_apK40/edit#gid=0"",""bd!A1:N1000""),11,FALSE))"),"")</f>
        <v/>
      </c>
      <c r="F913" s="5" t="str">
        <f>IFERROR(__xludf.DUMMYFUNCTION("if(A913="""","""",SPLIT(E913,"",""))"),"")</f>
        <v/>
      </c>
      <c r="G913" s="5"/>
      <c r="H913" s="6" t="str">
        <f t="shared" si="1"/>
        <v/>
      </c>
      <c r="K913" s="7"/>
    </row>
    <row r="914">
      <c r="A914" s="8"/>
      <c r="B914" s="5" t="str">
        <f>IFERROR(__xludf.DUMMYFUNCTION("IF(A914="""","""",VLOOKUP(A914,IMPORTRANGE(""https://docs.google.com/spreadsheets/d/1Kz8qNPZIqq10folTQrs7L1dYLQj0XaG2K3NIs_apK40/edit#gid=0"",""bd!A1:N1000""),2,FALSE))"),"")</f>
        <v/>
      </c>
      <c r="C914" s="5" t="str">
        <f>IFERROR(__xludf.DUMMYFUNCTION("IF($A914="""","""",VLOOKUP($A914,IMPORTRANGE(""https://docs.google.com/spreadsheets/d/1Kz8qNPZIqq10folTQrs7L1dYLQj0XaG2K3NIs_apK40/edit#gid=0"",""bd!A1:N1000""),3,FALSE))"),"")</f>
        <v/>
      </c>
      <c r="D914" s="5" t="str">
        <f>IFERROR(__xludf.DUMMYFUNCTION("IF($A914="""","""",VLOOKUP($A914,IMPORTRANGE(""https://docs.google.com/spreadsheets/d/1Kz8qNPZIqq10folTQrs7L1dYLQj0XaG2K3NIs_apK40/edit#gid=0"",""bd!A1:N1000""),12,FALSE))"),"")</f>
        <v/>
      </c>
      <c r="E914" s="5" t="str">
        <f>IFERROR(__xludf.DUMMYFUNCTION("IF($A914="""","""",VLOOKUP($A914,IMPORTRANGE(""https://docs.google.com/spreadsheets/d/1Kz8qNPZIqq10folTQrs7L1dYLQj0XaG2K3NIs_apK40/edit#gid=0"",""bd!A1:N1000""),11,FALSE))"),"")</f>
        <v/>
      </c>
      <c r="F914" s="5" t="str">
        <f>IFERROR(__xludf.DUMMYFUNCTION("if(A914="""","""",SPLIT(E914,"",""))"),"")</f>
        <v/>
      </c>
      <c r="G914" s="5"/>
      <c r="H914" s="6" t="str">
        <f t="shared" si="1"/>
        <v/>
      </c>
      <c r="K914" s="7"/>
    </row>
    <row r="915">
      <c r="A915" s="8"/>
      <c r="B915" s="5" t="str">
        <f>IFERROR(__xludf.DUMMYFUNCTION("IF(A915="""","""",VLOOKUP(A915,IMPORTRANGE(""https://docs.google.com/spreadsheets/d/1Kz8qNPZIqq10folTQrs7L1dYLQj0XaG2K3NIs_apK40/edit#gid=0"",""bd!A1:N1000""),2,FALSE))"),"")</f>
        <v/>
      </c>
      <c r="C915" s="5" t="str">
        <f>IFERROR(__xludf.DUMMYFUNCTION("IF($A915="""","""",VLOOKUP($A915,IMPORTRANGE(""https://docs.google.com/spreadsheets/d/1Kz8qNPZIqq10folTQrs7L1dYLQj0XaG2K3NIs_apK40/edit#gid=0"",""bd!A1:N1000""),3,FALSE))"),"")</f>
        <v/>
      </c>
      <c r="D915" s="5" t="str">
        <f>IFERROR(__xludf.DUMMYFUNCTION("IF($A915="""","""",VLOOKUP($A915,IMPORTRANGE(""https://docs.google.com/spreadsheets/d/1Kz8qNPZIqq10folTQrs7L1dYLQj0XaG2K3NIs_apK40/edit#gid=0"",""bd!A1:N1000""),12,FALSE))"),"")</f>
        <v/>
      </c>
      <c r="E915" s="5" t="str">
        <f>IFERROR(__xludf.DUMMYFUNCTION("IF($A915="""","""",VLOOKUP($A915,IMPORTRANGE(""https://docs.google.com/spreadsheets/d/1Kz8qNPZIqq10folTQrs7L1dYLQj0XaG2K3NIs_apK40/edit#gid=0"",""bd!A1:N1000""),11,FALSE))"),"")</f>
        <v/>
      </c>
      <c r="F915" s="5" t="str">
        <f>IFERROR(__xludf.DUMMYFUNCTION("if(A915="""","""",SPLIT(E915,"",""))"),"")</f>
        <v/>
      </c>
      <c r="G915" s="5"/>
      <c r="H915" s="6" t="str">
        <f t="shared" si="1"/>
        <v/>
      </c>
      <c r="K915" s="7"/>
    </row>
    <row r="916">
      <c r="A916" s="8"/>
      <c r="B916" s="5" t="str">
        <f>IFERROR(__xludf.DUMMYFUNCTION("IF(A916="""","""",VLOOKUP(A916,IMPORTRANGE(""https://docs.google.com/spreadsheets/d/1Kz8qNPZIqq10folTQrs7L1dYLQj0XaG2K3NIs_apK40/edit#gid=0"",""bd!A1:N1000""),2,FALSE))"),"")</f>
        <v/>
      </c>
      <c r="C916" s="5" t="str">
        <f>IFERROR(__xludf.DUMMYFUNCTION("IF($A916="""","""",VLOOKUP($A916,IMPORTRANGE(""https://docs.google.com/spreadsheets/d/1Kz8qNPZIqq10folTQrs7L1dYLQj0XaG2K3NIs_apK40/edit#gid=0"",""bd!A1:N1000""),3,FALSE))"),"")</f>
        <v/>
      </c>
      <c r="D916" s="5" t="str">
        <f>IFERROR(__xludf.DUMMYFUNCTION("IF($A916="""","""",VLOOKUP($A916,IMPORTRANGE(""https://docs.google.com/spreadsheets/d/1Kz8qNPZIqq10folTQrs7L1dYLQj0XaG2K3NIs_apK40/edit#gid=0"",""bd!A1:N1000""),12,FALSE))"),"")</f>
        <v/>
      </c>
      <c r="E916" s="5" t="str">
        <f>IFERROR(__xludf.DUMMYFUNCTION("IF($A916="""","""",VLOOKUP($A916,IMPORTRANGE(""https://docs.google.com/spreadsheets/d/1Kz8qNPZIqq10folTQrs7L1dYLQj0XaG2K3NIs_apK40/edit#gid=0"",""bd!A1:N1000""),11,FALSE))"),"")</f>
        <v/>
      </c>
      <c r="F916" s="5" t="str">
        <f>IFERROR(__xludf.DUMMYFUNCTION("if(A916="""","""",SPLIT(E916,"",""))"),"")</f>
        <v/>
      </c>
      <c r="G916" s="5"/>
      <c r="H916" s="6" t="str">
        <f t="shared" si="1"/>
        <v/>
      </c>
      <c r="K916" s="7"/>
    </row>
    <row r="917">
      <c r="A917" s="8"/>
      <c r="B917" s="5" t="str">
        <f>IFERROR(__xludf.DUMMYFUNCTION("IF(A917="""","""",VLOOKUP(A917,IMPORTRANGE(""https://docs.google.com/spreadsheets/d/1Kz8qNPZIqq10folTQrs7L1dYLQj0XaG2K3NIs_apK40/edit#gid=0"",""bd!A1:N1000""),2,FALSE))"),"")</f>
        <v/>
      </c>
      <c r="C917" s="5" t="str">
        <f>IFERROR(__xludf.DUMMYFUNCTION("IF($A917="""","""",VLOOKUP($A917,IMPORTRANGE(""https://docs.google.com/spreadsheets/d/1Kz8qNPZIqq10folTQrs7L1dYLQj0XaG2K3NIs_apK40/edit#gid=0"",""bd!A1:N1000""),3,FALSE))"),"")</f>
        <v/>
      </c>
      <c r="D917" s="5" t="str">
        <f>IFERROR(__xludf.DUMMYFUNCTION("IF($A917="""","""",VLOOKUP($A917,IMPORTRANGE(""https://docs.google.com/spreadsheets/d/1Kz8qNPZIqq10folTQrs7L1dYLQj0XaG2K3NIs_apK40/edit#gid=0"",""bd!A1:N1000""),12,FALSE))"),"")</f>
        <v/>
      </c>
      <c r="E917" s="5" t="str">
        <f>IFERROR(__xludf.DUMMYFUNCTION("IF($A917="""","""",VLOOKUP($A917,IMPORTRANGE(""https://docs.google.com/spreadsheets/d/1Kz8qNPZIqq10folTQrs7L1dYLQj0XaG2K3NIs_apK40/edit#gid=0"",""bd!A1:N1000""),11,FALSE))"),"")</f>
        <v/>
      </c>
      <c r="F917" s="5" t="str">
        <f>IFERROR(__xludf.DUMMYFUNCTION("if(A917="""","""",SPLIT(E917,"",""))"),"")</f>
        <v/>
      </c>
      <c r="G917" s="5"/>
      <c r="H917" s="6" t="str">
        <f t="shared" si="1"/>
        <v/>
      </c>
      <c r="K917" s="7"/>
    </row>
    <row r="918">
      <c r="A918" s="8"/>
      <c r="B918" s="5" t="str">
        <f>IFERROR(__xludf.DUMMYFUNCTION("IF(A918="""","""",VLOOKUP(A918,IMPORTRANGE(""https://docs.google.com/spreadsheets/d/1Kz8qNPZIqq10folTQrs7L1dYLQj0XaG2K3NIs_apK40/edit#gid=0"",""bd!A1:N1000""),2,FALSE))"),"")</f>
        <v/>
      </c>
      <c r="C918" s="5" t="str">
        <f>IFERROR(__xludf.DUMMYFUNCTION("IF($A918="""","""",VLOOKUP($A918,IMPORTRANGE(""https://docs.google.com/spreadsheets/d/1Kz8qNPZIqq10folTQrs7L1dYLQj0XaG2K3NIs_apK40/edit#gid=0"",""bd!A1:N1000""),3,FALSE))"),"")</f>
        <v/>
      </c>
      <c r="D918" s="5" t="str">
        <f>IFERROR(__xludf.DUMMYFUNCTION("IF($A918="""","""",VLOOKUP($A918,IMPORTRANGE(""https://docs.google.com/spreadsheets/d/1Kz8qNPZIqq10folTQrs7L1dYLQj0XaG2K3NIs_apK40/edit#gid=0"",""bd!A1:N1000""),12,FALSE))"),"")</f>
        <v/>
      </c>
      <c r="E918" s="5" t="str">
        <f>IFERROR(__xludf.DUMMYFUNCTION("IF($A918="""","""",VLOOKUP($A918,IMPORTRANGE(""https://docs.google.com/spreadsheets/d/1Kz8qNPZIqq10folTQrs7L1dYLQj0XaG2K3NIs_apK40/edit#gid=0"",""bd!A1:N1000""),11,FALSE))"),"")</f>
        <v/>
      </c>
      <c r="F918" s="5" t="str">
        <f>IFERROR(__xludf.DUMMYFUNCTION("if(A918="""","""",SPLIT(E918,"",""))"),"")</f>
        <v/>
      </c>
      <c r="G918" s="5"/>
      <c r="H918" s="6" t="str">
        <f t="shared" si="1"/>
        <v/>
      </c>
      <c r="K918" s="7"/>
    </row>
    <row r="919">
      <c r="A919" s="8"/>
      <c r="B919" s="5" t="str">
        <f>IFERROR(__xludf.DUMMYFUNCTION("IF(A919="""","""",VLOOKUP(A919,IMPORTRANGE(""https://docs.google.com/spreadsheets/d/1Kz8qNPZIqq10folTQrs7L1dYLQj0XaG2K3NIs_apK40/edit#gid=0"",""bd!A1:N1000""),2,FALSE))"),"")</f>
        <v/>
      </c>
      <c r="C919" s="5" t="str">
        <f>IFERROR(__xludf.DUMMYFUNCTION("IF($A919="""","""",VLOOKUP($A919,IMPORTRANGE(""https://docs.google.com/spreadsheets/d/1Kz8qNPZIqq10folTQrs7L1dYLQj0XaG2K3NIs_apK40/edit#gid=0"",""bd!A1:N1000""),3,FALSE))"),"")</f>
        <v/>
      </c>
      <c r="D919" s="5" t="str">
        <f>IFERROR(__xludf.DUMMYFUNCTION("IF($A919="""","""",VLOOKUP($A919,IMPORTRANGE(""https://docs.google.com/spreadsheets/d/1Kz8qNPZIqq10folTQrs7L1dYLQj0XaG2K3NIs_apK40/edit#gid=0"",""bd!A1:N1000""),12,FALSE))"),"")</f>
        <v/>
      </c>
      <c r="E919" s="5" t="str">
        <f>IFERROR(__xludf.DUMMYFUNCTION("IF($A919="""","""",VLOOKUP($A919,IMPORTRANGE(""https://docs.google.com/spreadsheets/d/1Kz8qNPZIqq10folTQrs7L1dYLQj0XaG2K3NIs_apK40/edit#gid=0"",""bd!A1:N1000""),11,FALSE))"),"")</f>
        <v/>
      </c>
      <c r="F919" s="5" t="str">
        <f>IFERROR(__xludf.DUMMYFUNCTION("if(A919="""","""",SPLIT(E919,"",""))"),"")</f>
        <v/>
      </c>
      <c r="G919" s="5"/>
      <c r="H919" s="6" t="str">
        <f t="shared" si="1"/>
        <v/>
      </c>
      <c r="K919" s="7"/>
    </row>
    <row r="920">
      <c r="A920" s="8"/>
      <c r="B920" s="5" t="str">
        <f>IFERROR(__xludf.DUMMYFUNCTION("IF(A920="""","""",VLOOKUP(A920,IMPORTRANGE(""https://docs.google.com/spreadsheets/d/1Kz8qNPZIqq10folTQrs7L1dYLQj0XaG2K3NIs_apK40/edit#gid=0"",""bd!A1:N1000""),2,FALSE))"),"")</f>
        <v/>
      </c>
      <c r="C920" s="5" t="str">
        <f>IFERROR(__xludf.DUMMYFUNCTION("IF($A920="""","""",VLOOKUP($A920,IMPORTRANGE(""https://docs.google.com/spreadsheets/d/1Kz8qNPZIqq10folTQrs7L1dYLQj0XaG2K3NIs_apK40/edit#gid=0"",""bd!A1:N1000""),3,FALSE))"),"")</f>
        <v/>
      </c>
      <c r="D920" s="5" t="str">
        <f>IFERROR(__xludf.DUMMYFUNCTION("IF($A920="""","""",VLOOKUP($A920,IMPORTRANGE(""https://docs.google.com/spreadsheets/d/1Kz8qNPZIqq10folTQrs7L1dYLQj0XaG2K3NIs_apK40/edit#gid=0"",""bd!A1:N1000""),12,FALSE))"),"")</f>
        <v/>
      </c>
      <c r="E920" s="5" t="str">
        <f>IFERROR(__xludf.DUMMYFUNCTION("IF($A920="""","""",VLOOKUP($A920,IMPORTRANGE(""https://docs.google.com/spreadsheets/d/1Kz8qNPZIqq10folTQrs7L1dYLQj0XaG2K3NIs_apK40/edit#gid=0"",""bd!A1:N1000""),11,FALSE))"),"")</f>
        <v/>
      </c>
      <c r="F920" s="5" t="str">
        <f>IFERROR(__xludf.DUMMYFUNCTION("if(A920="""","""",SPLIT(E920,"",""))"),"")</f>
        <v/>
      </c>
      <c r="G920" s="5"/>
      <c r="H920" s="6" t="str">
        <f t="shared" si="1"/>
        <v/>
      </c>
      <c r="K920" s="7"/>
    </row>
    <row r="921">
      <c r="A921" s="8"/>
      <c r="B921" s="5" t="str">
        <f>IFERROR(__xludf.DUMMYFUNCTION("IF(A921="""","""",VLOOKUP(A921,IMPORTRANGE(""https://docs.google.com/spreadsheets/d/1Kz8qNPZIqq10folTQrs7L1dYLQj0XaG2K3NIs_apK40/edit#gid=0"",""bd!A1:N1000""),2,FALSE))"),"")</f>
        <v/>
      </c>
      <c r="C921" s="5" t="str">
        <f>IFERROR(__xludf.DUMMYFUNCTION("IF($A921="""","""",VLOOKUP($A921,IMPORTRANGE(""https://docs.google.com/spreadsheets/d/1Kz8qNPZIqq10folTQrs7L1dYLQj0XaG2K3NIs_apK40/edit#gid=0"",""bd!A1:N1000""),3,FALSE))"),"")</f>
        <v/>
      </c>
      <c r="D921" s="5" t="str">
        <f>IFERROR(__xludf.DUMMYFUNCTION("IF($A921="""","""",VLOOKUP($A921,IMPORTRANGE(""https://docs.google.com/spreadsheets/d/1Kz8qNPZIqq10folTQrs7L1dYLQj0XaG2K3NIs_apK40/edit#gid=0"",""bd!A1:N1000""),12,FALSE))"),"")</f>
        <v/>
      </c>
      <c r="E921" s="5" t="str">
        <f>IFERROR(__xludf.DUMMYFUNCTION("IF($A921="""","""",VLOOKUP($A921,IMPORTRANGE(""https://docs.google.com/spreadsheets/d/1Kz8qNPZIqq10folTQrs7L1dYLQj0XaG2K3NIs_apK40/edit#gid=0"",""bd!A1:N1000""),11,FALSE))"),"")</f>
        <v/>
      </c>
      <c r="F921" s="5" t="str">
        <f>IFERROR(__xludf.DUMMYFUNCTION("if(A921="""","""",SPLIT(E921,"",""))"),"")</f>
        <v/>
      </c>
      <c r="G921" s="5"/>
      <c r="H921" s="6" t="str">
        <f t="shared" si="1"/>
        <v/>
      </c>
      <c r="K921" s="7"/>
    </row>
    <row r="922">
      <c r="A922" s="8"/>
      <c r="B922" s="5" t="str">
        <f>IFERROR(__xludf.DUMMYFUNCTION("IF(A922="""","""",VLOOKUP(A922,IMPORTRANGE(""https://docs.google.com/spreadsheets/d/1Kz8qNPZIqq10folTQrs7L1dYLQj0XaG2K3NIs_apK40/edit#gid=0"",""bd!A1:N1000""),2,FALSE))"),"")</f>
        <v/>
      </c>
      <c r="C922" s="5" t="str">
        <f>IFERROR(__xludf.DUMMYFUNCTION("IF($A922="""","""",VLOOKUP($A922,IMPORTRANGE(""https://docs.google.com/spreadsheets/d/1Kz8qNPZIqq10folTQrs7L1dYLQj0XaG2K3NIs_apK40/edit#gid=0"",""bd!A1:N1000""),3,FALSE))"),"")</f>
        <v/>
      </c>
      <c r="D922" s="5" t="str">
        <f>IFERROR(__xludf.DUMMYFUNCTION("IF($A922="""","""",VLOOKUP($A922,IMPORTRANGE(""https://docs.google.com/spreadsheets/d/1Kz8qNPZIqq10folTQrs7L1dYLQj0XaG2K3NIs_apK40/edit#gid=0"",""bd!A1:N1000""),12,FALSE))"),"")</f>
        <v/>
      </c>
      <c r="E922" s="5" t="str">
        <f>IFERROR(__xludf.DUMMYFUNCTION("IF($A922="""","""",VLOOKUP($A922,IMPORTRANGE(""https://docs.google.com/spreadsheets/d/1Kz8qNPZIqq10folTQrs7L1dYLQj0XaG2K3NIs_apK40/edit#gid=0"",""bd!A1:N1000""),11,FALSE))"),"")</f>
        <v/>
      </c>
      <c r="F922" s="5" t="str">
        <f>IFERROR(__xludf.DUMMYFUNCTION("if(A922="""","""",SPLIT(E922,"",""))"),"")</f>
        <v/>
      </c>
      <c r="G922" s="5"/>
      <c r="H922" s="6" t="str">
        <f t="shared" si="1"/>
        <v/>
      </c>
      <c r="K922" s="7"/>
    </row>
    <row r="923">
      <c r="A923" s="8"/>
      <c r="B923" s="5" t="str">
        <f>IFERROR(__xludf.DUMMYFUNCTION("IF(A923="""","""",VLOOKUP(A923,IMPORTRANGE(""https://docs.google.com/spreadsheets/d/1Kz8qNPZIqq10folTQrs7L1dYLQj0XaG2K3NIs_apK40/edit#gid=0"",""bd!A1:N1000""),2,FALSE))"),"")</f>
        <v/>
      </c>
      <c r="C923" s="5" t="str">
        <f>IFERROR(__xludf.DUMMYFUNCTION("IF($A923="""","""",VLOOKUP($A923,IMPORTRANGE(""https://docs.google.com/spreadsheets/d/1Kz8qNPZIqq10folTQrs7L1dYLQj0XaG2K3NIs_apK40/edit#gid=0"",""bd!A1:N1000""),3,FALSE))"),"")</f>
        <v/>
      </c>
      <c r="D923" s="5" t="str">
        <f>IFERROR(__xludf.DUMMYFUNCTION("IF($A923="""","""",VLOOKUP($A923,IMPORTRANGE(""https://docs.google.com/spreadsheets/d/1Kz8qNPZIqq10folTQrs7L1dYLQj0XaG2K3NIs_apK40/edit#gid=0"",""bd!A1:N1000""),12,FALSE))"),"")</f>
        <v/>
      </c>
      <c r="E923" s="5" t="str">
        <f>IFERROR(__xludf.DUMMYFUNCTION("IF($A923="""","""",VLOOKUP($A923,IMPORTRANGE(""https://docs.google.com/spreadsheets/d/1Kz8qNPZIqq10folTQrs7L1dYLQj0XaG2K3NIs_apK40/edit#gid=0"",""bd!A1:N1000""),11,FALSE))"),"")</f>
        <v/>
      </c>
      <c r="F923" s="5" t="str">
        <f>IFERROR(__xludf.DUMMYFUNCTION("if(A923="""","""",SPLIT(E923,"",""))"),"")</f>
        <v/>
      </c>
      <c r="G923" s="5"/>
      <c r="H923" s="6" t="str">
        <f t="shared" si="1"/>
        <v/>
      </c>
      <c r="K923" s="7"/>
    </row>
    <row r="924">
      <c r="A924" s="8"/>
      <c r="B924" s="5" t="str">
        <f>IFERROR(__xludf.DUMMYFUNCTION("IF(A924="""","""",VLOOKUP(A924,IMPORTRANGE(""https://docs.google.com/spreadsheets/d/1Kz8qNPZIqq10folTQrs7L1dYLQj0XaG2K3NIs_apK40/edit#gid=0"",""bd!A1:N1000""),2,FALSE))"),"")</f>
        <v/>
      </c>
      <c r="C924" s="5" t="str">
        <f>IFERROR(__xludf.DUMMYFUNCTION("IF($A924="""","""",VLOOKUP($A924,IMPORTRANGE(""https://docs.google.com/spreadsheets/d/1Kz8qNPZIqq10folTQrs7L1dYLQj0XaG2K3NIs_apK40/edit#gid=0"",""bd!A1:N1000""),3,FALSE))"),"")</f>
        <v/>
      </c>
      <c r="D924" s="5" t="str">
        <f>IFERROR(__xludf.DUMMYFUNCTION("IF($A924="""","""",VLOOKUP($A924,IMPORTRANGE(""https://docs.google.com/spreadsheets/d/1Kz8qNPZIqq10folTQrs7L1dYLQj0XaG2K3NIs_apK40/edit#gid=0"",""bd!A1:N1000""),12,FALSE))"),"")</f>
        <v/>
      </c>
      <c r="E924" s="5" t="str">
        <f>IFERROR(__xludf.DUMMYFUNCTION("IF($A924="""","""",VLOOKUP($A924,IMPORTRANGE(""https://docs.google.com/spreadsheets/d/1Kz8qNPZIqq10folTQrs7L1dYLQj0XaG2K3NIs_apK40/edit#gid=0"",""bd!A1:N1000""),11,FALSE))"),"")</f>
        <v/>
      </c>
      <c r="F924" s="5" t="str">
        <f>IFERROR(__xludf.DUMMYFUNCTION("if(A924="""","""",SPLIT(E924,"",""))"),"")</f>
        <v/>
      </c>
      <c r="G924" s="5"/>
      <c r="H924" s="6" t="str">
        <f t="shared" si="1"/>
        <v/>
      </c>
      <c r="K924" s="7"/>
    </row>
    <row r="925">
      <c r="A925" s="8"/>
      <c r="B925" s="5" t="str">
        <f>IFERROR(__xludf.DUMMYFUNCTION("IF(A925="""","""",VLOOKUP(A925,IMPORTRANGE(""https://docs.google.com/spreadsheets/d/1Kz8qNPZIqq10folTQrs7L1dYLQj0XaG2K3NIs_apK40/edit#gid=0"",""bd!A1:N1000""),2,FALSE))"),"")</f>
        <v/>
      </c>
      <c r="C925" s="5" t="str">
        <f>IFERROR(__xludf.DUMMYFUNCTION("IF($A925="""","""",VLOOKUP($A925,IMPORTRANGE(""https://docs.google.com/spreadsheets/d/1Kz8qNPZIqq10folTQrs7L1dYLQj0XaG2K3NIs_apK40/edit#gid=0"",""bd!A1:N1000""),3,FALSE))"),"")</f>
        <v/>
      </c>
      <c r="D925" s="5" t="str">
        <f>IFERROR(__xludf.DUMMYFUNCTION("IF($A925="""","""",VLOOKUP($A925,IMPORTRANGE(""https://docs.google.com/spreadsheets/d/1Kz8qNPZIqq10folTQrs7L1dYLQj0XaG2K3NIs_apK40/edit#gid=0"",""bd!A1:N1000""),12,FALSE))"),"")</f>
        <v/>
      </c>
      <c r="E925" s="5" t="str">
        <f>IFERROR(__xludf.DUMMYFUNCTION("IF($A925="""","""",VLOOKUP($A925,IMPORTRANGE(""https://docs.google.com/spreadsheets/d/1Kz8qNPZIqq10folTQrs7L1dYLQj0XaG2K3NIs_apK40/edit#gid=0"",""bd!A1:N1000""),11,FALSE))"),"")</f>
        <v/>
      </c>
      <c r="F925" s="5" t="str">
        <f>IFERROR(__xludf.DUMMYFUNCTION("if(A925="""","""",SPLIT(E925,"",""))"),"")</f>
        <v/>
      </c>
      <c r="G925" s="5"/>
      <c r="H925" s="6" t="str">
        <f t="shared" si="1"/>
        <v/>
      </c>
      <c r="K925" s="7"/>
    </row>
    <row r="926">
      <c r="A926" s="8"/>
      <c r="B926" s="5" t="str">
        <f>IFERROR(__xludf.DUMMYFUNCTION("IF(A926="""","""",VLOOKUP(A926,IMPORTRANGE(""https://docs.google.com/spreadsheets/d/1Kz8qNPZIqq10folTQrs7L1dYLQj0XaG2K3NIs_apK40/edit#gid=0"",""bd!A1:N1000""),2,FALSE))"),"")</f>
        <v/>
      </c>
      <c r="C926" s="5" t="str">
        <f>IFERROR(__xludf.DUMMYFUNCTION("IF($A926="""","""",VLOOKUP($A926,IMPORTRANGE(""https://docs.google.com/spreadsheets/d/1Kz8qNPZIqq10folTQrs7L1dYLQj0XaG2K3NIs_apK40/edit#gid=0"",""bd!A1:N1000""),3,FALSE))"),"")</f>
        <v/>
      </c>
      <c r="D926" s="5" t="str">
        <f>IFERROR(__xludf.DUMMYFUNCTION("IF($A926="""","""",VLOOKUP($A926,IMPORTRANGE(""https://docs.google.com/spreadsheets/d/1Kz8qNPZIqq10folTQrs7L1dYLQj0XaG2K3NIs_apK40/edit#gid=0"",""bd!A1:N1000""),12,FALSE))"),"")</f>
        <v/>
      </c>
      <c r="E926" s="5" t="str">
        <f>IFERROR(__xludf.DUMMYFUNCTION("IF($A926="""","""",VLOOKUP($A926,IMPORTRANGE(""https://docs.google.com/spreadsheets/d/1Kz8qNPZIqq10folTQrs7L1dYLQj0XaG2K3NIs_apK40/edit#gid=0"",""bd!A1:N1000""),11,FALSE))"),"")</f>
        <v/>
      </c>
      <c r="F926" s="5" t="str">
        <f>IFERROR(__xludf.DUMMYFUNCTION("if(A926="""","""",SPLIT(E926,"",""))"),"")</f>
        <v/>
      </c>
      <c r="G926" s="5"/>
      <c r="H926" s="6" t="str">
        <f t="shared" si="1"/>
        <v/>
      </c>
      <c r="K926" s="7"/>
    </row>
    <row r="927">
      <c r="A927" s="8"/>
      <c r="B927" s="5" t="str">
        <f>IFERROR(__xludf.DUMMYFUNCTION("IF(A927="""","""",VLOOKUP(A927,IMPORTRANGE(""https://docs.google.com/spreadsheets/d/1Kz8qNPZIqq10folTQrs7L1dYLQj0XaG2K3NIs_apK40/edit#gid=0"",""bd!A1:N1000""),2,FALSE))"),"")</f>
        <v/>
      </c>
      <c r="C927" s="5" t="str">
        <f>IFERROR(__xludf.DUMMYFUNCTION("IF($A927="""","""",VLOOKUP($A927,IMPORTRANGE(""https://docs.google.com/spreadsheets/d/1Kz8qNPZIqq10folTQrs7L1dYLQj0XaG2K3NIs_apK40/edit#gid=0"",""bd!A1:N1000""),3,FALSE))"),"")</f>
        <v/>
      </c>
      <c r="D927" s="5" t="str">
        <f>IFERROR(__xludf.DUMMYFUNCTION("IF($A927="""","""",VLOOKUP($A927,IMPORTRANGE(""https://docs.google.com/spreadsheets/d/1Kz8qNPZIqq10folTQrs7L1dYLQj0XaG2K3NIs_apK40/edit#gid=0"",""bd!A1:N1000""),12,FALSE))"),"")</f>
        <v/>
      </c>
      <c r="E927" s="5" t="str">
        <f>IFERROR(__xludf.DUMMYFUNCTION("IF($A927="""","""",VLOOKUP($A927,IMPORTRANGE(""https://docs.google.com/spreadsheets/d/1Kz8qNPZIqq10folTQrs7L1dYLQj0XaG2K3NIs_apK40/edit#gid=0"",""bd!A1:N1000""),11,FALSE))"),"")</f>
        <v/>
      </c>
      <c r="F927" s="5" t="str">
        <f>IFERROR(__xludf.DUMMYFUNCTION("if(A927="""","""",SPLIT(E927,"",""))"),"")</f>
        <v/>
      </c>
      <c r="G927" s="5"/>
      <c r="H927" s="6" t="str">
        <f t="shared" si="1"/>
        <v/>
      </c>
      <c r="K927" s="7"/>
    </row>
    <row r="928">
      <c r="A928" s="8"/>
      <c r="B928" s="5" t="str">
        <f>IFERROR(__xludf.DUMMYFUNCTION("IF(A928="""","""",VLOOKUP(A928,IMPORTRANGE(""https://docs.google.com/spreadsheets/d/1Kz8qNPZIqq10folTQrs7L1dYLQj0XaG2K3NIs_apK40/edit#gid=0"",""bd!A1:N1000""),2,FALSE))"),"")</f>
        <v/>
      </c>
      <c r="C928" s="5" t="str">
        <f>IFERROR(__xludf.DUMMYFUNCTION("IF($A928="""","""",VLOOKUP($A928,IMPORTRANGE(""https://docs.google.com/spreadsheets/d/1Kz8qNPZIqq10folTQrs7L1dYLQj0XaG2K3NIs_apK40/edit#gid=0"",""bd!A1:N1000""),3,FALSE))"),"")</f>
        <v/>
      </c>
      <c r="D928" s="5" t="str">
        <f>IFERROR(__xludf.DUMMYFUNCTION("IF($A928="""","""",VLOOKUP($A928,IMPORTRANGE(""https://docs.google.com/spreadsheets/d/1Kz8qNPZIqq10folTQrs7L1dYLQj0XaG2K3NIs_apK40/edit#gid=0"",""bd!A1:N1000""),12,FALSE))"),"")</f>
        <v/>
      </c>
      <c r="E928" s="5" t="str">
        <f>IFERROR(__xludf.DUMMYFUNCTION("IF($A928="""","""",VLOOKUP($A928,IMPORTRANGE(""https://docs.google.com/spreadsheets/d/1Kz8qNPZIqq10folTQrs7L1dYLQj0XaG2K3NIs_apK40/edit#gid=0"",""bd!A1:N1000""),11,FALSE))"),"")</f>
        <v/>
      </c>
      <c r="F928" s="5" t="str">
        <f>IFERROR(__xludf.DUMMYFUNCTION("if(A928="""","""",SPLIT(E928,"",""))"),"")</f>
        <v/>
      </c>
      <c r="G928" s="5"/>
      <c r="H928" s="6" t="str">
        <f t="shared" si="1"/>
        <v/>
      </c>
      <c r="K928" s="7"/>
    </row>
    <row r="929">
      <c r="A929" s="8"/>
      <c r="B929" s="5" t="str">
        <f>IFERROR(__xludf.DUMMYFUNCTION("IF(A929="""","""",VLOOKUP(A929,IMPORTRANGE(""https://docs.google.com/spreadsheets/d/1Kz8qNPZIqq10folTQrs7L1dYLQj0XaG2K3NIs_apK40/edit#gid=0"",""bd!A1:N1000""),2,FALSE))"),"")</f>
        <v/>
      </c>
      <c r="C929" s="5" t="str">
        <f>IFERROR(__xludf.DUMMYFUNCTION("IF($A929="""","""",VLOOKUP($A929,IMPORTRANGE(""https://docs.google.com/spreadsheets/d/1Kz8qNPZIqq10folTQrs7L1dYLQj0XaG2K3NIs_apK40/edit#gid=0"",""bd!A1:N1000""),3,FALSE))"),"")</f>
        <v/>
      </c>
      <c r="D929" s="5" t="str">
        <f>IFERROR(__xludf.DUMMYFUNCTION("IF($A929="""","""",VLOOKUP($A929,IMPORTRANGE(""https://docs.google.com/spreadsheets/d/1Kz8qNPZIqq10folTQrs7L1dYLQj0XaG2K3NIs_apK40/edit#gid=0"",""bd!A1:N1000""),12,FALSE))"),"")</f>
        <v/>
      </c>
      <c r="E929" s="5" t="str">
        <f>IFERROR(__xludf.DUMMYFUNCTION("IF($A929="""","""",VLOOKUP($A929,IMPORTRANGE(""https://docs.google.com/spreadsheets/d/1Kz8qNPZIqq10folTQrs7L1dYLQj0XaG2K3NIs_apK40/edit#gid=0"",""bd!A1:N1000""),11,FALSE))"),"")</f>
        <v/>
      </c>
      <c r="F929" s="5" t="str">
        <f>IFERROR(__xludf.DUMMYFUNCTION("if(A929="""","""",SPLIT(E929,"",""))"),"")</f>
        <v/>
      </c>
      <c r="G929" s="5"/>
      <c r="H929" s="6" t="str">
        <f t="shared" si="1"/>
        <v/>
      </c>
      <c r="K929" s="7"/>
    </row>
    <row r="930">
      <c r="A930" s="8"/>
      <c r="B930" s="5" t="str">
        <f>IFERROR(__xludf.DUMMYFUNCTION("IF(A930="""","""",VLOOKUP(A930,IMPORTRANGE(""https://docs.google.com/spreadsheets/d/1Kz8qNPZIqq10folTQrs7L1dYLQj0XaG2K3NIs_apK40/edit#gid=0"",""bd!A1:N1000""),2,FALSE))"),"")</f>
        <v/>
      </c>
      <c r="C930" s="5" t="str">
        <f>IFERROR(__xludf.DUMMYFUNCTION("IF($A930="""","""",VLOOKUP($A930,IMPORTRANGE(""https://docs.google.com/spreadsheets/d/1Kz8qNPZIqq10folTQrs7L1dYLQj0XaG2K3NIs_apK40/edit#gid=0"",""bd!A1:N1000""),3,FALSE))"),"")</f>
        <v/>
      </c>
      <c r="D930" s="5" t="str">
        <f>IFERROR(__xludf.DUMMYFUNCTION("IF($A930="""","""",VLOOKUP($A930,IMPORTRANGE(""https://docs.google.com/spreadsheets/d/1Kz8qNPZIqq10folTQrs7L1dYLQj0XaG2K3NIs_apK40/edit#gid=0"",""bd!A1:N1000""),12,FALSE))"),"")</f>
        <v/>
      </c>
      <c r="E930" s="5" t="str">
        <f>IFERROR(__xludf.DUMMYFUNCTION("IF($A930="""","""",VLOOKUP($A930,IMPORTRANGE(""https://docs.google.com/spreadsheets/d/1Kz8qNPZIqq10folTQrs7L1dYLQj0XaG2K3NIs_apK40/edit#gid=0"",""bd!A1:N1000""),11,FALSE))"),"")</f>
        <v/>
      </c>
      <c r="F930" s="5" t="str">
        <f>IFERROR(__xludf.DUMMYFUNCTION("if(A930="""","""",SPLIT(E930,"",""))"),"")</f>
        <v/>
      </c>
      <c r="G930" s="5"/>
      <c r="H930" s="6" t="str">
        <f t="shared" si="1"/>
        <v/>
      </c>
      <c r="K930" s="7"/>
    </row>
    <row r="931">
      <c r="A931" s="8"/>
      <c r="B931" s="5" t="str">
        <f>IFERROR(__xludf.DUMMYFUNCTION("IF(A931="""","""",VLOOKUP(A931,IMPORTRANGE(""https://docs.google.com/spreadsheets/d/1Kz8qNPZIqq10folTQrs7L1dYLQj0XaG2K3NIs_apK40/edit#gid=0"",""bd!A1:N1000""),2,FALSE))"),"")</f>
        <v/>
      </c>
      <c r="C931" s="5" t="str">
        <f>IFERROR(__xludf.DUMMYFUNCTION("IF($A931="""","""",VLOOKUP($A931,IMPORTRANGE(""https://docs.google.com/spreadsheets/d/1Kz8qNPZIqq10folTQrs7L1dYLQj0XaG2K3NIs_apK40/edit#gid=0"",""bd!A1:N1000""),3,FALSE))"),"")</f>
        <v/>
      </c>
      <c r="D931" s="5" t="str">
        <f>IFERROR(__xludf.DUMMYFUNCTION("IF($A931="""","""",VLOOKUP($A931,IMPORTRANGE(""https://docs.google.com/spreadsheets/d/1Kz8qNPZIqq10folTQrs7L1dYLQj0XaG2K3NIs_apK40/edit#gid=0"",""bd!A1:N1000""),12,FALSE))"),"")</f>
        <v/>
      </c>
      <c r="E931" s="5" t="str">
        <f>IFERROR(__xludf.DUMMYFUNCTION("IF($A931="""","""",VLOOKUP($A931,IMPORTRANGE(""https://docs.google.com/spreadsheets/d/1Kz8qNPZIqq10folTQrs7L1dYLQj0XaG2K3NIs_apK40/edit#gid=0"",""bd!A1:N1000""),11,FALSE))"),"")</f>
        <v/>
      </c>
      <c r="F931" s="5" t="str">
        <f>IFERROR(__xludf.DUMMYFUNCTION("if(A931="""","""",SPLIT(E931,"",""))"),"")</f>
        <v/>
      </c>
      <c r="G931" s="5"/>
      <c r="H931" s="6" t="str">
        <f t="shared" si="1"/>
        <v/>
      </c>
      <c r="K931" s="7"/>
    </row>
    <row r="932">
      <c r="A932" s="8"/>
      <c r="B932" s="5" t="str">
        <f>IFERROR(__xludf.DUMMYFUNCTION("IF(A932="""","""",VLOOKUP(A932,IMPORTRANGE(""https://docs.google.com/spreadsheets/d/1Kz8qNPZIqq10folTQrs7L1dYLQj0XaG2K3NIs_apK40/edit#gid=0"",""bd!A1:N1000""),2,FALSE))"),"")</f>
        <v/>
      </c>
      <c r="C932" s="5" t="str">
        <f>IFERROR(__xludf.DUMMYFUNCTION("IF($A932="""","""",VLOOKUP($A932,IMPORTRANGE(""https://docs.google.com/spreadsheets/d/1Kz8qNPZIqq10folTQrs7L1dYLQj0XaG2K3NIs_apK40/edit#gid=0"",""bd!A1:N1000""),3,FALSE))"),"")</f>
        <v/>
      </c>
      <c r="D932" s="5" t="str">
        <f>IFERROR(__xludf.DUMMYFUNCTION("IF($A932="""","""",VLOOKUP($A932,IMPORTRANGE(""https://docs.google.com/spreadsheets/d/1Kz8qNPZIqq10folTQrs7L1dYLQj0XaG2K3NIs_apK40/edit#gid=0"",""bd!A1:N1000""),12,FALSE))"),"")</f>
        <v/>
      </c>
      <c r="E932" s="5" t="str">
        <f>IFERROR(__xludf.DUMMYFUNCTION("IF($A932="""","""",VLOOKUP($A932,IMPORTRANGE(""https://docs.google.com/spreadsheets/d/1Kz8qNPZIqq10folTQrs7L1dYLQj0XaG2K3NIs_apK40/edit#gid=0"",""bd!A1:N1000""),11,FALSE))"),"")</f>
        <v/>
      </c>
      <c r="F932" s="5" t="str">
        <f>IFERROR(__xludf.DUMMYFUNCTION("if(A932="""","""",SPLIT(E932,"",""))"),"")</f>
        <v/>
      </c>
      <c r="G932" s="5"/>
      <c r="H932" s="6" t="str">
        <f t="shared" si="1"/>
        <v/>
      </c>
      <c r="K932" s="7"/>
    </row>
    <row r="933">
      <c r="A933" s="8"/>
      <c r="B933" s="5" t="str">
        <f>IFERROR(__xludf.DUMMYFUNCTION("IF(A933="""","""",VLOOKUP(A933,IMPORTRANGE(""https://docs.google.com/spreadsheets/d/1Kz8qNPZIqq10folTQrs7L1dYLQj0XaG2K3NIs_apK40/edit#gid=0"",""bd!A1:N1000""),2,FALSE))"),"")</f>
        <v/>
      </c>
      <c r="C933" s="5" t="str">
        <f>IFERROR(__xludf.DUMMYFUNCTION("IF($A933="""","""",VLOOKUP($A933,IMPORTRANGE(""https://docs.google.com/spreadsheets/d/1Kz8qNPZIqq10folTQrs7L1dYLQj0XaG2K3NIs_apK40/edit#gid=0"",""bd!A1:N1000""),3,FALSE))"),"")</f>
        <v/>
      </c>
      <c r="D933" s="5" t="str">
        <f>IFERROR(__xludf.DUMMYFUNCTION("IF($A933="""","""",VLOOKUP($A933,IMPORTRANGE(""https://docs.google.com/spreadsheets/d/1Kz8qNPZIqq10folTQrs7L1dYLQj0XaG2K3NIs_apK40/edit#gid=0"",""bd!A1:N1000""),12,FALSE))"),"")</f>
        <v/>
      </c>
      <c r="E933" s="5" t="str">
        <f>IFERROR(__xludf.DUMMYFUNCTION("IF($A933="""","""",VLOOKUP($A933,IMPORTRANGE(""https://docs.google.com/spreadsheets/d/1Kz8qNPZIqq10folTQrs7L1dYLQj0XaG2K3NIs_apK40/edit#gid=0"",""bd!A1:N1000""),11,FALSE))"),"")</f>
        <v/>
      </c>
      <c r="F933" s="5" t="str">
        <f>IFERROR(__xludf.DUMMYFUNCTION("if(A933="""","""",SPLIT(E933,"",""))"),"")</f>
        <v/>
      </c>
      <c r="G933" s="5"/>
      <c r="H933" s="6" t="str">
        <f t="shared" si="1"/>
        <v/>
      </c>
      <c r="K933" s="7"/>
    </row>
    <row r="934">
      <c r="A934" s="8"/>
      <c r="B934" s="5" t="str">
        <f>IFERROR(__xludf.DUMMYFUNCTION("IF(A934="""","""",VLOOKUP(A934,IMPORTRANGE(""https://docs.google.com/spreadsheets/d/1Kz8qNPZIqq10folTQrs7L1dYLQj0XaG2K3NIs_apK40/edit#gid=0"",""bd!A1:N1000""),2,FALSE))"),"")</f>
        <v/>
      </c>
      <c r="C934" s="5" t="str">
        <f>IFERROR(__xludf.DUMMYFUNCTION("IF($A934="""","""",VLOOKUP($A934,IMPORTRANGE(""https://docs.google.com/spreadsheets/d/1Kz8qNPZIqq10folTQrs7L1dYLQj0XaG2K3NIs_apK40/edit#gid=0"",""bd!A1:N1000""),3,FALSE))"),"")</f>
        <v/>
      </c>
      <c r="D934" s="5" t="str">
        <f>IFERROR(__xludf.DUMMYFUNCTION("IF($A934="""","""",VLOOKUP($A934,IMPORTRANGE(""https://docs.google.com/spreadsheets/d/1Kz8qNPZIqq10folTQrs7L1dYLQj0XaG2K3NIs_apK40/edit#gid=0"",""bd!A1:N1000""),12,FALSE))"),"")</f>
        <v/>
      </c>
      <c r="E934" s="5" t="str">
        <f>IFERROR(__xludf.DUMMYFUNCTION("IF($A934="""","""",VLOOKUP($A934,IMPORTRANGE(""https://docs.google.com/spreadsheets/d/1Kz8qNPZIqq10folTQrs7L1dYLQj0XaG2K3NIs_apK40/edit#gid=0"",""bd!A1:N1000""),11,FALSE))"),"")</f>
        <v/>
      </c>
      <c r="F934" s="5" t="str">
        <f>IFERROR(__xludf.DUMMYFUNCTION("if(A934="""","""",SPLIT(E934,"",""))"),"")</f>
        <v/>
      </c>
      <c r="G934" s="5"/>
      <c r="H934" s="6" t="str">
        <f t="shared" si="1"/>
        <v/>
      </c>
      <c r="K934" s="7"/>
    </row>
    <row r="935">
      <c r="A935" s="8"/>
      <c r="B935" s="5" t="str">
        <f>IFERROR(__xludf.DUMMYFUNCTION("IF(A935="""","""",VLOOKUP(A935,IMPORTRANGE(""https://docs.google.com/spreadsheets/d/1Kz8qNPZIqq10folTQrs7L1dYLQj0XaG2K3NIs_apK40/edit#gid=0"",""bd!A1:N1000""),2,FALSE))"),"")</f>
        <v/>
      </c>
      <c r="C935" s="5" t="str">
        <f>IFERROR(__xludf.DUMMYFUNCTION("IF($A935="""","""",VLOOKUP($A935,IMPORTRANGE(""https://docs.google.com/spreadsheets/d/1Kz8qNPZIqq10folTQrs7L1dYLQj0XaG2K3NIs_apK40/edit#gid=0"",""bd!A1:N1000""),3,FALSE))"),"")</f>
        <v/>
      </c>
      <c r="D935" s="5" t="str">
        <f>IFERROR(__xludf.DUMMYFUNCTION("IF($A935="""","""",VLOOKUP($A935,IMPORTRANGE(""https://docs.google.com/spreadsheets/d/1Kz8qNPZIqq10folTQrs7L1dYLQj0XaG2K3NIs_apK40/edit#gid=0"",""bd!A1:N1000""),12,FALSE))"),"")</f>
        <v/>
      </c>
      <c r="E935" s="5" t="str">
        <f>IFERROR(__xludf.DUMMYFUNCTION("IF($A935="""","""",VLOOKUP($A935,IMPORTRANGE(""https://docs.google.com/spreadsheets/d/1Kz8qNPZIqq10folTQrs7L1dYLQj0XaG2K3NIs_apK40/edit#gid=0"",""bd!A1:N1000""),11,FALSE))"),"")</f>
        <v/>
      </c>
      <c r="F935" s="5" t="str">
        <f>IFERROR(__xludf.DUMMYFUNCTION("if(A935="""","""",SPLIT(E935,"",""))"),"")</f>
        <v/>
      </c>
      <c r="G935" s="5"/>
      <c r="H935" s="6" t="str">
        <f t="shared" si="1"/>
        <v/>
      </c>
      <c r="K935" s="7"/>
    </row>
    <row r="936">
      <c r="A936" s="8"/>
      <c r="B936" s="5" t="str">
        <f>IFERROR(__xludf.DUMMYFUNCTION("IF(A936="""","""",VLOOKUP(A936,IMPORTRANGE(""https://docs.google.com/spreadsheets/d/1Kz8qNPZIqq10folTQrs7L1dYLQj0XaG2K3NIs_apK40/edit#gid=0"",""bd!A1:N1000""),2,FALSE))"),"")</f>
        <v/>
      </c>
      <c r="C936" s="5" t="str">
        <f>IFERROR(__xludf.DUMMYFUNCTION("IF($A936="""","""",VLOOKUP($A936,IMPORTRANGE(""https://docs.google.com/spreadsheets/d/1Kz8qNPZIqq10folTQrs7L1dYLQj0XaG2K3NIs_apK40/edit#gid=0"",""bd!A1:N1000""),3,FALSE))"),"")</f>
        <v/>
      </c>
      <c r="D936" s="5" t="str">
        <f>IFERROR(__xludf.DUMMYFUNCTION("IF($A936="""","""",VLOOKUP($A936,IMPORTRANGE(""https://docs.google.com/spreadsheets/d/1Kz8qNPZIqq10folTQrs7L1dYLQj0XaG2K3NIs_apK40/edit#gid=0"",""bd!A1:N1000""),12,FALSE))"),"")</f>
        <v/>
      </c>
      <c r="E936" s="5" t="str">
        <f>IFERROR(__xludf.DUMMYFUNCTION("IF($A936="""","""",VLOOKUP($A936,IMPORTRANGE(""https://docs.google.com/spreadsheets/d/1Kz8qNPZIqq10folTQrs7L1dYLQj0XaG2K3NIs_apK40/edit#gid=0"",""bd!A1:N1000""),11,FALSE))"),"")</f>
        <v/>
      </c>
      <c r="F936" s="5" t="str">
        <f>IFERROR(__xludf.DUMMYFUNCTION("if(A936="""","""",SPLIT(E936,"",""))"),"")</f>
        <v/>
      </c>
      <c r="G936" s="5"/>
      <c r="H936" s="6" t="str">
        <f t="shared" si="1"/>
        <v/>
      </c>
      <c r="K936" s="7"/>
    </row>
    <row r="937">
      <c r="A937" s="8"/>
      <c r="B937" s="5" t="str">
        <f>IFERROR(__xludf.DUMMYFUNCTION("IF(A937="""","""",VLOOKUP(A937,IMPORTRANGE(""https://docs.google.com/spreadsheets/d/1Kz8qNPZIqq10folTQrs7L1dYLQj0XaG2K3NIs_apK40/edit#gid=0"",""bd!A1:N1000""),2,FALSE))"),"")</f>
        <v/>
      </c>
      <c r="C937" s="5" t="str">
        <f>IFERROR(__xludf.DUMMYFUNCTION("IF($A937="""","""",VLOOKUP($A937,IMPORTRANGE(""https://docs.google.com/spreadsheets/d/1Kz8qNPZIqq10folTQrs7L1dYLQj0XaG2K3NIs_apK40/edit#gid=0"",""bd!A1:N1000""),3,FALSE))"),"")</f>
        <v/>
      </c>
      <c r="D937" s="5" t="str">
        <f>IFERROR(__xludf.DUMMYFUNCTION("IF($A937="""","""",VLOOKUP($A937,IMPORTRANGE(""https://docs.google.com/spreadsheets/d/1Kz8qNPZIqq10folTQrs7L1dYLQj0XaG2K3NIs_apK40/edit#gid=0"",""bd!A1:N1000""),12,FALSE))"),"")</f>
        <v/>
      </c>
      <c r="E937" s="5" t="str">
        <f>IFERROR(__xludf.DUMMYFUNCTION("IF($A937="""","""",VLOOKUP($A937,IMPORTRANGE(""https://docs.google.com/spreadsheets/d/1Kz8qNPZIqq10folTQrs7L1dYLQj0XaG2K3NIs_apK40/edit#gid=0"",""bd!A1:N1000""),11,FALSE))"),"")</f>
        <v/>
      </c>
      <c r="F937" s="5" t="str">
        <f>IFERROR(__xludf.DUMMYFUNCTION("if(A937="""","""",SPLIT(E937,"",""))"),"")</f>
        <v/>
      </c>
      <c r="G937" s="5"/>
      <c r="H937" s="6" t="str">
        <f t="shared" si="1"/>
        <v/>
      </c>
      <c r="K937" s="7"/>
    </row>
    <row r="938">
      <c r="A938" s="8"/>
      <c r="B938" s="5" t="str">
        <f>IFERROR(__xludf.DUMMYFUNCTION("IF(A938="""","""",VLOOKUP(A938,IMPORTRANGE(""https://docs.google.com/spreadsheets/d/1Kz8qNPZIqq10folTQrs7L1dYLQj0XaG2K3NIs_apK40/edit#gid=0"",""bd!A1:N1000""),2,FALSE))"),"")</f>
        <v/>
      </c>
      <c r="C938" s="5" t="str">
        <f>IFERROR(__xludf.DUMMYFUNCTION("IF($A938="""","""",VLOOKUP($A938,IMPORTRANGE(""https://docs.google.com/spreadsheets/d/1Kz8qNPZIqq10folTQrs7L1dYLQj0XaG2K3NIs_apK40/edit#gid=0"",""bd!A1:N1000""),3,FALSE))"),"")</f>
        <v/>
      </c>
      <c r="D938" s="5" t="str">
        <f>IFERROR(__xludf.DUMMYFUNCTION("IF($A938="""","""",VLOOKUP($A938,IMPORTRANGE(""https://docs.google.com/spreadsheets/d/1Kz8qNPZIqq10folTQrs7L1dYLQj0XaG2K3NIs_apK40/edit#gid=0"",""bd!A1:N1000""),12,FALSE))"),"")</f>
        <v/>
      </c>
      <c r="E938" s="5" t="str">
        <f>IFERROR(__xludf.DUMMYFUNCTION("IF($A938="""","""",VLOOKUP($A938,IMPORTRANGE(""https://docs.google.com/spreadsheets/d/1Kz8qNPZIqq10folTQrs7L1dYLQj0XaG2K3NIs_apK40/edit#gid=0"",""bd!A1:N1000""),11,FALSE))"),"")</f>
        <v/>
      </c>
      <c r="F938" s="5" t="str">
        <f>IFERROR(__xludf.DUMMYFUNCTION("if(A938="""","""",SPLIT(E938,"",""))"),"")</f>
        <v/>
      </c>
      <c r="G938" s="5"/>
      <c r="H938" s="6" t="str">
        <f t="shared" si="1"/>
        <v/>
      </c>
      <c r="K938" s="7"/>
    </row>
    <row r="939">
      <c r="A939" s="8"/>
      <c r="B939" s="5" t="str">
        <f>IFERROR(__xludf.DUMMYFUNCTION("IF(A939="""","""",VLOOKUP(A939,IMPORTRANGE(""https://docs.google.com/spreadsheets/d/1Kz8qNPZIqq10folTQrs7L1dYLQj0XaG2K3NIs_apK40/edit#gid=0"",""bd!A1:N1000""),2,FALSE))"),"")</f>
        <v/>
      </c>
      <c r="C939" s="5" t="str">
        <f>IFERROR(__xludf.DUMMYFUNCTION("IF($A939="""","""",VLOOKUP($A939,IMPORTRANGE(""https://docs.google.com/spreadsheets/d/1Kz8qNPZIqq10folTQrs7L1dYLQj0XaG2K3NIs_apK40/edit#gid=0"",""bd!A1:N1000""),3,FALSE))"),"")</f>
        <v/>
      </c>
      <c r="D939" s="5" t="str">
        <f>IFERROR(__xludf.DUMMYFUNCTION("IF($A939="""","""",VLOOKUP($A939,IMPORTRANGE(""https://docs.google.com/spreadsheets/d/1Kz8qNPZIqq10folTQrs7L1dYLQj0XaG2K3NIs_apK40/edit#gid=0"",""bd!A1:N1000""),12,FALSE))"),"")</f>
        <v/>
      </c>
      <c r="E939" s="5" t="str">
        <f>IFERROR(__xludf.DUMMYFUNCTION("IF($A939="""","""",VLOOKUP($A939,IMPORTRANGE(""https://docs.google.com/spreadsheets/d/1Kz8qNPZIqq10folTQrs7L1dYLQj0XaG2K3NIs_apK40/edit#gid=0"",""bd!A1:N1000""),11,FALSE))"),"")</f>
        <v/>
      </c>
      <c r="F939" s="5" t="str">
        <f>IFERROR(__xludf.DUMMYFUNCTION("if(A939="""","""",SPLIT(E939,"",""))"),"")</f>
        <v/>
      </c>
      <c r="G939" s="5"/>
      <c r="H939" s="6" t="str">
        <f t="shared" si="1"/>
        <v/>
      </c>
      <c r="K939" s="7"/>
    </row>
    <row r="940">
      <c r="A940" s="8"/>
      <c r="B940" s="5" t="str">
        <f>IFERROR(__xludf.DUMMYFUNCTION("IF(A940="""","""",VLOOKUP(A940,IMPORTRANGE(""https://docs.google.com/spreadsheets/d/1Kz8qNPZIqq10folTQrs7L1dYLQj0XaG2K3NIs_apK40/edit#gid=0"",""bd!A1:N1000""),2,FALSE))"),"")</f>
        <v/>
      </c>
      <c r="C940" s="5" t="str">
        <f>IFERROR(__xludf.DUMMYFUNCTION("IF($A940="""","""",VLOOKUP($A940,IMPORTRANGE(""https://docs.google.com/spreadsheets/d/1Kz8qNPZIqq10folTQrs7L1dYLQj0XaG2K3NIs_apK40/edit#gid=0"",""bd!A1:N1000""),3,FALSE))"),"")</f>
        <v/>
      </c>
      <c r="D940" s="5" t="str">
        <f>IFERROR(__xludf.DUMMYFUNCTION("IF($A940="""","""",VLOOKUP($A940,IMPORTRANGE(""https://docs.google.com/spreadsheets/d/1Kz8qNPZIqq10folTQrs7L1dYLQj0XaG2K3NIs_apK40/edit#gid=0"",""bd!A1:N1000""),12,FALSE))"),"")</f>
        <v/>
      </c>
      <c r="E940" s="5" t="str">
        <f>IFERROR(__xludf.DUMMYFUNCTION("IF($A940="""","""",VLOOKUP($A940,IMPORTRANGE(""https://docs.google.com/spreadsheets/d/1Kz8qNPZIqq10folTQrs7L1dYLQj0XaG2K3NIs_apK40/edit#gid=0"",""bd!A1:N1000""),11,FALSE))"),"")</f>
        <v/>
      </c>
      <c r="F940" s="5" t="str">
        <f>IFERROR(__xludf.DUMMYFUNCTION("if(A940="""","""",SPLIT(E940,"",""))"),"")</f>
        <v/>
      </c>
      <c r="G940" s="5"/>
      <c r="H940" s="6" t="str">
        <f t="shared" si="1"/>
        <v/>
      </c>
      <c r="K940" s="7"/>
    </row>
    <row r="941">
      <c r="A941" s="8"/>
      <c r="B941" s="5" t="str">
        <f>IFERROR(__xludf.DUMMYFUNCTION("IF(A941="""","""",VLOOKUP(A941,IMPORTRANGE(""https://docs.google.com/spreadsheets/d/1Kz8qNPZIqq10folTQrs7L1dYLQj0XaG2K3NIs_apK40/edit#gid=0"",""bd!A1:N1000""),2,FALSE))"),"")</f>
        <v/>
      </c>
      <c r="C941" s="5" t="str">
        <f>IFERROR(__xludf.DUMMYFUNCTION("IF($A941="""","""",VLOOKUP($A941,IMPORTRANGE(""https://docs.google.com/spreadsheets/d/1Kz8qNPZIqq10folTQrs7L1dYLQj0XaG2K3NIs_apK40/edit#gid=0"",""bd!A1:N1000""),3,FALSE))"),"")</f>
        <v/>
      </c>
      <c r="D941" s="5" t="str">
        <f>IFERROR(__xludf.DUMMYFUNCTION("IF($A941="""","""",VLOOKUP($A941,IMPORTRANGE(""https://docs.google.com/spreadsheets/d/1Kz8qNPZIqq10folTQrs7L1dYLQj0XaG2K3NIs_apK40/edit#gid=0"",""bd!A1:N1000""),12,FALSE))"),"")</f>
        <v/>
      </c>
      <c r="E941" s="5" t="str">
        <f>IFERROR(__xludf.DUMMYFUNCTION("IF($A941="""","""",VLOOKUP($A941,IMPORTRANGE(""https://docs.google.com/spreadsheets/d/1Kz8qNPZIqq10folTQrs7L1dYLQj0XaG2K3NIs_apK40/edit#gid=0"",""bd!A1:N1000""),11,FALSE))"),"")</f>
        <v/>
      </c>
      <c r="F941" s="5" t="str">
        <f>IFERROR(__xludf.DUMMYFUNCTION("if(A941="""","""",SPLIT(E941,"",""))"),"")</f>
        <v/>
      </c>
      <c r="G941" s="5"/>
      <c r="H941" s="6" t="str">
        <f t="shared" si="1"/>
        <v/>
      </c>
      <c r="K941" s="7"/>
    </row>
    <row r="942">
      <c r="A942" s="8"/>
      <c r="B942" s="5" t="str">
        <f>IFERROR(__xludf.DUMMYFUNCTION("IF(A942="""","""",VLOOKUP(A942,IMPORTRANGE(""https://docs.google.com/spreadsheets/d/1Kz8qNPZIqq10folTQrs7L1dYLQj0XaG2K3NIs_apK40/edit#gid=0"",""bd!A1:N1000""),2,FALSE))"),"")</f>
        <v/>
      </c>
      <c r="C942" s="5" t="str">
        <f>IFERROR(__xludf.DUMMYFUNCTION("IF($A942="""","""",VLOOKUP($A942,IMPORTRANGE(""https://docs.google.com/spreadsheets/d/1Kz8qNPZIqq10folTQrs7L1dYLQj0XaG2K3NIs_apK40/edit#gid=0"",""bd!A1:N1000""),3,FALSE))"),"")</f>
        <v/>
      </c>
      <c r="D942" s="5" t="str">
        <f>IFERROR(__xludf.DUMMYFUNCTION("IF($A942="""","""",VLOOKUP($A942,IMPORTRANGE(""https://docs.google.com/spreadsheets/d/1Kz8qNPZIqq10folTQrs7L1dYLQj0XaG2K3NIs_apK40/edit#gid=0"",""bd!A1:N1000""),12,FALSE))"),"")</f>
        <v/>
      </c>
      <c r="E942" s="5" t="str">
        <f>IFERROR(__xludf.DUMMYFUNCTION("IF($A942="""","""",VLOOKUP($A942,IMPORTRANGE(""https://docs.google.com/spreadsheets/d/1Kz8qNPZIqq10folTQrs7L1dYLQj0XaG2K3NIs_apK40/edit#gid=0"",""bd!A1:N1000""),11,FALSE))"),"")</f>
        <v/>
      </c>
      <c r="F942" s="5" t="str">
        <f>IFERROR(__xludf.DUMMYFUNCTION("if(A942="""","""",SPLIT(E942,"",""))"),"")</f>
        <v/>
      </c>
      <c r="G942" s="5"/>
      <c r="H942" s="6" t="str">
        <f t="shared" si="1"/>
        <v/>
      </c>
      <c r="K942" s="7"/>
    </row>
    <row r="943">
      <c r="A943" s="8"/>
      <c r="B943" s="5" t="str">
        <f>IFERROR(__xludf.DUMMYFUNCTION("IF(A943="""","""",VLOOKUP(A943,IMPORTRANGE(""https://docs.google.com/spreadsheets/d/1Kz8qNPZIqq10folTQrs7L1dYLQj0XaG2K3NIs_apK40/edit#gid=0"",""bd!A1:N1000""),2,FALSE))"),"")</f>
        <v/>
      </c>
      <c r="C943" s="5" t="str">
        <f>IFERROR(__xludf.DUMMYFUNCTION("IF($A943="""","""",VLOOKUP($A943,IMPORTRANGE(""https://docs.google.com/spreadsheets/d/1Kz8qNPZIqq10folTQrs7L1dYLQj0XaG2K3NIs_apK40/edit#gid=0"",""bd!A1:N1000""),3,FALSE))"),"")</f>
        <v/>
      </c>
      <c r="D943" s="5" t="str">
        <f>IFERROR(__xludf.DUMMYFUNCTION("IF($A943="""","""",VLOOKUP($A943,IMPORTRANGE(""https://docs.google.com/spreadsheets/d/1Kz8qNPZIqq10folTQrs7L1dYLQj0XaG2K3NIs_apK40/edit#gid=0"",""bd!A1:N1000""),12,FALSE))"),"")</f>
        <v/>
      </c>
      <c r="E943" s="5" t="str">
        <f>IFERROR(__xludf.DUMMYFUNCTION("IF($A943="""","""",VLOOKUP($A943,IMPORTRANGE(""https://docs.google.com/spreadsheets/d/1Kz8qNPZIqq10folTQrs7L1dYLQj0XaG2K3NIs_apK40/edit#gid=0"",""bd!A1:N1000""),11,FALSE))"),"")</f>
        <v/>
      </c>
      <c r="F943" s="5" t="str">
        <f>IFERROR(__xludf.DUMMYFUNCTION("if(A943="""","""",SPLIT(E943,"",""))"),"")</f>
        <v/>
      </c>
      <c r="G943" s="5"/>
      <c r="H943" s="6" t="str">
        <f t="shared" si="1"/>
        <v/>
      </c>
      <c r="K943" s="7"/>
    </row>
    <row r="944">
      <c r="A944" s="8"/>
      <c r="B944" s="5" t="str">
        <f>IFERROR(__xludf.DUMMYFUNCTION("IF(A944="""","""",VLOOKUP(A944,IMPORTRANGE(""https://docs.google.com/spreadsheets/d/1Kz8qNPZIqq10folTQrs7L1dYLQj0XaG2K3NIs_apK40/edit#gid=0"",""bd!A1:N1000""),2,FALSE))"),"")</f>
        <v/>
      </c>
      <c r="C944" s="5" t="str">
        <f>IFERROR(__xludf.DUMMYFUNCTION("IF($A944="""","""",VLOOKUP($A944,IMPORTRANGE(""https://docs.google.com/spreadsheets/d/1Kz8qNPZIqq10folTQrs7L1dYLQj0XaG2K3NIs_apK40/edit#gid=0"",""bd!A1:N1000""),3,FALSE))"),"")</f>
        <v/>
      </c>
      <c r="D944" s="5" t="str">
        <f>IFERROR(__xludf.DUMMYFUNCTION("IF($A944="""","""",VLOOKUP($A944,IMPORTRANGE(""https://docs.google.com/spreadsheets/d/1Kz8qNPZIqq10folTQrs7L1dYLQj0XaG2K3NIs_apK40/edit#gid=0"",""bd!A1:N1000""),12,FALSE))"),"")</f>
        <v/>
      </c>
      <c r="E944" s="5" t="str">
        <f>IFERROR(__xludf.DUMMYFUNCTION("IF($A944="""","""",VLOOKUP($A944,IMPORTRANGE(""https://docs.google.com/spreadsheets/d/1Kz8qNPZIqq10folTQrs7L1dYLQj0XaG2K3NIs_apK40/edit#gid=0"",""bd!A1:N1000""),11,FALSE))"),"")</f>
        <v/>
      </c>
      <c r="F944" s="5" t="str">
        <f>IFERROR(__xludf.DUMMYFUNCTION("if(A944="""","""",SPLIT(E944,"",""))"),"")</f>
        <v/>
      </c>
      <c r="G944" s="5"/>
      <c r="H944" s="6" t="str">
        <f t="shared" si="1"/>
        <v/>
      </c>
      <c r="K944" s="7"/>
    </row>
    <row r="945">
      <c r="A945" s="8"/>
      <c r="B945" s="5" t="str">
        <f>IFERROR(__xludf.DUMMYFUNCTION("IF(A945="""","""",VLOOKUP(A945,IMPORTRANGE(""https://docs.google.com/spreadsheets/d/1Kz8qNPZIqq10folTQrs7L1dYLQj0XaG2K3NIs_apK40/edit#gid=0"",""bd!A1:N1000""),2,FALSE))"),"")</f>
        <v/>
      </c>
      <c r="C945" s="5" t="str">
        <f>IFERROR(__xludf.DUMMYFUNCTION("IF($A945="""","""",VLOOKUP($A945,IMPORTRANGE(""https://docs.google.com/spreadsheets/d/1Kz8qNPZIqq10folTQrs7L1dYLQj0XaG2K3NIs_apK40/edit#gid=0"",""bd!A1:N1000""),3,FALSE))"),"")</f>
        <v/>
      </c>
      <c r="D945" s="5" t="str">
        <f>IFERROR(__xludf.DUMMYFUNCTION("IF($A945="""","""",VLOOKUP($A945,IMPORTRANGE(""https://docs.google.com/spreadsheets/d/1Kz8qNPZIqq10folTQrs7L1dYLQj0XaG2K3NIs_apK40/edit#gid=0"",""bd!A1:N1000""),12,FALSE))"),"")</f>
        <v/>
      </c>
      <c r="E945" s="5" t="str">
        <f>IFERROR(__xludf.DUMMYFUNCTION("IF($A945="""","""",VLOOKUP($A945,IMPORTRANGE(""https://docs.google.com/spreadsheets/d/1Kz8qNPZIqq10folTQrs7L1dYLQj0XaG2K3NIs_apK40/edit#gid=0"",""bd!A1:N1000""),11,FALSE))"),"")</f>
        <v/>
      </c>
      <c r="F945" s="5" t="str">
        <f>IFERROR(__xludf.DUMMYFUNCTION("if(A945="""","""",SPLIT(E945,"",""))"),"")</f>
        <v/>
      </c>
      <c r="G945" s="5"/>
      <c r="H945" s="6" t="str">
        <f t="shared" si="1"/>
        <v/>
      </c>
      <c r="K945" s="7"/>
    </row>
    <row r="946">
      <c r="A946" s="8"/>
      <c r="B946" s="5" t="str">
        <f>IFERROR(__xludf.DUMMYFUNCTION("IF(A946="""","""",VLOOKUP(A946,IMPORTRANGE(""https://docs.google.com/spreadsheets/d/1Kz8qNPZIqq10folTQrs7L1dYLQj0XaG2K3NIs_apK40/edit#gid=0"",""bd!A1:N1000""),2,FALSE))"),"")</f>
        <v/>
      </c>
      <c r="C946" s="5" t="str">
        <f>IFERROR(__xludf.DUMMYFUNCTION("IF($A946="""","""",VLOOKUP($A946,IMPORTRANGE(""https://docs.google.com/spreadsheets/d/1Kz8qNPZIqq10folTQrs7L1dYLQj0XaG2K3NIs_apK40/edit#gid=0"",""bd!A1:N1000""),3,FALSE))"),"")</f>
        <v/>
      </c>
      <c r="D946" s="5" t="str">
        <f>IFERROR(__xludf.DUMMYFUNCTION("IF($A946="""","""",VLOOKUP($A946,IMPORTRANGE(""https://docs.google.com/spreadsheets/d/1Kz8qNPZIqq10folTQrs7L1dYLQj0XaG2K3NIs_apK40/edit#gid=0"",""bd!A1:N1000""),12,FALSE))"),"")</f>
        <v/>
      </c>
      <c r="E946" s="5" t="str">
        <f>IFERROR(__xludf.DUMMYFUNCTION("IF($A946="""","""",VLOOKUP($A946,IMPORTRANGE(""https://docs.google.com/spreadsheets/d/1Kz8qNPZIqq10folTQrs7L1dYLQj0XaG2K3NIs_apK40/edit#gid=0"",""bd!A1:N1000""),11,FALSE))"),"")</f>
        <v/>
      </c>
      <c r="F946" s="5" t="str">
        <f>IFERROR(__xludf.DUMMYFUNCTION("if(A946="""","""",SPLIT(E946,"",""))"),"")</f>
        <v/>
      </c>
      <c r="G946" s="5"/>
      <c r="H946" s="6" t="str">
        <f t="shared" si="1"/>
        <v/>
      </c>
      <c r="K946" s="7"/>
    </row>
    <row r="947">
      <c r="A947" s="8"/>
      <c r="B947" s="5" t="str">
        <f>IFERROR(__xludf.DUMMYFUNCTION("IF(A947="""","""",VLOOKUP(A947,IMPORTRANGE(""https://docs.google.com/spreadsheets/d/1Kz8qNPZIqq10folTQrs7L1dYLQj0XaG2K3NIs_apK40/edit#gid=0"",""bd!A1:N1000""),2,FALSE))"),"")</f>
        <v/>
      </c>
      <c r="C947" s="5" t="str">
        <f>IFERROR(__xludf.DUMMYFUNCTION("IF($A947="""","""",VLOOKUP($A947,IMPORTRANGE(""https://docs.google.com/spreadsheets/d/1Kz8qNPZIqq10folTQrs7L1dYLQj0XaG2K3NIs_apK40/edit#gid=0"",""bd!A1:N1000""),3,FALSE))"),"")</f>
        <v/>
      </c>
      <c r="D947" s="5" t="str">
        <f>IFERROR(__xludf.DUMMYFUNCTION("IF($A947="""","""",VLOOKUP($A947,IMPORTRANGE(""https://docs.google.com/spreadsheets/d/1Kz8qNPZIqq10folTQrs7L1dYLQj0XaG2K3NIs_apK40/edit#gid=0"",""bd!A1:N1000""),12,FALSE))"),"")</f>
        <v/>
      </c>
      <c r="E947" s="5" t="str">
        <f>IFERROR(__xludf.DUMMYFUNCTION("IF($A947="""","""",VLOOKUP($A947,IMPORTRANGE(""https://docs.google.com/spreadsheets/d/1Kz8qNPZIqq10folTQrs7L1dYLQj0XaG2K3NIs_apK40/edit#gid=0"",""bd!A1:N1000""),11,FALSE))"),"")</f>
        <v/>
      </c>
      <c r="F947" s="5" t="str">
        <f>IFERROR(__xludf.DUMMYFUNCTION("if(A947="""","""",SPLIT(E947,"",""))"),"")</f>
        <v/>
      </c>
      <c r="G947" s="5"/>
      <c r="H947" s="6" t="str">
        <f t="shared" si="1"/>
        <v/>
      </c>
      <c r="K947" s="7"/>
    </row>
    <row r="948">
      <c r="A948" s="8"/>
      <c r="B948" s="5" t="str">
        <f>IFERROR(__xludf.DUMMYFUNCTION("IF(A948="""","""",VLOOKUP(A948,IMPORTRANGE(""https://docs.google.com/spreadsheets/d/1Kz8qNPZIqq10folTQrs7L1dYLQj0XaG2K3NIs_apK40/edit#gid=0"",""bd!A1:N1000""),2,FALSE))"),"")</f>
        <v/>
      </c>
      <c r="C948" s="5" t="str">
        <f>IFERROR(__xludf.DUMMYFUNCTION("IF($A948="""","""",VLOOKUP($A948,IMPORTRANGE(""https://docs.google.com/spreadsheets/d/1Kz8qNPZIqq10folTQrs7L1dYLQj0XaG2K3NIs_apK40/edit#gid=0"",""bd!A1:N1000""),3,FALSE))"),"")</f>
        <v/>
      </c>
      <c r="D948" s="5" t="str">
        <f>IFERROR(__xludf.DUMMYFUNCTION("IF($A948="""","""",VLOOKUP($A948,IMPORTRANGE(""https://docs.google.com/spreadsheets/d/1Kz8qNPZIqq10folTQrs7L1dYLQj0XaG2K3NIs_apK40/edit#gid=0"",""bd!A1:N1000""),12,FALSE))"),"")</f>
        <v/>
      </c>
      <c r="E948" s="5" t="str">
        <f>IFERROR(__xludf.DUMMYFUNCTION("IF($A948="""","""",VLOOKUP($A948,IMPORTRANGE(""https://docs.google.com/spreadsheets/d/1Kz8qNPZIqq10folTQrs7L1dYLQj0XaG2K3NIs_apK40/edit#gid=0"",""bd!A1:N1000""),11,FALSE))"),"")</f>
        <v/>
      </c>
      <c r="F948" s="5" t="str">
        <f>IFERROR(__xludf.DUMMYFUNCTION("if(A948="""","""",SPLIT(E948,"",""))"),"")</f>
        <v/>
      </c>
      <c r="G948" s="5"/>
      <c r="H948" s="6" t="str">
        <f t="shared" si="1"/>
        <v/>
      </c>
      <c r="K948" s="7"/>
    </row>
    <row r="949">
      <c r="A949" s="8"/>
      <c r="B949" s="5" t="str">
        <f>IFERROR(__xludf.DUMMYFUNCTION("IF(A949="""","""",VLOOKUP(A949,IMPORTRANGE(""https://docs.google.com/spreadsheets/d/1Kz8qNPZIqq10folTQrs7L1dYLQj0XaG2K3NIs_apK40/edit#gid=0"",""bd!A1:N1000""),2,FALSE))"),"")</f>
        <v/>
      </c>
      <c r="C949" s="5" t="str">
        <f>IFERROR(__xludf.DUMMYFUNCTION("IF($A949="""","""",VLOOKUP($A949,IMPORTRANGE(""https://docs.google.com/spreadsheets/d/1Kz8qNPZIqq10folTQrs7L1dYLQj0XaG2K3NIs_apK40/edit#gid=0"",""bd!A1:N1000""),3,FALSE))"),"")</f>
        <v/>
      </c>
      <c r="D949" s="5" t="str">
        <f>IFERROR(__xludf.DUMMYFUNCTION("IF($A949="""","""",VLOOKUP($A949,IMPORTRANGE(""https://docs.google.com/spreadsheets/d/1Kz8qNPZIqq10folTQrs7L1dYLQj0XaG2K3NIs_apK40/edit#gid=0"",""bd!A1:N1000""),12,FALSE))"),"")</f>
        <v/>
      </c>
      <c r="E949" s="5" t="str">
        <f>IFERROR(__xludf.DUMMYFUNCTION("IF($A949="""","""",VLOOKUP($A949,IMPORTRANGE(""https://docs.google.com/spreadsheets/d/1Kz8qNPZIqq10folTQrs7L1dYLQj0XaG2K3NIs_apK40/edit#gid=0"",""bd!A1:N1000""),11,FALSE))"),"")</f>
        <v/>
      </c>
      <c r="F949" s="5" t="str">
        <f>IFERROR(__xludf.DUMMYFUNCTION("if(A949="""","""",SPLIT(E949,"",""))"),"")</f>
        <v/>
      </c>
      <c r="G949" s="5"/>
      <c r="H949" s="6" t="str">
        <f t="shared" si="1"/>
        <v/>
      </c>
      <c r="K949" s="7"/>
    </row>
    <row r="950">
      <c r="A950" s="8"/>
      <c r="B950" s="5" t="str">
        <f>IFERROR(__xludf.DUMMYFUNCTION("IF(A950="""","""",VLOOKUP(A950,IMPORTRANGE(""https://docs.google.com/spreadsheets/d/1Kz8qNPZIqq10folTQrs7L1dYLQj0XaG2K3NIs_apK40/edit#gid=0"",""bd!A1:N1000""),2,FALSE))"),"")</f>
        <v/>
      </c>
      <c r="C950" s="5" t="str">
        <f>IFERROR(__xludf.DUMMYFUNCTION("IF($A950="""","""",VLOOKUP($A950,IMPORTRANGE(""https://docs.google.com/spreadsheets/d/1Kz8qNPZIqq10folTQrs7L1dYLQj0XaG2K3NIs_apK40/edit#gid=0"",""bd!A1:N1000""),3,FALSE))"),"")</f>
        <v/>
      </c>
      <c r="D950" s="5" t="str">
        <f>IFERROR(__xludf.DUMMYFUNCTION("IF($A950="""","""",VLOOKUP($A950,IMPORTRANGE(""https://docs.google.com/spreadsheets/d/1Kz8qNPZIqq10folTQrs7L1dYLQj0XaG2K3NIs_apK40/edit#gid=0"",""bd!A1:N1000""),12,FALSE))"),"")</f>
        <v/>
      </c>
      <c r="E950" s="5" t="str">
        <f>IFERROR(__xludf.DUMMYFUNCTION("IF($A950="""","""",VLOOKUP($A950,IMPORTRANGE(""https://docs.google.com/spreadsheets/d/1Kz8qNPZIqq10folTQrs7L1dYLQj0XaG2K3NIs_apK40/edit#gid=0"",""bd!A1:N1000""),11,FALSE))"),"")</f>
        <v/>
      </c>
      <c r="F950" s="5" t="str">
        <f>IFERROR(__xludf.DUMMYFUNCTION("if(A950="""","""",SPLIT(E950,"",""))"),"")</f>
        <v/>
      </c>
      <c r="G950" s="5"/>
      <c r="H950" s="6" t="str">
        <f t="shared" si="1"/>
        <v/>
      </c>
      <c r="K950" s="7"/>
    </row>
    <row r="951">
      <c r="A951" s="8"/>
      <c r="B951" s="5" t="str">
        <f>IFERROR(__xludf.DUMMYFUNCTION("IF(A951="""","""",VLOOKUP(A951,IMPORTRANGE(""https://docs.google.com/spreadsheets/d/1Kz8qNPZIqq10folTQrs7L1dYLQj0XaG2K3NIs_apK40/edit#gid=0"",""bd!A1:N1000""),2,FALSE))"),"")</f>
        <v/>
      </c>
      <c r="C951" s="5" t="str">
        <f>IFERROR(__xludf.DUMMYFUNCTION("IF($A951="""","""",VLOOKUP($A951,IMPORTRANGE(""https://docs.google.com/spreadsheets/d/1Kz8qNPZIqq10folTQrs7L1dYLQj0XaG2K3NIs_apK40/edit#gid=0"",""bd!A1:N1000""),3,FALSE))"),"")</f>
        <v/>
      </c>
      <c r="D951" s="5" t="str">
        <f>IFERROR(__xludf.DUMMYFUNCTION("IF($A951="""","""",VLOOKUP($A951,IMPORTRANGE(""https://docs.google.com/spreadsheets/d/1Kz8qNPZIqq10folTQrs7L1dYLQj0XaG2K3NIs_apK40/edit#gid=0"",""bd!A1:N1000""),12,FALSE))"),"")</f>
        <v/>
      </c>
      <c r="E951" s="5" t="str">
        <f>IFERROR(__xludf.DUMMYFUNCTION("IF($A951="""","""",VLOOKUP($A951,IMPORTRANGE(""https://docs.google.com/spreadsheets/d/1Kz8qNPZIqq10folTQrs7L1dYLQj0XaG2K3NIs_apK40/edit#gid=0"",""bd!A1:N1000""),11,FALSE))"),"")</f>
        <v/>
      </c>
      <c r="F951" s="5" t="str">
        <f>IFERROR(__xludf.DUMMYFUNCTION("if(A951="""","""",SPLIT(E951,"",""))"),"")</f>
        <v/>
      </c>
      <c r="G951" s="5"/>
      <c r="H951" s="6" t="str">
        <f t="shared" si="1"/>
        <v/>
      </c>
      <c r="K951" s="7"/>
    </row>
    <row r="952">
      <c r="A952" s="8"/>
      <c r="B952" s="5" t="str">
        <f>IFERROR(__xludf.DUMMYFUNCTION("IF(A952="""","""",VLOOKUP(A952,IMPORTRANGE(""https://docs.google.com/spreadsheets/d/1Kz8qNPZIqq10folTQrs7L1dYLQj0XaG2K3NIs_apK40/edit#gid=0"",""bd!A1:N1000""),2,FALSE))"),"")</f>
        <v/>
      </c>
      <c r="C952" s="5" t="str">
        <f>IFERROR(__xludf.DUMMYFUNCTION("IF($A952="""","""",VLOOKUP($A952,IMPORTRANGE(""https://docs.google.com/spreadsheets/d/1Kz8qNPZIqq10folTQrs7L1dYLQj0XaG2K3NIs_apK40/edit#gid=0"",""bd!A1:N1000""),3,FALSE))"),"")</f>
        <v/>
      </c>
      <c r="D952" s="5" t="str">
        <f>IFERROR(__xludf.DUMMYFUNCTION("IF($A952="""","""",VLOOKUP($A952,IMPORTRANGE(""https://docs.google.com/spreadsheets/d/1Kz8qNPZIqq10folTQrs7L1dYLQj0XaG2K3NIs_apK40/edit#gid=0"",""bd!A1:N1000""),12,FALSE))"),"")</f>
        <v/>
      </c>
      <c r="E952" s="5" t="str">
        <f>IFERROR(__xludf.DUMMYFUNCTION("IF($A952="""","""",VLOOKUP($A952,IMPORTRANGE(""https://docs.google.com/spreadsheets/d/1Kz8qNPZIqq10folTQrs7L1dYLQj0XaG2K3NIs_apK40/edit#gid=0"",""bd!A1:N1000""),11,FALSE))"),"")</f>
        <v/>
      </c>
      <c r="F952" s="5" t="str">
        <f>IFERROR(__xludf.DUMMYFUNCTION("if(A952="""","""",SPLIT(E952,"",""))"),"")</f>
        <v/>
      </c>
      <c r="G952" s="5"/>
      <c r="H952" s="6" t="str">
        <f t="shared" si="1"/>
        <v/>
      </c>
      <c r="K952" s="7"/>
    </row>
    <row r="953">
      <c r="A953" s="8"/>
      <c r="B953" s="5" t="str">
        <f>IFERROR(__xludf.DUMMYFUNCTION("IF(A953="""","""",VLOOKUP(A953,IMPORTRANGE(""https://docs.google.com/spreadsheets/d/1Kz8qNPZIqq10folTQrs7L1dYLQj0XaG2K3NIs_apK40/edit#gid=0"",""bd!A1:N1000""),2,FALSE))"),"")</f>
        <v/>
      </c>
      <c r="C953" s="5" t="str">
        <f>IFERROR(__xludf.DUMMYFUNCTION("IF($A953="""","""",VLOOKUP($A953,IMPORTRANGE(""https://docs.google.com/spreadsheets/d/1Kz8qNPZIqq10folTQrs7L1dYLQj0XaG2K3NIs_apK40/edit#gid=0"",""bd!A1:N1000""),3,FALSE))"),"")</f>
        <v/>
      </c>
      <c r="D953" s="5" t="str">
        <f>IFERROR(__xludf.DUMMYFUNCTION("IF($A953="""","""",VLOOKUP($A953,IMPORTRANGE(""https://docs.google.com/spreadsheets/d/1Kz8qNPZIqq10folTQrs7L1dYLQj0XaG2K3NIs_apK40/edit#gid=0"",""bd!A1:N1000""),12,FALSE))"),"")</f>
        <v/>
      </c>
      <c r="E953" s="5" t="str">
        <f>IFERROR(__xludf.DUMMYFUNCTION("IF($A953="""","""",VLOOKUP($A953,IMPORTRANGE(""https://docs.google.com/spreadsheets/d/1Kz8qNPZIqq10folTQrs7L1dYLQj0XaG2K3NIs_apK40/edit#gid=0"",""bd!A1:N1000""),11,FALSE))"),"")</f>
        <v/>
      </c>
      <c r="F953" s="5" t="str">
        <f>IFERROR(__xludf.DUMMYFUNCTION("if(A953="""","""",SPLIT(E953,"",""))"),"")</f>
        <v/>
      </c>
      <c r="G953" s="5"/>
      <c r="H953" s="6" t="str">
        <f t="shared" si="1"/>
        <v/>
      </c>
      <c r="K953" s="7"/>
    </row>
    <row r="954">
      <c r="A954" s="8"/>
      <c r="B954" s="5" t="str">
        <f>IFERROR(__xludf.DUMMYFUNCTION("IF(A954="""","""",VLOOKUP(A954,IMPORTRANGE(""https://docs.google.com/spreadsheets/d/1Kz8qNPZIqq10folTQrs7L1dYLQj0XaG2K3NIs_apK40/edit#gid=0"",""bd!A1:N1000""),2,FALSE))"),"")</f>
        <v/>
      </c>
      <c r="C954" s="5" t="str">
        <f>IFERROR(__xludf.DUMMYFUNCTION("IF($A954="""","""",VLOOKUP($A954,IMPORTRANGE(""https://docs.google.com/spreadsheets/d/1Kz8qNPZIqq10folTQrs7L1dYLQj0XaG2K3NIs_apK40/edit#gid=0"",""bd!A1:N1000""),3,FALSE))"),"")</f>
        <v/>
      </c>
      <c r="D954" s="5" t="str">
        <f>IFERROR(__xludf.DUMMYFUNCTION("IF($A954="""","""",VLOOKUP($A954,IMPORTRANGE(""https://docs.google.com/spreadsheets/d/1Kz8qNPZIqq10folTQrs7L1dYLQj0XaG2K3NIs_apK40/edit#gid=0"",""bd!A1:N1000""),12,FALSE))"),"")</f>
        <v/>
      </c>
      <c r="E954" s="5" t="str">
        <f>IFERROR(__xludf.DUMMYFUNCTION("IF($A954="""","""",VLOOKUP($A954,IMPORTRANGE(""https://docs.google.com/spreadsheets/d/1Kz8qNPZIqq10folTQrs7L1dYLQj0XaG2K3NIs_apK40/edit#gid=0"",""bd!A1:N1000""),11,FALSE))"),"")</f>
        <v/>
      </c>
      <c r="F954" s="5" t="str">
        <f>IFERROR(__xludf.DUMMYFUNCTION("if(A954="""","""",SPLIT(E954,"",""))"),"")</f>
        <v/>
      </c>
      <c r="G954" s="5"/>
      <c r="H954" s="6" t="str">
        <f t="shared" si="1"/>
        <v/>
      </c>
      <c r="K954" s="7"/>
    </row>
    <row r="955">
      <c r="A955" s="8"/>
      <c r="B955" s="5" t="str">
        <f>IFERROR(__xludf.DUMMYFUNCTION("IF(A955="""","""",VLOOKUP(A955,IMPORTRANGE(""https://docs.google.com/spreadsheets/d/1Kz8qNPZIqq10folTQrs7L1dYLQj0XaG2K3NIs_apK40/edit#gid=0"",""bd!A1:N1000""),2,FALSE))"),"")</f>
        <v/>
      </c>
      <c r="C955" s="5" t="str">
        <f>IFERROR(__xludf.DUMMYFUNCTION("IF($A955="""","""",VLOOKUP($A955,IMPORTRANGE(""https://docs.google.com/spreadsheets/d/1Kz8qNPZIqq10folTQrs7L1dYLQj0XaG2K3NIs_apK40/edit#gid=0"",""bd!A1:N1000""),3,FALSE))"),"")</f>
        <v/>
      </c>
      <c r="D955" s="5" t="str">
        <f>IFERROR(__xludf.DUMMYFUNCTION("IF($A955="""","""",VLOOKUP($A955,IMPORTRANGE(""https://docs.google.com/spreadsheets/d/1Kz8qNPZIqq10folTQrs7L1dYLQj0XaG2K3NIs_apK40/edit#gid=0"",""bd!A1:N1000""),12,FALSE))"),"")</f>
        <v/>
      </c>
      <c r="E955" s="5" t="str">
        <f>IFERROR(__xludf.DUMMYFUNCTION("IF($A955="""","""",VLOOKUP($A955,IMPORTRANGE(""https://docs.google.com/spreadsheets/d/1Kz8qNPZIqq10folTQrs7L1dYLQj0XaG2K3NIs_apK40/edit#gid=0"",""bd!A1:N1000""),11,FALSE))"),"")</f>
        <v/>
      </c>
      <c r="F955" s="5" t="str">
        <f>IFERROR(__xludf.DUMMYFUNCTION("if(A955="""","""",SPLIT(E955,"",""))"),"")</f>
        <v/>
      </c>
      <c r="G955" s="5"/>
      <c r="H955" s="6" t="str">
        <f t="shared" si="1"/>
        <v/>
      </c>
      <c r="K955" s="7"/>
    </row>
    <row r="956">
      <c r="A956" s="8"/>
      <c r="B956" s="5" t="str">
        <f>IFERROR(__xludf.DUMMYFUNCTION("IF(A956="""","""",VLOOKUP(A956,IMPORTRANGE(""https://docs.google.com/spreadsheets/d/1Kz8qNPZIqq10folTQrs7L1dYLQj0XaG2K3NIs_apK40/edit#gid=0"",""bd!A1:N1000""),2,FALSE))"),"")</f>
        <v/>
      </c>
      <c r="C956" s="5" t="str">
        <f>IFERROR(__xludf.DUMMYFUNCTION("IF($A956="""","""",VLOOKUP($A956,IMPORTRANGE(""https://docs.google.com/spreadsheets/d/1Kz8qNPZIqq10folTQrs7L1dYLQj0XaG2K3NIs_apK40/edit#gid=0"",""bd!A1:N1000""),3,FALSE))"),"")</f>
        <v/>
      </c>
      <c r="D956" s="5" t="str">
        <f>IFERROR(__xludf.DUMMYFUNCTION("IF($A956="""","""",VLOOKUP($A956,IMPORTRANGE(""https://docs.google.com/spreadsheets/d/1Kz8qNPZIqq10folTQrs7L1dYLQj0XaG2K3NIs_apK40/edit#gid=0"",""bd!A1:N1000""),12,FALSE))"),"")</f>
        <v/>
      </c>
      <c r="E956" s="5" t="str">
        <f>IFERROR(__xludf.DUMMYFUNCTION("IF($A956="""","""",VLOOKUP($A956,IMPORTRANGE(""https://docs.google.com/spreadsheets/d/1Kz8qNPZIqq10folTQrs7L1dYLQj0XaG2K3NIs_apK40/edit#gid=0"",""bd!A1:N1000""),11,FALSE))"),"")</f>
        <v/>
      </c>
      <c r="F956" s="5" t="str">
        <f>IFERROR(__xludf.DUMMYFUNCTION("if(A956="""","""",SPLIT(E956,"",""))"),"")</f>
        <v/>
      </c>
      <c r="G956" s="5"/>
      <c r="H956" s="6" t="str">
        <f t="shared" si="1"/>
        <v/>
      </c>
      <c r="K956" s="7"/>
    </row>
    <row r="957">
      <c r="A957" s="8"/>
      <c r="B957" s="5" t="str">
        <f>IFERROR(__xludf.DUMMYFUNCTION("IF(A957="""","""",VLOOKUP(A957,IMPORTRANGE(""https://docs.google.com/spreadsheets/d/1Kz8qNPZIqq10folTQrs7L1dYLQj0XaG2K3NIs_apK40/edit#gid=0"",""bd!A1:N1000""),2,FALSE))"),"")</f>
        <v/>
      </c>
      <c r="C957" s="5" t="str">
        <f>IFERROR(__xludf.DUMMYFUNCTION("IF($A957="""","""",VLOOKUP($A957,IMPORTRANGE(""https://docs.google.com/spreadsheets/d/1Kz8qNPZIqq10folTQrs7L1dYLQj0XaG2K3NIs_apK40/edit#gid=0"",""bd!A1:N1000""),3,FALSE))"),"")</f>
        <v/>
      </c>
      <c r="D957" s="5" t="str">
        <f>IFERROR(__xludf.DUMMYFUNCTION("IF($A957="""","""",VLOOKUP($A957,IMPORTRANGE(""https://docs.google.com/spreadsheets/d/1Kz8qNPZIqq10folTQrs7L1dYLQj0XaG2K3NIs_apK40/edit#gid=0"",""bd!A1:N1000""),12,FALSE))"),"")</f>
        <v/>
      </c>
      <c r="E957" s="5" t="str">
        <f>IFERROR(__xludf.DUMMYFUNCTION("IF($A957="""","""",VLOOKUP($A957,IMPORTRANGE(""https://docs.google.com/spreadsheets/d/1Kz8qNPZIqq10folTQrs7L1dYLQj0XaG2K3NIs_apK40/edit#gid=0"",""bd!A1:N1000""),11,FALSE))"),"")</f>
        <v/>
      </c>
      <c r="F957" s="5" t="str">
        <f>IFERROR(__xludf.DUMMYFUNCTION("if(A957="""","""",SPLIT(E957,"",""))"),"")</f>
        <v/>
      </c>
      <c r="G957" s="5"/>
      <c r="H957" s="6" t="str">
        <f t="shared" si="1"/>
        <v/>
      </c>
      <c r="K957" s="7"/>
    </row>
    <row r="958">
      <c r="A958" s="8"/>
      <c r="B958" s="5" t="str">
        <f>IFERROR(__xludf.DUMMYFUNCTION("IF(A958="""","""",VLOOKUP(A958,IMPORTRANGE(""https://docs.google.com/spreadsheets/d/1Kz8qNPZIqq10folTQrs7L1dYLQj0XaG2K3NIs_apK40/edit#gid=0"",""bd!A1:N1000""),2,FALSE))"),"")</f>
        <v/>
      </c>
      <c r="C958" s="5" t="str">
        <f>IFERROR(__xludf.DUMMYFUNCTION("IF($A958="""","""",VLOOKUP($A958,IMPORTRANGE(""https://docs.google.com/spreadsheets/d/1Kz8qNPZIqq10folTQrs7L1dYLQj0XaG2K3NIs_apK40/edit#gid=0"",""bd!A1:N1000""),3,FALSE))"),"")</f>
        <v/>
      </c>
      <c r="D958" s="5" t="str">
        <f>IFERROR(__xludf.DUMMYFUNCTION("IF($A958="""","""",VLOOKUP($A958,IMPORTRANGE(""https://docs.google.com/spreadsheets/d/1Kz8qNPZIqq10folTQrs7L1dYLQj0XaG2K3NIs_apK40/edit#gid=0"",""bd!A1:N1000""),12,FALSE))"),"")</f>
        <v/>
      </c>
      <c r="E958" s="5" t="str">
        <f>IFERROR(__xludf.DUMMYFUNCTION("IF($A958="""","""",VLOOKUP($A958,IMPORTRANGE(""https://docs.google.com/spreadsheets/d/1Kz8qNPZIqq10folTQrs7L1dYLQj0XaG2K3NIs_apK40/edit#gid=0"",""bd!A1:N1000""),11,FALSE))"),"")</f>
        <v/>
      </c>
      <c r="F958" s="5" t="str">
        <f>IFERROR(__xludf.DUMMYFUNCTION("if(A958="""","""",SPLIT(E958,"",""))"),"")</f>
        <v/>
      </c>
      <c r="G958" s="5"/>
      <c r="H958" s="6" t="str">
        <f t="shared" si="1"/>
        <v/>
      </c>
      <c r="K958" s="7"/>
    </row>
    <row r="959">
      <c r="A959" s="8"/>
      <c r="B959" s="5" t="str">
        <f>IFERROR(__xludf.DUMMYFUNCTION("IF(A959="""","""",VLOOKUP(A959,IMPORTRANGE(""https://docs.google.com/spreadsheets/d/1Kz8qNPZIqq10folTQrs7L1dYLQj0XaG2K3NIs_apK40/edit#gid=0"",""bd!A1:N1000""),2,FALSE))"),"")</f>
        <v/>
      </c>
      <c r="C959" s="5" t="str">
        <f>IFERROR(__xludf.DUMMYFUNCTION("IF($A959="""","""",VLOOKUP($A959,IMPORTRANGE(""https://docs.google.com/spreadsheets/d/1Kz8qNPZIqq10folTQrs7L1dYLQj0XaG2K3NIs_apK40/edit#gid=0"",""bd!A1:N1000""),3,FALSE))"),"")</f>
        <v/>
      </c>
      <c r="D959" s="5" t="str">
        <f>IFERROR(__xludf.DUMMYFUNCTION("IF($A959="""","""",VLOOKUP($A959,IMPORTRANGE(""https://docs.google.com/spreadsheets/d/1Kz8qNPZIqq10folTQrs7L1dYLQj0XaG2K3NIs_apK40/edit#gid=0"",""bd!A1:N1000""),12,FALSE))"),"")</f>
        <v/>
      </c>
      <c r="E959" s="5" t="str">
        <f>IFERROR(__xludf.DUMMYFUNCTION("IF($A959="""","""",VLOOKUP($A959,IMPORTRANGE(""https://docs.google.com/spreadsheets/d/1Kz8qNPZIqq10folTQrs7L1dYLQj0XaG2K3NIs_apK40/edit#gid=0"",""bd!A1:N1000""),11,FALSE))"),"")</f>
        <v/>
      </c>
      <c r="F959" s="5" t="str">
        <f>IFERROR(__xludf.DUMMYFUNCTION("if(A959="""","""",SPLIT(E959,"",""))"),"")</f>
        <v/>
      </c>
      <c r="G959" s="5"/>
      <c r="H959" s="6" t="str">
        <f t="shared" si="1"/>
        <v/>
      </c>
      <c r="K959" s="7"/>
    </row>
    <row r="960">
      <c r="A960" s="8"/>
      <c r="B960" s="5" t="str">
        <f>IFERROR(__xludf.DUMMYFUNCTION("IF(A960="""","""",VLOOKUP(A960,IMPORTRANGE(""https://docs.google.com/spreadsheets/d/1Kz8qNPZIqq10folTQrs7L1dYLQj0XaG2K3NIs_apK40/edit#gid=0"",""bd!A1:N1000""),2,FALSE))"),"")</f>
        <v/>
      </c>
      <c r="C960" s="5" t="str">
        <f>IFERROR(__xludf.DUMMYFUNCTION("IF($A960="""","""",VLOOKUP($A960,IMPORTRANGE(""https://docs.google.com/spreadsheets/d/1Kz8qNPZIqq10folTQrs7L1dYLQj0XaG2K3NIs_apK40/edit#gid=0"",""bd!A1:N1000""),3,FALSE))"),"")</f>
        <v/>
      </c>
      <c r="D960" s="5" t="str">
        <f>IFERROR(__xludf.DUMMYFUNCTION("IF($A960="""","""",VLOOKUP($A960,IMPORTRANGE(""https://docs.google.com/spreadsheets/d/1Kz8qNPZIqq10folTQrs7L1dYLQj0XaG2K3NIs_apK40/edit#gid=0"",""bd!A1:N1000""),12,FALSE))"),"")</f>
        <v/>
      </c>
      <c r="E960" s="5" t="str">
        <f>IFERROR(__xludf.DUMMYFUNCTION("IF($A960="""","""",VLOOKUP($A960,IMPORTRANGE(""https://docs.google.com/spreadsheets/d/1Kz8qNPZIqq10folTQrs7L1dYLQj0XaG2K3NIs_apK40/edit#gid=0"",""bd!A1:N1000""),11,FALSE))"),"")</f>
        <v/>
      </c>
      <c r="F960" s="5" t="str">
        <f>IFERROR(__xludf.DUMMYFUNCTION("if(A960="""","""",SPLIT(E960,"",""))"),"")</f>
        <v/>
      </c>
      <c r="G960" s="5"/>
      <c r="H960" s="6" t="str">
        <f t="shared" si="1"/>
        <v/>
      </c>
      <c r="K960" s="7"/>
    </row>
    <row r="961">
      <c r="A961" s="8"/>
      <c r="B961" s="5" t="str">
        <f>IFERROR(__xludf.DUMMYFUNCTION("IF(A961="""","""",VLOOKUP(A961,IMPORTRANGE(""https://docs.google.com/spreadsheets/d/1Kz8qNPZIqq10folTQrs7L1dYLQj0XaG2K3NIs_apK40/edit#gid=0"",""bd!A1:N1000""),2,FALSE))"),"")</f>
        <v/>
      </c>
      <c r="C961" s="5" t="str">
        <f>IFERROR(__xludf.DUMMYFUNCTION("IF($A961="""","""",VLOOKUP($A961,IMPORTRANGE(""https://docs.google.com/spreadsheets/d/1Kz8qNPZIqq10folTQrs7L1dYLQj0XaG2K3NIs_apK40/edit#gid=0"",""bd!A1:N1000""),3,FALSE))"),"")</f>
        <v/>
      </c>
      <c r="D961" s="5" t="str">
        <f>IFERROR(__xludf.DUMMYFUNCTION("IF($A961="""","""",VLOOKUP($A961,IMPORTRANGE(""https://docs.google.com/spreadsheets/d/1Kz8qNPZIqq10folTQrs7L1dYLQj0XaG2K3NIs_apK40/edit#gid=0"",""bd!A1:N1000""),12,FALSE))"),"")</f>
        <v/>
      </c>
      <c r="E961" s="5" t="str">
        <f>IFERROR(__xludf.DUMMYFUNCTION("IF($A961="""","""",VLOOKUP($A961,IMPORTRANGE(""https://docs.google.com/spreadsheets/d/1Kz8qNPZIqq10folTQrs7L1dYLQj0XaG2K3NIs_apK40/edit#gid=0"",""bd!A1:N1000""),11,FALSE))"),"")</f>
        <v/>
      </c>
      <c r="F961" s="5" t="str">
        <f>IFERROR(__xludf.DUMMYFUNCTION("if(A961="""","""",SPLIT(E961,"",""))"),"")</f>
        <v/>
      </c>
      <c r="G961" s="5"/>
      <c r="H961" s="6" t="str">
        <f t="shared" si="1"/>
        <v/>
      </c>
      <c r="K961" s="7"/>
    </row>
    <row r="962">
      <c r="A962" s="8"/>
      <c r="B962" s="5" t="str">
        <f>IFERROR(__xludf.DUMMYFUNCTION("IF(A962="""","""",VLOOKUP(A962,IMPORTRANGE(""https://docs.google.com/spreadsheets/d/1Kz8qNPZIqq10folTQrs7L1dYLQj0XaG2K3NIs_apK40/edit#gid=0"",""bd!A1:N1000""),2,FALSE))"),"")</f>
        <v/>
      </c>
      <c r="C962" s="5" t="str">
        <f>IFERROR(__xludf.DUMMYFUNCTION("IF($A962="""","""",VLOOKUP($A962,IMPORTRANGE(""https://docs.google.com/spreadsheets/d/1Kz8qNPZIqq10folTQrs7L1dYLQj0XaG2K3NIs_apK40/edit#gid=0"",""bd!A1:N1000""),3,FALSE))"),"")</f>
        <v/>
      </c>
      <c r="D962" s="5" t="str">
        <f>IFERROR(__xludf.DUMMYFUNCTION("IF($A962="""","""",VLOOKUP($A962,IMPORTRANGE(""https://docs.google.com/spreadsheets/d/1Kz8qNPZIqq10folTQrs7L1dYLQj0XaG2K3NIs_apK40/edit#gid=0"",""bd!A1:N1000""),12,FALSE))"),"")</f>
        <v/>
      </c>
      <c r="E962" s="5" t="str">
        <f>IFERROR(__xludf.DUMMYFUNCTION("IF($A962="""","""",VLOOKUP($A962,IMPORTRANGE(""https://docs.google.com/spreadsheets/d/1Kz8qNPZIqq10folTQrs7L1dYLQj0XaG2K3NIs_apK40/edit#gid=0"",""bd!A1:N1000""),11,FALSE))"),"")</f>
        <v/>
      </c>
      <c r="F962" s="5" t="str">
        <f>IFERROR(__xludf.DUMMYFUNCTION("if(A962="""","""",SPLIT(E962,"",""))"),"")</f>
        <v/>
      </c>
      <c r="G962" s="5"/>
      <c r="H962" s="6" t="str">
        <f t="shared" si="1"/>
        <v/>
      </c>
      <c r="K962" s="7"/>
    </row>
    <row r="963">
      <c r="A963" s="8"/>
      <c r="B963" s="5" t="str">
        <f>IFERROR(__xludf.DUMMYFUNCTION("IF(A963="""","""",VLOOKUP(A963,IMPORTRANGE(""https://docs.google.com/spreadsheets/d/1Kz8qNPZIqq10folTQrs7L1dYLQj0XaG2K3NIs_apK40/edit#gid=0"",""bd!A1:N1000""),2,FALSE))"),"")</f>
        <v/>
      </c>
      <c r="C963" s="5" t="str">
        <f>IFERROR(__xludf.DUMMYFUNCTION("IF($A963="""","""",VLOOKUP($A963,IMPORTRANGE(""https://docs.google.com/spreadsheets/d/1Kz8qNPZIqq10folTQrs7L1dYLQj0XaG2K3NIs_apK40/edit#gid=0"",""bd!A1:N1000""),3,FALSE))"),"")</f>
        <v/>
      </c>
      <c r="D963" s="5" t="str">
        <f>IFERROR(__xludf.DUMMYFUNCTION("IF($A963="""","""",VLOOKUP($A963,IMPORTRANGE(""https://docs.google.com/spreadsheets/d/1Kz8qNPZIqq10folTQrs7L1dYLQj0XaG2K3NIs_apK40/edit#gid=0"",""bd!A1:N1000""),12,FALSE))"),"")</f>
        <v/>
      </c>
      <c r="E963" s="5" t="str">
        <f>IFERROR(__xludf.DUMMYFUNCTION("IF($A963="""","""",VLOOKUP($A963,IMPORTRANGE(""https://docs.google.com/spreadsheets/d/1Kz8qNPZIqq10folTQrs7L1dYLQj0XaG2K3NIs_apK40/edit#gid=0"",""bd!A1:N1000""),11,FALSE))"),"")</f>
        <v/>
      </c>
      <c r="F963" s="5" t="str">
        <f>IFERROR(__xludf.DUMMYFUNCTION("if(A963="""","""",SPLIT(E963,"",""))"),"")</f>
        <v/>
      </c>
      <c r="G963" s="5"/>
      <c r="H963" s="6" t="str">
        <f t="shared" si="1"/>
        <v/>
      </c>
      <c r="K963" s="7"/>
    </row>
    <row r="964">
      <c r="A964" s="8"/>
      <c r="B964" s="5" t="str">
        <f>IFERROR(__xludf.DUMMYFUNCTION("IF(A964="""","""",VLOOKUP(A964,IMPORTRANGE(""https://docs.google.com/spreadsheets/d/1Kz8qNPZIqq10folTQrs7L1dYLQj0XaG2K3NIs_apK40/edit#gid=0"",""bd!A1:N1000""),2,FALSE))"),"")</f>
        <v/>
      </c>
      <c r="C964" s="5" t="str">
        <f>IFERROR(__xludf.DUMMYFUNCTION("IF($A964="""","""",VLOOKUP($A964,IMPORTRANGE(""https://docs.google.com/spreadsheets/d/1Kz8qNPZIqq10folTQrs7L1dYLQj0XaG2K3NIs_apK40/edit#gid=0"",""bd!A1:N1000""),3,FALSE))"),"")</f>
        <v/>
      </c>
      <c r="D964" s="5" t="str">
        <f>IFERROR(__xludf.DUMMYFUNCTION("IF($A964="""","""",VLOOKUP($A964,IMPORTRANGE(""https://docs.google.com/spreadsheets/d/1Kz8qNPZIqq10folTQrs7L1dYLQj0XaG2K3NIs_apK40/edit#gid=0"",""bd!A1:N1000""),12,FALSE))"),"")</f>
        <v/>
      </c>
      <c r="E964" s="5" t="str">
        <f>IFERROR(__xludf.DUMMYFUNCTION("IF($A964="""","""",VLOOKUP($A964,IMPORTRANGE(""https://docs.google.com/spreadsheets/d/1Kz8qNPZIqq10folTQrs7L1dYLQj0XaG2K3NIs_apK40/edit#gid=0"",""bd!A1:N1000""),11,FALSE))"),"")</f>
        <v/>
      </c>
      <c r="F964" s="5" t="str">
        <f>IFERROR(__xludf.DUMMYFUNCTION("if(A964="""","""",SPLIT(E964,"",""))"),"")</f>
        <v/>
      </c>
      <c r="G964" s="5"/>
      <c r="H964" s="6" t="str">
        <f t="shared" si="1"/>
        <v/>
      </c>
      <c r="K964" s="7"/>
    </row>
    <row r="965">
      <c r="A965" s="8"/>
      <c r="B965" s="5" t="str">
        <f>IFERROR(__xludf.DUMMYFUNCTION("IF(A965="""","""",VLOOKUP(A965,IMPORTRANGE(""https://docs.google.com/spreadsheets/d/1Kz8qNPZIqq10folTQrs7L1dYLQj0XaG2K3NIs_apK40/edit#gid=0"",""bd!A1:N1000""),2,FALSE))"),"")</f>
        <v/>
      </c>
      <c r="C965" s="5" t="str">
        <f>IFERROR(__xludf.DUMMYFUNCTION("IF($A965="""","""",VLOOKUP($A965,IMPORTRANGE(""https://docs.google.com/spreadsheets/d/1Kz8qNPZIqq10folTQrs7L1dYLQj0XaG2K3NIs_apK40/edit#gid=0"",""bd!A1:N1000""),3,FALSE))"),"")</f>
        <v/>
      </c>
      <c r="D965" s="5" t="str">
        <f>IFERROR(__xludf.DUMMYFUNCTION("IF($A965="""","""",VLOOKUP($A965,IMPORTRANGE(""https://docs.google.com/spreadsheets/d/1Kz8qNPZIqq10folTQrs7L1dYLQj0XaG2K3NIs_apK40/edit#gid=0"",""bd!A1:N1000""),12,FALSE))"),"")</f>
        <v/>
      </c>
      <c r="E965" s="5" t="str">
        <f>IFERROR(__xludf.DUMMYFUNCTION("IF($A965="""","""",VLOOKUP($A965,IMPORTRANGE(""https://docs.google.com/spreadsheets/d/1Kz8qNPZIqq10folTQrs7L1dYLQj0XaG2K3NIs_apK40/edit#gid=0"",""bd!A1:N1000""),11,FALSE))"),"")</f>
        <v/>
      </c>
      <c r="F965" s="5" t="str">
        <f>IFERROR(__xludf.DUMMYFUNCTION("if(A965="""","""",SPLIT(E965,"",""))"),"")</f>
        <v/>
      </c>
      <c r="G965" s="5"/>
      <c r="H965" s="6" t="str">
        <f t="shared" si="1"/>
        <v/>
      </c>
      <c r="K965" s="7"/>
    </row>
    <row r="966">
      <c r="A966" s="8"/>
      <c r="B966" s="5" t="str">
        <f>IFERROR(__xludf.DUMMYFUNCTION("IF(A966="""","""",VLOOKUP(A966,IMPORTRANGE(""https://docs.google.com/spreadsheets/d/1Kz8qNPZIqq10folTQrs7L1dYLQj0XaG2K3NIs_apK40/edit#gid=0"",""bd!A1:N1000""),2,FALSE))"),"")</f>
        <v/>
      </c>
      <c r="C966" s="5" t="str">
        <f>IFERROR(__xludf.DUMMYFUNCTION("IF($A966="""","""",VLOOKUP($A966,IMPORTRANGE(""https://docs.google.com/spreadsheets/d/1Kz8qNPZIqq10folTQrs7L1dYLQj0XaG2K3NIs_apK40/edit#gid=0"",""bd!A1:N1000""),3,FALSE))"),"")</f>
        <v/>
      </c>
      <c r="D966" s="5" t="str">
        <f>IFERROR(__xludf.DUMMYFUNCTION("IF($A966="""","""",VLOOKUP($A966,IMPORTRANGE(""https://docs.google.com/spreadsheets/d/1Kz8qNPZIqq10folTQrs7L1dYLQj0XaG2K3NIs_apK40/edit#gid=0"",""bd!A1:N1000""),12,FALSE))"),"")</f>
        <v/>
      </c>
      <c r="E966" s="5" t="str">
        <f>IFERROR(__xludf.DUMMYFUNCTION("IF($A966="""","""",VLOOKUP($A966,IMPORTRANGE(""https://docs.google.com/spreadsheets/d/1Kz8qNPZIqq10folTQrs7L1dYLQj0XaG2K3NIs_apK40/edit#gid=0"",""bd!A1:N1000""),11,FALSE))"),"")</f>
        <v/>
      </c>
      <c r="F966" s="5" t="str">
        <f>IFERROR(__xludf.DUMMYFUNCTION("if(A966="""","""",SPLIT(E966,"",""))"),"")</f>
        <v/>
      </c>
      <c r="G966" s="5"/>
      <c r="H966" s="6" t="str">
        <f t="shared" si="1"/>
        <v/>
      </c>
      <c r="K966" s="7"/>
    </row>
    <row r="967">
      <c r="A967" s="8"/>
      <c r="B967" s="5" t="str">
        <f>IFERROR(__xludf.DUMMYFUNCTION("IF(A967="""","""",VLOOKUP(A967,IMPORTRANGE(""https://docs.google.com/spreadsheets/d/1Kz8qNPZIqq10folTQrs7L1dYLQj0XaG2K3NIs_apK40/edit#gid=0"",""bd!A1:N1000""),2,FALSE))"),"")</f>
        <v/>
      </c>
      <c r="C967" s="5" t="str">
        <f>IFERROR(__xludf.DUMMYFUNCTION("IF($A967="""","""",VLOOKUP($A967,IMPORTRANGE(""https://docs.google.com/spreadsheets/d/1Kz8qNPZIqq10folTQrs7L1dYLQj0XaG2K3NIs_apK40/edit#gid=0"",""bd!A1:N1000""),3,FALSE))"),"")</f>
        <v/>
      </c>
      <c r="D967" s="5" t="str">
        <f>IFERROR(__xludf.DUMMYFUNCTION("IF($A967="""","""",VLOOKUP($A967,IMPORTRANGE(""https://docs.google.com/spreadsheets/d/1Kz8qNPZIqq10folTQrs7L1dYLQj0XaG2K3NIs_apK40/edit#gid=0"",""bd!A1:N1000""),12,FALSE))"),"")</f>
        <v/>
      </c>
      <c r="E967" s="5" t="str">
        <f>IFERROR(__xludf.DUMMYFUNCTION("IF($A967="""","""",VLOOKUP($A967,IMPORTRANGE(""https://docs.google.com/spreadsheets/d/1Kz8qNPZIqq10folTQrs7L1dYLQj0XaG2K3NIs_apK40/edit#gid=0"",""bd!A1:N1000""),11,FALSE))"),"")</f>
        <v/>
      </c>
      <c r="F967" s="5" t="str">
        <f>IFERROR(__xludf.DUMMYFUNCTION("if(A967="""","""",SPLIT(E967,"",""))"),"")</f>
        <v/>
      </c>
      <c r="G967" s="5"/>
      <c r="H967" s="6" t="str">
        <f t="shared" si="1"/>
        <v/>
      </c>
      <c r="K967" s="7"/>
    </row>
    <row r="968">
      <c r="A968" s="8"/>
      <c r="B968" s="5" t="str">
        <f>IFERROR(__xludf.DUMMYFUNCTION("IF(A968="""","""",VLOOKUP(A968,IMPORTRANGE(""https://docs.google.com/spreadsheets/d/1Kz8qNPZIqq10folTQrs7L1dYLQj0XaG2K3NIs_apK40/edit#gid=0"",""bd!A1:N1000""),2,FALSE))"),"")</f>
        <v/>
      </c>
      <c r="C968" s="5" t="str">
        <f>IFERROR(__xludf.DUMMYFUNCTION("IF($A968="""","""",VLOOKUP($A968,IMPORTRANGE(""https://docs.google.com/spreadsheets/d/1Kz8qNPZIqq10folTQrs7L1dYLQj0XaG2K3NIs_apK40/edit#gid=0"",""bd!A1:N1000""),3,FALSE))"),"")</f>
        <v/>
      </c>
      <c r="D968" s="5" t="str">
        <f>IFERROR(__xludf.DUMMYFUNCTION("IF($A968="""","""",VLOOKUP($A968,IMPORTRANGE(""https://docs.google.com/spreadsheets/d/1Kz8qNPZIqq10folTQrs7L1dYLQj0XaG2K3NIs_apK40/edit#gid=0"",""bd!A1:N1000""),12,FALSE))"),"")</f>
        <v/>
      </c>
      <c r="E968" s="5" t="str">
        <f>IFERROR(__xludf.DUMMYFUNCTION("IF($A968="""","""",VLOOKUP($A968,IMPORTRANGE(""https://docs.google.com/spreadsheets/d/1Kz8qNPZIqq10folTQrs7L1dYLQj0XaG2K3NIs_apK40/edit#gid=0"",""bd!A1:N1000""),11,FALSE))"),"")</f>
        <v/>
      </c>
      <c r="F968" s="5" t="str">
        <f>IFERROR(__xludf.DUMMYFUNCTION("if(A968="""","""",SPLIT(E968,"",""))"),"")</f>
        <v/>
      </c>
      <c r="G968" s="5"/>
      <c r="H968" s="6" t="str">
        <f t="shared" si="1"/>
        <v/>
      </c>
      <c r="K968" s="7"/>
    </row>
    <row r="969">
      <c r="A969" s="8"/>
      <c r="B969" s="5" t="str">
        <f>IFERROR(__xludf.DUMMYFUNCTION("IF(A969="""","""",VLOOKUP(A969,IMPORTRANGE(""https://docs.google.com/spreadsheets/d/1Kz8qNPZIqq10folTQrs7L1dYLQj0XaG2K3NIs_apK40/edit#gid=0"",""bd!A1:N1000""),2,FALSE))"),"")</f>
        <v/>
      </c>
      <c r="C969" s="5" t="str">
        <f>IFERROR(__xludf.DUMMYFUNCTION("IF($A969="""","""",VLOOKUP($A969,IMPORTRANGE(""https://docs.google.com/spreadsheets/d/1Kz8qNPZIqq10folTQrs7L1dYLQj0XaG2K3NIs_apK40/edit#gid=0"",""bd!A1:N1000""),3,FALSE))"),"")</f>
        <v/>
      </c>
      <c r="D969" s="5" t="str">
        <f>IFERROR(__xludf.DUMMYFUNCTION("IF($A969="""","""",VLOOKUP($A969,IMPORTRANGE(""https://docs.google.com/spreadsheets/d/1Kz8qNPZIqq10folTQrs7L1dYLQj0XaG2K3NIs_apK40/edit#gid=0"",""bd!A1:N1000""),12,FALSE))"),"")</f>
        <v/>
      </c>
      <c r="E969" s="5" t="str">
        <f>IFERROR(__xludf.DUMMYFUNCTION("IF($A969="""","""",VLOOKUP($A969,IMPORTRANGE(""https://docs.google.com/spreadsheets/d/1Kz8qNPZIqq10folTQrs7L1dYLQj0XaG2K3NIs_apK40/edit#gid=0"",""bd!A1:N1000""),11,FALSE))"),"")</f>
        <v/>
      </c>
      <c r="F969" s="5" t="str">
        <f>IFERROR(__xludf.DUMMYFUNCTION("if(A969="""","""",SPLIT(E969,"",""))"),"")</f>
        <v/>
      </c>
      <c r="G969" s="5"/>
      <c r="H969" s="6" t="str">
        <f t="shared" si="1"/>
        <v/>
      </c>
      <c r="K969" s="7"/>
    </row>
    <row r="970">
      <c r="A970" s="8"/>
      <c r="B970" s="5" t="str">
        <f>IFERROR(__xludf.DUMMYFUNCTION("IF(A970="""","""",VLOOKUP(A970,IMPORTRANGE(""https://docs.google.com/spreadsheets/d/1Kz8qNPZIqq10folTQrs7L1dYLQj0XaG2K3NIs_apK40/edit#gid=0"",""bd!A1:N1000""),2,FALSE))"),"")</f>
        <v/>
      </c>
      <c r="C970" s="5" t="str">
        <f>IFERROR(__xludf.DUMMYFUNCTION("IF($A970="""","""",VLOOKUP($A970,IMPORTRANGE(""https://docs.google.com/spreadsheets/d/1Kz8qNPZIqq10folTQrs7L1dYLQj0XaG2K3NIs_apK40/edit#gid=0"",""bd!A1:N1000""),3,FALSE))"),"")</f>
        <v/>
      </c>
      <c r="D970" s="5" t="str">
        <f>IFERROR(__xludf.DUMMYFUNCTION("IF($A970="""","""",VLOOKUP($A970,IMPORTRANGE(""https://docs.google.com/spreadsheets/d/1Kz8qNPZIqq10folTQrs7L1dYLQj0XaG2K3NIs_apK40/edit#gid=0"",""bd!A1:N1000""),12,FALSE))"),"")</f>
        <v/>
      </c>
      <c r="E970" s="5" t="str">
        <f>IFERROR(__xludf.DUMMYFUNCTION("IF($A970="""","""",VLOOKUP($A970,IMPORTRANGE(""https://docs.google.com/spreadsheets/d/1Kz8qNPZIqq10folTQrs7L1dYLQj0XaG2K3NIs_apK40/edit#gid=0"",""bd!A1:N1000""),11,FALSE))"),"")</f>
        <v/>
      </c>
      <c r="F970" s="5" t="str">
        <f>IFERROR(__xludf.DUMMYFUNCTION("if(A970="""","""",SPLIT(E970,"",""))"),"")</f>
        <v/>
      </c>
      <c r="G970" s="5"/>
      <c r="H970" s="6" t="str">
        <f t="shared" si="1"/>
        <v/>
      </c>
      <c r="K970" s="7"/>
    </row>
    <row r="971">
      <c r="A971" s="8"/>
      <c r="B971" s="5" t="str">
        <f>IFERROR(__xludf.DUMMYFUNCTION("IF(A971="""","""",VLOOKUP(A971,IMPORTRANGE(""https://docs.google.com/spreadsheets/d/1Kz8qNPZIqq10folTQrs7L1dYLQj0XaG2K3NIs_apK40/edit#gid=0"",""bd!A1:N1000""),2,FALSE))"),"")</f>
        <v/>
      </c>
      <c r="C971" s="5" t="str">
        <f>IFERROR(__xludf.DUMMYFUNCTION("IF($A971="""","""",VLOOKUP($A971,IMPORTRANGE(""https://docs.google.com/spreadsheets/d/1Kz8qNPZIqq10folTQrs7L1dYLQj0XaG2K3NIs_apK40/edit#gid=0"",""bd!A1:N1000""),3,FALSE))"),"")</f>
        <v/>
      </c>
      <c r="D971" s="5" t="str">
        <f>IFERROR(__xludf.DUMMYFUNCTION("IF($A971="""","""",VLOOKUP($A971,IMPORTRANGE(""https://docs.google.com/spreadsheets/d/1Kz8qNPZIqq10folTQrs7L1dYLQj0XaG2K3NIs_apK40/edit#gid=0"",""bd!A1:N1000""),12,FALSE))"),"")</f>
        <v/>
      </c>
      <c r="E971" s="5" t="str">
        <f>IFERROR(__xludf.DUMMYFUNCTION("IF($A971="""","""",VLOOKUP($A971,IMPORTRANGE(""https://docs.google.com/spreadsheets/d/1Kz8qNPZIqq10folTQrs7L1dYLQj0XaG2K3NIs_apK40/edit#gid=0"",""bd!A1:N1000""),11,FALSE))"),"")</f>
        <v/>
      </c>
      <c r="F971" s="5" t="str">
        <f>IFERROR(__xludf.DUMMYFUNCTION("if(A971="""","""",SPLIT(E971,"",""))"),"")</f>
        <v/>
      </c>
      <c r="G971" s="5"/>
      <c r="H971" s="6" t="str">
        <f t="shared" si="1"/>
        <v/>
      </c>
      <c r="K971" s="7"/>
    </row>
    <row r="972">
      <c r="A972" s="8"/>
      <c r="B972" s="5" t="str">
        <f>IFERROR(__xludf.DUMMYFUNCTION("IF(A972="""","""",VLOOKUP(A972,IMPORTRANGE(""https://docs.google.com/spreadsheets/d/1Kz8qNPZIqq10folTQrs7L1dYLQj0XaG2K3NIs_apK40/edit#gid=0"",""bd!A1:N1000""),2,FALSE))"),"")</f>
        <v/>
      </c>
      <c r="C972" s="5" t="str">
        <f>IFERROR(__xludf.DUMMYFUNCTION("IF($A972="""","""",VLOOKUP($A972,IMPORTRANGE(""https://docs.google.com/spreadsheets/d/1Kz8qNPZIqq10folTQrs7L1dYLQj0XaG2K3NIs_apK40/edit#gid=0"",""bd!A1:N1000""),3,FALSE))"),"")</f>
        <v/>
      </c>
      <c r="D972" s="5" t="str">
        <f>IFERROR(__xludf.DUMMYFUNCTION("IF($A972="""","""",VLOOKUP($A972,IMPORTRANGE(""https://docs.google.com/spreadsheets/d/1Kz8qNPZIqq10folTQrs7L1dYLQj0XaG2K3NIs_apK40/edit#gid=0"",""bd!A1:N1000""),12,FALSE))"),"")</f>
        <v/>
      </c>
      <c r="E972" s="5" t="str">
        <f>IFERROR(__xludf.DUMMYFUNCTION("IF($A972="""","""",VLOOKUP($A972,IMPORTRANGE(""https://docs.google.com/spreadsheets/d/1Kz8qNPZIqq10folTQrs7L1dYLQj0XaG2K3NIs_apK40/edit#gid=0"",""bd!A1:N1000""),11,FALSE))"),"")</f>
        <v/>
      </c>
      <c r="F972" s="5" t="str">
        <f>IFERROR(__xludf.DUMMYFUNCTION("if(A972="""","""",SPLIT(E972,"",""))"),"")</f>
        <v/>
      </c>
      <c r="G972" s="5"/>
      <c r="H972" s="6" t="str">
        <f t="shared" si="1"/>
        <v/>
      </c>
      <c r="K972" s="7"/>
    </row>
    <row r="973">
      <c r="A973" s="8"/>
      <c r="B973" s="5" t="str">
        <f>IFERROR(__xludf.DUMMYFUNCTION("IF(A973="""","""",VLOOKUP(A973,IMPORTRANGE(""https://docs.google.com/spreadsheets/d/1Kz8qNPZIqq10folTQrs7L1dYLQj0XaG2K3NIs_apK40/edit#gid=0"",""bd!A1:N1000""),2,FALSE))"),"")</f>
        <v/>
      </c>
      <c r="C973" s="5" t="str">
        <f>IFERROR(__xludf.DUMMYFUNCTION("IF($A973="""","""",VLOOKUP($A973,IMPORTRANGE(""https://docs.google.com/spreadsheets/d/1Kz8qNPZIqq10folTQrs7L1dYLQj0XaG2K3NIs_apK40/edit#gid=0"",""bd!A1:N1000""),3,FALSE))"),"")</f>
        <v/>
      </c>
      <c r="D973" s="5" t="str">
        <f>IFERROR(__xludf.DUMMYFUNCTION("IF($A973="""","""",VLOOKUP($A973,IMPORTRANGE(""https://docs.google.com/spreadsheets/d/1Kz8qNPZIqq10folTQrs7L1dYLQj0XaG2K3NIs_apK40/edit#gid=0"",""bd!A1:N1000""),12,FALSE))"),"")</f>
        <v/>
      </c>
      <c r="E973" s="5" t="str">
        <f>IFERROR(__xludf.DUMMYFUNCTION("IF($A973="""","""",VLOOKUP($A973,IMPORTRANGE(""https://docs.google.com/spreadsheets/d/1Kz8qNPZIqq10folTQrs7L1dYLQj0XaG2K3NIs_apK40/edit#gid=0"",""bd!A1:N1000""),11,FALSE))"),"")</f>
        <v/>
      </c>
      <c r="F973" s="5" t="str">
        <f>IFERROR(__xludf.DUMMYFUNCTION("if(A973="""","""",SPLIT(E973,"",""))"),"")</f>
        <v/>
      </c>
      <c r="G973" s="5"/>
      <c r="H973" s="6" t="str">
        <f t="shared" si="1"/>
        <v/>
      </c>
      <c r="K973" s="7"/>
    </row>
    <row r="974">
      <c r="A974" s="8"/>
      <c r="B974" s="5" t="str">
        <f>IFERROR(__xludf.DUMMYFUNCTION("IF(A974="""","""",VLOOKUP(A974,IMPORTRANGE(""https://docs.google.com/spreadsheets/d/1Kz8qNPZIqq10folTQrs7L1dYLQj0XaG2K3NIs_apK40/edit#gid=0"",""bd!A1:N1000""),2,FALSE))"),"")</f>
        <v/>
      </c>
      <c r="C974" s="5" t="str">
        <f>IFERROR(__xludf.DUMMYFUNCTION("IF($A974="""","""",VLOOKUP($A974,IMPORTRANGE(""https://docs.google.com/spreadsheets/d/1Kz8qNPZIqq10folTQrs7L1dYLQj0XaG2K3NIs_apK40/edit#gid=0"",""bd!A1:N1000""),3,FALSE))"),"")</f>
        <v/>
      </c>
      <c r="D974" s="5" t="str">
        <f>IFERROR(__xludf.DUMMYFUNCTION("IF($A974="""","""",VLOOKUP($A974,IMPORTRANGE(""https://docs.google.com/spreadsheets/d/1Kz8qNPZIqq10folTQrs7L1dYLQj0XaG2K3NIs_apK40/edit#gid=0"",""bd!A1:N1000""),12,FALSE))"),"")</f>
        <v/>
      </c>
      <c r="E974" s="5" t="str">
        <f>IFERROR(__xludf.DUMMYFUNCTION("IF($A974="""","""",VLOOKUP($A974,IMPORTRANGE(""https://docs.google.com/spreadsheets/d/1Kz8qNPZIqq10folTQrs7L1dYLQj0XaG2K3NIs_apK40/edit#gid=0"",""bd!A1:N1000""),11,FALSE))"),"")</f>
        <v/>
      </c>
      <c r="F974" s="5" t="str">
        <f>IFERROR(__xludf.DUMMYFUNCTION("if(A974="""","""",SPLIT(E974,"",""))"),"")</f>
        <v/>
      </c>
      <c r="G974" s="5"/>
      <c r="H974" s="6" t="str">
        <f t="shared" si="1"/>
        <v/>
      </c>
      <c r="K974" s="7"/>
    </row>
    <row r="975">
      <c r="A975" s="8"/>
      <c r="B975" s="5" t="str">
        <f>IFERROR(__xludf.DUMMYFUNCTION("IF(A975="""","""",VLOOKUP(A975,IMPORTRANGE(""https://docs.google.com/spreadsheets/d/1Kz8qNPZIqq10folTQrs7L1dYLQj0XaG2K3NIs_apK40/edit#gid=0"",""bd!A1:N1000""),2,FALSE))"),"")</f>
        <v/>
      </c>
      <c r="C975" s="5" t="str">
        <f>IFERROR(__xludf.DUMMYFUNCTION("IF($A975="""","""",VLOOKUP($A975,IMPORTRANGE(""https://docs.google.com/spreadsheets/d/1Kz8qNPZIqq10folTQrs7L1dYLQj0XaG2K3NIs_apK40/edit#gid=0"",""bd!A1:N1000""),3,FALSE))"),"")</f>
        <v/>
      </c>
      <c r="D975" s="5" t="str">
        <f>IFERROR(__xludf.DUMMYFUNCTION("IF($A975="""","""",VLOOKUP($A975,IMPORTRANGE(""https://docs.google.com/spreadsheets/d/1Kz8qNPZIqq10folTQrs7L1dYLQj0XaG2K3NIs_apK40/edit#gid=0"",""bd!A1:N1000""),12,FALSE))"),"")</f>
        <v/>
      </c>
      <c r="E975" s="5" t="str">
        <f>IFERROR(__xludf.DUMMYFUNCTION("IF($A975="""","""",VLOOKUP($A975,IMPORTRANGE(""https://docs.google.com/spreadsheets/d/1Kz8qNPZIqq10folTQrs7L1dYLQj0XaG2K3NIs_apK40/edit#gid=0"",""bd!A1:N1000""),11,FALSE))"),"")</f>
        <v/>
      </c>
      <c r="F975" s="5" t="str">
        <f>IFERROR(__xludf.DUMMYFUNCTION("if(A975="""","""",SPLIT(E975,"",""))"),"")</f>
        <v/>
      </c>
      <c r="G975" s="5"/>
      <c r="H975" s="6" t="str">
        <f t="shared" si="1"/>
        <v/>
      </c>
      <c r="K975" s="7"/>
    </row>
    <row r="976">
      <c r="A976" s="8"/>
      <c r="B976" s="5" t="str">
        <f>IFERROR(__xludf.DUMMYFUNCTION("IF(A976="""","""",VLOOKUP(A976,IMPORTRANGE(""https://docs.google.com/spreadsheets/d/1Kz8qNPZIqq10folTQrs7L1dYLQj0XaG2K3NIs_apK40/edit#gid=0"",""bd!A1:N1000""),2,FALSE))"),"")</f>
        <v/>
      </c>
      <c r="C976" s="5" t="str">
        <f>IFERROR(__xludf.DUMMYFUNCTION("IF($A976="""","""",VLOOKUP($A976,IMPORTRANGE(""https://docs.google.com/spreadsheets/d/1Kz8qNPZIqq10folTQrs7L1dYLQj0XaG2K3NIs_apK40/edit#gid=0"",""bd!A1:N1000""),3,FALSE))"),"")</f>
        <v/>
      </c>
      <c r="D976" s="5" t="str">
        <f>IFERROR(__xludf.DUMMYFUNCTION("IF($A976="""","""",VLOOKUP($A976,IMPORTRANGE(""https://docs.google.com/spreadsheets/d/1Kz8qNPZIqq10folTQrs7L1dYLQj0XaG2K3NIs_apK40/edit#gid=0"",""bd!A1:N1000""),12,FALSE))"),"")</f>
        <v/>
      </c>
      <c r="E976" s="5" t="str">
        <f>IFERROR(__xludf.DUMMYFUNCTION("IF($A976="""","""",VLOOKUP($A976,IMPORTRANGE(""https://docs.google.com/spreadsheets/d/1Kz8qNPZIqq10folTQrs7L1dYLQj0XaG2K3NIs_apK40/edit#gid=0"",""bd!A1:N1000""),11,FALSE))"),"")</f>
        <v/>
      </c>
      <c r="F976" s="5" t="str">
        <f>IFERROR(__xludf.DUMMYFUNCTION("if(A976="""","""",SPLIT(E976,"",""))"),"")</f>
        <v/>
      </c>
      <c r="G976" s="5"/>
      <c r="H976" s="6" t="str">
        <f t="shared" si="1"/>
        <v/>
      </c>
      <c r="K976" s="7"/>
    </row>
    <row r="977">
      <c r="A977" s="8"/>
      <c r="B977" s="5" t="str">
        <f>IFERROR(__xludf.DUMMYFUNCTION("IF(A977="""","""",VLOOKUP(A977,IMPORTRANGE(""https://docs.google.com/spreadsheets/d/1Kz8qNPZIqq10folTQrs7L1dYLQj0XaG2K3NIs_apK40/edit#gid=0"",""bd!A1:N1000""),2,FALSE))"),"")</f>
        <v/>
      </c>
      <c r="C977" s="5" t="str">
        <f>IFERROR(__xludf.DUMMYFUNCTION("IF($A977="""","""",VLOOKUP($A977,IMPORTRANGE(""https://docs.google.com/spreadsheets/d/1Kz8qNPZIqq10folTQrs7L1dYLQj0XaG2K3NIs_apK40/edit#gid=0"",""bd!A1:N1000""),3,FALSE))"),"")</f>
        <v/>
      </c>
      <c r="D977" s="5" t="str">
        <f>IFERROR(__xludf.DUMMYFUNCTION("IF($A977="""","""",VLOOKUP($A977,IMPORTRANGE(""https://docs.google.com/spreadsheets/d/1Kz8qNPZIqq10folTQrs7L1dYLQj0XaG2K3NIs_apK40/edit#gid=0"",""bd!A1:N1000""),12,FALSE))"),"")</f>
        <v/>
      </c>
      <c r="E977" s="5" t="str">
        <f>IFERROR(__xludf.DUMMYFUNCTION("IF($A977="""","""",VLOOKUP($A977,IMPORTRANGE(""https://docs.google.com/spreadsheets/d/1Kz8qNPZIqq10folTQrs7L1dYLQj0XaG2K3NIs_apK40/edit#gid=0"",""bd!A1:N1000""),11,FALSE))"),"")</f>
        <v/>
      </c>
      <c r="F977" s="5" t="str">
        <f>IFERROR(__xludf.DUMMYFUNCTION("if(A977="""","""",SPLIT(E977,"",""))"),"")</f>
        <v/>
      </c>
      <c r="G977" s="5"/>
      <c r="H977" s="6" t="str">
        <f t="shared" si="1"/>
        <v/>
      </c>
      <c r="K977" s="7"/>
    </row>
    <row r="978">
      <c r="A978" s="8"/>
      <c r="B978" s="5" t="str">
        <f>IFERROR(__xludf.DUMMYFUNCTION("IF(A978="""","""",VLOOKUP(A978,IMPORTRANGE(""https://docs.google.com/spreadsheets/d/1Kz8qNPZIqq10folTQrs7L1dYLQj0XaG2K3NIs_apK40/edit#gid=0"",""bd!A1:N1000""),2,FALSE))"),"")</f>
        <v/>
      </c>
      <c r="C978" s="5" t="str">
        <f>IFERROR(__xludf.DUMMYFUNCTION("IF($A978="""","""",VLOOKUP($A978,IMPORTRANGE(""https://docs.google.com/spreadsheets/d/1Kz8qNPZIqq10folTQrs7L1dYLQj0XaG2K3NIs_apK40/edit#gid=0"",""bd!A1:N1000""),3,FALSE))"),"")</f>
        <v/>
      </c>
      <c r="D978" s="5" t="str">
        <f>IFERROR(__xludf.DUMMYFUNCTION("IF($A978="""","""",VLOOKUP($A978,IMPORTRANGE(""https://docs.google.com/spreadsheets/d/1Kz8qNPZIqq10folTQrs7L1dYLQj0XaG2K3NIs_apK40/edit#gid=0"",""bd!A1:N1000""),12,FALSE))"),"")</f>
        <v/>
      </c>
      <c r="E978" s="5" t="str">
        <f>IFERROR(__xludf.DUMMYFUNCTION("IF($A978="""","""",VLOOKUP($A978,IMPORTRANGE(""https://docs.google.com/spreadsheets/d/1Kz8qNPZIqq10folTQrs7L1dYLQj0XaG2K3NIs_apK40/edit#gid=0"",""bd!A1:N1000""),11,FALSE))"),"")</f>
        <v/>
      </c>
      <c r="F978" s="5" t="str">
        <f>IFERROR(__xludf.DUMMYFUNCTION("if(A978="""","""",SPLIT(E978,"",""))"),"")</f>
        <v/>
      </c>
      <c r="G978" s="5"/>
      <c r="H978" s="6" t="str">
        <f t="shared" si="1"/>
        <v/>
      </c>
      <c r="K978" s="7"/>
    </row>
    <row r="979">
      <c r="A979" s="8"/>
      <c r="B979" s="5" t="str">
        <f>IFERROR(__xludf.DUMMYFUNCTION("IF(A979="""","""",VLOOKUP(A979,IMPORTRANGE(""https://docs.google.com/spreadsheets/d/1Kz8qNPZIqq10folTQrs7L1dYLQj0XaG2K3NIs_apK40/edit#gid=0"",""bd!A1:N1000""),2,FALSE))"),"")</f>
        <v/>
      </c>
      <c r="C979" s="5" t="str">
        <f>IFERROR(__xludf.DUMMYFUNCTION("IF($A979="""","""",VLOOKUP($A979,IMPORTRANGE(""https://docs.google.com/spreadsheets/d/1Kz8qNPZIqq10folTQrs7L1dYLQj0XaG2K3NIs_apK40/edit#gid=0"",""bd!A1:N1000""),3,FALSE))"),"")</f>
        <v/>
      </c>
      <c r="D979" s="5" t="str">
        <f>IFERROR(__xludf.DUMMYFUNCTION("IF($A979="""","""",VLOOKUP($A979,IMPORTRANGE(""https://docs.google.com/spreadsheets/d/1Kz8qNPZIqq10folTQrs7L1dYLQj0XaG2K3NIs_apK40/edit#gid=0"",""bd!A1:N1000""),12,FALSE))"),"")</f>
        <v/>
      </c>
      <c r="E979" s="5" t="str">
        <f>IFERROR(__xludf.DUMMYFUNCTION("IF($A979="""","""",VLOOKUP($A979,IMPORTRANGE(""https://docs.google.com/spreadsheets/d/1Kz8qNPZIqq10folTQrs7L1dYLQj0XaG2K3NIs_apK40/edit#gid=0"",""bd!A1:N1000""),11,FALSE))"),"")</f>
        <v/>
      </c>
      <c r="F979" s="5" t="str">
        <f>IFERROR(__xludf.DUMMYFUNCTION("if(A979="""","""",SPLIT(E979,"",""))"),"")</f>
        <v/>
      </c>
      <c r="G979" s="5"/>
      <c r="H979" s="6" t="str">
        <f t="shared" si="1"/>
        <v/>
      </c>
      <c r="K979" s="7"/>
    </row>
    <row r="980">
      <c r="A980" s="8"/>
      <c r="B980" s="5" t="str">
        <f>IFERROR(__xludf.DUMMYFUNCTION("IF(A980="""","""",VLOOKUP(A980,IMPORTRANGE(""https://docs.google.com/spreadsheets/d/1Kz8qNPZIqq10folTQrs7L1dYLQj0XaG2K3NIs_apK40/edit#gid=0"",""bd!A1:N1000""),2,FALSE))"),"")</f>
        <v/>
      </c>
      <c r="C980" s="5" t="str">
        <f>IFERROR(__xludf.DUMMYFUNCTION("IF($A980="""","""",VLOOKUP($A980,IMPORTRANGE(""https://docs.google.com/spreadsheets/d/1Kz8qNPZIqq10folTQrs7L1dYLQj0XaG2K3NIs_apK40/edit#gid=0"",""bd!A1:N1000""),3,FALSE))"),"")</f>
        <v/>
      </c>
      <c r="D980" s="5" t="str">
        <f>IFERROR(__xludf.DUMMYFUNCTION("IF($A980="""","""",VLOOKUP($A980,IMPORTRANGE(""https://docs.google.com/spreadsheets/d/1Kz8qNPZIqq10folTQrs7L1dYLQj0XaG2K3NIs_apK40/edit#gid=0"",""bd!A1:N1000""),12,FALSE))"),"")</f>
        <v/>
      </c>
      <c r="E980" s="5" t="str">
        <f>IFERROR(__xludf.DUMMYFUNCTION("IF($A980="""","""",VLOOKUP($A980,IMPORTRANGE(""https://docs.google.com/spreadsheets/d/1Kz8qNPZIqq10folTQrs7L1dYLQj0XaG2K3NIs_apK40/edit#gid=0"",""bd!A1:N1000""),11,FALSE))"),"")</f>
        <v/>
      </c>
      <c r="F980" s="5" t="str">
        <f>IFERROR(__xludf.DUMMYFUNCTION("if(A980="""","""",SPLIT(E980,"",""))"),"")</f>
        <v/>
      </c>
      <c r="G980" s="5"/>
      <c r="H980" s="6" t="str">
        <f t="shared" si="1"/>
        <v/>
      </c>
      <c r="K980" s="7"/>
    </row>
    <row r="981">
      <c r="A981" s="8"/>
      <c r="B981" s="5" t="str">
        <f>IFERROR(__xludf.DUMMYFUNCTION("IF(A981="""","""",VLOOKUP(A981,IMPORTRANGE(""https://docs.google.com/spreadsheets/d/1Kz8qNPZIqq10folTQrs7L1dYLQj0XaG2K3NIs_apK40/edit#gid=0"",""bd!A1:N1000""),2,FALSE))"),"")</f>
        <v/>
      </c>
      <c r="C981" s="5" t="str">
        <f>IFERROR(__xludf.DUMMYFUNCTION("IF($A981="""","""",VLOOKUP($A981,IMPORTRANGE(""https://docs.google.com/spreadsheets/d/1Kz8qNPZIqq10folTQrs7L1dYLQj0XaG2K3NIs_apK40/edit#gid=0"",""bd!A1:N1000""),3,FALSE))"),"")</f>
        <v/>
      </c>
      <c r="D981" s="5" t="str">
        <f>IFERROR(__xludf.DUMMYFUNCTION("IF($A981="""","""",VLOOKUP($A981,IMPORTRANGE(""https://docs.google.com/spreadsheets/d/1Kz8qNPZIqq10folTQrs7L1dYLQj0XaG2K3NIs_apK40/edit#gid=0"",""bd!A1:N1000""),12,FALSE))"),"")</f>
        <v/>
      </c>
      <c r="E981" s="5" t="str">
        <f>IFERROR(__xludf.DUMMYFUNCTION("IF($A981="""","""",VLOOKUP($A981,IMPORTRANGE(""https://docs.google.com/spreadsheets/d/1Kz8qNPZIqq10folTQrs7L1dYLQj0XaG2K3NIs_apK40/edit#gid=0"",""bd!A1:N1000""),11,FALSE))"),"")</f>
        <v/>
      </c>
      <c r="F981" s="5" t="str">
        <f>IFERROR(__xludf.DUMMYFUNCTION("if(A981="""","""",SPLIT(E981,"",""))"),"")</f>
        <v/>
      </c>
      <c r="G981" s="5"/>
      <c r="H981" s="6" t="str">
        <f t="shared" si="1"/>
        <v/>
      </c>
      <c r="K981" s="7"/>
    </row>
    <row r="982">
      <c r="A982" s="8"/>
      <c r="B982" s="5" t="str">
        <f>IFERROR(__xludf.DUMMYFUNCTION("IF(A982="""","""",VLOOKUP(A982,IMPORTRANGE(""https://docs.google.com/spreadsheets/d/1Kz8qNPZIqq10folTQrs7L1dYLQj0XaG2K3NIs_apK40/edit#gid=0"",""bd!A1:N1000""),2,FALSE))"),"")</f>
        <v/>
      </c>
      <c r="C982" s="5" t="str">
        <f>IFERROR(__xludf.DUMMYFUNCTION("IF($A982="""","""",VLOOKUP($A982,IMPORTRANGE(""https://docs.google.com/spreadsheets/d/1Kz8qNPZIqq10folTQrs7L1dYLQj0XaG2K3NIs_apK40/edit#gid=0"",""bd!A1:N1000""),3,FALSE))"),"")</f>
        <v/>
      </c>
      <c r="D982" s="5" t="str">
        <f>IFERROR(__xludf.DUMMYFUNCTION("IF($A982="""","""",VLOOKUP($A982,IMPORTRANGE(""https://docs.google.com/spreadsheets/d/1Kz8qNPZIqq10folTQrs7L1dYLQj0XaG2K3NIs_apK40/edit#gid=0"",""bd!A1:N1000""),12,FALSE))"),"")</f>
        <v/>
      </c>
      <c r="E982" s="5" t="str">
        <f>IFERROR(__xludf.DUMMYFUNCTION("IF($A982="""","""",VLOOKUP($A982,IMPORTRANGE(""https://docs.google.com/spreadsheets/d/1Kz8qNPZIqq10folTQrs7L1dYLQj0XaG2K3NIs_apK40/edit#gid=0"",""bd!A1:N1000""),11,FALSE))"),"")</f>
        <v/>
      </c>
      <c r="F982" s="5" t="str">
        <f>IFERROR(__xludf.DUMMYFUNCTION("if(A982="""","""",SPLIT(E982,"",""))"),"")</f>
        <v/>
      </c>
      <c r="G982" s="5"/>
      <c r="H982" s="6" t="str">
        <f t="shared" si="1"/>
        <v/>
      </c>
      <c r="K982" s="7"/>
    </row>
    <row r="983">
      <c r="A983" s="8"/>
      <c r="B983" s="5" t="str">
        <f>IFERROR(__xludf.DUMMYFUNCTION("IF(A983="""","""",VLOOKUP(A983,IMPORTRANGE(""https://docs.google.com/spreadsheets/d/1Kz8qNPZIqq10folTQrs7L1dYLQj0XaG2K3NIs_apK40/edit#gid=0"",""bd!A1:N1000""),2,FALSE))"),"")</f>
        <v/>
      </c>
      <c r="C983" s="5" t="str">
        <f>IFERROR(__xludf.DUMMYFUNCTION("IF($A983="""","""",VLOOKUP($A983,IMPORTRANGE(""https://docs.google.com/spreadsheets/d/1Kz8qNPZIqq10folTQrs7L1dYLQj0XaG2K3NIs_apK40/edit#gid=0"",""bd!A1:N1000""),3,FALSE))"),"")</f>
        <v/>
      </c>
      <c r="D983" s="5" t="str">
        <f>IFERROR(__xludf.DUMMYFUNCTION("IF($A983="""","""",VLOOKUP($A983,IMPORTRANGE(""https://docs.google.com/spreadsheets/d/1Kz8qNPZIqq10folTQrs7L1dYLQj0XaG2K3NIs_apK40/edit#gid=0"",""bd!A1:N1000""),12,FALSE))"),"")</f>
        <v/>
      </c>
      <c r="E983" s="5" t="str">
        <f>IFERROR(__xludf.DUMMYFUNCTION("IF($A983="""","""",VLOOKUP($A983,IMPORTRANGE(""https://docs.google.com/spreadsheets/d/1Kz8qNPZIqq10folTQrs7L1dYLQj0XaG2K3NIs_apK40/edit#gid=0"",""bd!A1:N1000""),11,FALSE))"),"")</f>
        <v/>
      </c>
      <c r="F983" s="5" t="str">
        <f>IFERROR(__xludf.DUMMYFUNCTION("if(A983="""","""",SPLIT(E983,"",""))"),"")</f>
        <v/>
      </c>
      <c r="G983" s="5"/>
      <c r="H983" s="6" t="str">
        <f t="shared" si="1"/>
        <v/>
      </c>
      <c r="K983" s="7"/>
    </row>
    <row r="984">
      <c r="A984" s="8"/>
      <c r="B984" s="5" t="str">
        <f>IFERROR(__xludf.DUMMYFUNCTION("IF(A984="""","""",VLOOKUP(A984,IMPORTRANGE(""https://docs.google.com/spreadsheets/d/1Kz8qNPZIqq10folTQrs7L1dYLQj0XaG2K3NIs_apK40/edit#gid=0"",""bd!A1:N1000""),2,FALSE))"),"")</f>
        <v/>
      </c>
      <c r="C984" s="5" t="str">
        <f>IFERROR(__xludf.DUMMYFUNCTION("IF($A984="""","""",VLOOKUP($A984,IMPORTRANGE(""https://docs.google.com/spreadsheets/d/1Kz8qNPZIqq10folTQrs7L1dYLQj0XaG2K3NIs_apK40/edit#gid=0"",""bd!A1:N1000""),3,FALSE))"),"")</f>
        <v/>
      </c>
      <c r="D984" s="5" t="str">
        <f>IFERROR(__xludf.DUMMYFUNCTION("IF($A984="""","""",VLOOKUP($A984,IMPORTRANGE(""https://docs.google.com/spreadsheets/d/1Kz8qNPZIqq10folTQrs7L1dYLQj0XaG2K3NIs_apK40/edit#gid=0"",""bd!A1:N1000""),12,FALSE))"),"")</f>
        <v/>
      </c>
      <c r="E984" s="5" t="str">
        <f>IFERROR(__xludf.DUMMYFUNCTION("IF($A984="""","""",VLOOKUP($A984,IMPORTRANGE(""https://docs.google.com/spreadsheets/d/1Kz8qNPZIqq10folTQrs7L1dYLQj0XaG2K3NIs_apK40/edit#gid=0"",""bd!A1:N1000""),11,FALSE))"),"")</f>
        <v/>
      </c>
      <c r="F984" s="5" t="str">
        <f>IFERROR(__xludf.DUMMYFUNCTION("if(A984="""","""",SPLIT(E984,"",""))"),"")</f>
        <v/>
      </c>
      <c r="G984" s="5"/>
      <c r="H984" s="6" t="str">
        <f t="shared" si="1"/>
        <v/>
      </c>
      <c r="K984" s="7"/>
    </row>
    <row r="985">
      <c r="A985" s="8"/>
      <c r="B985" s="5" t="str">
        <f>IFERROR(__xludf.DUMMYFUNCTION("IF(A985="""","""",VLOOKUP(A985,IMPORTRANGE(""https://docs.google.com/spreadsheets/d/1Kz8qNPZIqq10folTQrs7L1dYLQj0XaG2K3NIs_apK40/edit#gid=0"",""bd!A1:N1000""),2,FALSE))"),"")</f>
        <v/>
      </c>
      <c r="C985" s="5" t="str">
        <f>IFERROR(__xludf.DUMMYFUNCTION("IF($A985="""","""",VLOOKUP($A985,IMPORTRANGE(""https://docs.google.com/spreadsheets/d/1Kz8qNPZIqq10folTQrs7L1dYLQj0XaG2K3NIs_apK40/edit#gid=0"",""bd!A1:N1000""),3,FALSE))"),"")</f>
        <v/>
      </c>
      <c r="D985" s="5" t="str">
        <f>IFERROR(__xludf.DUMMYFUNCTION("IF($A985="""","""",VLOOKUP($A985,IMPORTRANGE(""https://docs.google.com/spreadsheets/d/1Kz8qNPZIqq10folTQrs7L1dYLQj0XaG2K3NIs_apK40/edit#gid=0"",""bd!A1:N1000""),12,FALSE))"),"")</f>
        <v/>
      </c>
      <c r="E985" s="5" t="str">
        <f>IFERROR(__xludf.DUMMYFUNCTION("IF($A985="""","""",VLOOKUP($A985,IMPORTRANGE(""https://docs.google.com/spreadsheets/d/1Kz8qNPZIqq10folTQrs7L1dYLQj0XaG2K3NIs_apK40/edit#gid=0"",""bd!A1:N1000""),11,FALSE))"),"")</f>
        <v/>
      </c>
      <c r="F985" s="5" t="str">
        <f>IFERROR(__xludf.DUMMYFUNCTION("if(A985="""","""",SPLIT(E985,"",""))"),"")</f>
        <v/>
      </c>
      <c r="G985" s="5"/>
      <c r="H985" s="6" t="str">
        <f t="shared" si="1"/>
        <v/>
      </c>
      <c r="K985" s="7"/>
    </row>
    <row r="986">
      <c r="A986" s="8"/>
      <c r="B986" s="5" t="str">
        <f>IFERROR(__xludf.DUMMYFUNCTION("IF(A986="""","""",VLOOKUP(A986,IMPORTRANGE(""https://docs.google.com/spreadsheets/d/1Kz8qNPZIqq10folTQrs7L1dYLQj0XaG2K3NIs_apK40/edit#gid=0"",""bd!A1:N1000""),2,FALSE))"),"")</f>
        <v/>
      </c>
      <c r="C986" s="5" t="str">
        <f>IFERROR(__xludf.DUMMYFUNCTION("IF($A986="""","""",VLOOKUP($A986,IMPORTRANGE(""https://docs.google.com/spreadsheets/d/1Kz8qNPZIqq10folTQrs7L1dYLQj0XaG2K3NIs_apK40/edit#gid=0"",""bd!A1:N1000""),3,FALSE))"),"")</f>
        <v/>
      </c>
      <c r="D986" s="5" t="str">
        <f>IFERROR(__xludf.DUMMYFUNCTION("IF($A986="""","""",VLOOKUP($A986,IMPORTRANGE(""https://docs.google.com/spreadsheets/d/1Kz8qNPZIqq10folTQrs7L1dYLQj0XaG2K3NIs_apK40/edit#gid=0"",""bd!A1:N1000""),12,FALSE))"),"")</f>
        <v/>
      </c>
      <c r="E986" s="5" t="str">
        <f>IFERROR(__xludf.DUMMYFUNCTION("IF($A986="""","""",VLOOKUP($A986,IMPORTRANGE(""https://docs.google.com/spreadsheets/d/1Kz8qNPZIqq10folTQrs7L1dYLQj0XaG2K3NIs_apK40/edit#gid=0"",""bd!A1:N1000""),11,FALSE))"),"")</f>
        <v/>
      </c>
      <c r="F986" s="5" t="str">
        <f>IFERROR(__xludf.DUMMYFUNCTION("if(A986="""","""",SPLIT(E986,"",""))"),"")</f>
        <v/>
      </c>
      <c r="G986" s="5"/>
      <c r="H986" s="6" t="str">
        <f t="shared" si="1"/>
        <v/>
      </c>
      <c r="K986" s="7"/>
    </row>
    <row r="987">
      <c r="A987" s="8"/>
      <c r="B987" s="5" t="str">
        <f>IFERROR(__xludf.DUMMYFUNCTION("IF(A987="""","""",VLOOKUP(A987,IMPORTRANGE(""https://docs.google.com/spreadsheets/d/1Kz8qNPZIqq10folTQrs7L1dYLQj0XaG2K3NIs_apK40/edit#gid=0"",""bd!A1:N1000""),2,FALSE))"),"")</f>
        <v/>
      </c>
      <c r="C987" s="5" t="str">
        <f>IFERROR(__xludf.DUMMYFUNCTION("IF($A987="""","""",VLOOKUP($A987,IMPORTRANGE(""https://docs.google.com/spreadsheets/d/1Kz8qNPZIqq10folTQrs7L1dYLQj0XaG2K3NIs_apK40/edit#gid=0"",""bd!A1:N1000""),3,FALSE))"),"")</f>
        <v/>
      </c>
      <c r="D987" s="5" t="str">
        <f>IFERROR(__xludf.DUMMYFUNCTION("IF($A987="""","""",VLOOKUP($A987,IMPORTRANGE(""https://docs.google.com/spreadsheets/d/1Kz8qNPZIqq10folTQrs7L1dYLQj0XaG2K3NIs_apK40/edit#gid=0"",""bd!A1:N1000""),12,FALSE))"),"")</f>
        <v/>
      </c>
      <c r="E987" s="5" t="str">
        <f>IFERROR(__xludf.DUMMYFUNCTION("IF($A987="""","""",VLOOKUP($A987,IMPORTRANGE(""https://docs.google.com/spreadsheets/d/1Kz8qNPZIqq10folTQrs7L1dYLQj0XaG2K3NIs_apK40/edit#gid=0"",""bd!A1:N1000""),11,FALSE))"),"")</f>
        <v/>
      </c>
      <c r="F987" s="5" t="str">
        <f>IFERROR(__xludf.DUMMYFUNCTION("if(A987="""","""",SPLIT(E987,"",""))"),"")</f>
        <v/>
      </c>
      <c r="G987" s="5"/>
      <c r="H987" s="6" t="str">
        <f t="shared" si="1"/>
        <v/>
      </c>
      <c r="K987" s="7"/>
    </row>
    <row r="988">
      <c r="A988" s="8"/>
      <c r="B988" s="5" t="str">
        <f>IFERROR(__xludf.DUMMYFUNCTION("IF(A988="""","""",VLOOKUP(A988,IMPORTRANGE(""https://docs.google.com/spreadsheets/d/1Kz8qNPZIqq10folTQrs7L1dYLQj0XaG2K3NIs_apK40/edit#gid=0"",""bd!A1:N1000""),2,FALSE))"),"")</f>
        <v/>
      </c>
      <c r="C988" s="5" t="str">
        <f>IFERROR(__xludf.DUMMYFUNCTION("IF($A988="""","""",VLOOKUP($A988,IMPORTRANGE(""https://docs.google.com/spreadsheets/d/1Kz8qNPZIqq10folTQrs7L1dYLQj0XaG2K3NIs_apK40/edit#gid=0"",""bd!A1:N1000""),3,FALSE))"),"")</f>
        <v/>
      </c>
      <c r="D988" s="5" t="str">
        <f>IFERROR(__xludf.DUMMYFUNCTION("IF($A988="""","""",VLOOKUP($A988,IMPORTRANGE(""https://docs.google.com/spreadsheets/d/1Kz8qNPZIqq10folTQrs7L1dYLQj0XaG2K3NIs_apK40/edit#gid=0"",""bd!A1:N1000""),12,FALSE))"),"")</f>
        <v/>
      </c>
      <c r="E988" s="5" t="str">
        <f>IFERROR(__xludf.DUMMYFUNCTION("IF($A988="""","""",VLOOKUP($A988,IMPORTRANGE(""https://docs.google.com/spreadsheets/d/1Kz8qNPZIqq10folTQrs7L1dYLQj0XaG2K3NIs_apK40/edit#gid=0"",""bd!A1:N1000""),11,FALSE))"),"")</f>
        <v/>
      </c>
      <c r="F988" s="5" t="str">
        <f>IFERROR(__xludf.DUMMYFUNCTION("if(A988="""","""",SPLIT(E988,"",""))"),"")</f>
        <v/>
      </c>
      <c r="G988" s="5"/>
      <c r="H988" s="6" t="str">
        <f t="shared" si="1"/>
        <v/>
      </c>
      <c r="K988" s="7"/>
    </row>
    <row r="989">
      <c r="A989" s="8"/>
      <c r="B989" s="5" t="str">
        <f>IFERROR(__xludf.DUMMYFUNCTION("IF(A989="""","""",VLOOKUP(A989,IMPORTRANGE(""https://docs.google.com/spreadsheets/d/1Kz8qNPZIqq10folTQrs7L1dYLQj0XaG2K3NIs_apK40/edit#gid=0"",""bd!A1:N1000""),2,FALSE))"),"")</f>
        <v/>
      </c>
      <c r="C989" s="5" t="str">
        <f>IFERROR(__xludf.DUMMYFUNCTION("IF($A989="""","""",VLOOKUP($A989,IMPORTRANGE(""https://docs.google.com/spreadsheets/d/1Kz8qNPZIqq10folTQrs7L1dYLQj0XaG2K3NIs_apK40/edit#gid=0"",""bd!A1:N1000""),3,FALSE))"),"")</f>
        <v/>
      </c>
      <c r="D989" s="5" t="str">
        <f>IFERROR(__xludf.DUMMYFUNCTION("IF($A989="""","""",VLOOKUP($A989,IMPORTRANGE(""https://docs.google.com/spreadsheets/d/1Kz8qNPZIqq10folTQrs7L1dYLQj0XaG2K3NIs_apK40/edit#gid=0"",""bd!A1:N1000""),12,FALSE))"),"")</f>
        <v/>
      </c>
      <c r="E989" s="5" t="str">
        <f>IFERROR(__xludf.DUMMYFUNCTION("IF($A989="""","""",VLOOKUP($A989,IMPORTRANGE(""https://docs.google.com/spreadsheets/d/1Kz8qNPZIqq10folTQrs7L1dYLQj0XaG2K3NIs_apK40/edit#gid=0"",""bd!A1:N1000""),11,FALSE))"),"")</f>
        <v/>
      </c>
      <c r="F989" s="5" t="str">
        <f>IFERROR(__xludf.DUMMYFUNCTION("if(A989="""","""",SPLIT(E989,"",""))"),"")</f>
        <v/>
      </c>
      <c r="G989" s="5"/>
      <c r="H989" s="6" t="str">
        <f t="shared" si="1"/>
        <v/>
      </c>
      <c r="K989" s="7"/>
    </row>
    <row r="990">
      <c r="A990" s="8"/>
      <c r="B990" s="5" t="str">
        <f>IFERROR(__xludf.DUMMYFUNCTION("IF(A990="""","""",VLOOKUP(A990,IMPORTRANGE(""https://docs.google.com/spreadsheets/d/1Kz8qNPZIqq10folTQrs7L1dYLQj0XaG2K3NIs_apK40/edit#gid=0"",""bd!A1:N1000""),2,FALSE))"),"")</f>
        <v/>
      </c>
      <c r="C990" s="5" t="str">
        <f>IFERROR(__xludf.DUMMYFUNCTION("IF($A990="""","""",VLOOKUP($A990,IMPORTRANGE(""https://docs.google.com/spreadsheets/d/1Kz8qNPZIqq10folTQrs7L1dYLQj0XaG2K3NIs_apK40/edit#gid=0"",""bd!A1:N1000""),3,FALSE))"),"")</f>
        <v/>
      </c>
      <c r="D990" s="5" t="str">
        <f>IFERROR(__xludf.DUMMYFUNCTION("IF($A990="""","""",VLOOKUP($A990,IMPORTRANGE(""https://docs.google.com/spreadsheets/d/1Kz8qNPZIqq10folTQrs7L1dYLQj0XaG2K3NIs_apK40/edit#gid=0"",""bd!A1:N1000""),12,FALSE))"),"")</f>
        <v/>
      </c>
      <c r="E990" s="5" t="str">
        <f>IFERROR(__xludf.DUMMYFUNCTION("IF($A990="""","""",VLOOKUP($A990,IMPORTRANGE(""https://docs.google.com/spreadsheets/d/1Kz8qNPZIqq10folTQrs7L1dYLQj0XaG2K3NIs_apK40/edit#gid=0"",""bd!A1:N1000""),11,FALSE))"),"")</f>
        <v/>
      </c>
      <c r="F990" s="5" t="str">
        <f>IFERROR(__xludf.DUMMYFUNCTION("if(A990="""","""",SPLIT(E990,"",""))"),"")</f>
        <v/>
      </c>
      <c r="G990" s="5"/>
      <c r="H990" s="6" t="str">
        <f t="shared" si="1"/>
        <v/>
      </c>
      <c r="K990" s="7"/>
    </row>
    <row r="991">
      <c r="A991" s="8"/>
      <c r="B991" s="5" t="str">
        <f>IFERROR(__xludf.DUMMYFUNCTION("IF(A991="""","""",VLOOKUP(A991,IMPORTRANGE(""https://docs.google.com/spreadsheets/d/1Kz8qNPZIqq10folTQrs7L1dYLQj0XaG2K3NIs_apK40/edit#gid=0"",""bd!A1:N1000""),2,FALSE))"),"")</f>
        <v/>
      </c>
      <c r="C991" s="5" t="str">
        <f>IFERROR(__xludf.DUMMYFUNCTION("IF($A991="""","""",VLOOKUP($A991,IMPORTRANGE(""https://docs.google.com/spreadsheets/d/1Kz8qNPZIqq10folTQrs7L1dYLQj0XaG2K3NIs_apK40/edit#gid=0"",""bd!A1:N1000""),3,FALSE))"),"")</f>
        <v/>
      </c>
      <c r="D991" s="5" t="str">
        <f>IFERROR(__xludf.DUMMYFUNCTION("IF($A991="""","""",VLOOKUP($A991,IMPORTRANGE(""https://docs.google.com/spreadsheets/d/1Kz8qNPZIqq10folTQrs7L1dYLQj0XaG2K3NIs_apK40/edit#gid=0"",""bd!A1:N1000""),12,FALSE))"),"")</f>
        <v/>
      </c>
      <c r="E991" s="5" t="str">
        <f>IFERROR(__xludf.DUMMYFUNCTION("IF($A991="""","""",VLOOKUP($A991,IMPORTRANGE(""https://docs.google.com/spreadsheets/d/1Kz8qNPZIqq10folTQrs7L1dYLQj0XaG2K3NIs_apK40/edit#gid=0"",""bd!A1:N1000""),11,FALSE))"),"")</f>
        <v/>
      </c>
      <c r="F991" s="5" t="str">
        <f>IFERROR(__xludf.DUMMYFUNCTION("if(A991="""","""",SPLIT(E991,"",""))"),"")</f>
        <v/>
      </c>
      <c r="G991" s="5"/>
      <c r="H991" s="6" t="str">
        <f t="shared" si="1"/>
        <v/>
      </c>
      <c r="K991" s="7"/>
    </row>
    <row r="992">
      <c r="A992" s="8"/>
      <c r="B992" s="5" t="str">
        <f>IFERROR(__xludf.DUMMYFUNCTION("IF(A992="""","""",VLOOKUP(A992,IMPORTRANGE(""https://docs.google.com/spreadsheets/d/1Kz8qNPZIqq10folTQrs7L1dYLQj0XaG2K3NIs_apK40/edit#gid=0"",""bd!A1:N1000""),2,FALSE))"),"")</f>
        <v/>
      </c>
      <c r="C992" s="5" t="str">
        <f>IFERROR(__xludf.DUMMYFUNCTION("IF($A992="""","""",VLOOKUP($A992,IMPORTRANGE(""https://docs.google.com/spreadsheets/d/1Kz8qNPZIqq10folTQrs7L1dYLQj0XaG2K3NIs_apK40/edit#gid=0"",""bd!A1:N1000""),3,FALSE))"),"")</f>
        <v/>
      </c>
      <c r="D992" s="5" t="str">
        <f>IFERROR(__xludf.DUMMYFUNCTION("IF($A992="""","""",VLOOKUP($A992,IMPORTRANGE(""https://docs.google.com/spreadsheets/d/1Kz8qNPZIqq10folTQrs7L1dYLQj0XaG2K3NIs_apK40/edit#gid=0"",""bd!A1:N1000""),12,FALSE))"),"")</f>
        <v/>
      </c>
      <c r="E992" s="5" t="str">
        <f>IFERROR(__xludf.DUMMYFUNCTION("IF($A992="""","""",VLOOKUP($A992,IMPORTRANGE(""https://docs.google.com/spreadsheets/d/1Kz8qNPZIqq10folTQrs7L1dYLQj0XaG2K3NIs_apK40/edit#gid=0"",""bd!A1:N1000""),11,FALSE))"),"")</f>
        <v/>
      </c>
      <c r="F992" s="5" t="str">
        <f>IFERROR(__xludf.DUMMYFUNCTION("if(A992="""","""",SPLIT(E992,"",""))"),"")</f>
        <v/>
      </c>
      <c r="G992" s="5"/>
      <c r="H992" s="6" t="str">
        <f t="shared" si="1"/>
        <v/>
      </c>
      <c r="K992" s="7"/>
    </row>
    <row r="993">
      <c r="A993" s="8"/>
      <c r="B993" s="5" t="str">
        <f>IFERROR(__xludf.DUMMYFUNCTION("IF(A993="""","""",VLOOKUP(A993,IMPORTRANGE(""https://docs.google.com/spreadsheets/d/1Kz8qNPZIqq10folTQrs7L1dYLQj0XaG2K3NIs_apK40/edit#gid=0"",""bd!A1:N1000""),2,FALSE))"),"")</f>
        <v/>
      </c>
      <c r="C993" s="5" t="str">
        <f>IFERROR(__xludf.DUMMYFUNCTION("IF($A993="""","""",VLOOKUP($A993,IMPORTRANGE(""https://docs.google.com/spreadsheets/d/1Kz8qNPZIqq10folTQrs7L1dYLQj0XaG2K3NIs_apK40/edit#gid=0"",""bd!A1:N1000""),3,FALSE))"),"")</f>
        <v/>
      </c>
      <c r="D993" s="5" t="str">
        <f>IFERROR(__xludf.DUMMYFUNCTION("IF($A993="""","""",VLOOKUP($A993,IMPORTRANGE(""https://docs.google.com/spreadsheets/d/1Kz8qNPZIqq10folTQrs7L1dYLQj0XaG2K3NIs_apK40/edit#gid=0"",""bd!A1:N1000""),12,FALSE))"),"")</f>
        <v/>
      </c>
      <c r="E993" s="5" t="str">
        <f>IFERROR(__xludf.DUMMYFUNCTION("IF($A993="""","""",VLOOKUP($A993,IMPORTRANGE(""https://docs.google.com/spreadsheets/d/1Kz8qNPZIqq10folTQrs7L1dYLQj0XaG2K3NIs_apK40/edit#gid=0"",""bd!A1:N1000""),11,FALSE))"),"")</f>
        <v/>
      </c>
      <c r="F993" s="5" t="str">
        <f>IFERROR(__xludf.DUMMYFUNCTION("if(A993="""","""",SPLIT(E993,"",""))"),"")</f>
        <v/>
      </c>
      <c r="G993" s="5"/>
      <c r="H993" s="6" t="str">
        <f t="shared" si="1"/>
        <v/>
      </c>
      <c r="K993" s="7"/>
    </row>
    <row r="994">
      <c r="A994" s="8"/>
      <c r="B994" s="5" t="str">
        <f>IFERROR(__xludf.DUMMYFUNCTION("IF(A994="""","""",VLOOKUP(A994,IMPORTRANGE(""https://docs.google.com/spreadsheets/d/1Kz8qNPZIqq10folTQrs7L1dYLQj0XaG2K3NIs_apK40/edit#gid=0"",""bd!A1:N1000""),2,FALSE))"),"")</f>
        <v/>
      </c>
      <c r="C994" s="5" t="str">
        <f>IFERROR(__xludf.DUMMYFUNCTION("IF($A994="""","""",VLOOKUP($A994,IMPORTRANGE(""https://docs.google.com/spreadsheets/d/1Kz8qNPZIqq10folTQrs7L1dYLQj0XaG2K3NIs_apK40/edit#gid=0"",""bd!A1:N1000""),3,FALSE))"),"")</f>
        <v/>
      </c>
      <c r="D994" s="5" t="str">
        <f>IFERROR(__xludf.DUMMYFUNCTION("IF($A994="""","""",VLOOKUP($A994,IMPORTRANGE(""https://docs.google.com/spreadsheets/d/1Kz8qNPZIqq10folTQrs7L1dYLQj0XaG2K3NIs_apK40/edit#gid=0"",""bd!A1:N1000""),12,FALSE))"),"")</f>
        <v/>
      </c>
      <c r="E994" s="5" t="str">
        <f>IFERROR(__xludf.DUMMYFUNCTION("IF($A994="""","""",VLOOKUP($A994,IMPORTRANGE(""https://docs.google.com/spreadsheets/d/1Kz8qNPZIqq10folTQrs7L1dYLQj0XaG2K3NIs_apK40/edit#gid=0"",""bd!A1:N1000""),11,FALSE))"),"")</f>
        <v/>
      </c>
      <c r="F994" s="5" t="str">
        <f>IFERROR(__xludf.DUMMYFUNCTION("if(A994="""","""",SPLIT(E994,"",""))"),"")</f>
        <v/>
      </c>
      <c r="G994" s="5"/>
      <c r="H994" s="6" t="str">
        <f t="shared" si="1"/>
        <v/>
      </c>
      <c r="K994" s="7"/>
    </row>
    <row r="995">
      <c r="A995" s="8"/>
      <c r="B995" s="5" t="str">
        <f>IFERROR(__xludf.DUMMYFUNCTION("IF(A995="""","""",VLOOKUP(A995,IMPORTRANGE(""https://docs.google.com/spreadsheets/d/1Kz8qNPZIqq10folTQrs7L1dYLQj0XaG2K3NIs_apK40/edit#gid=0"",""bd!A1:N1000""),2,FALSE))"),"")</f>
        <v/>
      </c>
      <c r="C995" s="5" t="str">
        <f>IFERROR(__xludf.DUMMYFUNCTION("IF($A995="""","""",VLOOKUP($A995,IMPORTRANGE(""https://docs.google.com/spreadsheets/d/1Kz8qNPZIqq10folTQrs7L1dYLQj0XaG2K3NIs_apK40/edit#gid=0"",""bd!A1:N1000""),3,FALSE))"),"")</f>
        <v/>
      </c>
      <c r="D995" s="5" t="str">
        <f>IFERROR(__xludf.DUMMYFUNCTION("IF($A995="""","""",VLOOKUP($A995,IMPORTRANGE(""https://docs.google.com/spreadsheets/d/1Kz8qNPZIqq10folTQrs7L1dYLQj0XaG2K3NIs_apK40/edit#gid=0"",""bd!A1:N1000""),12,FALSE))"),"")</f>
        <v/>
      </c>
      <c r="E995" s="5" t="str">
        <f>IFERROR(__xludf.DUMMYFUNCTION("IF($A995="""","""",VLOOKUP($A995,IMPORTRANGE(""https://docs.google.com/spreadsheets/d/1Kz8qNPZIqq10folTQrs7L1dYLQj0XaG2K3NIs_apK40/edit#gid=0"",""bd!A1:N1000""),11,FALSE))"),"")</f>
        <v/>
      </c>
      <c r="F995" s="5" t="str">
        <f>IFERROR(__xludf.DUMMYFUNCTION("if(A995="""","""",SPLIT(E995,"",""))"),"")</f>
        <v/>
      </c>
      <c r="G995" s="5"/>
      <c r="H995" s="6" t="str">
        <f t="shared" si="1"/>
        <v/>
      </c>
      <c r="K995" s="7"/>
    </row>
    <row r="996">
      <c r="A996" s="8"/>
      <c r="B996" s="5" t="str">
        <f>IFERROR(__xludf.DUMMYFUNCTION("IF(A996="""","""",VLOOKUP(A996,IMPORTRANGE(""https://docs.google.com/spreadsheets/d/1Kz8qNPZIqq10folTQrs7L1dYLQj0XaG2K3NIs_apK40/edit#gid=0"",""bd!A1:N1000""),2,FALSE))"),"")</f>
        <v/>
      </c>
      <c r="C996" s="5" t="str">
        <f>IFERROR(__xludf.DUMMYFUNCTION("IF($A996="""","""",VLOOKUP($A996,IMPORTRANGE(""https://docs.google.com/spreadsheets/d/1Kz8qNPZIqq10folTQrs7L1dYLQj0XaG2K3NIs_apK40/edit#gid=0"",""bd!A1:N1000""),3,FALSE))"),"")</f>
        <v/>
      </c>
      <c r="D996" s="5" t="str">
        <f>IFERROR(__xludf.DUMMYFUNCTION("IF($A996="""","""",VLOOKUP($A996,IMPORTRANGE(""https://docs.google.com/spreadsheets/d/1Kz8qNPZIqq10folTQrs7L1dYLQj0XaG2K3NIs_apK40/edit#gid=0"",""bd!A1:N1000""),12,FALSE))"),"")</f>
        <v/>
      </c>
      <c r="E996" s="5" t="str">
        <f>IFERROR(__xludf.DUMMYFUNCTION("IF($A996="""","""",VLOOKUP($A996,IMPORTRANGE(""https://docs.google.com/spreadsheets/d/1Kz8qNPZIqq10folTQrs7L1dYLQj0XaG2K3NIs_apK40/edit#gid=0"",""bd!A1:N1000""),11,FALSE))"),"")</f>
        <v/>
      </c>
      <c r="F996" s="5" t="str">
        <f>IFERROR(__xludf.DUMMYFUNCTION("if(A996="""","""",SPLIT(E996,"",""))"),"")</f>
        <v/>
      </c>
      <c r="G996" s="5"/>
      <c r="H996" s="6" t="str">
        <f t="shared" si="1"/>
        <v/>
      </c>
      <c r="K996" s="7"/>
    </row>
    <row r="997">
      <c r="A997" s="8"/>
      <c r="B997" s="5" t="str">
        <f>IFERROR(__xludf.DUMMYFUNCTION("IF(A997="""","""",VLOOKUP(A997,IMPORTRANGE(""https://docs.google.com/spreadsheets/d/1Kz8qNPZIqq10folTQrs7L1dYLQj0XaG2K3NIs_apK40/edit#gid=0"",""bd!A1:N1000""),2,FALSE))"),"")</f>
        <v/>
      </c>
      <c r="C997" s="5" t="str">
        <f>IFERROR(__xludf.DUMMYFUNCTION("IF($A997="""","""",VLOOKUP($A997,IMPORTRANGE(""https://docs.google.com/spreadsheets/d/1Kz8qNPZIqq10folTQrs7L1dYLQj0XaG2K3NIs_apK40/edit#gid=0"",""bd!A1:N1000""),3,FALSE))"),"")</f>
        <v/>
      </c>
      <c r="D997" s="5" t="str">
        <f>IFERROR(__xludf.DUMMYFUNCTION("IF($A997="""","""",VLOOKUP($A997,IMPORTRANGE(""https://docs.google.com/spreadsheets/d/1Kz8qNPZIqq10folTQrs7L1dYLQj0XaG2K3NIs_apK40/edit#gid=0"",""bd!A1:N1000""),12,FALSE))"),"")</f>
        <v/>
      </c>
      <c r="E997" s="5" t="str">
        <f>IFERROR(__xludf.DUMMYFUNCTION("IF($A997="""","""",VLOOKUP($A997,IMPORTRANGE(""https://docs.google.com/spreadsheets/d/1Kz8qNPZIqq10folTQrs7L1dYLQj0XaG2K3NIs_apK40/edit#gid=0"",""bd!A1:N1000""),11,FALSE))"),"")</f>
        <v/>
      </c>
      <c r="F997" s="5" t="str">
        <f>IFERROR(__xludf.DUMMYFUNCTION("if(A997="""","""",SPLIT(E997,"",""))"),"")</f>
        <v/>
      </c>
      <c r="G997" s="5"/>
      <c r="H997" s="6" t="str">
        <f t="shared" si="1"/>
        <v/>
      </c>
      <c r="K997" s="7"/>
    </row>
    <row r="998">
      <c r="A998" s="8"/>
      <c r="B998" s="5" t="str">
        <f>IFERROR(__xludf.DUMMYFUNCTION("IF(A998="""","""",VLOOKUP(A998,IMPORTRANGE(""https://docs.google.com/spreadsheets/d/1Kz8qNPZIqq10folTQrs7L1dYLQj0XaG2K3NIs_apK40/edit#gid=0"",""bd!A1:N1000""),2,FALSE))"),"")</f>
        <v/>
      </c>
      <c r="C998" s="5" t="str">
        <f>IFERROR(__xludf.DUMMYFUNCTION("IF($A998="""","""",VLOOKUP($A998,IMPORTRANGE(""https://docs.google.com/spreadsheets/d/1Kz8qNPZIqq10folTQrs7L1dYLQj0XaG2K3NIs_apK40/edit#gid=0"",""bd!A1:N1000""),3,FALSE))"),"")</f>
        <v/>
      </c>
      <c r="D998" s="5" t="str">
        <f>IFERROR(__xludf.DUMMYFUNCTION("IF($A998="""","""",VLOOKUP($A998,IMPORTRANGE(""https://docs.google.com/spreadsheets/d/1Kz8qNPZIqq10folTQrs7L1dYLQj0XaG2K3NIs_apK40/edit#gid=0"",""bd!A1:N1000""),12,FALSE))"),"")</f>
        <v/>
      </c>
      <c r="E998" s="5" t="str">
        <f>IFERROR(__xludf.DUMMYFUNCTION("IF($A998="""","""",VLOOKUP($A998,IMPORTRANGE(""https://docs.google.com/spreadsheets/d/1Kz8qNPZIqq10folTQrs7L1dYLQj0XaG2K3NIs_apK40/edit#gid=0"",""bd!A1:N1000""),11,FALSE))"),"")</f>
        <v/>
      </c>
      <c r="F998" s="5" t="str">
        <f>IFERROR(__xludf.DUMMYFUNCTION("if(A998="""","""",SPLIT(E998,"",""))"),"")</f>
        <v/>
      </c>
      <c r="G998" s="5"/>
      <c r="H998" s="6" t="str">
        <f t="shared" si="1"/>
        <v/>
      </c>
      <c r="K998" s="7"/>
    </row>
    <row r="999">
      <c r="A999" s="8"/>
      <c r="B999" s="5" t="str">
        <f>IFERROR(__xludf.DUMMYFUNCTION("IF(A999="""","""",VLOOKUP(A999,IMPORTRANGE(""https://docs.google.com/spreadsheets/d/1Kz8qNPZIqq10folTQrs7L1dYLQj0XaG2K3NIs_apK40/edit#gid=0"",""bd!A1:N1000""),2,FALSE))"),"")</f>
        <v/>
      </c>
      <c r="C999" s="5" t="str">
        <f>IFERROR(__xludf.DUMMYFUNCTION("IF($A999="""","""",VLOOKUP($A999,IMPORTRANGE(""https://docs.google.com/spreadsheets/d/1Kz8qNPZIqq10folTQrs7L1dYLQj0XaG2K3NIs_apK40/edit#gid=0"",""bd!A1:N1000""),3,FALSE))"),"")</f>
        <v/>
      </c>
      <c r="D999" s="5" t="str">
        <f>IFERROR(__xludf.DUMMYFUNCTION("IF($A999="""","""",VLOOKUP($A999,IMPORTRANGE(""https://docs.google.com/spreadsheets/d/1Kz8qNPZIqq10folTQrs7L1dYLQj0XaG2K3NIs_apK40/edit#gid=0"",""bd!A1:N1000""),12,FALSE))"),"")</f>
        <v/>
      </c>
      <c r="E999" s="5" t="str">
        <f>IFERROR(__xludf.DUMMYFUNCTION("IF($A999="""","""",VLOOKUP($A999,IMPORTRANGE(""https://docs.google.com/spreadsheets/d/1Kz8qNPZIqq10folTQrs7L1dYLQj0XaG2K3NIs_apK40/edit#gid=0"",""bd!A1:N1000""),11,FALSE))"),"")</f>
        <v/>
      </c>
      <c r="F999" s="5" t="str">
        <f>IFERROR(__xludf.DUMMYFUNCTION("if(A999="""","""",SPLIT(E999,"",""))"),"")</f>
        <v/>
      </c>
      <c r="G999" s="5"/>
      <c r="H999" s="6" t="str">
        <f t="shared" si="1"/>
        <v/>
      </c>
      <c r="K999" s="7"/>
    </row>
    <row r="1000">
      <c r="A1000" s="8"/>
      <c r="B1000" s="5" t="str">
        <f>IFERROR(__xludf.DUMMYFUNCTION("IF(A1000="""","""",VLOOKUP(A1000,IMPORTRANGE(""https://docs.google.com/spreadsheets/d/1Kz8qNPZIqq10folTQrs7L1dYLQj0XaG2K3NIs_apK40/edit#gid=0"",""bd!A1:N1000""),2,FALSE))"),"")</f>
        <v/>
      </c>
      <c r="C1000" s="5" t="str">
        <f>IFERROR(__xludf.DUMMYFUNCTION("IF($A1000="""","""",VLOOKUP($A1000,IMPORTRANGE(""https://docs.google.com/spreadsheets/d/1Kz8qNPZIqq10folTQrs7L1dYLQj0XaG2K3NIs_apK40/edit#gid=0"",""bd!A1:N1000""),3,FALSE))"),"")</f>
        <v/>
      </c>
      <c r="D1000" s="5" t="str">
        <f>IFERROR(__xludf.DUMMYFUNCTION("IF($A1000="""","""",VLOOKUP($A1000,IMPORTRANGE(""https://docs.google.com/spreadsheets/d/1Kz8qNPZIqq10folTQrs7L1dYLQj0XaG2K3NIs_apK40/edit#gid=0"",""bd!A1:N1000""),12,FALSE))"),"")</f>
        <v/>
      </c>
      <c r="E1000" s="5" t="str">
        <f>IFERROR(__xludf.DUMMYFUNCTION("IF($A1000="""","""",VLOOKUP($A1000,IMPORTRANGE(""https://docs.google.com/spreadsheets/d/1Kz8qNPZIqq10folTQrs7L1dYLQj0XaG2K3NIs_apK40/edit#gid=0"",""bd!A1:N1000""),11,FALSE))"),"")</f>
        <v/>
      </c>
      <c r="F1000" s="5" t="str">
        <f>IFERROR(__xludf.DUMMYFUNCTION("if(A1000="""","""",SPLIT(E1000,"",""))"),"")</f>
        <v/>
      </c>
      <c r="G1000" s="5"/>
      <c r="H1000" s="6" t="str">
        <f t="shared" si="1"/>
        <v/>
      </c>
      <c r="K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5</v>
      </c>
      <c r="D1" s="9" t="s">
        <v>15</v>
      </c>
      <c r="E1" s="9"/>
      <c r="F1" s="9"/>
      <c r="G1" s="9"/>
      <c r="H1" s="9"/>
      <c r="I1" s="9"/>
    </row>
    <row r="2">
      <c r="A2" s="6">
        <f>MyMaps!A2</f>
        <v>515</v>
      </c>
      <c r="B2" s="6" t="str">
        <f>MyMaps!B2</f>
        <v>#MUNICIPALIDAD DE SALDAN</v>
      </c>
      <c r="C2" s="6">
        <f>MyMaps!F2</f>
        <v>-31.31171104</v>
      </c>
      <c r="D2" s="6">
        <f>MyMaps!G2</f>
        <v>-64.29919601</v>
      </c>
      <c r="E2" s="10"/>
      <c r="F2" s="10"/>
      <c r="G2" s="10"/>
      <c r="H2" s="10"/>
    </row>
    <row r="3">
      <c r="A3" s="6">
        <f>MyMaps!A3</f>
        <v>409</v>
      </c>
      <c r="B3" s="6" t="str">
        <f>MyMaps!B3</f>
        <v>MUNICIPALIDAD DE VILLA ALLENDE/ HOSP. MUNI. PRIEUR</v>
      </c>
      <c r="C3" s="6">
        <f>MyMaps!F3</f>
        <v>-31.295831</v>
      </c>
      <c r="D3" s="6">
        <f>MyMaps!G3</f>
        <v>-64.29866</v>
      </c>
    </row>
    <row r="4">
      <c r="A4" s="6">
        <f>MyMaps!A4</f>
        <v>385</v>
      </c>
      <c r="B4" s="6" t="str">
        <f>MyMaps!B4</f>
        <v>CLÍNICA PRIV. DE LA CIUDAD SRL</v>
      </c>
      <c r="C4" s="6">
        <f>MyMaps!F4</f>
        <v>-31.294159</v>
      </c>
      <c r="D4" s="6">
        <f>MyMaps!G4</f>
        <v>-64.294451</v>
      </c>
    </row>
    <row r="5">
      <c r="A5" s="6" t="str">
        <f>MyMaps!A5</f>
        <v>417A</v>
      </c>
      <c r="B5" s="6" t="str">
        <f>MyMaps!B5</f>
        <v>MUN. DE UNQ. - VILLA FORCHIERI</v>
      </c>
      <c r="C5" s="6">
        <f>MyMaps!F5</f>
        <v>-31.234112</v>
      </c>
      <c r="D5" s="6">
        <f>MyMaps!G5</f>
        <v>-64.316486</v>
      </c>
    </row>
    <row r="6">
      <c r="A6" s="6">
        <f>MyMaps!A6</f>
        <v>529</v>
      </c>
      <c r="B6" s="6" t="str">
        <f>MyMaps!B6</f>
        <v>LA TAJADA S.A.</v>
      </c>
      <c r="C6" s="6">
        <f>MyMaps!F6</f>
        <v>-31.17292072</v>
      </c>
      <c r="D6" s="6">
        <f>MyMaps!G6</f>
        <v>-64.25205376</v>
      </c>
    </row>
    <row r="7">
      <c r="A7" s="6">
        <f>MyMaps!A7</f>
        <v>304</v>
      </c>
      <c r="B7" s="6" t="str">
        <f>MyMaps!B7</f>
        <v>SALUD RENAL S.A</v>
      </c>
      <c r="C7" s="6">
        <f>MyMaps!F7</f>
        <v>-31.336672</v>
      </c>
      <c r="D7" s="6">
        <f>MyMaps!G7</f>
        <v>-64.22217</v>
      </c>
    </row>
    <row r="8">
      <c r="A8" s="6">
        <f>MyMaps!A8</f>
        <v>1065</v>
      </c>
      <c r="B8" s="6" t="str">
        <f>MyMaps!B8</f>
        <v>EC LABS S.A.</v>
      </c>
      <c r="C8" s="6">
        <f>MyMaps!F8</f>
        <v>-31.339057</v>
      </c>
      <c r="D8" s="6">
        <f>MyMaps!G8</f>
        <v>-64.221677</v>
      </c>
    </row>
    <row r="9">
      <c r="A9" s="6">
        <f>MyMaps!A9</f>
        <v>487</v>
      </c>
      <c r="B9" s="6" t="str">
        <f>MyMaps!B9</f>
        <v>#DIVARO S.A.S.</v>
      </c>
      <c r="C9" s="6">
        <f>MyMaps!F9</f>
        <v>-31.35603015</v>
      </c>
      <c r="D9" s="6">
        <f>MyMaps!G9</f>
        <v>-64.211291</v>
      </c>
    </row>
    <row r="10">
      <c r="A10" s="6">
        <f>MyMaps!A10</f>
        <v>1076</v>
      </c>
      <c r="B10" s="6" t="str">
        <f>MyMaps!B10</f>
        <v>INSTITUTO SAN AGUSTIN S.R.L.</v>
      </c>
      <c r="C10" s="6">
        <f>MyMaps!F10</f>
        <v>-31.362058</v>
      </c>
      <c r="D10" s="6">
        <f>MyMaps!G10</f>
        <v>-64.2240954</v>
      </c>
    </row>
    <row r="11">
      <c r="A11" s="6">
        <f>MyMaps!A11</f>
        <v>763</v>
      </c>
      <c r="B11" s="6" t="str">
        <f>MyMaps!B11</f>
        <v>#MIGUEL RAFAEL ALBERTO</v>
      </c>
      <c r="C11" s="6">
        <f>MyMaps!F11</f>
        <v>-31.372671</v>
      </c>
      <c r="D11" s="6">
        <f>MyMaps!G11</f>
        <v>-64.197343</v>
      </c>
    </row>
    <row r="12">
      <c r="A12" s="6">
        <f>MyMaps!A12</f>
        <v>1070</v>
      </c>
      <c r="B12" s="6" t="str">
        <f>MyMaps!B12</f>
        <v>DISTRIBUIDORA DE GAS DEL CENTRO SA</v>
      </c>
      <c r="C12" s="6">
        <f>MyMaps!F12</f>
        <v>-31.3740408</v>
      </c>
      <c r="D12" s="6">
        <f>MyMaps!G12</f>
        <v>-64.1768457</v>
      </c>
    </row>
    <row r="13">
      <c r="A13" s="6">
        <f>MyMaps!A13</f>
        <v>555</v>
      </c>
      <c r="B13" s="6" t="str">
        <f>MyMaps!B13</f>
        <v>SALUD RENAL S.A</v>
      </c>
      <c r="C13" s="6">
        <f>MyMaps!F13</f>
        <v>-31.3771021</v>
      </c>
      <c r="D13" s="6">
        <f>MyMaps!G13</f>
        <v>-64.1764973</v>
      </c>
    </row>
    <row r="14">
      <c r="A14" s="6" t="str">
        <f>MyMaps!A14</f>
        <v>518c</v>
      </c>
      <c r="B14" s="6" t="str">
        <f>MyMaps!B14</f>
        <v>ASOC. MUT. MER. DEL P. DE A.G.E.C. CBA</v>
      </c>
      <c r="C14" s="6">
        <f>MyMaps!F14</f>
        <v>-31.382425</v>
      </c>
      <c r="D14" s="6">
        <f>MyMaps!G14</f>
        <v>-64.176046</v>
      </c>
    </row>
    <row r="15">
      <c r="A15" s="6">
        <f>MyMaps!A15</f>
        <v>622</v>
      </c>
      <c r="B15" s="6" t="str">
        <f>MyMaps!B15</f>
        <v>#INST.BIOLOG.CBA.SRL</v>
      </c>
      <c r="C15" s="6">
        <f>MyMaps!F15</f>
        <v>-31.3785806</v>
      </c>
      <c r="D15" s="6">
        <f>MyMaps!G15</f>
        <v>-64.1629861</v>
      </c>
    </row>
    <row r="16">
      <c r="A16" s="6">
        <f>MyMaps!A16</f>
        <v>376</v>
      </c>
      <c r="B16" s="6" t="str">
        <f>MyMaps!B16</f>
        <v>NUEVA VILLA S.R.L</v>
      </c>
      <c r="C16" s="6">
        <f>MyMaps!F16</f>
        <v>-31.38870895</v>
      </c>
      <c r="D16" s="6">
        <f>MyMaps!G16</f>
        <v>-64.15927064</v>
      </c>
    </row>
    <row r="17">
      <c r="A17" s="6">
        <f>MyMaps!A17</f>
        <v>800</v>
      </c>
      <c r="B17" s="6" t="str">
        <f>MyMaps!B17</f>
        <v>AUDIFARM SALUD S.A.</v>
      </c>
      <c r="C17" s="6">
        <f>MyMaps!F17</f>
        <v>-31.4045581</v>
      </c>
      <c r="D17" s="6">
        <f>MyMaps!G17</f>
        <v>-64.1655369</v>
      </c>
    </row>
    <row r="18">
      <c r="A18" s="6">
        <f>MyMaps!A18</f>
        <v>714</v>
      </c>
      <c r="B18" s="6" t="str">
        <f>MyMaps!B18</f>
        <v>ASOC. MUT. DE PR. DEL HOSP. ITALIANO DE CBA</v>
      </c>
      <c r="C18" s="6">
        <f>MyMaps!F18</f>
        <v>-31.408964</v>
      </c>
      <c r="D18" s="6">
        <f>MyMaps!G18</f>
        <v>-64.165287</v>
      </c>
    </row>
    <row r="19">
      <c r="A19" s="6">
        <f>MyMaps!A19</f>
        <v>520</v>
      </c>
      <c r="B19" s="6" t="str">
        <f>MyMaps!B19</f>
        <v>#DESYMED SRL</v>
      </c>
      <c r="C19" s="6">
        <f>MyMaps!F19</f>
        <v>-31.41372406</v>
      </c>
      <c r="D19" s="6">
        <f>MyMaps!G19</f>
        <v>-64.16753885</v>
      </c>
    </row>
    <row r="20">
      <c r="A20" s="6">
        <f>MyMaps!A20</f>
        <v>306</v>
      </c>
      <c r="B20" s="6" t="str">
        <f>MyMaps!B20</f>
        <v>#DROGUERÍA AFEX FARMAC. SRL</v>
      </c>
      <c r="C20" s="6">
        <f>MyMaps!F20</f>
        <v>-31.4173375</v>
      </c>
      <c r="D20" s="6">
        <f>MyMaps!G20</f>
        <v>-64.1657028</v>
      </c>
    </row>
    <row r="21">
      <c r="A21" s="6">
        <f>MyMaps!A21</f>
        <v>663</v>
      </c>
      <c r="B21" s="6" t="str">
        <f>MyMaps!B21</f>
        <v>SERVICIOS MEDICOS SRL</v>
      </c>
      <c r="C21" s="6">
        <f>MyMaps!F21</f>
        <v>-31.4160053</v>
      </c>
      <c r="D21" s="6">
        <f>MyMaps!G21</f>
        <v>-64.1705949</v>
      </c>
    </row>
    <row r="22">
      <c r="A22" s="6">
        <f>MyMaps!A22</f>
        <v>923</v>
      </c>
      <c r="B22" s="6" t="str">
        <f>MyMaps!B22</f>
        <v>OBRA SOCIAL DE PETROLEROS DE CORDOBA</v>
      </c>
      <c r="C22" s="6">
        <f>MyMaps!F22</f>
        <v>-31.4122252</v>
      </c>
      <c r="D22" s="6">
        <f>MyMaps!G22</f>
        <v>-64.1719564</v>
      </c>
    </row>
    <row r="23">
      <c r="A23" s="6">
        <f>MyMaps!A23</f>
        <v>865</v>
      </c>
      <c r="B23" s="6" t="str">
        <f>MyMaps!B23</f>
        <v>DROGUERÍA FARMATEC S.A.</v>
      </c>
      <c r="C23" s="6">
        <f>MyMaps!F23</f>
        <v>-31.4031277</v>
      </c>
      <c r="D23" s="6">
        <f>MyMaps!G23</f>
        <v>-64.1883462</v>
      </c>
    </row>
    <row r="24">
      <c r="A24" s="6">
        <f>MyMaps!A24</f>
        <v>551</v>
      </c>
      <c r="B24" s="6" t="str">
        <f>MyMaps!B24</f>
        <v>M&amp;E BIOTECNOLOGIA S.A.S.</v>
      </c>
      <c r="C24" s="6">
        <f>MyMaps!F24</f>
        <v>-31.400985</v>
      </c>
      <c r="D24" s="6">
        <f>MyMaps!G24</f>
        <v>-64.186507</v>
      </c>
    </row>
    <row r="25">
      <c r="A25" s="6">
        <f>MyMaps!A25</f>
        <v>956</v>
      </c>
      <c r="B25" s="6" t="str">
        <f>MyMaps!B25</f>
        <v>PROVENZA MARIA EUGENIA</v>
      </c>
      <c r="C25" s="6">
        <f>MyMaps!F25</f>
        <v>-31.3929156</v>
      </c>
      <c r="D25" s="6">
        <f>MyMaps!G25</f>
        <v>-64.1829875</v>
      </c>
    </row>
    <row r="26">
      <c r="A26" s="6">
        <f>MyMaps!A26</f>
        <v>559</v>
      </c>
      <c r="B26" s="6" t="str">
        <f>MyMaps!B26</f>
        <v>DROGUERIA IESA SRL</v>
      </c>
      <c r="C26" s="6">
        <f>MyMaps!F26</f>
        <v>-31.385043</v>
      </c>
      <c r="D26" s="6">
        <f>MyMaps!G26</f>
        <v>-64.2187936</v>
      </c>
    </row>
    <row r="27">
      <c r="A27" s="6">
        <f>MyMaps!A27</f>
        <v>893</v>
      </c>
      <c r="B27" s="6" t="str">
        <f>MyMaps!B27</f>
        <v>GRUPO C3 S.A.</v>
      </c>
      <c r="C27" s="6">
        <f>MyMaps!F27</f>
        <v>-31.3841525</v>
      </c>
      <c r="D27" s="6">
        <f>MyMaps!G27</f>
        <v>-64.2206523</v>
      </c>
    </row>
    <row r="28">
      <c r="A28" s="6">
        <f>MyMaps!A28</f>
        <v>870</v>
      </c>
      <c r="B28" s="6" t="str">
        <f>MyMaps!B28</f>
        <v>TACITO S.A.</v>
      </c>
      <c r="C28" s="6">
        <f>MyMaps!F28</f>
        <v>-31.3931393</v>
      </c>
      <c r="D28" s="6">
        <f>MyMaps!G28</f>
        <v>-64.2335032</v>
      </c>
    </row>
    <row r="29">
      <c r="A29" s="6">
        <f>MyMaps!A29</f>
        <v>584</v>
      </c>
      <c r="B29" s="6" t="str">
        <f>MyMaps!B29</f>
        <v>MEDICAL PRO S.A.</v>
      </c>
      <c r="C29" s="6">
        <f>MyMaps!F29</f>
        <v>-31.38027</v>
      </c>
      <c r="D29" s="6">
        <f>MyMaps!G29</f>
        <v>-64.23793</v>
      </c>
    </row>
    <row r="30">
      <c r="A30" s="6">
        <f>MyMaps!A30</f>
        <v>953</v>
      </c>
      <c r="B30" s="6" t="str">
        <f>MyMaps!B30</f>
        <v>NOVARUM PHARMA S.A</v>
      </c>
      <c r="C30" s="6">
        <f>MyMaps!F30</f>
        <v>-31.428714</v>
      </c>
      <c r="D30" s="6">
        <f>MyMaps!G30</f>
        <v>-64.245755</v>
      </c>
    </row>
    <row r="31">
      <c r="A31" s="6">
        <f>MyMaps!A31</f>
        <v>703</v>
      </c>
      <c r="B31" s="6" t="str">
        <f>MyMaps!B31</f>
        <v>POLICLÍNICO POLICIAL</v>
      </c>
      <c r="C31" s="6">
        <f>MyMaps!F31</f>
        <v>-31.4252482</v>
      </c>
      <c r="D31" s="6">
        <f>MyMaps!G31</f>
        <v>-64.2245448</v>
      </c>
    </row>
    <row r="32">
      <c r="A32" s="6">
        <f>MyMaps!A32</f>
        <v>470</v>
      </c>
      <c r="B32" s="6" t="str">
        <f>MyMaps!B32</f>
        <v>#MASTERMEDIC/EQUICENTER S.R.L</v>
      </c>
      <c r="C32" s="6">
        <f>MyMaps!F32</f>
        <v>-31.42951629</v>
      </c>
      <c r="D32" s="6">
        <f>MyMaps!G32</f>
        <v>-64.20702086</v>
      </c>
    </row>
    <row r="33">
      <c r="A33" s="6">
        <f>MyMaps!A33</f>
        <v>837</v>
      </c>
      <c r="B33" s="6" t="str">
        <f>MyMaps!B33</f>
        <v>#TECHNO HEALTH S.R.L.</v>
      </c>
      <c r="C33" s="6">
        <f>MyMaps!F33</f>
        <v>-31.4222728</v>
      </c>
      <c r="D33" s="6">
        <f>MyMaps!G33</f>
        <v>-64.2045057</v>
      </c>
    </row>
    <row r="34">
      <c r="A34" s="6">
        <f>MyMaps!A34</f>
        <v>798</v>
      </c>
      <c r="B34" s="6" t="str">
        <f>MyMaps!B34</f>
        <v>O.S.P.I.G.P.C.</v>
      </c>
      <c r="C34" s="6">
        <f>MyMaps!F34</f>
        <v>-31.41342</v>
      </c>
      <c r="D34" s="6">
        <f>MyMaps!G34</f>
        <v>-64.195171</v>
      </c>
    </row>
    <row r="35">
      <c r="A35" s="6">
        <f>MyMaps!A35</f>
        <v>518</v>
      </c>
      <c r="B35" s="6" t="str">
        <f>MyMaps!B35</f>
        <v>ASOC. MUT. MER. DEL P. DE A.G.E.C. CBA</v>
      </c>
      <c r="C35" s="6">
        <f>MyMaps!F35</f>
        <v>-31.414828</v>
      </c>
      <c r="D35" s="6">
        <f>MyMaps!G35</f>
        <v>-64.187439</v>
      </c>
    </row>
    <row r="36">
      <c r="A36" s="6">
        <f>MyMaps!A36</f>
        <v>398</v>
      </c>
      <c r="B36" s="6" t="str">
        <f>MyMaps!B36</f>
        <v>ASOC.MUT.DE EMPL.DEL BCO DE CBA</v>
      </c>
      <c r="C36" s="6">
        <f>MyMaps!F36</f>
        <v>-31.416081</v>
      </c>
      <c r="D36" s="6">
        <f>MyMaps!G36</f>
        <v>-64.1882809</v>
      </c>
    </row>
    <row r="37">
      <c r="A37" s="6">
        <f>MyMaps!A37</f>
        <v>513</v>
      </c>
      <c r="B37" s="6" t="str">
        <f>MyMaps!B37</f>
        <v>#NARVAEZ VILLARRUBIA CLAUDIA WILLMA TECNOMED</v>
      </c>
      <c r="C37" s="6">
        <f>MyMaps!F37</f>
        <v>-31.4075794</v>
      </c>
      <c r="D37" s="6">
        <f>MyMaps!G37</f>
        <v>-64.180625</v>
      </c>
    </row>
    <row r="38">
      <c r="A38" s="6">
        <f>MyMaps!A38</f>
        <v>521</v>
      </c>
      <c r="B38" s="6" t="str">
        <f>MyMaps!B38</f>
        <v>DEL LIBERTADOR S.A.</v>
      </c>
      <c r="C38" s="6">
        <f>MyMaps!F38</f>
        <v>-31.413788</v>
      </c>
      <c r="D38" s="6">
        <f>MyMaps!G38</f>
        <v>-64.175771</v>
      </c>
    </row>
    <row r="39">
      <c r="A39" s="6">
        <f>MyMaps!A39</f>
        <v>846</v>
      </c>
      <c r="B39" s="6" t="str">
        <f>MyMaps!B39</f>
        <v>ABC S.A.</v>
      </c>
      <c r="C39" s="6">
        <f>MyMaps!F39</f>
        <v>-31.4134874</v>
      </c>
      <c r="D39" s="6">
        <f>MyMaps!G39</f>
        <v>-64.1796471</v>
      </c>
    </row>
    <row r="40">
      <c r="A40" s="6">
        <f>MyMaps!A40</f>
        <v>1003</v>
      </c>
      <c r="B40" s="6" t="str">
        <f>MyMaps!B40</f>
        <v>CASAS ANGEL MARIANO</v>
      </c>
      <c r="C40" s="6">
        <f>MyMaps!F40</f>
        <v>-31.41813</v>
      </c>
      <c r="D40" s="6">
        <f>MyMaps!G40</f>
        <v>-64.181285</v>
      </c>
    </row>
    <row r="41">
      <c r="A41" s="6" t="str">
        <f>MyMaps!A41</f>
        <v>518a</v>
      </c>
      <c r="B41" s="6" t="str">
        <f>MyMaps!B41</f>
        <v>ASOC. MUT. MER. DEL P. DE A.G.E.C. CBA</v>
      </c>
      <c r="C41" s="6">
        <f>MyMaps!F41</f>
        <v>-31.41763493</v>
      </c>
      <c r="D41" s="6">
        <f>MyMaps!G41</f>
        <v>-64.17631004</v>
      </c>
    </row>
    <row r="42">
      <c r="A42" s="6" t="str">
        <f>MyMaps!A42</f>
        <v>382a</v>
      </c>
      <c r="B42" s="6" t="str">
        <f>MyMaps!B42</f>
        <v>BRANDALISE MARIANO JOSE</v>
      </c>
      <c r="C42" s="6">
        <f>MyMaps!F42</f>
        <v>-31.4226484</v>
      </c>
      <c r="D42" s="6">
        <f>MyMaps!G42</f>
        <v>-64.1779228</v>
      </c>
    </row>
    <row r="43">
      <c r="A43" s="6">
        <f>MyMaps!A43</f>
        <v>1039</v>
      </c>
      <c r="B43" s="6" t="str">
        <f>MyMaps!B43</f>
        <v>FEMEX ARGENTINA SRL</v>
      </c>
      <c r="C43" s="6">
        <f>MyMaps!F43</f>
        <v>-31.4281955</v>
      </c>
      <c r="D43" s="6">
        <f>MyMaps!G43</f>
        <v>-64.1621894</v>
      </c>
    </row>
    <row r="44">
      <c r="A44" s="6">
        <f>MyMaps!A44</f>
        <v>922</v>
      </c>
      <c r="B44" s="6" t="str">
        <f>MyMaps!B44</f>
        <v>VETACORD COMERCIAL S.A.</v>
      </c>
      <c r="C44" s="6">
        <f>MyMaps!F44</f>
        <v>-31.422551</v>
      </c>
      <c r="D44" s="6">
        <f>MyMaps!G44</f>
        <v>-64.147938</v>
      </c>
    </row>
    <row r="45">
      <c r="A45" s="6">
        <f>MyMaps!A45</f>
        <v>402</v>
      </c>
      <c r="B45" s="6" t="str">
        <f>MyMaps!B45</f>
        <v>STARICCO MULLER LEONARDO</v>
      </c>
      <c r="C45" s="6">
        <f>MyMaps!F45</f>
        <v>-31.42862013</v>
      </c>
      <c r="D45" s="6">
        <f>MyMaps!G45</f>
        <v>-64.14283356</v>
      </c>
    </row>
    <row r="46">
      <c r="A46" s="6">
        <f>MyMaps!A46</f>
        <v>412</v>
      </c>
      <c r="B46" s="6" t="str">
        <f>MyMaps!B46</f>
        <v>FARMACIA MUNICIPAL - MUNICIPALIDAD DE CORDOBA</v>
      </c>
      <c r="C46" s="6">
        <f>MyMaps!F46</f>
        <v>-31.433595</v>
      </c>
      <c r="D46" s="6">
        <f>MyMaps!G46</f>
        <v>-64.140872</v>
      </c>
    </row>
    <row r="47">
      <c r="A47" s="6">
        <f>MyMaps!A47</f>
        <v>433</v>
      </c>
      <c r="B47" s="6" t="str">
        <f>MyMaps!B47</f>
        <v>#GRIFF SALUD</v>
      </c>
      <c r="C47" s="6">
        <f>MyMaps!F47</f>
        <v>-31.43867851</v>
      </c>
      <c r="D47" s="6">
        <f>MyMaps!G47</f>
        <v>-64.13570608</v>
      </c>
    </row>
    <row r="48">
      <c r="A48" s="6">
        <f>MyMaps!A48</f>
        <v>358</v>
      </c>
      <c r="B48" s="6" t="str">
        <f>MyMaps!B48</f>
        <v>#DROGUERIA KELLERHOFF,SA</v>
      </c>
      <c r="C48" s="6">
        <f>MyMaps!F48</f>
        <v>-31.4362597</v>
      </c>
      <c r="D48" s="6">
        <f>MyMaps!G48</f>
        <v>-64.1318972</v>
      </c>
    </row>
    <row r="49">
      <c r="A49" s="6" t="str">
        <f>MyMaps!A49</f>
        <v>518B</v>
      </c>
      <c r="B49" s="6" t="str">
        <f>MyMaps!B49</f>
        <v>ASOC. MUT. MER. DEL P. DE A.G.E.C. CBA</v>
      </c>
      <c r="C49" s="6">
        <f>MyMaps!F49</f>
        <v>-31.436779</v>
      </c>
      <c r="D49" s="6">
        <f>MyMaps!G49</f>
        <v>-64.129334</v>
      </c>
    </row>
    <row r="50">
      <c r="A50" s="6">
        <f>MyMaps!A50</f>
        <v>369</v>
      </c>
      <c r="B50" s="6" t="str">
        <f>MyMaps!B50</f>
        <v>#SUIZO ARGENTINA S.A</v>
      </c>
      <c r="C50" s="6">
        <f>MyMaps!F50</f>
        <v>-31.4699765</v>
      </c>
      <c r="D50" s="6">
        <f>MyMaps!G50</f>
        <v>-64.1614843</v>
      </c>
    </row>
    <row r="51">
      <c r="A51" s="6">
        <f>MyMaps!A51</f>
        <v>904</v>
      </c>
      <c r="B51" s="6" t="str">
        <f>MyMaps!B51</f>
        <v>PROPATO HNOS. S.A.I.C</v>
      </c>
      <c r="C51" s="6">
        <f>MyMaps!F51</f>
        <v>-31.42417878</v>
      </c>
      <c r="D51" s="6">
        <f>MyMaps!G51</f>
        <v>-64.10248273</v>
      </c>
    </row>
    <row r="52">
      <c r="A52" s="6">
        <f>MyMaps!A52</f>
        <v>377</v>
      </c>
      <c r="B52" s="6" t="str">
        <f>MyMaps!B52</f>
        <v>NORLA S.R.L.</v>
      </c>
      <c r="C52" s="6">
        <f>MyMaps!F52</f>
        <v>-31.3470717</v>
      </c>
      <c r="D52" s="6">
        <f>MyMaps!G52</f>
        <v>-64.2758992</v>
      </c>
    </row>
    <row r="53">
      <c r="A53" s="6">
        <f>MyMaps!A53</f>
        <v>495</v>
      </c>
      <c r="B53" s="6" t="str">
        <f>MyMaps!B53</f>
        <v>COLEGIO DE FARMACEUTICOS CBA</v>
      </c>
      <c r="C53" s="6">
        <f>MyMaps!F53</f>
        <v>-31.414268</v>
      </c>
      <c r="D53" s="6">
        <f>MyMaps!G53</f>
        <v>-64.194371</v>
      </c>
    </row>
    <row r="54">
      <c r="A54" s="6">
        <f>MyMaps!A54</f>
        <v>382</v>
      </c>
      <c r="B54" s="6" t="str">
        <f>MyMaps!B54</f>
        <v>BRANDALISE MARIANO JOSE</v>
      </c>
      <c r="C54" s="6">
        <f>MyMaps!F54</f>
        <v>-31.4492698</v>
      </c>
      <c r="D54" s="6">
        <f>MyMaps!G54</f>
        <v>-64.1996344</v>
      </c>
    </row>
    <row r="55">
      <c r="A55" s="6" t="str">
        <f>MyMaps!A55</f>
        <v/>
      </c>
      <c r="B55" s="6" t="str">
        <f>MyMaps!B55</f>
        <v/>
      </c>
      <c r="C55" s="6" t="str">
        <f>MyMaps!F55</f>
        <v/>
      </c>
      <c r="D55" s="6" t="str">
        <f>MyMaps!G55</f>
        <v/>
      </c>
    </row>
    <row r="56">
      <c r="A56" s="6" t="str">
        <f>MyMaps!A56</f>
        <v/>
      </c>
      <c r="B56" s="6" t="str">
        <f>MyMaps!B56</f>
        <v/>
      </c>
      <c r="C56" s="6" t="str">
        <f>MyMaps!F56</f>
        <v/>
      </c>
      <c r="D56" s="6" t="str">
        <f>MyMaps!G56</f>
        <v/>
      </c>
    </row>
    <row r="57">
      <c r="A57" s="6" t="str">
        <f>MyMaps!A57</f>
        <v/>
      </c>
      <c r="B57" s="6" t="str">
        <f>MyMaps!B57</f>
        <v/>
      </c>
      <c r="C57" s="6" t="str">
        <f>MyMaps!F57</f>
        <v/>
      </c>
      <c r="D57" s="6" t="str">
        <f>MyMaps!G57</f>
        <v/>
      </c>
    </row>
    <row r="58">
      <c r="A58" s="6" t="str">
        <f>MyMaps!A58</f>
        <v/>
      </c>
      <c r="B58" s="6" t="str">
        <f>MyMaps!B58</f>
        <v/>
      </c>
      <c r="C58" s="6" t="str">
        <f>MyMaps!F58</f>
        <v/>
      </c>
      <c r="D58" s="6" t="str">
        <f>MyMaps!G58</f>
        <v/>
      </c>
    </row>
    <row r="59">
      <c r="A59" s="6" t="str">
        <f>MyMaps!A59</f>
        <v/>
      </c>
      <c r="B59" s="6" t="str">
        <f>MyMaps!B59</f>
        <v/>
      </c>
      <c r="C59" s="6" t="str">
        <f>MyMaps!F59</f>
        <v/>
      </c>
      <c r="D59" s="6" t="str">
        <f>MyMaps!G59</f>
        <v/>
      </c>
    </row>
    <row r="60">
      <c r="A60" s="6" t="str">
        <f>MyMaps!A60</f>
        <v/>
      </c>
      <c r="B60" s="6" t="str">
        <f>MyMaps!B60</f>
        <v/>
      </c>
      <c r="C60" s="6" t="str">
        <f>MyMaps!F60</f>
        <v/>
      </c>
      <c r="D60" s="6" t="str">
        <f>MyMaps!G60</f>
        <v/>
      </c>
    </row>
  </sheetData>
  <drawing r:id="rId1"/>
</worksheet>
</file>