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00" yWindow="0" windowWidth="13920" windowHeight="12555" tabRatio="928"/>
  </bookViews>
  <sheets>
    <sheet name="M.S" sheetId="1" r:id="rId1"/>
    <sheet name="# 동복" sheetId="15" r:id="rId2"/>
    <sheet name="22F+23N 차트 (학생수)" sheetId="8" r:id="rId3"/>
    <sheet name="22F+23N 차트 (학교수)" sheetId="7" r:id="rId4"/>
    <sheet name="# 하복" sheetId="9" r:id="rId5"/>
    <sheet name="22S 차트(학생수)" sheetId="16" r:id="rId6"/>
    <sheet name="22S 차트(학교수)" sheetId="11" r:id="rId7"/>
    <sheet name="# 22F" sheetId="12" r:id="rId8"/>
    <sheet name="22F 차트 (학생수)" sheetId="13" r:id="rId9"/>
    <sheet name="22F 차트 (학교수)" sheetId="14" r:id="rId10"/>
  </sheets>
  <definedNames>
    <definedName name="_xlnm.Print_Area" localSheetId="0">M.S!$A$1:$AL$65</definedName>
  </definedNames>
  <calcPr calcId="125725"/>
</workbook>
</file>

<file path=xl/calcChain.xml><?xml version="1.0" encoding="utf-8"?>
<calcChain xmlns="http://schemas.openxmlformats.org/spreadsheetml/2006/main">
  <c r="I14" i="1"/>
  <c r="I49"/>
  <c r="C5" i="9" l="1"/>
  <c r="D5"/>
  <c r="E5"/>
  <c r="F5"/>
  <c r="G5"/>
  <c r="C6"/>
  <c r="D6"/>
  <c r="E6"/>
  <c r="F6"/>
  <c r="G6"/>
  <c r="C7"/>
  <c r="D7"/>
  <c r="E7"/>
  <c r="F7"/>
  <c r="G7"/>
  <c r="C8"/>
  <c r="D8"/>
  <c r="E8"/>
  <c r="F8"/>
  <c r="G8"/>
  <c r="C9"/>
  <c r="D9"/>
  <c r="E9"/>
  <c r="F9"/>
  <c r="G9"/>
  <c r="C10"/>
  <c r="D10"/>
  <c r="E10"/>
  <c r="F10"/>
  <c r="G10"/>
  <c r="F11"/>
  <c r="C14"/>
  <c r="D14"/>
  <c r="E14"/>
  <c r="F14"/>
  <c r="G14"/>
  <c r="C15"/>
  <c r="D15"/>
  <c r="E15"/>
  <c r="F15"/>
  <c r="G15"/>
  <c r="C16"/>
  <c r="D16"/>
  <c r="E16"/>
  <c r="F16"/>
  <c r="G16"/>
  <c r="C17"/>
  <c r="D17"/>
  <c r="E17"/>
  <c r="F17"/>
  <c r="G17"/>
  <c r="C18"/>
  <c r="D18"/>
  <c r="E18"/>
  <c r="F18"/>
  <c r="G18"/>
  <c r="C19"/>
  <c r="D19"/>
  <c r="E19"/>
  <c r="F19"/>
  <c r="G19"/>
  <c r="D68" i="1"/>
  <c r="H14" i="9" l="1"/>
  <c r="H15"/>
  <c r="H5"/>
  <c r="G20"/>
  <c r="G11"/>
  <c r="H6"/>
  <c r="H16"/>
  <c r="H7"/>
  <c r="E11"/>
  <c r="H19"/>
  <c r="E20"/>
  <c r="H9"/>
  <c r="H18"/>
  <c r="C20"/>
  <c r="H8"/>
  <c r="H17"/>
  <c r="C11"/>
  <c r="H10"/>
  <c r="D20"/>
  <c r="F20"/>
  <c r="D11"/>
  <c r="H11" l="1"/>
  <c r="H20"/>
  <c r="G59" i="1"/>
  <c r="D80" s="1"/>
  <c r="S65" l="1"/>
  <c r="N65"/>
  <c r="S61"/>
  <c r="S60"/>
  <c r="R59"/>
  <c r="Q59"/>
  <c r="P59"/>
  <c r="O59"/>
  <c r="N59"/>
  <c r="R58"/>
  <c r="F82" s="1"/>
  <c r="Q58"/>
  <c r="F79" s="1"/>
  <c r="P58"/>
  <c r="F76" s="1"/>
  <c r="O58"/>
  <c r="F73" s="1"/>
  <c r="N58"/>
  <c r="F70" s="1"/>
  <c r="S56"/>
  <c r="N56"/>
  <c r="R55"/>
  <c r="Q55"/>
  <c r="P55"/>
  <c r="O55"/>
  <c r="N55"/>
  <c r="R54"/>
  <c r="R56" s="1"/>
  <c r="Q54"/>
  <c r="Q56" s="1"/>
  <c r="P54"/>
  <c r="P56" s="1"/>
  <c r="O54"/>
  <c r="O56" s="1"/>
  <c r="R53"/>
  <c r="Q53"/>
  <c r="P53"/>
  <c r="O53"/>
  <c r="S52"/>
  <c r="S51"/>
  <c r="S50"/>
  <c r="S55" s="1"/>
  <c r="S49"/>
  <c r="S47"/>
  <c r="N47"/>
  <c r="R46"/>
  <c r="Q46"/>
  <c r="P46"/>
  <c r="O46"/>
  <c r="N46"/>
  <c r="R45"/>
  <c r="R47" s="1"/>
  <c r="Q45"/>
  <c r="Q47" s="1"/>
  <c r="P45"/>
  <c r="P47" s="1"/>
  <c r="O45"/>
  <c r="O47" s="1"/>
  <c r="R44"/>
  <c r="Q44"/>
  <c r="P44"/>
  <c r="O44"/>
  <c r="S43"/>
  <c r="S42"/>
  <c r="S41"/>
  <c r="S46" s="1"/>
  <c r="S40"/>
  <c r="S38"/>
  <c r="N38"/>
  <c r="R37"/>
  <c r="Q37"/>
  <c r="P37"/>
  <c r="O37"/>
  <c r="N37"/>
  <c r="R36"/>
  <c r="R38" s="1"/>
  <c r="Q36"/>
  <c r="Q38" s="1"/>
  <c r="P36"/>
  <c r="P38" s="1"/>
  <c r="O36"/>
  <c r="O38" s="1"/>
  <c r="R35"/>
  <c r="Q35"/>
  <c r="P35"/>
  <c r="O35"/>
  <c r="S34"/>
  <c r="S33"/>
  <c r="S32"/>
  <c r="S37" s="1"/>
  <c r="S31"/>
  <c r="S29"/>
  <c r="N29"/>
  <c r="R28"/>
  <c r="Q28"/>
  <c r="P28"/>
  <c r="O28"/>
  <c r="N28"/>
  <c r="R27"/>
  <c r="R29" s="1"/>
  <c r="Q27"/>
  <c r="Q29" s="1"/>
  <c r="P27"/>
  <c r="P29" s="1"/>
  <c r="O27"/>
  <c r="O29" s="1"/>
  <c r="R26"/>
  <c r="Q26"/>
  <c r="P26"/>
  <c r="O26"/>
  <c r="S25"/>
  <c r="S24"/>
  <c r="S23"/>
  <c r="S28" s="1"/>
  <c r="S22"/>
  <c r="S20"/>
  <c r="N20"/>
  <c r="R19"/>
  <c r="Q19"/>
  <c r="P19"/>
  <c r="O19"/>
  <c r="N19"/>
  <c r="R18"/>
  <c r="R20" s="1"/>
  <c r="Q18"/>
  <c r="Q20" s="1"/>
  <c r="P18"/>
  <c r="P20" s="1"/>
  <c r="O18"/>
  <c r="O20" s="1"/>
  <c r="R17"/>
  <c r="Q17"/>
  <c r="P17"/>
  <c r="O17"/>
  <c r="S16"/>
  <c r="S15"/>
  <c r="S14"/>
  <c r="S19" s="1"/>
  <c r="S13"/>
  <c r="R10"/>
  <c r="Q10"/>
  <c r="P10"/>
  <c r="O10"/>
  <c r="N10"/>
  <c r="R8"/>
  <c r="Q8"/>
  <c r="P8"/>
  <c r="O8"/>
  <c r="S7"/>
  <c r="S6"/>
  <c r="S5"/>
  <c r="S10" s="1"/>
  <c r="S4"/>
  <c r="R2"/>
  <c r="F55"/>
  <c r="G55"/>
  <c r="H55"/>
  <c r="E55"/>
  <c r="D55"/>
  <c r="Q63" l="1"/>
  <c r="Q65" s="1"/>
  <c r="F80"/>
  <c r="P64"/>
  <c r="F77"/>
  <c r="O63"/>
  <c r="O65" s="1"/>
  <c r="F74"/>
  <c r="N64"/>
  <c r="F71"/>
  <c r="F85"/>
  <c r="R64"/>
  <c r="F83"/>
  <c r="S58"/>
  <c r="S59"/>
  <c r="S64" s="1"/>
  <c r="P62"/>
  <c r="R62"/>
  <c r="P63"/>
  <c r="P65" s="1"/>
  <c r="R63"/>
  <c r="R65" s="1"/>
  <c r="O64"/>
  <c r="Q64"/>
  <c r="O62"/>
  <c r="Q62"/>
  <c r="I31"/>
  <c r="F86" l="1"/>
  <c r="F72" s="1"/>
  <c r="AB55"/>
  <c r="AA55"/>
  <c r="Z55"/>
  <c r="Y55"/>
  <c r="X55"/>
  <c r="AB46"/>
  <c r="AA46"/>
  <c r="Z46"/>
  <c r="Y46"/>
  <c r="X46"/>
  <c r="AB10"/>
  <c r="AA10"/>
  <c r="Z10"/>
  <c r="Y10"/>
  <c r="X10"/>
  <c r="D10"/>
  <c r="AB19"/>
  <c r="AA19"/>
  <c r="Z19"/>
  <c r="Y19"/>
  <c r="X19"/>
  <c r="H19"/>
  <c r="G19"/>
  <c r="F19"/>
  <c r="E19"/>
  <c r="D19"/>
  <c r="AB28"/>
  <c r="AA28"/>
  <c r="Z28"/>
  <c r="Y28"/>
  <c r="X28"/>
  <c r="H28"/>
  <c r="G28"/>
  <c r="F28"/>
  <c r="E28"/>
  <c r="D28"/>
  <c r="AB37"/>
  <c r="AA37"/>
  <c r="Z37"/>
  <c r="Y37"/>
  <c r="X37"/>
  <c r="H37"/>
  <c r="G37"/>
  <c r="F37"/>
  <c r="E37"/>
  <c r="D37"/>
  <c r="H46"/>
  <c r="G46"/>
  <c r="F46"/>
  <c r="E46"/>
  <c r="D46"/>
  <c r="E10"/>
  <c r="F10"/>
  <c r="G10"/>
  <c r="H10"/>
  <c r="I4"/>
  <c r="I5"/>
  <c r="I10" s="1"/>
  <c r="E58"/>
  <c r="D73" s="1"/>
  <c r="F78" l="1"/>
  <c r="F81"/>
  <c r="F75"/>
  <c r="F84"/>
  <c r="C15" i="15"/>
  <c r="C6"/>
  <c r="X58" i="1"/>
  <c r="G70" s="1"/>
  <c r="AC49" l="1"/>
  <c r="AC50"/>
  <c r="AC55" s="1"/>
  <c r="AC51"/>
  <c r="E44" l="1"/>
  <c r="S5" i="9" l="1"/>
  <c r="C5" i="15"/>
  <c r="S22" s="1"/>
  <c r="E5"/>
  <c r="D5"/>
  <c r="F5"/>
  <c r="Y22" s="1"/>
  <c r="G5"/>
  <c r="E6"/>
  <c r="D6"/>
  <c r="F6"/>
  <c r="Y23" s="1"/>
  <c r="G6"/>
  <c r="C7"/>
  <c r="E7"/>
  <c r="D7"/>
  <c r="F7"/>
  <c r="Y24" s="1"/>
  <c r="G7"/>
  <c r="C8"/>
  <c r="E8"/>
  <c r="D8"/>
  <c r="F8"/>
  <c r="Y25" s="1"/>
  <c r="G8"/>
  <c r="C9"/>
  <c r="E9"/>
  <c r="D9"/>
  <c r="F9"/>
  <c r="Y26" s="1"/>
  <c r="G9"/>
  <c r="C10"/>
  <c r="E10"/>
  <c r="D10"/>
  <c r="F10"/>
  <c r="Y27" s="1"/>
  <c r="G10"/>
  <c r="Z35" i="1"/>
  <c r="Z26"/>
  <c r="Z17"/>
  <c r="S23" i="9" l="1"/>
  <c r="F11" i="15"/>
  <c r="Y28" s="1"/>
  <c r="E11"/>
  <c r="H7"/>
  <c r="G11"/>
  <c r="C11"/>
  <c r="H9"/>
  <c r="H8"/>
  <c r="H6"/>
  <c r="H5"/>
  <c r="H10"/>
  <c r="D11"/>
  <c r="S5"/>
  <c r="U5"/>
  <c r="T5"/>
  <c r="V5"/>
  <c r="W5"/>
  <c r="S6"/>
  <c r="U6"/>
  <c r="T6"/>
  <c r="V6"/>
  <c r="W6"/>
  <c r="S7"/>
  <c r="U7"/>
  <c r="T7"/>
  <c r="V7"/>
  <c r="W7"/>
  <c r="S8"/>
  <c r="U8"/>
  <c r="T8"/>
  <c r="V8"/>
  <c r="W8"/>
  <c r="S9"/>
  <c r="U9"/>
  <c r="T9"/>
  <c r="V9"/>
  <c r="W9"/>
  <c r="S10"/>
  <c r="U10"/>
  <c r="T10"/>
  <c r="V10"/>
  <c r="W10"/>
  <c r="C14"/>
  <c r="S14" s="1"/>
  <c r="E14"/>
  <c r="V22" s="1"/>
  <c r="D14"/>
  <c r="T22" s="1"/>
  <c r="F14"/>
  <c r="G14"/>
  <c r="W14" s="1"/>
  <c r="S15"/>
  <c r="E15"/>
  <c r="U15" s="1"/>
  <c r="D15"/>
  <c r="T15" s="1"/>
  <c r="F15"/>
  <c r="G15"/>
  <c r="W15" s="1"/>
  <c r="C16"/>
  <c r="S16" s="1"/>
  <c r="E16"/>
  <c r="U16" s="1"/>
  <c r="D16"/>
  <c r="T16" s="1"/>
  <c r="F16"/>
  <c r="G16"/>
  <c r="W16" s="1"/>
  <c r="C17"/>
  <c r="S17" s="1"/>
  <c r="E17"/>
  <c r="U17" s="1"/>
  <c r="D17"/>
  <c r="T17" s="1"/>
  <c r="F17"/>
  <c r="G17"/>
  <c r="W17" s="1"/>
  <c r="C18"/>
  <c r="S18" s="1"/>
  <c r="E18"/>
  <c r="U18" s="1"/>
  <c r="D18"/>
  <c r="T18" s="1"/>
  <c r="F18"/>
  <c r="G18"/>
  <c r="W18" s="1"/>
  <c r="C19"/>
  <c r="S19" s="1"/>
  <c r="E19"/>
  <c r="U19" s="1"/>
  <c r="D19"/>
  <c r="T19" s="1"/>
  <c r="F19"/>
  <c r="G19"/>
  <c r="W19" s="1"/>
  <c r="V15" l="1"/>
  <c r="X15" s="1"/>
  <c r="X23"/>
  <c r="V19"/>
  <c r="X19" s="1"/>
  <c r="X27"/>
  <c r="V17"/>
  <c r="X17" s="1"/>
  <c r="X25"/>
  <c r="V16"/>
  <c r="X16" s="1"/>
  <c r="X24"/>
  <c r="V18"/>
  <c r="X18" s="1"/>
  <c r="X26"/>
  <c r="V14"/>
  <c r="X22"/>
  <c r="T14"/>
  <c r="U14"/>
  <c r="U20" s="1"/>
  <c r="H11"/>
  <c r="W20"/>
  <c r="W11"/>
  <c r="S20"/>
  <c r="X5"/>
  <c r="S11"/>
  <c r="X10"/>
  <c r="X9"/>
  <c r="V11"/>
  <c r="X7"/>
  <c r="X8"/>
  <c r="U11"/>
  <c r="X6"/>
  <c r="T11"/>
  <c r="H19"/>
  <c r="H18"/>
  <c r="F20"/>
  <c r="X28" s="1"/>
  <c r="H17"/>
  <c r="E20"/>
  <c r="H15"/>
  <c r="H16"/>
  <c r="G20"/>
  <c r="D20"/>
  <c r="H14"/>
  <c r="C20"/>
  <c r="V20" l="1"/>
  <c r="X14"/>
  <c r="X20" s="1"/>
  <c r="T20"/>
  <c r="X11"/>
  <c r="H20"/>
  <c r="R23" i="9"/>
  <c r="V23"/>
  <c r="T23"/>
  <c r="X23"/>
  <c r="R24"/>
  <c r="V24"/>
  <c r="T24"/>
  <c r="X24"/>
  <c r="R25"/>
  <c r="V25"/>
  <c r="T25"/>
  <c r="X25"/>
  <c r="R26"/>
  <c r="V26"/>
  <c r="X26"/>
  <c r="R27"/>
  <c r="V27"/>
  <c r="T27"/>
  <c r="X27"/>
  <c r="R28"/>
  <c r="V28"/>
  <c r="T28"/>
  <c r="X28"/>
  <c r="C5" i="12"/>
  <c r="S5" s="1"/>
  <c r="E5"/>
  <c r="W25" s="1"/>
  <c r="D5"/>
  <c r="F5"/>
  <c r="Y25" s="1"/>
  <c r="G5"/>
  <c r="C6"/>
  <c r="E6"/>
  <c r="D6"/>
  <c r="F6"/>
  <c r="Y26" s="1"/>
  <c r="G6"/>
  <c r="C7"/>
  <c r="E7"/>
  <c r="D7"/>
  <c r="F7"/>
  <c r="Y27" s="1"/>
  <c r="G7"/>
  <c r="C8"/>
  <c r="E8"/>
  <c r="D8"/>
  <c r="F8"/>
  <c r="Y28" s="1"/>
  <c r="G8"/>
  <c r="C9"/>
  <c r="E9"/>
  <c r="D9"/>
  <c r="F9"/>
  <c r="Y29" s="1"/>
  <c r="G9"/>
  <c r="C10"/>
  <c r="E10"/>
  <c r="D10"/>
  <c r="F10"/>
  <c r="Y30" s="1"/>
  <c r="G10"/>
  <c r="Z27" i="9" l="1"/>
  <c r="Z28"/>
  <c r="Z25"/>
  <c r="Z24"/>
  <c r="Z23"/>
  <c r="T26"/>
  <c r="Z26" s="1"/>
  <c r="T17"/>
  <c r="T5" i="12"/>
  <c r="U25"/>
  <c r="V16" i="9"/>
  <c r="X29"/>
  <c r="V29"/>
  <c r="T29"/>
  <c r="R29"/>
  <c r="F11" i="12"/>
  <c r="Y31" s="1"/>
  <c r="E11"/>
  <c r="G11"/>
  <c r="D11"/>
  <c r="H10"/>
  <c r="H8"/>
  <c r="H6"/>
  <c r="C11"/>
  <c r="H9"/>
  <c r="H7"/>
  <c r="H5"/>
  <c r="Z29" i="9" l="1"/>
  <c r="H11" i="12"/>
  <c r="I40" i="1"/>
  <c r="AJ10"/>
  <c r="AJ7"/>
  <c r="AC41"/>
  <c r="AC46" s="1"/>
  <c r="AC40"/>
  <c r="AC32"/>
  <c r="AC37" s="1"/>
  <c r="AC31"/>
  <c r="AC23"/>
  <c r="AC28" s="1"/>
  <c r="AC22"/>
  <c r="AC14"/>
  <c r="AC19" s="1"/>
  <c r="AC13"/>
  <c r="AC52"/>
  <c r="AC43"/>
  <c r="AC42"/>
  <c r="AC34"/>
  <c r="AC33"/>
  <c r="AC25"/>
  <c r="AC24"/>
  <c r="AC16"/>
  <c r="AC15"/>
  <c r="AC7"/>
  <c r="AC6"/>
  <c r="I50"/>
  <c r="I55" s="1"/>
  <c r="I41"/>
  <c r="I46" s="1"/>
  <c r="I32"/>
  <c r="I37" s="1"/>
  <c r="I23"/>
  <c r="I28" s="1"/>
  <c r="I22"/>
  <c r="I19"/>
  <c r="I13"/>
  <c r="AH7"/>
  <c r="W5" i="9"/>
  <c r="W6"/>
  <c r="W7"/>
  <c r="W8"/>
  <c r="W9"/>
  <c r="W10"/>
  <c r="F36" i="16"/>
  <c r="M36"/>
  <c r="G8" i="1"/>
  <c r="E8"/>
  <c r="D59"/>
  <c r="X59"/>
  <c r="D58"/>
  <c r="D70" s="1"/>
  <c r="E70" s="1"/>
  <c r="X64" l="1"/>
  <c r="G71"/>
  <c r="D64"/>
  <c r="D71"/>
  <c r="U26" i="9"/>
  <c r="T8"/>
  <c r="W28"/>
  <c r="U10"/>
  <c r="U27"/>
  <c r="T9"/>
  <c r="Y26"/>
  <c r="V8"/>
  <c r="S25"/>
  <c r="S7"/>
  <c r="W24"/>
  <c r="U6"/>
  <c r="U23"/>
  <c r="T5"/>
  <c r="W11"/>
  <c r="S28"/>
  <c r="S10"/>
  <c r="W23"/>
  <c r="U5"/>
  <c r="Y27"/>
  <c r="V9"/>
  <c r="S26"/>
  <c r="S8"/>
  <c r="Y23"/>
  <c r="V5"/>
  <c r="W27"/>
  <c r="U9"/>
  <c r="Y28"/>
  <c r="V10"/>
  <c r="S27"/>
  <c r="S9"/>
  <c r="W26"/>
  <c r="U8"/>
  <c r="U25"/>
  <c r="T7"/>
  <c r="Y24"/>
  <c r="V6"/>
  <c r="U24"/>
  <c r="T6"/>
  <c r="U28"/>
  <c r="T10"/>
  <c r="Y25"/>
  <c r="V7"/>
  <c r="W25"/>
  <c r="U7"/>
  <c r="S24"/>
  <c r="AA24" s="1"/>
  <c r="S6"/>
  <c r="AK7" i="1"/>
  <c r="S29" i="9"/>
  <c r="U29"/>
  <c r="Y29"/>
  <c r="W29"/>
  <c r="AA27" l="1"/>
  <c r="AA29"/>
  <c r="AA23"/>
  <c r="AA25"/>
  <c r="AA28"/>
  <c r="AA26"/>
  <c r="E71" i="1"/>
  <c r="X5" i="9"/>
  <c r="V11"/>
  <c r="X9"/>
  <c r="X8"/>
  <c r="T11"/>
  <c r="X10"/>
  <c r="X7"/>
  <c r="U11"/>
  <c r="S11"/>
  <c r="X6"/>
  <c r="H8" i="1"/>
  <c r="X11" i="9" l="1"/>
  <c r="H9" i="1"/>
  <c r="AB26" l="1"/>
  <c r="H35" l="1"/>
  <c r="H36"/>
  <c r="H53"/>
  <c r="H18"/>
  <c r="T27" i="15"/>
  <c r="T26"/>
  <c r="T25"/>
  <c r="T24"/>
  <c r="T23"/>
  <c r="H45" i="1"/>
  <c r="E17"/>
  <c r="E18"/>
  <c r="Y53"/>
  <c r="AA53"/>
  <c r="AB53"/>
  <c r="Z53"/>
  <c r="Y44"/>
  <c r="AA44"/>
  <c r="AB44"/>
  <c r="Z44"/>
  <c r="Y35"/>
  <c r="AA35"/>
  <c r="AB35"/>
  <c r="Y26"/>
  <c r="AA26"/>
  <c r="Y17"/>
  <c r="AA17"/>
  <c r="AB17"/>
  <c r="Y8"/>
  <c r="AA8"/>
  <c r="AB8"/>
  <c r="Z8"/>
  <c r="E53"/>
  <c r="G53"/>
  <c r="E54"/>
  <c r="G54"/>
  <c r="F53"/>
  <c r="G44"/>
  <c r="E45"/>
  <c r="G45"/>
  <c r="F44"/>
  <c r="E35"/>
  <c r="G35"/>
  <c r="E36"/>
  <c r="G36"/>
  <c r="F35"/>
  <c r="E26"/>
  <c r="G26"/>
  <c r="H26"/>
  <c r="E27"/>
  <c r="G27"/>
  <c r="H27"/>
  <c r="F26"/>
  <c r="G17"/>
  <c r="G18"/>
  <c r="F17"/>
  <c r="F8"/>
  <c r="H54" l="1"/>
  <c r="T28" i="15"/>
  <c r="H44" i="1"/>
  <c r="H17"/>
  <c r="AH24" l="1"/>
  <c r="AH20"/>
  <c r="AH17"/>
  <c r="AH14"/>
  <c r="AH10"/>
  <c r="U15" i="9"/>
  <c r="U17"/>
  <c r="U19"/>
  <c r="V27" i="15"/>
  <c r="V26"/>
  <c r="V25"/>
  <c r="V24"/>
  <c r="V23"/>
  <c r="R27"/>
  <c r="R26"/>
  <c r="R25"/>
  <c r="R24"/>
  <c r="Z24" s="1"/>
  <c r="R23"/>
  <c r="Z23" s="1"/>
  <c r="R22"/>
  <c r="Z22" s="1"/>
  <c r="U27"/>
  <c r="U26"/>
  <c r="U25"/>
  <c r="U24"/>
  <c r="U23"/>
  <c r="U22"/>
  <c r="W27"/>
  <c r="W26"/>
  <c r="W25"/>
  <c r="W24"/>
  <c r="W23"/>
  <c r="W22"/>
  <c r="S27"/>
  <c r="S26"/>
  <c r="AA26" s="1"/>
  <c r="S25"/>
  <c r="AA25" s="1"/>
  <c r="S24"/>
  <c r="AA24" s="1"/>
  <c r="S23"/>
  <c r="AA23" s="1"/>
  <c r="G3"/>
  <c r="W3" s="1"/>
  <c r="G19" i="12"/>
  <c r="W19" s="1"/>
  <c r="G18"/>
  <c r="W18" s="1"/>
  <c r="G17"/>
  <c r="W17" s="1"/>
  <c r="G16"/>
  <c r="W16" s="1"/>
  <c r="G15"/>
  <c r="W15" s="1"/>
  <c r="G14"/>
  <c r="W14" s="1"/>
  <c r="F19"/>
  <c r="X30" s="1"/>
  <c r="F18"/>
  <c r="X29" s="1"/>
  <c r="F17"/>
  <c r="X28" s="1"/>
  <c r="F16"/>
  <c r="X27" s="1"/>
  <c r="F15"/>
  <c r="X26" s="1"/>
  <c r="F14"/>
  <c r="X25" s="1"/>
  <c r="D19"/>
  <c r="T30" s="1"/>
  <c r="D18"/>
  <c r="T29" s="1"/>
  <c r="D17"/>
  <c r="T28" s="1"/>
  <c r="D16"/>
  <c r="T27" s="1"/>
  <c r="D15"/>
  <c r="T26" s="1"/>
  <c r="D14"/>
  <c r="T25" s="1"/>
  <c r="E19"/>
  <c r="V30" s="1"/>
  <c r="E18"/>
  <c r="V29" s="1"/>
  <c r="E17"/>
  <c r="V28" s="1"/>
  <c r="E16"/>
  <c r="V27" s="1"/>
  <c r="E15"/>
  <c r="V26" s="1"/>
  <c r="E14"/>
  <c r="V25" s="1"/>
  <c r="C19"/>
  <c r="R30" s="1"/>
  <c r="C18"/>
  <c r="R29" s="1"/>
  <c r="C17"/>
  <c r="R28" s="1"/>
  <c r="C16"/>
  <c r="R27" s="1"/>
  <c r="C15"/>
  <c r="R26" s="1"/>
  <c r="C14"/>
  <c r="R25" s="1"/>
  <c r="W10"/>
  <c r="W9"/>
  <c r="W8"/>
  <c r="W7"/>
  <c r="W6"/>
  <c r="U30"/>
  <c r="U29"/>
  <c r="U28"/>
  <c r="U27"/>
  <c r="U26"/>
  <c r="W30"/>
  <c r="W29"/>
  <c r="W28"/>
  <c r="W27"/>
  <c r="W26"/>
  <c r="S30"/>
  <c r="S29"/>
  <c r="S28"/>
  <c r="S27"/>
  <c r="S26"/>
  <c r="S25"/>
  <c r="AB59" i="1"/>
  <c r="AA59"/>
  <c r="Y59"/>
  <c r="Z59"/>
  <c r="AB58"/>
  <c r="G82" s="1"/>
  <c r="AA58"/>
  <c r="G79" s="1"/>
  <c r="Y58"/>
  <c r="G73" s="1"/>
  <c r="E73" s="1"/>
  <c r="Z58"/>
  <c r="G76" s="1"/>
  <c r="U36" i="14"/>
  <c r="Q36"/>
  <c r="M36"/>
  <c r="J36"/>
  <c r="F36"/>
  <c r="AC5" i="1"/>
  <c r="AC10" s="1"/>
  <c r="AC4"/>
  <c r="B36" i="14" s="1"/>
  <c r="I65" i="1"/>
  <c r="D65"/>
  <c r="H59"/>
  <c r="D83" s="1"/>
  <c r="G64"/>
  <c r="E59"/>
  <c r="F59"/>
  <c r="H58"/>
  <c r="D82" s="1"/>
  <c r="G58"/>
  <c r="D79" s="1"/>
  <c r="F58"/>
  <c r="D76" s="1"/>
  <c r="F54"/>
  <c r="AH23"/>
  <c r="I47"/>
  <c r="D47"/>
  <c r="H47"/>
  <c r="G47"/>
  <c r="E47"/>
  <c r="F45"/>
  <c r="F47" s="1"/>
  <c r="R36" i="7"/>
  <c r="Q36"/>
  <c r="I38" i="1"/>
  <c r="D38"/>
  <c r="H38"/>
  <c r="G38"/>
  <c r="E38"/>
  <c r="F36"/>
  <c r="F38" s="1"/>
  <c r="N36" i="7"/>
  <c r="AH16" i="1"/>
  <c r="I29"/>
  <c r="D29"/>
  <c r="H29"/>
  <c r="G29"/>
  <c r="E29"/>
  <c r="F27"/>
  <c r="F29" s="1"/>
  <c r="K36" i="7"/>
  <c r="AH13" i="1"/>
  <c r="I20"/>
  <c r="D20"/>
  <c r="H20"/>
  <c r="G20"/>
  <c r="E20"/>
  <c r="F18"/>
  <c r="F20" s="1"/>
  <c r="G36" i="8"/>
  <c r="F36" i="7"/>
  <c r="B36"/>
  <c r="AJ4" i="1"/>
  <c r="AJ24"/>
  <c r="AJ20"/>
  <c r="AJ17"/>
  <c r="AJ14"/>
  <c r="W19" i="9"/>
  <c r="W18"/>
  <c r="W17"/>
  <c r="W16"/>
  <c r="W15"/>
  <c r="W14"/>
  <c r="V19"/>
  <c r="S19"/>
  <c r="S17"/>
  <c r="S15"/>
  <c r="M36" i="11"/>
  <c r="F36"/>
  <c r="AB2" i="1"/>
  <c r="G3" i="12"/>
  <c r="W3" s="1"/>
  <c r="G3" i="9"/>
  <c r="W3" s="1"/>
  <c r="Z26" i="15" l="1"/>
  <c r="Z25"/>
  <c r="AA22"/>
  <c r="Z27"/>
  <c r="AA27"/>
  <c r="E76" i="1"/>
  <c r="G85"/>
  <c r="AA64"/>
  <c r="G80"/>
  <c r="E80" s="1"/>
  <c r="E79"/>
  <c r="Z64"/>
  <c r="G77"/>
  <c r="Y64"/>
  <c r="G74"/>
  <c r="F64"/>
  <c r="D77"/>
  <c r="E77" s="1"/>
  <c r="E64"/>
  <c r="D74"/>
  <c r="AB64"/>
  <c r="G83"/>
  <c r="E82"/>
  <c r="D85"/>
  <c r="H64"/>
  <c r="I59"/>
  <c r="I64" s="1"/>
  <c r="N36" i="16"/>
  <c r="G36"/>
  <c r="K36"/>
  <c r="C36"/>
  <c r="AJ6" i="1"/>
  <c r="AJ8" s="1"/>
  <c r="B36" i="16"/>
  <c r="AJ13" i="1"/>
  <c r="AJ15" s="1"/>
  <c r="J36" i="16"/>
  <c r="R36"/>
  <c r="AJ23" i="1"/>
  <c r="AK23" s="1"/>
  <c r="U36" i="16"/>
  <c r="Q36" i="11"/>
  <c r="Q36" i="16"/>
  <c r="V36"/>
  <c r="C36" i="11"/>
  <c r="K36"/>
  <c r="G36"/>
  <c r="N36"/>
  <c r="S7" i="12"/>
  <c r="S9"/>
  <c r="U9"/>
  <c r="V9"/>
  <c r="S16"/>
  <c r="U16"/>
  <c r="U18"/>
  <c r="V16"/>
  <c r="V18"/>
  <c r="S8"/>
  <c r="S10"/>
  <c r="U8"/>
  <c r="V6"/>
  <c r="V8"/>
  <c r="S17"/>
  <c r="U15"/>
  <c r="U17"/>
  <c r="V15"/>
  <c r="V17"/>
  <c r="V19"/>
  <c r="T7"/>
  <c r="T10"/>
  <c r="T19"/>
  <c r="K36" i="13"/>
  <c r="F63" i="1"/>
  <c r="F65" s="1"/>
  <c r="U14" i="9"/>
  <c r="AK20" i="1"/>
  <c r="AK14"/>
  <c r="Z62"/>
  <c r="AA62"/>
  <c r="Y62"/>
  <c r="AB62"/>
  <c r="E63"/>
  <c r="E65" s="1"/>
  <c r="G63"/>
  <c r="G65" s="1"/>
  <c r="H63"/>
  <c r="H65" s="1"/>
  <c r="E62"/>
  <c r="G62"/>
  <c r="H62"/>
  <c r="F62"/>
  <c r="T9" i="12"/>
  <c r="AH15" i="1"/>
  <c r="V36" i="14"/>
  <c r="AH27" i="1"/>
  <c r="AI37" s="1"/>
  <c r="U7" i="12"/>
  <c r="V5"/>
  <c r="H18"/>
  <c r="G36" i="14"/>
  <c r="G36" i="13"/>
  <c r="F36"/>
  <c r="AH25" i="1"/>
  <c r="Q36" i="8"/>
  <c r="T18" i="9"/>
  <c r="T14"/>
  <c r="U16"/>
  <c r="T16"/>
  <c r="I58" i="1"/>
  <c r="F36" i="8"/>
  <c r="M36"/>
  <c r="U36"/>
  <c r="U36" i="7"/>
  <c r="R36" i="8"/>
  <c r="M36" i="7"/>
  <c r="K36" i="8"/>
  <c r="AH9" i="1"/>
  <c r="AH11" s="1"/>
  <c r="G36" i="7"/>
  <c r="C36"/>
  <c r="C36" i="8"/>
  <c r="AJ9" i="1"/>
  <c r="S19" i="12"/>
  <c r="V14" i="9"/>
  <c r="S14"/>
  <c r="S18"/>
  <c r="V18"/>
  <c r="S16"/>
  <c r="H15" i="12"/>
  <c r="H19"/>
  <c r="T17"/>
  <c r="V28" i="15"/>
  <c r="T14" i="12"/>
  <c r="U18" i="9"/>
  <c r="V15"/>
  <c r="V17"/>
  <c r="H16" i="12"/>
  <c r="B36" i="11"/>
  <c r="T18" i="12"/>
  <c r="S14"/>
  <c r="T16"/>
  <c r="U5"/>
  <c r="V7"/>
  <c r="U31"/>
  <c r="H14"/>
  <c r="U10"/>
  <c r="U19"/>
  <c r="T15" i="9"/>
  <c r="T19"/>
  <c r="X19" s="1"/>
  <c r="S28" i="15"/>
  <c r="T8" i="12"/>
  <c r="S15"/>
  <c r="T15"/>
  <c r="H17"/>
  <c r="T6"/>
  <c r="V10"/>
  <c r="Q36" i="13"/>
  <c r="AH18" i="1"/>
  <c r="W31" i="12"/>
  <c r="S6"/>
  <c r="U6"/>
  <c r="AJ27" i="1"/>
  <c r="AK10"/>
  <c r="AK17"/>
  <c r="AK24"/>
  <c r="N36" i="8"/>
  <c r="J36" i="7"/>
  <c r="V36"/>
  <c r="AH19" i="1"/>
  <c r="AH22" s="1"/>
  <c r="S31" i="12"/>
  <c r="C20"/>
  <c r="R31" s="1"/>
  <c r="D20"/>
  <c r="T31" s="1"/>
  <c r="G20"/>
  <c r="U28" i="15"/>
  <c r="F20" i="12"/>
  <c r="X31" s="1"/>
  <c r="E20"/>
  <c r="V31" s="1"/>
  <c r="S18"/>
  <c r="V14"/>
  <c r="U14"/>
  <c r="W5"/>
  <c r="W11" s="1"/>
  <c r="U36" i="11"/>
  <c r="J36" i="8"/>
  <c r="V36"/>
  <c r="B36"/>
  <c r="AC59" i="1"/>
  <c r="AC64" s="1"/>
  <c r="V36" i="13"/>
  <c r="V36" i="11"/>
  <c r="R36"/>
  <c r="AJ19" i="1"/>
  <c r="AH6"/>
  <c r="J36" i="13"/>
  <c r="B36"/>
  <c r="J36" i="11"/>
  <c r="AC60" i="1"/>
  <c r="W20" i="12"/>
  <c r="R36" i="13"/>
  <c r="N36"/>
  <c r="K36" i="14"/>
  <c r="C36"/>
  <c r="AC61" i="1"/>
  <c r="U36" i="13"/>
  <c r="R36" i="14"/>
  <c r="AC58" i="1"/>
  <c r="C36" i="13"/>
  <c r="W28" i="15"/>
  <c r="R28"/>
  <c r="N36" i="14"/>
  <c r="M36" i="13"/>
  <c r="AJ16" i="1"/>
  <c r="W20" i="9"/>
  <c r="AA28" i="15" l="1"/>
  <c r="Z28"/>
  <c r="E74" i="1"/>
  <c r="E85"/>
  <c r="D86"/>
  <c r="G86"/>
  <c r="G72" s="1"/>
  <c r="E83"/>
  <c r="E86" s="1"/>
  <c r="AJ26"/>
  <c r="AJ28" s="1"/>
  <c r="AH26"/>
  <c r="AH28" s="1"/>
  <c r="AJ25"/>
  <c r="AK13"/>
  <c r="AK15" s="1"/>
  <c r="AK6"/>
  <c r="AK8" s="1"/>
  <c r="AJ37"/>
  <c r="AG37"/>
  <c r="AH37" s="1"/>
  <c r="AK27"/>
  <c r="AI38"/>
  <c r="AJ38" s="1"/>
  <c r="AG38"/>
  <c r="AH38" s="1"/>
  <c r="X8" i="12"/>
  <c r="X16"/>
  <c r="V20"/>
  <c r="X17"/>
  <c r="X9"/>
  <c r="X17" i="9"/>
  <c r="X7" i="12"/>
  <c r="U20" i="9"/>
  <c r="X15"/>
  <c r="AK25" i="1"/>
  <c r="X14" i="9"/>
  <c r="S11" i="12"/>
  <c r="X19"/>
  <c r="AJ11" i="1"/>
  <c r="AK9"/>
  <c r="AK11" s="1"/>
  <c r="V20" i="9"/>
  <c r="X16"/>
  <c r="S20"/>
  <c r="X18" i="12"/>
  <c r="X18" i="9"/>
  <c r="U20" i="12"/>
  <c r="U11"/>
  <c r="V11"/>
  <c r="T20"/>
  <c r="X10"/>
  <c r="T11"/>
  <c r="T20" i="9"/>
  <c r="X5" i="12"/>
  <c r="X14"/>
  <c r="X15"/>
  <c r="S20"/>
  <c r="X6"/>
  <c r="H20"/>
  <c r="AH8" i="1"/>
  <c r="AJ22"/>
  <c r="AK19"/>
  <c r="AK22" s="1"/>
  <c r="AJ18"/>
  <c r="AK16"/>
  <c r="AK18" s="1"/>
  <c r="E84" l="1"/>
  <c r="E72"/>
  <c r="D84"/>
  <c r="D72"/>
  <c r="D75"/>
  <c r="D78"/>
  <c r="D81"/>
  <c r="G75"/>
  <c r="G78"/>
  <c r="G81"/>
  <c r="G84"/>
  <c r="E78"/>
  <c r="E75"/>
  <c r="E81"/>
  <c r="AK26"/>
  <c r="AK28" s="1"/>
  <c r="AK37"/>
  <c r="AG41" s="1"/>
  <c r="AK38"/>
  <c r="AI41" s="1"/>
  <c r="X20" i="9"/>
  <c r="X11" i="12"/>
  <c r="X20"/>
</calcChain>
</file>

<file path=xl/sharedStrings.xml><?xml version="1.0" encoding="utf-8"?>
<sst xmlns="http://schemas.openxmlformats.org/spreadsheetml/2006/main" count="574" uniqueCount="135">
  <si>
    <t>상권</t>
    <phoneticPr fontId="3" type="noConversion"/>
  </si>
  <si>
    <t>시즌</t>
    <phoneticPr fontId="3" type="noConversion"/>
  </si>
  <si>
    <t>I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</si>
  <si>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</si>
  <si>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</si>
  <si>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</si>
  <si>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일반</t>
    <phoneticPr fontId="3" type="noConversion"/>
  </si>
  <si>
    <t>합계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</si>
  <si>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</si>
  <si>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</si>
  <si>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</si>
  <si>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</si>
  <si>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</si>
  <si>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</si>
  <si>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합계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</si>
  <si>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</si>
  <si>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</si>
  <si>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</si>
  <si>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일반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</si>
  <si>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</si>
  <si>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</si>
  <si>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</si>
  <si>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</si>
  <si>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</si>
  <si>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</si>
  <si>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상권(학생수)</t>
    <phoneticPr fontId="3" type="noConversion"/>
  </si>
  <si>
    <t>상권(학교수)</t>
    <phoneticPr fontId="3" type="noConversion"/>
  </si>
  <si>
    <t>구분</t>
    <phoneticPr fontId="3" type="noConversion"/>
  </si>
  <si>
    <t>■ 학교주관구매 동/하복 낙찰학교 수 비교</t>
    <phoneticPr fontId="3" type="noConversion"/>
  </si>
  <si>
    <t>낙찰교 數</t>
    <phoneticPr fontId="3" type="noConversion"/>
  </si>
  <si>
    <t>낙찰 학생 數</t>
    <phoneticPr fontId="3" type="noConversion"/>
  </si>
  <si>
    <t>구분</t>
    <phoneticPr fontId="3" type="noConversion"/>
  </si>
  <si>
    <t>시즌</t>
    <phoneticPr fontId="3" type="noConversion"/>
  </si>
  <si>
    <t>낙찰교</t>
    <phoneticPr fontId="3" type="noConversion"/>
  </si>
  <si>
    <t>서울</t>
    <phoneticPr fontId="3" type="noConversion"/>
  </si>
  <si>
    <t>중부</t>
    <phoneticPr fontId="3" type="noConversion"/>
  </si>
  <si>
    <t>대전</t>
    <phoneticPr fontId="3" type="noConversion"/>
  </si>
  <si>
    <t>광주</t>
    <phoneticPr fontId="3" type="noConversion"/>
  </si>
  <si>
    <t>대구</t>
    <phoneticPr fontId="3" type="noConversion"/>
  </si>
  <si>
    <t>부산</t>
    <phoneticPr fontId="3" type="noConversion"/>
  </si>
  <si>
    <t>전국</t>
    <phoneticPr fontId="3" type="noConversion"/>
  </si>
  <si>
    <t>I</t>
    <phoneticPr fontId="3" type="noConversion"/>
  </si>
  <si>
    <t>I</t>
    <phoneticPr fontId="3" type="noConversion"/>
  </si>
  <si>
    <t>상권(학생수)</t>
  </si>
  <si>
    <t>I</t>
  </si>
  <si>
    <t>E</t>
  </si>
  <si>
    <t>S</t>
  </si>
  <si>
    <t>L</t>
  </si>
  <si>
    <t>일반</t>
  </si>
  <si>
    <t>합계</t>
  </si>
  <si>
    <t>서울</t>
  </si>
  <si>
    <t>중부</t>
  </si>
  <si>
    <t>대전</t>
  </si>
  <si>
    <t>광주</t>
  </si>
  <si>
    <t>대구</t>
  </si>
  <si>
    <t>부산</t>
  </si>
  <si>
    <t>상권(학교수)</t>
  </si>
  <si>
    <t>전일비교</t>
    <phoneticPr fontId="3" type="noConversion"/>
  </si>
  <si>
    <t>I</t>
    <phoneticPr fontId="3" type="noConversion"/>
  </si>
  <si>
    <t>전일비교</t>
    <phoneticPr fontId="3" type="noConversion"/>
  </si>
  <si>
    <t>E</t>
    <phoneticPr fontId="3" type="noConversion"/>
  </si>
  <si>
    <t>S</t>
    <phoneticPr fontId="3" type="noConversion"/>
  </si>
  <si>
    <t>L</t>
    <phoneticPr fontId="3" type="noConversion"/>
  </si>
  <si>
    <t>동복</t>
    <phoneticPr fontId="3" type="noConversion"/>
  </si>
  <si>
    <t>하복</t>
    <phoneticPr fontId="3" type="noConversion"/>
  </si>
  <si>
    <t>기 준</t>
    <phoneticPr fontId="3" type="noConversion"/>
  </si>
  <si>
    <t>차이</t>
    <phoneticPr fontId="3" type="noConversion"/>
  </si>
  <si>
    <t>계</t>
    <phoneticPr fontId="3" type="noConversion"/>
  </si>
  <si>
    <t>차이</t>
    <phoneticPr fontId="3" type="noConversion"/>
  </si>
  <si>
    <t>전국학교 기준</t>
    <phoneticPr fontId="3" type="noConversion"/>
  </si>
  <si>
    <t>취급학교 기준</t>
    <phoneticPr fontId="3" type="noConversion"/>
  </si>
  <si>
    <t>진행률 차이</t>
    <phoneticPr fontId="3" type="noConversion"/>
  </si>
  <si>
    <t xml:space="preserve"> -  동하복 전국학교, 당사취급학교 대비하여 낙찰 진행률 비교하였으며, 전국학교 대비 당사 취급학교 진행비교 시,
 </t>
    <phoneticPr fontId="3" type="noConversion"/>
  </si>
  <si>
    <t xml:space="preserve">  동복</t>
    <phoneticPr fontId="3" type="noConversion"/>
  </si>
  <si>
    <t xml:space="preserve"> 하복</t>
    <phoneticPr fontId="3" type="noConversion"/>
  </si>
  <si>
    <t>의 차이로 진행.</t>
    <phoneticPr fontId="3" type="noConversion"/>
  </si>
  <si>
    <t>낙찰교 數</t>
    <phoneticPr fontId="3" type="noConversion"/>
  </si>
  <si>
    <t>낙찰 학생 數</t>
    <phoneticPr fontId="3" type="noConversion"/>
  </si>
  <si>
    <t>기 준</t>
    <phoneticPr fontId="3" type="noConversion"/>
  </si>
  <si>
    <t>기 준</t>
    <phoneticPr fontId="3" type="noConversion"/>
  </si>
  <si>
    <t>`</t>
    <phoneticPr fontId="3" type="noConversion"/>
  </si>
  <si>
    <t xml:space="preserve">   </t>
  </si>
  <si>
    <t xml:space="preserve">   </t>
    <phoneticPr fontId="3" type="noConversion"/>
  </si>
  <si>
    <t xml:space="preserve"> </t>
    <phoneticPr fontId="3" type="noConversion"/>
  </si>
  <si>
    <t>전일비교</t>
    <phoneticPr fontId="3" type="noConversion"/>
  </si>
  <si>
    <t>서울
(216,966)</t>
    <phoneticPr fontId="3" type="noConversion"/>
  </si>
  <si>
    <t>중부
(242,288)</t>
    <phoneticPr fontId="3" type="noConversion"/>
  </si>
  <si>
    <t>대전
(102,952)</t>
    <phoneticPr fontId="3" type="noConversion"/>
  </si>
  <si>
    <t>광주
(108,789)</t>
    <phoneticPr fontId="3" type="noConversion"/>
  </si>
  <si>
    <t>대구
(107,568)</t>
    <phoneticPr fontId="3" type="noConversion"/>
  </si>
  <si>
    <t>부산
(111,427)</t>
    <phoneticPr fontId="3" type="noConversion"/>
  </si>
  <si>
    <t>합계
(889,990)</t>
    <phoneticPr fontId="3" type="noConversion"/>
  </si>
  <si>
    <t>일반</t>
    <phoneticPr fontId="3" type="noConversion"/>
  </si>
  <si>
    <t>'21F+22N 경쟁사 比 (학생 數)</t>
    <phoneticPr fontId="3" type="noConversion"/>
  </si>
  <si>
    <t>'21F+22N 현재 M/S</t>
    <phoneticPr fontId="3" type="noConversion"/>
  </si>
  <si>
    <t>서울
(217,553)</t>
    <phoneticPr fontId="3" type="noConversion"/>
  </si>
  <si>
    <t>중부
(240,364)</t>
    <phoneticPr fontId="3" type="noConversion"/>
  </si>
  <si>
    <t>대전
(102,397)</t>
    <phoneticPr fontId="3" type="noConversion"/>
  </si>
  <si>
    <t>광주
(100,701)</t>
    <phoneticPr fontId="3" type="noConversion"/>
  </si>
  <si>
    <t>대구
(101,797)</t>
    <phoneticPr fontId="3" type="noConversion"/>
  </si>
  <si>
    <t>부산
(110,984)</t>
    <phoneticPr fontId="3" type="noConversion"/>
  </si>
  <si>
    <t>합계
(873,796)</t>
    <phoneticPr fontId="3" type="noConversion"/>
  </si>
  <si>
    <t>'21F 경쟁사 比 (학생 數)</t>
    <phoneticPr fontId="3" type="noConversion"/>
  </si>
  <si>
    <t>'21F 현재 M/S</t>
    <phoneticPr fontId="3" type="noConversion"/>
  </si>
  <si>
    <t>'22년 하복 주관구매 M/S 현황</t>
    <phoneticPr fontId="3" type="noConversion"/>
  </si>
  <si>
    <t>'22S</t>
  </si>
  <si>
    <t>상권</t>
    <phoneticPr fontId="3" type="noConversion"/>
  </si>
  <si>
    <t>'23년 동복 주관구매 M/S 현황</t>
    <phoneticPr fontId="3" type="noConversion"/>
  </si>
  <si>
    <t>'22F 가을학기 주관구매 M/S 현황</t>
    <phoneticPr fontId="3" type="noConversion"/>
  </si>
  <si>
    <t>'23년 동하복 주관구매 낙찰 차이 분석</t>
    <phoneticPr fontId="3" type="noConversion"/>
  </si>
  <si>
    <t>'22F+'23N</t>
    <phoneticPr fontId="3" type="noConversion"/>
  </si>
  <si>
    <t>'21F+'22N (전년 최종)</t>
    <phoneticPr fontId="3" type="noConversion"/>
  </si>
  <si>
    <t>■ 학교주관구매 동/하복 낙찰 진행률 비교('22년 동/하복기준)</t>
    <phoneticPr fontId="3" type="noConversion"/>
  </si>
  <si>
    <t>'22년 하복 주관구매 M/S 현황</t>
    <phoneticPr fontId="3" type="noConversion"/>
  </si>
  <si>
    <t>상권</t>
    <phoneticPr fontId="3" type="noConversion"/>
  </si>
  <si>
    <t>합계</t>
    <phoneticPr fontId="3" type="noConversion"/>
  </si>
  <si>
    <t>'22S</t>
    <phoneticPr fontId="3" type="noConversion"/>
  </si>
  <si>
    <t>'21S</t>
    <phoneticPr fontId="3" type="noConversion"/>
  </si>
  <si>
    <t>'22S 경쟁사 比 (학생 數)</t>
    <phoneticPr fontId="3" type="noConversion"/>
  </si>
  <si>
    <t>'22S 현재 M/S</t>
    <phoneticPr fontId="3" type="noConversion"/>
  </si>
  <si>
    <t>'22F+23N</t>
    <phoneticPr fontId="3" type="noConversion"/>
  </si>
  <si>
    <t>'21F+22N</t>
    <phoneticPr fontId="3" type="noConversion"/>
  </si>
  <si>
    <t>'22S</t>
    <phoneticPr fontId="3" type="noConversion"/>
  </si>
  <si>
    <t>'21S (전년 최종)</t>
    <phoneticPr fontId="3" type="noConversion"/>
  </si>
  <si>
    <t>22F</t>
    <phoneticPr fontId="3" type="noConversion"/>
  </si>
  <si>
    <t>21F</t>
    <phoneticPr fontId="3" type="noConversion"/>
  </si>
  <si>
    <t>'22F+23N 경쟁사 比 (학생 數)</t>
    <phoneticPr fontId="3" type="noConversion"/>
  </si>
  <si>
    <t>'22F+23N 현재 M/S</t>
    <phoneticPr fontId="3" type="noConversion"/>
  </si>
  <si>
    <t>'22S 경쟁사 比 (학생 數)</t>
    <phoneticPr fontId="3" type="noConversion"/>
  </si>
  <si>
    <t>'22F 경쟁사 比 (학생 數)</t>
    <phoneticPr fontId="3" type="noConversion"/>
  </si>
  <si>
    <t>'22F 현재 M/S</t>
    <phoneticPr fontId="3" type="noConversion"/>
  </si>
  <si>
    <t>23N</t>
    <phoneticPr fontId="3" type="noConversion"/>
  </si>
  <si>
    <t>22F</t>
    <phoneticPr fontId="3" type="noConversion"/>
  </si>
  <si>
    <t>22F+23N</t>
    <phoneticPr fontId="3" type="noConversion"/>
  </si>
  <si>
    <t>h</t>
    <phoneticPr fontId="3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</si>
</sst>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0.0%"/>
    <numFmt numFmtId="177" formatCode="#,##0_ ;[Red]\-#,##0\ "/>
    <numFmt numFmtId="178" formatCode="#,##0_ "/>
  </numFmts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b/>
      <sz val="12"/>
      <color theme="1" tint="0.249977111117893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"/>
      <color indexed="8"/>
      <name val="맑은 고딕"/>
      <family val="3"/>
      <charset val="129"/>
    </font>
    <font>
      <sz val="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</fills>
  <borders count="139">
    <border>
      <left/>
      <right/>
      <top/>
      <bottom/>
      <diagonal/>
    </border>
    <border>
      <left/>
      <right/>
      <top/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/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/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/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/>
      </top>
      <bottom style="hair">
        <color theme="0" tint="-0.24994659260841701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hair">
        <color theme="0" tint="-0.24994659260841701"/>
      </top>
      <bottom style="thin">
        <color theme="1"/>
      </bottom>
      <diagonal/>
    </border>
    <border>
      <left style="thin">
        <color theme="1" tint="0.499984740745262"/>
      </left>
      <right/>
      <top style="thin">
        <color theme="1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/>
      <top style="thin">
        <color theme="1"/>
      </top>
      <bottom/>
      <diagonal/>
    </border>
    <border>
      <left/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/>
      <top/>
      <bottom style="thin">
        <color theme="1"/>
      </bottom>
      <diagonal/>
    </border>
    <border>
      <left/>
      <right style="medium">
        <color theme="1" tint="0.499984740745262"/>
      </right>
      <top/>
      <bottom style="thin">
        <color theme="1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thin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 style="hair">
        <color theme="0" tint="-0.24994659260841701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23"/>
      </bottom>
      <diagonal/>
    </border>
    <border>
      <left/>
      <right style="medium">
        <color indexed="8"/>
      </right>
      <top/>
      <bottom style="thin">
        <color indexed="23"/>
      </bottom>
      <diagonal/>
    </border>
    <border>
      <left style="medium">
        <color indexed="8"/>
      </left>
      <right style="medium">
        <color indexed="64"/>
      </right>
      <top/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/>
      <right style="medium">
        <color indexed="8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thin">
        <color indexed="23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841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411">
    <xf numFmtId="0" fontId="0" fillId="0" borderId="0" xfId="0">
      <alignment vertical="center"/>
    </xf>
    <xf numFmtId="41" fontId="2" fillId="0" borderId="0" xfId="1" applyFont="1">
      <alignment vertical="center"/>
    </xf>
    <xf numFmtId="176" fontId="2" fillId="0" borderId="0" xfId="2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1" fontId="0" fillId="0" borderId="4" xfId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76" fontId="2" fillId="0" borderId="0" xfId="2" applyNumberFormat="1" applyFont="1" applyAlignment="1">
      <alignment vertical="center"/>
    </xf>
    <xf numFmtId="9" fontId="0" fillId="0" borderId="6" xfId="2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9" fontId="0" fillId="0" borderId="0" xfId="2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41" fontId="6" fillId="0" borderId="0" xfId="1" applyFont="1" applyFill="1" applyBorder="1" applyAlignment="1">
      <alignment vertical="center"/>
    </xf>
    <xf numFmtId="41" fontId="6" fillId="0" borderId="6" xfId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9" fontId="0" fillId="0" borderId="6" xfId="2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vertical="center" wrapText="1"/>
    </xf>
    <xf numFmtId="41" fontId="0" fillId="0" borderId="0" xfId="1" quotePrefix="1" applyFont="1" applyFill="1" applyBorder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6" fillId="0" borderId="6" xfId="0" applyFont="1" applyBorder="1" applyAlignment="1">
      <alignment vertical="center" wrapText="1"/>
    </xf>
    <xf numFmtId="41" fontId="2" fillId="0" borderId="12" xfId="1" applyFont="1" applyBorder="1">
      <alignment vertical="center"/>
    </xf>
    <xf numFmtId="41" fontId="2" fillId="0" borderId="13" xfId="1" applyFont="1" applyBorder="1">
      <alignment vertical="center"/>
    </xf>
    <xf numFmtId="41" fontId="2" fillId="0" borderId="14" xfId="1" applyFont="1" applyBorder="1">
      <alignment vertical="center"/>
    </xf>
    <xf numFmtId="0" fontId="0" fillId="0" borderId="0" xfId="0" applyBorder="1">
      <alignment vertical="center"/>
    </xf>
    <xf numFmtId="0" fontId="6" fillId="0" borderId="6" xfId="0" applyFont="1" applyFill="1" applyBorder="1" applyAlignment="1">
      <alignment horizontal="center" vertical="center"/>
    </xf>
    <xf numFmtId="41" fontId="6" fillId="0" borderId="6" xfId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13" fillId="0" borderId="0" xfId="0" applyFont="1">
      <alignment vertical="center"/>
    </xf>
    <xf numFmtId="41" fontId="6" fillId="0" borderId="0" xfId="1" applyFont="1" applyFill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7" xfId="0" applyBorder="1">
      <alignment vertical="center"/>
    </xf>
    <xf numFmtId="41" fontId="12" fillId="12" borderId="4" xfId="1" applyFont="1" applyFill="1" applyBorder="1" applyAlignment="1">
      <alignment horizontal="center" vertical="center"/>
    </xf>
    <xf numFmtId="41" fontId="6" fillId="5" borderId="4" xfId="1" applyFont="1" applyFill="1" applyBorder="1" applyAlignment="1">
      <alignment horizontal="center" vertical="center"/>
    </xf>
    <xf numFmtId="41" fontId="12" fillId="0" borderId="0" xfId="1" applyFont="1" applyFill="1" applyBorder="1" applyAlignment="1">
      <alignment vertical="center"/>
    </xf>
    <xf numFmtId="0" fontId="12" fillId="0" borderId="0" xfId="0" applyFont="1" applyBorder="1" applyAlignment="1">
      <alignment vertical="center" wrapText="1"/>
    </xf>
    <xf numFmtId="0" fontId="8" fillId="7" borderId="25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41" fontId="2" fillId="0" borderId="27" xfId="1" applyFont="1" applyBorder="1">
      <alignment vertical="center"/>
    </xf>
    <xf numFmtId="41" fontId="2" fillId="0" borderId="28" xfId="1" applyFont="1" applyBorder="1">
      <alignment vertical="center"/>
    </xf>
    <xf numFmtId="41" fontId="2" fillId="0" borderId="29" xfId="1" applyFont="1" applyBorder="1">
      <alignment vertical="center"/>
    </xf>
    <xf numFmtId="41" fontId="8" fillId="11" borderId="25" xfId="1" applyFont="1" applyFill="1" applyBorder="1">
      <alignment vertical="center"/>
    </xf>
    <xf numFmtId="41" fontId="8" fillId="11" borderId="26" xfId="1" applyFont="1" applyFill="1" applyBorder="1">
      <alignment vertical="center"/>
    </xf>
    <xf numFmtId="0" fontId="8" fillId="10" borderId="3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1" fontId="6" fillId="0" borderId="0" xfId="1" applyFont="1" applyFill="1" applyBorder="1" applyAlignment="1">
      <alignment horizontal="center" vertical="center"/>
    </xf>
    <xf numFmtId="41" fontId="16" fillId="0" borderId="33" xfId="1" applyFont="1" applyBorder="1">
      <alignment vertical="center"/>
    </xf>
    <xf numFmtId="0" fontId="14" fillId="2" borderId="43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14" fillId="2" borderId="53" xfId="0" applyFont="1" applyFill="1" applyBorder="1" applyAlignment="1">
      <alignment horizontal="center" vertical="center"/>
    </xf>
    <xf numFmtId="0" fontId="14" fillId="2" borderId="55" xfId="0" applyFont="1" applyFill="1" applyBorder="1" applyAlignment="1">
      <alignment horizontal="center" vertical="center"/>
    </xf>
    <xf numFmtId="41" fontId="4" fillId="0" borderId="0" xfId="0" applyNumberFormat="1" applyFont="1">
      <alignment vertical="center"/>
    </xf>
    <xf numFmtId="41" fontId="0" fillId="0" borderId="4" xfId="1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2" fillId="13" borderId="19" xfId="1" applyFont="1" applyFill="1" applyBorder="1">
      <alignment vertical="center"/>
    </xf>
    <xf numFmtId="0" fontId="2" fillId="13" borderId="45" xfId="0" applyFont="1" applyFill="1" applyBorder="1" applyAlignment="1">
      <alignment horizontal="center" vertical="center"/>
    </xf>
    <xf numFmtId="41" fontId="2" fillId="13" borderId="85" xfId="1" applyFont="1" applyFill="1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41" fontId="8" fillId="0" borderId="0" xfId="1" applyFont="1">
      <alignment vertical="center"/>
    </xf>
    <xf numFmtId="176" fontId="8" fillId="0" borderId="0" xfId="2" applyNumberFormat="1" applyFont="1">
      <alignment vertical="center"/>
    </xf>
    <xf numFmtId="41" fontId="8" fillId="0" borderId="0" xfId="0" applyNumberFormat="1" applyFont="1" applyAlignment="1">
      <alignment vertical="center"/>
    </xf>
    <xf numFmtId="41" fontId="0" fillId="0" borderId="0" xfId="0" applyNumberFormat="1">
      <alignment vertical="center"/>
    </xf>
    <xf numFmtId="41" fontId="18" fillId="11" borderId="25" xfId="1" applyFont="1" applyFill="1" applyBorder="1">
      <alignment vertical="center"/>
    </xf>
    <xf numFmtId="41" fontId="16" fillId="0" borderId="30" xfId="1" applyFont="1" applyBorder="1">
      <alignment vertical="center"/>
    </xf>
    <xf numFmtId="41" fontId="16" fillId="0" borderId="28" xfId="1" applyFont="1" applyBorder="1">
      <alignment vertical="center"/>
    </xf>
    <xf numFmtId="41" fontId="16" fillId="0" borderId="31" xfId="1" applyFont="1" applyBorder="1">
      <alignment vertical="center"/>
    </xf>
    <xf numFmtId="41" fontId="15" fillId="11" borderId="25" xfId="1" applyFont="1" applyFill="1" applyBorder="1">
      <alignment vertical="center"/>
    </xf>
    <xf numFmtId="41" fontId="15" fillId="11" borderId="26" xfId="1" applyFont="1" applyFill="1" applyBorder="1">
      <alignment vertical="center"/>
    </xf>
    <xf numFmtId="41" fontId="16" fillId="0" borderId="27" xfId="1" applyFont="1" applyBorder="1">
      <alignment vertical="center"/>
    </xf>
    <xf numFmtId="41" fontId="16" fillId="0" borderId="87" xfId="1" applyFont="1" applyBorder="1">
      <alignment vertical="center"/>
    </xf>
    <xf numFmtId="41" fontId="16" fillId="11" borderId="32" xfId="1" applyFont="1" applyFill="1" applyBorder="1">
      <alignment vertical="center"/>
    </xf>
    <xf numFmtId="41" fontId="16" fillId="11" borderId="86" xfId="1" applyFont="1" applyFill="1" applyBorder="1">
      <alignment vertical="center"/>
    </xf>
    <xf numFmtId="41" fontId="16" fillId="11" borderId="26" xfId="1" applyFont="1" applyFill="1" applyBorder="1">
      <alignment vertical="center"/>
    </xf>
    <xf numFmtId="0" fontId="19" fillId="0" borderId="0" xfId="0" applyFont="1">
      <alignment vertical="center"/>
    </xf>
    <xf numFmtId="0" fontId="15" fillId="7" borderId="25" xfId="0" applyFont="1" applyFill="1" applyBorder="1" applyAlignment="1">
      <alignment horizontal="center" vertical="center"/>
    </xf>
    <xf numFmtId="0" fontId="15" fillId="8" borderId="25" xfId="0" applyFont="1" applyFill="1" applyBorder="1" applyAlignment="1">
      <alignment horizontal="center" vertical="center"/>
    </xf>
    <xf numFmtId="0" fontId="15" fillId="9" borderId="25" xfId="0" applyFont="1" applyFill="1" applyBorder="1" applyAlignment="1">
      <alignment horizontal="center" vertical="center"/>
    </xf>
    <xf numFmtId="0" fontId="15" fillId="2" borderId="25" xfId="0" applyFont="1" applyFill="1" applyBorder="1" applyAlignment="1">
      <alignment horizontal="center" vertical="center"/>
    </xf>
    <xf numFmtId="0" fontId="15" fillId="2" borderId="26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41" fontId="21" fillId="0" borderId="33" xfId="1" applyFont="1" applyBorder="1">
      <alignment vertical="center"/>
    </xf>
    <xf numFmtId="41" fontId="21" fillId="11" borderId="32" xfId="1" applyFont="1" applyFill="1" applyBorder="1">
      <alignment vertical="center"/>
    </xf>
    <xf numFmtId="0" fontId="20" fillId="10" borderId="32" xfId="0" applyFont="1" applyFill="1" applyBorder="1" applyAlignment="1">
      <alignment horizontal="center" vertical="center"/>
    </xf>
    <xf numFmtId="41" fontId="21" fillId="0" borderId="34" xfId="1" applyFont="1" applyBorder="1">
      <alignment vertical="center"/>
    </xf>
    <xf numFmtId="0" fontId="7" fillId="0" borderId="0" xfId="0" applyFont="1">
      <alignment vertical="center"/>
    </xf>
    <xf numFmtId="0" fontId="6" fillId="10" borderId="32" xfId="0" applyFont="1" applyFill="1" applyBorder="1" applyAlignment="1">
      <alignment horizontal="center" vertical="center"/>
    </xf>
    <xf numFmtId="41" fontId="15" fillId="11" borderId="32" xfId="1" applyFont="1" applyFill="1" applyBorder="1">
      <alignment vertical="center"/>
    </xf>
    <xf numFmtId="41" fontId="22" fillId="0" borderId="14" xfId="1" applyFont="1" applyBorder="1">
      <alignment vertical="center"/>
    </xf>
    <xf numFmtId="41" fontId="22" fillId="0" borderId="12" xfId="1" applyFont="1" applyBorder="1">
      <alignment vertical="center"/>
    </xf>
    <xf numFmtId="41" fontId="22" fillId="0" borderId="13" xfId="1" applyFont="1" applyBorder="1">
      <alignment vertical="center"/>
    </xf>
    <xf numFmtId="41" fontId="23" fillId="0" borderId="33" xfId="1" applyFont="1" applyBorder="1">
      <alignment vertical="center"/>
    </xf>
    <xf numFmtId="41" fontId="23" fillId="11" borderId="32" xfId="1" applyFont="1" applyFill="1" applyBorder="1">
      <alignment vertical="center"/>
    </xf>
    <xf numFmtId="0" fontId="4" fillId="10" borderId="32" xfId="0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4" fillId="10" borderId="32" xfId="0" applyFont="1" applyFill="1" applyBorder="1" applyAlignment="1">
      <alignment horizontal="center" vertical="center"/>
    </xf>
    <xf numFmtId="41" fontId="15" fillId="11" borderId="89" xfId="1" applyFont="1" applyFill="1" applyBorder="1">
      <alignment vertical="center"/>
    </xf>
    <xf numFmtId="41" fontId="16" fillId="11" borderId="89" xfId="1" applyFont="1" applyFill="1" applyBorder="1">
      <alignment vertical="center"/>
    </xf>
    <xf numFmtId="41" fontId="23" fillId="0" borderId="34" xfId="1" applyFont="1" applyBorder="1">
      <alignment vertical="center"/>
    </xf>
    <xf numFmtId="41" fontId="23" fillId="0" borderId="35" xfId="1" applyFont="1" applyBorder="1">
      <alignment vertical="center"/>
    </xf>
    <xf numFmtId="0" fontId="14" fillId="5" borderId="54" xfId="0" applyFont="1" applyFill="1" applyBorder="1" applyAlignment="1">
      <alignment horizontal="center" vertical="center"/>
    </xf>
    <xf numFmtId="0" fontId="14" fillId="15" borderId="54" xfId="0" applyFont="1" applyFill="1" applyBorder="1" applyAlignment="1">
      <alignment horizontal="center" vertical="center"/>
    </xf>
    <xf numFmtId="0" fontId="14" fillId="6" borderId="53" xfId="0" applyFont="1" applyFill="1" applyBorder="1" applyAlignment="1">
      <alignment horizontal="center" vertical="center"/>
    </xf>
    <xf numFmtId="0" fontId="14" fillId="16" borderId="54" xfId="0" applyFont="1" applyFill="1" applyBorder="1" applyAlignment="1">
      <alignment horizontal="center" vertical="center"/>
    </xf>
    <xf numFmtId="0" fontId="17" fillId="6" borderId="53" xfId="0" applyFont="1" applyFill="1" applyBorder="1" applyAlignment="1">
      <alignment horizontal="center" vertical="center"/>
    </xf>
    <xf numFmtId="41" fontId="6" fillId="13" borderId="4" xfId="1" quotePrefix="1" applyFont="1" applyFill="1" applyBorder="1" applyAlignment="1">
      <alignment horizontal="center" vertical="center"/>
    </xf>
    <xf numFmtId="41" fontId="12" fillId="12" borderId="10" xfId="1" applyFont="1" applyFill="1" applyBorder="1" applyAlignment="1">
      <alignment horizontal="center" vertical="center"/>
    </xf>
    <xf numFmtId="41" fontId="6" fillId="5" borderId="10" xfId="1" quotePrefix="1" applyFont="1" applyFill="1" applyBorder="1" applyAlignment="1">
      <alignment horizontal="center" vertical="center"/>
    </xf>
    <xf numFmtId="41" fontId="12" fillId="12" borderId="90" xfId="1" applyFont="1" applyFill="1" applyBorder="1" applyAlignment="1">
      <alignment horizontal="center" vertical="center"/>
    </xf>
    <xf numFmtId="41" fontId="6" fillId="13" borderId="90" xfId="1" applyFont="1" applyFill="1" applyBorder="1" applyAlignment="1">
      <alignment horizontal="center" vertical="center"/>
    </xf>
    <xf numFmtId="41" fontId="0" fillId="0" borderId="90" xfId="1" applyFont="1" applyBorder="1" applyAlignment="1">
      <alignment horizontal="center" vertical="center"/>
    </xf>
    <xf numFmtId="41" fontId="0" fillId="0" borderId="90" xfId="1" applyFont="1" applyFill="1" applyBorder="1" applyAlignment="1">
      <alignment horizontal="center" vertical="center"/>
    </xf>
    <xf numFmtId="41" fontId="0" fillId="4" borderId="92" xfId="1" applyFont="1" applyFill="1" applyBorder="1" applyAlignment="1">
      <alignment horizontal="center" vertical="center"/>
    </xf>
    <xf numFmtId="41" fontId="0" fillId="4" borderId="93" xfId="1" applyFont="1" applyFill="1" applyBorder="1" applyAlignment="1">
      <alignment horizontal="center" vertical="center"/>
    </xf>
    <xf numFmtId="41" fontId="0" fillId="4" borderId="94" xfId="1" applyFont="1" applyFill="1" applyBorder="1" applyAlignment="1">
      <alignment horizontal="center" vertical="center"/>
    </xf>
    <xf numFmtId="41" fontId="0" fillId="4" borderId="91" xfId="1" applyFont="1" applyFill="1" applyBorder="1" applyAlignment="1">
      <alignment horizontal="center" vertical="center"/>
    </xf>
    <xf numFmtId="41" fontId="6" fillId="13" borderId="97" xfId="1" applyFont="1" applyFill="1" applyBorder="1" applyAlignment="1">
      <alignment horizontal="center" vertical="center"/>
    </xf>
    <xf numFmtId="41" fontId="6" fillId="5" borderId="96" xfId="1" applyFont="1" applyFill="1" applyBorder="1" applyAlignment="1">
      <alignment horizontal="center" vertical="center"/>
    </xf>
    <xf numFmtId="41" fontId="0" fillId="0" borderId="94" xfId="1" applyFont="1" applyBorder="1" applyAlignment="1">
      <alignment horizontal="center" vertical="center"/>
    </xf>
    <xf numFmtId="41" fontId="0" fillId="0" borderId="91" xfId="1" applyFont="1" applyBorder="1" applyAlignment="1">
      <alignment horizontal="center" vertical="center"/>
    </xf>
    <xf numFmtId="41" fontId="8" fillId="14" borderId="52" xfId="1" applyFont="1" applyFill="1" applyBorder="1">
      <alignment vertical="center"/>
    </xf>
    <xf numFmtId="41" fontId="5" fillId="14" borderId="60" xfId="1" applyFont="1" applyFill="1" applyBorder="1">
      <alignment vertical="center"/>
    </xf>
    <xf numFmtId="41" fontId="5" fillId="14" borderId="66" xfId="1" applyFont="1" applyFill="1" applyBorder="1">
      <alignment vertical="center"/>
    </xf>
    <xf numFmtId="41" fontId="5" fillId="14" borderId="49" xfId="1" applyFont="1" applyFill="1" applyBorder="1">
      <alignment vertical="center"/>
    </xf>
    <xf numFmtId="41" fontId="8" fillId="14" borderId="51" xfId="1" applyFont="1" applyFill="1" applyBorder="1">
      <alignment vertical="center"/>
    </xf>
    <xf numFmtId="41" fontId="5" fillId="14" borderId="58" xfId="1" applyFont="1" applyFill="1" applyBorder="1">
      <alignment vertical="center"/>
    </xf>
    <xf numFmtId="41" fontId="5" fillId="14" borderId="65" xfId="1" applyFont="1" applyFill="1" applyBorder="1">
      <alignment vertical="center"/>
    </xf>
    <xf numFmtId="41" fontId="5" fillId="14" borderId="48" xfId="1" applyFont="1" applyFill="1" applyBorder="1">
      <alignment vertical="center"/>
    </xf>
    <xf numFmtId="41" fontId="2" fillId="14" borderId="60" xfId="1" applyFont="1" applyFill="1" applyBorder="1">
      <alignment vertical="center"/>
    </xf>
    <xf numFmtId="41" fontId="2" fillId="14" borderId="61" xfId="1" applyFont="1" applyFill="1" applyBorder="1">
      <alignment vertical="center"/>
    </xf>
    <xf numFmtId="41" fontId="2" fillId="14" borderId="49" xfId="1" applyFont="1" applyFill="1" applyBorder="1">
      <alignment vertical="center"/>
    </xf>
    <xf numFmtId="41" fontId="2" fillId="14" borderId="58" xfId="1" applyFont="1" applyFill="1" applyBorder="1">
      <alignment vertical="center"/>
    </xf>
    <xf numFmtId="41" fontId="2" fillId="14" borderId="59" xfId="1" applyFont="1" applyFill="1" applyBorder="1">
      <alignment vertical="center"/>
    </xf>
    <xf numFmtId="41" fontId="2" fillId="14" borderId="48" xfId="1" applyFont="1" applyFill="1" applyBorder="1">
      <alignment vertical="center"/>
    </xf>
    <xf numFmtId="41" fontId="16" fillId="0" borderId="34" xfId="1" applyFont="1" applyBorder="1">
      <alignment vertical="center"/>
    </xf>
    <xf numFmtId="41" fontId="16" fillId="0" borderId="36" xfId="1" applyFont="1" applyBorder="1">
      <alignment vertical="center"/>
    </xf>
    <xf numFmtId="41" fontId="16" fillId="0" borderId="33" xfId="1" applyFont="1" applyBorder="1">
      <alignment vertical="center"/>
    </xf>
    <xf numFmtId="41" fontId="21" fillId="11" borderId="32" xfId="1" applyFont="1" applyFill="1" applyBorder="1">
      <alignment vertical="center"/>
    </xf>
    <xf numFmtId="41" fontId="21" fillId="0" borderId="36" xfId="1" applyFont="1" applyBorder="1">
      <alignment vertical="center"/>
    </xf>
    <xf numFmtId="41" fontId="21" fillId="0" borderId="34" xfId="1" applyFont="1" applyBorder="1">
      <alignment vertical="center"/>
    </xf>
    <xf numFmtId="41" fontId="21" fillId="0" borderId="35" xfId="1" applyFont="1" applyBorder="1">
      <alignment vertical="center"/>
    </xf>
    <xf numFmtId="41" fontId="21" fillId="0" borderId="37" xfId="1" applyFont="1" applyBorder="1">
      <alignment vertical="center"/>
    </xf>
    <xf numFmtId="41" fontId="16" fillId="0" borderId="35" xfId="1" applyFont="1" applyBorder="1">
      <alignment vertical="center"/>
    </xf>
    <xf numFmtId="41" fontId="16" fillId="0" borderId="37" xfId="1" applyFont="1" applyBorder="1">
      <alignment vertical="center"/>
    </xf>
    <xf numFmtId="0" fontId="0" fillId="0" borderId="0" xfId="0">
      <alignment vertical="center"/>
    </xf>
    <xf numFmtId="41" fontId="0" fillId="0" borderId="4" xfId="1" quotePrefix="1" applyFont="1" applyBorder="1" applyAlignment="1">
      <alignment horizontal="center" vertical="center" wrapText="1"/>
    </xf>
    <xf numFmtId="41" fontId="0" fillId="0" borderId="10" xfId="1" quotePrefix="1" applyFont="1" applyBorder="1" applyAlignment="1">
      <alignment horizontal="center" vertical="center" wrapText="1"/>
    </xf>
    <xf numFmtId="41" fontId="6" fillId="13" borderId="99" xfId="1" applyFont="1" applyFill="1" applyBorder="1" applyAlignment="1">
      <alignment horizontal="center" vertical="center"/>
    </xf>
    <xf numFmtId="41" fontId="6" fillId="5" borderId="95" xfId="1" applyFont="1" applyFill="1" applyBorder="1" applyAlignment="1">
      <alignment horizontal="center" vertical="center"/>
    </xf>
    <xf numFmtId="41" fontId="6" fillId="18" borderId="4" xfId="1" applyFont="1" applyFill="1" applyBorder="1" applyAlignment="1">
      <alignment horizontal="center" vertical="center"/>
    </xf>
    <xf numFmtId="41" fontId="6" fillId="5" borderId="23" xfId="1" applyFont="1" applyFill="1" applyBorder="1" applyAlignment="1">
      <alignment horizontal="center" vertical="center"/>
    </xf>
    <xf numFmtId="41" fontId="7" fillId="4" borderId="92" xfId="1" applyFont="1" applyFill="1" applyBorder="1" applyAlignment="1">
      <alignment horizontal="center" vertical="center"/>
    </xf>
    <xf numFmtId="41" fontId="7" fillId="4" borderId="91" xfId="1" applyFont="1" applyFill="1" applyBorder="1" applyAlignment="1">
      <alignment horizontal="center" vertical="center"/>
    </xf>
    <xf numFmtId="41" fontId="6" fillId="13" borderId="101" xfId="1" applyFont="1" applyFill="1" applyBorder="1" applyAlignment="1">
      <alignment horizontal="center" vertical="center"/>
    </xf>
    <xf numFmtId="41" fontId="6" fillId="18" borderId="23" xfId="1" applyFont="1" applyFill="1" applyBorder="1" applyAlignment="1">
      <alignment horizontal="center" vertical="center"/>
    </xf>
    <xf numFmtId="41" fontId="0" fillId="4" borderId="102" xfId="1" applyFont="1" applyFill="1" applyBorder="1" applyAlignment="1">
      <alignment horizontal="center" vertical="center"/>
    </xf>
    <xf numFmtId="41" fontId="7" fillId="4" borderId="102" xfId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6" fillId="13" borderId="2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176" fontId="0" fillId="13" borderId="4" xfId="1" applyNumberFormat="1" applyFont="1" applyFill="1" applyBorder="1" applyAlignment="1">
      <alignment vertical="center"/>
    </xf>
    <xf numFmtId="176" fontId="0" fillId="5" borderId="4" xfId="1" applyNumberFormat="1" applyFont="1" applyFill="1" applyBorder="1" applyAlignment="1">
      <alignment vertical="center"/>
    </xf>
    <xf numFmtId="41" fontId="6" fillId="13" borderId="4" xfId="0" applyNumberFormat="1" applyFont="1" applyFill="1" applyBorder="1" applyAlignment="1">
      <alignment vertical="center"/>
    </xf>
    <xf numFmtId="41" fontId="6" fillId="5" borderId="4" xfId="0" applyNumberFormat="1" applyFont="1" applyFill="1" applyBorder="1" applyAlignment="1">
      <alignment vertical="center"/>
    </xf>
    <xf numFmtId="41" fontId="6" fillId="13" borderId="10" xfId="2" applyNumberFormat="1" applyFont="1" applyFill="1" applyBorder="1" applyAlignment="1">
      <alignment vertical="center"/>
    </xf>
    <xf numFmtId="41" fontId="6" fillId="5" borderId="10" xfId="2" applyNumberFormat="1" applyFont="1" applyFill="1" applyBorder="1" applyAlignment="1">
      <alignment vertical="center"/>
    </xf>
    <xf numFmtId="176" fontId="0" fillId="5" borderId="4" xfId="2" applyNumberFormat="1" applyFont="1" applyFill="1" applyBorder="1" applyAlignment="1">
      <alignment vertical="center"/>
    </xf>
    <xf numFmtId="176" fontId="0" fillId="13" borderId="4" xfId="2" applyNumberFormat="1" applyFont="1" applyFill="1" applyBorder="1" applyAlignment="1">
      <alignment vertical="center"/>
    </xf>
    <xf numFmtId="0" fontId="12" fillId="0" borderId="0" xfId="0" applyFont="1" applyBorder="1" applyAlignment="1">
      <alignment horizontal="left" vertical="center" wrapText="1" indent="1"/>
    </xf>
    <xf numFmtId="176" fontId="12" fillId="0" borderId="0" xfId="0" applyNumberFormat="1" applyFont="1" applyBorder="1" applyAlignment="1">
      <alignment horizontal="left" vertical="center" wrapText="1"/>
    </xf>
    <xf numFmtId="41" fontId="12" fillId="0" borderId="0" xfId="1" applyFont="1" applyFill="1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left" vertical="center"/>
    </xf>
    <xf numFmtId="41" fontId="8" fillId="0" borderId="51" xfId="1" applyFont="1" applyFill="1" applyBorder="1">
      <alignment vertical="center"/>
    </xf>
    <xf numFmtId="41" fontId="2" fillId="0" borderId="58" xfId="1" applyFont="1" applyFill="1" applyBorder="1">
      <alignment vertical="center"/>
    </xf>
    <xf numFmtId="41" fontId="2" fillId="0" borderId="59" xfId="1" applyFont="1" applyFill="1" applyBorder="1">
      <alignment vertical="center"/>
    </xf>
    <xf numFmtId="41" fontId="2" fillId="0" borderId="48" xfId="1" applyFont="1" applyFill="1" applyBorder="1">
      <alignment vertical="center"/>
    </xf>
    <xf numFmtId="0" fontId="2" fillId="0" borderId="45" xfId="0" applyFont="1" applyFill="1" applyBorder="1" applyAlignment="1">
      <alignment horizontal="center" vertical="center"/>
    </xf>
    <xf numFmtId="41" fontId="2" fillId="0" borderId="114" xfId="1" applyFont="1" applyFill="1" applyBorder="1">
      <alignment vertical="center"/>
    </xf>
    <xf numFmtId="41" fontId="0" fillId="4" borderId="115" xfId="1" applyFont="1" applyFill="1" applyBorder="1" applyAlignment="1">
      <alignment horizontal="center" vertical="center"/>
    </xf>
    <xf numFmtId="41" fontId="0" fillId="4" borderId="20" xfId="1" applyFont="1" applyFill="1" applyBorder="1" applyAlignment="1">
      <alignment horizontal="center" vertical="center"/>
    </xf>
    <xf numFmtId="41" fontId="0" fillId="4" borderId="101" xfId="1" applyFont="1" applyFill="1" applyBorder="1" applyAlignment="1">
      <alignment horizontal="center" vertical="center"/>
    </xf>
    <xf numFmtId="41" fontId="0" fillId="4" borderId="105" xfId="1" applyFont="1" applyFill="1" applyBorder="1" applyAlignment="1">
      <alignment horizontal="center" vertical="center"/>
    </xf>
    <xf numFmtId="41" fontId="0" fillId="4" borderId="23" xfId="1" applyFont="1" applyFill="1" applyBorder="1" applyAlignment="1">
      <alignment horizontal="center" vertical="center"/>
    </xf>
    <xf numFmtId="41" fontId="6" fillId="18" borderId="96" xfId="1" applyFont="1" applyFill="1" applyBorder="1" applyAlignment="1">
      <alignment horizontal="center" vertical="center"/>
    </xf>
    <xf numFmtId="0" fontId="0" fillId="0" borderId="88" xfId="0" applyBorder="1">
      <alignment vertical="center"/>
    </xf>
    <xf numFmtId="4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41" fontId="8" fillId="0" borderId="50" xfId="1" applyFont="1" applyFill="1" applyBorder="1">
      <alignment vertical="center"/>
    </xf>
    <xf numFmtId="41" fontId="2" fillId="0" borderId="56" xfId="1" applyFont="1" applyFill="1" applyBorder="1">
      <alignment vertical="center"/>
    </xf>
    <xf numFmtId="41" fontId="2" fillId="0" borderId="57" xfId="1" applyFont="1" applyFill="1" applyBorder="1">
      <alignment vertical="center"/>
    </xf>
    <xf numFmtId="41" fontId="2" fillId="0" borderId="19" xfId="1" applyFont="1" applyFill="1" applyBorder="1">
      <alignment vertical="center"/>
    </xf>
    <xf numFmtId="41" fontId="8" fillId="0" borderId="106" xfId="1" applyFont="1" applyFill="1" applyBorder="1">
      <alignment vertical="center"/>
    </xf>
    <xf numFmtId="41" fontId="2" fillId="0" borderId="107" xfId="1" applyFont="1" applyFill="1" applyBorder="1">
      <alignment vertical="center"/>
    </xf>
    <xf numFmtId="41" fontId="2" fillId="0" borderId="108" xfId="1" applyFont="1" applyFill="1" applyBorder="1">
      <alignment vertical="center"/>
    </xf>
    <xf numFmtId="41" fontId="2" fillId="0" borderId="109" xfId="1" applyFont="1" applyFill="1" applyBorder="1">
      <alignment vertical="center"/>
    </xf>
    <xf numFmtId="0" fontId="8" fillId="17" borderId="24" xfId="0" applyFont="1" applyFill="1" applyBorder="1" applyAlignment="1">
      <alignment horizontal="center" vertical="center"/>
    </xf>
    <xf numFmtId="41" fontId="23" fillId="17" borderId="32" xfId="1" applyFont="1" applyFill="1" applyBorder="1">
      <alignment vertical="center"/>
    </xf>
    <xf numFmtId="41" fontId="2" fillId="0" borderId="87" xfId="1" applyFont="1" applyBorder="1">
      <alignment vertical="center"/>
    </xf>
    <xf numFmtId="41" fontId="8" fillId="17" borderId="26" xfId="1" applyFont="1" applyFill="1" applyBorder="1">
      <alignment vertical="center"/>
    </xf>
    <xf numFmtId="41" fontId="8" fillId="0" borderId="107" xfId="1" applyFont="1" applyFill="1" applyBorder="1">
      <alignment vertical="center"/>
    </xf>
    <xf numFmtId="41" fontId="5" fillId="13" borderId="56" xfId="1" applyFont="1" applyFill="1" applyBorder="1">
      <alignment vertical="center"/>
    </xf>
    <xf numFmtId="41" fontId="5" fillId="13" borderId="64" xfId="1" applyFont="1" applyFill="1" applyBorder="1">
      <alignment vertical="center"/>
    </xf>
    <xf numFmtId="41" fontId="5" fillId="13" borderId="19" xfId="1" applyFont="1" applyFill="1" applyBorder="1">
      <alignment vertical="center"/>
    </xf>
    <xf numFmtId="41" fontId="8" fillId="13" borderId="58" xfId="1" applyFont="1" applyFill="1" applyBorder="1">
      <alignment vertical="center"/>
    </xf>
    <xf numFmtId="41" fontId="5" fillId="13" borderId="65" xfId="1" applyFont="1" applyFill="1" applyBorder="1">
      <alignment vertical="center"/>
    </xf>
    <xf numFmtId="41" fontId="5" fillId="13" borderId="48" xfId="1" applyFont="1" applyFill="1" applyBorder="1">
      <alignment vertical="center"/>
    </xf>
    <xf numFmtId="41" fontId="8" fillId="0" borderId="82" xfId="1" applyFont="1" applyFill="1" applyBorder="1">
      <alignment vertical="center"/>
    </xf>
    <xf numFmtId="41" fontId="2" fillId="0" borderId="83" xfId="1" applyFont="1" applyFill="1" applyBorder="1">
      <alignment vertical="center"/>
    </xf>
    <xf numFmtId="41" fontId="2" fillId="0" borderId="84" xfId="1" applyFont="1" applyFill="1" applyBorder="1">
      <alignment vertical="center"/>
    </xf>
    <xf numFmtId="41" fontId="2" fillId="0" borderId="85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41" fontId="2" fillId="13" borderId="109" xfId="1" applyFont="1" applyFill="1" applyBorder="1">
      <alignment vertical="center"/>
    </xf>
    <xf numFmtId="41" fontId="2" fillId="13" borderId="110" xfId="1" applyFont="1" applyFill="1" applyBorder="1">
      <alignment vertical="center"/>
    </xf>
    <xf numFmtId="41" fontId="8" fillId="13" borderId="107" xfId="1" applyFont="1" applyFill="1" applyBorder="1">
      <alignment vertical="center"/>
    </xf>
    <xf numFmtId="41" fontId="2" fillId="13" borderId="59" xfId="1" applyFont="1" applyFill="1" applyBorder="1">
      <alignment vertical="center"/>
    </xf>
    <xf numFmtId="41" fontId="2" fillId="13" borderId="48" xfId="1" applyFont="1" applyFill="1" applyBorder="1">
      <alignment vertical="center"/>
    </xf>
    <xf numFmtId="41" fontId="15" fillId="17" borderId="32" xfId="1" applyFont="1" applyFill="1" applyBorder="1">
      <alignment vertical="center"/>
    </xf>
    <xf numFmtId="41" fontId="2" fillId="0" borderId="0" xfId="0" applyNumberFormat="1" applyFont="1">
      <alignment vertical="center"/>
    </xf>
    <xf numFmtId="0" fontId="2" fillId="13" borderId="45" xfId="0" applyFont="1" applyFill="1" applyBorder="1" applyAlignment="1">
      <alignment horizontal="center" vertical="center"/>
    </xf>
    <xf numFmtId="0" fontId="7" fillId="20" borderId="88" xfId="3" quotePrefix="1" applyFill="1" applyBorder="1" applyAlignment="1">
      <alignment horizontal="center" vertical="center"/>
    </xf>
    <xf numFmtId="0" fontId="0" fillId="0" borderId="0" xfId="0">
      <alignment vertical="center"/>
    </xf>
    <xf numFmtId="0" fontId="6" fillId="0" borderId="0" xfId="0" applyFont="1">
      <alignment vertical="center"/>
    </xf>
    <xf numFmtId="41" fontId="8" fillId="0" borderId="111" xfId="1" applyFont="1" applyFill="1" applyBorder="1">
      <alignment vertical="center"/>
    </xf>
    <xf numFmtId="41" fontId="2" fillId="0" borderId="112" xfId="1" applyFont="1" applyFill="1" applyBorder="1">
      <alignment vertical="center"/>
    </xf>
    <xf numFmtId="41" fontId="2" fillId="0" borderId="113" xfId="1" applyFont="1" applyFill="1" applyBorder="1">
      <alignment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8" fillId="13" borderId="50" xfId="1" applyFont="1" applyFill="1" applyBorder="1">
      <alignment vertical="center"/>
    </xf>
    <xf numFmtId="41" fontId="8" fillId="13" borderId="106" xfId="1" applyFont="1" applyFill="1" applyBorder="1">
      <alignment vertical="center"/>
    </xf>
    <xf numFmtId="41" fontId="2" fillId="13" borderId="107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0" fontId="0" fillId="0" borderId="0" xfId="0">
      <alignment vertical="center"/>
    </xf>
    <xf numFmtId="41" fontId="2" fillId="13" borderId="56" xfId="1" applyFont="1" applyFill="1" applyBorder="1">
      <alignment vertical="center"/>
    </xf>
    <xf numFmtId="41" fontId="2" fillId="13" borderId="57" xfId="1" applyFont="1" applyFill="1" applyBorder="1">
      <alignment vertical="center"/>
    </xf>
    <xf numFmtId="41" fontId="8" fillId="13" borderId="50" xfId="1" applyFont="1" applyFill="1" applyBorder="1">
      <alignment vertical="center"/>
    </xf>
    <xf numFmtId="41" fontId="8" fillId="13" borderId="106" xfId="1" applyFont="1" applyFill="1" applyBorder="1">
      <alignment vertical="center"/>
    </xf>
    <xf numFmtId="41" fontId="2" fillId="13" borderId="107" xfId="1" applyFont="1" applyFill="1" applyBorder="1">
      <alignment vertical="center"/>
    </xf>
    <xf numFmtId="41" fontId="2" fillId="13" borderId="108" xfId="1" applyFont="1" applyFill="1" applyBorder="1">
      <alignment vertical="center"/>
    </xf>
    <xf numFmtId="3" fontId="0" fillId="0" borderId="0" xfId="0" applyNumberFormat="1">
      <alignment vertical="center"/>
    </xf>
    <xf numFmtId="0" fontId="7" fillId="20" borderId="119" xfId="3" applyFill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178" fontId="7" fillId="21" borderId="121" xfId="3" applyNumberFormat="1" applyFont="1" applyFill="1" applyBorder="1" applyAlignment="1">
      <alignment horizontal="right" vertical="center"/>
    </xf>
    <xf numFmtId="41" fontId="7" fillId="0" borderId="126" xfId="3" applyNumberFormat="1" applyFont="1" applyBorder="1">
      <alignment vertical="center"/>
    </xf>
    <xf numFmtId="41" fontId="7" fillId="21" borderId="126" xfId="3" applyNumberFormat="1" applyFont="1" applyFill="1" applyBorder="1">
      <alignment vertical="center"/>
    </xf>
    <xf numFmtId="41" fontId="7" fillId="21" borderId="126" xfId="3" applyNumberFormat="1" applyFill="1" applyBorder="1">
      <alignment vertical="center"/>
    </xf>
    <xf numFmtId="178" fontId="7" fillId="0" borderId="125" xfId="3" applyNumberFormat="1" applyFont="1" applyBorder="1" applyAlignment="1">
      <alignment horizontal="right" vertical="center"/>
    </xf>
    <xf numFmtId="176" fontId="7" fillId="0" borderId="125" xfId="3" applyNumberFormat="1" applyFont="1" applyBorder="1" applyAlignment="1">
      <alignment horizontal="right" vertical="center"/>
    </xf>
    <xf numFmtId="178" fontId="7" fillId="21" borderId="125" xfId="3" applyNumberFormat="1" applyFill="1" applyBorder="1" applyAlignment="1">
      <alignment horizontal="right" vertical="center"/>
    </xf>
    <xf numFmtId="178" fontId="7" fillId="21" borderId="125" xfId="3" applyNumberFormat="1" applyFont="1" applyFill="1" applyBorder="1" applyAlignment="1">
      <alignment horizontal="right" vertical="center"/>
    </xf>
    <xf numFmtId="178" fontId="7" fillId="0" borderId="125" xfId="3" applyNumberFormat="1" applyBorder="1" applyAlignment="1">
      <alignment horizontal="right" vertical="center"/>
    </xf>
    <xf numFmtId="176" fontId="7" fillId="0" borderId="129" xfId="3" applyNumberFormat="1" applyFont="1" applyBorder="1" applyAlignment="1">
      <alignment horizontal="right" vertical="center"/>
    </xf>
    <xf numFmtId="178" fontId="7" fillId="22" borderId="130" xfId="3" applyNumberFormat="1" applyFont="1" applyFill="1" applyBorder="1" applyAlignment="1">
      <alignment horizontal="right" vertical="center"/>
    </xf>
    <xf numFmtId="178" fontId="7" fillId="21" borderId="124" xfId="3" applyNumberFormat="1" applyFont="1" applyFill="1" applyBorder="1" applyAlignment="1">
      <alignment horizontal="right" vertical="center"/>
    </xf>
    <xf numFmtId="178" fontId="7" fillId="0" borderId="127" xfId="3" applyNumberFormat="1" applyFont="1" applyBorder="1" applyAlignment="1">
      <alignment horizontal="right" vertical="center"/>
    </xf>
    <xf numFmtId="178" fontId="7" fillId="21" borderId="127" xfId="3" applyNumberFormat="1" applyFont="1" applyFill="1" applyBorder="1" applyAlignment="1">
      <alignment horizontal="right" vertical="center"/>
    </xf>
    <xf numFmtId="178" fontId="7" fillId="21" borderId="127" xfId="3" applyNumberFormat="1" applyFill="1" applyBorder="1" applyAlignment="1">
      <alignment horizontal="right" vertical="center"/>
    </xf>
    <xf numFmtId="41" fontId="7" fillId="21" borderId="122" xfId="3" applyNumberFormat="1" applyFill="1" applyBorder="1">
      <alignment vertical="center"/>
    </xf>
    <xf numFmtId="41" fontId="7" fillId="21" borderId="123" xfId="3" applyNumberFormat="1" applyFill="1" applyBorder="1">
      <alignment vertical="center"/>
    </xf>
    <xf numFmtId="178" fontId="7" fillId="0" borderId="125" xfId="3" applyNumberFormat="1" applyFont="1" applyBorder="1" applyAlignment="1">
      <alignment horizontal="right" vertical="center"/>
    </xf>
    <xf numFmtId="176" fontId="7" fillId="0" borderId="125" xfId="3" applyNumberFormat="1" applyFont="1" applyBorder="1" applyAlignment="1">
      <alignment horizontal="right" vertical="center"/>
    </xf>
    <xf numFmtId="0" fontId="7" fillId="20" borderId="24" xfId="3" quotePrefix="1" applyFill="1" applyBorder="1" applyAlignment="1">
      <alignment horizontal="center" vertical="center"/>
    </xf>
    <xf numFmtId="176" fontId="7" fillId="0" borderId="129" xfId="3" applyNumberFormat="1" applyFont="1" applyFill="1" applyBorder="1" applyAlignment="1">
      <alignment horizontal="right" vertical="center"/>
    </xf>
    <xf numFmtId="41" fontId="7" fillId="0" borderId="122" xfId="3" applyNumberFormat="1" applyFill="1" applyBorder="1">
      <alignment vertical="center"/>
    </xf>
    <xf numFmtId="41" fontId="0" fillId="0" borderId="131" xfId="0" applyNumberFormat="1" applyBorder="1">
      <alignment vertical="center"/>
    </xf>
    <xf numFmtId="41" fontId="0" fillId="0" borderId="0" xfId="0" applyNumberFormat="1" applyBorder="1">
      <alignment vertical="center"/>
    </xf>
    <xf numFmtId="41" fontId="7" fillId="0" borderId="131" xfId="0" applyNumberFormat="1" applyFont="1" applyBorder="1">
      <alignment vertical="center"/>
    </xf>
    <xf numFmtId="41" fontId="7" fillId="0" borderId="0" xfId="0" applyNumberFormat="1" applyFont="1" applyBorder="1">
      <alignment vertical="center"/>
    </xf>
    <xf numFmtId="41" fontId="29" fillId="0" borderId="132" xfId="0" applyNumberFormat="1" applyFont="1" applyBorder="1">
      <alignment vertical="center"/>
    </xf>
    <xf numFmtId="41" fontId="7" fillId="0" borderId="133" xfId="0" applyNumberFormat="1" applyFont="1" applyBorder="1">
      <alignment vertical="center"/>
    </xf>
    <xf numFmtId="41" fontId="29" fillId="0" borderId="133" xfId="0" applyNumberFormat="1" applyFont="1" applyBorder="1">
      <alignment vertical="center"/>
    </xf>
    <xf numFmtId="41" fontId="7" fillId="0" borderId="132" xfId="0" applyNumberFormat="1" applyFont="1" applyBorder="1">
      <alignment vertical="center"/>
    </xf>
    <xf numFmtId="41" fontId="7" fillId="0" borderId="134" xfId="0" applyNumberFormat="1" applyFont="1" applyBorder="1">
      <alignment vertical="center"/>
    </xf>
    <xf numFmtId="41" fontId="29" fillId="0" borderId="131" xfId="0" applyNumberFormat="1" applyFont="1" applyBorder="1">
      <alignment vertical="center"/>
    </xf>
    <xf numFmtId="41" fontId="29" fillId="0" borderId="0" xfId="0" applyNumberFormat="1" applyFont="1" applyBorder="1">
      <alignment vertical="center"/>
    </xf>
    <xf numFmtId="41" fontId="7" fillId="0" borderId="135" xfId="0" applyNumberFormat="1" applyFont="1" applyBorder="1">
      <alignment vertical="center"/>
    </xf>
    <xf numFmtId="41" fontId="29" fillId="0" borderId="136" xfId="0" applyNumberFormat="1" applyFont="1" applyBorder="1">
      <alignment vertical="center"/>
    </xf>
    <xf numFmtId="41" fontId="7" fillId="0" borderId="137" xfId="0" applyNumberFormat="1" applyFont="1" applyBorder="1">
      <alignment vertical="center"/>
    </xf>
    <xf numFmtId="41" fontId="29" fillId="0" borderId="137" xfId="0" applyNumberFormat="1" applyFont="1" applyBorder="1">
      <alignment vertical="center"/>
    </xf>
    <xf numFmtId="41" fontId="7" fillId="0" borderId="136" xfId="0" applyNumberFormat="1" applyFont="1" applyBorder="1">
      <alignment vertical="center"/>
    </xf>
    <xf numFmtId="41" fontId="7" fillId="0" borderId="138" xfId="0" applyNumberFormat="1" applyFont="1" applyBorder="1">
      <alignment vertical="center"/>
    </xf>
    <xf numFmtId="41" fontId="0" fillId="0" borderId="133" xfId="0" applyNumberFormat="1" applyBorder="1">
      <alignment vertical="center"/>
    </xf>
    <xf numFmtId="41" fontId="0" fillId="0" borderId="132" xfId="0" applyNumberFormat="1" applyBorder="1">
      <alignment vertical="center"/>
    </xf>
    <xf numFmtId="41" fontId="0" fillId="0" borderId="134" xfId="0" applyNumberFormat="1" applyBorder="1">
      <alignment vertical="center"/>
    </xf>
    <xf numFmtId="41" fontId="0" fillId="0" borderId="135" xfId="0" applyNumberFormat="1" applyBorder="1">
      <alignment vertical="center"/>
    </xf>
    <xf numFmtId="41" fontId="0" fillId="0" borderId="137" xfId="0" applyNumberFormat="1" applyBorder="1">
      <alignment vertical="center"/>
    </xf>
    <xf numFmtId="41" fontId="0" fillId="0" borderId="136" xfId="0" applyNumberFormat="1" applyBorder="1">
      <alignment vertical="center"/>
    </xf>
    <xf numFmtId="41" fontId="0" fillId="0" borderId="138" xfId="0" applyNumberFormat="1" applyBorder="1">
      <alignment vertical="center"/>
    </xf>
    <xf numFmtId="0" fontId="7" fillId="22" borderId="116" xfId="3" applyFont="1" applyFill="1" applyBorder="1" applyAlignment="1">
      <alignment horizontal="center" vertical="center"/>
    </xf>
    <xf numFmtId="0" fontId="7" fillId="22" borderId="118" xfId="3" applyFont="1" applyFill="1" applyBorder="1" applyAlignment="1">
      <alignment horizontal="center" vertical="center"/>
    </xf>
    <xf numFmtId="0" fontId="26" fillId="19" borderId="116" xfId="460" applyFill="1" applyBorder="1">
      <alignment vertical="center"/>
    </xf>
    <xf numFmtId="0" fontId="26" fillId="19" borderId="118" xfId="460" applyFill="1" applyBorder="1">
      <alignment vertical="center"/>
    </xf>
    <xf numFmtId="58" fontId="7" fillId="20" borderId="117" xfId="3" applyNumberFormat="1" applyFill="1" applyBorder="1" applyAlignment="1">
      <alignment horizontal="center" vertical="center"/>
    </xf>
    <xf numFmtId="58" fontId="7" fillId="20" borderId="86" xfId="3" applyNumberFormat="1" applyFill="1" applyBorder="1" applyAlignment="1">
      <alignment horizontal="center" vertical="center"/>
    </xf>
    <xf numFmtId="58" fontId="7" fillId="20" borderId="89" xfId="3" applyNumberFormat="1" applyFill="1" applyBorder="1" applyAlignment="1">
      <alignment horizontal="center" vertical="center"/>
    </xf>
    <xf numFmtId="0" fontId="7" fillId="0" borderId="120" xfId="3" applyBorder="1" applyAlignment="1">
      <alignment horizontal="center" vertical="center"/>
    </xf>
    <xf numFmtId="0" fontId="7" fillId="0" borderId="120" xfId="3" applyFont="1" applyBorder="1" applyAlignment="1">
      <alignment horizontal="center" vertical="center"/>
    </xf>
    <xf numFmtId="0" fontId="7" fillId="0" borderId="105" xfId="3" applyFont="1" applyBorder="1" applyAlignment="1">
      <alignment horizontal="center" vertical="center"/>
    </xf>
    <xf numFmtId="0" fontId="7" fillId="0" borderId="128" xfId="3" applyFont="1" applyBorder="1" applyAlignment="1">
      <alignment horizontal="center" vertical="center"/>
    </xf>
    <xf numFmtId="0" fontId="7" fillId="0" borderId="118" xfId="3" applyFont="1" applyBorder="1" applyAlignment="1">
      <alignment horizontal="center" vertical="center"/>
    </xf>
    <xf numFmtId="41" fontId="12" fillId="0" borderId="0" xfId="1" applyFont="1" applyFill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12" fillId="2" borderId="103" xfId="0" applyFont="1" applyFill="1" applyBorder="1" applyAlignment="1">
      <alignment horizontal="center" vertical="center" wrapText="1"/>
    </xf>
    <xf numFmtId="0" fontId="12" fillId="2" borderId="47" xfId="0" applyFont="1" applyFill="1" applyBorder="1" applyAlignment="1">
      <alignment horizontal="center" vertical="center" wrapText="1"/>
    </xf>
    <xf numFmtId="0" fontId="12" fillId="2" borderId="78" xfId="0" applyFont="1" applyFill="1" applyBorder="1" applyAlignment="1">
      <alignment horizontal="center" vertical="center" wrapText="1"/>
    </xf>
    <xf numFmtId="0" fontId="8" fillId="13" borderId="50" xfId="0" quotePrefix="1" applyFont="1" applyFill="1" applyBorder="1" applyAlignment="1">
      <alignment horizontal="center" vertical="center"/>
    </xf>
    <xf numFmtId="0" fontId="8" fillId="13" borderId="51" xfId="0" quotePrefix="1" applyFont="1" applyFill="1" applyBorder="1" applyAlignment="1">
      <alignment horizontal="center" vertical="center"/>
    </xf>
    <xf numFmtId="0" fontId="8" fillId="0" borderId="50" xfId="0" quotePrefix="1" applyFont="1" applyFill="1" applyBorder="1" applyAlignment="1">
      <alignment horizontal="center" vertical="center"/>
    </xf>
    <xf numFmtId="0" fontId="8" fillId="0" borderId="51" xfId="0" quotePrefix="1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 wrapText="1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2" fillId="0" borderId="69" xfId="0" quotePrefix="1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8" fillId="13" borderId="50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14" fontId="5" fillId="0" borderId="9" xfId="1" applyNumberFormat="1" applyFont="1" applyFill="1" applyBorder="1" applyAlignment="1">
      <alignment horizontal="right" vertical="center"/>
    </xf>
    <xf numFmtId="178" fontId="6" fillId="12" borderId="21" xfId="0" applyNumberFormat="1" applyFont="1" applyFill="1" applyBorder="1" applyAlignment="1">
      <alignment horizontal="right" vertical="center"/>
    </xf>
    <xf numFmtId="178" fontId="6" fillId="12" borderId="10" xfId="0" applyNumberFormat="1" applyFont="1" applyFill="1" applyBorder="1" applyAlignment="1">
      <alignment horizontal="right" vertical="center"/>
    </xf>
    <xf numFmtId="0" fontId="6" fillId="12" borderId="22" xfId="0" applyFont="1" applyFill="1" applyBorder="1" applyAlignment="1">
      <alignment horizontal="center" vertical="center"/>
    </xf>
    <xf numFmtId="0" fontId="6" fillId="12" borderId="23" xfId="0" applyFont="1" applyFill="1" applyBorder="1" applyAlignment="1">
      <alignment horizontal="center" vertical="center"/>
    </xf>
    <xf numFmtId="41" fontId="6" fillId="12" borderId="21" xfId="1" applyFont="1" applyFill="1" applyBorder="1" applyAlignment="1">
      <alignment horizontal="center" vertical="center"/>
    </xf>
    <xf numFmtId="41" fontId="6" fillId="12" borderId="10" xfId="1" applyFont="1" applyFill="1" applyBorder="1" applyAlignment="1">
      <alignment horizontal="center" vertical="center"/>
    </xf>
    <xf numFmtId="41" fontId="0" fillId="0" borderId="95" xfId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horizontal="center" vertical="center"/>
    </xf>
    <xf numFmtId="41" fontId="0" fillId="0" borderId="100" xfId="1" applyFont="1" applyBorder="1" applyAlignment="1">
      <alignment horizontal="center" vertical="center"/>
    </xf>
    <xf numFmtId="41" fontId="0" fillId="0" borderId="23" xfId="1" applyFont="1" applyBorder="1" applyAlignment="1">
      <alignment horizontal="center" vertical="center"/>
    </xf>
    <xf numFmtId="41" fontId="6" fillId="0" borderId="0" xfId="1" applyFont="1" applyFill="1" applyBorder="1" applyAlignment="1">
      <alignment horizontal="left" vertical="center" wrapText="1"/>
    </xf>
    <xf numFmtId="0" fontId="11" fillId="0" borderId="0" xfId="0" quotePrefix="1" applyFont="1" applyAlignment="1">
      <alignment horizontal="center" vertical="center"/>
    </xf>
    <xf numFmtId="0" fontId="12" fillId="3" borderId="18" xfId="0" applyFont="1" applyFill="1" applyBorder="1" applyAlignment="1">
      <alignment horizontal="center" vertical="center" wrapText="1"/>
    </xf>
    <xf numFmtId="14" fontId="2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41" fontId="0" fillId="0" borderId="95" xfId="1" applyFont="1" applyBorder="1" applyAlignment="1">
      <alignment horizontal="center" vertical="center"/>
    </xf>
    <xf numFmtId="41" fontId="0" fillId="0" borderId="22" xfId="1" applyFont="1" applyBorder="1" applyAlignment="1">
      <alignment horizontal="center" vertical="center"/>
    </xf>
    <xf numFmtId="41" fontId="0" fillId="0" borderId="98" xfId="1" applyFont="1" applyBorder="1" applyAlignment="1">
      <alignment horizontal="center" vertical="center"/>
    </xf>
    <xf numFmtId="176" fontId="2" fillId="3" borderId="68" xfId="2" applyNumberFormat="1" applyFont="1" applyFill="1" applyBorder="1" applyAlignment="1">
      <alignment horizontal="right" vertical="center"/>
    </xf>
    <xf numFmtId="176" fontId="2" fillId="3" borderId="79" xfId="2" applyNumberFormat="1" applyFont="1" applyFill="1" applyBorder="1" applyAlignment="1">
      <alignment horizontal="right" vertical="center"/>
    </xf>
    <xf numFmtId="176" fontId="2" fillId="3" borderId="75" xfId="2" applyNumberFormat="1" applyFont="1" applyFill="1" applyBorder="1" applyAlignment="1">
      <alignment horizontal="right" vertical="center"/>
    </xf>
    <xf numFmtId="176" fontId="2" fillId="3" borderId="78" xfId="2" applyNumberFormat="1" applyFont="1" applyFill="1" applyBorder="1" applyAlignment="1">
      <alignment horizontal="right" vertical="center"/>
    </xf>
    <xf numFmtId="41" fontId="8" fillId="6" borderId="62" xfId="1" applyFont="1" applyFill="1" applyBorder="1" applyAlignment="1">
      <alignment horizontal="center" vertical="center"/>
    </xf>
    <xf numFmtId="41" fontId="8" fillId="6" borderId="63" xfId="1" applyFont="1" applyFill="1" applyBorder="1" applyAlignment="1">
      <alignment horizontal="center" vertical="center"/>
    </xf>
    <xf numFmtId="178" fontId="8" fillId="16" borderId="67" xfId="1" applyNumberFormat="1" applyFont="1" applyFill="1" applyBorder="1" applyAlignment="1">
      <alignment horizontal="right" vertical="center"/>
    </xf>
    <xf numFmtId="178" fontId="8" fillId="16" borderId="77" xfId="1" applyNumberFormat="1" applyFont="1" applyFill="1" applyBorder="1" applyAlignment="1">
      <alignment horizontal="right" vertical="center"/>
    </xf>
    <xf numFmtId="178" fontId="8" fillId="5" borderId="67" xfId="1" applyNumberFormat="1" applyFont="1" applyFill="1" applyBorder="1" applyAlignment="1">
      <alignment horizontal="right" vertical="center"/>
    </xf>
    <xf numFmtId="178" fontId="8" fillId="5" borderId="77" xfId="1" applyNumberFormat="1" applyFont="1" applyFill="1" applyBorder="1" applyAlignment="1">
      <alignment horizontal="right" vertical="center"/>
    </xf>
    <xf numFmtId="0" fontId="8" fillId="0" borderId="52" xfId="0" quotePrefix="1" applyFont="1" applyBorder="1" applyAlignment="1">
      <alignment horizontal="center" vertical="center"/>
    </xf>
    <xf numFmtId="0" fontId="8" fillId="0" borderId="51" xfId="0" quotePrefix="1" applyFont="1" applyBorder="1" applyAlignment="1">
      <alignment horizontal="center" vertical="center"/>
    </xf>
    <xf numFmtId="178" fontId="8" fillId="0" borderId="67" xfId="1" applyNumberFormat="1" applyFont="1" applyFill="1" applyBorder="1" applyAlignment="1">
      <alignment horizontal="right" vertical="center"/>
    </xf>
    <xf numFmtId="178" fontId="8" fillId="0" borderId="77" xfId="1" applyNumberFormat="1" applyFont="1" applyFill="1" applyBorder="1" applyAlignment="1">
      <alignment horizontal="right" vertical="center"/>
    </xf>
    <xf numFmtId="177" fontId="2" fillId="0" borderId="75" xfId="1" applyNumberFormat="1" applyFont="1" applyBorder="1" applyAlignment="1">
      <alignment horizontal="right" vertical="center"/>
    </xf>
    <xf numFmtId="177" fontId="2" fillId="0" borderId="76" xfId="1" applyNumberFormat="1" applyFont="1" applyBorder="1" applyAlignment="1">
      <alignment horizontal="right" vertical="center"/>
    </xf>
    <xf numFmtId="0" fontId="2" fillId="3" borderId="69" xfId="0" quotePrefix="1" applyFont="1" applyFill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2" fillId="3" borderId="73" xfId="0" applyFont="1" applyFill="1" applyBorder="1" applyAlignment="1">
      <alignment horizontal="center" vertical="center"/>
    </xf>
    <xf numFmtId="0" fontId="2" fillId="3" borderId="74" xfId="0" applyFont="1" applyFill="1" applyBorder="1" applyAlignment="1">
      <alignment horizontal="center" vertical="center"/>
    </xf>
    <xf numFmtId="176" fontId="8" fillId="3" borderId="62" xfId="2" applyNumberFormat="1" applyFont="1" applyFill="1" applyBorder="1" applyAlignment="1">
      <alignment horizontal="right" vertical="center"/>
    </xf>
    <xf numFmtId="176" fontId="8" fillId="3" borderId="81" xfId="2" applyNumberFormat="1" applyFont="1" applyFill="1" applyBorder="1" applyAlignment="1">
      <alignment horizontal="right" vertical="center"/>
    </xf>
    <xf numFmtId="176" fontId="2" fillId="3" borderId="67" xfId="2" applyNumberFormat="1" applyFont="1" applyFill="1" applyBorder="1" applyAlignment="1">
      <alignment horizontal="right" vertical="center"/>
    </xf>
    <xf numFmtId="176" fontId="2" fillId="3" borderId="80" xfId="2" applyNumberFormat="1" applyFont="1" applyFill="1" applyBorder="1" applyAlignment="1">
      <alignment horizontal="right" vertical="center"/>
    </xf>
    <xf numFmtId="178" fontId="8" fillId="15" borderId="67" xfId="1" applyNumberFormat="1" applyFont="1" applyFill="1" applyBorder="1" applyAlignment="1">
      <alignment horizontal="right" vertical="center"/>
    </xf>
    <xf numFmtId="178" fontId="8" fillId="15" borderId="77" xfId="1" applyNumberFormat="1" applyFont="1" applyFill="1" applyBorder="1" applyAlignment="1">
      <alignment horizontal="right" vertical="center"/>
    </xf>
    <xf numFmtId="14" fontId="2" fillId="0" borderId="104" xfId="0" applyNumberFormat="1" applyFont="1" applyBorder="1" applyAlignment="1">
      <alignment horizontal="right" vertical="center"/>
    </xf>
    <xf numFmtId="177" fontId="8" fillId="0" borderId="75" xfId="1" applyNumberFormat="1" applyFont="1" applyBorder="1" applyAlignment="1">
      <alignment horizontal="right" vertical="center"/>
    </xf>
    <xf numFmtId="177" fontId="8" fillId="0" borderId="76" xfId="1" applyNumberFormat="1" applyFont="1" applyBorder="1" applyAlignment="1">
      <alignment horizontal="right" vertical="center"/>
    </xf>
    <xf numFmtId="177" fontId="2" fillId="0" borderId="75" xfId="1" applyNumberFormat="1" applyFont="1" applyFill="1" applyBorder="1" applyAlignment="1">
      <alignment horizontal="right" vertical="center"/>
    </xf>
    <xf numFmtId="177" fontId="2" fillId="0" borderId="76" xfId="1" applyNumberFormat="1" applyFont="1" applyFill="1" applyBorder="1" applyAlignment="1">
      <alignment horizontal="right" vertical="center"/>
    </xf>
    <xf numFmtId="176" fontId="8" fillId="3" borderId="75" xfId="2" applyNumberFormat="1" applyFont="1" applyFill="1" applyBorder="1" applyAlignment="1">
      <alignment horizontal="right" vertical="center"/>
    </xf>
    <xf numFmtId="176" fontId="8" fillId="3" borderId="78" xfId="2" applyNumberFormat="1" applyFont="1" applyFill="1" applyBorder="1" applyAlignment="1">
      <alignment horizontal="right" vertical="center"/>
    </xf>
    <xf numFmtId="176" fontId="28" fillId="3" borderId="62" xfId="2" applyNumberFormat="1" applyFont="1" applyFill="1" applyBorder="1" applyAlignment="1">
      <alignment horizontal="center" vertical="center"/>
    </xf>
    <xf numFmtId="176" fontId="28" fillId="3" borderId="81" xfId="2" applyNumberFormat="1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2" fillId="0" borderId="88" xfId="0" applyNumberFormat="1" applyFont="1" applyBorder="1" applyAlignment="1">
      <alignment horizontal="right" vertical="center"/>
    </xf>
    <xf numFmtId="14" fontId="5" fillId="0" borderId="88" xfId="0" applyNumberFormat="1" applyFont="1" applyBorder="1" applyAlignment="1">
      <alignment horizontal="right" vertical="center"/>
    </xf>
  </cellXfs>
  <cellStyles count="8417">
    <cellStyle name="백분율" xfId="2" builtinId="5"/>
    <cellStyle name="백분율 2" xfId="645"/>
    <cellStyle name="백분율 2 2" xfId="873"/>
    <cellStyle name="백분율 2 2 2" xfId="2464"/>
    <cellStyle name="백분율 2 2 3" xfId="4056"/>
    <cellStyle name="백분율 2 2 4" xfId="5646"/>
    <cellStyle name="백분율 2 3" xfId="2239"/>
    <cellStyle name="백분율 2 4" xfId="3831"/>
    <cellStyle name="백분율 2 5" xfId="5421"/>
    <cellStyle name="백분율 3" xfId="1807"/>
    <cellStyle name="백분율 4" xfId="2059"/>
    <cellStyle name="백분율 5" xfId="3651"/>
    <cellStyle name="백분율 6" xfId="5241"/>
    <cellStyle name="백분율 7" xfId="6829"/>
    <cellStyle name="쉼표 [0]" xfId="1" builtinId="6"/>
    <cellStyle name="쉼표 [0] 10" xfId="5"/>
    <cellStyle name="쉼표 [0] 10 2" xfId="6"/>
    <cellStyle name="쉼표 [0] 11" xfId="7"/>
    <cellStyle name="쉼표 [0] 11 2" xfId="8"/>
    <cellStyle name="쉼표 [0] 12" xfId="644"/>
    <cellStyle name="쉼표 [0] 12 2" xfId="9"/>
    <cellStyle name="쉼표 [0] 12 2 2" xfId="10"/>
    <cellStyle name="쉼표 [0] 12 3" xfId="11"/>
    <cellStyle name="쉼표 [0] 12 4" xfId="872"/>
    <cellStyle name="쉼표 [0] 12 4 2" xfId="2463"/>
    <cellStyle name="쉼표 [0] 12 4 3" xfId="4055"/>
    <cellStyle name="쉼표 [0] 12 4 4" xfId="5645"/>
    <cellStyle name="쉼표 [0] 12 5" xfId="2238"/>
    <cellStyle name="쉼표 [0] 12 6" xfId="3830"/>
    <cellStyle name="쉼표 [0] 12 7" xfId="5420"/>
    <cellStyle name="쉼표 [0] 13" xfId="12"/>
    <cellStyle name="쉼표 [0] 13 2" xfId="13"/>
    <cellStyle name="쉼표 [0] 14" xfId="14"/>
    <cellStyle name="쉼표 [0] 14 2" xfId="15"/>
    <cellStyle name="쉼표 [0] 15" xfId="16"/>
    <cellStyle name="쉼표 [0] 15 2" xfId="17"/>
    <cellStyle name="쉼표 [0] 16" xfId="18"/>
    <cellStyle name="쉼표 [0] 16 2" xfId="19"/>
    <cellStyle name="쉼표 [0] 17" xfId="20"/>
    <cellStyle name="쉼표 [0] 17 2" xfId="21"/>
    <cellStyle name="쉼표 [0] 18" xfId="693"/>
    <cellStyle name="쉼표 [0] 19" xfId="4"/>
    <cellStyle name="쉼표 [0] 2" xfId="22"/>
    <cellStyle name="쉼표 [0] 2 2" xfId="23"/>
    <cellStyle name="쉼표 [0] 20" xfId="2058"/>
    <cellStyle name="쉼표 [0] 21" xfId="3650"/>
    <cellStyle name="쉼표 [0] 22" xfId="5240"/>
    <cellStyle name="쉼표 [0] 23" xfId="6830"/>
    <cellStyle name="쉼표 [0] 3" xfId="24"/>
    <cellStyle name="쉼표 [0] 3 2" xfId="25"/>
    <cellStyle name="쉼표 [0] 4" xfId="26"/>
    <cellStyle name="쉼표 [0] 4 2" xfId="27"/>
    <cellStyle name="쉼표 [0] 5" xfId="28"/>
    <cellStyle name="쉼표 [0] 5 2" xfId="29"/>
    <cellStyle name="쉼표 [0] 6" xfId="30"/>
    <cellStyle name="쉼표 [0] 6 2" xfId="31"/>
    <cellStyle name="쉼표 [0] 7" xfId="32"/>
    <cellStyle name="쉼표 [0] 7 2" xfId="33"/>
    <cellStyle name="쉼표 [0] 8" xfId="34"/>
    <cellStyle name="쉼표 [0] 8 2" xfId="35"/>
    <cellStyle name="쉼표 [0] 9" xfId="36"/>
    <cellStyle name="쉼표 [0] 9 2" xfId="37"/>
    <cellStyle name="표준" xfId="0" builtinId="0"/>
    <cellStyle name="표준 10" xfId="38"/>
    <cellStyle name="표준 100" xfId="39"/>
    <cellStyle name="표준 101" xfId="40"/>
    <cellStyle name="표준 102" xfId="41"/>
    <cellStyle name="표준 103" xfId="42"/>
    <cellStyle name="표준 104" xfId="43"/>
    <cellStyle name="표준 105" xfId="44"/>
    <cellStyle name="표준 106" xfId="45"/>
    <cellStyle name="표준 107" xfId="46"/>
    <cellStyle name="표준 108" xfId="47"/>
    <cellStyle name="표준 109" xfId="48"/>
    <cellStyle name="표준 11" xfId="49"/>
    <cellStyle name="표준 110" xfId="50"/>
    <cellStyle name="표준 111" xfId="51"/>
    <cellStyle name="표준 112" xfId="52"/>
    <cellStyle name="표준 113" xfId="53"/>
    <cellStyle name="표준 114" xfId="54"/>
    <cellStyle name="표준 115" xfId="55"/>
    <cellStyle name="표준 116" xfId="56"/>
    <cellStyle name="표준 117" xfId="57"/>
    <cellStyle name="표준 118" xfId="58"/>
    <cellStyle name="표준 119" xfId="59"/>
    <cellStyle name="표준 12" xfId="60"/>
    <cellStyle name="표준 120" xfId="61"/>
    <cellStyle name="표준 121" xfId="62"/>
    <cellStyle name="표준 122" xfId="63"/>
    <cellStyle name="표준 123" xfId="64"/>
    <cellStyle name="표준 124" xfId="65"/>
    <cellStyle name="표준 125" xfId="66"/>
    <cellStyle name="표준 126" xfId="67"/>
    <cellStyle name="표준 127" xfId="68"/>
    <cellStyle name="표준 128" xfId="69"/>
    <cellStyle name="표준 129" xfId="70"/>
    <cellStyle name="표준 13" xfId="71"/>
    <cellStyle name="표준 130" xfId="72"/>
    <cellStyle name="표준 131" xfId="73"/>
    <cellStyle name="표준 132" xfId="74"/>
    <cellStyle name="표준 133" xfId="75"/>
    <cellStyle name="표준 134" xfId="76"/>
    <cellStyle name="표준 135" xfId="77"/>
    <cellStyle name="표준 136" xfId="78"/>
    <cellStyle name="표준 137" xfId="79"/>
    <cellStyle name="표준 138" xfId="80"/>
    <cellStyle name="표준 139" xfId="81"/>
    <cellStyle name="표준 14" xfId="467"/>
    <cellStyle name="표준 14 2" xfId="695"/>
    <cellStyle name="표준 14 2 10" xfId="1835"/>
    <cellStyle name="표준 14 2 10 2" xfId="3425"/>
    <cellStyle name="표준 14 2 10 3" xfId="5017"/>
    <cellStyle name="표준 14 2 10 4" xfId="6607"/>
    <cellStyle name="표준 14 2 10_M.S" xfId="6835"/>
    <cellStyle name="표준 14 2 11" xfId="1898"/>
    <cellStyle name="표준 14 2 11 2" xfId="3488"/>
    <cellStyle name="표준 14 2 11 3" xfId="5080"/>
    <cellStyle name="표준 14 2 11 4" xfId="6670"/>
    <cellStyle name="표준 14 2 11_M.S" xfId="6836"/>
    <cellStyle name="표준 14 2 12" xfId="1974"/>
    <cellStyle name="표준 14 2 12 2" xfId="3564"/>
    <cellStyle name="표준 14 2 12 3" xfId="5156"/>
    <cellStyle name="표준 14 2 12 4" xfId="6746"/>
    <cellStyle name="표준 14 2 12_M.S" xfId="6837"/>
    <cellStyle name="표준 14 2 13" xfId="2022"/>
    <cellStyle name="표준 14 2 13 2" xfId="3612"/>
    <cellStyle name="표준 14 2 13 3" xfId="5204"/>
    <cellStyle name="표준 14 2 13 4" xfId="6794"/>
    <cellStyle name="표준 14 2 13_M.S" xfId="6838"/>
    <cellStyle name="표준 14 2 14" xfId="2286"/>
    <cellStyle name="표준 14 2 15" xfId="3878"/>
    <cellStyle name="표준 14 2 16" xfId="5468"/>
    <cellStyle name="표준 14 2 2" xfId="1333"/>
    <cellStyle name="표준 14 2 2 2" xfId="2924"/>
    <cellStyle name="표준 14 2 2 3" xfId="4516"/>
    <cellStyle name="표준 14 2 2 4" xfId="6106"/>
    <cellStyle name="표준 14 2 2_M.S" xfId="6839"/>
    <cellStyle name="표준 14 2 3" xfId="1396"/>
    <cellStyle name="표준 14 2 3 2" xfId="2987"/>
    <cellStyle name="표준 14 2 3 3" xfId="4579"/>
    <cellStyle name="표준 14 2 3 4" xfId="6169"/>
    <cellStyle name="표준 14 2 3_M.S" xfId="6840"/>
    <cellStyle name="표준 14 2 4" xfId="1461"/>
    <cellStyle name="표준 14 2 4 2" xfId="3052"/>
    <cellStyle name="표준 14 2 4 3" xfId="4644"/>
    <cellStyle name="표준 14 2 4 4" xfId="6234"/>
    <cellStyle name="표준 14 2 4_M.S" xfId="6841"/>
    <cellStyle name="표준 14 2 5" xfId="1525"/>
    <cellStyle name="표준 14 2 5 2" xfId="3116"/>
    <cellStyle name="표준 14 2 5 3" xfId="4708"/>
    <cellStyle name="표준 14 2 5 4" xfId="6298"/>
    <cellStyle name="표준 14 2 5_M.S" xfId="6842"/>
    <cellStyle name="표준 14 2 6" xfId="1575"/>
    <cellStyle name="표준 14 2 6 2" xfId="3166"/>
    <cellStyle name="표준 14 2 6 3" xfId="4758"/>
    <cellStyle name="표준 14 2 6 4" xfId="6348"/>
    <cellStyle name="표준 14 2 6_M.S" xfId="6843"/>
    <cellStyle name="표준 14 2 7" xfId="1654"/>
    <cellStyle name="표준 14 2 7 2" xfId="3245"/>
    <cellStyle name="표준 14 2 7 3" xfId="4837"/>
    <cellStyle name="표준 14 2 7 4" xfId="6427"/>
    <cellStyle name="표준 14 2 7_M.S" xfId="6844"/>
    <cellStyle name="표준 14 2 8" xfId="1719"/>
    <cellStyle name="표준 14 2 8 2" xfId="3310"/>
    <cellStyle name="표준 14 2 8 3" xfId="4902"/>
    <cellStyle name="표준 14 2 8 4" xfId="6492"/>
    <cellStyle name="표준 14 2 8_M.S" xfId="6845"/>
    <cellStyle name="표준 14 2 9" xfId="1785"/>
    <cellStyle name="표준 14 2 9 2" xfId="3376"/>
    <cellStyle name="표준 14 2 9 3" xfId="4968"/>
    <cellStyle name="표준 14 2 9 4" xfId="6558"/>
    <cellStyle name="표준 14 2 9_M.S" xfId="6846"/>
    <cellStyle name="표준 14 2_M.S" xfId="6834"/>
    <cellStyle name="표준 14 3" xfId="2061"/>
    <cellStyle name="표준 14 4" xfId="3653"/>
    <cellStyle name="표준 14 5" xfId="5243"/>
    <cellStyle name="표준 14_M.S" xfId="6833"/>
    <cellStyle name="표준 140" xfId="82"/>
    <cellStyle name="표준 141" xfId="83"/>
    <cellStyle name="표준 142" xfId="84"/>
    <cellStyle name="표준 143" xfId="85"/>
    <cellStyle name="표준 144" xfId="86"/>
    <cellStyle name="표준 145" xfId="87"/>
    <cellStyle name="표준 146" xfId="88"/>
    <cellStyle name="표준 147" xfId="89"/>
    <cellStyle name="표준 148" xfId="90"/>
    <cellStyle name="표준 149" xfId="91"/>
    <cellStyle name="표준 15" xfId="469"/>
    <cellStyle name="표준 15 2" xfId="92"/>
    <cellStyle name="표준 15 3" xfId="93"/>
    <cellStyle name="표준 15 4" xfId="697"/>
    <cellStyle name="표준 15 4 2" xfId="2288"/>
    <cellStyle name="표준 15 4 3" xfId="3880"/>
    <cellStyle name="표준 15 4 4" xfId="5470"/>
    <cellStyle name="표준 15 4_M.S" xfId="6848"/>
    <cellStyle name="표준 15 5" xfId="2063"/>
    <cellStyle name="표준 15 6" xfId="3655"/>
    <cellStyle name="표준 15 7" xfId="5245"/>
    <cellStyle name="표준 15_M.S" xfId="6847"/>
    <cellStyle name="표준 150" xfId="94"/>
    <cellStyle name="표준 151" xfId="95"/>
    <cellStyle name="표준 152" xfId="96"/>
    <cellStyle name="표준 153" xfId="97"/>
    <cellStyle name="표준 154" xfId="98"/>
    <cellStyle name="표준 155" xfId="99"/>
    <cellStyle name="표준 156" xfId="100"/>
    <cellStyle name="표준 157" xfId="101"/>
    <cellStyle name="표준 158" xfId="102"/>
    <cellStyle name="표준 159" xfId="103"/>
    <cellStyle name="표준 16" xfId="470"/>
    <cellStyle name="표준 16 2" xfId="104"/>
    <cellStyle name="표준 16 3" xfId="105"/>
    <cellStyle name="표준 16 4" xfId="698"/>
    <cellStyle name="표준 16 4 2" xfId="2289"/>
    <cellStyle name="표준 16 4 3" xfId="3881"/>
    <cellStyle name="표준 16 4 4" xfId="5471"/>
    <cellStyle name="표준 16 4_M.S" xfId="6850"/>
    <cellStyle name="표준 16 5" xfId="2064"/>
    <cellStyle name="표준 16 6" xfId="3656"/>
    <cellStyle name="표준 16 7" xfId="5246"/>
    <cellStyle name="표준 16_M.S" xfId="6849"/>
    <cellStyle name="표준 160" xfId="106"/>
    <cellStyle name="표준 161" xfId="107"/>
    <cellStyle name="표준 162" xfId="108"/>
    <cellStyle name="표준 163" xfId="109"/>
    <cellStyle name="표준 164" xfId="110"/>
    <cellStyle name="표준 165" xfId="111"/>
    <cellStyle name="표준 166" xfId="112"/>
    <cellStyle name="표준 167" xfId="113"/>
    <cellStyle name="표준 168" xfId="114"/>
    <cellStyle name="표준 169" xfId="115"/>
    <cellStyle name="표준 17" xfId="471"/>
    <cellStyle name="표준 17 2" xfId="116"/>
    <cellStyle name="표준 17 3" xfId="117"/>
    <cellStyle name="표준 17 4" xfId="699"/>
    <cellStyle name="표준 17 4 2" xfId="2290"/>
    <cellStyle name="표준 17 4 3" xfId="3882"/>
    <cellStyle name="표준 17 4 4" xfId="5472"/>
    <cellStyle name="표준 17 4_M.S" xfId="6852"/>
    <cellStyle name="표준 17 5" xfId="2065"/>
    <cellStyle name="표준 17 6" xfId="3657"/>
    <cellStyle name="표준 17 7" xfId="5247"/>
    <cellStyle name="표준 17_M.S" xfId="6851"/>
    <cellStyle name="표준 170" xfId="118"/>
    <cellStyle name="표준 171" xfId="119"/>
    <cellStyle name="표준 172" xfId="120"/>
    <cellStyle name="표준 173" xfId="121"/>
    <cellStyle name="표준 174" xfId="122"/>
    <cellStyle name="표준 175" xfId="123"/>
    <cellStyle name="표준 176" xfId="124"/>
    <cellStyle name="표준 177" xfId="125"/>
    <cellStyle name="표준 178" xfId="126"/>
    <cellStyle name="표준 179" xfId="127"/>
    <cellStyle name="표준 18" xfId="472"/>
    <cellStyle name="표준 18 2" xfId="128"/>
    <cellStyle name="표준 18 3" xfId="129"/>
    <cellStyle name="표준 18 4" xfId="700"/>
    <cellStyle name="표준 18 4 2" xfId="2291"/>
    <cellStyle name="표준 18 4 3" xfId="3883"/>
    <cellStyle name="표준 18 4 4" xfId="5473"/>
    <cellStyle name="표준 18 4_M.S" xfId="6854"/>
    <cellStyle name="표준 18 5" xfId="2066"/>
    <cellStyle name="표준 18 6" xfId="3658"/>
    <cellStyle name="표준 18 7" xfId="5248"/>
    <cellStyle name="표준 18_M.S" xfId="6853"/>
    <cellStyle name="표준 180" xfId="130"/>
    <cellStyle name="표준 181" xfId="131"/>
    <cellStyle name="표준 182" xfId="132"/>
    <cellStyle name="표준 183" xfId="133"/>
    <cellStyle name="표준 184" xfId="134"/>
    <cellStyle name="표준 185" xfId="135"/>
    <cellStyle name="표준 186" xfId="136"/>
    <cellStyle name="표준 187" xfId="137"/>
    <cellStyle name="표준 188" xfId="138"/>
    <cellStyle name="표준 189" xfId="139"/>
    <cellStyle name="표준 19" xfId="473"/>
    <cellStyle name="표준 19 2" xfId="140"/>
    <cellStyle name="표준 19 3" xfId="141"/>
    <cellStyle name="표준 19 4" xfId="701"/>
    <cellStyle name="표준 19 4 2" xfId="2292"/>
    <cellStyle name="표준 19 4 3" xfId="3884"/>
    <cellStyle name="표준 19 4 4" xfId="5474"/>
    <cellStyle name="표준 19 4_M.S" xfId="6856"/>
    <cellStyle name="표준 19 5" xfId="2067"/>
    <cellStyle name="표준 19 6" xfId="3659"/>
    <cellStyle name="표준 19 7" xfId="5249"/>
    <cellStyle name="표준 19_M.S" xfId="6855"/>
    <cellStyle name="표준 190" xfId="142"/>
    <cellStyle name="표준 191" xfId="143"/>
    <cellStyle name="표준 192" xfId="144"/>
    <cellStyle name="표준 193" xfId="145"/>
    <cellStyle name="표준 194" xfId="146"/>
    <cellStyle name="표준 195" xfId="147"/>
    <cellStyle name="표준 196" xfId="148"/>
    <cellStyle name="표준 197" xfId="477"/>
    <cellStyle name="표준 197 2" xfId="149"/>
    <cellStyle name="표준 197 3" xfId="705"/>
    <cellStyle name="표준 197 3 2" xfId="2296"/>
    <cellStyle name="표준 197 3 3" xfId="3888"/>
    <cellStyle name="표준 197 3 4" xfId="5478"/>
    <cellStyle name="표준 197 3_M.S" xfId="6858"/>
    <cellStyle name="표준 197 4" xfId="2071"/>
    <cellStyle name="표준 197 5" xfId="3663"/>
    <cellStyle name="표준 197 6" xfId="5253"/>
    <cellStyle name="표준 197_M.S" xfId="6857"/>
    <cellStyle name="표준 198" xfId="478"/>
    <cellStyle name="표준 198 2" xfId="706"/>
    <cellStyle name="표준 198 2 2" xfId="2297"/>
    <cellStyle name="표준 198 2 3" xfId="3889"/>
    <cellStyle name="표준 198 2 4" xfId="5479"/>
    <cellStyle name="표준 198 2_M.S" xfId="6860"/>
    <cellStyle name="표준 198 3" xfId="2072"/>
    <cellStyle name="표준 198 4" xfId="3664"/>
    <cellStyle name="표준 198 5" xfId="5254"/>
    <cellStyle name="표준 198_M.S" xfId="6859"/>
    <cellStyle name="표준 199" xfId="479"/>
    <cellStyle name="표준 199 10" xfId="707"/>
    <cellStyle name="표준 199 10 2" xfId="2298"/>
    <cellStyle name="표준 199 10 3" xfId="3890"/>
    <cellStyle name="표준 199 10 4" xfId="5480"/>
    <cellStyle name="표준 199 10_M.S" xfId="6862"/>
    <cellStyle name="표준 199 11" xfId="2073"/>
    <cellStyle name="표준 199 12" xfId="3665"/>
    <cellStyle name="표준 199 13" xfId="5255"/>
    <cellStyle name="표준 199 2" xfId="487"/>
    <cellStyle name="표준 199 2 2" xfId="715"/>
    <cellStyle name="표준 199 2 2 2" xfId="2306"/>
    <cellStyle name="표준 199 2 2 3" xfId="3898"/>
    <cellStyle name="표준 199 2 2 4" xfId="5488"/>
    <cellStyle name="표준 199 2 2_M.S" xfId="6864"/>
    <cellStyle name="표준 199 2 3" xfId="2081"/>
    <cellStyle name="표준 199 2 4" xfId="3673"/>
    <cellStyle name="표준 199 2 5" xfId="5263"/>
    <cellStyle name="표준 199 2_M.S" xfId="6863"/>
    <cellStyle name="표준 199 3" xfId="495"/>
    <cellStyle name="표준 199 3 2" xfId="723"/>
    <cellStyle name="표준 199 3 2 2" xfId="2314"/>
    <cellStyle name="표준 199 3 2 3" xfId="3906"/>
    <cellStyle name="표준 199 3 2 4" xfId="5496"/>
    <cellStyle name="표준 199 3 2_M.S" xfId="6866"/>
    <cellStyle name="표준 199 3 3" xfId="2089"/>
    <cellStyle name="표준 199 3 4" xfId="3681"/>
    <cellStyle name="표준 199 3 5" xfId="5271"/>
    <cellStyle name="표준 199 3_M.S" xfId="6865"/>
    <cellStyle name="표준 199 4" xfId="506"/>
    <cellStyle name="표준 199 4 2" xfId="734"/>
    <cellStyle name="표준 199 4 2 2" xfId="2325"/>
    <cellStyle name="표준 199 4 2 3" xfId="3917"/>
    <cellStyle name="표준 199 4 2 4" xfId="5507"/>
    <cellStyle name="표준 199 4 2_M.S" xfId="6868"/>
    <cellStyle name="표준 199 4 3" xfId="2100"/>
    <cellStyle name="표준 199 4 4" xfId="3692"/>
    <cellStyle name="표준 199 4 5" xfId="5282"/>
    <cellStyle name="표준 199 4_M.S" xfId="6867"/>
    <cellStyle name="표준 199 5" xfId="516"/>
    <cellStyle name="표준 199 5 2" xfId="744"/>
    <cellStyle name="표준 199 5 2 2" xfId="2335"/>
    <cellStyle name="표준 199 5 2 3" xfId="3927"/>
    <cellStyle name="표준 199 5 2 4" xfId="5517"/>
    <cellStyle name="표준 199 5 2_M.S" xfId="6870"/>
    <cellStyle name="표준 199 5 3" xfId="2110"/>
    <cellStyle name="표준 199 5 4" xfId="3702"/>
    <cellStyle name="표준 199 5 5" xfId="5292"/>
    <cellStyle name="표준 199 5_M.S" xfId="6869"/>
    <cellStyle name="표준 199 6" xfId="570"/>
    <cellStyle name="표준 199 6 2" xfId="798"/>
    <cellStyle name="표준 199 6 2 2" xfId="2389"/>
    <cellStyle name="표준 199 6 2 3" xfId="3981"/>
    <cellStyle name="표준 199 6 2 4" xfId="5571"/>
    <cellStyle name="표준 199 6 2_M.S" xfId="6872"/>
    <cellStyle name="표준 199 6 3" xfId="2164"/>
    <cellStyle name="표준 199 6 4" xfId="3756"/>
    <cellStyle name="표준 199 6 5" xfId="5346"/>
    <cellStyle name="표준 199 6_M.S" xfId="6871"/>
    <cellStyle name="표준 199 7" xfId="590"/>
    <cellStyle name="표준 199 7 2" xfId="818"/>
    <cellStyle name="표준 199 7 2 2" xfId="2409"/>
    <cellStyle name="표준 199 7 2 3" xfId="4001"/>
    <cellStyle name="표준 199 7 2 4" xfId="5591"/>
    <cellStyle name="표준 199 7 2_M.S" xfId="6874"/>
    <cellStyle name="표준 199 7 3" xfId="2184"/>
    <cellStyle name="표준 199 7 4" xfId="3776"/>
    <cellStyle name="표준 199 7 5" xfId="5366"/>
    <cellStyle name="표준 199 7_M.S" xfId="6873"/>
    <cellStyle name="표준 199 8" xfId="602"/>
    <cellStyle name="표준 199 8 2" xfId="830"/>
    <cellStyle name="표준 199 8 2 2" xfId="2421"/>
    <cellStyle name="표준 199 8 2 3" xfId="4013"/>
    <cellStyle name="표준 199 8 2 4" xfId="5603"/>
    <cellStyle name="표준 199 8 2_M.S" xfId="6876"/>
    <cellStyle name="표준 199 8 3" xfId="2196"/>
    <cellStyle name="표준 199 8 4" xfId="3788"/>
    <cellStyle name="표준 199 8 5" xfId="5378"/>
    <cellStyle name="표준 199 8_M.S" xfId="6875"/>
    <cellStyle name="표준 199 9" xfId="617"/>
    <cellStyle name="표준 199 9 2" xfId="845"/>
    <cellStyle name="표준 199 9 2 2" xfId="2436"/>
    <cellStyle name="표준 199 9 2 3" xfId="4028"/>
    <cellStyle name="표준 199 9 2 4" xfId="5618"/>
    <cellStyle name="표준 199 9 2_M.S" xfId="6878"/>
    <cellStyle name="표준 199 9 3" xfId="2211"/>
    <cellStyle name="표준 199 9 4" xfId="3803"/>
    <cellStyle name="표준 199 9 5" xfId="5393"/>
    <cellStyle name="표준 199 9_M.S" xfId="6877"/>
    <cellStyle name="표준 199_M.S" xfId="6861"/>
    <cellStyle name="표준 2" xfId="3"/>
    <cellStyle name="표준 2 2" xfId="646"/>
    <cellStyle name="표준 2 3" xfId="150"/>
    <cellStyle name="표준 2_M.S" xfId="6879"/>
    <cellStyle name="표준 20" xfId="474"/>
    <cellStyle name="표준 20 2" xfId="151"/>
    <cellStyle name="표준 20 3" xfId="152"/>
    <cellStyle name="표준 20 4" xfId="702"/>
    <cellStyle name="표준 20 4 2" xfId="2293"/>
    <cellStyle name="표준 20 4 3" xfId="3885"/>
    <cellStyle name="표준 20 4 4" xfId="5475"/>
    <cellStyle name="표준 20 4_M.S" xfId="6881"/>
    <cellStyle name="표준 20 5" xfId="2068"/>
    <cellStyle name="표준 20 6" xfId="3660"/>
    <cellStyle name="표준 20 7" xfId="5250"/>
    <cellStyle name="표준 20_M.S" xfId="6880"/>
    <cellStyle name="표준 200" xfId="480"/>
    <cellStyle name="표준 200 2" xfId="490"/>
    <cellStyle name="표준 200 2 2" xfId="718"/>
    <cellStyle name="표준 200 2 2 2" xfId="2309"/>
    <cellStyle name="표준 200 2 2 3" xfId="3901"/>
    <cellStyle name="표준 200 2 2 4" xfId="5491"/>
    <cellStyle name="표준 200 2 2_M.S" xfId="6884"/>
    <cellStyle name="표준 200 2 3" xfId="2084"/>
    <cellStyle name="표준 200 2 4" xfId="3676"/>
    <cellStyle name="표준 200 2 5" xfId="5266"/>
    <cellStyle name="표준 200 2_M.S" xfId="6883"/>
    <cellStyle name="표준 200 3" xfId="498"/>
    <cellStyle name="표준 200 3 2" xfId="726"/>
    <cellStyle name="표준 200 3 2 2" xfId="2317"/>
    <cellStyle name="표준 200 3 2 3" xfId="3909"/>
    <cellStyle name="표준 200 3 2 4" xfId="5499"/>
    <cellStyle name="표준 200 3 2_M.S" xfId="6886"/>
    <cellStyle name="표준 200 3 3" xfId="2092"/>
    <cellStyle name="표준 200 3 4" xfId="3684"/>
    <cellStyle name="표준 200 3 5" xfId="5274"/>
    <cellStyle name="표준 200 3_M.S" xfId="6885"/>
    <cellStyle name="표준 200 4" xfId="509"/>
    <cellStyle name="표준 200 4 2" xfId="737"/>
    <cellStyle name="표준 200 4 2 2" xfId="2328"/>
    <cellStyle name="표준 200 4 2 3" xfId="3920"/>
    <cellStyle name="표준 200 4 2 4" xfId="5510"/>
    <cellStyle name="표준 200 4 2_M.S" xfId="6888"/>
    <cellStyle name="표준 200 4 3" xfId="2103"/>
    <cellStyle name="표준 200 4 4" xfId="3695"/>
    <cellStyle name="표준 200 4 5" xfId="5285"/>
    <cellStyle name="표준 200 4_M.S" xfId="6887"/>
    <cellStyle name="표준 200 5" xfId="519"/>
    <cellStyle name="표준 200 5 2" xfId="747"/>
    <cellStyle name="표준 200 5 2 2" xfId="2338"/>
    <cellStyle name="표준 200 5 2 3" xfId="3930"/>
    <cellStyle name="표준 200 5 2 4" xfId="5520"/>
    <cellStyle name="표준 200 5 2_M.S" xfId="6890"/>
    <cellStyle name="표준 200 5 3" xfId="2113"/>
    <cellStyle name="표준 200 5 4" xfId="3705"/>
    <cellStyle name="표준 200 5 5" xfId="5295"/>
    <cellStyle name="표준 200 5_M.S" xfId="6889"/>
    <cellStyle name="표준 200 6" xfId="708"/>
    <cellStyle name="표준 200 6 2" xfId="2299"/>
    <cellStyle name="표준 200 6 3" xfId="3891"/>
    <cellStyle name="표준 200 6 4" xfId="5481"/>
    <cellStyle name="표준 200 6_M.S" xfId="6891"/>
    <cellStyle name="표준 200 7" xfId="2074"/>
    <cellStyle name="표준 200 8" xfId="3666"/>
    <cellStyle name="표준 200 9" xfId="5256"/>
    <cellStyle name="표준 200_M.S" xfId="6882"/>
    <cellStyle name="표준 201" xfId="481"/>
    <cellStyle name="표준 201 2" xfId="488"/>
    <cellStyle name="표준 201 2 2" xfId="716"/>
    <cellStyle name="표준 201 2 2 2" xfId="2307"/>
    <cellStyle name="표준 201 2 2 3" xfId="3899"/>
    <cellStyle name="표준 201 2 2 4" xfId="5489"/>
    <cellStyle name="표준 201 2 2_M.S" xfId="6894"/>
    <cellStyle name="표준 201 2 3" xfId="2082"/>
    <cellStyle name="표준 201 2 4" xfId="3674"/>
    <cellStyle name="표준 201 2 5" xfId="5264"/>
    <cellStyle name="표준 201 2_M.S" xfId="6893"/>
    <cellStyle name="표준 201 3" xfId="496"/>
    <cellStyle name="표준 201 3 2" xfId="724"/>
    <cellStyle name="표준 201 3 2 2" xfId="2315"/>
    <cellStyle name="표준 201 3 2 3" xfId="3907"/>
    <cellStyle name="표준 201 3 2 4" xfId="5497"/>
    <cellStyle name="표준 201 3 2_M.S" xfId="6896"/>
    <cellStyle name="표준 201 3 3" xfId="2090"/>
    <cellStyle name="표준 201 3 4" xfId="3682"/>
    <cellStyle name="표준 201 3 5" xfId="5272"/>
    <cellStyle name="표준 201 3_M.S" xfId="6895"/>
    <cellStyle name="표준 201 4" xfId="507"/>
    <cellStyle name="표준 201 4 2" xfId="735"/>
    <cellStyle name="표준 201 4 2 2" xfId="2326"/>
    <cellStyle name="표준 201 4 2 3" xfId="3918"/>
    <cellStyle name="표준 201 4 2 4" xfId="5508"/>
    <cellStyle name="표준 201 4 2_M.S" xfId="6898"/>
    <cellStyle name="표준 201 4 3" xfId="2101"/>
    <cellStyle name="표준 201 4 4" xfId="3693"/>
    <cellStyle name="표준 201 4 5" xfId="5283"/>
    <cellStyle name="표준 201 4_M.S" xfId="6897"/>
    <cellStyle name="표준 201 5" xfId="517"/>
    <cellStyle name="표준 201 5 2" xfId="745"/>
    <cellStyle name="표준 201 5 2 2" xfId="2336"/>
    <cellStyle name="표준 201 5 2 3" xfId="3928"/>
    <cellStyle name="표준 201 5 2 4" xfId="5518"/>
    <cellStyle name="표준 201 5 2_M.S" xfId="6900"/>
    <cellStyle name="표준 201 5 3" xfId="2111"/>
    <cellStyle name="표준 201 5 4" xfId="3703"/>
    <cellStyle name="표준 201 5 5" xfId="5293"/>
    <cellStyle name="표준 201 5_M.S" xfId="6899"/>
    <cellStyle name="표준 201 6" xfId="709"/>
    <cellStyle name="표준 201 6 2" xfId="2300"/>
    <cellStyle name="표준 201 6 3" xfId="3892"/>
    <cellStyle name="표준 201 6 4" xfId="5482"/>
    <cellStyle name="표준 201 6_M.S" xfId="6901"/>
    <cellStyle name="표준 201 7" xfId="2075"/>
    <cellStyle name="표준 201 8" xfId="3667"/>
    <cellStyle name="표준 201 9" xfId="5257"/>
    <cellStyle name="표준 201_M.S" xfId="6892"/>
    <cellStyle name="표준 202" xfId="482"/>
    <cellStyle name="표준 202 10" xfId="5258"/>
    <cellStyle name="표준 202 2" xfId="153"/>
    <cellStyle name="표준 202 3" xfId="491"/>
    <cellStyle name="표준 202 3 2" xfId="719"/>
    <cellStyle name="표준 202 3 2 2" xfId="2310"/>
    <cellStyle name="표준 202 3 2 3" xfId="3902"/>
    <cellStyle name="표준 202 3 2 4" xfId="5492"/>
    <cellStyle name="표준 202 3 2_M.S" xfId="6904"/>
    <cellStyle name="표준 202 3 3" xfId="2085"/>
    <cellStyle name="표준 202 3 4" xfId="3677"/>
    <cellStyle name="표준 202 3 5" xfId="5267"/>
    <cellStyle name="표준 202 3_M.S" xfId="6903"/>
    <cellStyle name="표준 202 4" xfId="499"/>
    <cellStyle name="표준 202 4 2" xfId="727"/>
    <cellStyle name="표준 202 4 2 2" xfId="2318"/>
    <cellStyle name="표준 202 4 2 3" xfId="3910"/>
    <cellStyle name="표준 202 4 2 4" xfId="5500"/>
    <cellStyle name="표준 202 4 2_M.S" xfId="6906"/>
    <cellStyle name="표준 202 4 3" xfId="2093"/>
    <cellStyle name="표준 202 4 4" xfId="3685"/>
    <cellStyle name="표준 202 4 5" xfId="5275"/>
    <cellStyle name="표준 202 4_M.S" xfId="6905"/>
    <cellStyle name="표준 202 5" xfId="510"/>
    <cellStyle name="표준 202 5 2" xfId="738"/>
    <cellStyle name="표준 202 5 2 2" xfId="2329"/>
    <cellStyle name="표준 202 5 2 3" xfId="3921"/>
    <cellStyle name="표준 202 5 2 4" xfId="5511"/>
    <cellStyle name="표준 202 5 2_M.S" xfId="6908"/>
    <cellStyle name="표준 202 5 3" xfId="2104"/>
    <cellStyle name="표준 202 5 4" xfId="3696"/>
    <cellStyle name="표준 202 5 5" xfId="5286"/>
    <cellStyle name="표준 202 5_M.S" xfId="6907"/>
    <cellStyle name="표준 202 6" xfId="520"/>
    <cellStyle name="표준 202 6 2" xfId="748"/>
    <cellStyle name="표준 202 6 2 2" xfId="2339"/>
    <cellStyle name="표준 202 6 2 3" xfId="3931"/>
    <cellStyle name="표준 202 6 2 4" xfId="5521"/>
    <cellStyle name="표준 202 6 2_M.S" xfId="6910"/>
    <cellStyle name="표준 202 6 3" xfId="2114"/>
    <cellStyle name="표준 202 6 4" xfId="3706"/>
    <cellStyle name="표준 202 6 5" xfId="5296"/>
    <cellStyle name="표준 202 6_M.S" xfId="6909"/>
    <cellStyle name="표준 202 7" xfId="710"/>
    <cellStyle name="표준 202 7 2" xfId="2301"/>
    <cellStyle name="표준 202 7 3" xfId="3893"/>
    <cellStyle name="표준 202 7 4" xfId="5483"/>
    <cellStyle name="표준 202 7_M.S" xfId="6911"/>
    <cellStyle name="표준 202 8" xfId="2076"/>
    <cellStyle name="표준 202 9" xfId="3668"/>
    <cellStyle name="표준 202_M.S" xfId="6902"/>
    <cellStyle name="표준 203" xfId="483"/>
    <cellStyle name="표준 203 2" xfId="711"/>
    <cellStyle name="표준 203 2 2" xfId="2302"/>
    <cellStyle name="표준 203 2 3" xfId="3894"/>
    <cellStyle name="표준 203 2 4" xfId="5484"/>
    <cellStyle name="표준 203 2_M.S" xfId="6913"/>
    <cellStyle name="표준 203 3" xfId="2077"/>
    <cellStyle name="표준 203 4" xfId="3669"/>
    <cellStyle name="표준 203 5" xfId="5259"/>
    <cellStyle name="표준 203_M.S" xfId="6912"/>
    <cellStyle name="표준 204" xfId="484"/>
    <cellStyle name="표준 204 2" xfId="712"/>
    <cellStyle name="표준 204 2 2" xfId="2303"/>
    <cellStyle name="표준 204 2 3" xfId="3895"/>
    <cellStyle name="표준 204 2 4" xfId="5485"/>
    <cellStyle name="표준 204 2_M.S" xfId="6915"/>
    <cellStyle name="표준 204 3" xfId="2078"/>
    <cellStyle name="표준 204 4" xfId="3670"/>
    <cellStyle name="표준 204 5" xfId="5260"/>
    <cellStyle name="표준 204_M.S" xfId="6914"/>
    <cellStyle name="표준 205" xfId="485"/>
    <cellStyle name="표준 205 2" xfId="489"/>
    <cellStyle name="표준 205 2 2" xfId="717"/>
    <cellStyle name="표준 205 2 2 2" xfId="2308"/>
    <cellStyle name="표준 205 2 2 3" xfId="3900"/>
    <cellStyle name="표준 205 2 2 4" xfId="5490"/>
    <cellStyle name="표준 205 2 2_M.S" xfId="6918"/>
    <cellStyle name="표준 205 2 3" xfId="2083"/>
    <cellStyle name="표준 205 2 4" xfId="3675"/>
    <cellStyle name="표준 205 2 5" xfId="5265"/>
    <cellStyle name="표준 205 2_M.S" xfId="6917"/>
    <cellStyle name="표준 205 3" xfId="713"/>
    <cellStyle name="표준 205 3 2" xfId="2304"/>
    <cellStyle name="표준 205 3 3" xfId="3896"/>
    <cellStyle name="표준 205 3 4" xfId="5486"/>
    <cellStyle name="표준 205 3_M.S" xfId="6919"/>
    <cellStyle name="표준 205 4" xfId="2079"/>
    <cellStyle name="표준 205 5" xfId="3671"/>
    <cellStyle name="표준 205 6" xfId="5261"/>
    <cellStyle name="표준 205_M.S" xfId="6916"/>
    <cellStyle name="표준 206" xfId="486"/>
    <cellStyle name="표준 206 2" xfId="714"/>
    <cellStyle name="표준 206 2 2" xfId="2305"/>
    <cellStyle name="표준 206 2 3" xfId="3897"/>
    <cellStyle name="표준 206 2 4" xfId="5487"/>
    <cellStyle name="표준 206 2_M.S" xfId="6921"/>
    <cellStyle name="표준 206 3" xfId="2080"/>
    <cellStyle name="표준 206 4" xfId="3672"/>
    <cellStyle name="표준 206 5" xfId="5262"/>
    <cellStyle name="표준 206_M.S" xfId="6920"/>
    <cellStyle name="표준 207" xfId="492"/>
    <cellStyle name="표준 207 2" xfId="720"/>
    <cellStyle name="표준 207 2 2" xfId="2311"/>
    <cellStyle name="표준 207 2 3" xfId="3903"/>
    <cellStyle name="표준 207 2 4" xfId="5493"/>
    <cellStyle name="표준 207 2_M.S" xfId="6923"/>
    <cellStyle name="표준 207 3" xfId="2086"/>
    <cellStyle name="표준 207 4" xfId="3678"/>
    <cellStyle name="표준 207 5" xfId="5268"/>
    <cellStyle name="표준 207_M.S" xfId="6922"/>
    <cellStyle name="표준 208" xfId="493"/>
    <cellStyle name="표준 208 2" xfId="497"/>
    <cellStyle name="표준 208 2 2" xfId="725"/>
    <cellStyle name="표준 208 2 2 2" xfId="2316"/>
    <cellStyle name="표준 208 2 2 3" xfId="3908"/>
    <cellStyle name="표준 208 2 2 4" xfId="5498"/>
    <cellStyle name="표준 208 2 2_M.S" xfId="6926"/>
    <cellStyle name="표준 208 2 3" xfId="2091"/>
    <cellStyle name="표준 208 2 4" xfId="3683"/>
    <cellStyle name="표준 208 2 5" xfId="5273"/>
    <cellStyle name="표준 208 2_M.S" xfId="6925"/>
    <cellStyle name="표준 208 3" xfId="721"/>
    <cellStyle name="표준 208 3 2" xfId="2312"/>
    <cellStyle name="표준 208 3 3" xfId="3904"/>
    <cellStyle name="표준 208 3 4" xfId="5494"/>
    <cellStyle name="표준 208 3_M.S" xfId="6927"/>
    <cellStyle name="표준 208 4" xfId="2087"/>
    <cellStyle name="표준 208 5" xfId="3679"/>
    <cellStyle name="표준 208 6" xfId="5269"/>
    <cellStyle name="표준 208_M.S" xfId="6924"/>
    <cellStyle name="표준 209" xfId="494"/>
    <cellStyle name="표준 209 2" xfId="722"/>
    <cellStyle name="표준 209 2 2" xfId="2313"/>
    <cellStyle name="표준 209 2 3" xfId="3905"/>
    <cellStyle name="표준 209 2 4" xfId="5495"/>
    <cellStyle name="표준 209 2_M.S" xfId="6929"/>
    <cellStyle name="표준 209 3" xfId="2088"/>
    <cellStyle name="표준 209 4" xfId="3680"/>
    <cellStyle name="표준 209 5" xfId="5270"/>
    <cellStyle name="표준 209_M.S" xfId="6928"/>
    <cellStyle name="표준 21" xfId="475"/>
    <cellStyle name="표준 21 2" xfId="154"/>
    <cellStyle name="표준 21 3" xfId="155"/>
    <cellStyle name="표준 21 4" xfId="703"/>
    <cellStyle name="표준 21 4 2" xfId="2294"/>
    <cellStyle name="표준 21 4 3" xfId="3886"/>
    <cellStyle name="표준 21 4 4" xfId="5476"/>
    <cellStyle name="표준 21 4_M.S" xfId="6931"/>
    <cellStyle name="표준 21 5" xfId="2069"/>
    <cellStyle name="표준 21 6" xfId="3661"/>
    <cellStyle name="표준 21 7" xfId="5251"/>
    <cellStyle name="표준 21_M.S" xfId="6930"/>
    <cellStyle name="표준 210" xfId="500"/>
    <cellStyle name="표준 210 2" xfId="728"/>
    <cellStyle name="표준 210 2 2" xfId="2319"/>
    <cellStyle name="표준 210 2 3" xfId="3911"/>
    <cellStyle name="표준 210 2 4" xfId="5501"/>
    <cellStyle name="표준 210 2_M.S" xfId="6933"/>
    <cellStyle name="표준 210 3" xfId="2094"/>
    <cellStyle name="표준 210 4" xfId="3686"/>
    <cellStyle name="표준 210 5" xfId="5276"/>
    <cellStyle name="표준 210_M.S" xfId="6932"/>
    <cellStyle name="표준 211" xfId="501"/>
    <cellStyle name="표준 211 2" xfId="729"/>
    <cellStyle name="표준 211 2 2" xfId="2320"/>
    <cellStyle name="표준 211 2 3" xfId="3912"/>
    <cellStyle name="표준 211 2 4" xfId="5502"/>
    <cellStyle name="표준 211 2_M.S" xfId="6935"/>
    <cellStyle name="표준 211 3" xfId="2095"/>
    <cellStyle name="표준 211 4" xfId="3687"/>
    <cellStyle name="표준 211 5" xfId="5277"/>
    <cellStyle name="표준 211_M.S" xfId="6934"/>
    <cellStyle name="표준 212" xfId="502"/>
    <cellStyle name="표준 212 2" xfId="730"/>
    <cellStyle name="표준 212 2 2" xfId="2321"/>
    <cellStyle name="표준 212 2 3" xfId="3913"/>
    <cellStyle name="표준 212 2 4" xfId="5503"/>
    <cellStyle name="표준 212 2_M.S" xfId="6937"/>
    <cellStyle name="표준 212 3" xfId="2096"/>
    <cellStyle name="표준 212 4" xfId="3688"/>
    <cellStyle name="표준 212 5" xfId="5278"/>
    <cellStyle name="표준 212_M.S" xfId="6936"/>
    <cellStyle name="표준 213" xfId="503"/>
    <cellStyle name="표준 213 2" xfId="731"/>
    <cellStyle name="표준 213 2 2" xfId="2322"/>
    <cellStyle name="표준 213 2 3" xfId="3914"/>
    <cellStyle name="표준 213 2 4" xfId="5504"/>
    <cellStyle name="표준 213 2_M.S" xfId="6939"/>
    <cellStyle name="표준 213 3" xfId="2097"/>
    <cellStyle name="표준 213 4" xfId="3689"/>
    <cellStyle name="표준 213 5" xfId="5279"/>
    <cellStyle name="표준 213_M.S" xfId="6938"/>
    <cellStyle name="표준 214" xfId="504"/>
    <cellStyle name="표준 214 2" xfId="508"/>
    <cellStyle name="표준 214 2 2" xfId="736"/>
    <cellStyle name="표준 214 2 2 2" xfId="2327"/>
    <cellStyle name="표준 214 2 2 3" xfId="3919"/>
    <cellStyle name="표준 214 2 2 4" xfId="5509"/>
    <cellStyle name="표준 214 2 2_M.S" xfId="6942"/>
    <cellStyle name="표준 214 2 3" xfId="2102"/>
    <cellStyle name="표준 214 2 4" xfId="3694"/>
    <cellStyle name="표준 214 2 5" xfId="5284"/>
    <cellStyle name="표준 214 2_M.S" xfId="6941"/>
    <cellStyle name="표준 214 3" xfId="732"/>
    <cellStyle name="표준 214 3 2" xfId="2323"/>
    <cellStyle name="표준 214 3 3" xfId="3915"/>
    <cellStyle name="표준 214 3 4" xfId="5505"/>
    <cellStyle name="표준 214 3_M.S" xfId="6943"/>
    <cellStyle name="표준 214 4" xfId="2098"/>
    <cellStyle name="표준 214 5" xfId="3690"/>
    <cellStyle name="표준 214 6" xfId="5280"/>
    <cellStyle name="표준 214_M.S" xfId="6940"/>
    <cellStyle name="표준 215" xfId="505"/>
    <cellStyle name="표준 215 2" xfId="733"/>
    <cellStyle name="표준 215 2 2" xfId="2324"/>
    <cellStyle name="표준 215 2 3" xfId="3916"/>
    <cellStyle name="표준 215 2 4" xfId="5506"/>
    <cellStyle name="표준 215 2_M.S" xfId="6945"/>
    <cellStyle name="표준 215 3" xfId="2099"/>
    <cellStyle name="표준 215 4" xfId="3691"/>
    <cellStyle name="표준 215 5" xfId="5281"/>
    <cellStyle name="표준 215_M.S" xfId="6944"/>
    <cellStyle name="표준 216" xfId="511"/>
    <cellStyle name="표준 216 2" xfId="739"/>
    <cellStyle name="표준 216 2 2" xfId="2330"/>
    <cellStyle name="표준 216 2 3" xfId="3922"/>
    <cellStyle name="표준 216 2 4" xfId="5512"/>
    <cellStyle name="표준 216 2_M.S" xfId="6947"/>
    <cellStyle name="표준 216 3" xfId="2105"/>
    <cellStyle name="표준 216 4" xfId="3697"/>
    <cellStyle name="표준 216 5" xfId="5287"/>
    <cellStyle name="표준 216_M.S" xfId="6946"/>
    <cellStyle name="표준 217" xfId="512"/>
    <cellStyle name="표준 217 2" xfId="740"/>
    <cellStyle name="표준 217 2 2" xfId="2331"/>
    <cellStyle name="표준 217 2 3" xfId="3923"/>
    <cellStyle name="표준 217 2 4" xfId="5513"/>
    <cellStyle name="표준 217 2_M.S" xfId="6949"/>
    <cellStyle name="표준 217 3" xfId="2106"/>
    <cellStyle name="표준 217 4" xfId="3698"/>
    <cellStyle name="표준 217 5" xfId="5288"/>
    <cellStyle name="표준 217_M.S" xfId="6948"/>
    <cellStyle name="표준 218" xfId="513"/>
    <cellStyle name="표준 218 2" xfId="741"/>
    <cellStyle name="표준 218 2 2" xfId="2332"/>
    <cellStyle name="표준 218 2 3" xfId="3924"/>
    <cellStyle name="표준 218 2 4" xfId="5514"/>
    <cellStyle name="표준 218 2_M.S" xfId="6951"/>
    <cellStyle name="표준 218 3" xfId="2107"/>
    <cellStyle name="표준 218 4" xfId="3699"/>
    <cellStyle name="표준 218 5" xfId="5289"/>
    <cellStyle name="표준 218_M.S" xfId="6950"/>
    <cellStyle name="표준 219" xfId="514"/>
    <cellStyle name="표준 219 2" xfId="518"/>
    <cellStyle name="표준 219 2 2" xfId="746"/>
    <cellStyle name="표준 219 2 2 2" xfId="2337"/>
    <cellStyle name="표준 219 2 2 3" xfId="3929"/>
    <cellStyle name="표준 219 2 2 4" xfId="5519"/>
    <cellStyle name="표준 219 2 2_M.S" xfId="6954"/>
    <cellStyle name="표준 219 2 3" xfId="2112"/>
    <cellStyle name="표준 219 2 4" xfId="3704"/>
    <cellStyle name="표준 219 2 5" xfId="5294"/>
    <cellStyle name="표준 219 2_M.S" xfId="6953"/>
    <cellStyle name="표준 219 3" xfId="742"/>
    <cellStyle name="표준 219 3 2" xfId="2333"/>
    <cellStyle name="표준 219 3 3" xfId="3925"/>
    <cellStyle name="표준 219 3 4" xfId="5515"/>
    <cellStyle name="표준 219 3_M.S" xfId="6955"/>
    <cellStyle name="표준 219 4" xfId="2108"/>
    <cellStyle name="표준 219 5" xfId="3700"/>
    <cellStyle name="표준 219 6" xfId="5290"/>
    <cellStyle name="표준 219_M.S" xfId="6952"/>
    <cellStyle name="표준 22" xfId="476"/>
    <cellStyle name="표준 22 2" xfId="156"/>
    <cellStyle name="표준 22 3" xfId="157"/>
    <cellStyle name="표준 22 4" xfId="704"/>
    <cellStyle name="표준 22 4 2" xfId="2295"/>
    <cellStyle name="표준 22 4 3" xfId="3887"/>
    <cellStyle name="표준 22 4 4" xfId="5477"/>
    <cellStyle name="표준 22 4_M.S" xfId="6957"/>
    <cellStyle name="표준 22 5" xfId="2070"/>
    <cellStyle name="표준 22 6" xfId="3662"/>
    <cellStyle name="표준 22 7" xfId="5252"/>
    <cellStyle name="표준 22_M.S" xfId="6956"/>
    <cellStyle name="표준 220" xfId="515"/>
    <cellStyle name="표준 220 2" xfId="743"/>
    <cellStyle name="표준 220 2 2" xfId="2334"/>
    <cellStyle name="표준 220 2 3" xfId="3926"/>
    <cellStyle name="표준 220 2 4" xfId="5516"/>
    <cellStyle name="표준 220 2_M.S" xfId="6959"/>
    <cellStyle name="표준 220 3" xfId="2109"/>
    <cellStyle name="표준 220 4" xfId="3701"/>
    <cellStyle name="표준 220 5" xfId="5291"/>
    <cellStyle name="표준 220_M.S" xfId="6958"/>
    <cellStyle name="표준 221" xfId="521"/>
    <cellStyle name="표준 221 2" xfId="749"/>
    <cellStyle name="표준 221 2 2" xfId="2340"/>
    <cellStyle name="표준 221 2 3" xfId="3932"/>
    <cellStyle name="표준 221 2 4" xfId="5522"/>
    <cellStyle name="표준 221 2_M.S" xfId="6961"/>
    <cellStyle name="표준 221 3" xfId="2115"/>
    <cellStyle name="표준 221 4" xfId="3707"/>
    <cellStyle name="표준 221 5" xfId="5297"/>
    <cellStyle name="표준 221_M.S" xfId="6960"/>
    <cellStyle name="표준 222" xfId="522"/>
    <cellStyle name="표준 222 2" xfId="750"/>
    <cellStyle name="표준 222 2 2" xfId="2341"/>
    <cellStyle name="표준 222 2 3" xfId="3933"/>
    <cellStyle name="표준 222 2 4" xfId="5523"/>
    <cellStyle name="표준 222 2_M.S" xfId="6963"/>
    <cellStyle name="표준 222 3" xfId="2116"/>
    <cellStyle name="표준 222 4" xfId="3708"/>
    <cellStyle name="표준 222 5" xfId="5298"/>
    <cellStyle name="표준 222_M.S" xfId="6962"/>
    <cellStyle name="표준 223" xfId="523"/>
    <cellStyle name="표준 223 2" xfId="751"/>
    <cellStyle name="표준 223 2 2" xfId="2342"/>
    <cellStyle name="표준 223 2 3" xfId="3934"/>
    <cellStyle name="표준 223 2 4" xfId="5524"/>
    <cellStyle name="표준 223 2_M.S" xfId="6965"/>
    <cellStyle name="표준 223 3" xfId="2117"/>
    <cellStyle name="표준 223 4" xfId="3709"/>
    <cellStyle name="표준 223 5" xfId="5299"/>
    <cellStyle name="표준 223_M.S" xfId="6964"/>
    <cellStyle name="표준 224" xfId="524"/>
    <cellStyle name="표준 224 2" xfId="752"/>
    <cellStyle name="표준 224 2 2" xfId="2343"/>
    <cellStyle name="표준 224 2 3" xfId="3935"/>
    <cellStyle name="표준 224 2 4" xfId="5525"/>
    <cellStyle name="표준 224 2_M.S" xfId="6967"/>
    <cellStyle name="표준 224 3" xfId="2118"/>
    <cellStyle name="표준 224 4" xfId="3710"/>
    <cellStyle name="표준 224 5" xfId="5300"/>
    <cellStyle name="표준 224_M.S" xfId="6966"/>
    <cellStyle name="표준 225" xfId="525"/>
    <cellStyle name="표준 225 2" xfId="575"/>
    <cellStyle name="표준 225 2 2" xfId="803"/>
    <cellStyle name="표준 225 2 2 2" xfId="2394"/>
    <cellStyle name="표준 225 2 2 3" xfId="3986"/>
    <cellStyle name="표준 225 2 2 4" xfId="5576"/>
    <cellStyle name="표준 225 2 2_M.S" xfId="6970"/>
    <cellStyle name="표준 225 2 3" xfId="2169"/>
    <cellStyle name="표준 225 2 4" xfId="3761"/>
    <cellStyle name="표준 225 2 5" xfId="5351"/>
    <cellStyle name="표준 225 2_M.S" xfId="6969"/>
    <cellStyle name="표준 225 3" xfId="595"/>
    <cellStyle name="표준 225 3 2" xfId="823"/>
    <cellStyle name="표준 225 3 2 2" xfId="2414"/>
    <cellStyle name="표준 225 3 2 3" xfId="4006"/>
    <cellStyle name="표준 225 3 2 4" xfId="5596"/>
    <cellStyle name="표준 225 3 2_M.S" xfId="6972"/>
    <cellStyle name="표준 225 3 3" xfId="2189"/>
    <cellStyle name="표준 225 3 4" xfId="3781"/>
    <cellStyle name="표준 225 3 5" xfId="5371"/>
    <cellStyle name="표준 225 3_M.S" xfId="6971"/>
    <cellStyle name="표준 225 4" xfId="607"/>
    <cellStyle name="표준 225 4 2" xfId="835"/>
    <cellStyle name="표준 225 4 2 2" xfId="2426"/>
    <cellStyle name="표준 225 4 2 3" xfId="4018"/>
    <cellStyle name="표준 225 4 2 4" xfId="5608"/>
    <cellStyle name="표준 225 4 2_M.S" xfId="6974"/>
    <cellStyle name="표준 225 4 3" xfId="2201"/>
    <cellStyle name="표준 225 4 4" xfId="3793"/>
    <cellStyle name="표준 225 4 5" xfId="5383"/>
    <cellStyle name="표준 225 4_M.S" xfId="6973"/>
    <cellStyle name="표준 225 5" xfId="622"/>
    <cellStyle name="표준 225 5 2" xfId="850"/>
    <cellStyle name="표준 225 5 2 2" xfId="2441"/>
    <cellStyle name="표준 225 5 2 3" xfId="4033"/>
    <cellStyle name="표준 225 5 2 4" xfId="5623"/>
    <cellStyle name="표준 225 5 2_M.S" xfId="6976"/>
    <cellStyle name="표준 225 5 3" xfId="2216"/>
    <cellStyle name="표준 225 5 4" xfId="3808"/>
    <cellStyle name="표준 225 5 5" xfId="5398"/>
    <cellStyle name="표준 225 5_M.S" xfId="6975"/>
    <cellStyle name="표준 225 6" xfId="753"/>
    <cellStyle name="표준 225 6 2" xfId="2344"/>
    <cellStyle name="표준 225 6 3" xfId="3936"/>
    <cellStyle name="표준 225 6 4" xfId="5526"/>
    <cellStyle name="표준 225 6_M.S" xfId="6977"/>
    <cellStyle name="표준 225 7" xfId="2119"/>
    <cellStyle name="표준 225 8" xfId="3711"/>
    <cellStyle name="표준 225 9" xfId="5301"/>
    <cellStyle name="표준 225_M.S" xfId="6968"/>
    <cellStyle name="표준 226" xfId="526"/>
    <cellStyle name="표준 226 2" xfId="574"/>
    <cellStyle name="표준 226 2 2" xfId="802"/>
    <cellStyle name="표준 226 2 2 2" xfId="2393"/>
    <cellStyle name="표준 226 2 2 3" xfId="3985"/>
    <cellStyle name="표준 226 2 2 4" xfId="5575"/>
    <cellStyle name="표준 226 2 2_M.S" xfId="6980"/>
    <cellStyle name="표준 226 2 3" xfId="2168"/>
    <cellStyle name="표준 226 2 4" xfId="3760"/>
    <cellStyle name="표준 226 2 5" xfId="5350"/>
    <cellStyle name="표준 226 2_M.S" xfId="6979"/>
    <cellStyle name="표준 226 3" xfId="594"/>
    <cellStyle name="표준 226 3 2" xfId="822"/>
    <cellStyle name="표준 226 3 2 2" xfId="2413"/>
    <cellStyle name="표준 226 3 2 3" xfId="4005"/>
    <cellStyle name="표준 226 3 2 4" xfId="5595"/>
    <cellStyle name="표준 226 3 2_M.S" xfId="6982"/>
    <cellStyle name="표준 226 3 3" xfId="2188"/>
    <cellStyle name="표준 226 3 4" xfId="3780"/>
    <cellStyle name="표준 226 3 5" xfId="5370"/>
    <cellStyle name="표준 226 3_M.S" xfId="6981"/>
    <cellStyle name="표준 226 4" xfId="606"/>
    <cellStyle name="표준 226 4 2" xfId="834"/>
    <cellStyle name="표준 226 4 2 2" xfId="2425"/>
    <cellStyle name="표준 226 4 2 3" xfId="4017"/>
    <cellStyle name="표준 226 4 2 4" xfId="5607"/>
    <cellStyle name="표준 226 4 2_M.S" xfId="6984"/>
    <cellStyle name="표준 226 4 3" xfId="2200"/>
    <cellStyle name="표준 226 4 4" xfId="3792"/>
    <cellStyle name="표준 226 4 5" xfId="5382"/>
    <cellStyle name="표준 226 4_M.S" xfId="6983"/>
    <cellStyle name="표준 226 5" xfId="621"/>
    <cellStyle name="표준 226 5 2" xfId="849"/>
    <cellStyle name="표준 226 5 2 2" xfId="2440"/>
    <cellStyle name="표준 226 5 2 3" xfId="4032"/>
    <cellStyle name="표준 226 5 2 4" xfId="5622"/>
    <cellStyle name="표준 226 5 2_M.S" xfId="6986"/>
    <cellStyle name="표준 226 5 3" xfId="2215"/>
    <cellStyle name="표준 226 5 4" xfId="3807"/>
    <cellStyle name="표준 226 5 5" xfId="5397"/>
    <cellStyle name="표준 226 5_M.S" xfId="6985"/>
    <cellStyle name="표준 226 6" xfId="754"/>
    <cellStyle name="표준 226 6 2" xfId="2345"/>
    <cellStyle name="표준 226 6 3" xfId="3937"/>
    <cellStyle name="표준 226 6 4" xfId="5527"/>
    <cellStyle name="표준 226 6_M.S" xfId="6987"/>
    <cellStyle name="표준 226 7" xfId="2120"/>
    <cellStyle name="표준 226 8" xfId="3712"/>
    <cellStyle name="표준 226 9" xfId="5302"/>
    <cellStyle name="표준 226_M.S" xfId="6978"/>
    <cellStyle name="표준 227" xfId="527"/>
    <cellStyle name="표준 227 2" xfId="579"/>
    <cellStyle name="표준 227 2 2" xfId="807"/>
    <cellStyle name="표준 227 2 2 2" xfId="2398"/>
    <cellStyle name="표준 227 2 2 3" xfId="3990"/>
    <cellStyle name="표준 227 2 2 4" xfId="5580"/>
    <cellStyle name="표준 227 2 2_M.S" xfId="6990"/>
    <cellStyle name="표준 227 2 3" xfId="2173"/>
    <cellStyle name="표준 227 2 4" xfId="3765"/>
    <cellStyle name="표준 227 2 5" xfId="5355"/>
    <cellStyle name="표준 227 2_M.S" xfId="6989"/>
    <cellStyle name="표준 227 3" xfId="599"/>
    <cellStyle name="표준 227 3 2" xfId="827"/>
    <cellStyle name="표준 227 3 2 2" xfId="2418"/>
    <cellStyle name="표준 227 3 2 3" xfId="4010"/>
    <cellStyle name="표준 227 3 2 4" xfId="5600"/>
    <cellStyle name="표준 227 3 2_M.S" xfId="6992"/>
    <cellStyle name="표준 227 3 3" xfId="2193"/>
    <cellStyle name="표준 227 3 4" xfId="3785"/>
    <cellStyle name="표준 227 3 5" xfId="5375"/>
    <cellStyle name="표준 227 3_M.S" xfId="6991"/>
    <cellStyle name="표준 227 4" xfId="611"/>
    <cellStyle name="표준 227 4 2" xfId="839"/>
    <cellStyle name="표준 227 4 2 2" xfId="2430"/>
    <cellStyle name="표준 227 4 2 3" xfId="4022"/>
    <cellStyle name="표준 227 4 2 4" xfId="5612"/>
    <cellStyle name="표준 227 4 2_M.S" xfId="6994"/>
    <cellStyle name="표준 227 4 3" xfId="2205"/>
    <cellStyle name="표준 227 4 4" xfId="3797"/>
    <cellStyle name="표준 227 4 5" xfId="5387"/>
    <cellStyle name="표준 227 4_M.S" xfId="6993"/>
    <cellStyle name="표준 227 5" xfId="627"/>
    <cellStyle name="표준 227 5 2" xfId="855"/>
    <cellStyle name="표준 227 5 2 2" xfId="2446"/>
    <cellStyle name="표준 227 5 2 3" xfId="4038"/>
    <cellStyle name="표준 227 5 2 4" xfId="5628"/>
    <cellStyle name="표준 227 5 2_M.S" xfId="6996"/>
    <cellStyle name="표준 227 5 3" xfId="2221"/>
    <cellStyle name="표준 227 5 4" xfId="3813"/>
    <cellStyle name="표준 227 5 5" xfId="5403"/>
    <cellStyle name="표준 227 5_M.S" xfId="6995"/>
    <cellStyle name="표준 227 6" xfId="755"/>
    <cellStyle name="표준 227 6 2" xfId="2346"/>
    <cellStyle name="표준 227 6 3" xfId="3938"/>
    <cellStyle name="표준 227 6 4" xfId="5528"/>
    <cellStyle name="표준 227 6_M.S" xfId="6997"/>
    <cellStyle name="표준 227 7" xfId="2121"/>
    <cellStyle name="표준 227 8" xfId="3713"/>
    <cellStyle name="표준 227 9" xfId="5303"/>
    <cellStyle name="표준 227_M.S" xfId="6988"/>
    <cellStyle name="표준 228" xfId="528"/>
    <cellStyle name="표준 228 2" xfId="576"/>
    <cellStyle name="표준 228 2 2" xfId="804"/>
    <cellStyle name="표준 228 2 2 2" xfId="2395"/>
    <cellStyle name="표준 228 2 2 3" xfId="3987"/>
    <cellStyle name="표준 228 2 2 4" xfId="5577"/>
    <cellStyle name="표준 228 2 2_M.S" xfId="7000"/>
    <cellStyle name="표준 228 2 3" xfId="2170"/>
    <cellStyle name="표준 228 2 4" xfId="3762"/>
    <cellStyle name="표준 228 2 5" xfId="5352"/>
    <cellStyle name="표준 228 2_M.S" xfId="6999"/>
    <cellStyle name="표준 228 3" xfId="596"/>
    <cellStyle name="표준 228 3 2" xfId="824"/>
    <cellStyle name="표준 228 3 2 2" xfId="2415"/>
    <cellStyle name="표준 228 3 2 3" xfId="4007"/>
    <cellStyle name="표준 228 3 2 4" xfId="5597"/>
    <cellStyle name="표준 228 3 2_M.S" xfId="7002"/>
    <cellStyle name="표준 228 3 3" xfId="2190"/>
    <cellStyle name="표준 228 3 4" xfId="3782"/>
    <cellStyle name="표준 228 3 5" xfId="5372"/>
    <cellStyle name="표준 228 3_M.S" xfId="7001"/>
    <cellStyle name="표준 228 4" xfId="608"/>
    <cellStyle name="표준 228 4 2" xfId="836"/>
    <cellStyle name="표준 228 4 2 2" xfId="2427"/>
    <cellStyle name="표준 228 4 2 3" xfId="4019"/>
    <cellStyle name="표준 228 4 2 4" xfId="5609"/>
    <cellStyle name="표준 228 4 2_M.S" xfId="7004"/>
    <cellStyle name="표준 228 4 3" xfId="2202"/>
    <cellStyle name="표준 228 4 4" xfId="3794"/>
    <cellStyle name="표준 228 4 5" xfId="5384"/>
    <cellStyle name="표준 228 4_M.S" xfId="7003"/>
    <cellStyle name="표준 228 5" xfId="623"/>
    <cellStyle name="표준 228 5 2" xfId="851"/>
    <cellStyle name="표준 228 5 2 2" xfId="2442"/>
    <cellStyle name="표준 228 5 2 3" xfId="4034"/>
    <cellStyle name="표준 228 5 2 4" xfId="5624"/>
    <cellStyle name="표준 228 5 2_M.S" xfId="7006"/>
    <cellStyle name="표준 228 5 3" xfId="2217"/>
    <cellStyle name="표준 228 5 4" xfId="3809"/>
    <cellStyle name="표준 228 5 5" xfId="5399"/>
    <cellStyle name="표준 228 5_M.S" xfId="7005"/>
    <cellStyle name="표준 228 6" xfId="756"/>
    <cellStyle name="표준 228 6 2" xfId="2347"/>
    <cellStyle name="표준 228 6 3" xfId="3939"/>
    <cellStyle name="표준 228 6 4" xfId="5529"/>
    <cellStyle name="표준 228 6_M.S" xfId="7007"/>
    <cellStyle name="표준 228 7" xfId="2122"/>
    <cellStyle name="표준 228 8" xfId="3714"/>
    <cellStyle name="표준 228 9" xfId="5304"/>
    <cellStyle name="표준 228_M.S" xfId="6998"/>
    <cellStyle name="표준 229" xfId="158"/>
    <cellStyle name="표준 23" xfId="159"/>
    <cellStyle name="표준 230" xfId="160"/>
    <cellStyle name="표준 231" xfId="161"/>
    <cellStyle name="표준 232" xfId="162"/>
    <cellStyle name="표준 233" xfId="163"/>
    <cellStyle name="표준 234" xfId="164"/>
    <cellStyle name="표준 235" xfId="165"/>
    <cellStyle name="표준 236" xfId="166"/>
    <cellStyle name="표준 237" xfId="167"/>
    <cellStyle name="표준 238" xfId="168"/>
    <cellStyle name="표준 239" xfId="169"/>
    <cellStyle name="표준 24" xfId="170"/>
    <cellStyle name="표준 240" xfId="171"/>
    <cellStyle name="표준 241" xfId="172"/>
    <cellStyle name="표준 242" xfId="173"/>
    <cellStyle name="표준 243" xfId="174"/>
    <cellStyle name="표준 244" xfId="175"/>
    <cellStyle name="표준 245" xfId="176"/>
    <cellStyle name="표준 246" xfId="177"/>
    <cellStyle name="표준 247" xfId="529"/>
    <cellStyle name="표준 247 2" xfId="757"/>
    <cellStyle name="표준 247 2 2" xfId="2348"/>
    <cellStyle name="표준 247 2 3" xfId="3940"/>
    <cellStyle name="표준 247 2 4" xfId="5530"/>
    <cellStyle name="표준 247 2_M.S" xfId="7009"/>
    <cellStyle name="표준 247 3" xfId="2123"/>
    <cellStyle name="표준 247 4" xfId="3715"/>
    <cellStyle name="표준 247 5" xfId="5305"/>
    <cellStyle name="표준 247_M.S" xfId="7008"/>
    <cellStyle name="표준 248" xfId="530"/>
    <cellStyle name="표준 248 2" xfId="758"/>
    <cellStyle name="표준 248 2 2" xfId="2349"/>
    <cellStyle name="표준 248 2 3" xfId="3941"/>
    <cellStyle name="표준 248 2 4" xfId="5531"/>
    <cellStyle name="표준 248 2_M.S" xfId="7011"/>
    <cellStyle name="표준 248 3" xfId="2124"/>
    <cellStyle name="표준 248 4" xfId="3716"/>
    <cellStyle name="표준 248 5" xfId="5306"/>
    <cellStyle name="표준 248_M.S" xfId="7010"/>
    <cellStyle name="표준 249" xfId="531"/>
    <cellStyle name="표준 249 2" xfId="759"/>
    <cellStyle name="표준 249 2 2" xfId="2350"/>
    <cellStyle name="표준 249 2 3" xfId="3942"/>
    <cellStyle name="표준 249 2 4" xfId="5532"/>
    <cellStyle name="표준 249 2_M.S" xfId="7013"/>
    <cellStyle name="표준 249 3" xfId="2125"/>
    <cellStyle name="표준 249 4" xfId="3717"/>
    <cellStyle name="표준 249 5" xfId="5307"/>
    <cellStyle name="표준 249_M.S" xfId="7012"/>
    <cellStyle name="표준 25" xfId="178"/>
    <cellStyle name="표준 250" xfId="532"/>
    <cellStyle name="표준 250 2" xfId="760"/>
    <cellStyle name="표준 250 2 2" xfId="2351"/>
    <cellStyle name="표준 250 2 3" xfId="3943"/>
    <cellStyle name="표준 250 2 4" xfId="5533"/>
    <cellStyle name="표준 250 2_M.S" xfId="7015"/>
    <cellStyle name="표준 250 3" xfId="2126"/>
    <cellStyle name="표준 250 4" xfId="3718"/>
    <cellStyle name="표준 250 5" xfId="5308"/>
    <cellStyle name="표준 250_M.S" xfId="7014"/>
    <cellStyle name="표준 251" xfId="533"/>
    <cellStyle name="표준 251 2" xfId="761"/>
    <cellStyle name="표준 251 2 2" xfId="2352"/>
    <cellStyle name="표준 251 2 3" xfId="3944"/>
    <cellStyle name="표준 251 2 4" xfId="5534"/>
    <cellStyle name="표준 251 2_M.S" xfId="7017"/>
    <cellStyle name="표준 251 3" xfId="2127"/>
    <cellStyle name="표준 251 4" xfId="3719"/>
    <cellStyle name="표준 251 5" xfId="5309"/>
    <cellStyle name="표준 251_M.S" xfId="7016"/>
    <cellStyle name="표준 252" xfId="534"/>
    <cellStyle name="표준 252 2" xfId="762"/>
    <cellStyle name="표준 252 2 2" xfId="2353"/>
    <cellStyle name="표준 252 2 3" xfId="3945"/>
    <cellStyle name="표준 252 2 4" xfId="5535"/>
    <cellStyle name="표준 252 2_M.S" xfId="7019"/>
    <cellStyle name="표준 252 3" xfId="2128"/>
    <cellStyle name="표준 252 4" xfId="3720"/>
    <cellStyle name="표준 252 5" xfId="5310"/>
    <cellStyle name="표준 252_M.S" xfId="7018"/>
    <cellStyle name="표준 253" xfId="535"/>
    <cellStyle name="표준 253 2" xfId="763"/>
    <cellStyle name="표준 253 2 2" xfId="2354"/>
    <cellStyle name="표준 253 2 3" xfId="3946"/>
    <cellStyle name="표준 253 2 4" xfId="5536"/>
    <cellStyle name="표준 253 2_M.S" xfId="7021"/>
    <cellStyle name="표준 253 3" xfId="2129"/>
    <cellStyle name="표준 253 4" xfId="3721"/>
    <cellStyle name="표준 253 5" xfId="5311"/>
    <cellStyle name="표준 253_M.S" xfId="7020"/>
    <cellStyle name="표준 254" xfId="536"/>
    <cellStyle name="표준 254 2" xfId="764"/>
    <cellStyle name="표준 254 2 2" xfId="2355"/>
    <cellStyle name="표준 254 2 3" xfId="3947"/>
    <cellStyle name="표준 254 2 4" xfId="5537"/>
    <cellStyle name="표준 254 2_M.S" xfId="7023"/>
    <cellStyle name="표준 254 3" xfId="2130"/>
    <cellStyle name="표준 254 4" xfId="3722"/>
    <cellStyle name="표준 254 5" xfId="5312"/>
    <cellStyle name="표준 254_M.S" xfId="7022"/>
    <cellStyle name="표준 255" xfId="537"/>
    <cellStyle name="표준 255 2" xfId="765"/>
    <cellStyle name="표준 255 2 2" xfId="2356"/>
    <cellStyle name="표준 255 2 3" xfId="3948"/>
    <cellStyle name="표준 255 2 4" xfId="5538"/>
    <cellStyle name="표준 255 2_M.S" xfId="7025"/>
    <cellStyle name="표준 255 3" xfId="2131"/>
    <cellStyle name="표준 255 4" xfId="3723"/>
    <cellStyle name="표준 255 5" xfId="5313"/>
    <cellStyle name="표준 255_M.S" xfId="7024"/>
    <cellStyle name="표준 256" xfId="179"/>
    <cellStyle name="표준 257" xfId="180"/>
    <cellStyle name="표준 258" xfId="181"/>
    <cellStyle name="표준 259" xfId="182"/>
    <cellStyle name="표준 26" xfId="183"/>
    <cellStyle name="표준 260" xfId="184"/>
    <cellStyle name="표준 261" xfId="185"/>
    <cellStyle name="표준 262" xfId="186"/>
    <cellStyle name="표준 263" xfId="187"/>
    <cellStyle name="표준 264" xfId="188"/>
    <cellStyle name="표준 265" xfId="189"/>
    <cellStyle name="표준 266" xfId="190"/>
    <cellStyle name="표준 267" xfId="191"/>
    <cellStyle name="표준 268" xfId="192"/>
    <cellStyle name="표준 269" xfId="193"/>
    <cellStyle name="표준 27" xfId="194"/>
    <cellStyle name="표준 270" xfId="195"/>
    <cellStyle name="표준 271" xfId="196"/>
    <cellStyle name="표준 272" xfId="197"/>
    <cellStyle name="표준 273" xfId="198"/>
    <cellStyle name="표준 274" xfId="199"/>
    <cellStyle name="표준 275" xfId="200"/>
    <cellStyle name="표준 276" xfId="201"/>
    <cellStyle name="표준 277" xfId="202"/>
    <cellStyle name="표준 278" xfId="203"/>
    <cellStyle name="표준 279" xfId="204"/>
    <cellStyle name="표준 28" xfId="205"/>
    <cellStyle name="표준 280" xfId="206"/>
    <cellStyle name="표준 281" xfId="207"/>
    <cellStyle name="표준 282" xfId="208"/>
    <cellStyle name="표준 283" xfId="209"/>
    <cellStyle name="표준 284" xfId="210"/>
    <cellStyle name="표준 285" xfId="211"/>
    <cellStyle name="표준 286" xfId="212"/>
    <cellStyle name="표준 287" xfId="213"/>
    <cellStyle name="표준 288" xfId="214"/>
    <cellStyle name="표준 289" xfId="215"/>
    <cellStyle name="표준 29" xfId="216"/>
    <cellStyle name="표준 290" xfId="217"/>
    <cellStyle name="표준 291" xfId="218"/>
    <cellStyle name="표준 292" xfId="219"/>
    <cellStyle name="표준 293" xfId="220"/>
    <cellStyle name="표준 294" xfId="221"/>
    <cellStyle name="표준 295" xfId="222"/>
    <cellStyle name="표준 296" xfId="223"/>
    <cellStyle name="표준 297" xfId="224"/>
    <cellStyle name="표준 298" xfId="225"/>
    <cellStyle name="표준 299" xfId="226"/>
    <cellStyle name="표준 3" xfId="227"/>
    <cellStyle name="표준 30" xfId="228"/>
    <cellStyle name="표준 300" xfId="229"/>
    <cellStyle name="표준 301" xfId="230"/>
    <cellStyle name="표준 302" xfId="231"/>
    <cellStyle name="표준 303" xfId="232"/>
    <cellStyle name="표준 304" xfId="233"/>
    <cellStyle name="표준 305" xfId="234"/>
    <cellStyle name="표준 306" xfId="235"/>
    <cellStyle name="표준 307" xfId="236"/>
    <cellStyle name="표준 308" xfId="237"/>
    <cellStyle name="표준 309" xfId="238"/>
    <cellStyle name="표준 31" xfId="239"/>
    <cellStyle name="표준 310" xfId="240"/>
    <cellStyle name="표준 311" xfId="241"/>
    <cellStyle name="표준 312" xfId="242"/>
    <cellStyle name="표준 313" xfId="243"/>
    <cellStyle name="표준 314" xfId="244"/>
    <cellStyle name="표준 315" xfId="245"/>
    <cellStyle name="표준 316" xfId="246"/>
    <cellStyle name="표준 317" xfId="247"/>
    <cellStyle name="표준 318" xfId="248"/>
    <cellStyle name="표준 319" xfId="249"/>
    <cellStyle name="표준 32" xfId="250"/>
    <cellStyle name="표준 320" xfId="251"/>
    <cellStyle name="표준 321" xfId="252"/>
    <cellStyle name="표준 322" xfId="253"/>
    <cellStyle name="표준 323" xfId="254"/>
    <cellStyle name="표준 324" xfId="255"/>
    <cellStyle name="표준 325" xfId="256"/>
    <cellStyle name="표준 326" xfId="257"/>
    <cellStyle name="표준 327" xfId="258"/>
    <cellStyle name="표준 328" xfId="259"/>
    <cellStyle name="표준 329" xfId="260"/>
    <cellStyle name="표준 33" xfId="261"/>
    <cellStyle name="표준 330" xfId="262"/>
    <cellStyle name="표준 331" xfId="263"/>
    <cellStyle name="표준 332" xfId="264"/>
    <cellStyle name="표준 333" xfId="265"/>
    <cellStyle name="표준 334" xfId="266"/>
    <cellStyle name="표준 335" xfId="267"/>
    <cellStyle name="표준 336" xfId="268"/>
    <cellStyle name="표준 337" xfId="269"/>
    <cellStyle name="표준 338" xfId="270"/>
    <cellStyle name="표준 339" xfId="271"/>
    <cellStyle name="표준 34" xfId="272"/>
    <cellStyle name="표준 340" xfId="273"/>
    <cellStyle name="표준 341" xfId="274"/>
    <cellStyle name="표준 342" xfId="275"/>
    <cellStyle name="표준 343" xfId="276"/>
    <cellStyle name="표준 344" xfId="277"/>
    <cellStyle name="표준 345" xfId="278"/>
    <cellStyle name="표준 346" xfId="279"/>
    <cellStyle name="표준 347" xfId="280"/>
    <cellStyle name="표준 348" xfId="281"/>
    <cellStyle name="표준 349" xfId="282"/>
    <cellStyle name="표준 35" xfId="283"/>
    <cellStyle name="표준 350" xfId="284"/>
    <cellStyle name="표준 351" xfId="285"/>
    <cellStyle name="표준 352" xfId="286"/>
    <cellStyle name="표준 353" xfId="287"/>
    <cellStyle name="표준 354" xfId="288"/>
    <cellStyle name="표준 355" xfId="289"/>
    <cellStyle name="표준 356" xfId="290"/>
    <cellStyle name="표준 357" xfId="291"/>
    <cellStyle name="표준 358" xfId="292"/>
    <cellStyle name="표준 359" xfId="293"/>
    <cellStyle name="표준 36" xfId="294"/>
    <cellStyle name="표준 360" xfId="295"/>
    <cellStyle name="표준 361" xfId="296"/>
    <cellStyle name="표준 362" xfId="297"/>
    <cellStyle name="표준 363" xfId="298"/>
    <cellStyle name="표준 364" xfId="299"/>
    <cellStyle name="표준 365" xfId="300"/>
    <cellStyle name="표준 366" xfId="301"/>
    <cellStyle name="표준 367" xfId="302"/>
    <cellStyle name="표준 368" xfId="303"/>
    <cellStyle name="표준 369" xfId="304"/>
    <cellStyle name="표준 37" xfId="305"/>
    <cellStyle name="표준 370" xfId="306"/>
    <cellStyle name="표준 371" xfId="307"/>
    <cellStyle name="표준 372" xfId="308"/>
    <cellStyle name="표준 373" xfId="309"/>
    <cellStyle name="표준 374" xfId="310"/>
    <cellStyle name="표준 375" xfId="311"/>
    <cellStyle name="표준 376" xfId="312"/>
    <cellStyle name="표준 377" xfId="313"/>
    <cellStyle name="표준 378" xfId="314"/>
    <cellStyle name="표준 379" xfId="315"/>
    <cellStyle name="표준 38" xfId="316"/>
    <cellStyle name="표준 380" xfId="317"/>
    <cellStyle name="표준 381" xfId="318"/>
    <cellStyle name="표준 382" xfId="319"/>
    <cellStyle name="표준 383" xfId="320"/>
    <cellStyle name="표준 384" xfId="321"/>
    <cellStyle name="표준 385" xfId="322"/>
    <cellStyle name="표준 386" xfId="323"/>
    <cellStyle name="표준 387" xfId="324"/>
    <cellStyle name="표준 388" xfId="325"/>
    <cellStyle name="표준 389" xfId="326"/>
    <cellStyle name="표준 39" xfId="327"/>
    <cellStyle name="표준 390" xfId="328"/>
    <cellStyle name="표준 391" xfId="329"/>
    <cellStyle name="표준 392" xfId="330"/>
    <cellStyle name="표준 393" xfId="331"/>
    <cellStyle name="표준 394" xfId="332"/>
    <cellStyle name="표준 395" xfId="333"/>
    <cellStyle name="표준 396" xfId="334"/>
    <cellStyle name="표준 397" xfId="335"/>
    <cellStyle name="표준 398" xfId="336"/>
    <cellStyle name="표준 399" xfId="337"/>
    <cellStyle name="표준 4" xfId="338"/>
    <cellStyle name="표준 40" xfId="339"/>
    <cellStyle name="표준 400" xfId="340"/>
    <cellStyle name="표준 401" xfId="341"/>
    <cellStyle name="표준 402" xfId="342"/>
    <cellStyle name="표준 403" xfId="343"/>
    <cellStyle name="표준 404" xfId="344"/>
    <cellStyle name="표준 405" xfId="345"/>
    <cellStyle name="표준 406" xfId="346"/>
    <cellStyle name="표준 407" xfId="347"/>
    <cellStyle name="표준 408" xfId="348"/>
    <cellStyle name="표준 409" xfId="349"/>
    <cellStyle name="표준 41" xfId="350"/>
    <cellStyle name="표준 410" xfId="351"/>
    <cellStyle name="표준 411" xfId="352"/>
    <cellStyle name="표준 412" xfId="353"/>
    <cellStyle name="표준 413" xfId="354"/>
    <cellStyle name="표준 414" xfId="355"/>
    <cellStyle name="표준 415" xfId="356"/>
    <cellStyle name="표준 416" xfId="357"/>
    <cellStyle name="표준 417" xfId="358"/>
    <cellStyle name="표준 418" xfId="359"/>
    <cellStyle name="표준 419" xfId="360"/>
    <cellStyle name="표준 42" xfId="361"/>
    <cellStyle name="표준 420" xfId="362"/>
    <cellStyle name="표준 421" xfId="363"/>
    <cellStyle name="표준 422" xfId="364"/>
    <cellStyle name="표준 423" xfId="365"/>
    <cellStyle name="표준 424" xfId="366"/>
    <cellStyle name="표준 425" xfId="367"/>
    <cellStyle name="표준 426" xfId="368"/>
    <cellStyle name="표준 427" xfId="369"/>
    <cellStyle name="표준 428" xfId="370"/>
    <cellStyle name="표준 429" xfId="371"/>
    <cellStyle name="표준 43" xfId="372"/>
    <cellStyle name="표준 430" xfId="373"/>
    <cellStyle name="표준 431" xfId="374"/>
    <cellStyle name="표준 432" xfId="375"/>
    <cellStyle name="표준 433" xfId="376"/>
    <cellStyle name="표준 434" xfId="377"/>
    <cellStyle name="표준 435" xfId="378"/>
    <cellStyle name="표준 436" xfId="379"/>
    <cellStyle name="표준 437" xfId="380"/>
    <cellStyle name="표준 438" xfId="381"/>
    <cellStyle name="표준 439" xfId="382"/>
    <cellStyle name="표준 44" xfId="383"/>
    <cellStyle name="표준 440" xfId="384"/>
    <cellStyle name="표준 441" xfId="385"/>
    <cellStyle name="표준 442" xfId="386"/>
    <cellStyle name="표준 443" xfId="387"/>
    <cellStyle name="표준 444" xfId="388"/>
    <cellStyle name="표준 445" xfId="389"/>
    <cellStyle name="표준 446" xfId="390"/>
    <cellStyle name="표준 447" xfId="391"/>
    <cellStyle name="표준 448" xfId="392"/>
    <cellStyle name="표준 449" xfId="393"/>
    <cellStyle name="표준 45" xfId="394"/>
    <cellStyle name="표준 450" xfId="395"/>
    <cellStyle name="표준 451" xfId="396"/>
    <cellStyle name="표준 452" xfId="397"/>
    <cellStyle name="표준 453" xfId="398"/>
    <cellStyle name="표준 454" xfId="399"/>
    <cellStyle name="표준 455" xfId="400"/>
    <cellStyle name="표준 456" xfId="401"/>
    <cellStyle name="표준 457" xfId="402"/>
    <cellStyle name="표준 458" xfId="403"/>
    <cellStyle name="표준 459" xfId="404"/>
    <cellStyle name="표준 46" xfId="405"/>
    <cellStyle name="표준 460" xfId="406"/>
    <cellStyle name="표준 461" xfId="407"/>
    <cellStyle name="표준 462" xfId="466"/>
    <cellStyle name="표준 462 2" xfId="468"/>
    <cellStyle name="표준 462 2 2" xfId="696"/>
    <cellStyle name="표준 462 2 2 2" xfId="2287"/>
    <cellStyle name="표준 462 2 2 3" xfId="3879"/>
    <cellStyle name="표준 462 2 2 4" xfId="5469"/>
    <cellStyle name="표준 462 2 2_M.S" xfId="7028"/>
    <cellStyle name="표준 462 2 3" xfId="2062"/>
    <cellStyle name="표준 462 2 4" xfId="3654"/>
    <cellStyle name="표준 462 2 5" xfId="5244"/>
    <cellStyle name="표준 462 2_M.S" xfId="7027"/>
    <cellStyle name="표준 462 3" xfId="694"/>
    <cellStyle name="표준 462 3 2" xfId="2285"/>
    <cellStyle name="표준 462 3 3" xfId="3877"/>
    <cellStyle name="표준 462 3 4" xfId="5467"/>
    <cellStyle name="표준 462 3_M.S" xfId="7029"/>
    <cellStyle name="표준 462 4" xfId="2060"/>
    <cellStyle name="표준 462 5" xfId="3652"/>
    <cellStyle name="표준 462 6" xfId="5242"/>
    <cellStyle name="표준 462_M.S" xfId="7026"/>
    <cellStyle name="표준 463" xfId="538"/>
    <cellStyle name="표준 463 2" xfId="577"/>
    <cellStyle name="표준 463 2 2" xfId="805"/>
    <cellStyle name="표준 463 2 2 2" xfId="2396"/>
    <cellStyle name="표준 463 2 2 3" xfId="3988"/>
    <cellStyle name="표준 463 2 2 4" xfId="5578"/>
    <cellStyle name="표준 463 2 2_M.S" xfId="7032"/>
    <cellStyle name="표준 463 2 3" xfId="2171"/>
    <cellStyle name="표준 463 2 4" xfId="3763"/>
    <cellStyle name="표준 463 2 5" xfId="5353"/>
    <cellStyle name="표준 463 2_M.S" xfId="7031"/>
    <cellStyle name="표준 463 3" xfId="597"/>
    <cellStyle name="표준 463 3 2" xfId="825"/>
    <cellStyle name="표준 463 3 2 2" xfId="2416"/>
    <cellStyle name="표준 463 3 2 3" xfId="4008"/>
    <cellStyle name="표준 463 3 2 4" xfId="5598"/>
    <cellStyle name="표준 463 3 2_M.S" xfId="7034"/>
    <cellStyle name="표준 463 3 3" xfId="2191"/>
    <cellStyle name="표준 463 3 4" xfId="3783"/>
    <cellStyle name="표준 463 3 5" xfId="5373"/>
    <cellStyle name="표준 463 3_M.S" xfId="7033"/>
    <cellStyle name="표준 463 4" xfId="609"/>
    <cellStyle name="표준 463 4 2" xfId="837"/>
    <cellStyle name="표준 463 4 2 2" xfId="2428"/>
    <cellStyle name="표준 463 4 2 3" xfId="4020"/>
    <cellStyle name="표준 463 4 2 4" xfId="5610"/>
    <cellStyle name="표준 463 4 2_M.S" xfId="7036"/>
    <cellStyle name="표준 463 4 3" xfId="2203"/>
    <cellStyle name="표준 463 4 4" xfId="3795"/>
    <cellStyle name="표준 463 4 5" xfId="5385"/>
    <cellStyle name="표준 463 4_M.S" xfId="7035"/>
    <cellStyle name="표준 463 5" xfId="625"/>
    <cellStyle name="표준 463 5 2" xfId="853"/>
    <cellStyle name="표준 463 5 2 2" xfId="2444"/>
    <cellStyle name="표준 463 5 2 3" xfId="4036"/>
    <cellStyle name="표준 463 5 2 4" xfId="5626"/>
    <cellStyle name="표준 463 5 2_M.S" xfId="7038"/>
    <cellStyle name="표준 463 5 3" xfId="2219"/>
    <cellStyle name="표준 463 5 4" xfId="3811"/>
    <cellStyle name="표준 463 5 5" xfId="5401"/>
    <cellStyle name="표준 463 5_M.S" xfId="7037"/>
    <cellStyle name="표준 463 6" xfId="766"/>
    <cellStyle name="표준 463 6 2" xfId="2357"/>
    <cellStyle name="표준 463 6 3" xfId="3949"/>
    <cellStyle name="표준 463 6 4" xfId="5539"/>
    <cellStyle name="표준 463 6_M.S" xfId="7039"/>
    <cellStyle name="표준 463 7" xfId="2132"/>
    <cellStyle name="표준 463 8" xfId="3724"/>
    <cellStyle name="표준 463 9" xfId="5314"/>
    <cellStyle name="표준 463_M.S" xfId="7030"/>
    <cellStyle name="표준 464" xfId="539"/>
    <cellStyle name="표준 464 2" xfId="767"/>
    <cellStyle name="표준 464 2 2" xfId="2358"/>
    <cellStyle name="표준 464 2 3" xfId="3950"/>
    <cellStyle name="표준 464 2 4" xfId="5540"/>
    <cellStyle name="표준 464 2_M.S" xfId="7041"/>
    <cellStyle name="표준 464 3" xfId="2133"/>
    <cellStyle name="표준 464 4" xfId="3725"/>
    <cellStyle name="표준 464 5" xfId="5315"/>
    <cellStyle name="표준 464_M.S" xfId="7040"/>
    <cellStyle name="표준 465" xfId="540"/>
    <cellStyle name="표준 465 2" xfId="768"/>
    <cellStyle name="표준 465 2 2" xfId="2359"/>
    <cellStyle name="표준 465 2 3" xfId="3951"/>
    <cellStyle name="표준 465 2 4" xfId="5541"/>
    <cellStyle name="표준 465 2_M.S" xfId="7043"/>
    <cellStyle name="표준 465 3" xfId="2134"/>
    <cellStyle name="표준 465 4" xfId="3726"/>
    <cellStyle name="표준 465 5" xfId="5316"/>
    <cellStyle name="표준 465_M.S" xfId="7042"/>
    <cellStyle name="표준 466" xfId="541"/>
    <cellStyle name="표준 466 2" xfId="769"/>
    <cellStyle name="표준 466 2 2" xfId="2360"/>
    <cellStyle name="표준 466 2 3" xfId="3952"/>
    <cellStyle name="표준 466 2 4" xfId="5542"/>
    <cellStyle name="표준 466 2_M.S" xfId="7045"/>
    <cellStyle name="표준 466 3" xfId="2135"/>
    <cellStyle name="표준 466 4" xfId="3727"/>
    <cellStyle name="표준 466 5" xfId="5317"/>
    <cellStyle name="표준 466_M.S" xfId="7044"/>
    <cellStyle name="표준 467" xfId="542"/>
    <cellStyle name="표준 467 2" xfId="770"/>
    <cellStyle name="표준 467 2 2" xfId="2361"/>
    <cellStyle name="표준 467 2 3" xfId="3953"/>
    <cellStyle name="표준 467 2 4" xfId="5543"/>
    <cellStyle name="표준 467 2_M.S" xfId="7047"/>
    <cellStyle name="표준 467 3" xfId="2136"/>
    <cellStyle name="표준 467 4" xfId="3728"/>
    <cellStyle name="표준 467 5" xfId="5318"/>
    <cellStyle name="표준 467_M.S" xfId="7046"/>
    <cellStyle name="표준 468" xfId="543"/>
    <cellStyle name="표준 468 2" xfId="771"/>
    <cellStyle name="표준 468 2 2" xfId="2362"/>
    <cellStyle name="표준 468 2 3" xfId="3954"/>
    <cellStyle name="표준 468 2 4" xfId="5544"/>
    <cellStyle name="표준 468 2_M.S" xfId="7049"/>
    <cellStyle name="표준 468 3" xfId="2137"/>
    <cellStyle name="표준 468 4" xfId="3729"/>
    <cellStyle name="표준 468 5" xfId="5319"/>
    <cellStyle name="표준 468_M.S" xfId="7048"/>
    <cellStyle name="표준 469" xfId="544"/>
    <cellStyle name="표준 469 2" xfId="772"/>
    <cellStyle name="표준 469 2 2" xfId="2363"/>
    <cellStyle name="표준 469 2 3" xfId="3955"/>
    <cellStyle name="표준 469 2 4" xfId="5545"/>
    <cellStyle name="표준 469 2_M.S" xfId="7051"/>
    <cellStyle name="표준 469 3" xfId="2138"/>
    <cellStyle name="표준 469 4" xfId="3730"/>
    <cellStyle name="표준 469 5" xfId="5320"/>
    <cellStyle name="표준 469_M.S" xfId="7050"/>
    <cellStyle name="표준 47" xfId="408"/>
    <cellStyle name="표준 470" xfId="545"/>
    <cellStyle name="표준 470 2" xfId="773"/>
    <cellStyle name="표준 470 2 2" xfId="2364"/>
    <cellStyle name="표준 470 2 3" xfId="3956"/>
    <cellStyle name="표준 470 2 4" xfId="5546"/>
    <cellStyle name="표준 470 2_M.S" xfId="7053"/>
    <cellStyle name="표준 470 3" xfId="2139"/>
    <cellStyle name="표준 470 4" xfId="3731"/>
    <cellStyle name="표준 470 5" xfId="5321"/>
    <cellStyle name="표준 470_M.S" xfId="7052"/>
    <cellStyle name="표준 471" xfId="546"/>
    <cellStyle name="표준 471 2" xfId="774"/>
    <cellStyle name="표준 471 2 2" xfId="2365"/>
    <cellStyle name="표준 471 2 3" xfId="3957"/>
    <cellStyle name="표준 471 2 4" xfId="5547"/>
    <cellStyle name="표준 471 2_M.S" xfId="7055"/>
    <cellStyle name="표준 471 3" xfId="2140"/>
    <cellStyle name="표준 471 4" xfId="3732"/>
    <cellStyle name="표준 471 5" xfId="5322"/>
    <cellStyle name="표준 471_M.S" xfId="7054"/>
    <cellStyle name="표준 472" xfId="547"/>
    <cellStyle name="표준 472 2" xfId="775"/>
    <cellStyle name="표준 472 2 2" xfId="2366"/>
    <cellStyle name="표준 472 2 3" xfId="3958"/>
    <cellStyle name="표준 472 2 4" xfId="5548"/>
    <cellStyle name="표준 472 2_M.S" xfId="7057"/>
    <cellStyle name="표준 472 3" xfId="2141"/>
    <cellStyle name="표준 472 4" xfId="3733"/>
    <cellStyle name="표준 472 5" xfId="5323"/>
    <cellStyle name="표준 472_M.S" xfId="7056"/>
    <cellStyle name="표준 473" xfId="548"/>
    <cellStyle name="표준 473 2" xfId="776"/>
    <cellStyle name="표준 473 2 2" xfId="2367"/>
    <cellStyle name="표준 473 2 3" xfId="3959"/>
    <cellStyle name="표준 473 2 4" xfId="5549"/>
    <cellStyle name="표준 473 2_M.S" xfId="7059"/>
    <cellStyle name="표준 473 3" xfId="2142"/>
    <cellStyle name="표준 473 4" xfId="3734"/>
    <cellStyle name="표준 473 5" xfId="5324"/>
    <cellStyle name="표준 473_M.S" xfId="7058"/>
    <cellStyle name="표준 474" xfId="549"/>
    <cellStyle name="표준 474 2" xfId="777"/>
    <cellStyle name="표준 474 2 2" xfId="2368"/>
    <cellStyle name="표준 474 2 3" xfId="3960"/>
    <cellStyle name="표준 474 2 4" xfId="5550"/>
    <cellStyle name="표준 474 2_M.S" xfId="7061"/>
    <cellStyle name="표준 474 3" xfId="2143"/>
    <cellStyle name="표준 474 4" xfId="3735"/>
    <cellStyle name="표준 474 5" xfId="5325"/>
    <cellStyle name="표준 474_M.S" xfId="7060"/>
    <cellStyle name="표준 475" xfId="550"/>
    <cellStyle name="표준 475 2" xfId="778"/>
    <cellStyle name="표준 475 2 2" xfId="2369"/>
    <cellStyle name="표준 475 2 3" xfId="3961"/>
    <cellStyle name="표준 475 2 4" xfId="5551"/>
    <cellStyle name="표준 475 2_M.S" xfId="7063"/>
    <cellStyle name="표준 475 3" xfId="2144"/>
    <cellStyle name="표준 475 4" xfId="3736"/>
    <cellStyle name="표준 475 5" xfId="5326"/>
    <cellStyle name="표준 475_M.S" xfId="7062"/>
    <cellStyle name="표준 476" xfId="551"/>
    <cellStyle name="표준 476 2" xfId="779"/>
    <cellStyle name="표준 476 2 2" xfId="2370"/>
    <cellStyle name="표준 476 2 3" xfId="3962"/>
    <cellStyle name="표준 476 2 4" xfId="5552"/>
    <cellStyle name="표준 476 2_M.S" xfId="7065"/>
    <cellStyle name="표준 476 3" xfId="2145"/>
    <cellStyle name="표준 476 4" xfId="3737"/>
    <cellStyle name="표준 476 5" xfId="5327"/>
    <cellStyle name="표준 476_M.S" xfId="7064"/>
    <cellStyle name="표준 477" xfId="552"/>
    <cellStyle name="표준 477 2" xfId="780"/>
    <cellStyle name="표준 477 2 2" xfId="2371"/>
    <cellStyle name="표준 477 2 3" xfId="3963"/>
    <cellStyle name="표준 477 2 4" xfId="5553"/>
    <cellStyle name="표준 477 2_M.S" xfId="7067"/>
    <cellStyle name="표준 477 3" xfId="2146"/>
    <cellStyle name="표준 477 4" xfId="3738"/>
    <cellStyle name="표준 477 5" xfId="5328"/>
    <cellStyle name="표준 477_M.S" xfId="7066"/>
    <cellStyle name="표준 478" xfId="553"/>
    <cellStyle name="표준 478 2" xfId="781"/>
    <cellStyle name="표준 478 2 2" xfId="2372"/>
    <cellStyle name="표준 478 2 3" xfId="3964"/>
    <cellStyle name="표준 478 2 4" xfId="5554"/>
    <cellStyle name="표준 478 2_M.S" xfId="7069"/>
    <cellStyle name="표준 478 3" xfId="2147"/>
    <cellStyle name="표준 478 4" xfId="3739"/>
    <cellStyle name="표준 478 5" xfId="5329"/>
    <cellStyle name="표준 478_M.S" xfId="7068"/>
    <cellStyle name="표준 479" xfId="554"/>
    <cellStyle name="표준 479 2" xfId="782"/>
    <cellStyle name="표준 479 2 2" xfId="2373"/>
    <cellStyle name="표준 479 2 3" xfId="3965"/>
    <cellStyle name="표준 479 2 4" xfId="5555"/>
    <cellStyle name="표준 479 2_M.S" xfId="7071"/>
    <cellStyle name="표준 479 3" xfId="2148"/>
    <cellStyle name="표준 479 4" xfId="3740"/>
    <cellStyle name="표준 479 5" xfId="5330"/>
    <cellStyle name="표준 479_M.S" xfId="7070"/>
    <cellStyle name="표준 48" xfId="409"/>
    <cellStyle name="표준 480" xfId="555"/>
    <cellStyle name="표준 480 2" xfId="783"/>
    <cellStyle name="표준 480 2 2" xfId="2374"/>
    <cellStyle name="표준 480 2 3" xfId="3966"/>
    <cellStyle name="표준 480 2 4" xfId="5556"/>
    <cellStyle name="표준 480 2_M.S" xfId="7073"/>
    <cellStyle name="표준 480 3" xfId="2149"/>
    <cellStyle name="표준 480 4" xfId="3741"/>
    <cellStyle name="표준 480 5" xfId="5331"/>
    <cellStyle name="표준 480_M.S" xfId="7072"/>
    <cellStyle name="표준 481" xfId="556"/>
    <cellStyle name="표준 481 2" xfId="784"/>
    <cellStyle name="표준 481 2 2" xfId="2375"/>
    <cellStyle name="표준 481 2 3" xfId="3967"/>
    <cellStyle name="표준 481 2 4" xfId="5557"/>
    <cellStyle name="표준 481 2_M.S" xfId="7075"/>
    <cellStyle name="표준 481 3" xfId="2150"/>
    <cellStyle name="표준 481 4" xfId="3742"/>
    <cellStyle name="표준 481 5" xfId="5332"/>
    <cellStyle name="표준 481_M.S" xfId="7074"/>
    <cellStyle name="표준 482" xfId="557"/>
    <cellStyle name="표준 482 2" xfId="785"/>
    <cellStyle name="표준 482 2 2" xfId="2376"/>
    <cellStyle name="표준 482 2 3" xfId="3968"/>
    <cellStyle name="표준 482 2 4" xfId="5558"/>
    <cellStyle name="표준 482 2_M.S" xfId="7077"/>
    <cellStyle name="표준 482 3" xfId="2151"/>
    <cellStyle name="표준 482 4" xfId="3743"/>
    <cellStyle name="표준 482 5" xfId="5333"/>
    <cellStyle name="표준 482_M.S" xfId="7076"/>
    <cellStyle name="표준 483" xfId="558"/>
    <cellStyle name="표준 483 2" xfId="786"/>
    <cellStyle name="표준 483 2 2" xfId="2377"/>
    <cellStyle name="표준 483 2 3" xfId="3969"/>
    <cellStyle name="표준 483 2 4" xfId="5559"/>
    <cellStyle name="표준 483 2_M.S" xfId="7079"/>
    <cellStyle name="표준 483 3" xfId="2152"/>
    <cellStyle name="표준 483 4" xfId="3744"/>
    <cellStyle name="표준 483 5" xfId="5334"/>
    <cellStyle name="표준 483_M.S" xfId="7078"/>
    <cellStyle name="표준 484" xfId="559"/>
    <cellStyle name="표준 484 2" xfId="787"/>
    <cellStyle name="표준 484 2 2" xfId="2378"/>
    <cellStyle name="표준 484 2 3" xfId="3970"/>
    <cellStyle name="표준 484 2 4" xfId="5560"/>
    <cellStyle name="표준 484 2_M.S" xfId="7081"/>
    <cellStyle name="표준 484 3" xfId="2153"/>
    <cellStyle name="표준 484 4" xfId="3745"/>
    <cellStyle name="표준 484 5" xfId="5335"/>
    <cellStyle name="표준 484_M.S" xfId="7080"/>
    <cellStyle name="표준 485" xfId="560"/>
    <cellStyle name="표준 485 2" xfId="788"/>
    <cellStyle name="표준 485 2 2" xfId="2379"/>
    <cellStyle name="표준 485 2 3" xfId="3971"/>
    <cellStyle name="표준 485 2 4" xfId="5561"/>
    <cellStyle name="표준 485 2_M.S" xfId="7083"/>
    <cellStyle name="표준 485 3" xfId="2154"/>
    <cellStyle name="표준 485 4" xfId="3746"/>
    <cellStyle name="표준 485 5" xfId="5336"/>
    <cellStyle name="표준 485_M.S" xfId="7082"/>
    <cellStyle name="표준 486" xfId="561"/>
    <cellStyle name="표준 486 2" xfId="578"/>
    <cellStyle name="표준 486 2 2" xfId="806"/>
    <cellStyle name="표준 486 2 2 2" xfId="2397"/>
    <cellStyle name="표준 486 2 2 3" xfId="3989"/>
    <cellStyle name="표준 486 2 2 4" xfId="5579"/>
    <cellStyle name="표준 486 2 2_M.S" xfId="7086"/>
    <cellStyle name="표준 486 2 3" xfId="2172"/>
    <cellStyle name="표준 486 2 4" xfId="3764"/>
    <cellStyle name="표준 486 2 5" xfId="5354"/>
    <cellStyle name="표준 486 2_M.S" xfId="7085"/>
    <cellStyle name="표준 486 3" xfId="598"/>
    <cellStyle name="표준 486 3 2" xfId="826"/>
    <cellStyle name="표준 486 3 2 2" xfId="2417"/>
    <cellStyle name="표준 486 3 2 3" xfId="4009"/>
    <cellStyle name="표준 486 3 2 4" xfId="5599"/>
    <cellStyle name="표준 486 3 2_M.S" xfId="7088"/>
    <cellStyle name="표준 486 3 3" xfId="2192"/>
    <cellStyle name="표준 486 3 4" xfId="3784"/>
    <cellStyle name="표준 486 3 5" xfId="5374"/>
    <cellStyle name="표준 486 3_M.S" xfId="7087"/>
    <cellStyle name="표준 486 4" xfId="610"/>
    <cellStyle name="표준 486 4 2" xfId="838"/>
    <cellStyle name="표준 486 4 2 2" xfId="2429"/>
    <cellStyle name="표준 486 4 2 3" xfId="4021"/>
    <cellStyle name="표준 486 4 2 4" xfId="5611"/>
    <cellStyle name="표준 486 4 2_M.S" xfId="7090"/>
    <cellStyle name="표준 486 4 3" xfId="2204"/>
    <cellStyle name="표준 486 4 4" xfId="3796"/>
    <cellStyle name="표준 486 4 5" xfId="5386"/>
    <cellStyle name="표준 486 4_M.S" xfId="7089"/>
    <cellStyle name="표준 486 5" xfId="626"/>
    <cellStyle name="표준 486 5 2" xfId="854"/>
    <cellStyle name="표준 486 5 2 2" xfId="2445"/>
    <cellStyle name="표준 486 5 2 3" xfId="4037"/>
    <cellStyle name="표준 486 5 2 4" xfId="5627"/>
    <cellStyle name="표준 486 5 2_M.S" xfId="7092"/>
    <cellStyle name="표준 486 5 3" xfId="2220"/>
    <cellStyle name="표준 486 5 4" xfId="3812"/>
    <cellStyle name="표준 486 5 5" xfId="5402"/>
    <cellStyle name="표준 486 5_M.S" xfId="7091"/>
    <cellStyle name="표준 486 6" xfId="789"/>
    <cellStyle name="표준 486 6 2" xfId="2380"/>
    <cellStyle name="표준 486 6 3" xfId="3972"/>
    <cellStyle name="표준 486 6 4" xfId="5562"/>
    <cellStyle name="표준 486 6_M.S" xfId="7093"/>
    <cellStyle name="표준 486 7" xfId="2155"/>
    <cellStyle name="표준 486 8" xfId="3747"/>
    <cellStyle name="표준 486 9" xfId="5337"/>
    <cellStyle name="표준 486_M.S" xfId="7084"/>
    <cellStyle name="표준 487" xfId="562"/>
    <cellStyle name="표준 487 2" xfId="571"/>
    <cellStyle name="표준 487 2 2" xfId="799"/>
    <cellStyle name="표준 487 2 2 2" xfId="2390"/>
    <cellStyle name="표준 487 2 2 3" xfId="3982"/>
    <cellStyle name="표준 487 2 2 4" xfId="5572"/>
    <cellStyle name="표준 487 2 2_M.S" xfId="7096"/>
    <cellStyle name="표준 487 2 3" xfId="2165"/>
    <cellStyle name="표준 487 2 4" xfId="3757"/>
    <cellStyle name="표준 487 2 5" xfId="5347"/>
    <cellStyle name="표준 487 2_M.S" xfId="7095"/>
    <cellStyle name="표준 487 3" xfId="591"/>
    <cellStyle name="표준 487 3 2" xfId="819"/>
    <cellStyle name="표준 487 3 2 2" xfId="2410"/>
    <cellStyle name="표준 487 3 2 3" xfId="4002"/>
    <cellStyle name="표준 487 3 2 4" xfId="5592"/>
    <cellStyle name="표준 487 3 2_M.S" xfId="7098"/>
    <cellStyle name="표준 487 3 3" xfId="2185"/>
    <cellStyle name="표준 487 3 4" xfId="3777"/>
    <cellStyle name="표준 487 3 5" xfId="5367"/>
    <cellStyle name="표준 487 3_M.S" xfId="7097"/>
    <cellStyle name="표준 487 4" xfId="603"/>
    <cellStyle name="표준 487 4 2" xfId="831"/>
    <cellStyle name="표준 487 4 2 2" xfId="2422"/>
    <cellStyle name="표준 487 4 2 3" xfId="4014"/>
    <cellStyle name="표준 487 4 2 4" xfId="5604"/>
    <cellStyle name="표준 487 4 2_M.S" xfId="7100"/>
    <cellStyle name="표준 487 4 3" xfId="2197"/>
    <cellStyle name="표준 487 4 4" xfId="3789"/>
    <cellStyle name="표준 487 4 5" xfId="5379"/>
    <cellStyle name="표준 487 4_M.S" xfId="7099"/>
    <cellStyle name="표준 487 5" xfId="618"/>
    <cellStyle name="표준 487 5 2" xfId="846"/>
    <cellStyle name="표준 487 5 2 2" xfId="2437"/>
    <cellStyle name="표준 487 5 2 3" xfId="4029"/>
    <cellStyle name="표준 487 5 2 4" xfId="5619"/>
    <cellStyle name="표준 487 5 2_M.S" xfId="7102"/>
    <cellStyle name="표준 487 5 3" xfId="2212"/>
    <cellStyle name="표준 487 5 4" xfId="3804"/>
    <cellStyle name="표준 487 5 5" xfId="5394"/>
    <cellStyle name="표준 487 5_M.S" xfId="7101"/>
    <cellStyle name="표준 487 6" xfId="790"/>
    <cellStyle name="표준 487 6 2" xfId="2381"/>
    <cellStyle name="표준 487 6 3" xfId="3973"/>
    <cellStyle name="표준 487 6 4" xfId="5563"/>
    <cellStyle name="표준 487 6_M.S" xfId="7103"/>
    <cellStyle name="표준 487 7" xfId="2156"/>
    <cellStyle name="표준 487 8" xfId="3748"/>
    <cellStyle name="표준 487 9" xfId="5338"/>
    <cellStyle name="표준 487_M.S" xfId="7094"/>
    <cellStyle name="표준 488" xfId="563"/>
    <cellStyle name="표준 488 2" xfId="573"/>
    <cellStyle name="표준 488 2 2" xfId="801"/>
    <cellStyle name="표준 488 2 2 2" xfId="2392"/>
    <cellStyle name="표준 488 2 2 3" xfId="3984"/>
    <cellStyle name="표준 488 2 2 4" xfId="5574"/>
    <cellStyle name="표준 488 2 2_M.S" xfId="7106"/>
    <cellStyle name="표준 488 2 3" xfId="2167"/>
    <cellStyle name="표준 488 2 4" xfId="3759"/>
    <cellStyle name="표준 488 2 5" xfId="5349"/>
    <cellStyle name="표준 488 2_M.S" xfId="7105"/>
    <cellStyle name="표준 488 3" xfId="593"/>
    <cellStyle name="표준 488 3 2" xfId="821"/>
    <cellStyle name="표준 488 3 2 2" xfId="2412"/>
    <cellStyle name="표준 488 3 2 3" xfId="4004"/>
    <cellStyle name="표준 488 3 2 4" xfId="5594"/>
    <cellStyle name="표준 488 3 2_M.S" xfId="7108"/>
    <cellStyle name="표준 488 3 3" xfId="2187"/>
    <cellStyle name="표준 488 3 4" xfId="3779"/>
    <cellStyle name="표준 488 3 5" xfId="5369"/>
    <cellStyle name="표준 488 3_M.S" xfId="7107"/>
    <cellStyle name="표준 488 4" xfId="605"/>
    <cellStyle name="표준 488 4 2" xfId="833"/>
    <cellStyle name="표준 488 4 2 2" xfId="2424"/>
    <cellStyle name="표준 488 4 2 3" xfId="4016"/>
    <cellStyle name="표준 488 4 2 4" xfId="5606"/>
    <cellStyle name="표준 488 4 2_M.S" xfId="7110"/>
    <cellStyle name="표준 488 4 3" xfId="2199"/>
    <cellStyle name="표준 488 4 4" xfId="3791"/>
    <cellStyle name="표준 488 4 5" xfId="5381"/>
    <cellStyle name="표준 488 4_M.S" xfId="7109"/>
    <cellStyle name="표준 488 5" xfId="620"/>
    <cellStyle name="표준 488 5 2" xfId="848"/>
    <cellStyle name="표준 488 5 2 2" xfId="2439"/>
    <cellStyle name="표준 488 5 2 3" xfId="4031"/>
    <cellStyle name="표준 488 5 2 4" xfId="5621"/>
    <cellStyle name="표준 488 5 2_M.S" xfId="7112"/>
    <cellStyle name="표준 488 5 3" xfId="2214"/>
    <cellStyle name="표준 488 5 4" xfId="3806"/>
    <cellStyle name="표준 488 5 5" xfId="5396"/>
    <cellStyle name="표준 488 5_M.S" xfId="7111"/>
    <cellStyle name="표준 488 6" xfId="791"/>
    <cellStyle name="표준 488 6 2" xfId="2382"/>
    <cellStyle name="표준 488 6 3" xfId="3974"/>
    <cellStyle name="표준 488 6 4" xfId="5564"/>
    <cellStyle name="표준 488 6_M.S" xfId="7113"/>
    <cellStyle name="표준 488 7" xfId="2157"/>
    <cellStyle name="표준 488 8" xfId="3749"/>
    <cellStyle name="표준 488 9" xfId="5339"/>
    <cellStyle name="표준 488_M.S" xfId="7104"/>
    <cellStyle name="표준 489" xfId="564"/>
    <cellStyle name="표준 489 2" xfId="792"/>
    <cellStyle name="표준 489 2 2" xfId="2383"/>
    <cellStyle name="표준 489 2 3" xfId="3975"/>
    <cellStyle name="표준 489 2 4" xfId="5565"/>
    <cellStyle name="표준 489 2_M.S" xfId="7115"/>
    <cellStyle name="표준 489 3" xfId="2158"/>
    <cellStyle name="표준 489 4" xfId="3750"/>
    <cellStyle name="표준 489 5" xfId="5340"/>
    <cellStyle name="표준 489_M.S" xfId="7114"/>
    <cellStyle name="표준 49" xfId="410"/>
    <cellStyle name="표준 490" xfId="565"/>
    <cellStyle name="표준 490 2" xfId="793"/>
    <cellStyle name="표준 490 2 2" xfId="2384"/>
    <cellStyle name="표준 490 2 3" xfId="3976"/>
    <cellStyle name="표준 490 2 4" xfId="5566"/>
    <cellStyle name="표준 490 2_M.S" xfId="7117"/>
    <cellStyle name="표준 490 3" xfId="2159"/>
    <cellStyle name="표준 490 4" xfId="3751"/>
    <cellStyle name="표준 490 5" xfId="5341"/>
    <cellStyle name="표준 490_M.S" xfId="7116"/>
    <cellStyle name="표준 491" xfId="566"/>
    <cellStyle name="표준 491 2" xfId="794"/>
    <cellStyle name="표준 491 2 2" xfId="2385"/>
    <cellStyle name="표준 491 2 3" xfId="3977"/>
    <cellStyle name="표준 491 2 4" xfId="5567"/>
    <cellStyle name="표준 491 2_M.S" xfId="7119"/>
    <cellStyle name="표준 491 3" xfId="2160"/>
    <cellStyle name="표준 491 4" xfId="3752"/>
    <cellStyle name="표준 491 5" xfId="5342"/>
    <cellStyle name="표준 491_M.S" xfId="7118"/>
    <cellStyle name="표준 492" xfId="567"/>
    <cellStyle name="표준 492 2" xfId="795"/>
    <cellStyle name="표준 492 2 2" xfId="2386"/>
    <cellStyle name="표준 492 2 3" xfId="3978"/>
    <cellStyle name="표준 492 2 4" xfId="5568"/>
    <cellStyle name="표준 492 2_M.S" xfId="7121"/>
    <cellStyle name="표준 492 3" xfId="2161"/>
    <cellStyle name="표준 492 4" xfId="3753"/>
    <cellStyle name="표준 492 5" xfId="5343"/>
    <cellStyle name="표준 492_M.S" xfId="7120"/>
    <cellStyle name="표준 493" xfId="568"/>
    <cellStyle name="표준 493 2" xfId="572"/>
    <cellStyle name="표준 493 2 2" xfId="800"/>
    <cellStyle name="표준 493 2 2 2" xfId="2391"/>
    <cellStyle name="표준 493 2 2 3" xfId="3983"/>
    <cellStyle name="표준 493 2 2 4" xfId="5573"/>
    <cellStyle name="표준 493 2 2_M.S" xfId="7124"/>
    <cellStyle name="표준 493 2 3" xfId="2166"/>
    <cellStyle name="표준 493 2 4" xfId="3758"/>
    <cellStyle name="표준 493 2 5" xfId="5348"/>
    <cellStyle name="표준 493 2_M.S" xfId="7123"/>
    <cellStyle name="표준 493 3" xfId="796"/>
    <cellStyle name="표준 493 3 2" xfId="2387"/>
    <cellStyle name="표준 493 3 3" xfId="3979"/>
    <cellStyle name="표준 493 3 4" xfId="5569"/>
    <cellStyle name="표준 493 3_M.S" xfId="7125"/>
    <cellStyle name="표준 493 4" xfId="2162"/>
    <cellStyle name="표준 493 5" xfId="3754"/>
    <cellStyle name="표준 493 6" xfId="5344"/>
    <cellStyle name="표준 493_M.S" xfId="7122"/>
    <cellStyle name="표준 494" xfId="569"/>
    <cellStyle name="표준 494 2" xfId="797"/>
    <cellStyle name="표준 494 2 2" xfId="2388"/>
    <cellStyle name="표준 494 2 3" xfId="3980"/>
    <cellStyle name="표준 494 2 4" xfId="5570"/>
    <cellStyle name="표준 494 2_M.S" xfId="7127"/>
    <cellStyle name="표준 494 3" xfId="2163"/>
    <cellStyle name="표준 494 4" xfId="3755"/>
    <cellStyle name="표준 494 5" xfId="5345"/>
    <cellStyle name="표준 494_M.S" xfId="7126"/>
    <cellStyle name="표준 495" xfId="580"/>
    <cellStyle name="표준 495 2" xfId="808"/>
    <cellStyle name="표준 495 2 2" xfId="2399"/>
    <cellStyle name="표준 495 2 3" xfId="3991"/>
    <cellStyle name="표준 495 2 4" xfId="5581"/>
    <cellStyle name="표준 495 2_M.S" xfId="7129"/>
    <cellStyle name="표준 495 3" xfId="2174"/>
    <cellStyle name="표준 495 4" xfId="3766"/>
    <cellStyle name="표준 495 5" xfId="5356"/>
    <cellStyle name="표준 495_M.S" xfId="7128"/>
    <cellStyle name="표준 496" xfId="581"/>
    <cellStyle name="표준 496 2" xfId="809"/>
    <cellStyle name="표준 496 2 2" xfId="2400"/>
    <cellStyle name="표준 496 2 3" xfId="3992"/>
    <cellStyle name="표준 496 2 4" xfId="5582"/>
    <cellStyle name="표준 496 2_M.S" xfId="7131"/>
    <cellStyle name="표준 496 3" xfId="2175"/>
    <cellStyle name="표준 496 4" xfId="3767"/>
    <cellStyle name="표준 496 5" xfId="5357"/>
    <cellStyle name="표준 496_M.S" xfId="7130"/>
    <cellStyle name="표준 497" xfId="582"/>
    <cellStyle name="표준 497 2" xfId="810"/>
    <cellStyle name="표준 497 2 2" xfId="2401"/>
    <cellStyle name="표준 497 2 3" xfId="3993"/>
    <cellStyle name="표준 497 2 4" xfId="5583"/>
    <cellStyle name="표준 497 2_M.S" xfId="7133"/>
    <cellStyle name="표준 497 3" xfId="2176"/>
    <cellStyle name="표준 497 4" xfId="3768"/>
    <cellStyle name="표준 497 5" xfId="5358"/>
    <cellStyle name="표준 497_M.S" xfId="7132"/>
    <cellStyle name="표준 498" xfId="583"/>
    <cellStyle name="표준 498 2" xfId="811"/>
    <cellStyle name="표준 498 2 2" xfId="2402"/>
    <cellStyle name="표준 498 2 3" xfId="3994"/>
    <cellStyle name="표준 498 2 4" xfId="5584"/>
    <cellStyle name="표준 498 2_M.S" xfId="7135"/>
    <cellStyle name="표준 498 3" xfId="2177"/>
    <cellStyle name="표준 498 4" xfId="3769"/>
    <cellStyle name="표준 498 5" xfId="5359"/>
    <cellStyle name="표준 498_M.S" xfId="7134"/>
    <cellStyle name="표준 499" xfId="584"/>
    <cellStyle name="표준 499 2" xfId="812"/>
    <cellStyle name="표준 499 2 2" xfId="2403"/>
    <cellStyle name="표준 499 2 3" xfId="3995"/>
    <cellStyle name="표준 499 2 4" xfId="5585"/>
    <cellStyle name="표준 499 2_M.S" xfId="7137"/>
    <cellStyle name="표준 499 3" xfId="2178"/>
    <cellStyle name="표준 499 4" xfId="3770"/>
    <cellStyle name="표준 499 5" xfId="5360"/>
    <cellStyle name="표준 499_M.S" xfId="7136"/>
    <cellStyle name="표준 5" xfId="411"/>
    <cellStyle name="표준 50" xfId="412"/>
    <cellStyle name="표준 500" xfId="585"/>
    <cellStyle name="표준 500 2" xfId="813"/>
    <cellStyle name="표준 500 2 2" xfId="2404"/>
    <cellStyle name="표준 500 2 3" xfId="3996"/>
    <cellStyle name="표준 500 2 4" xfId="5586"/>
    <cellStyle name="표준 500 2_M.S" xfId="7139"/>
    <cellStyle name="표준 500 3" xfId="2179"/>
    <cellStyle name="표준 500 4" xfId="3771"/>
    <cellStyle name="표준 500 5" xfId="5361"/>
    <cellStyle name="표준 500_M.S" xfId="7138"/>
    <cellStyle name="표준 501" xfId="586"/>
    <cellStyle name="표준 501 2" xfId="814"/>
    <cellStyle name="표준 501 2 2" xfId="2405"/>
    <cellStyle name="표준 501 2 3" xfId="3997"/>
    <cellStyle name="표준 501 2 4" xfId="5587"/>
    <cellStyle name="표준 501 2_M.S" xfId="7141"/>
    <cellStyle name="표준 501 3" xfId="2180"/>
    <cellStyle name="표준 501 4" xfId="3772"/>
    <cellStyle name="표준 501 5" xfId="5362"/>
    <cellStyle name="표준 501_M.S" xfId="7140"/>
    <cellStyle name="표준 502" xfId="587"/>
    <cellStyle name="표준 502 2" xfId="815"/>
    <cellStyle name="표준 502 2 2" xfId="2406"/>
    <cellStyle name="표준 502 2 3" xfId="3998"/>
    <cellStyle name="표준 502 2 4" xfId="5588"/>
    <cellStyle name="표준 502 2_M.S" xfId="7143"/>
    <cellStyle name="표준 502 3" xfId="2181"/>
    <cellStyle name="표준 502 4" xfId="3773"/>
    <cellStyle name="표준 502 5" xfId="5363"/>
    <cellStyle name="표준 502_M.S" xfId="7142"/>
    <cellStyle name="표준 503" xfId="588"/>
    <cellStyle name="표준 503 2" xfId="816"/>
    <cellStyle name="표준 503 2 2" xfId="2407"/>
    <cellStyle name="표준 503 2 3" xfId="3999"/>
    <cellStyle name="표준 503 2 4" xfId="5589"/>
    <cellStyle name="표준 503 2_M.S" xfId="7145"/>
    <cellStyle name="표준 503 3" xfId="2182"/>
    <cellStyle name="표준 503 4" xfId="3774"/>
    <cellStyle name="표준 503 5" xfId="5364"/>
    <cellStyle name="표준 503_M.S" xfId="7144"/>
    <cellStyle name="표준 504" xfId="589"/>
    <cellStyle name="표준 504 2" xfId="592"/>
    <cellStyle name="표준 504 2 2" xfId="820"/>
    <cellStyle name="표준 504 2 2 2" xfId="2411"/>
    <cellStyle name="표준 504 2 2 3" xfId="4003"/>
    <cellStyle name="표준 504 2 2 4" xfId="5593"/>
    <cellStyle name="표준 504 2 2_M.S" xfId="7148"/>
    <cellStyle name="표준 504 2 3" xfId="2186"/>
    <cellStyle name="표준 504 2 4" xfId="3778"/>
    <cellStyle name="표준 504 2 5" xfId="5368"/>
    <cellStyle name="표준 504 2_M.S" xfId="7147"/>
    <cellStyle name="표준 504 3" xfId="817"/>
    <cellStyle name="표준 504 3 2" xfId="2408"/>
    <cellStyle name="표준 504 3 3" xfId="4000"/>
    <cellStyle name="표준 504 3 4" xfId="5590"/>
    <cellStyle name="표준 504 3_M.S" xfId="7149"/>
    <cellStyle name="표준 504 4" xfId="2183"/>
    <cellStyle name="표준 504 5" xfId="3775"/>
    <cellStyle name="표준 504 6" xfId="5365"/>
    <cellStyle name="표준 504_M.S" xfId="7146"/>
    <cellStyle name="표준 505" xfId="600"/>
    <cellStyle name="표준 505 2" xfId="604"/>
    <cellStyle name="표준 505 2 2" xfId="832"/>
    <cellStyle name="표준 505 2 2 2" xfId="2423"/>
    <cellStyle name="표준 505 2 2 3" xfId="4015"/>
    <cellStyle name="표준 505 2 2 4" xfId="5605"/>
    <cellStyle name="표준 505 2 2_M.S" xfId="7152"/>
    <cellStyle name="표준 505 2 3" xfId="2198"/>
    <cellStyle name="표준 505 2 4" xfId="3790"/>
    <cellStyle name="표준 505 2 5" xfId="5380"/>
    <cellStyle name="표준 505 2_M.S" xfId="7151"/>
    <cellStyle name="표준 505 3" xfId="828"/>
    <cellStyle name="표준 505 3 2" xfId="2419"/>
    <cellStyle name="표준 505 3 3" xfId="4011"/>
    <cellStyle name="표준 505 3 4" xfId="5601"/>
    <cellStyle name="표준 505 3_M.S" xfId="7153"/>
    <cellStyle name="표준 505 4" xfId="2194"/>
    <cellStyle name="표준 505 5" xfId="3786"/>
    <cellStyle name="표준 505 6" xfId="5376"/>
    <cellStyle name="표준 505_M.S" xfId="7150"/>
    <cellStyle name="표준 506" xfId="601"/>
    <cellStyle name="표준 506 2" xfId="829"/>
    <cellStyle name="표준 506 2 2" xfId="2420"/>
    <cellStyle name="표준 506 2 3" xfId="4012"/>
    <cellStyle name="표준 506 2 4" xfId="5602"/>
    <cellStyle name="표준 506 2_M.S" xfId="7155"/>
    <cellStyle name="표준 506 3" xfId="2195"/>
    <cellStyle name="표준 506 4" xfId="3787"/>
    <cellStyle name="표준 506 5" xfId="5377"/>
    <cellStyle name="표준 506_M.S" xfId="7154"/>
    <cellStyle name="표준 507" xfId="612"/>
    <cellStyle name="표준 507 2" xfId="840"/>
    <cellStyle name="표준 507 2 2" xfId="2431"/>
    <cellStyle name="표준 507 2 3" xfId="4023"/>
    <cellStyle name="표준 507 2 4" xfId="5613"/>
    <cellStyle name="표준 507 2_M.S" xfId="7157"/>
    <cellStyle name="표준 507 3" xfId="2206"/>
    <cellStyle name="표준 507 4" xfId="3798"/>
    <cellStyle name="표준 507 5" xfId="5388"/>
    <cellStyle name="표준 507_M.S" xfId="7156"/>
    <cellStyle name="표준 508" xfId="613"/>
    <cellStyle name="표준 508 2" xfId="624"/>
    <cellStyle name="표준 508 2 2" xfId="852"/>
    <cellStyle name="표준 508 2 2 2" xfId="2443"/>
    <cellStyle name="표준 508 2 2 3" xfId="4035"/>
    <cellStyle name="표준 508 2 2 4" xfId="5625"/>
    <cellStyle name="표준 508 2 2_M.S" xfId="7160"/>
    <cellStyle name="표준 508 2 3" xfId="2218"/>
    <cellStyle name="표준 508 2 4" xfId="3810"/>
    <cellStyle name="표준 508 2 5" xfId="5400"/>
    <cellStyle name="표준 508 2_M.S" xfId="7159"/>
    <cellStyle name="표준 508 3" xfId="841"/>
    <cellStyle name="표준 508 3 2" xfId="2432"/>
    <cellStyle name="표준 508 3 3" xfId="4024"/>
    <cellStyle name="표준 508 3 4" xfId="5614"/>
    <cellStyle name="표준 508 3_M.S" xfId="7161"/>
    <cellStyle name="표준 508 4" xfId="2207"/>
    <cellStyle name="표준 508 5" xfId="3799"/>
    <cellStyle name="표준 508 6" xfId="5389"/>
    <cellStyle name="표준 508_M.S" xfId="7158"/>
    <cellStyle name="표준 509" xfId="614"/>
    <cellStyle name="표준 509 2" xfId="619"/>
    <cellStyle name="표준 509 2 2" xfId="847"/>
    <cellStyle name="표준 509 2 2 2" xfId="2438"/>
    <cellStyle name="표준 509 2 2 3" xfId="4030"/>
    <cellStyle name="표준 509 2 2 4" xfId="5620"/>
    <cellStyle name="표준 509 2 2_M.S" xfId="7164"/>
    <cellStyle name="표준 509 2 3" xfId="2213"/>
    <cellStyle name="표준 509 2 4" xfId="3805"/>
    <cellStyle name="표준 509 2 5" xfId="5395"/>
    <cellStyle name="표준 509 2_M.S" xfId="7163"/>
    <cellStyle name="표준 509 3" xfId="842"/>
    <cellStyle name="표준 509 3 2" xfId="2433"/>
    <cellStyle name="표준 509 3 3" xfId="4025"/>
    <cellStyle name="표준 509 3 4" xfId="5615"/>
    <cellStyle name="표준 509 3_M.S" xfId="7165"/>
    <cellStyle name="표준 509 4" xfId="2208"/>
    <cellStyle name="표준 509 5" xfId="3800"/>
    <cellStyle name="표준 509 6" xfId="5390"/>
    <cellStyle name="표준 509_M.S" xfId="7162"/>
    <cellStyle name="표준 51" xfId="413"/>
    <cellStyle name="표준 510" xfId="615"/>
    <cellStyle name="표준 510 10" xfId="1690"/>
    <cellStyle name="표준 510 10 2" xfId="3281"/>
    <cellStyle name="표준 510 10 3" xfId="4873"/>
    <cellStyle name="표준 510 10 4" xfId="6463"/>
    <cellStyle name="표준 510 10_M.S" xfId="7167"/>
    <cellStyle name="표준 510 11" xfId="1758"/>
    <cellStyle name="표준 510 11 2" xfId="3349"/>
    <cellStyle name="표준 510 11 3" xfId="4941"/>
    <cellStyle name="표준 510 11 4" xfId="6531"/>
    <cellStyle name="표준 510 11_M.S" xfId="7168"/>
    <cellStyle name="표준 510 12" xfId="1859"/>
    <cellStyle name="표준 510 12 2" xfId="3449"/>
    <cellStyle name="표준 510 12 3" xfId="5041"/>
    <cellStyle name="표준 510 12 4" xfId="6631"/>
    <cellStyle name="표준 510 12_M.S" xfId="7169"/>
    <cellStyle name="표준 510 13" xfId="1922"/>
    <cellStyle name="표준 510 13 2" xfId="3512"/>
    <cellStyle name="표준 510 13 3" xfId="5104"/>
    <cellStyle name="표준 510 13 4" xfId="6694"/>
    <cellStyle name="표준 510 13_M.S" xfId="7170"/>
    <cellStyle name="표준 510 14" xfId="1947"/>
    <cellStyle name="표준 510 14 2" xfId="3537"/>
    <cellStyle name="표준 510 14 3" xfId="5129"/>
    <cellStyle name="표준 510 14 4" xfId="6719"/>
    <cellStyle name="표준 510 14_M.S" xfId="7171"/>
    <cellStyle name="표준 510 15" xfId="2046"/>
    <cellStyle name="표준 510 15 2" xfId="3636"/>
    <cellStyle name="표준 510 15 3" xfId="5228"/>
    <cellStyle name="표준 510 15 4" xfId="6818"/>
    <cellStyle name="표준 510 15_M.S" xfId="7172"/>
    <cellStyle name="표준 510 16" xfId="2209"/>
    <cellStyle name="표준 510 17" xfId="3801"/>
    <cellStyle name="표준 510 18" xfId="5391"/>
    <cellStyle name="표준 510 2" xfId="628"/>
    <cellStyle name="표준 510 2 2" xfId="856"/>
    <cellStyle name="표준 510 2 2 2" xfId="2447"/>
    <cellStyle name="표준 510 2 2 3" xfId="4039"/>
    <cellStyle name="표준 510 2 2 4" xfId="5629"/>
    <cellStyle name="표준 510 2 2_M.S" xfId="7174"/>
    <cellStyle name="표준 510 2 3" xfId="2222"/>
    <cellStyle name="표준 510 2 4" xfId="3814"/>
    <cellStyle name="표준 510 2 5" xfId="5404"/>
    <cellStyle name="표준 510 2_M.S" xfId="7173"/>
    <cellStyle name="표준 510 3" xfId="843"/>
    <cellStyle name="표준 510 3 2" xfId="2434"/>
    <cellStyle name="표준 510 3 3" xfId="4026"/>
    <cellStyle name="표준 510 3 4" xfId="5616"/>
    <cellStyle name="표준 510 3_M.S" xfId="7175"/>
    <cellStyle name="표준 510 4" xfId="1305"/>
    <cellStyle name="표준 510 4 2" xfId="2896"/>
    <cellStyle name="표준 510 4 3" xfId="4488"/>
    <cellStyle name="표준 510 4 4" xfId="6078"/>
    <cellStyle name="표준 510 4_M.S" xfId="7176"/>
    <cellStyle name="표준 510 5" xfId="1368"/>
    <cellStyle name="표준 510 5 2" xfId="2959"/>
    <cellStyle name="표준 510 5 3" xfId="4551"/>
    <cellStyle name="표준 510 5 4" xfId="6141"/>
    <cellStyle name="표준 510 5_M.S" xfId="7177"/>
    <cellStyle name="표준 510 6" xfId="1432"/>
    <cellStyle name="표준 510 6 2" xfId="3023"/>
    <cellStyle name="표준 510 6 3" xfId="4615"/>
    <cellStyle name="표준 510 6 4" xfId="6205"/>
    <cellStyle name="표준 510 6_M.S" xfId="7178"/>
    <cellStyle name="표준 510 7" xfId="1496"/>
    <cellStyle name="표준 510 7 2" xfId="3087"/>
    <cellStyle name="표준 510 7 3" xfId="4679"/>
    <cellStyle name="표준 510 7 4" xfId="6269"/>
    <cellStyle name="표준 510 7_M.S" xfId="7179"/>
    <cellStyle name="표준 510 8" xfId="1600"/>
    <cellStyle name="표준 510 8 2" xfId="3191"/>
    <cellStyle name="표준 510 8 3" xfId="4783"/>
    <cellStyle name="표준 510 8 4" xfId="6373"/>
    <cellStyle name="표준 510 8_M.S" xfId="7180"/>
    <cellStyle name="표준 510 9" xfId="1625"/>
    <cellStyle name="표준 510 9 2" xfId="3216"/>
    <cellStyle name="표준 510 9 3" xfId="4808"/>
    <cellStyle name="표준 510 9 4" xfId="6398"/>
    <cellStyle name="표준 510 9_M.S" xfId="7181"/>
    <cellStyle name="표준 510_M.S" xfId="7166"/>
    <cellStyle name="표준 511" xfId="616"/>
    <cellStyle name="표준 511 2" xfId="844"/>
    <cellStyle name="표준 511 2 2" xfId="2435"/>
    <cellStyle name="표준 511 2 3" xfId="4027"/>
    <cellStyle name="표준 511 2 4" xfId="5617"/>
    <cellStyle name="표준 511 2_M.S" xfId="7183"/>
    <cellStyle name="표준 511 3" xfId="2210"/>
    <cellStyle name="표준 511 4" xfId="3802"/>
    <cellStyle name="표준 511 5" xfId="5392"/>
    <cellStyle name="표준 511_M.S" xfId="7182"/>
    <cellStyle name="표준 512" xfId="629"/>
    <cellStyle name="표준 512 2" xfId="857"/>
    <cellStyle name="표준 512 2 2" xfId="2448"/>
    <cellStyle name="표준 512 2 3" xfId="4040"/>
    <cellStyle name="표준 512 2 4" xfId="5630"/>
    <cellStyle name="표준 512 2_M.S" xfId="7185"/>
    <cellStyle name="표준 512 3" xfId="2223"/>
    <cellStyle name="표준 512 4" xfId="3815"/>
    <cellStyle name="표준 512 5" xfId="5405"/>
    <cellStyle name="표준 512_M.S" xfId="7184"/>
    <cellStyle name="표준 513" xfId="630"/>
    <cellStyle name="표준 513 10" xfId="1747"/>
    <cellStyle name="표준 513 10 2" xfId="3338"/>
    <cellStyle name="표준 513 10 3" xfId="4930"/>
    <cellStyle name="표준 513 10 4" xfId="6520"/>
    <cellStyle name="표준 513 10_M.S" xfId="7187"/>
    <cellStyle name="표준 513 11" xfId="1865"/>
    <cellStyle name="표준 513 11 2" xfId="3455"/>
    <cellStyle name="표준 513 11 3" xfId="5047"/>
    <cellStyle name="표준 513 11 4" xfId="6637"/>
    <cellStyle name="표준 513 11_M.S" xfId="7188"/>
    <cellStyle name="표준 513 12" xfId="1928"/>
    <cellStyle name="표준 513 12 2" xfId="3518"/>
    <cellStyle name="표준 513 12 3" xfId="5110"/>
    <cellStyle name="표준 513 12 4" xfId="6700"/>
    <cellStyle name="표준 513 12_M.S" xfId="7189"/>
    <cellStyle name="표준 513 13" xfId="1936"/>
    <cellStyle name="표준 513 13 2" xfId="3526"/>
    <cellStyle name="표준 513 13 3" xfId="5118"/>
    <cellStyle name="표준 513 13 4" xfId="6708"/>
    <cellStyle name="표준 513 13_M.S" xfId="7190"/>
    <cellStyle name="표준 513 14" xfId="2052"/>
    <cellStyle name="표준 513 14 2" xfId="3642"/>
    <cellStyle name="표준 513 14 3" xfId="5234"/>
    <cellStyle name="표준 513 14 4" xfId="6824"/>
    <cellStyle name="표준 513 14_M.S" xfId="7191"/>
    <cellStyle name="표준 513 15" xfId="2224"/>
    <cellStyle name="표준 513 16" xfId="3816"/>
    <cellStyle name="표준 513 17" xfId="5406"/>
    <cellStyle name="표준 513 2" xfId="858"/>
    <cellStyle name="표준 513 2 2" xfId="2449"/>
    <cellStyle name="표준 513 2 3" xfId="4041"/>
    <cellStyle name="표준 513 2 4" xfId="5631"/>
    <cellStyle name="표준 513 2_M.S" xfId="7192"/>
    <cellStyle name="표준 513 3" xfId="1294"/>
    <cellStyle name="표준 513 3 2" xfId="2885"/>
    <cellStyle name="표준 513 3 3" xfId="4477"/>
    <cellStyle name="표준 513 3 4" xfId="6067"/>
    <cellStyle name="표준 513 3_M.S" xfId="7193"/>
    <cellStyle name="표준 513 4" xfId="1357"/>
    <cellStyle name="표준 513 4 2" xfId="2948"/>
    <cellStyle name="표준 513 4 3" xfId="4540"/>
    <cellStyle name="표준 513 4 4" xfId="6130"/>
    <cellStyle name="표준 513 4_M.S" xfId="7194"/>
    <cellStyle name="표준 513 5" xfId="1421"/>
    <cellStyle name="표준 513 5 2" xfId="3012"/>
    <cellStyle name="표준 513 5 3" xfId="4604"/>
    <cellStyle name="표준 513 5 4" xfId="6194"/>
    <cellStyle name="표준 513 5_M.S" xfId="7195"/>
    <cellStyle name="표준 513 6" xfId="1485"/>
    <cellStyle name="표준 513 6 2" xfId="3076"/>
    <cellStyle name="표준 513 6 3" xfId="4668"/>
    <cellStyle name="표준 513 6 4" xfId="6258"/>
    <cellStyle name="표준 513 6_M.S" xfId="7196"/>
    <cellStyle name="표준 513 7" xfId="1606"/>
    <cellStyle name="표준 513 7 2" xfId="3197"/>
    <cellStyle name="표준 513 7 3" xfId="4789"/>
    <cellStyle name="표준 513 7 4" xfId="6379"/>
    <cellStyle name="표준 513 7_M.S" xfId="7197"/>
    <cellStyle name="표준 513 8" xfId="1614"/>
    <cellStyle name="표준 513 8 2" xfId="3205"/>
    <cellStyle name="표준 513 8 3" xfId="4797"/>
    <cellStyle name="표준 513 8 4" xfId="6387"/>
    <cellStyle name="표준 513 8_M.S" xfId="7198"/>
    <cellStyle name="표준 513 9" xfId="1679"/>
    <cellStyle name="표준 513 9 2" xfId="3270"/>
    <cellStyle name="표준 513 9 3" xfId="4862"/>
    <cellStyle name="표준 513 9 4" xfId="6452"/>
    <cellStyle name="표준 513 9_M.S" xfId="7199"/>
    <cellStyle name="표준 513_M.S" xfId="7186"/>
    <cellStyle name="표준 514" xfId="631"/>
    <cellStyle name="표준 514 2" xfId="859"/>
    <cellStyle name="표준 514 2 2" xfId="2450"/>
    <cellStyle name="표준 514 2 3" xfId="4042"/>
    <cellStyle name="표준 514 2 4" xfId="5632"/>
    <cellStyle name="표준 514 2_M.S" xfId="7201"/>
    <cellStyle name="표준 514 3" xfId="2225"/>
    <cellStyle name="표준 514 4" xfId="3817"/>
    <cellStyle name="표준 514 5" xfId="5407"/>
    <cellStyle name="표준 514_M.S" xfId="7200"/>
    <cellStyle name="표준 515" xfId="632"/>
    <cellStyle name="표준 515 2" xfId="860"/>
    <cellStyle name="표준 515 2 2" xfId="2451"/>
    <cellStyle name="표준 515 2 3" xfId="4043"/>
    <cellStyle name="표준 515 2 4" xfId="5633"/>
    <cellStyle name="표준 515 2_M.S" xfId="7203"/>
    <cellStyle name="표준 515 3" xfId="2226"/>
    <cellStyle name="표준 515 4" xfId="3818"/>
    <cellStyle name="표준 515 5" xfId="5408"/>
    <cellStyle name="표준 515_M.S" xfId="7202"/>
    <cellStyle name="표준 516" xfId="633"/>
    <cellStyle name="표준 516 2" xfId="861"/>
    <cellStyle name="표준 516 2 2" xfId="2452"/>
    <cellStyle name="표준 516 2 3" xfId="4044"/>
    <cellStyle name="표준 516 2 4" xfId="5634"/>
    <cellStyle name="표준 516 2_M.S" xfId="7205"/>
    <cellStyle name="표준 516 3" xfId="2227"/>
    <cellStyle name="표준 516 4" xfId="3819"/>
    <cellStyle name="표준 516 5" xfId="5409"/>
    <cellStyle name="표준 516_M.S" xfId="7204"/>
    <cellStyle name="표준 517" xfId="634"/>
    <cellStyle name="표준 517 2" xfId="862"/>
    <cellStyle name="표준 517 2 2" xfId="2453"/>
    <cellStyle name="표준 517 2 3" xfId="4045"/>
    <cellStyle name="표준 517 2 4" xfId="5635"/>
    <cellStyle name="표준 517 2_M.S" xfId="7207"/>
    <cellStyle name="표준 517 3" xfId="2228"/>
    <cellStyle name="표준 517 4" xfId="3820"/>
    <cellStyle name="표준 517 5" xfId="5410"/>
    <cellStyle name="표준 517_M.S" xfId="7206"/>
    <cellStyle name="표준 518" xfId="635"/>
    <cellStyle name="표준 518 2" xfId="863"/>
    <cellStyle name="표준 518 2 2" xfId="2454"/>
    <cellStyle name="표준 518 2 3" xfId="4046"/>
    <cellStyle name="표준 518 2 4" xfId="5636"/>
    <cellStyle name="표준 518 2_M.S" xfId="7209"/>
    <cellStyle name="표준 518 3" xfId="2229"/>
    <cellStyle name="표준 518 4" xfId="3821"/>
    <cellStyle name="표준 518 5" xfId="5411"/>
    <cellStyle name="표준 518_M.S" xfId="7208"/>
    <cellStyle name="표준 519" xfId="636"/>
    <cellStyle name="표준 519 2" xfId="864"/>
    <cellStyle name="표준 519 2 2" xfId="2455"/>
    <cellStyle name="표준 519 2 3" xfId="4047"/>
    <cellStyle name="표준 519 2 4" xfId="5637"/>
    <cellStyle name="표준 519 2_M.S" xfId="7211"/>
    <cellStyle name="표준 519 3" xfId="2230"/>
    <cellStyle name="표준 519 4" xfId="3822"/>
    <cellStyle name="표준 519 5" xfId="5412"/>
    <cellStyle name="표준 519_M.S" xfId="7210"/>
    <cellStyle name="표준 52" xfId="414"/>
    <cellStyle name="표준 520" xfId="637"/>
    <cellStyle name="표준 520 2" xfId="865"/>
    <cellStyle name="표준 520 2 2" xfId="2456"/>
    <cellStyle name="표준 520 2 3" xfId="4048"/>
    <cellStyle name="표준 520 2 4" xfId="5638"/>
    <cellStyle name="표준 520 2_M.S" xfId="7213"/>
    <cellStyle name="표준 520 3" xfId="2231"/>
    <cellStyle name="표준 520 4" xfId="3823"/>
    <cellStyle name="표준 520 5" xfId="5413"/>
    <cellStyle name="표준 520_M.S" xfId="7212"/>
    <cellStyle name="표준 521" xfId="638"/>
    <cellStyle name="표준 521 2" xfId="866"/>
    <cellStyle name="표준 521 2 2" xfId="2457"/>
    <cellStyle name="표준 521 2 3" xfId="4049"/>
    <cellStyle name="표준 521 2 4" xfId="5639"/>
    <cellStyle name="표준 521 2_M.S" xfId="7215"/>
    <cellStyle name="표준 521 3" xfId="2232"/>
    <cellStyle name="표준 521 4" xfId="3824"/>
    <cellStyle name="표준 521 5" xfId="5414"/>
    <cellStyle name="표준 521_M.S" xfId="7214"/>
    <cellStyle name="표준 522" xfId="639"/>
    <cellStyle name="표준 522 2" xfId="867"/>
    <cellStyle name="표준 522 2 2" xfId="2458"/>
    <cellStyle name="표준 522 2 3" xfId="4050"/>
    <cellStyle name="표준 522 2 4" xfId="5640"/>
    <cellStyle name="표준 522 2_M.S" xfId="7217"/>
    <cellStyle name="표준 522 3" xfId="2233"/>
    <cellStyle name="표준 522 4" xfId="3825"/>
    <cellStyle name="표준 522 5" xfId="5415"/>
    <cellStyle name="표준 522_M.S" xfId="7216"/>
    <cellStyle name="표준 523" xfId="640"/>
    <cellStyle name="표준 523 2" xfId="868"/>
    <cellStyle name="표준 523 2 2" xfId="2459"/>
    <cellStyle name="표준 523 2 3" xfId="4051"/>
    <cellStyle name="표준 523 2 4" xfId="5641"/>
    <cellStyle name="표준 523 2_M.S" xfId="7219"/>
    <cellStyle name="표준 523 3" xfId="2234"/>
    <cellStyle name="표준 523 4" xfId="3826"/>
    <cellStyle name="표준 523 5" xfId="5416"/>
    <cellStyle name="표준 523_M.S" xfId="7218"/>
    <cellStyle name="표준 524" xfId="641"/>
    <cellStyle name="표준 524 2" xfId="869"/>
    <cellStyle name="표준 524 2 2" xfId="2460"/>
    <cellStyle name="표준 524 2 3" xfId="4052"/>
    <cellStyle name="표준 524 2 4" xfId="5642"/>
    <cellStyle name="표준 524 2_M.S" xfId="7221"/>
    <cellStyle name="표준 524 3" xfId="2235"/>
    <cellStyle name="표준 524 4" xfId="3827"/>
    <cellStyle name="표준 524 5" xfId="5417"/>
    <cellStyle name="표준 524_M.S" xfId="7220"/>
    <cellStyle name="표준 525" xfId="642"/>
    <cellStyle name="표준 525 2" xfId="870"/>
    <cellStyle name="표준 525 2 2" xfId="2461"/>
    <cellStyle name="표준 525 2 3" xfId="4053"/>
    <cellStyle name="표준 525 2 4" xfId="5643"/>
    <cellStyle name="표준 525 2_M.S" xfId="7223"/>
    <cellStyle name="표준 525 3" xfId="2236"/>
    <cellStyle name="표준 525 4" xfId="3828"/>
    <cellStyle name="표준 525 5" xfId="5418"/>
    <cellStyle name="표준 525_M.S" xfId="7222"/>
    <cellStyle name="표준 526" xfId="643"/>
    <cellStyle name="표준 526 2" xfId="871"/>
    <cellStyle name="표준 526 2 2" xfId="2462"/>
    <cellStyle name="표준 526 2 3" xfId="4054"/>
    <cellStyle name="표준 526 2 4" xfId="5644"/>
    <cellStyle name="표준 526 2_M.S" xfId="7225"/>
    <cellStyle name="표준 526 3" xfId="2237"/>
    <cellStyle name="표준 526 4" xfId="3829"/>
    <cellStyle name="표준 526 5" xfId="5419"/>
    <cellStyle name="표준 526_M.S" xfId="7224"/>
    <cellStyle name="표준 527" xfId="647"/>
    <cellStyle name="표준 527 2" xfId="874"/>
    <cellStyle name="표준 527 2 2" xfId="2465"/>
    <cellStyle name="표준 527 2 3" xfId="4057"/>
    <cellStyle name="표준 527 2 4" xfId="5647"/>
    <cellStyle name="표준 527 2_M.S" xfId="7227"/>
    <cellStyle name="표준 527 3" xfId="2240"/>
    <cellStyle name="표준 527 4" xfId="3832"/>
    <cellStyle name="표준 527 5" xfId="5422"/>
    <cellStyle name="표준 527_M.S" xfId="7226"/>
    <cellStyle name="표준 528" xfId="648"/>
    <cellStyle name="표준 528 2" xfId="875"/>
    <cellStyle name="표준 528 2 2" xfId="2466"/>
    <cellStyle name="표준 528 2 3" xfId="4058"/>
    <cellStyle name="표준 528 2 4" xfId="5648"/>
    <cellStyle name="표준 528 2_M.S" xfId="7229"/>
    <cellStyle name="표준 528 3" xfId="2241"/>
    <cellStyle name="표준 528 4" xfId="3833"/>
    <cellStyle name="표준 528 5" xfId="5423"/>
    <cellStyle name="표준 528_M.S" xfId="7228"/>
    <cellStyle name="표준 529" xfId="649"/>
    <cellStyle name="표준 529 2" xfId="876"/>
    <cellStyle name="표준 529 2 2" xfId="2467"/>
    <cellStyle name="표준 529 2 3" xfId="4059"/>
    <cellStyle name="표준 529 2 4" xfId="5649"/>
    <cellStyle name="표준 529 2_M.S" xfId="7231"/>
    <cellStyle name="표준 529 3" xfId="2242"/>
    <cellStyle name="표준 529 4" xfId="3834"/>
    <cellStyle name="표준 529 5" xfId="5424"/>
    <cellStyle name="표준 529_M.S" xfId="7230"/>
    <cellStyle name="표준 53" xfId="415"/>
    <cellStyle name="표준 530" xfId="650"/>
    <cellStyle name="표준 530 2" xfId="877"/>
    <cellStyle name="표준 530 2 2" xfId="2468"/>
    <cellStyle name="표준 530 2 3" xfId="4060"/>
    <cellStyle name="표준 530 2 4" xfId="5650"/>
    <cellStyle name="표준 530 2_M.S" xfId="7233"/>
    <cellStyle name="표준 530 3" xfId="2243"/>
    <cellStyle name="표준 530 4" xfId="3835"/>
    <cellStyle name="표준 530 5" xfId="5425"/>
    <cellStyle name="표준 530_M.S" xfId="7232"/>
    <cellStyle name="표준 531" xfId="651"/>
    <cellStyle name="표준 531 2" xfId="878"/>
    <cellStyle name="표준 531 2 2" xfId="2469"/>
    <cellStyle name="표준 531 2 3" xfId="4061"/>
    <cellStyle name="표준 531 2 4" xfId="5651"/>
    <cellStyle name="표준 531 2_M.S" xfId="7235"/>
    <cellStyle name="표준 531 3" xfId="2244"/>
    <cellStyle name="표준 531 4" xfId="3836"/>
    <cellStyle name="표준 531 5" xfId="5426"/>
    <cellStyle name="표준 531_M.S" xfId="7234"/>
    <cellStyle name="표준 532" xfId="652"/>
    <cellStyle name="표준 532 2" xfId="879"/>
    <cellStyle name="표준 532 2 2" xfId="2470"/>
    <cellStyle name="표준 532 2 3" xfId="4062"/>
    <cellStyle name="표준 532 2 4" xfId="5652"/>
    <cellStyle name="표준 532 2_M.S" xfId="7237"/>
    <cellStyle name="표준 532 3" xfId="2245"/>
    <cellStyle name="표준 532 4" xfId="3837"/>
    <cellStyle name="표준 532 5" xfId="5427"/>
    <cellStyle name="표준 532_M.S" xfId="7236"/>
    <cellStyle name="표준 533" xfId="653"/>
    <cellStyle name="표준 533 2" xfId="880"/>
    <cellStyle name="표준 533 2 2" xfId="2471"/>
    <cellStyle name="표준 533 2 3" xfId="4063"/>
    <cellStyle name="표준 533 2 4" xfId="5653"/>
    <cellStyle name="표준 533 2_M.S" xfId="7239"/>
    <cellStyle name="표준 533 3" xfId="2246"/>
    <cellStyle name="표준 533 4" xfId="3838"/>
    <cellStyle name="표준 533 5" xfId="5428"/>
    <cellStyle name="표준 533_M.S" xfId="7238"/>
    <cellStyle name="표준 534" xfId="654"/>
    <cellStyle name="표준 534 2" xfId="881"/>
    <cellStyle name="표준 534 2 2" xfId="2472"/>
    <cellStyle name="표준 534 2 3" xfId="4064"/>
    <cellStyle name="표준 534 2 4" xfId="5654"/>
    <cellStyle name="표준 534 2_M.S" xfId="7241"/>
    <cellStyle name="표준 534 3" xfId="2247"/>
    <cellStyle name="표준 534 4" xfId="3839"/>
    <cellStyle name="표준 534 5" xfId="5429"/>
    <cellStyle name="표준 534_M.S" xfId="7240"/>
    <cellStyle name="표준 535" xfId="655"/>
    <cellStyle name="표준 535 2" xfId="882"/>
    <cellStyle name="표준 535 2 2" xfId="2473"/>
    <cellStyle name="표준 535 2 3" xfId="4065"/>
    <cellStyle name="표준 535 2 4" xfId="5655"/>
    <cellStyle name="표준 535 2_M.S" xfId="7243"/>
    <cellStyle name="표준 535 3" xfId="2248"/>
    <cellStyle name="표준 535 4" xfId="3840"/>
    <cellStyle name="표준 535 5" xfId="5430"/>
    <cellStyle name="표준 535_M.S" xfId="7242"/>
    <cellStyle name="표준 536" xfId="656"/>
    <cellStyle name="표준 536 2" xfId="883"/>
    <cellStyle name="표준 536 2 2" xfId="2474"/>
    <cellStyle name="표준 536 2 3" xfId="4066"/>
    <cellStyle name="표준 536 2 4" xfId="5656"/>
    <cellStyle name="표준 536 2_M.S" xfId="7245"/>
    <cellStyle name="표준 536 3" xfId="2249"/>
    <cellStyle name="표준 536 4" xfId="3841"/>
    <cellStyle name="표준 536 5" xfId="5431"/>
    <cellStyle name="표준 536_M.S" xfId="7244"/>
    <cellStyle name="표준 537" xfId="657"/>
    <cellStyle name="표준 537 2" xfId="884"/>
    <cellStyle name="표준 537 2 2" xfId="2475"/>
    <cellStyle name="표준 537 2 3" xfId="4067"/>
    <cellStyle name="표준 537 2 4" xfId="5657"/>
    <cellStyle name="표준 537 2_M.S" xfId="7247"/>
    <cellStyle name="표준 537 3" xfId="2250"/>
    <cellStyle name="표준 537 4" xfId="3842"/>
    <cellStyle name="표준 537 5" xfId="5432"/>
    <cellStyle name="표준 537_M.S" xfId="7246"/>
    <cellStyle name="표준 538" xfId="658"/>
    <cellStyle name="표준 538 2" xfId="885"/>
    <cellStyle name="표준 538 2 2" xfId="2476"/>
    <cellStyle name="표준 538 2 3" xfId="4068"/>
    <cellStyle name="표준 538 2 4" xfId="5658"/>
    <cellStyle name="표준 538 2_M.S" xfId="7249"/>
    <cellStyle name="표준 538 3" xfId="2251"/>
    <cellStyle name="표준 538 4" xfId="3843"/>
    <cellStyle name="표준 538 5" xfId="5433"/>
    <cellStyle name="표준 538_M.S" xfId="7248"/>
    <cellStyle name="표준 539" xfId="659"/>
    <cellStyle name="표준 539 2" xfId="886"/>
    <cellStyle name="표준 539 2 2" xfId="2477"/>
    <cellStyle name="표준 539 2 3" xfId="4069"/>
    <cellStyle name="표준 539 2 4" xfId="5659"/>
    <cellStyle name="표준 539 2_M.S" xfId="7251"/>
    <cellStyle name="표준 539 3" xfId="2252"/>
    <cellStyle name="표준 539 4" xfId="3844"/>
    <cellStyle name="표준 539 5" xfId="5434"/>
    <cellStyle name="표준 539_M.S" xfId="7250"/>
    <cellStyle name="표준 54" xfId="416"/>
    <cellStyle name="표준 540" xfId="660"/>
    <cellStyle name="표준 540 2" xfId="887"/>
    <cellStyle name="표준 540 2 2" xfId="2478"/>
    <cellStyle name="표준 540 2 3" xfId="4070"/>
    <cellStyle name="표준 540 2 4" xfId="5660"/>
    <cellStyle name="표준 540 2_M.S" xfId="7253"/>
    <cellStyle name="표준 540 3" xfId="2253"/>
    <cellStyle name="표준 540 4" xfId="3845"/>
    <cellStyle name="표준 540 5" xfId="5435"/>
    <cellStyle name="표준 540_M.S" xfId="7252"/>
    <cellStyle name="표준 541" xfId="661"/>
    <cellStyle name="표준 541 2" xfId="888"/>
    <cellStyle name="표준 541 2 2" xfId="2479"/>
    <cellStyle name="표준 541 2 3" xfId="4071"/>
    <cellStyle name="표준 541 2 4" xfId="5661"/>
    <cellStyle name="표준 541 2_M.S" xfId="7255"/>
    <cellStyle name="표준 541 3" xfId="2254"/>
    <cellStyle name="표준 541 4" xfId="3846"/>
    <cellStyle name="표준 541 5" xfId="5436"/>
    <cellStyle name="표준 541_M.S" xfId="7254"/>
    <cellStyle name="표준 542" xfId="662"/>
    <cellStyle name="표준 542 2" xfId="889"/>
    <cellStyle name="표준 542 2 2" xfId="2480"/>
    <cellStyle name="표준 542 2 3" xfId="4072"/>
    <cellStyle name="표준 542 2 4" xfId="5662"/>
    <cellStyle name="표준 542 2_M.S" xfId="7257"/>
    <cellStyle name="표준 542 3" xfId="2255"/>
    <cellStyle name="표준 542 4" xfId="3847"/>
    <cellStyle name="표준 542 5" xfId="5437"/>
    <cellStyle name="표준 542_M.S" xfId="7256"/>
    <cellStyle name="표준 543" xfId="663"/>
    <cellStyle name="표준 543 2" xfId="890"/>
    <cellStyle name="표준 543 2 2" xfId="2481"/>
    <cellStyle name="표준 543 2 3" xfId="4073"/>
    <cellStyle name="표준 543 2 4" xfId="5663"/>
    <cellStyle name="표준 543 2_M.S" xfId="7259"/>
    <cellStyle name="표준 543 3" xfId="2256"/>
    <cellStyle name="표준 543 4" xfId="3848"/>
    <cellStyle name="표준 543 5" xfId="5438"/>
    <cellStyle name="표준 543_M.S" xfId="7258"/>
    <cellStyle name="표준 544" xfId="664"/>
    <cellStyle name="표준 544 2" xfId="891"/>
    <cellStyle name="표준 544 2 2" xfId="2482"/>
    <cellStyle name="표준 544 2 3" xfId="4074"/>
    <cellStyle name="표준 544 2 4" xfId="5664"/>
    <cellStyle name="표준 544 2_M.S" xfId="7261"/>
    <cellStyle name="표준 544 3" xfId="2257"/>
    <cellStyle name="표준 544 4" xfId="3849"/>
    <cellStyle name="표준 544 5" xfId="5439"/>
    <cellStyle name="표준 544_M.S" xfId="7260"/>
    <cellStyle name="표준 545" xfId="665"/>
    <cellStyle name="표준 545 2" xfId="892"/>
    <cellStyle name="표준 545 2 2" xfId="2483"/>
    <cellStyle name="표준 545 2 3" xfId="4075"/>
    <cellStyle name="표준 545 2 4" xfId="5665"/>
    <cellStyle name="표준 545 2_M.S" xfId="7263"/>
    <cellStyle name="표준 545 3" xfId="2258"/>
    <cellStyle name="표준 545 4" xfId="3850"/>
    <cellStyle name="표준 545 5" xfId="5440"/>
    <cellStyle name="표준 545_M.S" xfId="7262"/>
    <cellStyle name="표준 546" xfId="666"/>
    <cellStyle name="표준 546 2" xfId="893"/>
    <cellStyle name="표준 546 2 2" xfId="2484"/>
    <cellStyle name="표준 546 2 3" xfId="4076"/>
    <cellStyle name="표준 546 2 4" xfId="5666"/>
    <cellStyle name="표준 546 2_M.S" xfId="7265"/>
    <cellStyle name="표준 546 3" xfId="2259"/>
    <cellStyle name="표준 546 4" xfId="3851"/>
    <cellStyle name="표준 546 5" xfId="5441"/>
    <cellStyle name="표준 546_M.S" xfId="7264"/>
    <cellStyle name="표준 547" xfId="667"/>
    <cellStyle name="표준 547 2" xfId="894"/>
    <cellStyle name="표준 547 2 2" xfId="2485"/>
    <cellStyle name="표준 547 2 3" xfId="4077"/>
    <cellStyle name="표준 547 2 4" xfId="5667"/>
    <cellStyle name="표준 547 2_M.S" xfId="7267"/>
    <cellStyle name="표준 547 3" xfId="2260"/>
    <cellStyle name="표준 547 4" xfId="3852"/>
    <cellStyle name="표준 547 5" xfId="5442"/>
    <cellStyle name="표준 547_M.S" xfId="7266"/>
    <cellStyle name="표준 548" xfId="668"/>
    <cellStyle name="표준 548 2" xfId="895"/>
    <cellStyle name="표준 548 2 2" xfId="2486"/>
    <cellStyle name="표준 548 2 3" xfId="4078"/>
    <cellStyle name="표준 548 2 4" xfId="5668"/>
    <cellStyle name="표준 548 2_M.S" xfId="7269"/>
    <cellStyle name="표준 548 3" xfId="2261"/>
    <cellStyle name="표준 548 4" xfId="3853"/>
    <cellStyle name="표준 548 5" xfId="5443"/>
    <cellStyle name="표준 548_M.S" xfId="7268"/>
    <cellStyle name="표준 549" xfId="669"/>
    <cellStyle name="표준 549 2" xfId="896"/>
    <cellStyle name="표준 549 2 2" xfId="2487"/>
    <cellStyle name="표준 549 2 3" xfId="4079"/>
    <cellStyle name="표준 549 2 4" xfId="5669"/>
    <cellStyle name="표준 549 2_M.S" xfId="7271"/>
    <cellStyle name="표준 549 3" xfId="2262"/>
    <cellStyle name="표준 549 4" xfId="3854"/>
    <cellStyle name="표준 549 5" xfId="5444"/>
    <cellStyle name="표준 549_M.S" xfId="7270"/>
    <cellStyle name="표준 55" xfId="417"/>
    <cellStyle name="표준 550" xfId="670"/>
    <cellStyle name="표준 550 2" xfId="897"/>
    <cellStyle name="표준 550 2 2" xfId="2488"/>
    <cellStyle name="표준 550 2 3" xfId="4080"/>
    <cellStyle name="표준 550 2 4" xfId="5670"/>
    <cellStyle name="표준 550 2_M.S" xfId="7273"/>
    <cellStyle name="표준 550 3" xfId="2263"/>
    <cellStyle name="표준 550 4" xfId="3855"/>
    <cellStyle name="표준 550 5" xfId="5445"/>
    <cellStyle name="표준 550_M.S" xfId="7272"/>
    <cellStyle name="표준 551" xfId="671"/>
    <cellStyle name="표준 551 2" xfId="898"/>
    <cellStyle name="표준 551 2 2" xfId="2489"/>
    <cellStyle name="표준 551 2 3" xfId="4081"/>
    <cellStyle name="표준 551 2 4" xfId="5671"/>
    <cellStyle name="표준 551 2_M.S" xfId="7275"/>
    <cellStyle name="표준 551 3" xfId="2264"/>
    <cellStyle name="표준 551 4" xfId="3856"/>
    <cellStyle name="표준 551 5" xfId="5446"/>
    <cellStyle name="표준 551_M.S" xfId="7274"/>
    <cellStyle name="표준 552" xfId="672"/>
    <cellStyle name="표준 552 10" xfId="1796"/>
    <cellStyle name="표준 552 10 2" xfId="3387"/>
    <cellStyle name="표준 552 10 3" xfId="4979"/>
    <cellStyle name="표준 552 10 4" xfId="6569"/>
    <cellStyle name="표준 552 10_M.S" xfId="7277"/>
    <cellStyle name="표준 552 11" xfId="1828"/>
    <cellStyle name="표준 552 11 2" xfId="3418"/>
    <cellStyle name="표준 552 11 3" xfId="5010"/>
    <cellStyle name="표준 552 11 4" xfId="6600"/>
    <cellStyle name="표준 552 11_M.S" xfId="7278"/>
    <cellStyle name="표준 552 12" xfId="1891"/>
    <cellStyle name="표준 552 12 2" xfId="3481"/>
    <cellStyle name="표준 552 12 3" xfId="5073"/>
    <cellStyle name="표준 552 12 4" xfId="6663"/>
    <cellStyle name="표준 552 12_M.S" xfId="7279"/>
    <cellStyle name="표준 552 13" xfId="1985"/>
    <cellStyle name="표준 552 13 2" xfId="3575"/>
    <cellStyle name="표준 552 13 3" xfId="5167"/>
    <cellStyle name="표준 552 13 4" xfId="6757"/>
    <cellStyle name="표준 552 13_M.S" xfId="7280"/>
    <cellStyle name="표준 552 14" xfId="2015"/>
    <cellStyle name="표준 552 14 2" xfId="3605"/>
    <cellStyle name="표준 552 14 3" xfId="5197"/>
    <cellStyle name="표준 552 14 4" xfId="6787"/>
    <cellStyle name="표준 552 14_M.S" xfId="7281"/>
    <cellStyle name="표준 552 15" xfId="2265"/>
    <cellStyle name="표준 552 16" xfId="3857"/>
    <cellStyle name="표준 552 17" xfId="5447"/>
    <cellStyle name="표준 552 2" xfId="899"/>
    <cellStyle name="표준 552 2 2" xfId="2490"/>
    <cellStyle name="표준 552 2 3" xfId="4082"/>
    <cellStyle name="표준 552 2 4" xfId="5672"/>
    <cellStyle name="표준 552 2_M.S" xfId="7282"/>
    <cellStyle name="표준 552 3" xfId="1346"/>
    <cellStyle name="표준 552 3 2" xfId="2937"/>
    <cellStyle name="표준 552 3 3" xfId="4529"/>
    <cellStyle name="표준 552 3 4" xfId="6119"/>
    <cellStyle name="표준 552 3_M.S" xfId="7283"/>
    <cellStyle name="표준 552 4" xfId="1408"/>
    <cellStyle name="표준 552 4 2" xfId="2999"/>
    <cellStyle name="표준 552 4 3" xfId="4591"/>
    <cellStyle name="표준 552 4 4" xfId="6181"/>
    <cellStyle name="표준 552 4_M.S" xfId="7284"/>
    <cellStyle name="표준 552 5" xfId="1474"/>
    <cellStyle name="표준 552 5 2" xfId="3065"/>
    <cellStyle name="표준 552 5 3" xfId="4657"/>
    <cellStyle name="표준 552 5 4" xfId="6247"/>
    <cellStyle name="표준 552 5_M.S" xfId="7285"/>
    <cellStyle name="표준 552 6" xfId="1538"/>
    <cellStyle name="표준 552 6 2" xfId="3129"/>
    <cellStyle name="표준 552 6 3" xfId="4721"/>
    <cellStyle name="표준 552 6 4" xfId="6311"/>
    <cellStyle name="표준 552 6_M.S" xfId="7286"/>
    <cellStyle name="표준 552 7" xfId="1567"/>
    <cellStyle name="표준 552 7 2" xfId="3158"/>
    <cellStyle name="표준 552 7 3" xfId="4750"/>
    <cellStyle name="표준 552 7 4" xfId="6340"/>
    <cellStyle name="표준 552 7_M.S" xfId="7287"/>
    <cellStyle name="표준 552 8" xfId="1667"/>
    <cellStyle name="표준 552 8 2" xfId="3258"/>
    <cellStyle name="표준 552 8 3" xfId="4850"/>
    <cellStyle name="표준 552 8 4" xfId="6440"/>
    <cellStyle name="표준 552 8_M.S" xfId="7288"/>
    <cellStyle name="표준 552 9" xfId="1732"/>
    <cellStyle name="표준 552 9 2" xfId="3323"/>
    <cellStyle name="표준 552 9 3" xfId="4915"/>
    <cellStyle name="표준 552 9 4" xfId="6505"/>
    <cellStyle name="표준 552 9_M.S" xfId="7289"/>
    <cellStyle name="표준 552_M.S" xfId="7276"/>
    <cellStyle name="표준 553" xfId="673"/>
    <cellStyle name="표준 553 2" xfId="900"/>
    <cellStyle name="표준 553 2 2" xfId="2491"/>
    <cellStyle name="표준 553 2 3" xfId="4083"/>
    <cellStyle name="표준 553 2 4" xfId="5673"/>
    <cellStyle name="표준 553 2_M.S" xfId="7291"/>
    <cellStyle name="표준 553 3" xfId="2266"/>
    <cellStyle name="표준 553 4" xfId="3858"/>
    <cellStyle name="표준 553 5" xfId="5448"/>
    <cellStyle name="표준 553_M.S" xfId="7290"/>
    <cellStyle name="표준 554" xfId="674"/>
    <cellStyle name="표준 554 10" xfId="1752"/>
    <cellStyle name="표준 554 10 2" xfId="3343"/>
    <cellStyle name="표준 554 10 3" xfId="4935"/>
    <cellStyle name="표준 554 10 4" xfId="6525"/>
    <cellStyle name="표준 554 10_M.S" xfId="7293"/>
    <cellStyle name="표준 554 11" xfId="1862"/>
    <cellStyle name="표준 554 11 2" xfId="3452"/>
    <cellStyle name="표준 554 11 3" xfId="5044"/>
    <cellStyle name="표준 554 11 4" xfId="6634"/>
    <cellStyle name="표준 554 11_M.S" xfId="7294"/>
    <cellStyle name="표준 554 12" xfId="1925"/>
    <cellStyle name="표준 554 12 2" xfId="3515"/>
    <cellStyle name="표준 554 12 3" xfId="5107"/>
    <cellStyle name="표준 554 12 4" xfId="6697"/>
    <cellStyle name="표준 554 12_M.S" xfId="7295"/>
    <cellStyle name="표준 554 13" xfId="1941"/>
    <cellStyle name="표준 554 13 2" xfId="3531"/>
    <cellStyle name="표준 554 13 3" xfId="5123"/>
    <cellStyle name="표준 554 13 4" xfId="6713"/>
    <cellStyle name="표준 554 13_M.S" xfId="7296"/>
    <cellStyle name="표준 554 14" xfId="2049"/>
    <cellStyle name="표준 554 14 2" xfId="3639"/>
    <cellStyle name="표준 554 14 3" xfId="5231"/>
    <cellStyle name="표준 554 14 4" xfId="6821"/>
    <cellStyle name="표준 554 14_M.S" xfId="7297"/>
    <cellStyle name="표준 554 15" xfId="2267"/>
    <cellStyle name="표준 554 16" xfId="3859"/>
    <cellStyle name="표준 554 17" xfId="5449"/>
    <cellStyle name="표준 554 2" xfId="901"/>
    <cellStyle name="표준 554 2 2" xfId="2492"/>
    <cellStyle name="표준 554 2 3" xfId="4084"/>
    <cellStyle name="표준 554 2 4" xfId="5674"/>
    <cellStyle name="표준 554 2_M.S" xfId="7298"/>
    <cellStyle name="표준 554 3" xfId="1299"/>
    <cellStyle name="표준 554 3 2" xfId="2890"/>
    <cellStyle name="표준 554 3 3" xfId="4482"/>
    <cellStyle name="표준 554 3 4" xfId="6072"/>
    <cellStyle name="표준 554 3_M.S" xfId="7299"/>
    <cellStyle name="표준 554 4" xfId="1362"/>
    <cellStyle name="표준 554 4 2" xfId="2953"/>
    <cellStyle name="표준 554 4 3" xfId="4545"/>
    <cellStyle name="표준 554 4 4" xfId="6135"/>
    <cellStyle name="표준 554 4_M.S" xfId="7300"/>
    <cellStyle name="표준 554 5" xfId="1426"/>
    <cellStyle name="표준 554 5 2" xfId="3017"/>
    <cellStyle name="표준 554 5 3" xfId="4609"/>
    <cellStyle name="표준 554 5 4" xfId="6199"/>
    <cellStyle name="표준 554 5_M.S" xfId="7301"/>
    <cellStyle name="표준 554 6" xfId="1490"/>
    <cellStyle name="표준 554 6 2" xfId="3081"/>
    <cellStyle name="표준 554 6 3" xfId="4673"/>
    <cellStyle name="표준 554 6 4" xfId="6263"/>
    <cellStyle name="표준 554 6_M.S" xfId="7302"/>
    <cellStyle name="표준 554 7" xfId="1603"/>
    <cellStyle name="표준 554 7 2" xfId="3194"/>
    <cellStyle name="표준 554 7 3" xfId="4786"/>
    <cellStyle name="표준 554 7 4" xfId="6376"/>
    <cellStyle name="표준 554 7_M.S" xfId="7303"/>
    <cellStyle name="표준 554 8" xfId="1619"/>
    <cellStyle name="표준 554 8 2" xfId="3210"/>
    <cellStyle name="표준 554 8 3" xfId="4802"/>
    <cellStyle name="표준 554 8 4" xfId="6392"/>
    <cellStyle name="표준 554 8_M.S" xfId="7304"/>
    <cellStyle name="표준 554 9" xfId="1684"/>
    <cellStyle name="표준 554 9 2" xfId="3275"/>
    <cellStyle name="표준 554 9 3" xfId="4867"/>
    <cellStyle name="표준 554 9 4" xfId="6457"/>
    <cellStyle name="표준 554 9_M.S" xfId="7305"/>
    <cellStyle name="표준 554_M.S" xfId="7292"/>
    <cellStyle name="표준 555" xfId="675"/>
    <cellStyle name="표준 555 2" xfId="902"/>
    <cellStyle name="표준 555 2 2" xfId="2493"/>
    <cellStyle name="표준 555 2 3" xfId="4085"/>
    <cellStyle name="표준 555 2 4" xfId="5675"/>
    <cellStyle name="표준 555 2_M.S" xfId="7307"/>
    <cellStyle name="표준 555 3" xfId="2268"/>
    <cellStyle name="표준 555 4" xfId="3860"/>
    <cellStyle name="표준 555 5" xfId="5450"/>
    <cellStyle name="표준 555_M.S" xfId="7306"/>
    <cellStyle name="표준 556" xfId="676"/>
    <cellStyle name="표준 556 2" xfId="903"/>
    <cellStyle name="표준 556 2 2" xfId="2494"/>
    <cellStyle name="표준 556 2 3" xfId="4086"/>
    <cellStyle name="표준 556 2 4" xfId="5676"/>
    <cellStyle name="표준 556 2_M.S" xfId="7309"/>
    <cellStyle name="표준 556 3" xfId="2269"/>
    <cellStyle name="표준 556 4" xfId="3861"/>
    <cellStyle name="표준 556 5" xfId="5451"/>
    <cellStyle name="표준 556_M.S" xfId="7308"/>
    <cellStyle name="표준 557" xfId="677"/>
    <cellStyle name="표준 557 2" xfId="904"/>
    <cellStyle name="표준 557 2 2" xfId="2495"/>
    <cellStyle name="표준 557 2 3" xfId="4087"/>
    <cellStyle name="표준 557 2 4" xfId="5677"/>
    <cellStyle name="표준 557 2_M.S" xfId="7311"/>
    <cellStyle name="표준 557 3" xfId="2270"/>
    <cellStyle name="표준 557 4" xfId="3862"/>
    <cellStyle name="표준 557 5" xfId="5452"/>
    <cellStyle name="표준 557_M.S" xfId="7310"/>
    <cellStyle name="표준 558" xfId="678"/>
    <cellStyle name="표준 558 2" xfId="905"/>
    <cellStyle name="표준 558 2 2" xfId="2496"/>
    <cellStyle name="표준 558 2 3" xfId="4088"/>
    <cellStyle name="표준 558 2 4" xfId="5678"/>
    <cellStyle name="표준 558 2_M.S" xfId="7313"/>
    <cellStyle name="표준 558 3" xfId="2271"/>
    <cellStyle name="표준 558 4" xfId="3863"/>
    <cellStyle name="표준 558 5" xfId="5453"/>
    <cellStyle name="표준 558_M.S" xfId="7312"/>
    <cellStyle name="표준 559" xfId="679"/>
    <cellStyle name="표준 559 2" xfId="906"/>
    <cellStyle name="표준 559 2 2" xfId="2497"/>
    <cellStyle name="표준 559 2 3" xfId="4089"/>
    <cellStyle name="표준 559 2 4" xfId="5679"/>
    <cellStyle name="표준 559 2_M.S" xfId="7315"/>
    <cellStyle name="표준 559 3" xfId="2272"/>
    <cellStyle name="표준 559 4" xfId="3864"/>
    <cellStyle name="표준 559 5" xfId="5454"/>
    <cellStyle name="표준 559_M.S" xfId="7314"/>
    <cellStyle name="표준 56" xfId="418"/>
    <cellStyle name="표준 560" xfId="680"/>
    <cellStyle name="표준 560 2" xfId="907"/>
    <cellStyle name="표준 560 2 2" xfId="2498"/>
    <cellStyle name="표준 560 2 3" xfId="4090"/>
    <cellStyle name="표준 560 2 4" xfId="5680"/>
    <cellStyle name="표준 560 2_M.S" xfId="7317"/>
    <cellStyle name="표준 560 3" xfId="2273"/>
    <cellStyle name="표준 560 4" xfId="3865"/>
    <cellStyle name="표준 560 5" xfId="5455"/>
    <cellStyle name="표준 560_M.S" xfId="7316"/>
    <cellStyle name="표준 561" xfId="681"/>
    <cellStyle name="표준 561 10" xfId="1788"/>
    <cellStyle name="표준 561 10 2" xfId="3379"/>
    <cellStyle name="표준 561 10 3" xfId="4971"/>
    <cellStyle name="표준 561 10 4" xfId="6561"/>
    <cellStyle name="표준 561 10_M.S" xfId="7319"/>
    <cellStyle name="표준 561 11" xfId="1813"/>
    <cellStyle name="표준 561 11 2" xfId="3403"/>
    <cellStyle name="표준 561 11 3" xfId="4995"/>
    <cellStyle name="표준 561 11 4" xfId="6585"/>
    <cellStyle name="표준 561 11_M.S" xfId="7320"/>
    <cellStyle name="표준 561 12" xfId="1876"/>
    <cellStyle name="표준 561 12 2" xfId="3466"/>
    <cellStyle name="표준 561 12 3" xfId="5058"/>
    <cellStyle name="표준 561 12 4" xfId="6648"/>
    <cellStyle name="표준 561 12_M.S" xfId="7321"/>
    <cellStyle name="표준 561 13" xfId="1977"/>
    <cellStyle name="표준 561 13 2" xfId="3567"/>
    <cellStyle name="표준 561 13 3" xfId="5159"/>
    <cellStyle name="표준 561 13 4" xfId="6749"/>
    <cellStyle name="표준 561 13_M.S" xfId="7322"/>
    <cellStyle name="표준 561 14" xfId="2000"/>
    <cellStyle name="표준 561 14 2" xfId="3590"/>
    <cellStyle name="표준 561 14 3" xfId="5182"/>
    <cellStyle name="표준 561 14 4" xfId="6772"/>
    <cellStyle name="표준 561 14_M.S" xfId="7323"/>
    <cellStyle name="표준 561 15" xfId="2274"/>
    <cellStyle name="표준 561 16" xfId="3866"/>
    <cellStyle name="표준 561 17" xfId="5456"/>
    <cellStyle name="표준 561 2" xfId="908"/>
    <cellStyle name="표준 561 2 2" xfId="2499"/>
    <cellStyle name="표준 561 2 3" xfId="4091"/>
    <cellStyle name="표준 561 2 4" xfId="5681"/>
    <cellStyle name="표준 561 2_M.S" xfId="7324"/>
    <cellStyle name="표준 561 3" xfId="1336"/>
    <cellStyle name="표준 561 3 2" xfId="2927"/>
    <cellStyle name="표준 561 3 3" xfId="4519"/>
    <cellStyle name="표준 561 3 4" xfId="6109"/>
    <cellStyle name="표준 561 3_M.S" xfId="7325"/>
    <cellStyle name="표준 561 4" xfId="1398"/>
    <cellStyle name="표준 561 4 2" xfId="2989"/>
    <cellStyle name="표준 561 4 3" xfId="4581"/>
    <cellStyle name="표준 561 4 4" xfId="6171"/>
    <cellStyle name="표준 561 4_M.S" xfId="7326"/>
    <cellStyle name="표준 561 5" xfId="1464"/>
    <cellStyle name="표준 561 5 2" xfId="3055"/>
    <cellStyle name="표준 561 5 3" xfId="4647"/>
    <cellStyle name="표준 561 5 4" xfId="6237"/>
    <cellStyle name="표준 561 5_M.S" xfId="7327"/>
    <cellStyle name="표준 561 6" xfId="1528"/>
    <cellStyle name="표준 561 6 2" xfId="3119"/>
    <cellStyle name="표준 561 6 3" xfId="4711"/>
    <cellStyle name="표준 561 6 4" xfId="6301"/>
    <cellStyle name="표준 561 6_M.S" xfId="7328"/>
    <cellStyle name="표준 561 7" xfId="1552"/>
    <cellStyle name="표준 561 7 2" xfId="3143"/>
    <cellStyle name="표준 561 7 3" xfId="4735"/>
    <cellStyle name="표준 561 7 4" xfId="6325"/>
    <cellStyle name="표준 561 7_M.S" xfId="7329"/>
    <cellStyle name="표준 561 8" xfId="1657"/>
    <cellStyle name="표준 561 8 2" xfId="3248"/>
    <cellStyle name="표준 561 8 3" xfId="4840"/>
    <cellStyle name="표준 561 8 4" xfId="6430"/>
    <cellStyle name="표준 561 8_M.S" xfId="7330"/>
    <cellStyle name="표준 561 9" xfId="1722"/>
    <cellStyle name="표준 561 9 2" xfId="3313"/>
    <cellStyle name="표준 561 9 3" xfId="4905"/>
    <cellStyle name="표준 561 9 4" xfId="6495"/>
    <cellStyle name="표준 561 9_M.S" xfId="7331"/>
    <cellStyle name="표준 561_M.S" xfId="7318"/>
    <cellStyle name="표준 562" xfId="682"/>
    <cellStyle name="표준 562 2" xfId="909"/>
    <cellStyle name="표준 562 2 2" xfId="2500"/>
    <cellStyle name="표준 562 2 3" xfId="4092"/>
    <cellStyle name="표준 562 2 4" xfId="5682"/>
    <cellStyle name="표준 562 2_M.S" xfId="7333"/>
    <cellStyle name="표준 562 3" xfId="2275"/>
    <cellStyle name="표준 562 4" xfId="3867"/>
    <cellStyle name="표준 562 5" xfId="5457"/>
    <cellStyle name="표준 562_M.S" xfId="7332"/>
    <cellStyle name="표준 563" xfId="683"/>
    <cellStyle name="표준 563 10" xfId="1769"/>
    <cellStyle name="표준 563 10 2" xfId="3360"/>
    <cellStyle name="표준 563 10 3" xfId="4952"/>
    <cellStyle name="표준 563 10 4" xfId="6542"/>
    <cellStyle name="표준 563 10_M.S" xfId="7335"/>
    <cellStyle name="표준 563 11" xfId="1849"/>
    <cellStyle name="표준 563 11 2" xfId="3439"/>
    <cellStyle name="표준 563 11 3" xfId="5031"/>
    <cellStyle name="표준 563 11 4" xfId="6621"/>
    <cellStyle name="표준 563 11_M.S" xfId="7336"/>
    <cellStyle name="표준 563 12" xfId="1912"/>
    <cellStyle name="표준 563 12 2" xfId="3502"/>
    <cellStyle name="표준 563 12 3" xfId="5094"/>
    <cellStyle name="표준 563 12 4" xfId="6684"/>
    <cellStyle name="표준 563 12_M.S" xfId="7337"/>
    <cellStyle name="표준 563 13" xfId="1958"/>
    <cellStyle name="표준 563 13 2" xfId="3548"/>
    <cellStyle name="표준 563 13 3" xfId="5140"/>
    <cellStyle name="표준 563 13 4" xfId="6730"/>
    <cellStyle name="표준 563 13_M.S" xfId="7338"/>
    <cellStyle name="표준 563 14" xfId="2036"/>
    <cellStyle name="표준 563 14 2" xfId="3626"/>
    <cellStyle name="표준 563 14 3" xfId="5218"/>
    <cellStyle name="표준 563 14 4" xfId="6808"/>
    <cellStyle name="표준 563 14_M.S" xfId="7339"/>
    <cellStyle name="표준 563 15" xfId="2276"/>
    <cellStyle name="표준 563 16" xfId="3868"/>
    <cellStyle name="표준 563 17" xfId="5458"/>
    <cellStyle name="표준 563 2" xfId="910"/>
    <cellStyle name="표준 563 2 2" xfId="2501"/>
    <cellStyle name="표준 563 2 3" xfId="4093"/>
    <cellStyle name="표준 563 2 4" xfId="5683"/>
    <cellStyle name="표준 563 2_M.S" xfId="7340"/>
    <cellStyle name="표준 563 3" xfId="1316"/>
    <cellStyle name="표준 563 3 2" xfId="2907"/>
    <cellStyle name="표준 563 3 3" xfId="4499"/>
    <cellStyle name="표준 563 3 4" xfId="6089"/>
    <cellStyle name="표준 563 3_M.S" xfId="7341"/>
    <cellStyle name="표준 563 4" xfId="1379"/>
    <cellStyle name="표준 563 4 2" xfId="2970"/>
    <cellStyle name="표준 563 4 3" xfId="4562"/>
    <cellStyle name="표준 563 4 4" xfId="6152"/>
    <cellStyle name="표준 563 4_M.S" xfId="7342"/>
    <cellStyle name="표준 563 5" xfId="1443"/>
    <cellStyle name="표준 563 5 2" xfId="3034"/>
    <cellStyle name="표준 563 5 3" xfId="4626"/>
    <cellStyle name="표준 563 5 4" xfId="6216"/>
    <cellStyle name="표준 563 5_M.S" xfId="7343"/>
    <cellStyle name="표준 563 6" xfId="1507"/>
    <cellStyle name="표준 563 6 2" xfId="3098"/>
    <cellStyle name="표준 563 6 3" xfId="4690"/>
    <cellStyle name="표준 563 6 4" xfId="6280"/>
    <cellStyle name="표준 563 6_M.S" xfId="7344"/>
    <cellStyle name="표준 563 7" xfId="1590"/>
    <cellStyle name="표준 563 7 2" xfId="3181"/>
    <cellStyle name="표준 563 7 3" xfId="4773"/>
    <cellStyle name="표준 563 7 4" xfId="6363"/>
    <cellStyle name="표준 563 7_M.S" xfId="7345"/>
    <cellStyle name="표준 563 8" xfId="1636"/>
    <cellStyle name="표준 563 8 2" xfId="3227"/>
    <cellStyle name="표준 563 8 3" xfId="4819"/>
    <cellStyle name="표준 563 8 4" xfId="6409"/>
    <cellStyle name="표준 563 8_M.S" xfId="7346"/>
    <cellStyle name="표준 563 9" xfId="1701"/>
    <cellStyle name="표준 563 9 2" xfId="3292"/>
    <cellStyle name="표준 563 9 3" xfId="4884"/>
    <cellStyle name="표준 563 9 4" xfId="6474"/>
    <cellStyle name="표준 563 9_M.S" xfId="7347"/>
    <cellStyle name="표준 563_M.S" xfId="7334"/>
    <cellStyle name="표준 564" xfId="684"/>
    <cellStyle name="표준 564 10" xfId="1782"/>
    <cellStyle name="표준 564 10 2" xfId="3373"/>
    <cellStyle name="표준 564 10 3" xfId="4965"/>
    <cellStyle name="표준 564 10 4" xfId="6555"/>
    <cellStyle name="표준 564 10_M.S" xfId="7349"/>
    <cellStyle name="표준 564 11" xfId="1815"/>
    <cellStyle name="표준 564 11 2" xfId="3405"/>
    <cellStyle name="표준 564 11 3" xfId="4997"/>
    <cellStyle name="표준 564 11 4" xfId="6587"/>
    <cellStyle name="표준 564 11_M.S" xfId="7350"/>
    <cellStyle name="표준 564 12" xfId="1878"/>
    <cellStyle name="표준 564 12 2" xfId="3468"/>
    <cellStyle name="표준 564 12 3" xfId="5060"/>
    <cellStyle name="표준 564 12 4" xfId="6650"/>
    <cellStyle name="표준 564 12_M.S" xfId="7351"/>
    <cellStyle name="표준 564 13" xfId="1971"/>
    <cellStyle name="표준 564 13 2" xfId="3561"/>
    <cellStyle name="표준 564 13 3" xfId="5153"/>
    <cellStyle name="표준 564 13 4" xfId="6743"/>
    <cellStyle name="표준 564 13_M.S" xfId="7352"/>
    <cellStyle name="표준 564 14" xfId="2002"/>
    <cellStyle name="표준 564 14 2" xfId="3592"/>
    <cellStyle name="표준 564 14 3" xfId="5184"/>
    <cellStyle name="표준 564 14 4" xfId="6774"/>
    <cellStyle name="표준 564 14_M.S" xfId="7353"/>
    <cellStyle name="표준 564 15" xfId="2277"/>
    <cellStyle name="표준 564 16" xfId="3869"/>
    <cellStyle name="표준 564 17" xfId="5459"/>
    <cellStyle name="표준 564 2" xfId="911"/>
    <cellStyle name="표준 564 2 2" xfId="2502"/>
    <cellStyle name="표준 564 2 3" xfId="4094"/>
    <cellStyle name="표준 564 2 4" xfId="5684"/>
    <cellStyle name="표준 564 2_M.S" xfId="7354"/>
    <cellStyle name="표준 564 3" xfId="1330"/>
    <cellStyle name="표준 564 3 2" xfId="2921"/>
    <cellStyle name="표준 564 3 3" xfId="4513"/>
    <cellStyle name="표준 564 3 4" xfId="6103"/>
    <cellStyle name="표준 564 3_M.S" xfId="7355"/>
    <cellStyle name="표준 564 4" xfId="1393"/>
    <cellStyle name="표준 564 4 2" xfId="2984"/>
    <cellStyle name="표준 564 4 3" xfId="4576"/>
    <cellStyle name="표준 564 4 4" xfId="6166"/>
    <cellStyle name="표준 564 4_M.S" xfId="7356"/>
    <cellStyle name="표준 564 5" xfId="1458"/>
    <cellStyle name="표준 564 5 2" xfId="3049"/>
    <cellStyle name="표준 564 5 3" xfId="4641"/>
    <cellStyle name="표준 564 5 4" xfId="6231"/>
    <cellStyle name="표준 564 5_M.S" xfId="7357"/>
    <cellStyle name="표준 564 6" xfId="1522"/>
    <cellStyle name="표준 564 6 2" xfId="3113"/>
    <cellStyle name="표준 564 6 3" xfId="4705"/>
    <cellStyle name="표준 564 6 4" xfId="6295"/>
    <cellStyle name="표준 564 6_M.S" xfId="7358"/>
    <cellStyle name="표준 564 7" xfId="1554"/>
    <cellStyle name="표준 564 7 2" xfId="3145"/>
    <cellStyle name="표준 564 7 3" xfId="4737"/>
    <cellStyle name="표준 564 7 4" xfId="6327"/>
    <cellStyle name="표준 564 7_M.S" xfId="7359"/>
    <cellStyle name="표준 564 8" xfId="1651"/>
    <cellStyle name="표준 564 8 2" xfId="3242"/>
    <cellStyle name="표준 564 8 3" xfId="4834"/>
    <cellStyle name="표준 564 8 4" xfId="6424"/>
    <cellStyle name="표준 564 8_M.S" xfId="7360"/>
    <cellStyle name="표준 564 9" xfId="1716"/>
    <cellStyle name="표준 564 9 2" xfId="3307"/>
    <cellStyle name="표준 564 9 3" xfId="4899"/>
    <cellStyle name="표준 564 9 4" xfId="6489"/>
    <cellStyle name="표준 564 9_M.S" xfId="7361"/>
    <cellStyle name="표준 564_M.S" xfId="7348"/>
    <cellStyle name="표준 565" xfId="685"/>
    <cellStyle name="표준 565 10" xfId="1791"/>
    <cellStyle name="표준 565 10 2" xfId="3382"/>
    <cellStyle name="표준 565 10 3" xfId="4974"/>
    <cellStyle name="표준 565 10 4" xfId="6564"/>
    <cellStyle name="표준 565 10_M.S" xfId="7363"/>
    <cellStyle name="표준 565 11" xfId="1822"/>
    <cellStyle name="표준 565 11 2" xfId="3412"/>
    <cellStyle name="표준 565 11 3" xfId="5004"/>
    <cellStyle name="표준 565 11 4" xfId="6594"/>
    <cellStyle name="표준 565 11_M.S" xfId="7364"/>
    <cellStyle name="표준 565 12" xfId="1885"/>
    <cellStyle name="표준 565 12 2" xfId="3475"/>
    <cellStyle name="표준 565 12 3" xfId="5067"/>
    <cellStyle name="표준 565 12 4" xfId="6657"/>
    <cellStyle name="표준 565 12_M.S" xfId="7365"/>
    <cellStyle name="표준 565 13" xfId="1980"/>
    <cellStyle name="표준 565 13 2" xfId="3570"/>
    <cellStyle name="표준 565 13 3" xfId="5162"/>
    <cellStyle name="표준 565 13 4" xfId="6752"/>
    <cellStyle name="표준 565 13_M.S" xfId="7366"/>
    <cellStyle name="표준 565 14" xfId="2009"/>
    <cellStyle name="표준 565 14 2" xfId="3599"/>
    <cellStyle name="표준 565 14 3" xfId="5191"/>
    <cellStyle name="표준 565 14 4" xfId="6781"/>
    <cellStyle name="표준 565 14_M.S" xfId="7367"/>
    <cellStyle name="표준 565 15" xfId="2278"/>
    <cellStyle name="표준 565 16" xfId="3870"/>
    <cellStyle name="표준 565 17" xfId="5460"/>
    <cellStyle name="표준 565 2" xfId="912"/>
    <cellStyle name="표준 565 2 2" xfId="2503"/>
    <cellStyle name="표준 565 2 3" xfId="4095"/>
    <cellStyle name="표준 565 2 4" xfId="5685"/>
    <cellStyle name="표준 565 2_M.S" xfId="7368"/>
    <cellStyle name="표준 565 3" xfId="1323"/>
    <cellStyle name="표준 565 3 2" xfId="2914"/>
    <cellStyle name="표준 565 3 3" xfId="4506"/>
    <cellStyle name="표준 565 3 4" xfId="6096"/>
    <cellStyle name="표준 565 3_M.S" xfId="7369"/>
    <cellStyle name="표준 565 4" xfId="1386"/>
    <cellStyle name="표준 565 4 2" xfId="2977"/>
    <cellStyle name="표준 565 4 3" xfId="4569"/>
    <cellStyle name="표준 565 4 4" xfId="6159"/>
    <cellStyle name="표준 565 4_M.S" xfId="7370"/>
    <cellStyle name="표준 565 5" xfId="1450"/>
    <cellStyle name="표준 565 5 2" xfId="3041"/>
    <cellStyle name="표준 565 5 3" xfId="4633"/>
    <cellStyle name="표준 565 5 4" xfId="6223"/>
    <cellStyle name="표준 565 5_M.S" xfId="7371"/>
    <cellStyle name="표준 565 6" xfId="1514"/>
    <cellStyle name="표준 565 6 2" xfId="3105"/>
    <cellStyle name="표준 565 6 3" xfId="4697"/>
    <cellStyle name="표준 565 6 4" xfId="6287"/>
    <cellStyle name="표준 565 6_M.S" xfId="7372"/>
    <cellStyle name="표준 565 7" xfId="1561"/>
    <cellStyle name="표준 565 7 2" xfId="3152"/>
    <cellStyle name="표준 565 7 3" xfId="4744"/>
    <cellStyle name="표준 565 7 4" xfId="6334"/>
    <cellStyle name="표준 565 7_M.S" xfId="7373"/>
    <cellStyle name="표준 565 8" xfId="1643"/>
    <cellStyle name="표준 565 8 2" xfId="3234"/>
    <cellStyle name="표준 565 8 3" xfId="4826"/>
    <cellStyle name="표준 565 8 4" xfId="6416"/>
    <cellStyle name="표준 565 8_M.S" xfId="7374"/>
    <cellStyle name="표준 565 9" xfId="1708"/>
    <cellStyle name="표준 565 9 2" xfId="3299"/>
    <cellStyle name="표준 565 9 3" xfId="4891"/>
    <cellStyle name="표준 565 9 4" xfId="6481"/>
    <cellStyle name="표준 565 9_M.S" xfId="7375"/>
    <cellStyle name="표준 565_M.S" xfId="7362"/>
    <cellStyle name="표준 566" xfId="686"/>
    <cellStyle name="표준 566 2" xfId="913"/>
    <cellStyle name="표준 566 2 2" xfId="2504"/>
    <cellStyle name="표준 566 2 3" xfId="4096"/>
    <cellStyle name="표준 566 2 4" xfId="5686"/>
    <cellStyle name="표준 566 2_M.S" xfId="7377"/>
    <cellStyle name="표준 566 3" xfId="2279"/>
    <cellStyle name="표준 566 4" xfId="3871"/>
    <cellStyle name="표준 566 5" xfId="5461"/>
    <cellStyle name="표준 566_M.S" xfId="7376"/>
    <cellStyle name="표준 567" xfId="687"/>
    <cellStyle name="표준 567 2" xfId="914"/>
    <cellStyle name="표준 567 2 2" xfId="2505"/>
    <cellStyle name="표준 567 2 3" xfId="4097"/>
    <cellStyle name="표준 567 2 4" xfId="5687"/>
    <cellStyle name="표준 567 2_M.S" xfId="7379"/>
    <cellStyle name="표준 567 3" xfId="2280"/>
    <cellStyle name="표준 567 4" xfId="3872"/>
    <cellStyle name="표준 567 5" xfId="5462"/>
    <cellStyle name="표준 567_M.S" xfId="7378"/>
    <cellStyle name="표준 568" xfId="688"/>
    <cellStyle name="표준 568 2" xfId="915"/>
    <cellStyle name="표준 568 2 2" xfId="2506"/>
    <cellStyle name="표준 568 2 3" xfId="4098"/>
    <cellStyle name="표준 568 2 4" xfId="5688"/>
    <cellStyle name="표준 568 2_M.S" xfId="7381"/>
    <cellStyle name="표준 568 3" xfId="2281"/>
    <cellStyle name="표준 568 4" xfId="3873"/>
    <cellStyle name="표준 568 5" xfId="5463"/>
    <cellStyle name="표준 568_M.S" xfId="7380"/>
    <cellStyle name="표준 569" xfId="689"/>
    <cellStyle name="표준 569 10" xfId="1780"/>
    <cellStyle name="표준 569 10 2" xfId="3371"/>
    <cellStyle name="표준 569 10 3" xfId="4963"/>
    <cellStyle name="표준 569 10 4" xfId="6553"/>
    <cellStyle name="표준 569 10_M.S" xfId="7383"/>
    <cellStyle name="표준 569 11" xfId="1808"/>
    <cellStyle name="표준 569 11 2" xfId="3398"/>
    <cellStyle name="표준 569 11 3" xfId="4990"/>
    <cellStyle name="표준 569 11 4" xfId="6580"/>
    <cellStyle name="표준 569 11_M.S" xfId="7384"/>
    <cellStyle name="표준 569 12" xfId="1871"/>
    <cellStyle name="표준 569 12 2" xfId="3461"/>
    <cellStyle name="표준 569 12 3" xfId="5053"/>
    <cellStyle name="표준 569 12 4" xfId="6643"/>
    <cellStyle name="표준 569 12_M.S" xfId="7385"/>
    <cellStyle name="표준 569 13" xfId="1969"/>
    <cellStyle name="표준 569 13 2" xfId="3559"/>
    <cellStyle name="표준 569 13 3" xfId="5151"/>
    <cellStyle name="표준 569 13 4" xfId="6741"/>
    <cellStyle name="표준 569 13_M.S" xfId="7386"/>
    <cellStyle name="표준 569 14" xfId="1995"/>
    <cellStyle name="표준 569 14 2" xfId="3585"/>
    <cellStyle name="표준 569 14 3" xfId="5177"/>
    <cellStyle name="표준 569 14 4" xfId="6767"/>
    <cellStyle name="표준 569 14_M.S" xfId="7387"/>
    <cellStyle name="표준 569 15" xfId="2282"/>
    <cellStyle name="표준 569 16" xfId="3874"/>
    <cellStyle name="표준 569 17" xfId="5464"/>
    <cellStyle name="표준 569 2" xfId="916"/>
    <cellStyle name="표준 569 2 2" xfId="2507"/>
    <cellStyle name="표준 569 2 3" xfId="4099"/>
    <cellStyle name="표준 569 2 4" xfId="5689"/>
    <cellStyle name="표준 569 2_M.S" xfId="7388"/>
    <cellStyle name="표준 569 3" xfId="1328"/>
    <cellStyle name="표준 569 3 2" xfId="2919"/>
    <cellStyle name="표준 569 3 3" xfId="4511"/>
    <cellStyle name="표준 569 3 4" xfId="6101"/>
    <cellStyle name="표준 569 3_M.S" xfId="7389"/>
    <cellStyle name="표준 569 4" xfId="1391"/>
    <cellStyle name="표준 569 4 2" xfId="2982"/>
    <cellStyle name="표준 569 4 3" xfId="4574"/>
    <cellStyle name="표준 569 4 4" xfId="6164"/>
    <cellStyle name="표준 569 4_M.S" xfId="7390"/>
    <cellStyle name="표준 569 5" xfId="1456"/>
    <cellStyle name="표준 569 5 2" xfId="3047"/>
    <cellStyle name="표준 569 5 3" xfId="4639"/>
    <cellStyle name="표준 569 5 4" xfId="6229"/>
    <cellStyle name="표준 569 5_M.S" xfId="7391"/>
    <cellStyle name="표준 569 6" xfId="1520"/>
    <cellStyle name="표준 569 6 2" xfId="3111"/>
    <cellStyle name="표준 569 6 3" xfId="4703"/>
    <cellStyle name="표준 569 6 4" xfId="6293"/>
    <cellStyle name="표준 569 6_M.S" xfId="7392"/>
    <cellStyle name="표준 569 7" xfId="1547"/>
    <cellStyle name="표준 569 7 2" xfId="3138"/>
    <cellStyle name="표준 569 7 3" xfId="4730"/>
    <cellStyle name="표준 569 7 4" xfId="6320"/>
    <cellStyle name="표준 569 7_M.S" xfId="7393"/>
    <cellStyle name="표준 569 8" xfId="1649"/>
    <cellStyle name="표준 569 8 2" xfId="3240"/>
    <cellStyle name="표준 569 8 3" xfId="4832"/>
    <cellStyle name="표준 569 8 4" xfId="6422"/>
    <cellStyle name="표준 569 8_M.S" xfId="7394"/>
    <cellStyle name="표준 569 9" xfId="1714"/>
    <cellStyle name="표준 569 9 2" xfId="3305"/>
    <cellStyle name="표준 569 9 3" xfId="4897"/>
    <cellStyle name="표준 569 9 4" xfId="6487"/>
    <cellStyle name="표준 569 9_M.S" xfId="7395"/>
    <cellStyle name="표준 569_M.S" xfId="7382"/>
    <cellStyle name="표준 57" xfId="419"/>
    <cellStyle name="표준 570" xfId="690"/>
    <cellStyle name="표준 570 10" xfId="1776"/>
    <cellStyle name="표준 570 10 2" xfId="3367"/>
    <cellStyle name="표준 570 10 3" xfId="4959"/>
    <cellStyle name="표준 570 10 4" xfId="6549"/>
    <cellStyle name="표준 570 10_M.S" xfId="7397"/>
    <cellStyle name="표준 570 11" xfId="1834"/>
    <cellStyle name="표준 570 11 2" xfId="3424"/>
    <cellStyle name="표준 570 11 3" xfId="5016"/>
    <cellStyle name="표준 570 11 4" xfId="6606"/>
    <cellStyle name="표준 570 11_M.S" xfId="7398"/>
    <cellStyle name="표준 570 12" xfId="1897"/>
    <cellStyle name="표준 570 12 2" xfId="3487"/>
    <cellStyle name="표준 570 12 3" xfId="5079"/>
    <cellStyle name="표준 570 12 4" xfId="6669"/>
    <cellStyle name="표준 570 12_M.S" xfId="7399"/>
    <cellStyle name="표준 570 13" xfId="1965"/>
    <cellStyle name="표준 570 13 2" xfId="3555"/>
    <cellStyle name="표준 570 13 3" xfId="5147"/>
    <cellStyle name="표준 570 13 4" xfId="6737"/>
    <cellStyle name="표준 570 13_M.S" xfId="7400"/>
    <cellStyle name="표준 570 14" xfId="2021"/>
    <cellStyle name="표준 570 14 2" xfId="3611"/>
    <cellStyle name="표준 570 14 3" xfId="5203"/>
    <cellStyle name="표준 570 14 4" xfId="6793"/>
    <cellStyle name="표준 570 14_M.S" xfId="7401"/>
    <cellStyle name="표준 570 15" xfId="2283"/>
    <cellStyle name="표준 570 16" xfId="3875"/>
    <cellStyle name="표준 570 17" xfId="5465"/>
    <cellStyle name="표준 570 2" xfId="917"/>
    <cellStyle name="표준 570 2 2" xfId="2508"/>
    <cellStyle name="표준 570 2 3" xfId="4100"/>
    <cellStyle name="표준 570 2 4" xfId="5690"/>
    <cellStyle name="표준 570 2_M.S" xfId="7402"/>
    <cellStyle name="표준 570 3" xfId="1324"/>
    <cellStyle name="표준 570 3 2" xfId="2915"/>
    <cellStyle name="표준 570 3 3" xfId="4507"/>
    <cellStyle name="표준 570 3 4" xfId="6097"/>
    <cellStyle name="표준 570 3_M.S" xfId="7403"/>
    <cellStyle name="표준 570 4" xfId="1387"/>
    <cellStyle name="표준 570 4 2" xfId="2978"/>
    <cellStyle name="표준 570 4 3" xfId="4570"/>
    <cellStyle name="표준 570 4 4" xfId="6160"/>
    <cellStyle name="표준 570 4_M.S" xfId="7404"/>
    <cellStyle name="표준 570 5" xfId="1451"/>
    <cellStyle name="표준 570 5 2" xfId="3042"/>
    <cellStyle name="표준 570 5 3" xfId="4634"/>
    <cellStyle name="표준 570 5 4" xfId="6224"/>
    <cellStyle name="표준 570 5_M.S" xfId="7405"/>
    <cellStyle name="표준 570 6" xfId="1515"/>
    <cellStyle name="표준 570 6 2" xfId="3106"/>
    <cellStyle name="표준 570 6 3" xfId="4698"/>
    <cellStyle name="표준 570 6 4" xfId="6288"/>
    <cellStyle name="표준 570 6_M.S" xfId="7406"/>
    <cellStyle name="표준 570 7" xfId="1574"/>
    <cellStyle name="표준 570 7 2" xfId="3165"/>
    <cellStyle name="표준 570 7 3" xfId="4757"/>
    <cellStyle name="표준 570 7 4" xfId="6347"/>
    <cellStyle name="표준 570 7_M.S" xfId="7407"/>
    <cellStyle name="표준 570 8" xfId="1644"/>
    <cellStyle name="표준 570 8 2" xfId="3235"/>
    <cellStyle name="표준 570 8 3" xfId="4827"/>
    <cellStyle name="표준 570 8 4" xfId="6417"/>
    <cellStyle name="표준 570 8_M.S" xfId="7408"/>
    <cellStyle name="표준 570 9" xfId="1709"/>
    <cellStyle name="표준 570 9 2" xfId="3300"/>
    <cellStyle name="표준 570 9 3" xfId="4892"/>
    <cellStyle name="표준 570 9 4" xfId="6482"/>
    <cellStyle name="표준 570 9_M.S" xfId="7409"/>
    <cellStyle name="표준 570_M.S" xfId="7396"/>
    <cellStyle name="표준 571" xfId="691"/>
    <cellStyle name="표준 571 2" xfId="2284"/>
    <cellStyle name="표준 571 3" xfId="3876"/>
    <cellStyle name="표준 571 4" xfId="5466"/>
    <cellStyle name="표준 571_M.S" xfId="7410"/>
    <cellStyle name="표준 572" xfId="692"/>
    <cellStyle name="표준 573" xfId="918"/>
    <cellStyle name="표준 573 2" xfId="2509"/>
    <cellStyle name="표준 573 3" xfId="4101"/>
    <cellStyle name="표준 573 4" xfId="5691"/>
    <cellStyle name="표준 573_M.S" xfId="7411"/>
    <cellStyle name="표준 574" xfId="919"/>
    <cellStyle name="표준 574 2" xfId="2510"/>
    <cellStyle name="표준 574 3" xfId="4102"/>
    <cellStyle name="표준 574 4" xfId="5692"/>
    <cellStyle name="표준 574_M.S" xfId="7412"/>
    <cellStyle name="표준 575" xfId="920"/>
    <cellStyle name="표준 575 2" xfId="2511"/>
    <cellStyle name="표준 575 3" xfId="4103"/>
    <cellStyle name="표준 575 4" xfId="5693"/>
    <cellStyle name="표준 575_M.S" xfId="7413"/>
    <cellStyle name="표준 576" xfId="921"/>
    <cellStyle name="표준 576 2" xfId="2512"/>
    <cellStyle name="표준 576 3" xfId="4104"/>
    <cellStyle name="표준 576 4" xfId="5694"/>
    <cellStyle name="표준 576_M.S" xfId="7414"/>
    <cellStyle name="표준 577" xfId="922"/>
    <cellStyle name="표준 577 10" xfId="1833"/>
    <cellStyle name="표준 577 10 2" xfId="3423"/>
    <cellStyle name="표준 577 10 3" xfId="5015"/>
    <cellStyle name="표준 577 10 4" xfId="6605"/>
    <cellStyle name="표준 577 10_M.S" xfId="7416"/>
    <cellStyle name="표준 577 11" xfId="1896"/>
    <cellStyle name="표준 577 11 2" xfId="3486"/>
    <cellStyle name="표준 577 11 3" xfId="5078"/>
    <cellStyle name="표준 577 11 4" xfId="6668"/>
    <cellStyle name="표준 577 11_M.S" xfId="7417"/>
    <cellStyle name="표준 577 12" xfId="1979"/>
    <cellStyle name="표준 577 12 2" xfId="3569"/>
    <cellStyle name="표준 577 12 3" xfId="5161"/>
    <cellStyle name="표준 577 12 4" xfId="6751"/>
    <cellStyle name="표준 577 12_M.S" xfId="7418"/>
    <cellStyle name="표준 577 13" xfId="2020"/>
    <cellStyle name="표준 577 13 2" xfId="3610"/>
    <cellStyle name="표준 577 13 3" xfId="5202"/>
    <cellStyle name="표준 577 13 4" xfId="6792"/>
    <cellStyle name="표준 577 13_M.S" xfId="7419"/>
    <cellStyle name="표준 577 14" xfId="2513"/>
    <cellStyle name="표준 577 15" xfId="4105"/>
    <cellStyle name="표준 577 16" xfId="5695"/>
    <cellStyle name="표준 577 2" xfId="1338"/>
    <cellStyle name="표준 577 2 2" xfId="2929"/>
    <cellStyle name="표준 577 2 3" xfId="4521"/>
    <cellStyle name="표준 577 2 4" xfId="6111"/>
    <cellStyle name="표준 577 2_M.S" xfId="7420"/>
    <cellStyle name="표준 577 3" xfId="1400"/>
    <cellStyle name="표준 577 3 2" xfId="2991"/>
    <cellStyle name="표준 577 3 3" xfId="4583"/>
    <cellStyle name="표준 577 3 4" xfId="6173"/>
    <cellStyle name="표준 577 3_M.S" xfId="7421"/>
    <cellStyle name="표준 577 4" xfId="1466"/>
    <cellStyle name="표준 577 4 2" xfId="3057"/>
    <cellStyle name="표준 577 4 3" xfId="4649"/>
    <cellStyle name="표준 577 4 4" xfId="6239"/>
    <cellStyle name="표준 577 4_M.S" xfId="7422"/>
    <cellStyle name="표준 577 5" xfId="1530"/>
    <cellStyle name="표준 577 5 2" xfId="3121"/>
    <cellStyle name="표준 577 5 3" xfId="4713"/>
    <cellStyle name="표준 577 5 4" xfId="6303"/>
    <cellStyle name="표준 577 5_M.S" xfId="7423"/>
    <cellStyle name="표준 577 6" xfId="1573"/>
    <cellStyle name="표준 577 6 2" xfId="3164"/>
    <cellStyle name="표준 577 6 3" xfId="4756"/>
    <cellStyle name="표준 577 6 4" xfId="6346"/>
    <cellStyle name="표준 577 6_M.S" xfId="7424"/>
    <cellStyle name="표준 577 7" xfId="1659"/>
    <cellStyle name="표준 577 7 2" xfId="3250"/>
    <cellStyle name="표준 577 7 3" xfId="4842"/>
    <cellStyle name="표준 577 7 4" xfId="6432"/>
    <cellStyle name="표준 577 7_M.S" xfId="7425"/>
    <cellStyle name="표준 577 8" xfId="1724"/>
    <cellStyle name="표준 577 8 2" xfId="3315"/>
    <cellStyle name="표준 577 8 3" xfId="4907"/>
    <cellStyle name="표준 577 8 4" xfId="6497"/>
    <cellStyle name="표준 577 8_M.S" xfId="7426"/>
    <cellStyle name="표준 577 9" xfId="1790"/>
    <cellStyle name="표준 577 9 2" xfId="3381"/>
    <cellStyle name="표준 577 9 3" xfId="4973"/>
    <cellStyle name="표준 577 9 4" xfId="6563"/>
    <cellStyle name="표준 577 9_M.S" xfId="7427"/>
    <cellStyle name="표준 577_M.S" xfId="7415"/>
    <cellStyle name="표준 578" xfId="923"/>
    <cellStyle name="표준 578 2" xfId="2514"/>
    <cellStyle name="표준 578 3" xfId="4106"/>
    <cellStyle name="표준 578 4" xfId="5696"/>
    <cellStyle name="표준 578_M.S" xfId="7428"/>
    <cellStyle name="표준 579" xfId="924"/>
    <cellStyle name="표준 579 2" xfId="2515"/>
    <cellStyle name="표준 579 3" xfId="4107"/>
    <cellStyle name="표준 579 4" xfId="5697"/>
    <cellStyle name="표준 579_M.S" xfId="7429"/>
    <cellStyle name="표준 58" xfId="420"/>
    <cellStyle name="표준 580" xfId="925"/>
    <cellStyle name="표준 580 2" xfId="2516"/>
    <cellStyle name="표준 580 3" xfId="4108"/>
    <cellStyle name="표준 580 4" xfId="5698"/>
    <cellStyle name="표준 580_M.S" xfId="7430"/>
    <cellStyle name="표준 581" xfId="926"/>
    <cellStyle name="표준 581 2" xfId="2517"/>
    <cellStyle name="표준 581 3" xfId="4109"/>
    <cellStyle name="표준 581 4" xfId="5699"/>
    <cellStyle name="표준 581_M.S" xfId="7431"/>
    <cellStyle name="표준 582" xfId="927"/>
    <cellStyle name="표준 582 2" xfId="2518"/>
    <cellStyle name="표준 582 3" xfId="4110"/>
    <cellStyle name="표준 582 4" xfId="5700"/>
    <cellStyle name="표준 582_M.S" xfId="7432"/>
    <cellStyle name="표준 583" xfId="928"/>
    <cellStyle name="표준 583 2" xfId="2519"/>
    <cellStyle name="표준 583 3" xfId="4111"/>
    <cellStyle name="표준 583 4" xfId="5701"/>
    <cellStyle name="표준 583_M.S" xfId="7433"/>
    <cellStyle name="표준 584" xfId="929"/>
    <cellStyle name="표준 584 2" xfId="2520"/>
    <cellStyle name="표준 584 3" xfId="4112"/>
    <cellStyle name="표준 584 4" xfId="5702"/>
    <cellStyle name="표준 584_M.S" xfId="7434"/>
    <cellStyle name="표준 585" xfId="930"/>
    <cellStyle name="표준 585 2" xfId="2521"/>
    <cellStyle name="표준 585 3" xfId="4113"/>
    <cellStyle name="표준 585 4" xfId="5703"/>
    <cellStyle name="표준 585_M.S" xfId="7435"/>
    <cellStyle name="표준 586" xfId="931"/>
    <cellStyle name="표준 586 2" xfId="2522"/>
    <cellStyle name="표준 586 3" xfId="4114"/>
    <cellStyle name="표준 586 4" xfId="5704"/>
    <cellStyle name="표준 586_M.S" xfId="7436"/>
    <cellStyle name="표준 587" xfId="932"/>
    <cellStyle name="표준 587 2" xfId="2523"/>
    <cellStyle name="표준 587 3" xfId="4115"/>
    <cellStyle name="표준 587 4" xfId="5705"/>
    <cellStyle name="표준 587_M.S" xfId="7437"/>
    <cellStyle name="표준 588" xfId="933"/>
    <cellStyle name="표준 588 2" xfId="2524"/>
    <cellStyle name="표준 588 3" xfId="4116"/>
    <cellStyle name="표준 588 4" xfId="5706"/>
    <cellStyle name="표준 588_M.S" xfId="7438"/>
    <cellStyle name="표준 589" xfId="934"/>
    <cellStyle name="표준 589 2" xfId="2525"/>
    <cellStyle name="표준 589 3" xfId="4117"/>
    <cellStyle name="표준 589 4" xfId="5707"/>
    <cellStyle name="표준 589_M.S" xfId="7439"/>
    <cellStyle name="표준 59" xfId="421"/>
    <cellStyle name="표준 590" xfId="935"/>
    <cellStyle name="표준 590 2" xfId="2526"/>
    <cellStyle name="표준 590 3" xfId="4118"/>
    <cellStyle name="표준 590 4" xfId="5708"/>
    <cellStyle name="표준 590_M.S" xfId="7440"/>
    <cellStyle name="표준 591" xfId="936"/>
    <cellStyle name="표준 591 2" xfId="2527"/>
    <cellStyle name="표준 591 3" xfId="4119"/>
    <cellStyle name="표준 591 4" xfId="5709"/>
    <cellStyle name="표준 591_M.S" xfId="7441"/>
    <cellStyle name="표준 592" xfId="937"/>
    <cellStyle name="표준 592 2" xfId="2528"/>
    <cellStyle name="표준 592 3" xfId="4120"/>
    <cellStyle name="표준 592 4" xfId="5710"/>
    <cellStyle name="표준 592_M.S" xfId="7442"/>
    <cellStyle name="표준 593" xfId="938"/>
    <cellStyle name="표준 593 2" xfId="2529"/>
    <cellStyle name="표준 593 3" xfId="4121"/>
    <cellStyle name="표준 593 4" xfId="5711"/>
    <cellStyle name="표준 593_M.S" xfId="7443"/>
    <cellStyle name="표준 594" xfId="939"/>
    <cellStyle name="표준 594 2" xfId="2530"/>
    <cellStyle name="표준 594 3" xfId="4122"/>
    <cellStyle name="표준 594 4" xfId="5712"/>
    <cellStyle name="표준 594_M.S" xfId="7444"/>
    <cellStyle name="표준 595" xfId="940"/>
    <cellStyle name="표준 595 2" xfId="2531"/>
    <cellStyle name="표준 595 3" xfId="4123"/>
    <cellStyle name="표준 595 4" xfId="5713"/>
    <cellStyle name="표준 595_M.S" xfId="7445"/>
    <cellStyle name="표준 596" xfId="941"/>
    <cellStyle name="표준 596 2" xfId="2532"/>
    <cellStyle name="표준 596 3" xfId="4124"/>
    <cellStyle name="표준 596 4" xfId="5714"/>
    <cellStyle name="표준 596_M.S" xfId="7446"/>
    <cellStyle name="표준 597" xfId="942"/>
    <cellStyle name="표준 597 2" xfId="2533"/>
    <cellStyle name="표준 597 3" xfId="4125"/>
    <cellStyle name="표준 597 4" xfId="5715"/>
    <cellStyle name="표준 597_M.S" xfId="7447"/>
    <cellStyle name="표준 598" xfId="943"/>
    <cellStyle name="표준 598 2" xfId="2534"/>
    <cellStyle name="표준 598 3" xfId="4126"/>
    <cellStyle name="표준 598 4" xfId="5716"/>
    <cellStyle name="표준 598_M.S" xfId="7448"/>
    <cellStyle name="표준 599" xfId="944"/>
    <cellStyle name="표준 599 2" xfId="2535"/>
    <cellStyle name="표준 599 3" xfId="4127"/>
    <cellStyle name="표준 599 4" xfId="5717"/>
    <cellStyle name="표준 599_M.S" xfId="7449"/>
    <cellStyle name="표준 6" xfId="422"/>
    <cellStyle name="표준 60" xfId="423"/>
    <cellStyle name="표준 600" xfId="945"/>
    <cellStyle name="표준 600 2" xfId="2536"/>
    <cellStyle name="표준 600 3" xfId="4128"/>
    <cellStyle name="표준 600 4" xfId="5718"/>
    <cellStyle name="표준 600_M.S" xfId="7450"/>
    <cellStyle name="표준 601" xfId="946"/>
    <cellStyle name="표준 601 2" xfId="2537"/>
    <cellStyle name="표준 601 3" xfId="4129"/>
    <cellStyle name="표준 601 4" xfId="5719"/>
    <cellStyle name="표준 601_M.S" xfId="7451"/>
    <cellStyle name="표준 602" xfId="947"/>
    <cellStyle name="표준 602 2" xfId="2538"/>
    <cellStyle name="표준 602 3" xfId="4130"/>
    <cellStyle name="표준 602 4" xfId="5720"/>
    <cellStyle name="표준 602_M.S" xfId="7452"/>
    <cellStyle name="표준 603" xfId="948"/>
    <cellStyle name="표준 603 2" xfId="2539"/>
    <cellStyle name="표준 603 3" xfId="4131"/>
    <cellStyle name="표준 603 4" xfId="5721"/>
    <cellStyle name="표준 603_M.S" xfId="7453"/>
    <cellStyle name="표준 604" xfId="949"/>
    <cellStyle name="표준 604 2" xfId="2540"/>
    <cellStyle name="표준 604 3" xfId="4132"/>
    <cellStyle name="표준 604 4" xfId="5722"/>
    <cellStyle name="표준 604_M.S" xfId="7454"/>
    <cellStyle name="표준 605" xfId="950"/>
    <cellStyle name="표준 605 2" xfId="2541"/>
    <cellStyle name="표준 605 3" xfId="4133"/>
    <cellStyle name="표준 605 4" xfId="5723"/>
    <cellStyle name="표준 605_M.S" xfId="7455"/>
    <cellStyle name="표준 606" xfId="951"/>
    <cellStyle name="표준 606 2" xfId="2542"/>
    <cellStyle name="표준 606 3" xfId="4134"/>
    <cellStyle name="표준 606 4" xfId="5724"/>
    <cellStyle name="표준 606_M.S" xfId="7456"/>
    <cellStyle name="표준 607" xfId="952"/>
    <cellStyle name="표준 607 2" xfId="2543"/>
    <cellStyle name="표준 607 3" xfId="4135"/>
    <cellStyle name="표준 607 4" xfId="5725"/>
    <cellStyle name="표준 607_M.S" xfId="7457"/>
    <cellStyle name="표준 608" xfId="953"/>
    <cellStyle name="표준 608 2" xfId="2544"/>
    <cellStyle name="표준 608 3" xfId="4136"/>
    <cellStyle name="표준 608 4" xfId="5726"/>
    <cellStyle name="표준 608_M.S" xfId="7458"/>
    <cellStyle name="표준 609" xfId="954"/>
    <cellStyle name="표준 609 2" xfId="2545"/>
    <cellStyle name="표준 609 3" xfId="4137"/>
    <cellStyle name="표준 609 4" xfId="5727"/>
    <cellStyle name="표준 609_M.S" xfId="7459"/>
    <cellStyle name="표준 61" xfId="424"/>
    <cellStyle name="표준 610" xfId="955"/>
    <cellStyle name="표준 610 2" xfId="2546"/>
    <cellStyle name="표준 610 3" xfId="4138"/>
    <cellStyle name="표준 610 4" xfId="5728"/>
    <cellStyle name="표준 610_M.S" xfId="7460"/>
    <cellStyle name="표준 611" xfId="956"/>
    <cellStyle name="표준 611 2" xfId="2547"/>
    <cellStyle name="표준 611 3" xfId="4139"/>
    <cellStyle name="표준 611 4" xfId="5729"/>
    <cellStyle name="표준 611_M.S" xfId="7461"/>
    <cellStyle name="표준 612" xfId="957"/>
    <cellStyle name="표준 612 2" xfId="2548"/>
    <cellStyle name="표준 612 3" xfId="4140"/>
    <cellStyle name="표준 612 4" xfId="5730"/>
    <cellStyle name="표준 612_M.S" xfId="7462"/>
    <cellStyle name="표준 613" xfId="958"/>
    <cellStyle name="표준 613 2" xfId="2549"/>
    <cellStyle name="표준 613 3" xfId="4141"/>
    <cellStyle name="표준 613 4" xfId="5731"/>
    <cellStyle name="표준 613_M.S" xfId="7463"/>
    <cellStyle name="표준 614" xfId="959"/>
    <cellStyle name="표준 614 2" xfId="2550"/>
    <cellStyle name="표준 614 3" xfId="4142"/>
    <cellStyle name="표준 614 4" xfId="5732"/>
    <cellStyle name="표준 614_M.S" xfId="7464"/>
    <cellStyle name="표준 615" xfId="960"/>
    <cellStyle name="표준 615 2" xfId="2551"/>
    <cellStyle name="표준 615 3" xfId="4143"/>
    <cellStyle name="표준 615 4" xfId="5733"/>
    <cellStyle name="표준 615_M.S" xfId="7465"/>
    <cellStyle name="표준 616" xfId="961"/>
    <cellStyle name="표준 616 2" xfId="2552"/>
    <cellStyle name="표준 616 3" xfId="4144"/>
    <cellStyle name="표준 616 4" xfId="5734"/>
    <cellStyle name="표준 616_M.S" xfId="7466"/>
    <cellStyle name="표준 617" xfId="962"/>
    <cellStyle name="표준 617 2" xfId="2553"/>
    <cellStyle name="표준 617 3" xfId="4145"/>
    <cellStyle name="표준 617 4" xfId="5735"/>
    <cellStyle name="표준 617_M.S" xfId="7467"/>
    <cellStyle name="표준 618" xfId="963"/>
    <cellStyle name="표준 618 2" xfId="2554"/>
    <cellStyle name="표준 618 3" xfId="4146"/>
    <cellStyle name="표준 618 4" xfId="5736"/>
    <cellStyle name="표준 618_M.S" xfId="7468"/>
    <cellStyle name="표준 619" xfId="964"/>
    <cellStyle name="표준 619 2" xfId="2555"/>
    <cellStyle name="표준 619 3" xfId="4147"/>
    <cellStyle name="표준 619 4" xfId="5737"/>
    <cellStyle name="표준 619_M.S" xfId="7469"/>
    <cellStyle name="표준 62" xfId="425"/>
    <cellStyle name="표준 620" xfId="965"/>
    <cellStyle name="표준 620 2" xfId="2556"/>
    <cellStyle name="표준 620 3" xfId="4148"/>
    <cellStyle name="표준 620 4" xfId="5738"/>
    <cellStyle name="표준 620_M.S" xfId="7470"/>
    <cellStyle name="표준 621" xfId="966"/>
    <cellStyle name="표준 621 2" xfId="2557"/>
    <cellStyle name="표준 621 3" xfId="4149"/>
    <cellStyle name="표준 621 4" xfId="5739"/>
    <cellStyle name="표준 621_M.S" xfId="7471"/>
    <cellStyle name="표준 622" xfId="967"/>
    <cellStyle name="표준 622 2" xfId="2558"/>
    <cellStyle name="표준 622 3" xfId="4150"/>
    <cellStyle name="표준 622 4" xfId="5740"/>
    <cellStyle name="표준 622_M.S" xfId="7472"/>
    <cellStyle name="표준 623" xfId="968"/>
    <cellStyle name="표준 623 2" xfId="2559"/>
    <cellStyle name="표준 623 3" xfId="4151"/>
    <cellStyle name="표준 623 4" xfId="5741"/>
    <cellStyle name="표준 623_M.S" xfId="7473"/>
    <cellStyle name="표준 624" xfId="969"/>
    <cellStyle name="표준 624 2" xfId="2560"/>
    <cellStyle name="표준 624 3" xfId="4152"/>
    <cellStyle name="표준 624 4" xfId="5742"/>
    <cellStyle name="표준 624_M.S" xfId="7474"/>
    <cellStyle name="표준 625" xfId="970"/>
    <cellStyle name="표준 625 2" xfId="2561"/>
    <cellStyle name="표준 625 3" xfId="4153"/>
    <cellStyle name="표준 625 4" xfId="5743"/>
    <cellStyle name="표준 625_M.S" xfId="7475"/>
    <cellStyle name="표준 626" xfId="971"/>
    <cellStyle name="표준 626 2" xfId="2562"/>
    <cellStyle name="표준 626 3" xfId="4154"/>
    <cellStyle name="표준 626 4" xfId="5744"/>
    <cellStyle name="표준 626_M.S" xfId="7476"/>
    <cellStyle name="표준 627" xfId="972"/>
    <cellStyle name="표준 627 2" xfId="2563"/>
    <cellStyle name="표준 627 3" xfId="4155"/>
    <cellStyle name="표준 627 4" xfId="5745"/>
    <cellStyle name="표준 627_M.S" xfId="7477"/>
    <cellStyle name="표준 628" xfId="973"/>
    <cellStyle name="표준 628 2" xfId="2564"/>
    <cellStyle name="표준 628 3" xfId="4156"/>
    <cellStyle name="표준 628 4" xfId="5746"/>
    <cellStyle name="표준 628_M.S" xfId="7478"/>
    <cellStyle name="표준 629" xfId="974"/>
    <cellStyle name="표준 629 10" xfId="1817"/>
    <cellStyle name="표준 629 10 2" xfId="3407"/>
    <cellStyle name="표준 629 10 3" xfId="4999"/>
    <cellStyle name="표준 629 10 4" xfId="6589"/>
    <cellStyle name="표준 629 10_M.S" xfId="7480"/>
    <cellStyle name="표준 629 11" xfId="1880"/>
    <cellStyle name="표준 629 11 2" xfId="3470"/>
    <cellStyle name="표준 629 11 3" xfId="5062"/>
    <cellStyle name="표준 629 11 4" xfId="6652"/>
    <cellStyle name="표준 629 11_M.S" xfId="7481"/>
    <cellStyle name="표준 629 12" xfId="1992"/>
    <cellStyle name="표준 629 12 2" xfId="3582"/>
    <cellStyle name="표준 629 12 3" xfId="5174"/>
    <cellStyle name="표준 629 12 4" xfId="6764"/>
    <cellStyle name="표준 629 12_M.S" xfId="7482"/>
    <cellStyle name="표준 629 13" xfId="2004"/>
    <cellStyle name="표준 629 13 2" xfId="3594"/>
    <cellStyle name="표준 629 13 3" xfId="5186"/>
    <cellStyle name="표준 629 13 4" xfId="6776"/>
    <cellStyle name="표준 629 13_M.S" xfId="7483"/>
    <cellStyle name="표준 629 14" xfId="2565"/>
    <cellStyle name="표준 629 15" xfId="4157"/>
    <cellStyle name="표준 629 16" xfId="5747"/>
    <cellStyle name="표준 629 2" xfId="1351"/>
    <cellStyle name="표준 629 2 2" xfId="2942"/>
    <cellStyle name="표준 629 2 3" xfId="4534"/>
    <cellStyle name="표준 629 2 4" xfId="6124"/>
    <cellStyle name="표준 629 2_M.S" xfId="7484"/>
    <cellStyle name="표준 629 3" xfId="1413"/>
    <cellStyle name="표준 629 3 2" xfId="3004"/>
    <cellStyle name="표준 629 3 3" xfId="4596"/>
    <cellStyle name="표준 629 3 4" xfId="6186"/>
    <cellStyle name="표준 629 3_M.S" xfId="7485"/>
    <cellStyle name="표준 629 4" xfId="1479"/>
    <cellStyle name="표준 629 4 2" xfId="3070"/>
    <cellStyle name="표준 629 4 3" xfId="4662"/>
    <cellStyle name="표준 629 4 4" xfId="6252"/>
    <cellStyle name="표준 629 4_M.S" xfId="7486"/>
    <cellStyle name="표준 629 5" xfId="1543"/>
    <cellStyle name="표준 629 5 2" xfId="3134"/>
    <cellStyle name="표준 629 5 3" xfId="4726"/>
    <cellStyle name="표준 629 5 4" xfId="6316"/>
    <cellStyle name="표준 629 5_M.S" xfId="7487"/>
    <cellStyle name="표준 629 6" xfId="1556"/>
    <cellStyle name="표준 629 6 2" xfId="3147"/>
    <cellStyle name="표준 629 6 3" xfId="4739"/>
    <cellStyle name="표준 629 6 4" xfId="6329"/>
    <cellStyle name="표준 629 6_M.S" xfId="7488"/>
    <cellStyle name="표준 629 7" xfId="1672"/>
    <cellStyle name="표준 629 7 2" xfId="3263"/>
    <cellStyle name="표준 629 7 3" xfId="4855"/>
    <cellStyle name="표준 629 7 4" xfId="6445"/>
    <cellStyle name="표준 629 7_M.S" xfId="7489"/>
    <cellStyle name="표준 629 8" xfId="1737"/>
    <cellStyle name="표준 629 8 2" xfId="3328"/>
    <cellStyle name="표준 629 8 3" xfId="4920"/>
    <cellStyle name="표준 629 8 4" xfId="6510"/>
    <cellStyle name="표준 629 8_M.S" xfId="7490"/>
    <cellStyle name="표준 629 9" xfId="1803"/>
    <cellStyle name="표준 629 9 2" xfId="3394"/>
    <cellStyle name="표준 629 9 3" xfId="4986"/>
    <cellStyle name="표준 629 9 4" xfId="6576"/>
    <cellStyle name="표준 629 9_M.S" xfId="7491"/>
    <cellStyle name="표준 629_M.S" xfId="7479"/>
    <cellStyle name="표준 63" xfId="426"/>
    <cellStyle name="표준 630" xfId="975"/>
    <cellStyle name="표준 630 2" xfId="2566"/>
    <cellStyle name="표준 630 3" xfId="4158"/>
    <cellStyle name="표준 630 4" xfId="5748"/>
    <cellStyle name="표준 630_M.S" xfId="7492"/>
    <cellStyle name="표준 631" xfId="976"/>
    <cellStyle name="표준 631 2" xfId="2567"/>
    <cellStyle name="표준 631 3" xfId="4159"/>
    <cellStyle name="표준 631 4" xfId="5749"/>
    <cellStyle name="표준 631_M.S" xfId="7493"/>
    <cellStyle name="표준 632" xfId="977"/>
    <cellStyle name="표준 632 2" xfId="2568"/>
    <cellStyle name="표준 632 3" xfId="4160"/>
    <cellStyle name="표준 632 4" xfId="5750"/>
    <cellStyle name="표준 632_M.S" xfId="7494"/>
    <cellStyle name="표준 633" xfId="978"/>
    <cellStyle name="표준 633 2" xfId="2569"/>
    <cellStyle name="표준 633 3" xfId="4161"/>
    <cellStyle name="표준 633 4" xfId="5751"/>
    <cellStyle name="표준 633_M.S" xfId="7495"/>
    <cellStyle name="표준 634" xfId="979"/>
    <cellStyle name="표준 634 2" xfId="2570"/>
    <cellStyle name="표준 634 3" xfId="4162"/>
    <cellStyle name="표준 634 4" xfId="5752"/>
    <cellStyle name="표준 634_M.S" xfId="7496"/>
    <cellStyle name="표준 635" xfId="980"/>
    <cellStyle name="표준 635 2" xfId="2571"/>
    <cellStyle name="표준 635 3" xfId="4163"/>
    <cellStyle name="표준 635 4" xfId="5753"/>
    <cellStyle name="표준 635_M.S" xfId="7497"/>
    <cellStyle name="표준 636" xfId="981"/>
    <cellStyle name="표준 636 2" xfId="2572"/>
    <cellStyle name="표준 636 3" xfId="4164"/>
    <cellStyle name="표준 636 4" xfId="5754"/>
    <cellStyle name="표준 636_M.S" xfId="7498"/>
    <cellStyle name="표준 637" xfId="982"/>
    <cellStyle name="표준 637 2" xfId="2573"/>
    <cellStyle name="표준 637 3" xfId="4165"/>
    <cellStyle name="표준 637 4" xfId="5755"/>
    <cellStyle name="표준 637_M.S" xfId="7499"/>
    <cellStyle name="표준 638" xfId="983"/>
    <cellStyle name="표준 638 2" xfId="2574"/>
    <cellStyle name="표준 638 3" xfId="4166"/>
    <cellStyle name="표준 638 4" xfId="5756"/>
    <cellStyle name="표준 638_M.S" xfId="7500"/>
    <cellStyle name="표준 639" xfId="984"/>
    <cellStyle name="표준 639 2" xfId="2575"/>
    <cellStyle name="표준 639 3" xfId="4167"/>
    <cellStyle name="표준 639 4" xfId="5757"/>
    <cellStyle name="표준 639_M.S" xfId="7501"/>
    <cellStyle name="표준 64" xfId="427"/>
    <cellStyle name="표준 640" xfId="985"/>
    <cellStyle name="표준 640 2" xfId="2576"/>
    <cellStyle name="표준 640 3" xfId="4168"/>
    <cellStyle name="표준 640 4" xfId="5758"/>
    <cellStyle name="표준 640_M.S" xfId="7502"/>
    <cellStyle name="표준 641" xfId="986"/>
    <cellStyle name="표준 641 2" xfId="2577"/>
    <cellStyle name="표준 641 3" xfId="4169"/>
    <cellStyle name="표준 641 4" xfId="5759"/>
    <cellStyle name="표준 641_M.S" xfId="7503"/>
    <cellStyle name="표준 642" xfId="987"/>
    <cellStyle name="표준 642 2" xfId="2578"/>
    <cellStyle name="표준 642 3" xfId="4170"/>
    <cellStyle name="표준 642 4" xfId="5760"/>
    <cellStyle name="표준 642_M.S" xfId="7504"/>
    <cellStyle name="표준 643" xfId="988"/>
    <cellStyle name="표준 643 2" xfId="2579"/>
    <cellStyle name="표준 643 3" xfId="4171"/>
    <cellStyle name="표준 643 4" xfId="5761"/>
    <cellStyle name="표준 643_M.S" xfId="7505"/>
    <cellStyle name="표준 644" xfId="989"/>
    <cellStyle name="표준 644 2" xfId="2580"/>
    <cellStyle name="표준 644 3" xfId="4172"/>
    <cellStyle name="표준 644 4" xfId="5762"/>
    <cellStyle name="표준 644_M.S" xfId="7506"/>
    <cellStyle name="표준 645" xfId="990"/>
    <cellStyle name="표준 645 10" xfId="1819"/>
    <cellStyle name="표준 645 10 2" xfId="3409"/>
    <cellStyle name="표준 645 10 3" xfId="5001"/>
    <cellStyle name="표준 645 10 4" xfId="6591"/>
    <cellStyle name="표준 645 10_M.S" xfId="7508"/>
    <cellStyle name="표준 645 11" xfId="1882"/>
    <cellStyle name="표준 645 11 2" xfId="3472"/>
    <cellStyle name="표준 645 11 3" xfId="5064"/>
    <cellStyle name="표준 645 11 4" xfId="6654"/>
    <cellStyle name="표준 645 11_M.S" xfId="7509"/>
    <cellStyle name="표준 645 12" xfId="1970"/>
    <cellStyle name="표준 645 12 2" xfId="3560"/>
    <cellStyle name="표준 645 12 3" xfId="5152"/>
    <cellStyle name="표준 645 12 4" xfId="6742"/>
    <cellStyle name="표준 645 12_M.S" xfId="7510"/>
    <cellStyle name="표준 645 13" xfId="2006"/>
    <cellStyle name="표준 645 13 2" xfId="3596"/>
    <cellStyle name="표준 645 13 3" xfId="5188"/>
    <cellStyle name="표준 645 13 4" xfId="6778"/>
    <cellStyle name="표준 645 13_M.S" xfId="7511"/>
    <cellStyle name="표준 645 14" xfId="2581"/>
    <cellStyle name="표준 645 15" xfId="4173"/>
    <cellStyle name="표준 645 16" xfId="5763"/>
    <cellStyle name="표준 645 2" xfId="1329"/>
    <cellStyle name="표준 645 2 2" xfId="2920"/>
    <cellStyle name="표준 645 2 3" xfId="4512"/>
    <cellStyle name="표준 645 2 4" xfId="6102"/>
    <cellStyle name="표준 645 2_M.S" xfId="7512"/>
    <cellStyle name="표준 645 3" xfId="1392"/>
    <cellStyle name="표준 645 3 2" xfId="2983"/>
    <cellStyle name="표준 645 3 3" xfId="4575"/>
    <cellStyle name="표준 645 3 4" xfId="6165"/>
    <cellStyle name="표준 645 3_M.S" xfId="7513"/>
    <cellStyle name="표준 645 4" xfId="1457"/>
    <cellStyle name="표준 645 4 2" xfId="3048"/>
    <cellStyle name="표준 645 4 3" xfId="4640"/>
    <cellStyle name="표준 645 4 4" xfId="6230"/>
    <cellStyle name="표준 645 4_M.S" xfId="7514"/>
    <cellStyle name="표준 645 5" xfId="1521"/>
    <cellStyle name="표준 645 5 2" xfId="3112"/>
    <cellStyle name="표준 645 5 3" xfId="4704"/>
    <cellStyle name="표준 645 5 4" xfId="6294"/>
    <cellStyle name="표준 645 5_M.S" xfId="7515"/>
    <cellStyle name="표준 645 6" xfId="1558"/>
    <cellStyle name="표준 645 6 2" xfId="3149"/>
    <cellStyle name="표준 645 6 3" xfId="4741"/>
    <cellStyle name="표준 645 6 4" xfId="6331"/>
    <cellStyle name="표준 645 6_M.S" xfId="7516"/>
    <cellStyle name="표준 645 7" xfId="1650"/>
    <cellStyle name="표준 645 7 2" xfId="3241"/>
    <cellStyle name="표준 645 7 3" xfId="4833"/>
    <cellStyle name="표준 645 7 4" xfId="6423"/>
    <cellStyle name="표준 645 7_M.S" xfId="7517"/>
    <cellStyle name="표준 645 8" xfId="1715"/>
    <cellStyle name="표준 645 8 2" xfId="3306"/>
    <cellStyle name="표준 645 8 3" xfId="4898"/>
    <cellStyle name="표준 645 8 4" xfId="6488"/>
    <cellStyle name="표준 645 8_M.S" xfId="7518"/>
    <cellStyle name="표준 645 9" xfId="1781"/>
    <cellStyle name="표준 645 9 2" xfId="3372"/>
    <cellStyle name="표준 645 9 3" xfId="4964"/>
    <cellStyle name="표준 645 9 4" xfId="6554"/>
    <cellStyle name="표준 645 9_M.S" xfId="7519"/>
    <cellStyle name="표준 645_M.S" xfId="7507"/>
    <cellStyle name="표준 646" xfId="991"/>
    <cellStyle name="표준 646 2" xfId="2582"/>
    <cellStyle name="표준 646 3" xfId="4174"/>
    <cellStyle name="표준 646 4" xfId="5764"/>
    <cellStyle name="표준 646_M.S" xfId="7520"/>
    <cellStyle name="표준 647" xfId="992"/>
    <cellStyle name="표준 647 2" xfId="2583"/>
    <cellStyle name="표준 647 3" xfId="4175"/>
    <cellStyle name="표준 647 4" xfId="5765"/>
    <cellStyle name="표준 647_M.S" xfId="7521"/>
    <cellStyle name="표준 648" xfId="993"/>
    <cellStyle name="표준 648 2" xfId="2584"/>
    <cellStyle name="표준 648 3" xfId="4176"/>
    <cellStyle name="표준 648 4" xfId="5766"/>
    <cellStyle name="표준 648_M.S" xfId="7522"/>
    <cellStyle name="표준 649" xfId="994"/>
    <cellStyle name="표준 649 2" xfId="2585"/>
    <cellStyle name="표준 649 3" xfId="4177"/>
    <cellStyle name="표준 649 4" xfId="5767"/>
    <cellStyle name="표준 649_M.S" xfId="7523"/>
    <cellStyle name="표준 65" xfId="428"/>
    <cellStyle name="표준 650" xfId="995"/>
    <cellStyle name="표준 650 2" xfId="2586"/>
    <cellStyle name="표준 650 3" xfId="4178"/>
    <cellStyle name="표준 650 4" xfId="5768"/>
    <cellStyle name="표준 650_M.S" xfId="7524"/>
    <cellStyle name="표준 651" xfId="996"/>
    <cellStyle name="표준 651 2" xfId="2587"/>
    <cellStyle name="표준 651 3" xfId="4179"/>
    <cellStyle name="표준 651 4" xfId="5769"/>
    <cellStyle name="표준 651_M.S" xfId="7525"/>
    <cellStyle name="표준 652" xfId="997"/>
    <cellStyle name="표준 652 2" xfId="2588"/>
    <cellStyle name="표준 652 3" xfId="4180"/>
    <cellStyle name="표준 652 4" xfId="5770"/>
    <cellStyle name="표준 652_M.S" xfId="7526"/>
    <cellStyle name="표준 653" xfId="998"/>
    <cellStyle name="표준 653 2" xfId="2589"/>
    <cellStyle name="표준 653 3" xfId="4181"/>
    <cellStyle name="표준 653 4" xfId="5771"/>
    <cellStyle name="표준 653_M.S" xfId="7527"/>
    <cellStyle name="표준 654" xfId="999"/>
    <cellStyle name="표준 654 2" xfId="2590"/>
    <cellStyle name="표준 654 3" xfId="4182"/>
    <cellStyle name="표준 654 4" xfId="5772"/>
    <cellStyle name="표준 654_M.S" xfId="7528"/>
    <cellStyle name="표준 655" xfId="1000"/>
    <cellStyle name="표준 655 2" xfId="2591"/>
    <cellStyle name="표준 655 3" xfId="4183"/>
    <cellStyle name="표준 655 4" xfId="5773"/>
    <cellStyle name="표준 655_M.S" xfId="7529"/>
    <cellStyle name="표준 656" xfId="1001"/>
    <cellStyle name="표준 656 2" xfId="2592"/>
    <cellStyle name="표준 656 3" xfId="4184"/>
    <cellStyle name="표준 656 4" xfId="5774"/>
    <cellStyle name="표준 656_M.S" xfId="7530"/>
    <cellStyle name="표준 657" xfId="1002"/>
    <cellStyle name="표준 657 2" xfId="2593"/>
    <cellStyle name="표준 657 3" xfId="4185"/>
    <cellStyle name="표준 657 4" xfId="5775"/>
    <cellStyle name="표준 657_M.S" xfId="7531"/>
    <cellStyle name="표준 658" xfId="1003"/>
    <cellStyle name="표준 658 2" xfId="2594"/>
    <cellStyle name="표준 658 3" xfId="4186"/>
    <cellStyle name="표준 658 4" xfId="5776"/>
    <cellStyle name="표준 658_M.S" xfId="7532"/>
    <cellStyle name="표준 659" xfId="1004"/>
    <cellStyle name="표준 659 2" xfId="2595"/>
    <cellStyle name="표준 659 3" xfId="4187"/>
    <cellStyle name="표준 659 4" xfId="5777"/>
    <cellStyle name="표준 659_M.S" xfId="7533"/>
    <cellStyle name="표준 66" xfId="429"/>
    <cellStyle name="표준 660" xfId="1005"/>
    <cellStyle name="표준 660 2" xfId="2596"/>
    <cellStyle name="표준 660 3" xfId="4188"/>
    <cellStyle name="표준 660 4" xfId="5778"/>
    <cellStyle name="표준 660_M.S" xfId="7534"/>
    <cellStyle name="표준 661" xfId="1006"/>
    <cellStyle name="표준 661 2" xfId="2597"/>
    <cellStyle name="표준 661 3" xfId="4189"/>
    <cellStyle name="표준 661 4" xfId="5779"/>
    <cellStyle name="표준 661_M.S" xfId="7535"/>
    <cellStyle name="표준 662" xfId="1007"/>
    <cellStyle name="표준 662 2" xfId="2598"/>
    <cellStyle name="표준 662 3" xfId="4190"/>
    <cellStyle name="표준 662 4" xfId="5780"/>
    <cellStyle name="표준 662_M.S" xfId="7536"/>
    <cellStyle name="표준 663" xfId="1008"/>
    <cellStyle name="표준 663 2" xfId="2599"/>
    <cellStyle name="표준 663 3" xfId="4191"/>
    <cellStyle name="표준 663 4" xfId="5781"/>
    <cellStyle name="표준 663_M.S" xfId="7537"/>
    <cellStyle name="표준 664" xfId="1009"/>
    <cellStyle name="표준 664 2" xfId="2600"/>
    <cellStyle name="표준 664 3" xfId="4192"/>
    <cellStyle name="표준 664 4" xfId="5782"/>
    <cellStyle name="표준 664_M.S" xfId="7538"/>
    <cellStyle name="표준 665" xfId="1010"/>
    <cellStyle name="표준 665 2" xfId="2601"/>
    <cellStyle name="표준 665 3" xfId="4193"/>
    <cellStyle name="표준 665 4" xfId="5783"/>
    <cellStyle name="표준 665_M.S" xfId="7539"/>
    <cellStyle name="표준 666" xfId="1011"/>
    <cellStyle name="표준 666 2" xfId="2602"/>
    <cellStyle name="표준 666 3" xfId="4194"/>
    <cellStyle name="표준 666 4" xfId="5784"/>
    <cellStyle name="표준 666_M.S" xfId="7540"/>
    <cellStyle name="표준 667" xfId="1012"/>
    <cellStyle name="표준 667 2" xfId="2603"/>
    <cellStyle name="표준 667 3" xfId="4195"/>
    <cellStyle name="표준 667 4" xfId="5785"/>
    <cellStyle name="표준 667_M.S" xfId="7541"/>
    <cellStyle name="표준 668" xfId="1013"/>
    <cellStyle name="표준 668 2" xfId="2604"/>
    <cellStyle name="표준 668 3" xfId="4196"/>
    <cellStyle name="표준 668 4" xfId="5786"/>
    <cellStyle name="표준 668_M.S" xfId="7542"/>
    <cellStyle name="표준 669" xfId="1014"/>
    <cellStyle name="표준 669 2" xfId="2605"/>
    <cellStyle name="표준 669 3" xfId="4197"/>
    <cellStyle name="표준 669 4" xfId="5787"/>
    <cellStyle name="표준 669_M.S" xfId="7543"/>
    <cellStyle name="표준 67" xfId="430"/>
    <cellStyle name="표준 670" xfId="1015"/>
    <cellStyle name="표준 670 2" xfId="2606"/>
    <cellStyle name="표준 670 3" xfId="4198"/>
    <cellStyle name="표준 670 4" xfId="5788"/>
    <cellStyle name="표준 670_M.S" xfId="7544"/>
    <cellStyle name="표준 671" xfId="1016"/>
    <cellStyle name="표준 671 2" xfId="2607"/>
    <cellStyle name="표준 671 3" xfId="4199"/>
    <cellStyle name="표준 671 4" xfId="5789"/>
    <cellStyle name="표준 671_M.S" xfId="7545"/>
    <cellStyle name="표준 672" xfId="1017"/>
    <cellStyle name="표준 672 2" xfId="2608"/>
    <cellStyle name="표준 672 3" xfId="4200"/>
    <cellStyle name="표준 672 4" xfId="5790"/>
    <cellStyle name="표준 672_M.S" xfId="7546"/>
    <cellStyle name="표준 673" xfId="1018"/>
    <cellStyle name="표준 673 2" xfId="2609"/>
    <cellStyle name="표준 673 3" xfId="4201"/>
    <cellStyle name="표준 673 4" xfId="5791"/>
    <cellStyle name="표준 673_M.S" xfId="7547"/>
    <cellStyle name="표준 674" xfId="1019"/>
    <cellStyle name="표준 674 2" xfId="2610"/>
    <cellStyle name="표준 674 3" xfId="4202"/>
    <cellStyle name="표준 674 4" xfId="5792"/>
    <cellStyle name="표준 674_M.S" xfId="7548"/>
    <cellStyle name="표준 675" xfId="1020"/>
    <cellStyle name="표준 675 2" xfId="2611"/>
    <cellStyle name="표준 675 3" xfId="4203"/>
    <cellStyle name="표준 675 4" xfId="5793"/>
    <cellStyle name="표준 675_M.S" xfId="7549"/>
    <cellStyle name="표준 676" xfId="1021"/>
    <cellStyle name="표준 676 2" xfId="2612"/>
    <cellStyle name="표준 676 3" xfId="4204"/>
    <cellStyle name="표준 676 4" xfId="5794"/>
    <cellStyle name="표준 676_M.S" xfId="7550"/>
    <cellStyle name="표준 677" xfId="1022"/>
    <cellStyle name="표준 677 2" xfId="2613"/>
    <cellStyle name="표준 677 3" xfId="4205"/>
    <cellStyle name="표준 677 4" xfId="5795"/>
    <cellStyle name="표준 677_M.S" xfId="7551"/>
    <cellStyle name="표준 678" xfId="1023"/>
    <cellStyle name="표준 678 10" xfId="1825"/>
    <cellStyle name="표준 678 10 2" xfId="3415"/>
    <cellStyle name="표준 678 10 3" xfId="5007"/>
    <cellStyle name="표준 678 10 4" xfId="6597"/>
    <cellStyle name="표준 678 10_M.S" xfId="7553"/>
    <cellStyle name="표준 678 11" xfId="1888"/>
    <cellStyle name="표준 678 11 2" xfId="3478"/>
    <cellStyle name="표준 678 11 3" xfId="5070"/>
    <cellStyle name="표준 678 11 4" xfId="6660"/>
    <cellStyle name="표준 678 11_M.S" xfId="7554"/>
    <cellStyle name="표준 678 12" xfId="1982"/>
    <cellStyle name="표준 678 12 2" xfId="3572"/>
    <cellStyle name="표준 678 12 3" xfId="5164"/>
    <cellStyle name="표준 678 12 4" xfId="6754"/>
    <cellStyle name="표준 678 12_M.S" xfId="7555"/>
    <cellStyle name="표준 678 13" xfId="2012"/>
    <cellStyle name="표준 678 13 2" xfId="3602"/>
    <cellStyle name="표준 678 13 3" xfId="5194"/>
    <cellStyle name="표준 678 13 4" xfId="6784"/>
    <cellStyle name="표준 678 13_M.S" xfId="7556"/>
    <cellStyle name="표준 678 14" xfId="2614"/>
    <cellStyle name="표준 678 15" xfId="4206"/>
    <cellStyle name="표준 678 16" xfId="5796"/>
    <cellStyle name="표준 678 2" xfId="1341"/>
    <cellStyle name="표준 678 2 2" xfId="2932"/>
    <cellStyle name="표준 678 2 3" xfId="4524"/>
    <cellStyle name="표준 678 2 4" xfId="6114"/>
    <cellStyle name="표준 678 2_M.S" xfId="7557"/>
    <cellStyle name="표준 678 3" xfId="1403"/>
    <cellStyle name="표준 678 3 2" xfId="2994"/>
    <cellStyle name="표준 678 3 3" xfId="4586"/>
    <cellStyle name="표준 678 3 4" xfId="6176"/>
    <cellStyle name="표준 678 3_M.S" xfId="7558"/>
    <cellStyle name="표준 678 4" xfId="1469"/>
    <cellStyle name="표준 678 4 2" xfId="3060"/>
    <cellStyle name="표준 678 4 3" xfId="4652"/>
    <cellStyle name="표준 678 4 4" xfId="6242"/>
    <cellStyle name="표준 678 4_M.S" xfId="7559"/>
    <cellStyle name="표준 678 5" xfId="1533"/>
    <cellStyle name="표준 678 5 2" xfId="3124"/>
    <cellStyle name="표준 678 5 3" xfId="4716"/>
    <cellStyle name="표준 678 5 4" xfId="6306"/>
    <cellStyle name="표준 678 5_M.S" xfId="7560"/>
    <cellStyle name="표준 678 6" xfId="1564"/>
    <cellStyle name="표준 678 6 2" xfId="3155"/>
    <cellStyle name="표준 678 6 3" xfId="4747"/>
    <cellStyle name="표준 678 6 4" xfId="6337"/>
    <cellStyle name="표준 678 6_M.S" xfId="7561"/>
    <cellStyle name="표준 678 7" xfId="1662"/>
    <cellStyle name="표준 678 7 2" xfId="3253"/>
    <cellStyle name="표준 678 7 3" xfId="4845"/>
    <cellStyle name="표준 678 7 4" xfId="6435"/>
    <cellStyle name="표준 678 7_M.S" xfId="7562"/>
    <cellStyle name="표준 678 8" xfId="1727"/>
    <cellStyle name="표준 678 8 2" xfId="3318"/>
    <cellStyle name="표준 678 8 3" xfId="4910"/>
    <cellStyle name="표준 678 8 4" xfId="6500"/>
    <cellStyle name="표준 678 8_M.S" xfId="7563"/>
    <cellStyle name="표준 678 9" xfId="1793"/>
    <cellStyle name="표준 678 9 2" xfId="3384"/>
    <cellStyle name="표준 678 9 3" xfId="4976"/>
    <cellStyle name="표준 678 9 4" xfId="6566"/>
    <cellStyle name="표준 678 9_M.S" xfId="7564"/>
    <cellStyle name="표준 678_M.S" xfId="7552"/>
    <cellStyle name="표준 679" xfId="1024"/>
    <cellStyle name="표준 679 2" xfId="2615"/>
    <cellStyle name="표준 679 3" xfId="4207"/>
    <cellStyle name="표준 679 4" xfId="5797"/>
    <cellStyle name="표준 679_M.S" xfId="7565"/>
    <cellStyle name="표준 68" xfId="431"/>
    <cellStyle name="표준 680" xfId="1025"/>
    <cellStyle name="표준 680 2" xfId="2616"/>
    <cellStyle name="표준 680 3" xfId="4208"/>
    <cellStyle name="표준 680 4" xfId="5798"/>
    <cellStyle name="표준 680_M.S" xfId="7566"/>
    <cellStyle name="표준 681" xfId="1026"/>
    <cellStyle name="표준 681 2" xfId="2617"/>
    <cellStyle name="표준 681 3" xfId="4209"/>
    <cellStyle name="표준 681 4" xfId="5799"/>
    <cellStyle name="표준 681_M.S" xfId="7567"/>
    <cellStyle name="표준 682" xfId="1027"/>
    <cellStyle name="표준 682 2" xfId="2618"/>
    <cellStyle name="표준 682 3" xfId="4210"/>
    <cellStyle name="표준 682 4" xfId="5800"/>
    <cellStyle name="표준 682_M.S" xfId="7568"/>
    <cellStyle name="표준 683" xfId="1028"/>
    <cellStyle name="표준 683 2" xfId="2619"/>
    <cellStyle name="표준 683 3" xfId="4211"/>
    <cellStyle name="표준 683 4" xfId="5801"/>
    <cellStyle name="표준 683_M.S" xfId="7569"/>
    <cellStyle name="표준 684" xfId="1029"/>
    <cellStyle name="표준 684 2" xfId="2620"/>
    <cellStyle name="표준 684 3" xfId="4212"/>
    <cellStyle name="표준 684 4" xfId="5802"/>
    <cellStyle name="표준 684_M.S" xfId="7570"/>
    <cellStyle name="표준 685" xfId="1030"/>
    <cellStyle name="표준 685 2" xfId="2621"/>
    <cellStyle name="표준 685 3" xfId="4213"/>
    <cellStyle name="표준 685 4" xfId="5803"/>
    <cellStyle name="표준 685_M.S" xfId="7571"/>
    <cellStyle name="표준 686" xfId="1031"/>
    <cellStyle name="표준 686 2" xfId="2622"/>
    <cellStyle name="표준 686 3" xfId="4214"/>
    <cellStyle name="표준 686 4" xfId="5804"/>
    <cellStyle name="표준 686_M.S" xfId="7572"/>
    <cellStyle name="표준 687" xfId="1032"/>
    <cellStyle name="표준 687 2" xfId="2623"/>
    <cellStyle name="표준 687 3" xfId="4215"/>
    <cellStyle name="표준 687 4" xfId="5805"/>
    <cellStyle name="표준 687_M.S" xfId="7573"/>
    <cellStyle name="표준 688" xfId="1033"/>
    <cellStyle name="표준 688 2" xfId="2624"/>
    <cellStyle name="표준 688 3" xfId="4216"/>
    <cellStyle name="표준 688 4" xfId="5806"/>
    <cellStyle name="표준 688_M.S" xfId="7574"/>
    <cellStyle name="표준 689" xfId="1034"/>
    <cellStyle name="표준 689 2" xfId="2625"/>
    <cellStyle name="표준 689 3" xfId="4217"/>
    <cellStyle name="표준 689 4" xfId="5807"/>
    <cellStyle name="표준 689_M.S" xfId="7575"/>
    <cellStyle name="표준 69" xfId="432"/>
    <cellStyle name="표준 690" xfId="1035"/>
    <cellStyle name="표준 690 2" xfId="2626"/>
    <cellStyle name="표준 690 3" xfId="4218"/>
    <cellStyle name="표준 690 4" xfId="5808"/>
    <cellStyle name="표준 690_M.S" xfId="7576"/>
    <cellStyle name="표준 691" xfId="1036"/>
    <cellStyle name="표준 691 2" xfId="2627"/>
    <cellStyle name="표준 691 3" xfId="4219"/>
    <cellStyle name="표준 691 4" xfId="5809"/>
    <cellStyle name="표준 691_M.S" xfId="7577"/>
    <cellStyle name="표준 692" xfId="1037"/>
    <cellStyle name="표준 692 2" xfId="2628"/>
    <cellStyle name="표준 692 3" xfId="4220"/>
    <cellStyle name="표준 692 4" xfId="5810"/>
    <cellStyle name="표준 692_M.S" xfId="7578"/>
    <cellStyle name="표준 693" xfId="1038"/>
    <cellStyle name="표준 693 2" xfId="2629"/>
    <cellStyle name="표준 693 3" xfId="4221"/>
    <cellStyle name="표준 693 4" xfId="5811"/>
    <cellStyle name="표준 693_M.S" xfId="7579"/>
    <cellStyle name="표준 694" xfId="1039"/>
    <cellStyle name="표준 694 2" xfId="2630"/>
    <cellStyle name="표준 694 3" xfId="4222"/>
    <cellStyle name="표준 694 4" xfId="5812"/>
    <cellStyle name="표준 694_M.S" xfId="7580"/>
    <cellStyle name="표준 695" xfId="1040"/>
    <cellStyle name="표준 695 2" xfId="2631"/>
    <cellStyle name="표준 695 3" xfId="4223"/>
    <cellStyle name="표준 695 4" xfId="5813"/>
    <cellStyle name="표준 695_M.S" xfId="7581"/>
    <cellStyle name="표준 696" xfId="1041"/>
    <cellStyle name="표준 696 2" xfId="2632"/>
    <cellStyle name="표준 696 3" xfId="4224"/>
    <cellStyle name="표준 696 4" xfId="5814"/>
    <cellStyle name="표준 696_M.S" xfId="7582"/>
    <cellStyle name="표준 697" xfId="1042"/>
    <cellStyle name="표준 697 2" xfId="2633"/>
    <cellStyle name="표준 697 3" xfId="4225"/>
    <cellStyle name="표준 697 4" xfId="5815"/>
    <cellStyle name="표준 697_M.S" xfId="7583"/>
    <cellStyle name="표준 698" xfId="1043"/>
    <cellStyle name="표준 698 2" xfId="2634"/>
    <cellStyle name="표준 698 3" xfId="4226"/>
    <cellStyle name="표준 698 4" xfId="5816"/>
    <cellStyle name="표준 698_M.S" xfId="7584"/>
    <cellStyle name="표준 699" xfId="1044"/>
    <cellStyle name="표준 699 2" xfId="2635"/>
    <cellStyle name="표준 699 3" xfId="4227"/>
    <cellStyle name="표준 699 4" xfId="5817"/>
    <cellStyle name="표준 699_M.S" xfId="7585"/>
    <cellStyle name="표준 7" xfId="433"/>
    <cellStyle name="표준 70" xfId="434"/>
    <cellStyle name="표준 700" xfId="1045"/>
    <cellStyle name="표준 700 2" xfId="2636"/>
    <cellStyle name="표준 700 3" xfId="4228"/>
    <cellStyle name="표준 700 4" xfId="5818"/>
    <cellStyle name="표준 700_M.S" xfId="7586"/>
    <cellStyle name="표준 701" xfId="1046"/>
    <cellStyle name="표준 701 2" xfId="2637"/>
    <cellStyle name="표준 701 3" xfId="4229"/>
    <cellStyle name="표준 701 4" xfId="5819"/>
    <cellStyle name="표준 701_M.S" xfId="7587"/>
    <cellStyle name="표준 702" xfId="1047"/>
    <cellStyle name="표준 702 2" xfId="2638"/>
    <cellStyle name="표준 702 3" xfId="4230"/>
    <cellStyle name="표준 702 4" xfId="5820"/>
    <cellStyle name="표준 702_M.S" xfId="7588"/>
    <cellStyle name="표준 703" xfId="1048"/>
    <cellStyle name="표준 703 2" xfId="2639"/>
    <cellStyle name="표준 703 3" xfId="4231"/>
    <cellStyle name="표준 703 4" xfId="5821"/>
    <cellStyle name="표준 703_M.S" xfId="7589"/>
    <cellStyle name="표준 704" xfId="1049"/>
    <cellStyle name="표준 704 2" xfId="2640"/>
    <cellStyle name="표준 704 3" xfId="4232"/>
    <cellStyle name="표준 704 4" xfId="5822"/>
    <cellStyle name="표준 704_M.S" xfId="7590"/>
    <cellStyle name="표준 705" xfId="1050"/>
    <cellStyle name="표준 705 2" xfId="2641"/>
    <cellStyle name="표준 705 3" xfId="4233"/>
    <cellStyle name="표준 705 4" xfId="5823"/>
    <cellStyle name="표준 705_M.S" xfId="7591"/>
    <cellStyle name="표준 706" xfId="1051"/>
    <cellStyle name="표준 706 2" xfId="2642"/>
    <cellStyle name="표준 706 3" xfId="4234"/>
    <cellStyle name="표준 706 4" xfId="5824"/>
    <cellStyle name="표준 706_M.S" xfId="7592"/>
    <cellStyle name="표준 707" xfId="1052"/>
    <cellStyle name="표준 707 2" xfId="2643"/>
    <cellStyle name="표준 707 3" xfId="4235"/>
    <cellStyle name="표준 707 4" xfId="5825"/>
    <cellStyle name="표준 707_M.S" xfId="7593"/>
    <cellStyle name="표준 708" xfId="1053"/>
    <cellStyle name="표준 708 2" xfId="2644"/>
    <cellStyle name="표준 708 3" xfId="4236"/>
    <cellStyle name="표준 708 4" xfId="5826"/>
    <cellStyle name="표준 708_M.S" xfId="7594"/>
    <cellStyle name="표준 709" xfId="1054"/>
    <cellStyle name="표준 709 2" xfId="2645"/>
    <cellStyle name="표준 709 3" xfId="4237"/>
    <cellStyle name="표준 709 4" xfId="5827"/>
    <cellStyle name="표준 709_M.S" xfId="7595"/>
    <cellStyle name="표준 71" xfId="435"/>
    <cellStyle name="표준 710" xfId="1055"/>
    <cellStyle name="표준 710 2" xfId="2646"/>
    <cellStyle name="표준 710 3" xfId="4238"/>
    <cellStyle name="표준 710 4" xfId="5828"/>
    <cellStyle name="표준 710_M.S" xfId="7596"/>
    <cellStyle name="표준 711" xfId="1056"/>
    <cellStyle name="표준 711 2" xfId="2647"/>
    <cellStyle name="표준 711 3" xfId="4239"/>
    <cellStyle name="표준 711 4" xfId="5829"/>
    <cellStyle name="표준 711_M.S" xfId="7597"/>
    <cellStyle name="표준 712" xfId="1057"/>
    <cellStyle name="표준 712 2" xfId="2648"/>
    <cellStyle name="표준 712 3" xfId="4240"/>
    <cellStyle name="표준 712 4" xfId="5830"/>
    <cellStyle name="표준 712_M.S" xfId="7598"/>
    <cellStyle name="표준 713" xfId="1058"/>
    <cellStyle name="표준 713 2" xfId="2649"/>
    <cellStyle name="표준 713 3" xfId="4241"/>
    <cellStyle name="표준 713 4" xfId="5831"/>
    <cellStyle name="표준 713_M.S" xfId="7599"/>
    <cellStyle name="표준 714" xfId="1059"/>
    <cellStyle name="표준 714 2" xfId="2650"/>
    <cellStyle name="표준 714 3" xfId="4242"/>
    <cellStyle name="표준 714 4" xfId="5832"/>
    <cellStyle name="표준 714_M.S" xfId="7600"/>
    <cellStyle name="표준 715" xfId="1060"/>
    <cellStyle name="표준 715 2" xfId="2651"/>
    <cellStyle name="표준 715 3" xfId="4243"/>
    <cellStyle name="표준 715 4" xfId="5833"/>
    <cellStyle name="표준 715_M.S" xfId="7601"/>
    <cellStyle name="표준 716" xfId="1061"/>
    <cellStyle name="표준 716 2" xfId="2652"/>
    <cellStyle name="표준 716 3" xfId="4244"/>
    <cellStyle name="표준 716 4" xfId="5834"/>
    <cellStyle name="표준 716_M.S" xfId="7602"/>
    <cellStyle name="표준 717" xfId="1062"/>
    <cellStyle name="표준 717 2" xfId="2653"/>
    <cellStyle name="표준 717 3" xfId="4245"/>
    <cellStyle name="표준 717 4" xfId="5835"/>
    <cellStyle name="표준 717_M.S" xfId="7603"/>
    <cellStyle name="표준 718" xfId="1063"/>
    <cellStyle name="표준 718 2" xfId="2654"/>
    <cellStyle name="표준 718 3" xfId="4246"/>
    <cellStyle name="표준 718 4" xfId="5836"/>
    <cellStyle name="표준 718_M.S" xfId="7604"/>
    <cellStyle name="표준 719" xfId="1064"/>
    <cellStyle name="표준 719 2" xfId="2655"/>
    <cellStyle name="표준 719 3" xfId="4247"/>
    <cellStyle name="표준 719 4" xfId="5837"/>
    <cellStyle name="표준 719_M.S" xfId="7605"/>
    <cellStyle name="표준 72" xfId="436"/>
    <cellStyle name="표준 720" xfId="1065"/>
    <cellStyle name="표준 720 2" xfId="2656"/>
    <cellStyle name="표준 720 3" xfId="4248"/>
    <cellStyle name="표준 720 4" xfId="5838"/>
    <cellStyle name="표준 720_M.S" xfId="7606"/>
    <cellStyle name="표준 721" xfId="1066"/>
    <cellStyle name="표준 721 2" xfId="2657"/>
    <cellStyle name="표준 721 3" xfId="4249"/>
    <cellStyle name="표준 721 4" xfId="5839"/>
    <cellStyle name="표준 721_M.S" xfId="7607"/>
    <cellStyle name="표준 722" xfId="1067"/>
    <cellStyle name="표준 722 2" xfId="2658"/>
    <cellStyle name="표준 722 3" xfId="4250"/>
    <cellStyle name="표준 722 4" xfId="5840"/>
    <cellStyle name="표준 722_M.S" xfId="7608"/>
    <cellStyle name="표준 723" xfId="1068"/>
    <cellStyle name="표준 723 2" xfId="2659"/>
    <cellStyle name="표준 723 3" xfId="4251"/>
    <cellStyle name="표준 723 4" xfId="5841"/>
    <cellStyle name="표준 723_M.S" xfId="7609"/>
    <cellStyle name="표준 724" xfId="1069"/>
    <cellStyle name="표준 724 2" xfId="2660"/>
    <cellStyle name="표준 724 3" xfId="4252"/>
    <cellStyle name="표준 724 4" xfId="5842"/>
    <cellStyle name="표준 724_M.S" xfId="7610"/>
    <cellStyle name="표준 725" xfId="1070"/>
    <cellStyle name="표준 725 2" xfId="2661"/>
    <cellStyle name="표준 725 3" xfId="4253"/>
    <cellStyle name="표준 725 4" xfId="5843"/>
    <cellStyle name="표준 725_M.S" xfId="7611"/>
    <cellStyle name="표준 726" xfId="1071"/>
    <cellStyle name="표준 726 2" xfId="2662"/>
    <cellStyle name="표준 726 3" xfId="4254"/>
    <cellStyle name="표준 726 4" xfId="5844"/>
    <cellStyle name="표준 726_M.S" xfId="7612"/>
    <cellStyle name="표준 727" xfId="1072"/>
    <cellStyle name="표준 727 2" xfId="2663"/>
    <cellStyle name="표준 727 3" xfId="4255"/>
    <cellStyle name="표준 727 4" xfId="5845"/>
    <cellStyle name="표준 727_M.S" xfId="7613"/>
    <cellStyle name="표준 728" xfId="1073"/>
    <cellStyle name="표준 728 2" xfId="2664"/>
    <cellStyle name="표준 728 3" xfId="4256"/>
    <cellStyle name="표준 728 4" xfId="5846"/>
    <cellStyle name="표준 728_M.S" xfId="7614"/>
    <cellStyle name="표준 729" xfId="1074"/>
    <cellStyle name="표준 729 2" xfId="2665"/>
    <cellStyle name="표준 729 3" xfId="4257"/>
    <cellStyle name="표준 729 4" xfId="5847"/>
    <cellStyle name="표준 729_M.S" xfId="7615"/>
    <cellStyle name="표준 73" xfId="437"/>
    <cellStyle name="표준 730" xfId="1075"/>
    <cellStyle name="표준 730 2" xfId="2666"/>
    <cellStyle name="표준 730 3" xfId="4258"/>
    <cellStyle name="표준 730 4" xfId="5848"/>
    <cellStyle name="표준 730_M.S" xfId="7616"/>
    <cellStyle name="표준 731" xfId="1076"/>
    <cellStyle name="표준 731 2" xfId="2667"/>
    <cellStyle name="표준 731 3" xfId="4259"/>
    <cellStyle name="표준 731 4" xfId="5849"/>
    <cellStyle name="표준 731_M.S" xfId="7617"/>
    <cellStyle name="표준 732" xfId="1077"/>
    <cellStyle name="표준 732 10" xfId="1836"/>
    <cellStyle name="표준 732 10 2" xfId="3426"/>
    <cellStyle name="표준 732 10 3" xfId="5018"/>
    <cellStyle name="표준 732 10 4" xfId="6608"/>
    <cellStyle name="표준 732 10_M.S" xfId="7619"/>
    <cellStyle name="표준 732 11" xfId="1899"/>
    <cellStyle name="표준 732 11 2" xfId="3489"/>
    <cellStyle name="표준 732 11 3" xfId="5081"/>
    <cellStyle name="표준 732 11 4" xfId="6671"/>
    <cellStyle name="표준 732 11_M.S" xfId="7620"/>
    <cellStyle name="표준 732 12" xfId="1978"/>
    <cellStyle name="표준 732 12 2" xfId="3568"/>
    <cellStyle name="표준 732 12 3" xfId="5160"/>
    <cellStyle name="표준 732 12 4" xfId="6750"/>
    <cellStyle name="표준 732 12_M.S" xfId="7621"/>
    <cellStyle name="표준 732 13" xfId="2023"/>
    <cellStyle name="표준 732 13 2" xfId="3613"/>
    <cellStyle name="표준 732 13 3" xfId="5205"/>
    <cellStyle name="표준 732 13 4" xfId="6795"/>
    <cellStyle name="표준 732 13_M.S" xfId="7622"/>
    <cellStyle name="표준 732 14" xfId="2668"/>
    <cellStyle name="표준 732 15" xfId="4260"/>
    <cellStyle name="표준 732 16" xfId="5850"/>
    <cellStyle name="표준 732 2" xfId="1337"/>
    <cellStyle name="표준 732 2 2" xfId="2928"/>
    <cellStyle name="표준 732 2 3" xfId="4520"/>
    <cellStyle name="표준 732 2 4" xfId="6110"/>
    <cellStyle name="표준 732 2_M.S" xfId="7623"/>
    <cellStyle name="표준 732 3" xfId="1399"/>
    <cellStyle name="표준 732 3 2" xfId="2990"/>
    <cellStyle name="표준 732 3 3" xfId="4582"/>
    <cellStyle name="표준 732 3 4" xfId="6172"/>
    <cellStyle name="표준 732 3_M.S" xfId="7624"/>
    <cellStyle name="표준 732 4" xfId="1465"/>
    <cellStyle name="표준 732 4 2" xfId="3056"/>
    <cellStyle name="표준 732 4 3" xfId="4648"/>
    <cellStyle name="표준 732 4 4" xfId="6238"/>
    <cellStyle name="표준 732 4_M.S" xfId="7625"/>
    <cellStyle name="표준 732 5" xfId="1529"/>
    <cellStyle name="표준 732 5 2" xfId="3120"/>
    <cellStyle name="표준 732 5 3" xfId="4712"/>
    <cellStyle name="표준 732 5 4" xfId="6302"/>
    <cellStyle name="표준 732 5_M.S" xfId="7626"/>
    <cellStyle name="표준 732 6" xfId="1576"/>
    <cellStyle name="표준 732 6 2" xfId="3167"/>
    <cellStyle name="표준 732 6 3" xfId="4759"/>
    <cellStyle name="표준 732 6 4" xfId="6349"/>
    <cellStyle name="표준 732 6_M.S" xfId="7627"/>
    <cellStyle name="표준 732 7" xfId="1658"/>
    <cellStyle name="표준 732 7 2" xfId="3249"/>
    <cellStyle name="표준 732 7 3" xfId="4841"/>
    <cellStyle name="표준 732 7 4" xfId="6431"/>
    <cellStyle name="표준 732 7_M.S" xfId="7628"/>
    <cellStyle name="표준 732 8" xfId="1723"/>
    <cellStyle name="표준 732 8 2" xfId="3314"/>
    <cellStyle name="표준 732 8 3" xfId="4906"/>
    <cellStyle name="표준 732 8 4" xfId="6496"/>
    <cellStyle name="표준 732 8_M.S" xfId="7629"/>
    <cellStyle name="표준 732 9" xfId="1789"/>
    <cellStyle name="표준 732 9 2" xfId="3380"/>
    <cellStyle name="표준 732 9 3" xfId="4972"/>
    <cellStyle name="표준 732 9 4" xfId="6562"/>
    <cellStyle name="표준 732 9_M.S" xfId="7630"/>
    <cellStyle name="표준 732_M.S" xfId="7618"/>
    <cellStyle name="표준 733" xfId="1078"/>
    <cellStyle name="표준 733 2" xfId="2669"/>
    <cellStyle name="표준 733 3" xfId="4261"/>
    <cellStyle name="표준 733 4" xfId="5851"/>
    <cellStyle name="표준 733_M.S" xfId="7631"/>
    <cellStyle name="표준 734" xfId="1079"/>
    <cellStyle name="표준 734 2" xfId="2670"/>
    <cellStyle name="표준 734 3" xfId="4262"/>
    <cellStyle name="표준 734 4" xfId="5852"/>
    <cellStyle name="표준 734_M.S" xfId="7632"/>
    <cellStyle name="표준 735" xfId="1080"/>
    <cellStyle name="표준 735 2" xfId="2671"/>
    <cellStyle name="표준 735 3" xfId="4263"/>
    <cellStyle name="표준 735 4" xfId="5853"/>
    <cellStyle name="표준 735_M.S" xfId="7633"/>
    <cellStyle name="표준 736" xfId="1081"/>
    <cellStyle name="표준 736 2" xfId="2672"/>
    <cellStyle name="표준 736 3" xfId="4264"/>
    <cellStyle name="표준 736 4" xfId="5854"/>
    <cellStyle name="표준 736_M.S" xfId="7634"/>
    <cellStyle name="표준 737" xfId="1082"/>
    <cellStyle name="표준 737 2" xfId="2673"/>
    <cellStyle name="표준 737 3" xfId="4265"/>
    <cellStyle name="표준 737 4" xfId="5855"/>
    <cellStyle name="표준 737_M.S" xfId="7635"/>
    <cellStyle name="표준 738" xfId="1083"/>
    <cellStyle name="표준 738 2" xfId="2674"/>
    <cellStyle name="표준 738 3" xfId="4266"/>
    <cellStyle name="표준 738 4" xfId="5856"/>
    <cellStyle name="표준 738_M.S" xfId="7636"/>
    <cellStyle name="표준 739" xfId="1084"/>
    <cellStyle name="표준 739 2" xfId="2675"/>
    <cellStyle name="표준 739 3" xfId="4267"/>
    <cellStyle name="표준 739 4" xfId="5857"/>
    <cellStyle name="표준 739_M.S" xfId="7637"/>
    <cellStyle name="표준 74" xfId="438"/>
    <cellStyle name="표준 740" xfId="1085"/>
    <cellStyle name="표준 740 2" xfId="2676"/>
    <cellStyle name="표준 740 3" xfId="4268"/>
    <cellStyle name="표준 740 4" xfId="5858"/>
    <cellStyle name="표준 740_M.S" xfId="7638"/>
    <cellStyle name="표준 741" xfId="1086"/>
    <cellStyle name="표준 741 2" xfId="2677"/>
    <cellStyle name="표준 741 3" xfId="4269"/>
    <cellStyle name="표준 741 4" xfId="5859"/>
    <cellStyle name="표준 741_M.S" xfId="7639"/>
    <cellStyle name="표준 742" xfId="1087"/>
    <cellStyle name="표준 742 2" xfId="2678"/>
    <cellStyle name="표준 742 3" xfId="4270"/>
    <cellStyle name="표준 742 4" xfId="5860"/>
    <cellStyle name="표준 742_M.S" xfId="7640"/>
    <cellStyle name="표준 743" xfId="1088"/>
    <cellStyle name="표준 743 2" xfId="2679"/>
    <cellStyle name="표준 743 3" xfId="4271"/>
    <cellStyle name="표준 743 4" xfId="5861"/>
    <cellStyle name="표준 743_M.S" xfId="7641"/>
    <cellStyle name="표준 744" xfId="1089"/>
    <cellStyle name="표준 744 2" xfId="2680"/>
    <cellStyle name="표준 744 3" xfId="4272"/>
    <cellStyle name="표준 744 4" xfId="5862"/>
    <cellStyle name="표준 744_M.S" xfId="7642"/>
    <cellStyle name="표준 745" xfId="1090"/>
    <cellStyle name="표준 745 2" xfId="2681"/>
    <cellStyle name="표준 745 3" xfId="4273"/>
    <cellStyle name="표준 745 4" xfId="5863"/>
    <cellStyle name="표준 745_M.S" xfId="7643"/>
    <cellStyle name="표준 746" xfId="1091"/>
    <cellStyle name="표준 746 2" xfId="2682"/>
    <cellStyle name="표준 746 3" xfId="4274"/>
    <cellStyle name="표준 746 4" xfId="5864"/>
    <cellStyle name="표준 746_M.S" xfId="7644"/>
    <cellStyle name="표준 747" xfId="1092"/>
    <cellStyle name="표준 747 2" xfId="2683"/>
    <cellStyle name="표준 747 3" xfId="4275"/>
    <cellStyle name="표준 747 4" xfId="5865"/>
    <cellStyle name="표준 747_M.S" xfId="7645"/>
    <cellStyle name="표준 748" xfId="1093"/>
    <cellStyle name="표준 748 2" xfId="2684"/>
    <cellStyle name="표준 748 3" xfId="4276"/>
    <cellStyle name="표준 748 4" xfId="5866"/>
    <cellStyle name="표준 748_M.S" xfId="7646"/>
    <cellStyle name="표준 749" xfId="1094"/>
    <cellStyle name="표준 749 2" xfId="2685"/>
    <cellStyle name="표준 749 3" xfId="4277"/>
    <cellStyle name="표준 749 4" xfId="5867"/>
    <cellStyle name="표준 749_M.S" xfId="7647"/>
    <cellStyle name="표준 75" xfId="439"/>
    <cellStyle name="표준 750" xfId="1095"/>
    <cellStyle name="표준 750 2" xfId="2686"/>
    <cellStyle name="표준 750 3" xfId="4278"/>
    <cellStyle name="표준 750 4" xfId="5868"/>
    <cellStyle name="표준 750_M.S" xfId="7648"/>
    <cellStyle name="표준 751" xfId="1096"/>
    <cellStyle name="표준 751 2" xfId="2687"/>
    <cellStyle name="표준 751 3" xfId="4279"/>
    <cellStyle name="표준 751 4" xfId="5869"/>
    <cellStyle name="표준 751_M.S" xfId="7649"/>
    <cellStyle name="표준 752" xfId="1097"/>
    <cellStyle name="표준 752 10" xfId="1847"/>
    <cellStyle name="표준 752 10 2" xfId="3437"/>
    <cellStyle name="표준 752 10 3" xfId="5029"/>
    <cellStyle name="표준 752 10 4" xfId="6619"/>
    <cellStyle name="표준 752 10_M.S" xfId="7651"/>
    <cellStyle name="표준 752 11" xfId="1910"/>
    <cellStyle name="표준 752 11 2" xfId="3500"/>
    <cellStyle name="표준 752 11 3" xfId="5092"/>
    <cellStyle name="표준 752 11 4" xfId="6682"/>
    <cellStyle name="표준 752 11_M.S" xfId="7652"/>
    <cellStyle name="표준 752 12" xfId="1960"/>
    <cellStyle name="표준 752 12 2" xfId="3550"/>
    <cellStyle name="표준 752 12 3" xfId="5142"/>
    <cellStyle name="표준 752 12 4" xfId="6732"/>
    <cellStyle name="표준 752 12_M.S" xfId="7653"/>
    <cellStyle name="표준 752 13" xfId="2034"/>
    <cellStyle name="표준 752 13 2" xfId="3624"/>
    <cellStyle name="표준 752 13 3" xfId="5216"/>
    <cellStyle name="표준 752 13 4" xfId="6806"/>
    <cellStyle name="표준 752 13_M.S" xfId="7654"/>
    <cellStyle name="표준 752 14" xfId="2688"/>
    <cellStyle name="표준 752 15" xfId="4280"/>
    <cellStyle name="표준 752 16" xfId="5870"/>
    <cellStyle name="표준 752 2" xfId="1318"/>
    <cellStyle name="표준 752 2 2" xfId="2909"/>
    <cellStyle name="표준 752 2 3" xfId="4501"/>
    <cellStyle name="표준 752 2 4" xfId="6091"/>
    <cellStyle name="표준 752 2_M.S" xfId="7655"/>
    <cellStyle name="표준 752 3" xfId="1381"/>
    <cellStyle name="표준 752 3 2" xfId="2972"/>
    <cellStyle name="표준 752 3 3" xfId="4564"/>
    <cellStyle name="표준 752 3 4" xfId="6154"/>
    <cellStyle name="표준 752 3_M.S" xfId="7656"/>
    <cellStyle name="표준 752 4" xfId="1445"/>
    <cellStyle name="표준 752 4 2" xfId="3036"/>
    <cellStyle name="표준 752 4 3" xfId="4628"/>
    <cellStyle name="표준 752 4 4" xfId="6218"/>
    <cellStyle name="표준 752 4_M.S" xfId="7657"/>
    <cellStyle name="표준 752 5" xfId="1509"/>
    <cellStyle name="표준 752 5 2" xfId="3100"/>
    <cellStyle name="표준 752 5 3" xfId="4692"/>
    <cellStyle name="표준 752 5 4" xfId="6282"/>
    <cellStyle name="표준 752 5_M.S" xfId="7658"/>
    <cellStyle name="표준 752 6" xfId="1588"/>
    <cellStyle name="표준 752 6 2" xfId="3179"/>
    <cellStyle name="표준 752 6 3" xfId="4771"/>
    <cellStyle name="표준 752 6 4" xfId="6361"/>
    <cellStyle name="표준 752 6_M.S" xfId="7659"/>
    <cellStyle name="표준 752 7" xfId="1638"/>
    <cellStyle name="표준 752 7 2" xfId="3229"/>
    <cellStyle name="표준 752 7 3" xfId="4821"/>
    <cellStyle name="표준 752 7 4" xfId="6411"/>
    <cellStyle name="표준 752 7_M.S" xfId="7660"/>
    <cellStyle name="표준 752 8" xfId="1703"/>
    <cellStyle name="표준 752 8 2" xfId="3294"/>
    <cellStyle name="표준 752 8 3" xfId="4886"/>
    <cellStyle name="표준 752 8 4" xfId="6476"/>
    <cellStyle name="표준 752 8_M.S" xfId="7661"/>
    <cellStyle name="표준 752 9" xfId="1771"/>
    <cellStyle name="표준 752 9 2" xfId="3362"/>
    <cellStyle name="표준 752 9 3" xfId="4954"/>
    <cellStyle name="표준 752 9 4" xfId="6544"/>
    <cellStyle name="표준 752 9_M.S" xfId="7662"/>
    <cellStyle name="표준 752_M.S" xfId="7650"/>
    <cellStyle name="표준 753" xfId="1098"/>
    <cellStyle name="표준 753 2" xfId="2689"/>
    <cellStyle name="표준 753 3" xfId="4281"/>
    <cellStyle name="표준 753 4" xfId="5871"/>
    <cellStyle name="표준 753_M.S" xfId="7663"/>
    <cellStyle name="표준 754" xfId="1099"/>
    <cellStyle name="표준 754 2" xfId="2690"/>
    <cellStyle name="표준 754 3" xfId="4282"/>
    <cellStyle name="표준 754 4" xfId="5872"/>
    <cellStyle name="표준 754_M.S" xfId="7664"/>
    <cellStyle name="표준 755" xfId="1100"/>
    <cellStyle name="표준 755 2" xfId="2691"/>
    <cellStyle name="표준 755 3" xfId="4283"/>
    <cellStyle name="표준 755 4" xfId="5873"/>
    <cellStyle name="표준 755_M.S" xfId="7665"/>
    <cellStyle name="표준 756" xfId="1101"/>
    <cellStyle name="표준 756 10" xfId="1848"/>
    <cellStyle name="표준 756 10 2" xfId="3438"/>
    <cellStyle name="표준 756 10 3" xfId="5030"/>
    <cellStyle name="표준 756 10 4" xfId="6620"/>
    <cellStyle name="표준 756 10_M.S" xfId="7667"/>
    <cellStyle name="표준 756 11" xfId="1911"/>
    <cellStyle name="표준 756 11 2" xfId="3501"/>
    <cellStyle name="표준 756 11 3" xfId="5093"/>
    <cellStyle name="표준 756 11 4" xfId="6683"/>
    <cellStyle name="표준 756 11_M.S" xfId="7668"/>
    <cellStyle name="표준 756 12" xfId="1959"/>
    <cellStyle name="표준 756 12 2" xfId="3549"/>
    <cellStyle name="표준 756 12 3" xfId="5141"/>
    <cellStyle name="표준 756 12 4" xfId="6731"/>
    <cellStyle name="표준 756 12_M.S" xfId="7669"/>
    <cellStyle name="표준 756 13" xfId="2035"/>
    <cellStyle name="표준 756 13 2" xfId="3625"/>
    <cellStyle name="표준 756 13 3" xfId="5217"/>
    <cellStyle name="표준 756 13 4" xfId="6807"/>
    <cellStyle name="표준 756 13_M.S" xfId="7670"/>
    <cellStyle name="표준 756 14" xfId="2692"/>
    <cellStyle name="표준 756 15" xfId="4284"/>
    <cellStyle name="표준 756 16" xfId="5874"/>
    <cellStyle name="표준 756 2" xfId="1317"/>
    <cellStyle name="표준 756 2 2" xfId="2908"/>
    <cellStyle name="표준 756 2 3" xfId="4500"/>
    <cellStyle name="표준 756 2 4" xfId="6090"/>
    <cellStyle name="표준 756 2_M.S" xfId="7671"/>
    <cellStyle name="표준 756 3" xfId="1380"/>
    <cellStyle name="표준 756 3 2" xfId="2971"/>
    <cellStyle name="표준 756 3 3" xfId="4563"/>
    <cellStyle name="표준 756 3 4" xfId="6153"/>
    <cellStyle name="표준 756 3_M.S" xfId="7672"/>
    <cellStyle name="표준 756 4" xfId="1444"/>
    <cellStyle name="표준 756 4 2" xfId="3035"/>
    <cellStyle name="표준 756 4 3" xfId="4627"/>
    <cellStyle name="표준 756 4 4" xfId="6217"/>
    <cellStyle name="표준 756 4_M.S" xfId="7673"/>
    <cellStyle name="표준 756 5" xfId="1508"/>
    <cellStyle name="표준 756 5 2" xfId="3099"/>
    <cellStyle name="표준 756 5 3" xfId="4691"/>
    <cellStyle name="표준 756 5 4" xfId="6281"/>
    <cellStyle name="표준 756 5_M.S" xfId="7674"/>
    <cellStyle name="표준 756 6" xfId="1589"/>
    <cellStyle name="표준 756 6 2" xfId="3180"/>
    <cellStyle name="표준 756 6 3" xfId="4772"/>
    <cellStyle name="표준 756 6 4" xfId="6362"/>
    <cellStyle name="표준 756 6_M.S" xfId="7675"/>
    <cellStyle name="표준 756 7" xfId="1637"/>
    <cellStyle name="표준 756 7 2" xfId="3228"/>
    <cellStyle name="표준 756 7 3" xfId="4820"/>
    <cellStyle name="표준 756 7 4" xfId="6410"/>
    <cellStyle name="표준 756 7_M.S" xfId="7676"/>
    <cellStyle name="표준 756 8" xfId="1702"/>
    <cellStyle name="표준 756 8 2" xfId="3293"/>
    <cellStyle name="표준 756 8 3" xfId="4885"/>
    <cellStyle name="표준 756 8 4" xfId="6475"/>
    <cellStyle name="표준 756 8_M.S" xfId="7677"/>
    <cellStyle name="표준 756 9" xfId="1770"/>
    <cellStyle name="표준 756 9 2" xfId="3361"/>
    <cellStyle name="표준 756 9 3" xfId="4953"/>
    <cellStyle name="표준 756 9 4" xfId="6543"/>
    <cellStyle name="표준 756 9_M.S" xfId="7678"/>
    <cellStyle name="표준 756_M.S" xfId="7666"/>
    <cellStyle name="표준 757" xfId="1102"/>
    <cellStyle name="표준 757 2" xfId="2693"/>
    <cellStyle name="표준 757 3" xfId="4285"/>
    <cellStyle name="표준 757 4" xfId="5875"/>
    <cellStyle name="표준 757_M.S" xfId="7679"/>
    <cellStyle name="표준 758" xfId="1103"/>
    <cellStyle name="표준 758 2" xfId="2694"/>
    <cellStyle name="표준 758 3" xfId="4286"/>
    <cellStyle name="표준 758 4" xfId="5876"/>
    <cellStyle name="표준 758_M.S" xfId="7680"/>
    <cellStyle name="표준 759" xfId="1104"/>
    <cellStyle name="표준 759 2" xfId="2695"/>
    <cellStyle name="표준 759 3" xfId="4287"/>
    <cellStyle name="표준 759 4" xfId="5877"/>
    <cellStyle name="표준 759_M.S" xfId="7681"/>
    <cellStyle name="표준 76" xfId="440"/>
    <cellStyle name="표준 760" xfId="1105"/>
    <cellStyle name="표준 760 10" xfId="1814"/>
    <cellStyle name="표준 760 10 2" xfId="3404"/>
    <cellStyle name="표준 760 10 3" xfId="4996"/>
    <cellStyle name="표준 760 10 4" xfId="6586"/>
    <cellStyle name="표준 760 10_M.S" xfId="7683"/>
    <cellStyle name="표준 760 11" xfId="1877"/>
    <cellStyle name="표준 760 11 2" xfId="3467"/>
    <cellStyle name="표준 760 11 3" xfId="5059"/>
    <cellStyle name="표준 760 11 4" xfId="6649"/>
    <cellStyle name="표준 760 11_M.S" xfId="7684"/>
    <cellStyle name="표준 760 12" xfId="1954"/>
    <cellStyle name="표준 760 12 2" xfId="3544"/>
    <cellStyle name="표준 760 12 3" xfId="5136"/>
    <cellStyle name="표준 760 12 4" xfId="6726"/>
    <cellStyle name="표준 760 12_M.S" xfId="7685"/>
    <cellStyle name="표준 760 13" xfId="2001"/>
    <cellStyle name="표준 760 13 2" xfId="3591"/>
    <cellStyle name="표준 760 13 3" xfId="5183"/>
    <cellStyle name="표준 760 13 4" xfId="6773"/>
    <cellStyle name="표준 760 13_M.S" xfId="7686"/>
    <cellStyle name="표준 760 14" xfId="2696"/>
    <cellStyle name="표준 760 15" xfId="4288"/>
    <cellStyle name="표준 760 16" xfId="5878"/>
    <cellStyle name="표준 760 2" xfId="1312"/>
    <cellStyle name="표준 760 2 2" xfId="2903"/>
    <cellStyle name="표준 760 2 3" xfId="4495"/>
    <cellStyle name="표준 760 2 4" xfId="6085"/>
    <cellStyle name="표준 760 2_M.S" xfId="7687"/>
    <cellStyle name="표준 760 3" xfId="1375"/>
    <cellStyle name="표준 760 3 2" xfId="2966"/>
    <cellStyle name="표준 760 3 3" xfId="4558"/>
    <cellStyle name="표준 760 3 4" xfId="6148"/>
    <cellStyle name="표준 760 3_M.S" xfId="7688"/>
    <cellStyle name="표준 760 4" xfId="1439"/>
    <cellStyle name="표준 760 4 2" xfId="3030"/>
    <cellStyle name="표준 760 4 3" xfId="4622"/>
    <cellStyle name="표준 760 4 4" xfId="6212"/>
    <cellStyle name="표준 760 4_M.S" xfId="7689"/>
    <cellStyle name="표준 760 5" xfId="1503"/>
    <cellStyle name="표준 760 5 2" xfId="3094"/>
    <cellStyle name="표준 760 5 3" xfId="4686"/>
    <cellStyle name="표준 760 5 4" xfId="6276"/>
    <cellStyle name="표준 760 5_M.S" xfId="7690"/>
    <cellStyle name="표준 760 6" xfId="1553"/>
    <cellStyle name="표준 760 6 2" xfId="3144"/>
    <cellStyle name="표준 760 6 3" xfId="4736"/>
    <cellStyle name="표준 760 6 4" xfId="6326"/>
    <cellStyle name="표준 760 6_M.S" xfId="7691"/>
    <cellStyle name="표준 760 7" xfId="1632"/>
    <cellStyle name="표준 760 7 2" xfId="3223"/>
    <cellStyle name="표준 760 7 3" xfId="4815"/>
    <cellStyle name="표준 760 7 4" xfId="6405"/>
    <cellStyle name="표준 760 7_M.S" xfId="7692"/>
    <cellStyle name="표준 760 8" xfId="1697"/>
    <cellStyle name="표준 760 8 2" xfId="3288"/>
    <cellStyle name="표준 760 8 3" xfId="4880"/>
    <cellStyle name="표준 760 8 4" xfId="6470"/>
    <cellStyle name="표준 760 8_M.S" xfId="7693"/>
    <cellStyle name="표준 760 9" xfId="1765"/>
    <cellStyle name="표준 760 9 2" xfId="3356"/>
    <cellStyle name="표준 760 9 3" xfId="4948"/>
    <cellStyle name="표준 760 9 4" xfId="6538"/>
    <cellStyle name="표준 760 9_M.S" xfId="7694"/>
    <cellStyle name="표준 760_M.S" xfId="7682"/>
    <cellStyle name="표준 761" xfId="1106"/>
    <cellStyle name="표준 761 2" xfId="2697"/>
    <cellStyle name="표준 761 3" xfId="4289"/>
    <cellStyle name="표준 761 4" xfId="5879"/>
    <cellStyle name="표준 761_M.S" xfId="7695"/>
    <cellStyle name="표준 762" xfId="1107"/>
    <cellStyle name="표준 762 2" xfId="2698"/>
    <cellStyle name="표준 762 3" xfId="4290"/>
    <cellStyle name="표준 762 4" xfId="5880"/>
    <cellStyle name="표준 762_M.S" xfId="7696"/>
    <cellStyle name="표준 763" xfId="1108"/>
    <cellStyle name="표준 763 2" xfId="2699"/>
    <cellStyle name="표준 763 3" xfId="4291"/>
    <cellStyle name="표준 763 4" xfId="5881"/>
    <cellStyle name="표준 763_M.S" xfId="7697"/>
    <cellStyle name="표준 764" xfId="1109"/>
    <cellStyle name="표준 764 2" xfId="2700"/>
    <cellStyle name="표준 764 3" xfId="4292"/>
    <cellStyle name="표준 764 4" xfId="5882"/>
    <cellStyle name="표준 764_M.S" xfId="7698"/>
    <cellStyle name="표준 765" xfId="1110"/>
    <cellStyle name="표준 765 2" xfId="2701"/>
    <cellStyle name="표준 765 3" xfId="4293"/>
    <cellStyle name="표준 765 4" xfId="5883"/>
    <cellStyle name="표준 765_M.S" xfId="7699"/>
    <cellStyle name="표준 766" xfId="1111"/>
    <cellStyle name="표준 766 10" xfId="1868"/>
    <cellStyle name="표준 766 10 2" xfId="3458"/>
    <cellStyle name="표준 766 10 3" xfId="5050"/>
    <cellStyle name="표준 766 10 4" xfId="6640"/>
    <cellStyle name="표준 766 10_M.S" xfId="7701"/>
    <cellStyle name="표준 766 11" xfId="1931"/>
    <cellStyle name="표준 766 11 2" xfId="3521"/>
    <cellStyle name="표준 766 11 3" xfId="5113"/>
    <cellStyle name="표준 766 11 4" xfId="6703"/>
    <cellStyle name="표준 766 11_M.S" xfId="7702"/>
    <cellStyle name="표준 766 12" xfId="1934"/>
    <cellStyle name="표준 766 12 2" xfId="3524"/>
    <cellStyle name="표준 766 12 3" xfId="5116"/>
    <cellStyle name="표준 766 12 4" xfId="6706"/>
    <cellStyle name="표준 766 12_M.S" xfId="7703"/>
    <cellStyle name="표준 766 13" xfId="2055"/>
    <cellStyle name="표준 766 13 2" xfId="3645"/>
    <cellStyle name="표준 766 13 3" xfId="5237"/>
    <cellStyle name="표준 766 13 4" xfId="6827"/>
    <cellStyle name="표준 766 13_M.S" xfId="7704"/>
    <cellStyle name="표준 766 14" xfId="2702"/>
    <cellStyle name="표준 766 15" xfId="4294"/>
    <cellStyle name="표준 766 16" xfId="5884"/>
    <cellStyle name="표준 766 2" xfId="1292"/>
    <cellStyle name="표준 766 2 2" xfId="2883"/>
    <cellStyle name="표준 766 2 3" xfId="4475"/>
    <cellStyle name="표준 766 2 4" xfId="6065"/>
    <cellStyle name="표준 766 2_M.S" xfId="7705"/>
    <cellStyle name="표준 766 3" xfId="1355"/>
    <cellStyle name="표준 766 3 2" xfId="2946"/>
    <cellStyle name="표준 766 3 3" xfId="4538"/>
    <cellStyle name="표준 766 3 4" xfId="6128"/>
    <cellStyle name="표준 766 3_M.S" xfId="7706"/>
    <cellStyle name="표준 766 4" xfId="1419"/>
    <cellStyle name="표준 766 4 2" xfId="3010"/>
    <cellStyle name="표준 766 4 3" xfId="4602"/>
    <cellStyle name="표준 766 4 4" xfId="6192"/>
    <cellStyle name="표준 766 4_M.S" xfId="7707"/>
    <cellStyle name="표준 766 5" xfId="1483"/>
    <cellStyle name="표준 766 5 2" xfId="3074"/>
    <cellStyle name="표준 766 5 3" xfId="4666"/>
    <cellStyle name="표준 766 5 4" xfId="6256"/>
    <cellStyle name="표준 766 5_M.S" xfId="7708"/>
    <cellStyle name="표준 766 6" xfId="1609"/>
    <cellStyle name="표준 766 6 2" xfId="3200"/>
    <cellStyle name="표준 766 6 3" xfId="4792"/>
    <cellStyle name="표준 766 6 4" xfId="6382"/>
    <cellStyle name="표준 766 6_M.S" xfId="7709"/>
    <cellStyle name="표준 766 7" xfId="1612"/>
    <cellStyle name="표준 766 7 2" xfId="3203"/>
    <cellStyle name="표준 766 7 3" xfId="4795"/>
    <cellStyle name="표준 766 7 4" xfId="6385"/>
    <cellStyle name="표준 766 7_M.S" xfId="7710"/>
    <cellStyle name="표준 766 8" xfId="1677"/>
    <cellStyle name="표준 766 8 2" xfId="3268"/>
    <cellStyle name="표준 766 8 3" xfId="4860"/>
    <cellStyle name="표준 766 8 4" xfId="6450"/>
    <cellStyle name="표준 766 8_M.S" xfId="7711"/>
    <cellStyle name="표준 766 9" xfId="1745"/>
    <cellStyle name="표준 766 9 2" xfId="3336"/>
    <cellStyle name="표준 766 9 3" xfId="4928"/>
    <cellStyle name="표준 766 9 4" xfId="6518"/>
    <cellStyle name="표준 766 9_M.S" xfId="7712"/>
    <cellStyle name="표준 766_M.S" xfId="7700"/>
    <cellStyle name="표준 767" xfId="1112"/>
    <cellStyle name="표준 767 2" xfId="2703"/>
    <cellStyle name="표준 767 3" xfId="4295"/>
    <cellStyle name="표준 767 4" xfId="5885"/>
    <cellStyle name="표준 767_M.S" xfId="7713"/>
    <cellStyle name="표준 768" xfId="1113"/>
    <cellStyle name="표준 768 2" xfId="2704"/>
    <cellStyle name="표준 768 3" xfId="4296"/>
    <cellStyle name="표준 768 4" xfId="5886"/>
    <cellStyle name="표준 768_M.S" xfId="7714"/>
    <cellStyle name="표준 769" xfId="1114"/>
    <cellStyle name="표준 769 2" xfId="2705"/>
    <cellStyle name="표준 769 3" xfId="4297"/>
    <cellStyle name="표준 769 4" xfId="5887"/>
    <cellStyle name="표준 769_M.S" xfId="7715"/>
    <cellStyle name="표준 77" xfId="441"/>
    <cellStyle name="표준 770" xfId="1115"/>
    <cellStyle name="표준 770 2" xfId="2706"/>
    <cellStyle name="표준 770 3" xfId="4298"/>
    <cellStyle name="표준 770 4" xfId="5888"/>
    <cellStyle name="표준 770_M.S" xfId="7716"/>
    <cellStyle name="표준 771" xfId="1116"/>
    <cellStyle name="표준 771 2" xfId="2707"/>
    <cellStyle name="표준 771 3" xfId="4299"/>
    <cellStyle name="표준 771 4" xfId="5889"/>
    <cellStyle name="표준 771_M.S" xfId="7717"/>
    <cellStyle name="표준 772" xfId="1117"/>
    <cellStyle name="표준 772 2" xfId="2708"/>
    <cellStyle name="표준 772 3" xfId="4300"/>
    <cellStyle name="표준 772 4" xfId="5890"/>
    <cellStyle name="표준 772_M.S" xfId="7718"/>
    <cellStyle name="표준 773" xfId="1118"/>
    <cellStyle name="표준 773 2" xfId="2709"/>
    <cellStyle name="표준 773 3" xfId="4301"/>
    <cellStyle name="표준 773 4" xfId="5891"/>
    <cellStyle name="표준 773_M.S" xfId="7719"/>
    <cellStyle name="표준 774" xfId="1119"/>
    <cellStyle name="표준 774 2" xfId="2710"/>
    <cellStyle name="표준 774 3" xfId="4302"/>
    <cellStyle name="표준 774 4" xfId="5892"/>
    <cellStyle name="표준 774_M.S" xfId="7720"/>
    <cellStyle name="표준 775" xfId="1120"/>
    <cellStyle name="표준 775 10" xfId="1818"/>
    <cellStyle name="표준 775 10 2" xfId="3408"/>
    <cellStyle name="표준 775 10 3" xfId="5000"/>
    <cellStyle name="표준 775 10 4" xfId="6590"/>
    <cellStyle name="표준 775 10_M.S" xfId="7722"/>
    <cellStyle name="표준 775 11" xfId="1881"/>
    <cellStyle name="표준 775 11 2" xfId="3471"/>
    <cellStyle name="표준 775 11 3" xfId="5063"/>
    <cellStyle name="표준 775 11 4" xfId="6653"/>
    <cellStyle name="표준 775 11_M.S" xfId="7723"/>
    <cellStyle name="표준 775 12" xfId="1991"/>
    <cellStyle name="표준 775 12 2" xfId="3581"/>
    <cellStyle name="표준 775 12 3" xfId="5173"/>
    <cellStyle name="표준 775 12 4" xfId="6763"/>
    <cellStyle name="표준 775 12_M.S" xfId="7724"/>
    <cellStyle name="표준 775 13" xfId="2005"/>
    <cellStyle name="표준 775 13 2" xfId="3595"/>
    <cellStyle name="표준 775 13 3" xfId="5187"/>
    <cellStyle name="표준 775 13 4" xfId="6777"/>
    <cellStyle name="표준 775 13_M.S" xfId="7725"/>
    <cellStyle name="표준 775 14" xfId="2711"/>
    <cellStyle name="표준 775 15" xfId="4303"/>
    <cellStyle name="표준 775 16" xfId="5893"/>
    <cellStyle name="표준 775 2" xfId="1350"/>
    <cellStyle name="표준 775 2 2" xfId="2941"/>
    <cellStyle name="표준 775 2 3" xfId="4533"/>
    <cellStyle name="표준 775 2 4" xfId="6123"/>
    <cellStyle name="표준 775 2_M.S" xfId="7726"/>
    <cellStyle name="표준 775 3" xfId="1412"/>
    <cellStyle name="표준 775 3 2" xfId="3003"/>
    <cellStyle name="표준 775 3 3" xfId="4595"/>
    <cellStyle name="표준 775 3 4" xfId="6185"/>
    <cellStyle name="표준 775 3_M.S" xfId="7727"/>
    <cellStyle name="표준 775 4" xfId="1478"/>
    <cellStyle name="표준 775 4 2" xfId="3069"/>
    <cellStyle name="표준 775 4 3" xfId="4661"/>
    <cellStyle name="표준 775 4 4" xfId="6251"/>
    <cellStyle name="표준 775 4_M.S" xfId="7728"/>
    <cellStyle name="표준 775 5" xfId="1542"/>
    <cellStyle name="표준 775 5 2" xfId="3133"/>
    <cellStyle name="표준 775 5 3" xfId="4725"/>
    <cellStyle name="표준 775 5 4" xfId="6315"/>
    <cellStyle name="표준 775 5_M.S" xfId="7729"/>
    <cellStyle name="표준 775 6" xfId="1557"/>
    <cellStyle name="표준 775 6 2" xfId="3148"/>
    <cellStyle name="표준 775 6 3" xfId="4740"/>
    <cellStyle name="표준 775 6 4" xfId="6330"/>
    <cellStyle name="표준 775 6_M.S" xfId="7730"/>
    <cellStyle name="표준 775 7" xfId="1671"/>
    <cellStyle name="표준 775 7 2" xfId="3262"/>
    <cellStyle name="표준 775 7 3" xfId="4854"/>
    <cellStyle name="표준 775 7 4" xfId="6444"/>
    <cellStyle name="표준 775 7_M.S" xfId="7731"/>
    <cellStyle name="표준 775 8" xfId="1736"/>
    <cellStyle name="표준 775 8 2" xfId="3327"/>
    <cellStyle name="표준 775 8 3" xfId="4919"/>
    <cellStyle name="표준 775 8 4" xfId="6509"/>
    <cellStyle name="표준 775 8_M.S" xfId="7732"/>
    <cellStyle name="표준 775 9" xfId="1802"/>
    <cellStyle name="표준 775 9 2" xfId="3393"/>
    <cellStyle name="표준 775 9 3" xfId="4985"/>
    <cellStyle name="표준 775 9 4" xfId="6575"/>
    <cellStyle name="표준 775 9_M.S" xfId="7733"/>
    <cellStyle name="표준 775_M.S" xfId="7721"/>
    <cellStyle name="표준 776" xfId="1121"/>
    <cellStyle name="표준 776 2" xfId="2712"/>
    <cellStyle name="표준 776 3" xfId="4304"/>
    <cellStyle name="표준 776 4" xfId="5894"/>
    <cellStyle name="표준 776_M.S" xfId="7734"/>
    <cellStyle name="표준 777" xfId="1122"/>
    <cellStyle name="표준 777 10" xfId="1811"/>
    <cellStyle name="표준 777 10 2" xfId="3401"/>
    <cellStyle name="표준 777 10 3" xfId="4993"/>
    <cellStyle name="표준 777 10 4" xfId="6583"/>
    <cellStyle name="표준 777 10_M.S" xfId="7736"/>
    <cellStyle name="표준 777 11" xfId="1874"/>
    <cellStyle name="표준 777 11 2" xfId="3464"/>
    <cellStyle name="표준 777 11 3" xfId="5056"/>
    <cellStyle name="표준 777 11 4" xfId="6646"/>
    <cellStyle name="표준 777 11_M.S" xfId="7737"/>
    <cellStyle name="표준 777 12" xfId="1946"/>
    <cellStyle name="표준 777 12 2" xfId="3536"/>
    <cellStyle name="표준 777 12 3" xfId="5128"/>
    <cellStyle name="표준 777 12 4" xfId="6718"/>
    <cellStyle name="표준 777 12_M.S" xfId="7738"/>
    <cellStyle name="표준 777 13" xfId="1998"/>
    <cellStyle name="표준 777 13 2" xfId="3588"/>
    <cellStyle name="표준 777 13 3" xfId="5180"/>
    <cellStyle name="표준 777 13 4" xfId="6770"/>
    <cellStyle name="표준 777 13_M.S" xfId="7739"/>
    <cellStyle name="표준 777 14" xfId="2713"/>
    <cellStyle name="표준 777 15" xfId="4305"/>
    <cellStyle name="표준 777 16" xfId="5895"/>
    <cellStyle name="표준 777 2" xfId="1304"/>
    <cellStyle name="표준 777 2 2" xfId="2895"/>
    <cellStyle name="표준 777 2 3" xfId="4487"/>
    <cellStyle name="표준 777 2 4" xfId="6077"/>
    <cellStyle name="표준 777 2_M.S" xfId="7740"/>
    <cellStyle name="표준 777 3" xfId="1367"/>
    <cellStyle name="표준 777 3 2" xfId="2958"/>
    <cellStyle name="표준 777 3 3" xfId="4550"/>
    <cellStyle name="표준 777 3 4" xfId="6140"/>
    <cellStyle name="표준 777 3_M.S" xfId="7741"/>
    <cellStyle name="표준 777 4" xfId="1431"/>
    <cellStyle name="표준 777 4 2" xfId="3022"/>
    <cellStyle name="표준 777 4 3" xfId="4614"/>
    <cellStyle name="표준 777 4 4" xfId="6204"/>
    <cellStyle name="표준 777 4_M.S" xfId="7742"/>
    <cellStyle name="표준 777 5" xfId="1495"/>
    <cellStyle name="표준 777 5 2" xfId="3086"/>
    <cellStyle name="표준 777 5 3" xfId="4678"/>
    <cellStyle name="표준 777 5 4" xfId="6268"/>
    <cellStyle name="표준 777 5_M.S" xfId="7743"/>
    <cellStyle name="표준 777 6" xfId="1550"/>
    <cellStyle name="표준 777 6 2" xfId="3141"/>
    <cellStyle name="표준 777 6 3" xfId="4733"/>
    <cellStyle name="표준 777 6 4" xfId="6323"/>
    <cellStyle name="표준 777 6_M.S" xfId="7744"/>
    <cellStyle name="표준 777 7" xfId="1624"/>
    <cellStyle name="표준 777 7 2" xfId="3215"/>
    <cellStyle name="표준 777 7 3" xfId="4807"/>
    <cellStyle name="표준 777 7 4" xfId="6397"/>
    <cellStyle name="표준 777 7_M.S" xfId="7745"/>
    <cellStyle name="표준 777 8" xfId="1689"/>
    <cellStyle name="표준 777 8 2" xfId="3280"/>
    <cellStyle name="표준 777 8 3" xfId="4872"/>
    <cellStyle name="표준 777 8 4" xfId="6462"/>
    <cellStyle name="표준 777 8_M.S" xfId="7746"/>
    <cellStyle name="표준 777 9" xfId="1757"/>
    <cellStyle name="표준 777 9 2" xfId="3348"/>
    <cellStyle name="표준 777 9 3" xfId="4940"/>
    <cellStyle name="표준 777 9 4" xfId="6530"/>
    <cellStyle name="표준 777 9_M.S" xfId="7747"/>
    <cellStyle name="표준 777_M.S" xfId="7735"/>
    <cellStyle name="표준 778" xfId="1123"/>
    <cellStyle name="표준 778 10" xfId="1809"/>
    <cellStyle name="표준 778 10 2" xfId="3399"/>
    <cellStyle name="표준 778 10 3" xfId="4991"/>
    <cellStyle name="표준 778 10 4" xfId="6581"/>
    <cellStyle name="표준 778 10_M.S" xfId="7749"/>
    <cellStyle name="표준 778 11" xfId="1872"/>
    <cellStyle name="표준 778 11 2" xfId="3462"/>
    <cellStyle name="표준 778 11 3" xfId="5054"/>
    <cellStyle name="표준 778 11 4" xfId="6644"/>
    <cellStyle name="표준 778 11_M.S" xfId="7750"/>
    <cellStyle name="표준 778 12" xfId="1976"/>
    <cellStyle name="표준 778 12 2" xfId="3566"/>
    <cellStyle name="표준 778 12 3" xfId="5158"/>
    <cellStyle name="표준 778 12 4" xfId="6748"/>
    <cellStyle name="표준 778 12_M.S" xfId="7751"/>
    <cellStyle name="표준 778 13" xfId="1996"/>
    <cellStyle name="표준 778 13 2" xfId="3586"/>
    <cellStyle name="표준 778 13 3" xfId="5178"/>
    <cellStyle name="표준 778 13 4" xfId="6768"/>
    <cellStyle name="표준 778 13_M.S" xfId="7752"/>
    <cellStyle name="표준 778 14" xfId="2714"/>
    <cellStyle name="표준 778 15" xfId="4306"/>
    <cellStyle name="표준 778 16" xfId="5896"/>
    <cellStyle name="표준 778 2" xfId="1335"/>
    <cellStyle name="표준 778 2 2" xfId="2926"/>
    <cellStyle name="표준 778 2 3" xfId="4518"/>
    <cellStyle name="표준 778 2 4" xfId="6108"/>
    <cellStyle name="표준 778 2_M.S" xfId="7753"/>
    <cellStyle name="표준 778 3" xfId="1397"/>
    <cellStyle name="표준 778 3 2" xfId="2988"/>
    <cellStyle name="표준 778 3 3" xfId="4580"/>
    <cellStyle name="표준 778 3 4" xfId="6170"/>
    <cellStyle name="표준 778 3_M.S" xfId="7754"/>
    <cellStyle name="표준 778 4" xfId="1463"/>
    <cellStyle name="표준 778 4 2" xfId="3054"/>
    <cellStyle name="표준 778 4 3" xfId="4646"/>
    <cellStyle name="표준 778 4 4" xfId="6236"/>
    <cellStyle name="표준 778 4_M.S" xfId="7755"/>
    <cellStyle name="표준 778 5" xfId="1527"/>
    <cellStyle name="표준 778 5 2" xfId="3118"/>
    <cellStyle name="표준 778 5 3" xfId="4710"/>
    <cellStyle name="표준 778 5 4" xfId="6300"/>
    <cellStyle name="표준 778 5_M.S" xfId="7756"/>
    <cellStyle name="표준 778 6" xfId="1548"/>
    <cellStyle name="표준 778 6 2" xfId="3139"/>
    <cellStyle name="표준 778 6 3" xfId="4731"/>
    <cellStyle name="표준 778 6 4" xfId="6321"/>
    <cellStyle name="표준 778 6_M.S" xfId="7757"/>
    <cellStyle name="표준 778 7" xfId="1656"/>
    <cellStyle name="표준 778 7 2" xfId="3247"/>
    <cellStyle name="표준 778 7 3" xfId="4839"/>
    <cellStyle name="표준 778 7 4" xfId="6429"/>
    <cellStyle name="표준 778 7_M.S" xfId="7758"/>
    <cellStyle name="표준 778 8" xfId="1721"/>
    <cellStyle name="표준 778 8 2" xfId="3312"/>
    <cellStyle name="표준 778 8 3" xfId="4904"/>
    <cellStyle name="표준 778 8 4" xfId="6494"/>
    <cellStyle name="표준 778 8_M.S" xfId="7759"/>
    <cellStyle name="표준 778 9" xfId="1787"/>
    <cellStyle name="표준 778 9 2" xfId="3378"/>
    <cellStyle name="표준 778 9 3" xfId="4970"/>
    <cellStyle name="표준 778 9 4" xfId="6560"/>
    <cellStyle name="표준 778 9_M.S" xfId="7760"/>
    <cellStyle name="표준 778_M.S" xfId="7748"/>
    <cellStyle name="표준 779" xfId="1124"/>
    <cellStyle name="표준 779 10" xfId="1867"/>
    <cellStyle name="표준 779 10 2" xfId="3457"/>
    <cellStyle name="표준 779 10 3" xfId="5049"/>
    <cellStyle name="표준 779 10 4" xfId="6639"/>
    <cellStyle name="표준 779 10_M.S" xfId="7762"/>
    <cellStyle name="표준 779 11" xfId="1930"/>
    <cellStyle name="표준 779 11 2" xfId="3520"/>
    <cellStyle name="표준 779 11 3" xfId="5112"/>
    <cellStyle name="표준 779 11 4" xfId="6702"/>
    <cellStyle name="표준 779 11_M.S" xfId="7763"/>
    <cellStyle name="표준 779 12" xfId="1935"/>
    <cellStyle name="표준 779 12 2" xfId="3525"/>
    <cellStyle name="표준 779 12 3" xfId="5117"/>
    <cellStyle name="표준 779 12 4" xfId="6707"/>
    <cellStyle name="표준 779 12_M.S" xfId="7764"/>
    <cellStyle name="표준 779 13" xfId="2054"/>
    <cellStyle name="표준 779 13 2" xfId="3644"/>
    <cellStyle name="표준 779 13 3" xfId="5236"/>
    <cellStyle name="표준 779 13 4" xfId="6826"/>
    <cellStyle name="표준 779 13_M.S" xfId="7765"/>
    <cellStyle name="표준 779 14" xfId="2715"/>
    <cellStyle name="표준 779 15" xfId="4307"/>
    <cellStyle name="표준 779 16" xfId="5897"/>
    <cellStyle name="표준 779 2" xfId="1293"/>
    <cellStyle name="표준 779 2 2" xfId="2884"/>
    <cellStyle name="표준 779 2 3" xfId="4476"/>
    <cellStyle name="표준 779 2 4" xfId="6066"/>
    <cellStyle name="표준 779 2_M.S" xfId="7766"/>
    <cellStyle name="표준 779 3" xfId="1356"/>
    <cellStyle name="표준 779 3 2" xfId="2947"/>
    <cellStyle name="표준 779 3 3" xfId="4539"/>
    <cellStyle name="표준 779 3 4" xfId="6129"/>
    <cellStyle name="표준 779 3_M.S" xfId="7767"/>
    <cellStyle name="표준 779 4" xfId="1420"/>
    <cellStyle name="표준 779 4 2" xfId="3011"/>
    <cellStyle name="표준 779 4 3" xfId="4603"/>
    <cellStyle name="표준 779 4 4" xfId="6193"/>
    <cellStyle name="표준 779 4_M.S" xfId="7768"/>
    <cellStyle name="표준 779 5" xfId="1484"/>
    <cellStyle name="표준 779 5 2" xfId="3075"/>
    <cellStyle name="표준 779 5 3" xfId="4667"/>
    <cellStyle name="표준 779 5 4" xfId="6257"/>
    <cellStyle name="표준 779 5_M.S" xfId="7769"/>
    <cellStyle name="표준 779 6" xfId="1608"/>
    <cellStyle name="표준 779 6 2" xfId="3199"/>
    <cellStyle name="표준 779 6 3" xfId="4791"/>
    <cellStyle name="표준 779 6 4" xfId="6381"/>
    <cellStyle name="표준 779 6_M.S" xfId="7770"/>
    <cellStyle name="표준 779 7" xfId="1613"/>
    <cellStyle name="표준 779 7 2" xfId="3204"/>
    <cellStyle name="표준 779 7 3" xfId="4796"/>
    <cellStyle name="표준 779 7 4" xfId="6386"/>
    <cellStyle name="표준 779 7_M.S" xfId="7771"/>
    <cellStyle name="표준 779 8" xfId="1678"/>
    <cellStyle name="표준 779 8 2" xfId="3269"/>
    <cellStyle name="표준 779 8 3" xfId="4861"/>
    <cellStyle name="표준 779 8 4" xfId="6451"/>
    <cellStyle name="표준 779 8_M.S" xfId="7772"/>
    <cellStyle name="표준 779 9" xfId="1746"/>
    <cellStyle name="표준 779 9 2" xfId="3337"/>
    <cellStyle name="표준 779 9 3" xfId="4929"/>
    <cellStyle name="표준 779 9 4" xfId="6519"/>
    <cellStyle name="표준 779 9_M.S" xfId="7773"/>
    <cellStyle name="표준 779_M.S" xfId="7761"/>
    <cellStyle name="표준 78" xfId="442"/>
    <cellStyle name="표준 780" xfId="1125"/>
    <cellStyle name="표준 780 10" xfId="4308"/>
    <cellStyle name="표준 780 11" xfId="5898"/>
    <cellStyle name="표준 780 2" xfId="1319"/>
    <cellStyle name="표준 780 2 2" xfId="2910"/>
    <cellStyle name="표준 780 2 3" xfId="4502"/>
    <cellStyle name="표준 780 2 4" xfId="6092"/>
    <cellStyle name="표준 780 2_M.S" xfId="7775"/>
    <cellStyle name="표준 780 3" xfId="1382"/>
    <cellStyle name="표준 780 3 2" xfId="2973"/>
    <cellStyle name="표준 780 3 3" xfId="4565"/>
    <cellStyle name="표준 780 3 4" xfId="6155"/>
    <cellStyle name="표준 780 3_M.S" xfId="7776"/>
    <cellStyle name="표준 780 4" xfId="1446"/>
    <cellStyle name="표준 780 4 2" xfId="3037"/>
    <cellStyle name="표준 780 4 3" xfId="4629"/>
    <cellStyle name="표준 780 4 4" xfId="6219"/>
    <cellStyle name="표준 780 4_M.S" xfId="7777"/>
    <cellStyle name="표준 780 5" xfId="1510"/>
    <cellStyle name="표준 780 5 2" xfId="3101"/>
    <cellStyle name="표준 780 5 3" xfId="4693"/>
    <cellStyle name="표준 780 5 4" xfId="6283"/>
    <cellStyle name="표준 780 5_M.S" xfId="7778"/>
    <cellStyle name="표준 780 6" xfId="1587"/>
    <cellStyle name="표준 780 6 2" xfId="3178"/>
    <cellStyle name="표준 780 6 3" xfId="4770"/>
    <cellStyle name="표준 780 6 4" xfId="6360"/>
    <cellStyle name="표준 780 6_M.S" xfId="7779"/>
    <cellStyle name="표준 780 7" xfId="1639"/>
    <cellStyle name="표준 780 7 2" xfId="3230"/>
    <cellStyle name="표준 780 7 3" xfId="4822"/>
    <cellStyle name="표준 780 7 4" xfId="6412"/>
    <cellStyle name="표준 780 7_M.S" xfId="7780"/>
    <cellStyle name="표준 780 8" xfId="1704"/>
    <cellStyle name="표준 780 8 2" xfId="3295"/>
    <cellStyle name="표준 780 8 3" xfId="4887"/>
    <cellStyle name="표준 780 8 4" xfId="6477"/>
    <cellStyle name="표준 780 8_M.S" xfId="7781"/>
    <cellStyle name="표준 780 9" xfId="2716"/>
    <cellStyle name="표준 780_M.S" xfId="7774"/>
    <cellStyle name="표준 781" xfId="1126"/>
    <cellStyle name="표준 781 2" xfId="2717"/>
    <cellStyle name="표준 781 3" xfId="4309"/>
    <cellStyle name="표준 781 4" xfId="5899"/>
    <cellStyle name="표준 781_M.S" xfId="7782"/>
    <cellStyle name="표준 782" xfId="1127"/>
    <cellStyle name="표준 782 2" xfId="2718"/>
    <cellStyle name="표준 782 3" xfId="4310"/>
    <cellStyle name="표준 782 4" xfId="5900"/>
    <cellStyle name="표준 782_M.S" xfId="7783"/>
    <cellStyle name="표준 783" xfId="1128"/>
    <cellStyle name="표준 783 2" xfId="2719"/>
    <cellStyle name="표준 783 3" xfId="4311"/>
    <cellStyle name="표준 783 4" xfId="5901"/>
    <cellStyle name="표준 783_M.S" xfId="7784"/>
    <cellStyle name="표준 784" xfId="1129"/>
    <cellStyle name="표준 784 10" xfId="1869"/>
    <cellStyle name="표준 784 10 2" xfId="3459"/>
    <cellStyle name="표준 784 10 3" xfId="5051"/>
    <cellStyle name="표준 784 10 4" xfId="6641"/>
    <cellStyle name="표준 784 10_M.S" xfId="7786"/>
    <cellStyle name="표준 784 11" xfId="1932"/>
    <cellStyle name="표준 784 11 2" xfId="3522"/>
    <cellStyle name="표준 784 11 3" xfId="5114"/>
    <cellStyle name="표준 784 11 4" xfId="6704"/>
    <cellStyle name="표준 784 11_M.S" xfId="7787"/>
    <cellStyle name="표준 784 12" xfId="1933"/>
    <cellStyle name="표준 784 12 2" xfId="3523"/>
    <cellStyle name="표준 784 12 3" xfId="5115"/>
    <cellStyle name="표준 784 12 4" xfId="6705"/>
    <cellStyle name="표준 784 12_M.S" xfId="7788"/>
    <cellStyle name="표준 784 13" xfId="2056"/>
    <cellStyle name="표준 784 13 2" xfId="3646"/>
    <cellStyle name="표준 784 13 3" xfId="5238"/>
    <cellStyle name="표준 784 13 4" xfId="6828"/>
    <cellStyle name="표준 784 13_M.S" xfId="7789"/>
    <cellStyle name="표준 784 14" xfId="2720"/>
    <cellStyle name="표준 784 15" xfId="4312"/>
    <cellStyle name="표준 784 16" xfId="5902"/>
    <cellStyle name="표준 784 2" xfId="1291"/>
    <cellStyle name="표준 784 2 2" xfId="2882"/>
    <cellStyle name="표준 784 2 3" xfId="4474"/>
    <cellStyle name="표준 784 2 4" xfId="6064"/>
    <cellStyle name="표준 784 2_M.S" xfId="7790"/>
    <cellStyle name="표준 784 3" xfId="1354"/>
    <cellStyle name="표준 784 3 2" xfId="2945"/>
    <cellStyle name="표준 784 3 3" xfId="4537"/>
    <cellStyle name="표준 784 3 4" xfId="6127"/>
    <cellStyle name="표준 784 3_M.S" xfId="7791"/>
    <cellStyle name="표준 784 4" xfId="1418"/>
    <cellStyle name="표준 784 4 2" xfId="3009"/>
    <cellStyle name="표준 784 4 3" xfId="4601"/>
    <cellStyle name="표준 784 4 4" xfId="6191"/>
    <cellStyle name="표준 784 4_M.S" xfId="7792"/>
    <cellStyle name="표준 784 5" xfId="1482"/>
    <cellStyle name="표준 784 5 2" xfId="3073"/>
    <cellStyle name="표준 784 5 3" xfId="4665"/>
    <cellStyle name="표준 784 5 4" xfId="6255"/>
    <cellStyle name="표준 784 5_M.S" xfId="7793"/>
    <cellStyle name="표준 784 6" xfId="1610"/>
    <cellStyle name="표준 784 6 2" xfId="3201"/>
    <cellStyle name="표준 784 6 3" xfId="4793"/>
    <cellStyle name="표준 784 6 4" xfId="6383"/>
    <cellStyle name="표준 784 6_M.S" xfId="7794"/>
    <cellStyle name="표준 784 7" xfId="1611"/>
    <cellStyle name="표준 784 7 2" xfId="3202"/>
    <cellStyle name="표준 784 7 3" xfId="4794"/>
    <cellStyle name="표준 784 7 4" xfId="6384"/>
    <cellStyle name="표준 784 7_M.S" xfId="7795"/>
    <cellStyle name="표준 784 8" xfId="1676"/>
    <cellStyle name="표준 784 8 2" xfId="3267"/>
    <cellStyle name="표준 784 8 3" xfId="4859"/>
    <cellStyle name="표준 784 8 4" xfId="6449"/>
    <cellStyle name="표준 784 8_M.S" xfId="7796"/>
    <cellStyle name="표준 784 9" xfId="1744"/>
    <cellStyle name="표준 784 9 2" xfId="3335"/>
    <cellStyle name="표준 784 9 3" xfId="4927"/>
    <cellStyle name="표준 784 9 4" xfId="6517"/>
    <cellStyle name="표준 784 9_M.S" xfId="7797"/>
    <cellStyle name="표준 784_M.S" xfId="7785"/>
    <cellStyle name="표준 785" xfId="1130"/>
    <cellStyle name="표준 785 2" xfId="2721"/>
    <cellStyle name="표준 785 3" xfId="4313"/>
    <cellStyle name="표준 785 4" xfId="5903"/>
    <cellStyle name="표준 785_M.S" xfId="7798"/>
    <cellStyle name="표준 786" xfId="1131"/>
    <cellStyle name="표준 786 10" xfId="1820"/>
    <cellStyle name="표준 786 10 2" xfId="3410"/>
    <cellStyle name="표준 786 10 3" xfId="5002"/>
    <cellStyle name="표준 786 10 4" xfId="6592"/>
    <cellStyle name="표준 786 10_M.S" xfId="7800"/>
    <cellStyle name="표준 786 11" xfId="1883"/>
    <cellStyle name="표준 786 11 2" xfId="3473"/>
    <cellStyle name="표준 786 11 3" xfId="5065"/>
    <cellStyle name="표준 786 11 4" xfId="6655"/>
    <cellStyle name="표준 786 11_M.S" xfId="7801"/>
    <cellStyle name="표준 786 12" xfId="1990"/>
    <cellStyle name="표준 786 12 2" xfId="3580"/>
    <cellStyle name="표준 786 12 3" xfId="5172"/>
    <cellStyle name="표준 786 12 4" xfId="6762"/>
    <cellStyle name="표준 786 12_M.S" xfId="7802"/>
    <cellStyle name="표준 786 13" xfId="2007"/>
    <cellStyle name="표준 786 13 2" xfId="3597"/>
    <cellStyle name="표준 786 13 3" xfId="5189"/>
    <cellStyle name="표준 786 13 4" xfId="6779"/>
    <cellStyle name="표준 786 13_M.S" xfId="7803"/>
    <cellStyle name="표준 786 14" xfId="2722"/>
    <cellStyle name="표준 786 15" xfId="4314"/>
    <cellStyle name="표준 786 16" xfId="5904"/>
    <cellStyle name="표준 786 2" xfId="1349"/>
    <cellStyle name="표준 786 2 2" xfId="2940"/>
    <cellStyle name="표준 786 2 3" xfId="4532"/>
    <cellStyle name="표준 786 2 4" xfId="6122"/>
    <cellStyle name="표준 786 2_M.S" xfId="7804"/>
    <cellStyle name="표준 786 3" xfId="1411"/>
    <cellStyle name="표준 786 3 2" xfId="3002"/>
    <cellStyle name="표준 786 3 3" xfId="4594"/>
    <cellStyle name="표준 786 3 4" xfId="6184"/>
    <cellStyle name="표준 786 3_M.S" xfId="7805"/>
    <cellStyle name="표준 786 4" xfId="1477"/>
    <cellStyle name="표준 786 4 2" xfId="3068"/>
    <cellStyle name="표준 786 4 3" xfId="4660"/>
    <cellStyle name="표준 786 4 4" xfId="6250"/>
    <cellStyle name="표준 786 4_M.S" xfId="7806"/>
    <cellStyle name="표준 786 5" xfId="1541"/>
    <cellStyle name="표준 786 5 2" xfId="3132"/>
    <cellStyle name="표준 786 5 3" xfId="4724"/>
    <cellStyle name="표준 786 5 4" xfId="6314"/>
    <cellStyle name="표준 786 5_M.S" xfId="7807"/>
    <cellStyle name="표준 786 6" xfId="1559"/>
    <cellStyle name="표준 786 6 2" xfId="3150"/>
    <cellStyle name="표준 786 6 3" xfId="4742"/>
    <cellStyle name="표준 786 6 4" xfId="6332"/>
    <cellStyle name="표준 786 6_M.S" xfId="7808"/>
    <cellStyle name="표준 786 7" xfId="1670"/>
    <cellStyle name="표준 786 7 2" xfId="3261"/>
    <cellStyle name="표준 786 7 3" xfId="4853"/>
    <cellStyle name="표준 786 7 4" xfId="6443"/>
    <cellStyle name="표준 786 7_M.S" xfId="7809"/>
    <cellStyle name="표준 786 8" xfId="1735"/>
    <cellStyle name="표준 786 8 2" xfId="3326"/>
    <cellStyle name="표준 786 8 3" xfId="4918"/>
    <cellStyle name="표준 786 8 4" xfId="6508"/>
    <cellStyle name="표준 786 8_M.S" xfId="7810"/>
    <cellStyle name="표준 786 9" xfId="1801"/>
    <cellStyle name="표준 786 9 2" xfId="3392"/>
    <cellStyle name="표준 786 9 3" xfId="4984"/>
    <cellStyle name="표준 786 9 4" xfId="6574"/>
    <cellStyle name="표준 786 9_M.S" xfId="7811"/>
    <cellStyle name="표준 786_M.S" xfId="7799"/>
    <cellStyle name="표준 787" xfId="1132"/>
    <cellStyle name="표준 787 10" xfId="1827"/>
    <cellStyle name="표준 787 10 2" xfId="3417"/>
    <cellStyle name="표준 787 10 3" xfId="5009"/>
    <cellStyle name="표준 787 10 4" xfId="6599"/>
    <cellStyle name="표준 787 10_M.S" xfId="7813"/>
    <cellStyle name="표준 787 11" xfId="1890"/>
    <cellStyle name="표준 787 11 2" xfId="3480"/>
    <cellStyle name="표준 787 11 3" xfId="5072"/>
    <cellStyle name="표준 787 11 4" xfId="6662"/>
    <cellStyle name="표준 787 11_M.S" xfId="7814"/>
    <cellStyle name="표준 787 12" xfId="1986"/>
    <cellStyle name="표준 787 12 2" xfId="3576"/>
    <cellStyle name="표준 787 12 3" xfId="5168"/>
    <cellStyle name="표준 787 12 4" xfId="6758"/>
    <cellStyle name="표준 787 12_M.S" xfId="7815"/>
    <cellStyle name="표준 787 13" xfId="2014"/>
    <cellStyle name="표준 787 13 2" xfId="3604"/>
    <cellStyle name="표준 787 13 3" xfId="5196"/>
    <cellStyle name="표준 787 13 4" xfId="6786"/>
    <cellStyle name="표준 787 13_M.S" xfId="7816"/>
    <cellStyle name="표준 787 14" xfId="2723"/>
    <cellStyle name="표준 787 15" xfId="4315"/>
    <cellStyle name="표준 787 16" xfId="5905"/>
    <cellStyle name="표준 787 2" xfId="1347"/>
    <cellStyle name="표준 787 2 2" xfId="2938"/>
    <cellStyle name="표준 787 2 3" xfId="4530"/>
    <cellStyle name="표준 787 2 4" xfId="6120"/>
    <cellStyle name="표준 787 2_M.S" xfId="7817"/>
    <cellStyle name="표준 787 3" xfId="1409"/>
    <cellStyle name="표준 787 3 2" xfId="3000"/>
    <cellStyle name="표준 787 3 3" xfId="4592"/>
    <cellStyle name="표준 787 3 4" xfId="6182"/>
    <cellStyle name="표준 787 3_M.S" xfId="7818"/>
    <cellStyle name="표준 787 4" xfId="1475"/>
    <cellStyle name="표준 787 4 2" xfId="3066"/>
    <cellStyle name="표준 787 4 3" xfId="4658"/>
    <cellStyle name="표준 787 4 4" xfId="6248"/>
    <cellStyle name="표준 787 4_M.S" xfId="7819"/>
    <cellStyle name="표준 787 5" xfId="1539"/>
    <cellStyle name="표준 787 5 2" xfId="3130"/>
    <cellStyle name="표준 787 5 3" xfId="4722"/>
    <cellStyle name="표준 787 5 4" xfId="6312"/>
    <cellStyle name="표준 787 5_M.S" xfId="7820"/>
    <cellStyle name="표준 787 6" xfId="1566"/>
    <cellStyle name="표준 787 6 2" xfId="3157"/>
    <cellStyle name="표준 787 6 3" xfId="4749"/>
    <cellStyle name="표준 787 6 4" xfId="6339"/>
    <cellStyle name="표준 787 6_M.S" xfId="7821"/>
    <cellStyle name="표준 787 7" xfId="1668"/>
    <cellStyle name="표준 787 7 2" xfId="3259"/>
    <cellStyle name="표준 787 7 3" xfId="4851"/>
    <cellStyle name="표준 787 7 4" xfId="6441"/>
    <cellStyle name="표준 787 7_M.S" xfId="7822"/>
    <cellStyle name="표준 787 8" xfId="1733"/>
    <cellStyle name="표준 787 8 2" xfId="3324"/>
    <cellStyle name="표준 787 8 3" xfId="4916"/>
    <cellStyle name="표준 787 8 4" xfId="6506"/>
    <cellStyle name="표준 787 8_M.S" xfId="7823"/>
    <cellStyle name="표준 787 9" xfId="1797"/>
    <cellStyle name="표준 787 9 2" xfId="3388"/>
    <cellStyle name="표준 787 9 3" xfId="4980"/>
    <cellStyle name="표준 787 9 4" xfId="6570"/>
    <cellStyle name="표준 787 9_M.S" xfId="7824"/>
    <cellStyle name="표준 787_M.S" xfId="7812"/>
    <cellStyle name="표준 788" xfId="1133"/>
    <cellStyle name="표준 788 2" xfId="2724"/>
    <cellStyle name="표준 788 3" xfId="4316"/>
    <cellStyle name="표준 788 4" xfId="5906"/>
    <cellStyle name="표준 788_M.S" xfId="7825"/>
    <cellStyle name="표준 789" xfId="1134"/>
    <cellStyle name="표준 789 10" xfId="1852"/>
    <cellStyle name="표준 789 10 2" xfId="3442"/>
    <cellStyle name="표준 789 10 3" xfId="5034"/>
    <cellStyle name="표준 789 10 4" xfId="6624"/>
    <cellStyle name="표준 789 10_M.S" xfId="7827"/>
    <cellStyle name="표준 789 11" xfId="1915"/>
    <cellStyle name="표준 789 11 2" xfId="3505"/>
    <cellStyle name="표준 789 11 3" xfId="5097"/>
    <cellStyle name="표준 789 11 4" xfId="6687"/>
    <cellStyle name="표준 789 11_M.S" xfId="7828"/>
    <cellStyle name="표준 789 12" xfId="1955"/>
    <cellStyle name="표준 789 12 2" xfId="3545"/>
    <cellStyle name="표준 789 12 3" xfId="5137"/>
    <cellStyle name="표준 789 12 4" xfId="6727"/>
    <cellStyle name="표준 789 12_M.S" xfId="7829"/>
    <cellStyle name="표준 789 13" xfId="2039"/>
    <cellStyle name="표준 789 13 2" xfId="3629"/>
    <cellStyle name="표준 789 13 3" xfId="5221"/>
    <cellStyle name="표준 789 13 4" xfId="6811"/>
    <cellStyle name="표준 789 13_M.S" xfId="7830"/>
    <cellStyle name="표준 789 14" xfId="2725"/>
    <cellStyle name="표준 789 15" xfId="4317"/>
    <cellStyle name="표준 789 16" xfId="5907"/>
    <cellStyle name="표준 789 2" xfId="1313"/>
    <cellStyle name="표준 789 2 2" xfId="2904"/>
    <cellStyle name="표준 789 2 3" xfId="4496"/>
    <cellStyle name="표준 789 2 4" xfId="6086"/>
    <cellStyle name="표준 789 2_M.S" xfId="7831"/>
    <cellStyle name="표준 789 3" xfId="1376"/>
    <cellStyle name="표준 789 3 2" xfId="2967"/>
    <cellStyle name="표준 789 3 3" xfId="4559"/>
    <cellStyle name="표준 789 3 4" xfId="6149"/>
    <cellStyle name="표준 789 3_M.S" xfId="7832"/>
    <cellStyle name="표준 789 4" xfId="1440"/>
    <cellStyle name="표준 789 4 2" xfId="3031"/>
    <cellStyle name="표준 789 4 3" xfId="4623"/>
    <cellStyle name="표준 789 4 4" xfId="6213"/>
    <cellStyle name="표준 789 4_M.S" xfId="7833"/>
    <cellStyle name="표준 789 5" xfId="1504"/>
    <cellStyle name="표준 789 5 2" xfId="3095"/>
    <cellStyle name="표준 789 5 3" xfId="4687"/>
    <cellStyle name="표준 789 5 4" xfId="6277"/>
    <cellStyle name="표준 789 5_M.S" xfId="7834"/>
    <cellStyle name="표준 789 6" xfId="1593"/>
    <cellStyle name="표준 789 6 2" xfId="3184"/>
    <cellStyle name="표준 789 6 3" xfId="4776"/>
    <cellStyle name="표준 789 6 4" xfId="6366"/>
    <cellStyle name="표준 789 6_M.S" xfId="7835"/>
    <cellStyle name="표준 789 7" xfId="1633"/>
    <cellStyle name="표준 789 7 2" xfId="3224"/>
    <cellStyle name="표준 789 7 3" xfId="4816"/>
    <cellStyle name="표준 789 7 4" xfId="6406"/>
    <cellStyle name="표준 789 7_M.S" xfId="7836"/>
    <cellStyle name="표준 789 8" xfId="1698"/>
    <cellStyle name="표준 789 8 2" xfId="3289"/>
    <cellStyle name="표준 789 8 3" xfId="4881"/>
    <cellStyle name="표준 789 8 4" xfId="6471"/>
    <cellStyle name="표준 789 8_M.S" xfId="7837"/>
    <cellStyle name="표준 789 9" xfId="1766"/>
    <cellStyle name="표준 789 9 2" xfId="3357"/>
    <cellStyle name="표준 789 9 3" xfId="4949"/>
    <cellStyle name="표준 789 9 4" xfId="6539"/>
    <cellStyle name="표준 789 9_M.S" xfId="7838"/>
    <cellStyle name="표준 789_M.S" xfId="7826"/>
    <cellStyle name="표준 79" xfId="443"/>
    <cellStyle name="표준 790" xfId="1135"/>
    <cellStyle name="표준 790 2" xfId="2726"/>
    <cellStyle name="표준 790 3" xfId="4318"/>
    <cellStyle name="표준 790 4" xfId="5908"/>
    <cellStyle name="표준 790_M.S" xfId="7839"/>
    <cellStyle name="표준 791" xfId="1136"/>
    <cellStyle name="표준 791 2" xfId="2727"/>
    <cellStyle name="표준 791 3" xfId="4319"/>
    <cellStyle name="표준 791 4" xfId="5909"/>
    <cellStyle name="표준 791_M.S" xfId="7840"/>
    <cellStyle name="표준 792" xfId="1137"/>
    <cellStyle name="표준 792 2" xfId="2728"/>
    <cellStyle name="표준 792 3" xfId="4320"/>
    <cellStyle name="표준 792 4" xfId="5910"/>
    <cellStyle name="표준 792_M.S" xfId="7841"/>
    <cellStyle name="표준 793" xfId="1138"/>
    <cellStyle name="표준 793 2" xfId="2729"/>
    <cellStyle name="표준 793 3" xfId="4321"/>
    <cellStyle name="표준 793 4" xfId="5911"/>
    <cellStyle name="표준 793_M.S" xfId="7842"/>
    <cellStyle name="표준 794" xfId="1139"/>
    <cellStyle name="표준 794 2" xfId="2730"/>
    <cellStyle name="표준 794 3" xfId="4322"/>
    <cellStyle name="표준 794 4" xfId="5912"/>
    <cellStyle name="표준 794_M.S" xfId="7843"/>
    <cellStyle name="표준 795" xfId="1140"/>
    <cellStyle name="표준 795 10" xfId="1824"/>
    <cellStyle name="표준 795 10 2" xfId="3414"/>
    <cellStyle name="표준 795 10 3" xfId="5006"/>
    <cellStyle name="표준 795 10 4" xfId="6596"/>
    <cellStyle name="표준 795 10_M.S" xfId="7845"/>
    <cellStyle name="표준 795 11" xfId="1887"/>
    <cellStyle name="표준 795 11 2" xfId="3477"/>
    <cellStyle name="표준 795 11 3" xfId="5069"/>
    <cellStyle name="표준 795 11 4" xfId="6659"/>
    <cellStyle name="표준 795 11_M.S" xfId="7846"/>
    <cellStyle name="표준 795 12" xfId="1984"/>
    <cellStyle name="표준 795 12 2" xfId="3574"/>
    <cellStyle name="표준 795 12 3" xfId="5166"/>
    <cellStyle name="표준 795 12 4" xfId="6756"/>
    <cellStyle name="표준 795 12_M.S" xfId="7847"/>
    <cellStyle name="표준 795 13" xfId="2011"/>
    <cellStyle name="표준 795 13 2" xfId="3601"/>
    <cellStyle name="표준 795 13 3" xfId="5193"/>
    <cellStyle name="표준 795 13 4" xfId="6783"/>
    <cellStyle name="표준 795 13_M.S" xfId="7848"/>
    <cellStyle name="표준 795 14" xfId="2731"/>
    <cellStyle name="표준 795 15" xfId="4323"/>
    <cellStyle name="표준 795 16" xfId="5913"/>
    <cellStyle name="표준 795 2" xfId="1345"/>
    <cellStyle name="표준 795 2 2" xfId="2936"/>
    <cellStyle name="표준 795 2 3" xfId="4528"/>
    <cellStyle name="표준 795 2 4" xfId="6118"/>
    <cellStyle name="표준 795 2_M.S" xfId="7849"/>
    <cellStyle name="표준 795 3" xfId="1407"/>
    <cellStyle name="표준 795 3 2" xfId="2998"/>
    <cellStyle name="표준 795 3 3" xfId="4590"/>
    <cellStyle name="표준 795 3 4" xfId="6180"/>
    <cellStyle name="표준 795 3_M.S" xfId="7850"/>
    <cellStyle name="표준 795 4" xfId="1473"/>
    <cellStyle name="표준 795 4 2" xfId="3064"/>
    <cellStyle name="표준 795 4 3" xfId="4656"/>
    <cellStyle name="표준 795 4 4" xfId="6246"/>
    <cellStyle name="표준 795 4_M.S" xfId="7851"/>
    <cellStyle name="표준 795 5" xfId="1537"/>
    <cellStyle name="표준 795 5 2" xfId="3128"/>
    <cellStyle name="표준 795 5 3" xfId="4720"/>
    <cellStyle name="표준 795 5 4" xfId="6310"/>
    <cellStyle name="표준 795 5_M.S" xfId="7852"/>
    <cellStyle name="표준 795 6" xfId="1563"/>
    <cellStyle name="표준 795 6 2" xfId="3154"/>
    <cellStyle name="표준 795 6 3" xfId="4746"/>
    <cellStyle name="표준 795 6 4" xfId="6336"/>
    <cellStyle name="표준 795 6_M.S" xfId="7853"/>
    <cellStyle name="표준 795 7" xfId="1666"/>
    <cellStyle name="표준 795 7 2" xfId="3257"/>
    <cellStyle name="표준 795 7 3" xfId="4849"/>
    <cellStyle name="표준 795 7 4" xfId="6439"/>
    <cellStyle name="표준 795 7_M.S" xfId="7854"/>
    <cellStyle name="표준 795 8" xfId="1731"/>
    <cellStyle name="표준 795 8 2" xfId="3322"/>
    <cellStyle name="표준 795 8 3" xfId="4914"/>
    <cellStyle name="표준 795 8 4" xfId="6504"/>
    <cellStyle name="표준 795 8_M.S" xfId="7855"/>
    <cellStyle name="표준 795 9" xfId="1795"/>
    <cellStyle name="표준 795 9 2" xfId="3386"/>
    <cellStyle name="표준 795 9 3" xfId="4978"/>
    <cellStyle name="표준 795 9 4" xfId="6568"/>
    <cellStyle name="표준 795 9_M.S" xfId="7856"/>
    <cellStyle name="표준 795_M.S" xfId="7844"/>
    <cellStyle name="표준 796" xfId="1141"/>
    <cellStyle name="표준 796 10" xfId="1851"/>
    <cellStyle name="표준 796 10 2" xfId="3441"/>
    <cellStyle name="표준 796 10 3" xfId="5033"/>
    <cellStyle name="표준 796 10 4" xfId="6623"/>
    <cellStyle name="표준 796 10_M.S" xfId="7858"/>
    <cellStyle name="표준 796 11" xfId="1914"/>
    <cellStyle name="표준 796 11 2" xfId="3504"/>
    <cellStyle name="표준 796 11 3" xfId="5096"/>
    <cellStyle name="표준 796 11 4" xfId="6686"/>
    <cellStyle name="표준 796 11_M.S" xfId="7859"/>
    <cellStyle name="표준 796 12" xfId="1956"/>
    <cellStyle name="표준 796 12 2" xfId="3546"/>
    <cellStyle name="표준 796 12 3" xfId="5138"/>
    <cellStyle name="표준 796 12 4" xfId="6728"/>
    <cellStyle name="표준 796 12_M.S" xfId="7860"/>
    <cellStyle name="표준 796 13" xfId="2038"/>
    <cellStyle name="표준 796 13 2" xfId="3628"/>
    <cellStyle name="표준 796 13 3" xfId="5220"/>
    <cellStyle name="표준 796 13 4" xfId="6810"/>
    <cellStyle name="표준 796 13_M.S" xfId="7861"/>
    <cellStyle name="표준 796 14" xfId="2732"/>
    <cellStyle name="표준 796 15" xfId="4324"/>
    <cellStyle name="표준 796 16" xfId="5914"/>
    <cellStyle name="표준 796 2" xfId="1314"/>
    <cellStyle name="표준 796 2 2" xfId="2905"/>
    <cellStyle name="표준 796 2 3" xfId="4497"/>
    <cellStyle name="표준 796 2 4" xfId="6087"/>
    <cellStyle name="표준 796 2_M.S" xfId="7862"/>
    <cellStyle name="표준 796 3" xfId="1377"/>
    <cellStyle name="표준 796 3 2" xfId="2968"/>
    <cellStyle name="표준 796 3 3" xfId="4560"/>
    <cellStyle name="표준 796 3 4" xfId="6150"/>
    <cellStyle name="표준 796 3_M.S" xfId="7863"/>
    <cellStyle name="표준 796 4" xfId="1441"/>
    <cellStyle name="표준 796 4 2" xfId="3032"/>
    <cellStyle name="표준 796 4 3" xfId="4624"/>
    <cellStyle name="표준 796 4 4" xfId="6214"/>
    <cellStyle name="표준 796 4_M.S" xfId="7864"/>
    <cellStyle name="표준 796 5" xfId="1505"/>
    <cellStyle name="표준 796 5 2" xfId="3096"/>
    <cellStyle name="표준 796 5 3" xfId="4688"/>
    <cellStyle name="표준 796 5 4" xfId="6278"/>
    <cellStyle name="표준 796 5_M.S" xfId="7865"/>
    <cellStyle name="표준 796 6" xfId="1592"/>
    <cellStyle name="표준 796 6 2" xfId="3183"/>
    <cellStyle name="표준 796 6 3" xfId="4775"/>
    <cellStyle name="표준 796 6 4" xfId="6365"/>
    <cellStyle name="표준 796 6_M.S" xfId="7866"/>
    <cellStyle name="표준 796 7" xfId="1634"/>
    <cellStyle name="표준 796 7 2" xfId="3225"/>
    <cellStyle name="표준 796 7 3" xfId="4817"/>
    <cellStyle name="표준 796 7 4" xfId="6407"/>
    <cellStyle name="표준 796 7_M.S" xfId="7867"/>
    <cellStyle name="표준 796 8" xfId="1699"/>
    <cellStyle name="표준 796 8 2" xfId="3290"/>
    <cellStyle name="표준 796 8 3" xfId="4882"/>
    <cellStyle name="표준 796 8 4" xfId="6472"/>
    <cellStyle name="표준 796 8_M.S" xfId="7868"/>
    <cellStyle name="표준 796 9" xfId="1767"/>
    <cellStyle name="표준 796 9 2" xfId="3358"/>
    <cellStyle name="표준 796 9 3" xfId="4950"/>
    <cellStyle name="표준 796 9 4" xfId="6540"/>
    <cellStyle name="표준 796 9_M.S" xfId="7869"/>
    <cellStyle name="표준 796_M.S" xfId="7857"/>
    <cellStyle name="표준 797" xfId="1142"/>
    <cellStyle name="표준 797 2" xfId="2733"/>
    <cellStyle name="표준 797 3" xfId="4325"/>
    <cellStyle name="표준 797 4" xfId="5915"/>
    <cellStyle name="표준 797_M.S" xfId="7870"/>
    <cellStyle name="표준 798" xfId="1143"/>
    <cellStyle name="표준 798 10" xfId="1850"/>
    <cellStyle name="표준 798 10 2" xfId="3440"/>
    <cellStyle name="표준 798 10 3" xfId="5032"/>
    <cellStyle name="표준 798 10 4" xfId="6622"/>
    <cellStyle name="표준 798 10_M.S" xfId="7872"/>
    <cellStyle name="표준 798 11" xfId="1913"/>
    <cellStyle name="표준 798 11 2" xfId="3503"/>
    <cellStyle name="표준 798 11 3" xfId="5095"/>
    <cellStyle name="표준 798 11 4" xfId="6685"/>
    <cellStyle name="표준 798 11_M.S" xfId="7873"/>
    <cellStyle name="표준 798 12" xfId="1957"/>
    <cellStyle name="표준 798 12 2" xfId="3547"/>
    <cellStyle name="표준 798 12 3" xfId="5139"/>
    <cellStyle name="표준 798 12 4" xfId="6729"/>
    <cellStyle name="표준 798 12_M.S" xfId="7874"/>
    <cellStyle name="표준 798 13" xfId="2037"/>
    <cellStyle name="표준 798 13 2" xfId="3627"/>
    <cellStyle name="표준 798 13 3" xfId="5219"/>
    <cellStyle name="표준 798 13 4" xfId="6809"/>
    <cellStyle name="표준 798 13_M.S" xfId="7875"/>
    <cellStyle name="표준 798 14" xfId="2734"/>
    <cellStyle name="표준 798 15" xfId="4326"/>
    <cellStyle name="표준 798 16" xfId="5916"/>
    <cellStyle name="표준 798 2" xfId="1315"/>
    <cellStyle name="표준 798 2 2" xfId="2906"/>
    <cellStyle name="표준 798 2 3" xfId="4498"/>
    <cellStyle name="표준 798 2 4" xfId="6088"/>
    <cellStyle name="표준 798 2_M.S" xfId="7876"/>
    <cellStyle name="표준 798 3" xfId="1378"/>
    <cellStyle name="표준 798 3 2" xfId="2969"/>
    <cellStyle name="표준 798 3 3" xfId="4561"/>
    <cellStyle name="표준 798 3 4" xfId="6151"/>
    <cellStyle name="표준 798 3_M.S" xfId="7877"/>
    <cellStyle name="표준 798 4" xfId="1442"/>
    <cellStyle name="표준 798 4 2" xfId="3033"/>
    <cellStyle name="표준 798 4 3" xfId="4625"/>
    <cellStyle name="표준 798 4 4" xfId="6215"/>
    <cellStyle name="표준 798 4_M.S" xfId="7878"/>
    <cellStyle name="표준 798 5" xfId="1506"/>
    <cellStyle name="표준 798 5 2" xfId="3097"/>
    <cellStyle name="표준 798 5 3" xfId="4689"/>
    <cellStyle name="표준 798 5 4" xfId="6279"/>
    <cellStyle name="표준 798 5_M.S" xfId="7879"/>
    <cellStyle name="표준 798 6" xfId="1591"/>
    <cellStyle name="표준 798 6 2" xfId="3182"/>
    <cellStyle name="표준 798 6 3" xfId="4774"/>
    <cellStyle name="표준 798 6 4" xfId="6364"/>
    <cellStyle name="표준 798 6_M.S" xfId="7880"/>
    <cellStyle name="표준 798 7" xfId="1635"/>
    <cellStyle name="표준 798 7 2" xfId="3226"/>
    <cellStyle name="표준 798 7 3" xfId="4818"/>
    <cellStyle name="표준 798 7 4" xfId="6408"/>
    <cellStyle name="표준 798 7_M.S" xfId="7881"/>
    <cellStyle name="표준 798 8" xfId="1700"/>
    <cellStyle name="표준 798 8 2" xfId="3291"/>
    <cellStyle name="표준 798 8 3" xfId="4883"/>
    <cellStyle name="표준 798 8 4" xfId="6473"/>
    <cellStyle name="표준 798 8_M.S" xfId="7882"/>
    <cellStyle name="표준 798 9" xfId="1768"/>
    <cellStyle name="표준 798 9 2" xfId="3359"/>
    <cellStyle name="표준 798 9 3" xfId="4951"/>
    <cellStyle name="표준 798 9 4" xfId="6541"/>
    <cellStyle name="표준 798 9_M.S" xfId="7883"/>
    <cellStyle name="표준 798_M.S" xfId="7871"/>
    <cellStyle name="표준 799" xfId="1144"/>
    <cellStyle name="표준 799 10" xfId="1821"/>
    <cellStyle name="표준 799 10 2" xfId="3411"/>
    <cellStyle name="표준 799 10 3" xfId="5003"/>
    <cellStyle name="표준 799 10 4" xfId="6593"/>
    <cellStyle name="표준 799 10_M.S" xfId="7885"/>
    <cellStyle name="표준 799 11" xfId="1884"/>
    <cellStyle name="표준 799 11 2" xfId="3474"/>
    <cellStyle name="표준 799 11 3" xfId="5066"/>
    <cellStyle name="표준 799 11 4" xfId="6656"/>
    <cellStyle name="표준 799 11_M.S" xfId="7886"/>
    <cellStyle name="표준 799 12" xfId="1987"/>
    <cellStyle name="표준 799 12 2" xfId="3577"/>
    <cellStyle name="표준 799 12 3" xfId="5169"/>
    <cellStyle name="표준 799 12 4" xfId="6759"/>
    <cellStyle name="표준 799 12_M.S" xfId="7887"/>
    <cellStyle name="표준 799 13" xfId="2008"/>
    <cellStyle name="표준 799 13 2" xfId="3598"/>
    <cellStyle name="표준 799 13 3" xfId="5190"/>
    <cellStyle name="표준 799 13 4" xfId="6780"/>
    <cellStyle name="표준 799 13_M.S" xfId="7888"/>
    <cellStyle name="표준 799 14" xfId="2735"/>
    <cellStyle name="표준 799 15" xfId="4327"/>
    <cellStyle name="표준 799 16" xfId="5917"/>
    <cellStyle name="표준 799 2" xfId="1343"/>
    <cellStyle name="표준 799 2 2" xfId="2934"/>
    <cellStyle name="표준 799 2 3" xfId="4526"/>
    <cellStyle name="표준 799 2 4" xfId="6116"/>
    <cellStyle name="표준 799 2_M.S" xfId="7889"/>
    <cellStyle name="표준 799 3" xfId="1405"/>
    <cellStyle name="표준 799 3 2" xfId="2996"/>
    <cellStyle name="표준 799 3 3" xfId="4588"/>
    <cellStyle name="표준 799 3 4" xfId="6178"/>
    <cellStyle name="표준 799 3_M.S" xfId="7890"/>
    <cellStyle name="표준 799 4" xfId="1471"/>
    <cellStyle name="표준 799 4 2" xfId="3062"/>
    <cellStyle name="표준 799 4 3" xfId="4654"/>
    <cellStyle name="표준 799 4 4" xfId="6244"/>
    <cellStyle name="표준 799 4_M.S" xfId="7891"/>
    <cellStyle name="표준 799 5" xfId="1535"/>
    <cellStyle name="표준 799 5 2" xfId="3126"/>
    <cellStyle name="표준 799 5 3" xfId="4718"/>
    <cellStyle name="표준 799 5 4" xfId="6308"/>
    <cellStyle name="표준 799 5_M.S" xfId="7892"/>
    <cellStyle name="표준 799 6" xfId="1560"/>
    <cellStyle name="표준 799 6 2" xfId="3151"/>
    <cellStyle name="표준 799 6 3" xfId="4743"/>
    <cellStyle name="표준 799 6 4" xfId="6333"/>
    <cellStyle name="표준 799 6_M.S" xfId="7893"/>
    <cellStyle name="표준 799 7" xfId="1664"/>
    <cellStyle name="표준 799 7 2" xfId="3255"/>
    <cellStyle name="표준 799 7 3" xfId="4847"/>
    <cellStyle name="표준 799 7 4" xfId="6437"/>
    <cellStyle name="표준 799 7_M.S" xfId="7894"/>
    <cellStyle name="표준 799 8" xfId="1729"/>
    <cellStyle name="표준 799 8 2" xfId="3320"/>
    <cellStyle name="표준 799 8 3" xfId="4912"/>
    <cellStyle name="표준 799 8 4" xfId="6502"/>
    <cellStyle name="표준 799 8_M.S" xfId="7895"/>
    <cellStyle name="표준 799 9" xfId="1798"/>
    <cellStyle name="표준 799 9 2" xfId="3389"/>
    <cellStyle name="표준 799 9 3" xfId="4981"/>
    <cellStyle name="표준 799 9 4" xfId="6571"/>
    <cellStyle name="표준 799 9_M.S" xfId="7896"/>
    <cellStyle name="표준 799_M.S" xfId="7884"/>
    <cellStyle name="표준 8" xfId="444"/>
    <cellStyle name="표준 80" xfId="445"/>
    <cellStyle name="표준 800" xfId="1145"/>
    <cellStyle name="표준 800 2" xfId="2736"/>
    <cellStyle name="표준 800 3" xfId="4328"/>
    <cellStyle name="표준 800 4" xfId="5918"/>
    <cellStyle name="표준 800_M.S" xfId="7897"/>
    <cellStyle name="표준 801" xfId="1146"/>
    <cellStyle name="표준 801 10" xfId="1829"/>
    <cellStyle name="표준 801 10 2" xfId="3419"/>
    <cellStyle name="표준 801 10 3" xfId="5011"/>
    <cellStyle name="표준 801 10 4" xfId="6601"/>
    <cellStyle name="표준 801 10_M.S" xfId="7899"/>
    <cellStyle name="표준 801 11" xfId="1892"/>
    <cellStyle name="표준 801 11 2" xfId="3482"/>
    <cellStyle name="표준 801 11 3" xfId="5074"/>
    <cellStyle name="표준 801 11 4" xfId="6664"/>
    <cellStyle name="표준 801 11_M.S" xfId="7900"/>
    <cellStyle name="표준 801 12" xfId="1940"/>
    <cellStyle name="표준 801 12 2" xfId="3530"/>
    <cellStyle name="표준 801 12 3" xfId="5122"/>
    <cellStyle name="표준 801 12 4" xfId="6712"/>
    <cellStyle name="표준 801 12_M.S" xfId="7901"/>
    <cellStyle name="표준 801 13" xfId="2016"/>
    <cellStyle name="표준 801 13 2" xfId="3606"/>
    <cellStyle name="표준 801 13 3" xfId="5198"/>
    <cellStyle name="표준 801 13 4" xfId="6788"/>
    <cellStyle name="표준 801 13_M.S" xfId="7902"/>
    <cellStyle name="표준 801 14" xfId="2737"/>
    <cellStyle name="표준 801 15" xfId="4329"/>
    <cellStyle name="표준 801 16" xfId="5919"/>
    <cellStyle name="표준 801 2" xfId="1298"/>
    <cellStyle name="표준 801 2 2" xfId="2889"/>
    <cellStyle name="표준 801 2 3" xfId="4481"/>
    <cellStyle name="표준 801 2 4" xfId="6071"/>
    <cellStyle name="표준 801 2_M.S" xfId="7903"/>
    <cellStyle name="표준 801 3" xfId="1361"/>
    <cellStyle name="표준 801 3 2" xfId="2952"/>
    <cellStyle name="표준 801 3 3" xfId="4544"/>
    <cellStyle name="표준 801 3 4" xfId="6134"/>
    <cellStyle name="표준 801 3_M.S" xfId="7904"/>
    <cellStyle name="표준 801 4" xfId="1425"/>
    <cellStyle name="표준 801 4 2" xfId="3016"/>
    <cellStyle name="표준 801 4 3" xfId="4608"/>
    <cellStyle name="표준 801 4 4" xfId="6198"/>
    <cellStyle name="표준 801 4_M.S" xfId="7905"/>
    <cellStyle name="표준 801 5" xfId="1489"/>
    <cellStyle name="표준 801 5 2" xfId="3080"/>
    <cellStyle name="표준 801 5 3" xfId="4672"/>
    <cellStyle name="표준 801 5 4" xfId="6262"/>
    <cellStyle name="표준 801 5_M.S" xfId="7906"/>
    <cellStyle name="표준 801 6" xfId="1568"/>
    <cellStyle name="표준 801 6 2" xfId="3159"/>
    <cellStyle name="표준 801 6 3" xfId="4751"/>
    <cellStyle name="표준 801 6 4" xfId="6341"/>
    <cellStyle name="표준 801 6_M.S" xfId="7907"/>
    <cellStyle name="표준 801 7" xfId="1618"/>
    <cellStyle name="표준 801 7 2" xfId="3209"/>
    <cellStyle name="표준 801 7 3" xfId="4801"/>
    <cellStyle name="표준 801 7 4" xfId="6391"/>
    <cellStyle name="표준 801 7_M.S" xfId="7908"/>
    <cellStyle name="표준 801 8" xfId="1683"/>
    <cellStyle name="표준 801 8 2" xfId="3274"/>
    <cellStyle name="표준 801 8 3" xfId="4866"/>
    <cellStyle name="표준 801 8 4" xfId="6456"/>
    <cellStyle name="표준 801 8_M.S" xfId="7909"/>
    <cellStyle name="표준 801 9" xfId="1751"/>
    <cellStyle name="표준 801 9 2" xfId="3342"/>
    <cellStyle name="표준 801 9 3" xfId="4934"/>
    <cellStyle name="표준 801 9 4" xfId="6524"/>
    <cellStyle name="표준 801 9_M.S" xfId="7910"/>
    <cellStyle name="표준 801_M.S" xfId="7898"/>
    <cellStyle name="표준 802" xfId="1147"/>
    <cellStyle name="표준 802 10" xfId="1826"/>
    <cellStyle name="표준 802 10 2" xfId="3416"/>
    <cellStyle name="표준 802 10 3" xfId="5008"/>
    <cellStyle name="표준 802 10 4" xfId="6598"/>
    <cellStyle name="표준 802 10_M.S" xfId="7912"/>
    <cellStyle name="표준 802 11" xfId="1889"/>
    <cellStyle name="표준 802 11 2" xfId="3479"/>
    <cellStyle name="표준 802 11 3" xfId="5071"/>
    <cellStyle name="표준 802 11 4" xfId="6661"/>
    <cellStyle name="표준 802 11_M.S" xfId="7913"/>
    <cellStyle name="표준 802 12" xfId="1988"/>
    <cellStyle name="표준 802 12 2" xfId="3578"/>
    <cellStyle name="표준 802 12 3" xfId="5170"/>
    <cellStyle name="표준 802 12 4" xfId="6760"/>
    <cellStyle name="표준 802 12_M.S" xfId="7914"/>
    <cellStyle name="표준 802 13" xfId="2013"/>
    <cellStyle name="표준 802 13 2" xfId="3603"/>
    <cellStyle name="표준 802 13 3" xfId="5195"/>
    <cellStyle name="표준 802 13 4" xfId="6785"/>
    <cellStyle name="표준 802 13_M.S" xfId="7915"/>
    <cellStyle name="표준 802 14" xfId="2738"/>
    <cellStyle name="표준 802 15" xfId="4330"/>
    <cellStyle name="표준 802 16" xfId="5920"/>
    <cellStyle name="표준 802 2" xfId="1348"/>
    <cellStyle name="표준 802 2 2" xfId="2939"/>
    <cellStyle name="표준 802 2 3" xfId="4531"/>
    <cellStyle name="표준 802 2 4" xfId="6121"/>
    <cellStyle name="표준 802 2_M.S" xfId="7916"/>
    <cellStyle name="표준 802 3" xfId="1410"/>
    <cellStyle name="표준 802 3 2" xfId="3001"/>
    <cellStyle name="표준 802 3 3" xfId="4593"/>
    <cellStyle name="표준 802 3 4" xfId="6183"/>
    <cellStyle name="표준 802 3_M.S" xfId="7917"/>
    <cellStyle name="표준 802 4" xfId="1476"/>
    <cellStyle name="표준 802 4 2" xfId="3067"/>
    <cellStyle name="표준 802 4 3" xfId="4659"/>
    <cellStyle name="표준 802 4 4" xfId="6249"/>
    <cellStyle name="표준 802 4_M.S" xfId="7918"/>
    <cellStyle name="표준 802 5" xfId="1540"/>
    <cellStyle name="표준 802 5 2" xfId="3131"/>
    <cellStyle name="표준 802 5 3" xfId="4723"/>
    <cellStyle name="표준 802 5 4" xfId="6313"/>
    <cellStyle name="표준 802 5_M.S" xfId="7919"/>
    <cellStyle name="표준 802 6" xfId="1565"/>
    <cellStyle name="표준 802 6 2" xfId="3156"/>
    <cellStyle name="표준 802 6 3" xfId="4748"/>
    <cellStyle name="표준 802 6 4" xfId="6338"/>
    <cellStyle name="표준 802 6_M.S" xfId="7920"/>
    <cellStyle name="표준 802 7" xfId="1669"/>
    <cellStyle name="표준 802 7 2" xfId="3260"/>
    <cellStyle name="표준 802 7 3" xfId="4852"/>
    <cellStyle name="표준 802 7 4" xfId="6442"/>
    <cellStyle name="표준 802 7_M.S" xfId="7921"/>
    <cellStyle name="표준 802 8" xfId="1734"/>
    <cellStyle name="표준 802 8 2" xfId="3325"/>
    <cellStyle name="표준 802 8 3" xfId="4917"/>
    <cellStyle name="표준 802 8 4" xfId="6507"/>
    <cellStyle name="표준 802 8_M.S" xfId="7922"/>
    <cellStyle name="표준 802 9" xfId="1799"/>
    <cellStyle name="표준 802 9 2" xfId="3390"/>
    <cellStyle name="표준 802 9 3" xfId="4982"/>
    <cellStyle name="표준 802 9 4" xfId="6572"/>
    <cellStyle name="표준 802 9_M.S" xfId="7923"/>
    <cellStyle name="표준 802_M.S" xfId="7911"/>
    <cellStyle name="표준 803" xfId="1148"/>
    <cellStyle name="표준 803 2" xfId="2739"/>
    <cellStyle name="표준 803 3" xfId="4331"/>
    <cellStyle name="표준 803 4" xfId="5921"/>
    <cellStyle name="표준 803_M.S" xfId="7924"/>
    <cellStyle name="표준 804" xfId="1149"/>
    <cellStyle name="표준 804 10" xfId="1853"/>
    <cellStyle name="표준 804 10 2" xfId="3443"/>
    <cellStyle name="표준 804 10 3" xfId="5035"/>
    <cellStyle name="표준 804 10 4" xfId="6625"/>
    <cellStyle name="표준 804 10_M.S" xfId="7926"/>
    <cellStyle name="표준 804 11" xfId="1916"/>
    <cellStyle name="표준 804 11 2" xfId="3506"/>
    <cellStyle name="표준 804 11 3" xfId="5098"/>
    <cellStyle name="표준 804 11 4" xfId="6688"/>
    <cellStyle name="표준 804 11_M.S" xfId="7927"/>
    <cellStyle name="표준 804 12" xfId="1953"/>
    <cellStyle name="표준 804 12 2" xfId="3543"/>
    <cellStyle name="표준 804 12 3" xfId="5135"/>
    <cellStyle name="표준 804 12 4" xfId="6725"/>
    <cellStyle name="표준 804 12_M.S" xfId="7928"/>
    <cellStyle name="표준 804 13" xfId="2040"/>
    <cellStyle name="표준 804 13 2" xfId="3630"/>
    <cellStyle name="표준 804 13 3" xfId="5222"/>
    <cellStyle name="표준 804 13 4" xfId="6812"/>
    <cellStyle name="표준 804 13_M.S" xfId="7929"/>
    <cellStyle name="표준 804 14" xfId="2740"/>
    <cellStyle name="표준 804 15" xfId="4332"/>
    <cellStyle name="표준 804 16" xfId="5922"/>
    <cellStyle name="표준 804 2" xfId="1311"/>
    <cellStyle name="표준 804 2 2" xfId="2902"/>
    <cellStyle name="표준 804 2 3" xfId="4494"/>
    <cellStyle name="표준 804 2 4" xfId="6084"/>
    <cellStyle name="표준 804 2_M.S" xfId="7930"/>
    <cellStyle name="표준 804 3" xfId="1374"/>
    <cellStyle name="표준 804 3 2" xfId="2965"/>
    <cellStyle name="표준 804 3 3" xfId="4557"/>
    <cellStyle name="표준 804 3 4" xfId="6147"/>
    <cellStyle name="표준 804 3_M.S" xfId="7931"/>
    <cellStyle name="표준 804 4" xfId="1438"/>
    <cellStyle name="표준 804 4 2" xfId="3029"/>
    <cellStyle name="표준 804 4 3" xfId="4621"/>
    <cellStyle name="표준 804 4 4" xfId="6211"/>
    <cellStyle name="표준 804 4_M.S" xfId="7932"/>
    <cellStyle name="표준 804 5" xfId="1502"/>
    <cellStyle name="표준 804 5 2" xfId="3093"/>
    <cellStyle name="표준 804 5 3" xfId="4685"/>
    <cellStyle name="표준 804 5 4" xfId="6275"/>
    <cellStyle name="표준 804 5_M.S" xfId="7933"/>
    <cellStyle name="표준 804 6" xfId="1594"/>
    <cellStyle name="표준 804 6 2" xfId="3185"/>
    <cellStyle name="표준 804 6 3" xfId="4777"/>
    <cellStyle name="표준 804 6 4" xfId="6367"/>
    <cellStyle name="표준 804 6_M.S" xfId="7934"/>
    <cellStyle name="표준 804 7" xfId="1631"/>
    <cellStyle name="표준 804 7 2" xfId="3222"/>
    <cellStyle name="표준 804 7 3" xfId="4814"/>
    <cellStyle name="표준 804 7 4" xfId="6404"/>
    <cellStyle name="표준 804 7_M.S" xfId="7935"/>
    <cellStyle name="표준 804 8" xfId="1696"/>
    <cellStyle name="표준 804 8 2" xfId="3287"/>
    <cellStyle name="표준 804 8 3" xfId="4879"/>
    <cellStyle name="표준 804 8 4" xfId="6469"/>
    <cellStyle name="표준 804 8_M.S" xfId="7936"/>
    <cellStyle name="표준 804 9" xfId="1764"/>
    <cellStyle name="표준 804 9 2" xfId="3355"/>
    <cellStyle name="표준 804 9 3" xfId="4947"/>
    <cellStyle name="표준 804 9 4" xfId="6537"/>
    <cellStyle name="표준 804 9_M.S" xfId="7937"/>
    <cellStyle name="표준 804_M.S" xfId="7925"/>
    <cellStyle name="표준 805" xfId="1150"/>
    <cellStyle name="표준 805 10" xfId="1810"/>
    <cellStyle name="표준 805 10 2" xfId="3400"/>
    <cellStyle name="표준 805 10 3" xfId="4992"/>
    <cellStyle name="표준 805 10 4" xfId="6582"/>
    <cellStyle name="표준 805 10_M.S" xfId="7939"/>
    <cellStyle name="표준 805 11" xfId="1873"/>
    <cellStyle name="표준 805 11 2" xfId="3463"/>
    <cellStyle name="표준 805 11 3" xfId="5055"/>
    <cellStyle name="표준 805 11 4" xfId="6645"/>
    <cellStyle name="표준 805 11_M.S" xfId="7940"/>
    <cellStyle name="표준 805 12" xfId="1938"/>
    <cellStyle name="표준 805 12 2" xfId="3528"/>
    <cellStyle name="표준 805 12 3" xfId="5120"/>
    <cellStyle name="표준 805 12 4" xfId="6710"/>
    <cellStyle name="표준 805 12_M.S" xfId="7941"/>
    <cellStyle name="표준 805 13" xfId="1997"/>
    <cellStyle name="표준 805 13 2" xfId="3587"/>
    <cellStyle name="표준 805 13 3" xfId="5179"/>
    <cellStyle name="표준 805 13 4" xfId="6769"/>
    <cellStyle name="표준 805 13_M.S" xfId="7942"/>
    <cellStyle name="표준 805 14" xfId="2741"/>
    <cellStyle name="표준 805 15" xfId="4333"/>
    <cellStyle name="표준 805 16" xfId="5923"/>
    <cellStyle name="표준 805 2" xfId="1296"/>
    <cellStyle name="표준 805 2 2" xfId="2887"/>
    <cellStyle name="표준 805 2 3" xfId="4479"/>
    <cellStyle name="표준 805 2 4" xfId="6069"/>
    <cellStyle name="표준 805 2_M.S" xfId="7943"/>
    <cellStyle name="표준 805 3" xfId="1359"/>
    <cellStyle name="표준 805 3 2" xfId="2950"/>
    <cellStyle name="표준 805 3 3" xfId="4542"/>
    <cellStyle name="표준 805 3 4" xfId="6132"/>
    <cellStyle name="표준 805 3_M.S" xfId="7944"/>
    <cellStyle name="표준 805 4" xfId="1423"/>
    <cellStyle name="표준 805 4 2" xfId="3014"/>
    <cellStyle name="표준 805 4 3" xfId="4606"/>
    <cellStyle name="표준 805 4 4" xfId="6196"/>
    <cellStyle name="표준 805 4_M.S" xfId="7945"/>
    <cellStyle name="표준 805 5" xfId="1487"/>
    <cellStyle name="표준 805 5 2" xfId="3078"/>
    <cellStyle name="표준 805 5 3" xfId="4670"/>
    <cellStyle name="표준 805 5 4" xfId="6260"/>
    <cellStyle name="표준 805 5_M.S" xfId="7946"/>
    <cellStyle name="표준 805 6" xfId="1549"/>
    <cellStyle name="표준 805 6 2" xfId="3140"/>
    <cellStyle name="표준 805 6 3" xfId="4732"/>
    <cellStyle name="표준 805 6 4" xfId="6322"/>
    <cellStyle name="표준 805 6_M.S" xfId="7947"/>
    <cellStyle name="표준 805 7" xfId="1616"/>
    <cellStyle name="표준 805 7 2" xfId="3207"/>
    <cellStyle name="표준 805 7 3" xfId="4799"/>
    <cellStyle name="표준 805 7 4" xfId="6389"/>
    <cellStyle name="표준 805 7_M.S" xfId="7948"/>
    <cellStyle name="표준 805 8" xfId="1681"/>
    <cellStyle name="표준 805 8 2" xfId="3272"/>
    <cellStyle name="표준 805 8 3" xfId="4864"/>
    <cellStyle name="표준 805 8 4" xfId="6454"/>
    <cellStyle name="표준 805 8_M.S" xfId="7949"/>
    <cellStyle name="표준 805 9" xfId="1749"/>
    <cellStyle name="표준 805 9 2" xfId="3340"/>
    <cellStyle name="표준 805 9 3" xfId="4932"/>
    <cellStyle name="표준 805 9 4" xfId="6522"/>
    <cellStyle name="표준 805 9_M.S" xfId="7950"/>
    <cellStyle name="표준 805_M.S" xfId="7938"/>
    <cellStyle name="표준 806" xfId="1151"/>
    <cellStyle name="표준 806 10" xfId="1866"/>
    <cellStyle name="표준 806 10 2" xfId="3456"/>
    <cellStyle name="표준 806 10 3" xfId="5048"/>
    <cellStyle name="표준 806 10 4" xfId="6638"/>
    <cellStyle name="표준 806 10_M.S" xfId="7952"/>
    <cellStyle name="표준 806 11" xfId="1929"/>
    <cellStyle name="표준 806 11 2" xfId="3519"/>
    <cellStyle name="표준 806 11 3" xfId="5111"/>
    <cellStyle name="표준 806 11 4" xfId="6701"/>
    <cellStyle name="표준 806 11_M.S" xfId="7953"/>
    <cellStyle name="표준 806 12" xfId="1942"/>
    <cellStyle name="표준 806 12 2" xfId="3532"/>
    <cellStyle name="표준 806 12 3" xfId="5124"/>
    <cellStyle name="표준 806 12 4" xfId="6714"/>
    <cellStyle name="표준 806 12_M.S" xfId="7954"/>
    <cellStyle name="표준 806 13" xfId="2053"/>
    <cellStyle name="표준 806 13 2" xfId="3643"/>
    <cellStyle name="표준 806 13 3" xfId="5235"/>
    <cellStyle name="표준 806 13 4" xfId="6825"/>
    <cellStyle name="표준 806 13_M.S" xfId="7955"/>
    <cellStyle name="표준 806 14" xfId="2742"/>
    <cellStyle name="표준 806 15" xfId="4334"/>
    <cellStyle name="표준 806 16" xfId="5924"/>
    <cellStyle name="표준 806 2" xfId="1300"/>
    <cellStyle name="표준 806 2 2" xfId="2891"/>
    <cellStyle name="표준 806 2 3" xfId="4483"/>
    <cellStyle name="표준 806 2 4" xfId="6073"/>
    <cellStyle name="표준 806 2_M.S" xfId="7956"/>
    <cellStyle name="표준 806 3" xfId="1363"/>
    <cellStyle name="표준 806 3 2" xfId="2954"/>
    <cellStyle name="표준 806 3 3" xfId="4546"/>
    <cellStyle name="표준 806 3 4" xfId="6136"/>
    <cellStyle name="표준 806 3_M.S" xfId="7957"/>
    <cellStyle name="표준 806 4" xfId="1427"/>
    <cellStyle name="표준 806 4 2" xfId="3018"/>
    <cellStyle name="표준 806 4 3" xfId="4610"/>
    <cellStyle name="표준 806 4 4" xfId="6200"/>
    <cellStyle name="표준 806 4_M.S" xfId="7958"/>
    <cellStyle name="표준 806 5" xfId="1491"/>
    <cellStyle name="표준 806 5 2" xfId="3082"/>
    <cellStyle name="표준 806 5 3" xfId="4674"/>
    <cellStyle name="표준 806 5 4" xfId="6264"/>
    <cellStyle name="표준 806 5_M.S" xfId="7959"/>
    <cellStyle name="표준 806 6" xfId="1607"/>
    <cellStyle name="표준 806 6 2" xfId="3198"/>
    <cellStyle name="표준 806 6 3" xfId="4790"/>
    <cellStyle name="표준 806 6 4" xfId="6380"/>
    <cellStyle name="표준 806 6_M.S" xfId="7960"/>
    <cellStyle name="표준 806 7" xfId="1620"/>
    <cellStyle name="표준 806 7 2" xfId="3211"/>
    <cellStyle name="표준 806 7 3" xfId="4803"/>
    <cellStyle name="표준 806 7 4" xfId="6393"/>
    <cellStyle name="표준 806 7_M.S" xfId="7961"/>
    <cellStyle name="표준 806 8" xfId="1685"/>
    <cellStyle name="표준 806 8 2" xfId="3276"/>
    <cellStyle name="표준 806 8 3" xfId="4868"/>
    <cellStyle name="표준 806 8 4" xfId="6458"/>
    <cellStyle name="표준 806 8_M.S" xfId="7962"/>
    <cellStyle name="표준 806 9" xfId="1753"/>
    <cellStyle name="표준 806 9 2" xfId="3344"/>
    <cellStyle name="표준 806 9 3" xfId="4936"/>
    <cellStyle name="표준 806 9 4" xfId="6526"/>
    <cellStyle name="표준 806 9_M.S" xfId="7963"/>
    <cellStyle name="표준 806_M.S" xfId="7951"/>
    <cellStyle name="표준 807" xfId="1152"/>
    <cellStyle name="표준 807 2" xfId="2743"/>
    <cellStyle name="표준 807 3" xfId="4335"/>
    <cellStyle name="표준 807 4" xfId="5925"/>
    <cellStyle name="표준 807_M.S" xfId="7964"/>
    <cellStyle name="표준 808" xfId="1153"/>
    <cellStyle name="표준 808 2" xfId="2744"/>
    <cellStyle name="표준 808 3" xfId="4336"/>
    <cellStyle name="표준 808 4" xfId="5926"/>
    <cellStyle name="표준 808_M.S" xfId="7965"/>
    <cellStyle name="표준 809" xfId="1154"/>
    <cellStyle name="표준 809 2" xfId="2745"/>
    <cellStyle name="표준 809 3" xfId="4337"/>
    <cellStyle name="표준 809 4" xfId="5927"/>
    <cellStyle name="표준 809_M.S" xfId="7966"/>
    <cellStyle name="표준 81" xfId="446"/>
    <cellStyle name="표준 810" xfId="1155"/>
    <cellStyle name="표준 810 10" xfId="1863"/>
    <cellStyle name="표준 810 10 2" xfId="3453"/>
    <cellStyle name="표준 810 10 3" xfId="5045"/>
    <cellStyle name="표준 810 10 4" xfId="6635"/>
    <cellStyle name="표준 810 10_M.S" xfId="7968"/>
    <cellStyle name="표준 810 11" xfId="1926"/>
    <cellStyle name="표준 810 11 2" xfId="3516"/>
    <cellStyle name="표준 810 11 3" xfId="5108"/>
    <cellStyle name="표준 810 11 4" xfId="6698"/>
    <cellStyle name="표준 810 11_M.S" xfId="7969"/>
    <cellStyle name="표준 810 12" xfId="1939"/>
    <cellStyle name="표준 810 12 2" xfId="3529"/>
    <cellStyle name="표준 810 12 3" xfId="5121"/>
    <cellStyle name="표준 810 12 4" xfId="6711"/>
    <cellStyle name="표준 810 12_M.S" xfId="7970"/>
    <cellStyle name="표준 810 13" xfId="2050"/>
    <cellStyle name="표준 810 13 2" xfId="3640"/>
    <cellStyle name="표준 810 13 3" xfId="5232"/>
    <cellStyle name="표준 810 13 4" xfId="6822"/>
    <cellStyle name="표준 810 13_M.S" xfId="7971"/>
    <cellStyle name="표준 810 14" xfId="2746"/>
    <cellStyle name="표준 810 15" xfId="4338"/>
    <cellStyle name="표준 810 16" xfId="5928"/>
    <cellStyle name="표준 810 2" xfId="1297"/>
    <cellStyle name="표준 810 2 2" xfId="2888"/>
    <cellStyle name="표준 810 2 3" xfId="4480"/>
    <cellStyle name="표준 810 2 4" xfId="6070"/>
    <cellStyle name="표준 810 2_M.S" xfId="7972"/>
    <cellStyle name="표준 810 3" xfId="1360"/>
    <cellStyle name="표준 810 3 2" xfId="2951"/>
    <cellStyle name="표준 810 3 3" xfId="4543"/>
    <cellStyle name="표준 810 3 4" xfId="6133"/>
    <cellStyle name="표준 810 3_M.S" xfId="7973"/>
    <cellStyle name="표준 810 4" xfId="1424"/>
    <cellStyle name="표준 810 4 2" xfId="3015"/>
    <cellStyle name="표준 810 4 3" xfId="4607"/>
    <cellStyle name="표준 810 4 4" xfId="6197"/>
    <cellStyle name="표준 810 4_M.S" xfId="7974"/>
    <cellStyle name="표준 810 5" xfId="1488"/>
    <cellStyle name="표준 810 5 2" xfId="3079"/>
    <cellStyle name="표준 810 5 3" xfId="4671"/>
    <cellStyle name="표준 810 5 4" xfId="6261"/>
    <cellStyle name="표준 810 5_M.S" xfId="7975"/>
    <cellStyle name="표준 810 6" xfId="1604"/>
    <cellStyle name="표준 810 6 2" xfId="3195"/>
    <cellStyle name="표준 810 6 3" xfId="4787"/>
    <cellStyle name="표준 810 6 4" xfId="6377"/>
    <cellStyle name="표준 810 6_M.S" xfId="7976"/>
    <cellStyle name="표준 810 7" xfId="1617"/>
    <cellStyle name="표준 810 7 2" xfId="3208"/>
    <cellStyle name="표준 810 7 3" xfId="4800"/>
    <cellStyle name="표준 810 7 4" xfId="6390"/>
    <cellStyle name="표준 810 7_M.S" xfId="7977"/>
    <cellStyle name="표준 810 8" xfId="1682"/>
    <cellStyle name="표준 810 8 2" xfId="3273"/>
    <cellStyle name="표준 810 8 3" xfId="4865"/>
    <cellStyle name="표준 810 8 4" xfId="6455"/>
    <cellStyle name="표준 810 8_M.S" xfId="7978"/>
    <cellStyle name="표준 810 9" xfId="1750"/>
    <cellStyle name="표준 810 9 2" xfId="3341"/>
    <cellStyle name="표준 810 9 3" xfId="4933"/>
    <cellStyle name="표준 810 9 4" xfId="6523"/>
    <cellStyle name="표준 810 9_M.S" xfId="7979"/>
    <cellStyle name="표준 810_M.S" xfId="7967"/>
    <cellStyle name="표준 811" xfId="1156"/>
    <cellStyle name="표준 811 10" xfId="1860"/>
    <cellStyle name="표준 811 10 2" xfId="3450"/>
    <cellStyle name="표준 811 10 3" xfId="5042"/>
    <cellStyle name="표준 811 10 4" xfId="6632"/>
    <cellStyle name="표준 811 10_M.S" xfId="7981"/>
    <cellStyle name="표준 811 11" xfId="1923"/>
    <cellStyle name="표준 811 11 2" xfId="3513"/>
    <cellStyle name="표준 811 11 3" xfId="5105"/>
    <cellStyle name="표준 811 11 4" xfId="6695"/>
    <cellStyle name="표준 811 11_M.S" xfId="7982"/>
    <cellStyle name="표준 811 12" xfId="1944"/>
    <cellStyle name="표준 811 12 2" xfId="3534"/>
    <cellStyle name="표준 811 12 3" xfId="5126"/>
    <cellStyle name="표준 811 12 4" xfId="6716"/>
    <cellStyle name="표준 811 12_M.S" xfId="7983"/>
    <cellStyle name="표준 811 13" xfId="2047"/>
    <cellStyle name="표준 811 13 2" xfId="3637"/>
    <cellStyle name="표준 811 13 3" xfId="5229"/>
    <cellStyle name="표준 811 13 4" xfId="6819"/>
    <cellStyle name="표준 811 13_M.S" xfId="7984"/>
    <cellStyle name="표준 811 14" xfId="2747"/>
    <cellStyle name="표준 811 15" xfId="4339"/>
    <cellStyle name="표준 811 16" xfId="5929"/>
    <cellStyle name="표준 811 2" xfId="1302"/>
    <cellStyle name="표준 811 2 2" xfId="2893"/>
    <cellStyle name="표준 811 2 3" xfId="4485"/>
    <cellStyle name="표준 811 2 4" xfId="6075"/>
    <cellStyle name="표준 811 2_M.S" xfId="7985"/>
    <cellStyle name="표준 811 3" xfId="1365"/>
    <cellStyle name="표준 811 3 2" xfId="2956"/>
    <cellStyle name="표준 811 3 3" xfId="4548"/>
    <cellStyle name="표준 811 3 4" xfId="6138"/>
    <cellStyle name="표준 811 3_M.S" xfId="7986"/>
    <cellStyle name="표준 811 4" xfId="1429"/>
    <cellStyle name="표준 811 4 2" xfId="3020"/>
    <cellStyle name="표준 811 4 3" xfId="4612"/>
    <cellStyle name="표준 811 4 4" xfId="6202"/>
    <cellStyle name="표준 811 4_M.S" xfId="7987"/>
    <cellStyle name="표준 811 5" xfId="1493"/>
    <cellStyle name="표준 811 5 2" xfId="3084"/>
    <cellStyle name="표준 811 5 3" xfId="4676"/>
    <cellStyle name="표준 811 5 4" xfId="6266"/>
    <cellStyle name="표준 811 5_M.S" xfId="7988"/>
    <cellStyle name="표준 811 6" xfId="1601"/>
    <cellStyle name="표준 811 6 2" xfId="3192"/>
    <cellStyle name="표준 811 6 3" xfId="4784"/>
    <cellStyle name="표준 811 6 4" xfId="6374"/>
    <cellStyle name="표준 811 6_M.S" xfId="7989"/>
    <cellStyle name="표준 811 7" xfId="1622"/>
    <cellStyle name="표준 811 7 2" xfId="3213"/>
    <cellStyle name="표준 811 7 3" xfId="4805"/>
    <cellStyle name="표준 811 7 4" xfId="6395"/>
    <cellStyle name="표준 811 7_M.S" xfId="7990"/>
    <cellStyle name="표준 811 8" xfId="1687"/>
    <cellStyle name="표준 811 8 2" xfId="3278"/>
    <cellStyle name="표준 811 8 3" xfId="4870"/>
    <cellStyle name="표준 811 8 4" xfId="6460"/>
    <cellStyle name="표준 811 8_M.S" xfId="7991"/>
    <cellStyle name="표준 811 9" xfId="1755"/>
    <cellStyle name="표준 811 9 2" xfId="3346"/>
    <cellStyle name="표준 811 9 3" xfId="4938"/>
    <cellStyle name="표준 811 9 4" xfId="6528"/>
    <cellStyle name="표준 811 9_M.S" xfId="7992"/>
    <cellStyle name="표준 811_M.S" xfId="7980"/>
    <cellStyle name="표준 812" xfId="1157"/>
    <cellStyle name="표준 812 2" xfId="2748"/>
    <cellStyle name="표준 812 3" xfId="4340"/>
    <cellStyle name="표준 812 4" xfId="5930"/>
    <cellStyle name="표준 812_M.S" xfId="7993"/>
    <cellStyle name="표준 813" xfId="1158"/>
    <cellStyle name="표준 813 2" xfId="2749"/>
    <cellStyle name="표준 813 3" xfId="4341"/>
    <cellStyle name="표준 813 4" xfId="5931"/>
    <cellStyle name="표준 813_M.S" xfId="7994"/>
    <cellStyle name="표준 814" xfId="1159"/>
    <cellStyle name="표준 814 10" xfId="1854"/>
    <cellStyle name="표준 814 10 2" xfId="3444"/>
    <cellStyle name="표준 814 10 3" xfId="5036"/>
    <cellStyle name="표준 814 10 4" xfId="6626"/>
    <cellStyle name="표준 814 10_M.S" xfId="7996"/>
    <cellStyle name="표준 814 11" xfId="1917"/>
    <cellStyle name="표준 814 11 2" xfId="3507"/>
    <cellStyle name="표준 814 11 3" xfId="5099"/>
    <cellStyle name="표준 814 11 4" xfId="6689"/>
    <cellStyle name="표준 814 11_M.S" xfId="7997"/>
    <cellStyle name="표준 814 12" xfId="1952"/>
    <cellStyle name="표준 814 12 2" xfId="3542"/>
    <cellStyle name="표준 814 12 3" xfId="5134"/>
    <cellStyle name="표준 814 12 4" xfId="6724"/>
    <cellStyle name="표준 814 12_M.S" xfId="7998"/>
    <cellStyle name="표준 814 13" xfId="2041"/>
    <cellStyle name="표준 814 13 2" xfId="3631"/>
    <cellStyle name="표준 814 13 3" xfId="5223"/>
    <cellStyle name="표준 814 13 4" xfId="6813"/>
    <cellStyle name="표준 814 13_M.S" xfId="7999"/>
    <cellStyle name="표준 814 14" xfId="2750"/>
    <cellStyle name="표준 814 15" xfId="4342"/>
    <cellStyle name="표준 814 16" xfId="5932"/>
    <cellStyle name="표준 814 2" xfId="1310"/>
    <cellStyle name="표준 814 2 2" xfId="2901"/>
    <cellStyle name="표준 814 2 3" xfId="4493"/>
    <cellStyle name="표준 814 2 4" xfId="6083"/>
    <cellStyle name="표준 814 2_M.S" xfId="8000"/>
    <cellStyle name="표준 814 3" xfId="1373"/>
    <cellStyle name="표준 814 3 2" xfId="2964"/>
    <cellStyle name="표준 814 3 3" xfId="4556"/>
    <cellStyle name="표준 814 3 4" xfId="6146"/>
    <cellStyle name="표준 814 3_M.S" xfId="8001"/>
    <cellStyle name="표준 814 4" xfId="1437"/>
    <cellStyle name="표준 814 4 2" xfId="3028"/>
    <cellStyle name="표준 814 4 3" xfId="4620"/>
    <cellStyle name="표준 814 4 4" xfId="6210"/>
    <cellStyle name="표준 814 4_M.S" xfId="8002"/>
    <cellStyle name="표준 814 5" xfId="1501"/>
    <cellStyle name="표준 814 5 2" xfId="3092"/>
    <cellStyle name="표준 814 5 3" xfId="4684"/>
    <cellStyle name="표준 814 5 4" xfId="6274"/>
    <cellStyle name="표준 814 5_M.S" xfId="8003"/>
    <cellStyle name="표준 814 6" xfId="1595"/>
    <cellStyle name="표준 814 6 2" xfId="3186"/>
    <cellStyle name="표준 814 6 3" xfId="4778"/>
    <cellStyle name="표준 814 6 4" xfId="6368"/>
    <cellStyle name="표준 814 6_M.S" xfId="8004"/>
    <cellStyle name="표준 814 7" xfId="1630"/>
    <cellStyle name="표준 814 7 2" xfId="3221"/>
    <cellStyle name="표준 814 7 3" xfId="4813"/>
    <cellStyle name="표준 814 7 4" xfId="6403"/>
    <cellStyle name="표준 814 7_M.S" xfId="8005"/>
    <cellStyle name="표준 814 8" xfId="1695"/>
    <cellStyle name="표준 814 8 2" xfId="3286"/>
    <cellStyle name="표준 814 8 3" xfId="4878"/>
    <cellStyle name="표준 814 8 4" xfId="6468"/>
    <cellStyle name="표준 814 8_M.S" xfId="8006"/>
    <cellStyle name="표준 814 9" xfId="1763"/>
    <cellStyle name="표준 814 9 2" xfId="3354"/>
    <cellStyle name="표준 814 9 3" xfId="4946"/>
    <cellStyle name="표준 814 9 4" xfId="6536"/>
    <cellStyle name="표준 814 9_M.S" xfId="8007"/>
    <cellStyle name="표준 814_M.S" xfId="7995"/>
    <cellStyle name="표준 815" xfId="1160"/>
    <cellStyle name="표준 815 10" xfId="1861"/>
    <cellStyle name="표준 815 10 2" xfId="3451"/>
    <cellStyle name="표준 815 10 3" xfId="5043"/>
    <cellStyle name="표준 815 10 4" xfId="6633"/>
    <cellStyle name="표준 815 10_M.S" xfId="8009"/>
    <cellStyle name="표준 815 11" xfId="1924"/>
    <cellStyle name="표준 815 11 2" xfId="3514"/>
    <cellStyle name="표준 815 11 3" xfId="5106"/>
    <cellStyle name="표준 815 11 4" xfId="6696"/>
    <cellStyle name="표준 815 11_M.S" xfId="8010"/>
    <cellStyle name="표준 815 12" xfId="1943"/>
    <cellStyle name="표준 815 12 2" xfId="3533"/>
    <cellStyle name="표준 815 12 3" xfId="5125"/>
    <cellStyle name="표준 815 12 4" xfId="6715"/>
    <cellStyle name="표준 815 12_M.S" xfId="8011"/>
    <cellStyle name="표준 815 13" xfId="2048"/>
    <cellStyle name="표준 815 13 2" xfId="3638"/>
    <cellStyle name="표준 815 13 3" xfId="5230"/>
    <cellStyle name="표준 815 13 4" xfId="6820"/>
    <cellStyle name="표준 815 13_M.S" xfId="8012"/>
    <cellStyle name="표준 815 14" xfId="2751"/>
    <cellStyle name="표준 815 15" xfId="4343"/>
    <cellStyle name="표준 815 16" xfId="5933"/>
    <cellStyle name="표준 815 2" xfId="1301"/>
    <cellStyle name="표준 815 2 2" xfId="2892"/>
    <cellStyle name="표준 815 2 3" xfId="4484"/>
    <cellStyle name="표준 815 2 4" xfId="6074"/>
    <cellStyle name="표준 815 2_M.S" xfId="8013"/>
    <cellStyle name="표준 815 3" xfId="1364"/>
    <cellStyle name="표준 815 3 2" xfId="2955"/>
    <cellStyle name="표준 815 3 3" xfId="4547"/>
    <cellStyle name="표준 815 3 4" xfId="6137"/>
    <cellStyle name="표준 815 3_M.S" xfId="8014"/>
    <cellStyle name="표준 815 4" xfId="1428"/>
    <cellStyle name="표준 815 4 2" xfId="3019"/>
    <cellStyle name="표준 815 4 3" xfId="4611"/>
    <cellStyle name="표준 815 4 4" xfId="6201"/>
    <cellStyle name="표준 815 4_M.S" xfId="8015"/>
    <cellStyle name="표준 815 5" xfId="1492"/>
    <cellStyle name="표준 815 5 2" xfId="3083"/>
    <cellStyle name="표준 815 5 3" xfId="4675"/>
    <cellStyle name="표준 815 5 4" xfId="6265"/>
    <cellStyle name="표준 815 5_M.S" xfId="8016"/>
    <cellStyle name="표준 815 6" xfId="1602"/>
    <cellStyle name="표준 815 6 2" xfId="3193"/>
    <cellStyle name="표준 815 6 3" xfId="4785"/>
    <cellStyle name="표준 815 6 4" xfId="6375"/>
    <cellStyle name="표준 815 6_M.S" xfId="8017"/>
    <cellStyle name="표준 815 7" xfId="1621"/>
    <cellStyle name="표준 815 7 2" xfId="3212"/>
    <cellStyle name="표준 815 7 3" xfId="4804"/>
    <cellStyle name="표준 815 7 4" xfId="6394"/>
    <cellStyle name="표준 815 7_M.S" xfId="8018"/>
    <cellStyle name="표준 815 8" xfId="1686"/>
    <cellStyle name="표준 815 8 2" xfId="3277"/>
    <cellStyle name="표준 815 8 3" xfId="4869"/>
    <cellStyle name="표준 815 8 4" xfId="6459"/>
    <cellStyle name="표준 815 8_M.S" xfId="8019"/>
    <cellStyle name="표준 815 9" xfId="1754"/>
    <cellStyle name="표준 815 9 2" xfId="3345"/>
    <cellStyle name="표준 815 9 3" xfId="4937"/>
    <cellStyle name="표준 815 9 4" xfId="6527"/>
    <cellStyle name="표준 815 9_M.S" xfId="8020"/>
    <cellStyle name="표준 815_M.S" xfId="8008"/>
    <cellStyle name="표준 816" xfId="1161"/>
    <cellStyle name="표준 816 2" xfId="2752"/>
    <cellStyle name="표준 816 3" xfId="4344"/>
    <cellStyle name="표준 816 4" xfId="5934"/>
    <cellStyle name="표준 816_M.S" xfId="8021"/>
    <cellStyle name="표준 817" xfId="1162"/>
    <cellStyle name="표준 817 2" xfId="2753"/>
    <cellStyle name="표준 817 3" xfId="4345"/>
    <cellStyle name="표준 817 4" xfId="5935"/>
    <cellStyle name="표준 817_M.S" xfId="8022"/>
    <cellStyle name="표준 818" xfId="1163"/>
    <cellStyle name="표준 818 2" xfId="2754"/>
    <cellStyle name="표준 818 3" xfId="4346"/>
    <cellStyle name="표준 818 4" xfId="5936"/>
    <cellStyle name="표준 818_M.S" xfId="8023"/>
    <cellStyle name="표준 819" xfId="1164"/>
    <cellStyle name="표준 819 10" xfId="1837"/>
    <cellStyle name="표준 819 10 2" xfId="3427"/>
    <cellStyle name="표준 819 10 3" xfId="5019"/>
    <cellStyle name="표준 819 10 4" xfId="6609"/>
    <cellStyle name="표준 819 10_M.S" xfId="8025"/>
    <cellStyle name="표준 819 11" xfId="1900"/>
    <cellStyle name="표준 819 11 2" xfId="3490"/>
    <cellStyle name="표준 819 11 3" xfId="5082"/>
    <cellStyle name="표준 819 11 4" xfId="6672"/>
    <cellStyle name="표준 819 11_M.S" xfId="8026"/>
    <cellStyle name="표준 819 12" xfId="1945"/>
    <cellStyle name="표준 819 12 2" xfId="3535"/>
    <cellStyle name="표준 819 12 3" xfId="5127"/>
    <cellStyle name="표준 819 12 4" xfId="6717"/>
    <cellStyle name="표준 819 12_M.S" xfId="8027"/>
    <cellStyle name="표준 819 13" xfId="2024"/>
    <cellStyle name="표준 819 13 2" xfId="3614"/>
    <cellStyle name="표준 819 13 3" xfId="5206"/>
    <cellStyle name="표준 819 13 4" xfId="6796"/>
    <cellStyle name="표준 819 13_M.S" xfId="8028"/>
    <cellStyle name="표준 819 14" xfId="2755"/>
    <cellStyle name="표준 819 15" xfId="4347"/>
    <cellStyle name="표준 819 16" xfId="5937"/>
    <cellStyle name="표준 819 2" xfId="1303"/>
    <cellStyle name="표준 819 2 2" xfId="2894"/>
    <cellStyle name="표준 819 2 3" xfId="4486"/>
    <cellStyle name="표준 819 2 4" xfId="6076"/>
    <cellStyle name="표준 819 2_M.S" xfId="8029"/>
    <cellStyle name="표준 819 3" xfId="1366"/>
    <cellStyle name="표준 819 3 2" xfId="2957"/>
    <cellStyle name="표준 819 3 3" xfId="4549"/>
    <cellStyle name="표준 819 3 4" xfId="6139"/>
    <cellStyle name="표준 819 3_M.S" xfId="8030"/>
    <cellStyle name="표준 819 4" xfId="1430"/>
    <cellStyle name="표준 819 4 2" xfId="3021"/>
    <cellStyle name="표준 819 4 3" xfId="4613"/>
    <cellStyle name="표준 819 4 4" xfId="6203"/>
    <cellStyle name="표준 819 4_M.S" xfId="8031"/>
    <cellStyle name="표준 819 5" xfId="1494"/>
    <cellStyle name="표준 819 5 2" xfId="3085"/>
    <cellStyle name="표준 819 5 3" xfId="4677"/>
    <cellStyle name="표준 819 5 4" xfId="6267"/>
    <cellStyle name="표준 819 5_M.S" xfId="8032"/>
    <cellStyle name="표준 819 6" xfId="1577"/>
    <cellStyle name="표준 819 6 2" xfId="3168"/>
    <cellStyle name="표준 819 6 3" xfId="4760"/>
    <cellStyle name="표준 819 6 4" xfId="6350"/>
    <cellStyle name="표준 819 6_M.S" xfId="8033"/>
    <cellStyle name="표준 819 7" xfId="1623"/>
    <cellStyle name="표준 819 7 2" xfId="3214"/>
    <cellStyle name="표준 819 7 3" xfId="4806"/>
    <cellStyle name="표준 819 7 4" xfId="6396"/>
    <cellStyle name="표준 819 7_M.S" xfId="8034"/>
    <cellStyle name="표준 819 8" xfId="1688"/>
    <cellStyle name="표준 819 8 2" xfId="3279"/>
    <cellStyle name="표준 819 8 3" xfId="4871"/>
    <cellStyle name="표준 819 8 4" xfId="6461"/>
    <cellStyle name="표준 819 8_M.S" xfId="8035"/>
    <cellStyle name="표준 819 9" xfId="1756"/>
    <cellStyle name="표준 819 9 2" xfId="3347"/>
    <cellStyle name="표준 819 9 3" xfId="4939"/>
    <cellStyle name="표준 819 9 4" xfId="6529"/>
    <cellStyle name="표준 819 9_M.S" xfId="8036"/>
    <cellStyle name="표준 819_M.S" xfId="8024"/>
    <cellStyle name="표준 82" xfId="447"/>
    <cellStyle name="표준 820" xfId="1165"/>
    <cellStyle name="표준 820 10" xfId="4348"/>
    <cellStyle name="표준 820 11" xfId="5938"/>
    <cellStyle name="표준 820 2" xfId="1320"/>
    <cellStyle name="표준 820 2 2" xfId="2911"/>
    <cellStyle name="표준 820 2 3" xfId="4503"/>
    <cellStyle name="표준 820 2 4" xfId="6093"/>
    <cellStyle name="표준 820 2_M.S" xfId="8038"/>
    <cellStyle name="표준 820 3" xfId="1383"/>
    <cellStyle name="표준 820 3 2" xfId="2974"/>
    <cellStyle name="표준 820 3 3" xfId="4566"/>
    <cellStyle name="표준 820 3 4" xfId="6156"/>
    <cellStyle name="표준 820 3_M.S" xfId="8039"/>
    <cellStyle name="표준 820 4" xfId="1447"/>
    <cellStyle name="표준 820 4 2" xfId="3038"/>
    <cellStyle name="표준 820 4 3" xfId="4630"/>
    <cellStyle name="표준 820 4 4" xfId="6220"/>
    <cellStyle name="표준 820 4_M.S" xfId="8040"/>
    <cellStyle name="표준 820 5" xfId="1511"/>
    <cellStyle name="표준 820 5 2" xfId="3102"/>
    <cellStyle name="표준 820 5 3" xfId="4694"/>
    <cellStyle name="표준 820 5 4" xfId="6284"/>
    <cellStyle name="표준 820 5_M.S" xfId="8041"/>
    <cellStyle name="표준 820 6" xfId="1586"/>
    <cellStyle name="표준 820 6 2" xfId="3177"/>
    <cellStyle name="표준 820 6 3" xfId="4769"/>
    <cellStyle name="표준 820 6 4" xfId="6359"/>
    <cellStyle name="표준 820 6_M.S" xfId="8042"/>
    <cellStyle name="표준 820 7" xfId="1640"/>
    <cellStyle name="표준 820 7 2" xfId="3231"/>
    <cellStyle name="표준 820 7 3" xfId="4823"/>
    <cellStyle name="표준 820 7 4" xfId="6413"/>
    <cellStyle name="표준 820 7_M.S" xfId="8043"/>
    <cellStyle name="표준 820 8" xfId="1705"/>
    <cellStyle name="표준 820 8 2" xfId="3296"/>
    <cellStyle name="표준 820 8 3" xfId="4888"/>
    <cellStyle name="표준 820 8 4" xfId="6478"/>
    <cellStyle name="표준 820 8_M.S" xfId="8044"/>
    <cellStyle name="표준 820 9" xfId="2756"/>
    <cellStyle name="표준 820_M.S" xfId="8037"/>
    <cellStyle name="표준 821" xfId="1166"/>
    <cellStyle name="표준 821 2" xfId="2757"/>
    <cellStyle name="표준 821 3" xfId="4349"/>
    <cellStyle name="표준 821 4" xfId="5939"/>
    <cellStyle name="표준 821_M.S" xfId="8045"/>
    <cellStyle name="표준 822" xfId="1167"/>
    <cellStyle name="표준 822 10" xfId="1855"/>
    <cellStyle name="표준 822 10 2" xfId="3445"/>
    <cellStyle name="표준 822 10 3" xfId="5037"/>
    <cellStyle name="표준 822 10 4" xfId="6627"/>
    <cellStyle name="표준 822 10_M.S" xfId="8047"/>
    <cellStyle name="표준 822 11" xfId="1918"/>
    <cellStyle name="표준 822 11 2" xfId="3508"/>
    <cellStyle name="표준 822 11 3" xfId="5100"/>
    <cellStyle name="표준 822 11 4" xfId="6690"/>
    <cellStyle name="표준 822 11_M.S" xfId="8048"/>
    <cellStyle name="표준 822 12" xfId="1951"/>
    <cellStyle name="표준 822 12 2" xfId="3541"/>
    <cellStyle name="표준 822 12 3" xfId="5133"/>
    <cellStyle name="표준 822 12 4" xfId="6723"/>
    <cellStyle name="표준 822 12_M.S" xfId="8049"/>
    <cellStyle name="표준 822 13" xfId="2042"/>
    <cellStyle name="표준 822 13 2" xfId="3632"/>
    <cellStyle name="표준 822 13 3" xfId="5224"/>
    <cellStyle name="표준 822 13 4" xfId="6814"/>
    <cellStyle name="표준 822 13_M.S" xfId="8050"/>
    <cellStyle name="표준 822 14" xfId="2758"/>
    <cellStyle name="표준 822 15" xfId="4350"/>
    <cellStyle name="표준 822 16" xfId="5940"/>
    <cellStyle name="표준 822 2" xfId="1309"/>
    <cellStyle name="표준 822 2 2" xfId="2900"/>
    <cellStyle name="표준 822 2 3" xfId="4492"/>
    <cellStyle name="표준 822 2 4" xfId="6082"/>
    <cellStyle name="표준 822 2_M.S" xfId="8051"/>
    <cellStyle name="표준 822 3" xfId="1372"/>
    <cellStyle name="표준 822 3 2" xfId="2963"/>
    <cellStyle name="표준 822 3 3" xfId="4555"/>
    <cellStyle name="표준 822 3 4" xfId="6145"/>
    <cellStyle name="표준 822 3_M.S" xfId="8052"/>
    <cellStyle name="표준 822 4" xfId="1436"/>
    <cellStyle name="표준 822 4 2" xfId="3027"/>
    <cellStyle name="표준 822 4 3" xfId="4619"/>
    <cellStyle name="표준 822 4 4" xfId="6209"/>
    <cellStyle name="표준 822 4_M.S" xfId="8053"/>
    <cellStyle name="표준 822 5" xfId="1500"/>
    <cellStyle name="표준 822 5 2" xfId="3091"/>
    <cellStyle name="표준 822 5 3" xfId="4683"/>
    <cellStyle name="표준 822 5 4" xfId="6273"/>
    <cellStyle name="표준 822 5_M.S" xfId="8054"/>
    <cellStyle name="표준 822 6" xfId="1596"/>
    <cellStyle name="표준 822 6 2" xfId="3187"/>
    <cellStyle name="표준 822 6 3" xfId="4779"/>
    <cellStyle name="표준 822 6 4" xfId="6369"/>
    <cellStyle name="표준 822 6_M.S" xfId="8055"/>
    <cellStyle name="표준 822 7" xfId="1629"/>
    <cellStyle name="표준 822 7 2" xfId="3220"/>
    <cellStyle name="표준 822 7 3" xfId="4812"/>
    <cellStyle name="표준 822 7 4" xfId="6402"/>
    <cellStyle name="표준 822 7_M.S" xfId="8056"/>
    <cellStyle name="표준 822 8" xfId="1694"/>
    <cellStyle name="표준 822 8 2" xfId="3285"/>
    <cellStyle name="표준 822 8 3" xfId="4877"/>
    <cellStyle name="표준 822 8 4" xfId="6467"/>
    <cellStyle name="표준 822 8_M.S" xfId="8057"/>
    <cellStyle name="표준 822 9" xfId="1762"/>
    <cellStyle name="표준 822 9 2" xfId="3353"/>
    <cellStyle name="표준 822 9 3" xfId="4945"/>
    <cellStyle name="표준 822 9 4" xfId="6535"/>
    <cellStyle name="표준 822 9_M.S" xfId="8058"/>
    <cellStyle name="표준 822_M.S" xfId="8046"/>
    <cellStyle name="표준 823" xfId="1168"/>
    <cellStyle name="표준 823 2" xfId="2759"/>
    <cellStyle name="표준 823 3" xfId="4351"/>
    <cellStyle name="표준 823 4" xfId="5941"/>
    <cellStyle name="표준 823_M.S" xfId="8059"/>
    <cellStyle name="표준 824" xfId="1169"/>
    <cellStyle name="표준 824 2" xfId="2760"/>
    <cellStyle name="표준 824 3" xfId="4352"/>
    <cellStyle name="표준 824 4" xfId="5942"/>
    <cellStyle name="표준 824_M.S" xfId="8060"/>
    <cellStyle name="표준 825" xfId="1170"/>
    <cellStyle name="표준 825 2" xfId="2761"/>
    <cellStyle name="표준 825 3" xfId="4353"/>
    <cellStyle name="표준 825 4" xfId="5943"/>
    <cellStyle name="표준 825_M.S" xfId="8061"/>
    <cellStyle name="표준 826" xfId="1171"/>
    <cellStyle name="표준 826 2" xfId="2762"/>
    <cellStyle name="표준 826 3" xfId="4354"/>
    <cellStyle name="표준 826 4" xfId="5944"/>
    <cellStyle name="표준 826_M.S" xfId="8062"/>
    <cellStyle name="표준 827" xfId="1172"/>
    <cellStyle name="표준 827 2" xfId="2763"/>
    <cellStyle name="표준 827 3" xfId="4355"/>
    <cellStyle name="표준 827 4" xfId="5945"/>
    <cellStyle name="표준 827_M.S" xfId="8063"/>
    <cellStyle name="표준 828" xfId="1173"/>
    <cellStyle name="표준 828 2" xfId="2764"/>
    <cellStyle name="표준 828 3" xfId="4356"/>
    <cellStyle name="표준 828 4" xfId="5946"/>
    <cellStyle name="표준 828_M.S" xfId="8064"/>
    <cellStyle name="표준 829" xfId="1174"/>
    <cellStyle name="표준 829 2" xfId="2765"/>
    <cellStyle name="표준 829 3" xfId="4357"/>
    <cellStyle name="표준 829 4" xfId="5947"/>
    <cellStyle name="표준 829_M.S" xfId="8065"/>
    <cellStyle name="표준 83" xfId="448"/>
    <cellStyle name="표준 830" xfId="1175"/>
    <cellStyle name="표준 830 2" xfId="2766"/>
    <cellStyle name="표준 830 3" xfId="4358"/>
    <cellStyle name="표준 830 4" xfId="5948"/>
    <cellStyle name="표준 830_M.S" xfId="8066"/>
    <cellStyle name="표준 831" xfId="1176"/>
    <cellStyle name="표준 831 2" xfId="2767"/>
    <cellStyle name="표준 831 3" xfId="4359"/>
    <cellStyle name="표준 831 4" xfId="5949"/>
    <cellStyle name="표준 831_M.S" xfId="8067"/>
    <cellStyle name="표준 832" xfId="1177"/>
    <cellStyle name="표준 832 2" xfId="2768"/>
    <cellStyle name="표준 832 3" xfId="4360"/>
    <cellStyle name="표준 832 4" xfId="5950"/>
    <cellStyle name="표준 832_M.S" xfId="8068"/>
    <cellStyle name="표준 833" xfId="1178"/>
    <cellStyle name="표준 833 2" xfId="2769"/>
    <cellStyle name="표준 833 3" xfId="4361"/>
    <cellStyle name="표준 833 4" xfId="5951"/>
    <cellStyle name="표준 833_M.S" xfId="8069"/>
    <cellStyle name="표준 834" xfId="1179"/>
    <cellStyle name="표준 834 2" xfId="2770"/>
    <cellStyle name="표준 834 3" xfId="4362"/>
    <cellStyle name="표준 834 4" xfId="5952"/>
    <cellStyle name="표준 834_M.S" xfId="8070"/>
    <cellStyle name="표준 835" xfId="1180"/>
    <cellStyle name="표준 835 2" xfId="2771"/>
    <cellStyle name="표준 835 3" xfId="4363"/>
    <cellStyle name="표준 835 4" xfId="5953"/>
    <cellStyle name="표준 835_M.S" xfId="8071"/>
    <cellStyle name="표준 836" xfId="1181"/>
    <cellStyle name="표준 836 2" xfId="2772"/>
    <cellStyle name="표준 836 3" xfId="4364"/>
    <cellStyle name="표준 836 4" xfId="5954"/>
    <cellStyle name="표준 836_M.S" xfId="8072"/>
    <cellStyle name="표준 837" xfId="1182"/>
    <cellStyle name="표준 837 2" xfId="2773"/>
    <cellStyle name="표준 837 3" xfId="4365"/>
    <cellStyle name="표준 837 4" xfId="5955"/>
    <cellStyle name="표준 837_M.S" xfId="8073"/>
    <cellStyle name="표준 838" xfId="1183"/>
    <cellStyle name="표준 838 2" xfId="2774"/>
    <cellStyle name="표준 838 3" xfId="4366"/>
    <cellStyle name="표준 838 4" xfId="5956"/>
    <cellStyle name="표준 838_M.S" xfId="8074"/>
    <cellStyle name="표준 839" xfId="1184"/>
    <cellStyle name="표준 839 10" xfId="1846"/>
    <cellStyle name="표준 839 10 2" xfId="3436"/>
    <cellStyle name="표준 839 10 3" xfId="5028"/>
    <cellStyle name="표준 839 10 4" xfId="6618"/>
    <cellStyle name="표준 839 10_M.S" xfId="8076"/>
    <cellStyle name="표준 839 11" xfId="1909"/>
    <cellStyle name="표준 839 11 2" xfId="3499"/>
    <cellStyle name="표준 839 11 3" xfId="5091"/>
    <cellStyle name="표준 839 11 4" xfId="6681"/>
    <cellStyle name="표준 839 11_M.S" xfId="8077"/>
    <cellStyle name="표준 839 12" xfId="1963"/>
    <cellStyle name="표준 839 12 2" xfId="3553"/>
    <cellStyle name="표준 839 12 3" xfId="5145"/>
    <cellStyle name="표준 839 12 4" xfId="6735"/>
    <cellStyle name="표준 839 12_M.S" xfId="8078"/>
    <cellStyle name="표준 839 13" xfId="2033"/>
    <cellStyle name="표준 839 13 2" xfId="3623"/>
    <cellStyle name="표준 839 13 3" xfId="5215"/>
    <cellStyle name="표준 839 13 4" xfId="6805"/>
    <cellStyle name="표준 839 13_M.S" xfId="8079"/>
    <cellStyle name="표준 839 14" xfId="2775"/>
    <cellStyle name="표준 839 15" xfId="4367"/>
    <cellStyle name="표준 839 16" xfId="5957"/>
    <cellStyle name="표준 839 2" xfId="1321"/>
    <cellStyle name="표준 839 2 2" xfId="2912"/>
    <cellStyle name="표준 839 2 3" xfId="4504"/>
    <cellStyle name="표준 839 2 4" xfId="6094"/>
    <cellStyle name="표준 839 2_M.S" xfId="8080"/>
    <cellStyle name="표준 839 3" xfId="1384"/>
    <cellStyle name="표준 839 3 2" xfId="2975"/>
    <cellStyle name="표준 839 3 3" xfId="4567"/>
    <cellStyle name="표준 839 3 4" xfId="6157"/>
    <cellStyle name="표준 839 3_M.S" xfId="8081"/>
    <cellStyle name="표준 839 4" xfId="1448"/>
    <cellStyle name="표준 839 4 2" xfId="3039"/>
    <cellStyle name="표준 839 4 3" xfId="4631"/>
    <cellStyle name="표준 839 4 4" xfId="6221"/>
    <cellStyle name="표준 839 4_M.S" xfId="8082"/>
    <cellStyle name="표준 839 5" xfId="1512"/>
    <cellStyle name="표준 839 5 2" xfId="3103"/>
    <cellStyle name="표준 839 5 3" xfId="4695"/>
    <cellStyle name="표준 839 5 4" xfId="6285"/>
    <cellStyle name="표준 839 5_M.S" xfId="8083"/>
    <cellStyle name="표준 839 6" xfId="1585"/>
    <cellStyle name="표준 839 6 2" xfId="3176"/>
    <cellStyle name="표준 839 6 3" xfId="4768"/>
    <cellStyle name="표준 839 6 4" xfId="6358"/>
    <cellStyle name="표준 839 6_M.S" xfId="8084"/>
    <cellStyle name="표준 839 7" xfId="1641"/>
    <cellStyle name="표준 839 7 2" xfId="3232"/>
    <cellStyle name="표준 839 7 3" xfId="4824"/>
    <cellStyle name="표준 839 7 4" xfId="6414"/>
    <cellStyle name="표준 839 7_M.S" xfId="8085"/>
    <cellStyle name="표준 839 8" xfId="1706"/>
    <cellStyle name="표준 839 8 2" xfId="3297"/>
    <cellStyle name="표준 839 8 3" xfId="4889"/>
    <cellStyle name="표준 839 8 4" xfId="6479"/>
    <cellStyle name="표준 839 8_M.S" xfId="8086"/>
    <cellStyle name="표준 839 9" xfId="1774"/>
    <cellStyle name="표준 839 9 2" xfId="3365"/>
    <cellStyle name="표준 839 9 3" xfId="4957"/>
    <cellStyle name="표준 839 9 4" xfId="6547"/>
    <cellStyle name="표준 839 9_M.S" xfId="8087"/>
    <cellStyle name="표준 839_M.S" xfId="8075"/>
    <cellStyle name="표준 84" xfId="449"/>
    <cellStyle name="표준 840" xfId="1185"/>
    <cellStyle name="표준 840 2" xfId="2776"/>
    <cellStyle name="표준 840 3" xfId="4368"/>
    <cellStyle name="표준 840 4" xfId="5958"/>
    <cellStyle name="표준 840_M.S" xfId="8088"/>
    <cellStyle name="표준 841" xfId="1186"/>
    <cellStyle name="표준 841 10" xfId="1830"/>
    <cellStyle name="표준 841 10 2" xfId="3420"/>
    <cellStyle name="표준 841 10 3" xfId="5012"/>
    <cellStyle name="표준 841 10 4" xfId="6602"/>
    <cellStyle name="표준 841 10_M.S" xfId="8090"/>
    <cellStyle name="표준 841 11" xfId="1893"/>
    <cellStyle name="표준 841 11 2" xfId="3483"/>
    <cellStyle name="표준 841 11 3" xfId="5075"/>
    <cellStyle name="표준 841 11 4" xfId="6665"/>
    <cellStyle name="표준 841 11_M.S" xfId="8091"/>
    <cellStyle name="표준 841 12" xfId="1983"/>
    <cellStyle name="표준 841 12 2" xfId="3573"/>
    <cellStyle name="표준 841 12 3" xfId="5165"/>
    <cellStyle name="표준 841 12 4" xfId="6755"/>
    <cellStyle name="표준 841 12_M.S" xfId="8092"/>
    <cellStyle name="표준 841 13" xfId="2017"/>
    <cellStyle name="표준 841 13 2" xfId="3607"/>
    <cellStyle name="표준 841 13 3" xfId="5199"/>
    <cellStyle name="표준 841 13 4" xfId="6789"/>
    <cellStyle name="표준 841 13_M.S" xfId="8093"/>
    <cellStyle name="표준 841 14" xfId="2777"/>
    <cellStyle name="표준 841 15" xfId="4369"/>
    <cellStyle name="표준 841 16" xfId="5959"/>
    <cellStyle name="표준 841 2" xfId="1342"/>
    <cellStyle name="표준 841 2 2" xfId="2933"/>
    <cellStyle name="표준 841 2 3" xfId="4525"/>
    <cellStyle name="표준 841 2 4" xfId="6115"/>
    <cellStyle name="표준 841 2_M.S" xfId="8094"/>
    <cellStyle name="표준 841 3" xfId="1404"/>
    <cellStyle name="표준 841 3 2" xfId="2995"/>
    <cellStyle name="표준 841 3 3" xfId="4587"/>
    <cellStyle name="표준 841 3 4" xfId="6177"/>
    <cellStyle name="표준 841 3_M.S" xfId="8095"/>
    <cellStyle name="표준 841 4" xfId="1470"/>
    <cellStyle name="표준 841 4 2" xfId="3061"/>
    <cellStyle name="표준 841 4 3" xfId="4653"/>
    <cellStyle name="표준 841 4 4" xfId="6243"/>
    <cellStyle name="표준 841 4_M.S" xfId="8096"/>
    <cellStyle name="표준 841 5" xfId="1534"/>
    <cellStyle name="표준 841 5 2" xfId="3125"/>
    <cellStyle name="표준 841 5 3" xfId="4717"/>
    <cellStyle name="표준 841 5 4" xfId="6307"/>
    <cellStyle name="표준 841 5_M.S" xfId="8097"/>
    <cellStyle name="표준 841 6" xfId="1569"/>
    <cellStyle name="표준 841 6 2" xfId="3160"/>
    <cellStyle name="표준 841 6 3" xfId="4752"/>
    <cellStyle name="표준 841 6 4" xfId="6342"/>
    <cellStyle name="표준 841 6_M.S" xfId="8098"/>
    <cellStyle name="표준 841 7" xfId="1663"/>
    <cellStyle name="표준 841 7 2" xfId="3254"/>
    <cellStyle name="표준 841 7 3" xfId="4846"/>
    <cellStyle name="표준 841 7 4" xfId="6436"/>
    <cellStyle name="표준 841 7_M.S" xfId="8099"/>
    <cellStyle name="표준 841 8" xfId="1728"/>
    <cellStyle name="표준 841 8 2" xfId="3319"/>
    <cellStyle name="표준 841 8 3" xfId="4911"/>
    <cellStyle name="표준 841 8 4" xfId="6501"/>
    <cellStyle name="표준 841 8_M.S" xfId="8100"/>
    <cellStyle name="표준 841 9" xfId="1794"/>
    <cellStyle name="표준 841 9 2" xfId="3385"/>
    <cellStyle name="표준 841 9 3" xfId="4977"/>
    <cellStyle name="표준 841 9 4" xfId="6567"/>
    <cellStyle name="표준 841 9_M.S" xfId="8101"/>
    <cellStyle name="표준 841_M.S" xfId="8089"/>
    <cellStyle name="표준 842" xfId="1187"/>
    <cellStyle name="표준 842 2" xfId="2778"/>
    <cellStyle name="표준 842 3" xfId="4370"/>
    <cellStyle name="표준 842 4" xfId="5960"/>
    <cellStyle name="표준 842_M.S" xfId="8102"/>
    <cellStyle name="표준 843" xfId="1188"/>
    <cellStyle name="표준 843 2" xfId="2779"/>
    <cellStyle name="표준 843 3" xfId="4371"/>
    <cellStyle name="표준 843 4" xfId="5961"/>
    <cellStyle name="표준 843_M.S" xfId="8103"/>
    <cellStyle name="표준 844" xfId="1189"/>
    <cellStyle name="표준 844 2" xfId="2780"/>
    <cellStyle name="표준 844 3" xfId="4372"/>
    <cellStyle name="표준 844 4" xfId="5962"/>
    <cellStyle name="표준 844_M.S" xfId="8104"/>
    <cellStyle name="표준 845" xfId="1190"/>
    <cellStyle name="표준 845 2" xfId="2781"/>
    <cellStyle name="표준 845 3" xfId="4373"/>
    <cellStyle name="표준 845 4" xfId="5963"/>
    <cellStyle name="표준 845_M.S" xfId="8105"/>
    <cellStyle name="표준 846" xfId="1191"/>
    <cellStyle name="표준 846 2" xfId="2782"/>
    <cellStyle name="표준 846 3" xfId="4374"/>
    <cellStyle name="표준 846 4" xfId="5964"/>
    <cellStyle name="표준 846_M.S" xfId="8106"/>
    <cellStyle name="표준 847" xfId="1192"/>
    <cellStyle name="표준 847 2" xfId="2783"/>
    <cellStyle name="표준 847 3" xfId="4375"/>
    <cellStyle name="표준 847 4" xfId="5965"/>
    <cellStyle name="표준 847_M.S" xfId="8107"/>
    <cellStyle name="표준 848" xfId="1193"/>
    <cellStyle name="표준 848 2" xfId="2784"/>
    <cellStyle name="표준 848 3" xfId="4376"/>
    <cellStyle name="표준 848 4" xfId="5966"/>
    <cellStyle name="표준 848_M.S" xfId="8108"/>
    <cellStyle name="표준 849" xfId="1194"/>
    <cellStyle name="표준 849 2" xfId="2785"/>
    <cellStyle name="표준 849 3" xfId="4377"/>
    <cellStyle name="표준 849 4" xfId="5967"/>
    <cellStyle name="표준 849_M.S" xfId="8109"/>
    <cellStyle name="표준 85" xfId="450"/>
    <cellStyle name="표준 850" xfId="1195"/>
    <cellStyle name="표준 850 2" xfId="2786"/>
    <cellStyle name="표준 850 3" xfId="4378"/>
    <cellStyle name="표준 850 4" xfId="5968"/>
    <cellStyle name="표준 850_M.S" xfId="8110"/>
    <cellStyle name="표준 851" xfId="1196"/>
    <cellStyle name="표준 851 2" xfId="2787"/>
    <cellStyle name="표준 851 3" xfId="4379"/>
    <cellStyle name="표준 851 4" xfId="5969"/>
    <cellStyle name="표준 851_M.S" xfId="8111"/>
    <cellStyle name="표준 852" xfId="1197"/>
    <cellStyle name="표준 852 2" xfId="2788"/>
    <cellStyle name="표준 852 3" xfId="4380"/>
    <cellStyle name="표준 852 4" xfId="5970"/>
    <cellStyle name="표준 852_M.S" xfId="8112"/>
    <cellStyle name="표준 853" xfId="1198"/>
    <cellStyle name="표준 853 2" xfId="2789"/>
    <cellStyle name="표준 853 3" xfId="4381"/>
    <cellStyle name="표준 853 4" xfId="5971"/>
    <cellStyle name="표준 853_M.S" xfId="8113"/>
    <cellStyle name="표준 854" xfId="1199"/>
    <cellStyle name="표준 854 2" xfId="2790"/>
    <cellStyle name="표준 854 3" xfId="4382"/>
    <cellStyle name="표준 854 4" xfId="5972"/>
    <cellStyle name="표준 854_M.S" xfId="8114"/>
    <cellStyle name="표준 855" xfId="1200"/>
    <cellStyle name="표준 855 2" xfId="2791"/>
    <cellStyle name="표준 855 3" xfId="4383"/>
    <cellStyle name="표준 855 4" xfId="5973"/>
    <cellStyle name="표준 855_M.S" xfId="8115"/>
    <cellStyle name="표준 856" xfId="1201"/>
    <cellStyle name="표준 856 2" xfId="2792"/>
    <cellStyle name="표준 856 3" xfId="4384"/>
    <cellStyle name="표준 856 4" xfId="5974"/>
    <cellStyle name="표준 856_M.S" xfId="8116"/>
    <cellStyle name="표준 857" xfId="1202"/>
    <cellStyle name="표준 857 2" xfId="2793"/>
    <cellStyle name="표준 857 3" xfId="4385"/>
    <cellStyle name="표준 857 4" xfId="5975"/>
    <cellStyle name="표준 857_M.S" xfId="8117"/>
    <cellStyle name="표준 858" xfId="1203"/>
    <cellStyle name="표준 858 2" xfId="2794"/>
    <cellStyle name="표준 858 3" xfId="4386"/>
    <cellStyle name="표준 858 4" xfId="5976"/>
    <cellStyle name="표준 858_M.S" xfId="8118"/>
    <cellStyle name="표준 859" xfId="1204"/>
    <cellStyle name="표준 859 2" xfId="2795"/>
    <cellStyle name="표준 859 3" xfId="4387"/>
    <cellStyle name="표준 859 4" xfId="5977"/>
    <cellStyle name="표준 859_M.S" xfId="8119"/>
    <cellStyle name="표준 86" xfId="451"/>
    <cellStyle name="표준 860" xfId="1205"/>
    <cellStyle name="표준 860 2" xfId="2796"/>
    <cellStyle name="표준 860 3" xfId="4388"/>
    <cellStyle name="표준 860 4" xfId="5978"/>
    <cellStyle name="표준 860_M.S" xfId="8120"/>
    <cellStyle name="표준 861" xfId="1206"/>
    <cellStyle name="표준 861 2" xfId="2797"/>
    <cellStyle name="표준 861 3" xfId="4389"/>
    <cellStyle name="표준 861 4" xfId="5979"/>
    <cellStyle name="표준 861_M.S" xfId="8121"/>
    <cellStyle name="표준 862" xfId="1207"/>
    <cellStyle name="표준 862 2" xfId="2798"/>
    <cellStyle name="표준 862 3" xfId="4390"/>
    <cellStyle name="표준 862 4" xfId="5980"/>
    <cellStyle name="표준 862_M.S" xfId="8122"/>
    <cellStyle name="표준 863" xfId="1208"/>
    <cellStyle name="표준 863 2" xfId="2799"/>
    <cellStyle name="표준 863 3" xfId="4391"/>
    <cellStyle name="표준 863 4" xfId="5981"/>
    <cellStyle name="표준 863_M.S" xfId="8123"/>
    <cellStyle name="표준 864" xfId="1209"/>
    <cellStyle name="표준 864 10" xfId="1816"/>
    <cellStyle name="표준 864 10 2" xfId="3406"/>
    <cellStyle name="표준 864 10 3" xfId="4998"/>
    <cellStyle name="표준 864 10 4" xfId="6588"/>
    <cellStyle name="표준 864 10_M.S" xfId="8125"/>
    <cellStyle name="표준 864 11" xfId="1879"/>
    <cellStyle name="표준 864 11 2" xfId="3469"/>
    <cellStyle name="표준 864 11 3" xfId="5061"/>
    <cellStyle name="표준 864 11 4" xfId="6651"/>
    <cellStyle name="표준 864 11_M.S" xfId="8126"/>
    <cellStyle name="표준 864 12" xfId="1993"/>
    <cellStyle name="표준 864 12 2" xfId="3583"/>
    <cellStyle name="표준 864 12 3" xfId="5175"/>
    <cellStyle name="표준 864 12 4" xfId="6765"/>
    <cellStyle name="표준 864 12_M.S" xfId="8127"/>
    <cellStyle name="표준 864 13" xfId="2003"/>
    <cellStyle name="표준 864 13 2" xfId="3593"/>
    <cellStyle name="표준 864 13 3" xfId="5185"/>
    <cellStyle name="표준 864 13 4" xfId="6775"/>
    <cellStyle name="표준 864 13_M.S" xfId="8128"/>
    <cellStyle name="표준 864 14" xfId="2800"/>
    <cellStyle name="표준 864 15" xfId="4392"/>
    <cellStyle name="표준 864 16" xfId="5982"/>
    <cellStyle name="표준 864 2" xfId="1352"/>
    <cellStyle name="표준 864 2 2" xfId="2943"/>
    <cellStyle name="표준 864 2 3" xfId="4535"/>
    <cellStyle name="표준 864 2 4" xfId="6125"/>
    <cellStyle name="표준 864 2_M.S" xfId="8129"/>
    <cellStyle name="표준 864 3" xfId="1414"/>
    <cellStyle name="표준 864 3 2" xfId="3005"/>
    <cellStyle name="표준 864 3 3" xfId="4597"/>
    <cellStyle name="표준 864 3 4" xfId="6187"/>
    <cellStyle name="표준 864 3_M.S" xfId="8130"/>
    <cellStyle name="표준 864 4" xfId="1480"/>
    <cellStyle name="표준 864 4 2" xfId="3071"/>
    <cellStyle name="표준 864 4 3" xfId="4663"/>
    <cellStyle name="표준 864 4 4" xfId="6253"/>
    <cellStyle name="표준 864 4_M.S" xfId="8131"/>
    <cellStyle name="표준 864 5" xfId="1544"/>
    <cellStyle name="표준 864 5 2" xfId="3135"/>
    <cellStyle name="표준 864 5 3" xfId="4727"/>
    <cellStyle name="표준 864 5 4" xfId="6317"/>
    <cellStyle name="표준 864 5_M.S" xfId="8132"/>
    <cellStyle name="표준 864 6" xfId="1555"/>
    <cellStyle name="표준 864 6 2" xfId="3146"/>
    <cellStyle name="표준 864 6 3" xfId="4738"/>
    <cellStyle name="표준 864 6 4" xfId="6328"/>
    <cellStyle name="표준 864 6_M.S" xfId="8133"/>
    <cellStyle name="표준 864 7" xfId="1673"/>
    <cellStyle name="표준 864 7 2" xfId="3264"/>
    <cellStyle name="표준 864 7 3" xfId="4856"/>
    <cellStyle name="표준 864 7 4" xfId="6446"/>
    <cellStyle name="표준 864 7_M.S" xfId="8134"/>
    <cellStyle name="표준 864 8" xfId="1738"/>
    <cellStyle name="표준 864 8 2" xfId="3329"/>
    <cellStyle name="표준 864 8 3" xfId="4921"/>
    <cellStyle name="표준 864 8 4" xfId="6511"/>
    <cellStyle name="표준 864 8_M.S" xfId="8135"/>
    <cellStyle name="표준 864 9" xfId="1804"/>
    <cellStyle name="표준 864 9 2" xfId="3395"/>
    <cellStyle name="표준 864 9 3" xfId="4987"/>
    <cellStyle name="표준 864 9 4" xfId="6577"/>
    <cellStyle name="표준 864 9_M.S" xfId="8136"/>
    <cellStyle name="표준 864_M.S" xfId="8124"/>
    <cellStyle name="표준 865" xfId="1210"/>
    <cellStyle name="표준 865 2" xfId="2801"/>
    <cellStyle name="표준 865 3" xfId="4393"/>
    <cellStyle name="표준 865 4" xfId="5983"/>
    <cellStyle name="표준 865_M.S" xfId="8137"/>
    <cellStyle name="표준 866" xfId="1211"/>
    <cellStyle name="표준 866 10" xfId="1840"/>
    <cellStyle name="표준 866 10 2" xfId="3430"/>
    <cellStyle name="표준 866 10 3" xfId="5022"/>
    <cellStyle name="표준 866 10 4" xfId="6612"/>
    <cellStyle name="표준 866 10_M.S" xfId="8139"/>
    <cellStyle name="표준 866 11" xfId="1903"/>
    <cellStyle name="표준 866 11 2" xfId="3493"/>
    <cellStyle name="표준 866 11 3" xfId="5085"/>
    <cellStyle name="표준 866 11 4" xfId="6675"/>
    <cellStyle name="표준 866 11_M.S" xfId="8140"/>
    <cellStyle name="표준 866 12" xfId="1972"/>
    <cellStyle name="표준 866 12 2" xfId="3562"/>
    <cellStyle name="표준 866 12 3" xfId="5154"/>
    <cellStyle name="표준 866 12 4" xfId="6744"/>
    <cellStyle name="표준 866 12_M.S" xfId="8141"/>
    <cellStyle name="표준 866 13" xfId="2027"/>
    <cellStyle name="표준 866 13 2" xfId="3617"/>
    <cellStyle name="표준 866 13 3" xfId="5209"/>
    <cellStyle name="표준 866 13 4" xfId="6799"/>
    <cellStyle name="표준 866 13_M.S" xfId="8142"/>
    <cellStyle name="표준 866 14" xfId="2802"/>
    <cellStyle name="표준 866 15" xfId="4394"/>
    <cellStyle name="표준 866 16" xfId="5984"/>
    <cellStyle name="표준 866 2" xfId="1331"/>
    <cellStyle name="표준 866 2 2" xfId="2922"/>
    <cellStyle name="표준 866 2 3" xfId="4514"/>
    <cellStyle name="표준 866 2 4" xfId="6104"/>
    <cellStyle name="표준 866 2_M.S" xfId="8143"/>
    <cellStyle name="표준 866 3" xfId="1394"/>
    <cellStyle name="표준 866 3 2" xfId="2985"/>
    <cellStyle name="표준 866 3 3" xfId="4577"/>
    <cellStyle name="표준 866 3 4" xfId="6167"/>
    <cellStyle name="표준 866 3_M.S" xfId="8144"/>
    <cellStyle name="표준 866 4" xfId="1459"/>
    <cellStyle name="표준 866 4 2" xfId="3050"/>
    <cellStyle name="표준 866 4 3" xfId="4642"/>
    <cellStyle name="표준 866 4 4" xfId="6232"/>
    <cellStyle name="표준 866 4_M.S" xfId="8145"/>
    <cellStyle name="표준 866 5" xfId="1523"/>
    <cellStyle name="표준 866 5 2" xfId="3114"/>
    <cellStyle name="표준 866 5 3" xfId="4706"/>
    <cellStyle name="표준 866 5 4" xfId="6296"/>
    <cellStyle name="표준 866 5_M.S" xfId="8146"/>
    <cellStyle name="표준 866 6" xfId="1579"/>
    <cellStyle name="표준 866 6 2" xfId="3170"/>
    <cellStyle name="표준 866 6 3" xfId="4762"/>
    <cellStyle name="표준 866 6 4" xfId="6352"/>
    <cellStyle name="표준 866 6_M.S" xfId="8147"/>
    <cellStyle name="표준 866 7" xfId="1652"/>
    <cellStyle name="표준 866 7 2" xfId="3243"/>
    <cellStyle name="표준 866 7 3" xfId="4835"/>
    <cellStyle name="표준 866 7 4" xfId="6425"/>
    <cellStyle name="표준 866 7_M.S" xfId="8148"/>
    <cellStyle name="표준 866 8" xfId="1717"/>
    <cellStyle name="표준 866 8 2" xfId="3308"/>
    <cellStyle name="표준 866 8 3" xfId="4900"/>
    <cellStyle name="표준 866 8 4" xfId="6490"/>
    <cellStyle name="표준 866 8_M.S" xfId="8149"/>
    <cellStyle name="표준 866 9" xfId="1783"/>
    <cellStyle name="표준 866 9 2" xfId="3374"/>
    <cellStyle name="표준 866 9 3" xfId="4966"/>
    <cellStyle name="표준 866 9 4" xfId="6556"/>
    <cellStyle name="표준 866 9_M.S" xfId="8150"/>
    <cellStyle name="표준 866_M.S" xfId="8138"/>
    <cellStyle name="표준 867" xfId="1212"/>
    <cellStyle name="표준 867 2" xfId="2803"/>
    <cellStyle name="표준 867 3" xfId="4395"/>
    <cellStyle name="표준 867 4" xfId="5985"/>
    <cellStyle name="표준 867_M.S" xfId="8151"/>
    <cellStyle name="표준 868" xfId="1213"/>
    <cellStyle name="표준 868 10" xfId="1864"/>
    <cellStyle name="표준 868 10 2" xfId="3454"/>
    <cellStyle name="표준 868 10 3" xfId="5046"/>
    <cellStyle name="표준 868 10 4" xfId="6636"/>
    <cellStyle name="표준 868 10_M.S" xfId="8153"/>
    <cellStyle name="표준 868 11" xfId="1927"/>
    <cellStyle name="표준 868 11 2" xfId="3517"/>
    <cellStyle name="표준 868 11 3" xfId="5109"/>
    <cellStyle name="표준 868 11 4" xfId="6699"/>
    <cellStyle name="표준 868 11_M.S" xfId="8154"/>
    <cellStyle name="표준 868 12" xfId="1937"/>
    <cellStyle name="표준 868 12 2" xfId="3527"/>
    <cellStyle name="표준 868 12 3" xfId="5119"/>
    <cellStyle name="표준 868 12 4" xfId="6709"/>
    <cellStyle name="표준 868 12_M.S" xfId="8155"/>
    <cellStyle name="표준 868 13" xfId="2051"/>
    <cellStyle name="표준 868 13 2" xfId="3641"/>
    <cellStyle name="표준 868 13 3" xfId="5233"/>
    <cellStyle name="표준 868 13 4" xfId="6823"/>
    <cellStyle name="표준 868 13_M.S" xfId="8156"/>
    <cellStyle name="표준 868 14" xfId="2804"/>
    <cellStyle name="표준 868 15" xfId="4396"/>
    <cellStyle name="표준 868 16" xfId="5986"/>
    <cellStyle name="표준 868 2" xfId="1295"/>
    <cellStyle name="표준 868 2 2" xfId="2886"/>
    <cellStyle name="표준 868 2 3" xfId="4478"/>
    <cellStyle name="표준 868 2 4" xfId="6068"/>
    <cellStyle name="표준 868 2_M.S" xfId="8157"/>
    <cellStyle name="표준 868 3" xfId="1358"/>
    <cellStyle name="표준 868 3 2" xfId="2949"/>
    <cellStyle name="표준 868 3 3" xfId="4541"/>
    <cellStyle name="표준 868 3 4" xfId="6131"/>
    <cellStyle name="표준 868 3_M.S" xfId="8158"/>
    <cellStyle name="표준 868 4" xfId="1422"/>
    <cellStyle name="표준 868 4 2" xfId="3013"/>
    <cellStyle name="표준 868 4 3" xfId="4605"/>
    <cellStyle name="표준 868 4 4" xfId="6195"/>
    <cellStyle name="표준 868 4_M.S" xfId="8159"/>
    <cellStyle name="표준 868 5" xfId="1486"/>
    <cellStyle name="표준 868 5 2" xfId="3077"/>
    <cellStyle name="표준 868 5 3" xfId="4669"/>
    <cellStyle name="표준 868 5 4" xfId="6259"/>
    <cellStyle name="표준 868 5_M.S" xfId="8160"/>
    <cellStyle name="표준 868 6" xfId="1605"/>
    <cellStyle name="표준 868 6 2" xfId="3196"/>
    <cellStyle name="표준 868 6 3" xfId="4788"/>
    <cellStyle name="표준 868 6 4" xfId="6378"/>
    <cellStyle name="표준 868 6_M.S" xfId="8161"/>
    <cellStyle name="표준 868 7" xfId="1615"/>
    <cellStyle name="표준 868 7 2" xfId="3206"/>
    <cellStyle name="표준 868 7 3" xfId="4798"/>
    <cellStyle name="표준 868 7 4" xfId="6388"/>
    <cellStyle name="표준 868 7_M.S" xfId="8162"/>
    <cellStyle name="표준 868 8" xfId="1680"/>
    <cellStyle name="표준 868 8 2" xfId="3271"/>
    <cellStyle name="표준 868 8 3" xfId="4863"/>
    <cellStyle name="표준 868 8 4" xfId="6453"/>
    <cellStyle name="표준 868 8_M.S" xfId="8163"/>
    <cellStyle name="표준 868 9" xfId="1748"/>
    <cellStyle name="표준 868 9 2" xfId="3339"/>
    <cellStyle name="표준 868 9 3" xfId="4931"/>
    <cellStyle name="표준 868 9 4" xfId="6521"/>
    <cellStyle name="표준 868 9_M.S" xfId="8164"/>
    <cellStyle name="표준 868_M.S" xfId="8152"/>
    <cellStyle name="표준 869" xfId="1214"/>
    <cellStyle name="표준 869 2" xfId="2805"/>
    <cellStyle name="표준 869 3" xfId="4397"/>
    <cellStyle name="표준 869 4" xfId="5987"/>
    <cellStyle name="표준 869_M.S" xfId="8165"/>
    <cellStyle name="표준 87" xfId="452"/>
    <cellStyle name="표준 870" xfId="1215"/>
    <cellStyle name="표준 870 2" xfId="2806"/>
    <cellStyle name="표준 870 3" xfId="4398"/>
    <cellStyle name="표준 870 4" xfId="5988"/>
    <cellStyle name="표준 870_M.S" xfId="8166"/>
    <cellStyle name="표준 871" xfId="1216"/>
    <cellStyle name="표준 871 2" xfId="2807"/>
    <cellStyle name="표준 871 3" xfId="4399"/>
    <cellStyle name="표준 871 4" xfId="5989"/>
    <cellStyle name="표준 871_M.S" xfId="8167"/>
    <cellStyle name="표준 872" xfId="1217"/>
    <cellStyle name="표준 872 10" xfId="1856"/>
    <cellStyle name="표준 872 10 2" xfId="3446"/>
    <cellStyle name="표준 872 10 3" xfId="5038"/>
    <cellStyle name="표준 872 10 4" xfId="6628"/>
    <cellStyle name="표준 872 10_M.S" xfId="8169"/>
    <cellStyle name="표준 872 11" xfId="1919"/>
    <cellStyle name="표준 872 11 2" xfId="3509"/>
    <cellStyle name="표준 872 11 3" xfId="5101"/>
    <cellStyle name="표준 872 11 4" xfId="6691"/>
    <cellStyle name="표준 872 11_M.S" xfId="8170"/>
    <cellStyle name="표준 872 12" xfId="1950"/>
    <cellStyle name="표준 872 12 2" xfId="3540"/>
    <cellStyle name="표준 872 12 3" xfId="5132"/>
    <cellStyle name="표준 872 12 4" xfId="6722"/>
    <cellStyle name="표준 872 12_M.S" xfId="8171"/>
    <cellStyle name="표준 872 13" xfId="2043"/>
    <cellStyle name="표준 872 13 2" xfId="3633"/>
    <cellStyle name="표준 872 13 3" xfId="5225"/>
    <cellStyle name="표준 872 13 4" xfId="6815"/>
    <cellStyle name="표준 872 13_M.S" xfId="8172"/>
    <cellStyle name="표준 872 14" xfId="2808"/>
    <cellStyle name="표준 872 15" xfId="4400"/>
    <cellStyle name="표준 872 16" xfId="5990"/>
    <cellStyle name="표준 872 2" xfId="1308"/>
    <cellStyle name="표준 872 2 2" xfId="2899"/>
    <cellStyle name="표준 872 2 3" xfId="4491"/>
    <cellStyle name="표준 872 2 4" xfId="6081"/>
    <cellStyle name="표준 872 2_M.S" xfId="8173"/>
    <cellStyle name="표준 872 3" xfId="1371"/>
    <cellStyle name="표준 872 3 2" xfId="2962"/>
    <cellStyle name="표준 872 3 3" xfId="4554"/>
    <cellStyle name="표준 872 3 4" xfId="6144"/>
    <cellStyle name="표준 872 3_M.S" xfId="8174"/>
    <cellStyle name="표준 872 4" xfId="1435"/>
    <cellStyle name="표준 872 4 2" xfId="3026"/>
    <cellStyle name="표준 872 4 3" xfId="4618"/>
    <cellStyle name="표준 872 4 4" xfId="6208"/>
    <cellStyle name="표준 872 4_M.S" xfId="8175"/>
    <cellStyle name="표준 872 5" xfId="1499"/>
    <cellStyle name="표준 872 5 2" xfId="3090"/>
    <cellStyle name="표준 872 5 3" xfId="4682"/>
    <cellStyle name="표준 872 5 4" xfId="6272"/>
    <cellStyle name="표준 872 5_M.S" xfId="8176"/>
    <cellStyle name="표준 872 6" xfId="1597"/>
    <cellStyle name="표준 872 6 2" xfId="3188"/>
    <cellStyle name="표준 872 6 3" xfId="4780"/>
    <cellStyle name="표준 872 6 4" xfId="6370"/>
    <cellStyle name="표준 872 6_M.S" xfId="8177"/>
    <cellStyle name="표준 872 7" xfId="1628"/>
    <cellStyle name="표준 872 7 2" xfId="3219"/>
    <cellStyle name="표준 872 7 3" xfId="4811"/>
    <cellStyle name="표준 872 7 4" xfId="6401"/>
    <cellStyle name="표준 872 7_M.S" xfId="8178"/>
    <cellStyle name="표준 872 8" xfId="1693"/>
    <cellStyle name="표준 872 8 2" xfId="3284"/>
    <cellStyle name="표준 872 8 3" xfId="4876"/>
    <cellStyle name="표준 872 8 4" xfId="6466"/>
    <cellStyle name="표준 872 8_M.S" xfId="8179"/>
    <cellStyle name="표준 872 9" xfId="1761"/>
    <cellStyle name="표준 872 9 2" xfId="3352"/>
    <cellStyle name="표준 872 9 3" xfId="4944"/>
    <cellStyle name="표준 872 9 4" xfId="6534"/>
    <cellStyle name="표준 872 9_M.S" xfId="8180"/>
    <cellStyle name="표준 872_M.S" xfId="8168"/>
    <cellStyle name="표준 873" xfId="1218"/>
    <cellStyle name="표준 873 2" xfId="2809"/>
    <cellStyle name="표준 873 3" xfId="4401"/>
    <cellStyle name="표준 873 4" xfId="5991"/>
    <cellStyle name="표준 873_M.S" xfId="8181"/>
    <cellStyle name="표준 874" xfId="1219"/>
    <cellStyle name="표준 874 2" xfId="2810"/>
    <cellStyle name="표준 874 3" xfId="4402"/>
    <cellStyle name="표준 874 4" xfId="5992"/>
    <cellStyle name="표준 874_M.S" xfId="8182"/>
    <cellStyle name="표준 875" xfId="1220"/>
    <cellStyle name="표준 875 2" xfId="2811"/>
    <cellStyle name="표준 875 3" xfId="4403"/>
    <cellStyle name="표준 875 4" xfId="5993"/>
    <cellStyle name="표준 875_M.S" xfId="8183"/>
    <cellStyle name="표준 876" xfId="1221"/>
    <cellStyle name="표준 876 2" xfId="2812"/>
    <cellStyle name="표준 876 3" xfId="4404"/>
    <cellStyle name="표준 876 4" xfId="5994"/>
    <cellStyle name="표준 876_M.S" xfId="8184"/>
    <cellStyle name="표준 877" xfId="1222"/>
    <cellStyle name="표준 877 2" xfId="2813"/>
    <cellStyle name="표준 877 3" xfId="4405"/>
    <cellStyle name="표준 877 4" xfId="5995"/>
    <cellStyle name="표준 877_M.S" xfId="8185"/>
    <cellStyle name="표준 878" xfId="1223"/>
    <cellStyle name="표준 878 2" xfId="2814"/>
    <cellStyle name="표준 878 3" xfId="4406"/>
    <cellStyle name="표준 878 4" xfId="5996"/>
    <cellStyle name="표준 878_M.S" xfId="8186"/>
    <cellStyle name="표준 879" xfId="1224"/>
    <cellStyle name="표준 879 2" xfId="2815"/>
    <cellStyle name="표준 879 3" xfId="4407"/>
    <cellStyle name="표준 879 4" xfId="5997"/>
    <cellStyle name="표준 879_M.S" xfId="8187"/>
    <cellStyle name="표준 88" xfId="453"/>
    <cellStyle name="표준 880" xfId="1225"/>
    <cellStyle name="표준 880 2" xfId="2816"/>
    <cellStyle name="표준 880 3" xfId="4408"/>
    <cellStyle name="표준 880 4" xfId="5998"/>
    <cellStyle name="표준 880_M.S" xfId="8188"/>
    <cellStyle name="표준 881" xfId="1226"/>
    <cellStyle name="표준 881 10" xfId="1857"/>
    <cellStyle name="표준 881 10 2" xfId="3447"/>
    <cellStyle name="표준 881 10 3" xfId="5039"/>
    <cellStyle name="표준 881 10 4" xfId="6629"/>
    <cellStyle name="표준 881 10_M.S" xfId="8190"/>
    <cellStyle name="표준 881 11" xfId="1920"/>
    <cellStyle name="표준 881 11 2" xfId="3510"/>
    <cellStyle name="표준 881 11 3" xfId="5102"/>
    <cellStyle name="표준 881 11 4" xfId="6692"/>
    <cellStyle name="표준 881 11_M.S" xfId="8191"/>
    <cellStyle name="표준 881 12" xfId="1949"/>
    <cellStyle name="표준 881 12 2" xfId="3539"/>
    <cellStyle name="표준 881 12 3" xfId="5131"/>
    <cellStyle name="표준 881 12 4" xfId="6721"/>
    <cellStyle name="표준 881 12_M.S" xfId="8192"/>
    <cellStyle name="표준 881 13" xfId="2044"/>
    <cellStyle name="표준 881 13 2" xfId="3634"/>
    <cellStyle name="표준 881 13 3" xfId="5226"/>
    <cellStyle name="표준 881 13 4" xfId="6816"/>
    <cellStyle name="표준 881 13_M.S" xfId="8193"/>
    <cellStyle name="표준 881 14" xfId="2817"/>
    <cellStyle name="표준 881 15" xfId="4409"/>
    <cellStyle name="표준 881 16" xfId="5999"/>
    <cellStyle name="표준 881 2" xfId="1307"/>
    <cellStyle name="표준 881 2 2" xfId="2898"/>
    <cellStyle name="표준 881 2 3" xfId="4490"/>
    <cellStyle name="표준 881 2 4" xfId="6080"/>
    <cellStyle name="표준 881 2_M.S" xfId="8194"/>
    <cellStyle name="표준 881 3" xfId="1370"/>
    <cellStyle name="표준 881 3 2" xfId="2961"/>
    <cellStyle name="표준 881 3 3" xfId="4553"/>
    <cellStyle name="표준 881 3 4" xfId="6143"/>
    <cellStyle name="표준 881 3_M.S" xfId="8195"/>
    <cellStyle name="표준 881 4" xfId="1434"/>
    <cellStyle name="표준 881 4 2" xfId="3025"/>
    <cellStyle name="표준 881 4 3" xfId="4617"/>
    <cellStyle name="표준 881 4 4" xfId="6207"/>
    <cellStyle name="표준 881 4_M.S" xfId="8196"/>
    <cellStyle name="표준 881 5" xfId="1498"/>
    <cellStyle name="표준 881 5 2" xfId="3089"/>
    <cellStyle name="표준 881 5 3" xfId="4681"/>
    <cellStyle name="표준 881 5 4" xfId="6271"/>
    <cellStyle name="표준 881 5_M.S" xfId="8197"/>
    <cellStyle name="표준 881 6" xfId="1598"/>
    <cellStyle name="표준 881 6 2" xfId="3189"/>
    <cellStyle name="표준 881 6 3" xfId="4781"/>
    <cellStyle name="표준 881 6 4" xfId="6371"/>
    <cellStyle name="표준 881 6_M.S" xfId="8198"/>
    <cellStyle name="표준 881 7" xfId="1627"/>
    <cellStyle name="표준 881 7 2" xfId="3218"/>
    <cellStyle name="표준 881 7 3" xfId="4810"/>
    <cellStyle name="표준 881 7 4" xfId="6400"/>
    <cellStyle name="표준 881 7_M.S" xfId="8199"/>
    <cellStyle name="표준 881 8" xfId="1692"/>
    <cellStyle name="표준 881 8 2" xfId="3283"/>
    <cellStyle name="표준 881 8 3" xfId="4875"/>
    <cellStyle name="표준 881 8 4" xfId="6465"/>
    <cellStyle name="표준 881 8_M.S" xfId="8200"/>
    <cellStyle name="표준 881 9" xfId="1760"/>
    <cellStyle name="표준 881 9 2" xfId="3351"/>
    <cellStyle name="표준 881 9 3" xfId="4943"/>
    <cellStyle name="표준 881 9 4" xfId="6533"/>
    <cellStyle name="표준 881 9_M.S" xfId="8201"/>
    <cellStyle name="표준 881_M.S" xfId="8189"/>
    <cellStyle name="표준 882" xfId="1227"/>
    <cellStyle name="표준 882 2" xfId="2818"/>
    <cellStyle name="표준 882 3" xfId="4410"/>
    <cellStyle name="표준 882 4" xfId="6000"/>
    <cellStyle name="표준 882_M.S" xfId="8202"/>
    <cellStyle name="표준 883" xfId="1228"/>
    <cellStyle name="표준 883 2" xfId="2819"/>
    <cellStyle name="표준 883 3" xfId="4411"/>
    <cellStyle name="표준 883 4" xfId="6001"/>
    <cellStyle name="표준 883_M.S" xfId="8203"/>
    <cellStyle name="표준 884" xfId="1229"/>
    <cellStyle name="표준 884 2" xfId="2820"/>
    <cellStyle name="표준 884 3" xfId="4412"/>
    <cellStyle name="표준 884 4" xfId="6002"/>
    <cellStyle name="표준 884_M.S" xfId="8204"/>
    <cellStyle name="표준 885" xfId="1230"/>
    <cellStyle name="표준 885 2" xfId="2821"/>
    <cellStyle name="표준 885 3" xfId="4413"/>
    <cellStyle name="표준 885 4" xfId="6003"/>
    <cellStyle name="표준 885_M.S" xfId="8205"/>
    <cellStyle name="표준 886" xfId="1231"/>
    <cellStyle name="표준 886 10" xfId="1812"/>
    <cellStyle name="표준 886 10 2" xfId="3402"/>
    <cellStyle name="표준 886 10 3" xfId="4994"/>
    <cellStyle name="표준 886 10 4" xfId="6584"/>
    <cellStyle name="표준 886 10_M.S" xfId="8207"/>
    <cellStyle name="표준 886 11" xfId="1875"/>
    <cellStyle name="표준 886 11 2" xfId="3465"/>
    <cellStyle name="표준 886 11 3" xfId="5057"/>
    <cellStyle name="표준 886 11 4" xfId="6647"/>
    <cellStyle name="표준 886 11_M.S" xfId="8208"/>
    <cellStyle name="표준 886 12" xfId="1994"/>
    <cellStyle name="표준 886 12 2" xfId="3584"/>
    <cellStyle name="표준 886 12 3" xfId="5176"/>
    <cellStyle name="표준 886 12 4" xfId="6766"/>
    <cellStyle name="표준 886 12_M.S" xfId="8209"/>
    <cellStyle name="표준 886 13" xfId="1999"/>
    <cellStyle name="표준 886 13 2" xfId="3589"/>
    <cellStyle name="표준 886 13 3" xfId="5181"/>
    <cellStyle name="표준 886 13 4" xfId="6771"/>
    <cellStyle name="표준 886 13_M.S" xfId="8210"/>
    <cellStyle name="표준 886 14" xfId="2822"/>
    <cellStyle name="표준 886 15" xfId="4414"/>
    <cellStyle name="표준 886 16" xfId="6004"/>
    <cellStyle name="표준 886 2" xfId="1353"/>
    <cellStyle name="표준 886 2 2" xfId="2944"/>
    <cellStyle name="표준 886 2 3" xfId="4536"/>
    <cellStyle name="표준 886 2 4" xfId="6126"/>
    <cellStyle name="표준 886 2_M.S" xfId="8211"/>
    <cellStyle name="표준 886 3" xfId="1415"/>
    <cellStyle name="표준 886 3 2" xfId="3006"/>
    <cellStyle name="표준 886 3 3" xfId="4598"/>
    <cellStyle name="표준 886 3 4" xfId="6188"/>
    <cellStyle name="표준 886 3_M.S" xfId="8212"/>
    <cellStyle name="표준 886 4" xfId="1481"/>
    <cellStyle name="표준 886 4 2" xfId="3072"/>
    <cellStyle name="표준 886 4 3" xfId="4664"/>
    <cellStyle name="표준 886 4 4" xfId="6254"/>
    <cellStyle name="표준 886 4_M.S" xfId="8213"/>
    <cellStyle name="표준 886 5" xfId="1545"/>
    <cellStyle name="표준 886 5 2" xfId="3136"/>
    <cellStyle name="표준 886 5 3" xfId="4728"/>
    <cellStyle name="표준 886 5 4" xfId="6318"/>
    <cellStyle name="표준 886 5_M.S" xfId="8214"/>
    <cellStyle name="표준 886 6" xfId="1551"/>
    <cellStyle name="표준 886 6 2" xfId="3142"/>
    <cellStyle name="표준 886 6 3" xfId="4734"/>
    <cellStyle name="표준 886 6 4" xfId="6324"/>
    <cellStyle name="표준 886 6_M.S" xfId="8215"/>
    <cellStyle name="표준 886 7" xfId="1674"/>
    <cellStyle name="표준 886 7 2" xfId="3265"/>
    <cellStyle name="표준 886 7 3" xfId="4857"/>
    <cellStyle name="표준 886 7 4" xfId="6447"/>
    <cellStyle name="표준 886 7_M.S" xfId="8216"/>
    <cellStyle name="표준 886 8" xfId="1739"/>
    <cellStyle name="표준 886 8 2" xfId="3330"/>
    <cellStyle name="표준 886 8 3" xfId="4922"/>
    <cellStyle name="표준 886 8 4" xfId="6512"/>
    <cellStyle name="표준 886 8_M.S" xfId="8217"/>
    <cellStyle name="표준 886 9" xfId="1805"/>
    <cellStyle name="표준 886 9 2" xfId="3396"/>
    <cellStyle name="표준 886 9 3" xfId="4988"/>
    <cellStyle name="표준 886 9 4" xfId="6578"/>
    <cellStyle name="표준 886 9_M.S" xfId="8218"/>
    <cellStyle name="표준 886_M.S" xfId="8206"/>
    <cellStyle name="표준 887" xfId="1232"/>
    <cellStyle name="표준 887 2" xfId="2823"/>
    <cellStyle name="표준 887 3" xfId="4415"/>
    <cellStyle name="표준 887 4" xfId="6005"/>
    <cellStyle name="표준 887_M.S" xfId="8219"/>
    <cellStyle name="표준 888" xfId="1233"/>
    <cellStyle name="표준 888 10" xfId="1858"/>
    <cellStyle name="표준 888 10 2" xfId="3448"/>
    <cellStyle name="표준 888 10 3" xfId="5040"/>
    <cellStyle name="표준 888 10 4" xfId="6630"/>
    <cellStyle name="표준 888 10_M.S" xfId="8221"/>
    <cellStyle name="표준 888 11" xfId="1921"/>
    <cellStyle name="표준 888 11 2" xfId="3511"/>
    <cellStyle name="표준 888 11 3" xfId="5103"/>
    <cellStyle name="표준 888 11 4" xfId="6693"/>
    <cellStyle name="표준 888 11_M.S" xfId="8222"/>
    <cellStyle name="표준 888 12" xfId="1948"/>
    <cellStyle name="표준 888 12 2" xfId="3538"/>
    <cellStyle name="표준 888 12 3" xfId="5130"/>
    <cellStyle name="표준 888 12 4" xfId="6720"/>
    <cellStyle name="표준 888 12_M.S" xfId="8223"/>
    <cellStyle name="표준 888 13" xfId="2045"/>
    <cellStyle name="표준 888 13 2" xfId="3635"/>
    <cellStyle name="표준 888 13 3" xfId="5227"/>
    <cellStyle name="표준 888 13 4" xfId="6817"/>
    <cellStyle name="표준 888 13_M.S" xfId="8224"/>
    <cellStyle name="표준 888 14" xfId="2824"/>
    <cellStyle name="표준 888 15" xfId="4416"/>
    <cellStyle name="표준 888 16" xfId="6006"/>
    <cellStyle name="표준 888 2" xfId="1306"/>
    <cellStyle name="표준 888 2 2" xfId="2897"/>
    <cellStyle name="표준 888 2 3" xfId="4489"/>
    <cellStyle name="표준 888 2 4" xfId="6079"/>
    <cellStyle name="표준 888 2_M.S" xfId="8225"/>
    <cellStyle name="표준 888 3" xfId="1369"/>
    <cellStyle name="표준 888 3 2" xfId="2960"/>
    <cellStyle name="표준 888 3 3" xfId="4552"/>
    <cellStyle name="표준 888 3 4" xfId="6142"/>
    <cellStyle name="표준 888 3_M.S" xfId="8226"/>
    <cellStyle name="표준 888 4" xfId="1433"/>
    <cellStyle name="표준 888 4 2" xfId="3024"/>
    <cellStyle name="표준 888 4 3" xfId="4616"/>
    <cellStyle name="표준 888 4 4" xfId="6206"/>
    <cellStyle name="표준 888 4_M.S" xfId="8227"/>
    <cellStyle name="표준 888 5" xfId="1497"/>
    <cellStyle name="표준 888 5 2" xfId="3088"/>
    <cellStyle name="표준 888 5 3" xfId="4680"/>
    <cellStyle name="표준 888 5 4" xfId="6270"/>
    <cellStyle name="표준 888 5_M.S" xfId="8228"/>
    <cellStyle name="표준 888 6" xfId="1599"/>
    <cellStyle name="표준 888 6 2" xfId="3190"/>
    <cellStyle name="표준 888 6 3" xfId="4782"/>
    <cellStyle name="표준 888 6 4" xfId="6372"/>
    <cellStyle name="표준 888 6_M.S" xfId="8229"/>
    <cellStyle name="표준 888 7" xfId="1626"/>
    <cellStyle name="표준 888 7 2" xfId="3217"/>
    <cellStyle name="표준 888 7 3" xfId="4809"/>
    <cellStyle name="표준 888 7 4" xfId="6399"/>
    <cellStyle name="표준 888 7_M.S" xfId="8230"/>
    <cellStyle name="표준 888 8" xfId="1691"/>
    <cellStyle name="표준 888 8 2" xfId="3282"/>
    <cellStyle name="표준 888 8 3" xfId="4874"/>
    <cellStyle name="표준 888 8 4" xfId="6464"/>
    <cellStyle name="표준 888 8_M.S" xfId="8231"/>
    <cellStyle name="표준 888 9" xfId="1759"/>
    <cellStyle name="표준 888 9 2" xfId="3350"/>
    <cellStyle name="표준 888 9 3" xfId="4942"/>
    <cellStyle name="표준 888 9 4" xfId="6532"/>
    <cellStyle name="표준 888 9_M.S" xfId="8232"/>
    <cellStyle name="표준 888_M.S" xfId="8220"/>
    <cellStyle name="표준 889" xfId="1234"/>
    <cellStyle name="표준 889 2" xfId="2825"/>
    <cellStyle name="표준 889 3" xfId="4417"/>
    <cellStyle name="표준 889 4" xfId="6007"/>
    <cellStyle name="표준 889_M.S" xfId="8233"/>
    <cellStyle name="표준 89" xfId="454"/>
    <cellStyle name="표준 890" xfId="1235"/>
    <cellStyle name="표준 890 2" xfId="2826"/>
    <cellStyle name="표준 890 3" xfId="4418"/>
    <cellStyle name="표준 890 4" xfId="6008"/>
    <cellStyle name="표준 890_M.S" xfId="8234"/>
    <cellStyle name="표준 891" xfId="1236"/>
    <cellStyle name="표준 891 2" xfId="2827"/>
    <cellStyle name="표준 891 3" xfId="4419"/>
    <cellStyle name="표준 891 4" xfId="6009"/>
    <cellStyle name="표준 891_M.S" xfId="8235"/>
    <cellStyle name="표준 892" xfId="1237"/>
    <cellStyle name="표준 892 2" xfId="2828"/>
    <cellStyle name="표준 892 3" xfId="4420"/>
    <cellStyle name="표준 892 4" xfId="6010"/>
    <cellStyle name="표준 892_M.S" xfId="8236"/>
    <cellStyle name="표준 893" xfId="1238"/>
    <cellStyle name="표준 893 2" xfId="2829"/>
    <cellStyle name="표준 893 3" xfId="4421"/>
    <cellStyle name="표준 893 4" xfId="6011"/>
    <cellStyle name="표준 893_M.S" xfId="8237"/>
    <cellStyle name="표준 894" xfId="1239"/>
    <cellStyle name="표준 894 2" xfId="2830"/>
    <cellStyle name="표준 894 3" xfId="4422"/>
    <cellStyle name="표준 894 4" xfId="6012"/>
    <cellStyle name="표준 894_M.S" xfId="8238"/>
    <cellStyle name="표준 895" xfId="1240"/>
    <cellStyle name="표준 895 10" xfId="1845"/>
    <cellStyle name="표준 895 10 2" xfId="3435"/>
    <cellStyle name="표준 895 10 3" xfId="5027"/>
    <cellStyle name="표준 895 10 4" xfId="6617"/>
    <cellStyle name="표준 895 10_M.S" xfId="8240"/>
    <cellStyle name="표준 895 11" xfId="1908"/>
    <cellStyle name="표준 895 11 2" xfId="3498"/>
    <cellStyle name="표준 895 11 3" xfId="5090"/>
    <cellStyle name="표준 895 11 4" xfId="6680"/>
    <cellStyle name="표준 895 11_M.S" xfId="8241"/>
    <cellStyle name="표준 895 12" xfId="1964"/>
    <cellStyle name="표준 895 12 2" xfId="3554"/>
    <cellStyle name="표준 895 12 3" xfId="5146"/>
    <cellStyle name="표준 895 12 4" xfId="6736"/>
    <cellStyle name="표준 895 12_M.S" xfId="8242"/>
    <cellStyle name="표준 895 13" xfId="2032"/>
    <cellStyle name="표준 895 13 2" xfId="3622"/>
    <cellStyle name="표준 895 13 3" xfId="5214"/>
    <cellStyle name="표준 895 13 4" xfId="6804"/>
    <cellStyle name="표준 895 13_M.S" xfId="8243"/>
    <cellStyle name="표준 895 14" xfId="2831"/>
    <cellStyle name="표준 895 15" xfId="4423"/>
    <cellStyle name="표준 895 16" xfId="6013"/>
    <cellStyle name="표준 895 2" xfId="1322"/>
    <cellStyle name="표준 895 2 2" xfId="2913"/>
    <cellStyle name="표준 895 2 3" xfId="4505"/>
    <cellStyle name="표준 895 2 4" xfId="6095"/>
    <cellStyle name="표준 895 2_M.S" xfId="8244"/>
    <cellStyle name="표준 895 3" xfId="1385"/>
    <cellStyle name="표준 895 3 2" xfId="2976"/>
    <cellStyle name="표준 895 3 3" xfId="4568"/>
    <cellStyle name="표준 895 3 4" xfId="6158"/>
    <cellStyle name="표준 895 3_M.S" xfId="8245"/>
    <cellStyle name="표준 895 4" xfId="1449"/>
    <cellStyle name="표준 895 4 2" xfId="3040"/>
    <cellStyle name="표준 895 4 3" xfId="4632"/>
    <cellStyle name="표준 895 4 4" xfId="6222"/>
    <cellStyle name="표준 895 4_M.S" xfId="8246"/>
    <cellStyle name="표준 895 5" xfId="1513"/>
    <cellStyle name="표준 895 5 2" xfId="3104"/>
    <cellStyle name="표준 895 5 3" xfId="4696"/>
    <cellStyle name="표준 895 5 4" xfId="6286"/>
    <cellStyle name="표준 895 5_M.S" xfId="8247"/>
    <cellStyle name="표준 895 6" xfId="1584"/>
    <cellStyle name="표준 895 6 2" xfId="3175"/>
    <cellStyle name="표준 895 6 3" xfId="4767"/>
    <cellStyle name="표준 895 6 4" xfId="6357"/>
    <cellStyle name="표준 895 6_M.S" xfId="8248"/>
    <cellStyle name="표준 895 7" xfId="1642"/>
    <cellStyle name="표준 895 7 2" xfId="3233"/>
    <cellStyle name="표준 895 7 3" xfId="4825"/>
    <cellStyle name="표준 895 7 4" xfId="6415"/>
    <cellStyle name="표준 895 7_M.S" xfId="8249"/>
    <cellStyle name="표준 895 8" xfId="1707"/>
    <cellStyle name="표준 895 8 2" xfId="3298"/>
    <cellStyle name="표준 895 8 3" xfId="4890"/>
    <cellStyle name="표준 895 8 4" xfId="6480"/>
    <cellStyle name="표준 895 8_M.S" xfId="8250"/>
    <cellStyle name="표준 895 9" xfId="1775"/>
    <cellStyle name="표준 895 9 2" xfId="3366"/>
    <cellStyle name="표준 895 9 3" xfId="4958"/>
    <cellStyle name="표준 895 9 4" xfId="6548"/>
    <cellStyle name="표준 895 9_M.S" xfId="8251"/>
    <cellStyle name="표준 895_M.S" xfId="8239"/>
    <cellStyle name="표준 896" xfId="1241"/>
    <cellStyle name="표준 896 2" xfId="2832"/>
    <cellStyle name="표준 896 3" xfId="4424"/>
    <cellStyle name="표준 896 4" xfId="6014"/>
    <cellStyle name="표준 896_M.S" xfId="8252"/>
    <cellStyle name="표준 897" xfId="1242"/>
    <cellStyle name="표준 897 2" xfId="2833"/>
    <cellStyle name="표준 897 3" xfId="4425"/>
    <cellStyle name="표준 897 4" xfId="6015"/>
    <cellStyle name="표준 897_M.S" xfId="8253"/>
    <cellStyle name="표준 898" xfId="1243"/>
    <cellStyle name="표준 898 10" xfId="1831"/>
    <cellStyle name="표준 898 10 2" xfId="3421"/>
    <cellStyle name="표준 898 10 3" xfId="5013"/>
    <cellStyle name="표준 898 10 4" xfId="6603"/>
    <cellStyle name="표준 898 10_M.S" xfId="8255"/>
    <cellStyle name="표준 898 11" xfId="1894"/>
    <cellStyle name="표준 898 11 2" xfId="3484"/>
    <cellStyle name="표준 898 11 3" xfId="5076"/>
    <cellStyle name="표준 898 11 4" xfId="6666"/>
    <cellStyle name="표준 898 11_M.S" xfId="8256"/>
    <cellStyle name="표준 898 12" xfId="1981"/>
    <cellStyle name="표준 898 12 2" xfId="3571"/>
    <cellStyle name="표준 898 12 3" xfId="5163"/>
    <cellStyle name="표준 898 12 4" xfId="6753"/>
    <cellStyle name="표준 898 12_M.S" xfId="8257"/>
    <cellStyle name="표준 898 13" xfId="2018"/>
    <cellStyle name="표준 898 13 2" xfId="3608"/>
    <cellStyle name="표준 898 13 3" xfId="5200"/>
    <cellStyle name="표준 898 13 4" xfId="6790"/>
    <cellStyle name="표준 898 13_M.S" xfId="8258"/>
    <cellStyle name="표준 898 14" xfId="2834"/>
    <cellStyle name="표준 898 15" xfId="4426"/>
    <cellStyle name="표준 898 16" xfId="6016"/>
    <cellStyle name="표준 898 2" xfId="1340"/>
    <cellStyle name="표준 898 2 2" xfId="2931"/>
    <cellStyle name="표준 898 2 3" xfId="4523"/>
    <cellStyle name="표준 898 2 4" xfId="6113"/>
    <cellStyle name="표준 898 2_M.S" xfId="8259"/>
    <cellStyle name="표준 898 3" xfId="1402"/>
    <cellStyle name="표준 898 3 2" xfId="2993"/>
    <cellStyle name="표준 898 3 3" xfId="4585"/>
    <cellStyle name="표준 898 3 4" xfId="6175"/>
    <cellStyle name="표준 898 3_M.S" xfId="8260"/>
    <cellStyle name="표준 898 4" xfId="1468"/>
    <cellStyle name="표준 898 4 2" xfId="3059"/>
    <cellStyle name="표준 898 4 3" xfId="4651"/>
    <cellStyle name="표준 898 4 4" xfId="6241"/>
    <cellStyle name="표준 898 4_M.S" xfId="8261"/>
    <cellStyle name="표준 898 5" xfId="1532"/>
    <cellStyle name="표준 898 5 2" xfId="3123"/>
    <cellStyle name="표준 898 5 3" xfId="4715"/>
    <cellStyle name="표준 898 5 4" xfId="6305"/>
    <cellStyle name="표준 898 5_M.S" xfId="8262"/>
    <cellStyle name="표준 898 6" xfId="1570"/>
    <cellStyle name="표준 898 6 2" xfId="3161"/>
    <cellStyle name="표준 898 6 3" xfId="4753"/>
    <cellStyle name="표준 898 6 4" xfId="6343"/>
    <cellStyle name="표준 898 6_M.S" xfId="8263"/>
    <cellStyle name="표준 898 7" xfId="1661"/>
    <cellStyle name="표준 898 7 2" xfId="3252"/>
    <cellStyle name="표준 898 7 3" xfId="4844"/>
    <cellStyle name="표준 898 7 4" xfId="6434"/>
    <cellStyle name="표준 898 7_M.S" xfId="8264"/>
    <cellStyle name="표준 898 8" xfId="1726"/>
    <cellStyle name="표준 898 8 2" xfId="3317"/>
    <cellStyle name="표준 898 8 3" xfId="4909"/>
    <cellStyle name="표준 898 8 4" xfId="6499"/>
    <cellStyle name="표준 898 8_M.S" xfId="8265"/>
    <cellStyle name="표준 898 9" xfId="1792"/>
    <cellStyle name="표준 898 9 2" xfId="3383"/>
    <cellStyle name="표준 898 9 3" xfId="4975"/>
    <cellStyle name="표준 898 9 4" xfId="6565"/>
    <cellStyle name="표준 898 9_M.S" xfId="8266"/>
    <cellStyle name="표준 898_M.S" xfId="8254"/>
    <cellStyle name="표준 899" xfId="1244"/>
    <cellStyle name="표준 899 2" xfId="2835"/>
    <cellStyle name="표준 899 3" xfId="4427"/>
    <cellStyle name="표준 899 4" xfId="6017"/>
    <cellStyle name="표준 899_M.S" xfId="8267"/>
    <cellStyle name="표준 9" xfId="455"/>
    <cellStyle name="표준 90" xfId="456"/>
    <cellStyle name="표준 900" xfId="1245"/>
    <cellStyle name="표준 900 10" xfId="1839"/>
    <cellStyle name="표준 900 10 2" xfId="3429"/>
    <cellStyle name="표준 900 10 3" xfId="5021"/>
    <cellStyle name="표준 900 10 4" xfId="6611"/>
    <cellStyle name="표준 900 10_M.S" xfId="8269"/>
    <cellStyle name="표준 900 11" xfId="1902"/>
    <cellStyle name="표준 900 11 2" xfId="3492"/>
    <cellStyle name="표준 900 11 3" xfId="5084"/>
    <cellStyle name="표준 900 11 4" xfId="6674"/>
    <cellStyle name="표준 900 11_M.S" xfId="8270"/>
    <cellStyle name="표준 900 12" xfId="1973"/>
    <cellStyle name="표준 900 12 2" xfId="3563"/>
    <cellStyle name="표준 900 12 3" xfId="5155"/>
    <cellStyle name="표준 900 12 4" xfId="6745"/>
    <cellStyle name="표준 900 12_M.S" xfId="8271"/>
    <cellStyle name="표준 900 13" xfId="2026"/>
    <cellStyle name="표준 900 13 2" xfId="3616"/>
    <cellStyle name="표준 900 13 3" xfId="5208"/>
    <cellStyle name="표준 900 13 4" xfId="6798"/>
    <cellStyle name="표준 900 13_M.S" xfId="8272"/>
    <cellStyle name="표준 900 14" xfId="2836"/>
    <cellStyle name="표준 900 15" xfId="4428"/>
    <cellStyle name="표준 900 16" xfId="6018"/>
    <cellStyle name="표준 900 2" xfId="1332"/>
    <cellStyle name="표준 900 2 2" xfId="2923"/>
    <cellStyle name="표준 900 2 3" xfId="4515"/>
    <cellStyle name="표준 900 2 4" xfId="6105"/>
    <cellStyle name="표준 900 2_M.S" xfId="8273"/>
    <cellStyle name="표준 900 3" xfId="1395"/>
    <cellStyle name="표준 900 3 2" xfId="2986"/>
    <cellStyle name="표준 900 3 3" xfId="4578"/>
    <cellStyle name="표준 900 3 4" xfId="6168"/>
    <cellStyle name="표준 900 3_M.S" xfId="8274"/>
    <cellStyle name="표준 900 4" xfId="1460"/>
    <cellStyle name="표준 900 4 2" xfId="3051"/>
    <cellStyle name="표준 900 4 3" xfId="4643"/>
    <cellStyle name="표준 900 4 4" xfId="6233"/>
    <cellStyle name="표준 900 4_M.S" xfId="8275"/>
    <cellStyle name="표준 900 5" xfId="1524"/>
    <cellStyle name="표준 900 5 2" xfId="3115"/>
    <cellStyle name="표준 900 5 3" xfId="4707"/>
    <cellStyle name="표준 900 5 4" xfId="6297"/>
    <cellStyle name="표준 900 5_M.S" xfId="8276"/>
    <cellStyle name="표준 900 6" xfId="1578"/>
    <cellStyle name="표준 900 6 2" xfId="3169"/>
    <cellStyle name="표준 900 6 3" xfId="4761"/>
    <cellStyle name="표준 900 6 4" xfId="6351"/>
    <cellStyle name="표준 900 6_M.S" xfId="8277"/>
    <cellStyle name="표준 900 7" xfId="1653"/>
    <cellStyle name="표준 900 7 2" xfId="3244"/>
    <cellStyle name="표준 900 7 3" xfId="4836"/>
    <cellStyle name="표준 900 7 4" xfId="6426"/>
    <cellStyle name="표준 900 7_M.S" xfId="8278"/>
    <cellStyle name="표준 900 8" xfId="1718"/>
    <cellStyle name="표준 900 8 2" xfId="3309"/>
    <cellStyle name="표준 900 8 3" xfId="4901"/>
    <cellStyle name="표준 900 8 4" xfId="6491"/>
    <cellStyle name="표준 900 8_M.S" xfId="8279"/>
    <cellStyle name="표준 900 9" xfId="1784"/>
    <cellStyle name="표준 900 9 2" xfId="3375"/>
    <cellStyle name="표준 900 9 3" xfId="4967"/>
    <cellStyle name="표준 900 9 4" xfId="6557"/>
    <cellStyle name="표준 900 9_M.S" xfId="8280"/>
    <cellStyle name="표준 900_M.S" xfId="8268"/>
    <cellStyle name="표준 901" xfId="1246"/>
    <cellStyle name="표준 901 2" xfId="2837"/>
    <cellStyle name="표준 901 3" xfId="4429"/>
    <cellStyle name="표준 901 4" xfId="6019"/>
    <cellStyle name="표준 901_M.S" xfId="8281"/>
    <cellStyle name="표준 902" xfId="1247"/>
    <cellStyle name="표준 902 2" xfId="2838"/>
    <cellStyle name="표준 902 3" xfId="4430"/>
    <cellStyle name="표준 902 4" xfId="6020"/>
    <cellStyle name="표준 902_M.S" xfId="8282"/>
    <cellStyle name="표준 903" xfId="1248"/>
    <cellStyle name="표준 903 2" xfId="2839"/>
    <cellStyle name="표준 903 3" xfId="4431"/>
    <cellStyle name="표준 903 4" xfId="6021"/>
    <cellStyle name="표준 903_M.S" xfId="8283"/>
    <cellStyle name="표준 904" xfId="1249"/>
    <cellStyle name="표준 904 2" xfId="2840"/>
    <cellStyle name="표준 904 3" xfId="4432"/>
    <cellStyle name="표준 904 4" xfId="6022"/>
    <cellStyle name="표준 904_M.S" xfId="8284"/>
    <cellStyle name="표준 905" xfId="1250"/>
    <cellStyle name="표준 905 2" xfId="2841"/>
    <cellStyle name="표준 905 3" xfId="4433"/>
    <cellStyle name="표준 905 4" xfId="6023"/>
    <cellStyle name="표준 905_M.S" xfId="8285"/>
    <cellStyle name="표준 906" xfId="1251"/>
    <cellStyle name="표준 906 2" xfId="2842"/>
    <cellStyle name="표준 906 3" xfId="4434"/>
    <cellStyle name="표준 906 4" xfId="6024"/>
    <cellStyle name="표준 906_M.S" xfId="8286"/>
    <cellStyle name="표준 907" xfId="1252"/>
    <cellStyle name="표준 907 2" xfId="2843"/>
    <cellStyle name="표준 907 3" xfId="4435"/>
    <cellStyle name="표준 907 4" xfId="6025"/>
    <cellStyle name="표준 907_M.S" xfId="8287"/>
    <cellStyle name="표준 908" xfId="1253"/>
    <cellStyle name="표준 908 2" xfId="2844"/>
    <cellStyle name="표준 908 3" xfId="4436"/>
    <cellStyle name="표준 908 4" xfId="6026"/>
    <cellStyle name="표준 908_M.S" xfId="8288"/>
    <cellStyle name="표준 909" xfId="1254"/>
    <cellStyle name="표준 909 2" xfId="2845"/>
    <cellStyle name="표준 909 3" xfId="4437"/>
    <cellStyle name="표준 909 4" xfId="6027"/>
    <cellStyle name="표준 909_M.S" xfId="8289"/>
    <cellStyle name="표준 91" xfId="457"/>
    <cellStyle name="표준 910" xfId="1255"/>
    <cellStyle name="표준 910 2" xfId="2846"/>
    <cellStyle name="표준 910 3" xfId="4438"/>
    <cellStyle name="표준 910 4" xfId="6028"/>
    <cellStyle name="표준 910_M.S" xfId="8290"/>
    <cellStyle name="표준 911" xfId="1256"/>
    <cellStyle name="표준 911 2" xfId="2847"/>
    <cellStyle name="표준 911 3" xfId="4439"/>
    <cellStyle name="표준 911 4" xfId="6029"/>
    <cellStyle name="표준 911_M.S" xfId="8291"/>
    <cellStyle name="표준 912" xfId="1257"/>
    <cellStyle name="표준 912 2" xfId="2848"/>
    <cellStyle name="표준 912 3" xfId="4440"/>
    <cellStyle name="표준 912 4" xfId="6030"/>
    <cellStyle name="표준 912_M.S" xfId="8292"/>
    <cellStyle name="표준 913" xfId="1258"/>
    <cellStyle name="표준 913 2" xfId="2849"/>
    <cellStyle name="표준 913 3" xfId="4441"/>
    <cellStyle name="표준 913 4" xfId="6031"/>
    <cellStyle name="표준 913_M.S" xfId="8293"/>
    <cellStyle name="표준 914" xfId="1259"/>
    <cellStyle name="표준 914 10" xfId="1823"/>
    <cellStyle name="표준 914 10 2" xfId="3413"/>
    <cellStyle name="표준 914 10 3" xfId="5005"/>
    <cellStyle name="표준 914 10 4" xfId="6595"/>
    <cellStyle name="표준 914 10_M.S" xfId="8295"/>
    <cellStyle name="표준 914 11" xfId="1886"/>
    <cellStyle name="표준 914 11 2" xfId="3476"/>
    <cellStyle name="표준 914 11 3" xfId="5068"/>
    <cellStyle name="표준 914 11 4" xfId="6658"/>
    <cellStyle name="표준 914 11_M.S" xfId="8296"/>
    <cellStyle name="표준 914 12" xfId="1989"/>
    <cellStyle name="표준 914 12 2" xfId="3579"/>
    <cellStyle name="표준 914 12 3" xfId="5171"/>
    <cellStyle name="표준 914 12 4" xfId="6761"/>
    <cellStyle name="표준 914 12_M.S" xfId="8297"/>
    <cellStyle name="표준 914 13" xfId="2010"/>
    <cellStyle name="표준 914 13 2" xfId="3600"/>
    <cellStyle name="표준 914 13 3" xfId="5192"/>
    <cellStyle name="표준 914 13 4" xfId="6782"/>
    <cellStyle name="표준 914 13_M.S" xfId="8298"/>
    <cellStyle name="표준 914 14" xfId="2850"/>
    <cellStyle name="표준 914 15" xfId="4442"/>
    <cellStyle name="표준 914 16" xfId="6032"/>
    <cellStyle name="표준 914 2" xfId="1344"/>
    <cellStyle name="표준 914 2 2" xfId="2935"/>
    <cellStyle name="표준 914 2 3" xfId="4527"/>
    <cellStyle name="표준 914 2 4" xfId="6117"/>
    <cellStyle name="표준 914 2_M.S" xfId="8299"/>
    <cellStyle name="표준 914 3" xfId="1406"/>
    <cellStyle name="표준 914 3 2" xfId="2997"/>
    <cellStyle name="표준 914 3 3" xfId="4589"/>
    <cellStyle name="표준 914 3 4" xfId="6179"/>
    <cellStyle name="표준 914 3_M.S" xfId="8300"/>
    <cellStyle name="표준 914 4" xfId="1472"/>
    <cellStyle name="표준 914 4 2" xfId="3063"/>
    <cellStyle name="표준 914 4 3" xfId="4655"/>
    <cellStyle name="표준 914 4 4" xfId="6245"/>
    <cellStyle name="표준 914 4_M.S" xfId="8301"/>
    <cellStyle name="표준 914 5" xfId="1536"/>
    <cellStyle name="표준 914 5 2" xfId="3127"/>
    <cellStyle name="표준 914 5 3" xfId="4719"/>
    <cellStyle name="표준 914 5 4" xfId="6309"/>
    <cellStyle name="표준 914 5_M.S" xfId="8302"/>
    <cellStyle name="표준 914 6" xfId="1562"/>
    <cellStyle name="표준 914 6 2" xfId="3153"/>
    <cellStyle name="표준 914 6 3" xfId="4745"/>
    <cellStyle name="표준 914 6 4" xfId="6335"/>
    <cellStyle name="표준 914 6_M.S" xfId="8303"/>
    <cellStyle name="표준 914 7" xfId="1665"/>
    <cellStyle name="표준 914 7 2" xfId="3256"/>
    <cellStyle name="표준 914 7 3" xfId="4848"/>
    <cellStyle name="표준 914 7 4" xfId="6438"/>
    <cellStyle name="표준 914 7_M.S" xfId="8304"/>
    <cellStyle name="표준 914 8" xfId="1730"/>
    <cellStyle name="표준 914 8 2" xfId="3321"/>
    <cellStyle name="표준 914 8 3" xfId="4913"/>
    <cellStyle name="표준 914 8 4" xfId="6503"/>
    <cellStyle name="표준 914 8_M.S" xfId="8305"/>
    <cellStyle name="표준 914 9" xfId="1800"/>
    <cellStyle name="표준 914 9 2" xfId="3391"/>
    <cellStyle name="표준 914 9 3" xfId="4983"/>
    <cellStyle name="표준 914 9 4" xfId="6573"/>
    <cellStyle name="표준 914 9_M.S" xfId="8306"/>
    <cellStyle name="표준 914_M.S" xfId="8294"/>
    <cellStyle name="표준 915" xfId="1260"/>
    <cellStyle name="표준 915 2" xfId="2851"/>
    <cellStyle name="표준 915 3" xfId="4443"/>
    <cellStyle name="표준 915 4" xfId="6033"/>
    <cellStyle name="표준 915_M.S" xfId="8307"/>
    <cellStyle name="표준 916" xfId="1261"/>
    <cellStyle name="표준 916 10" xfId="4444"/>
    <cellStyle name="표준 916 11" xfId="6034"/>
    <cellStyle name="표준 916 2" xfId="1339"/>
    <cellStyle name="표준 916 2 2" xfId="2930"/>
    <cellStyle name="표준 916 2 3" xfId="4522"/>
    <cellStyle name="표준 916 2 4" xfId="6112"/>
    <cellStyle name="표준 916 2_M.S" xfId="8309"/>
    <cellStyle name="표준 916 3" xfId="1401"/>
    <cellStyle name="표준 916 3 2" xfId="2992"/>
    <cellStyle name="표준 916 3 3" xfId="4584"/>
    <cellStyle name="표준 916 3 4" xfId="6174"/>
    <cellStyle name="표준 916 3_M.S" xfId="8310"/>
    <cellStyle name="표준 916 4" xfId="1467"/>
    <cellStyle name="표준 916 4 2" xfId="3058"/>
    <cellStyle name="표준 916 4 3" xfId="4650"/>
    <cellStyle name="표준 916 4 4" xfId="6240"/>
    <cellStyle name="표준 916 4_M.S" xfId="8311"/>
    <cellStyle name="표준 916 5" xfId="1531"/>
    <cellStyle name="표준 916 5 2" xfId="3122"/>
    <cellStyle name="표준 916 5 3" xfId="4714"/>
    <cellStyle name="표준 916 5 4" xfId="6304"/>
    <cellStyle name="표준 916 5_M.S" xfId="8312"/>
    <cellStyle name="표준 916 6" xfId="1571"/>
    <cellStyle name="표준 916 6 2" xfId="3162"/>
    <cellStyle name="표준 916 6 3" xfId="4754"/>
    <cellStyle name="표준 916 6 4" xfId="6344"/>
    <cellStyle name="표준 916 6_M.S" xfId="8313"/>
    <cellStyle name="표준 916 7" xfId="1660"/>
    <cellStyle name="표준 916 7 2" xfId="3251"/>
    <cellStyle name="표준 916 7 3" xfId="4843"/>
    <cellStyle name="표준 916 7 4" xfId="6433"/>
    <cellStyle name="표준 916 7_M.S" xfId="8314"/>
    <cellStyle name="표준 916 8" xfId="1725"/>
    <cellStyle name="표준 916 8 2" xfId="3316"/>
    <cellStyle name="표준 916 8 3" xfId="4908"/>
    <cellStyle name="표준 916 8 4" xfId="6498"/>
    <cellStyle name="표준 916 8_M.S" xfId="8315"/>
    <cellStyle name="표준 916 9" xfId="2852"/>
    <cellStyle name="표준 916_M.S" xfId="8308"/>
    <cellStyle name="표준 917" xfId="1262"/>
    <cellStyle name="표준 917 2" xfId="2853"/>
    <cellStyle name="표준 917 3" xfId="4445"/>
    <cellStyle name="표준 917 4" xfId="6035"/>
    <cellStyle name="표준 917_M.S" xfId="8316"/>
    <cellStyle name="표준 918" xfId="1263"/>
    <cellStyle name="표준 918 2" xfId="2854"/>
    <cellStyle name="표준 918 3" xfId="4446"/>
    <cellStyle name="표준 918 4" xfId="6036"/>
    <cellStyle name="표준 918_M.S" xfId="8317"/>
    <cellStyle name="표준 919" xfId="1264"/>
    <cellStyle name="표준 919 2" xfId="2855"/>
    <cellStyle name="표준 919 3" xfId="4447"/>
    <cellStyle name="표준 919 4" xfId="6037"/>
    <cellStyle name="표준 919_M.S" xfId="8318"/>
    <cellStyle name="표준 92" xfId="458"/>
    <cellStyle name="표준 920" xfId="1265"/>
    <cellStyle name="표준 920 2" xfId="2856"/>
    <cellStyle name="표준 920 3" xfId="4448"/>
    <cellStyle name="표준 920 4" xfId="6038"/>
    <cellStyle name="표준 920_M.S" xfId="8319"/>
    <cellStyle name="표준 921" xfId="1266"/>
    <cellStyle name="표준 921 2" xfId="2857"/>
    <cellStyle name="표준 921 3" xfId="4449"/>
    <cellStyle name="표준 921 4" xfId="6039"/>
    <cellStyle name="표준 921_M.S" xfId="8320"/>
    <cellStyle name="표준 922" xfId="1267"/>
    <cellStyle name="표준 922 2" xfId="1334"/>
    <cellStyle name="표준 922 2 2" xfId="2925"/>
    <cellStyle name="표준 922 2 3" xfId="4517"/>
    <cellStyle name="표준 922 2 4" xfId="6107"/>
    <cellStyle name="표준 922 2_M.S" xfId="8322"/>
    <cellStyle name="표준 922 3" xfId="2858"/>
    <cellStyle name="표준 922 4" xfId="4450"/>
    <cellStyle name="표준 922 5" xfId="6040"/>
    <cellStyle name="표준 922_M.S" xfId="8321"/>
    <cellStyle name="표준 923" xfId="1268"/>
    <cellStyle name="표준 923 2" xfId="2859"/>
    <cellStyle name="표준 923 3" xfId="4451"/>
    <cellStyle name="표준 923 4" xfId="6041"/>
    <cellStyle name="표준 923_M.S" xfId="8323"/>
    <cellStyle name="표준 924" xfId="1269"/>
    <cellStyle name="표준 924 2" xfId="2860"/>
    <cellStyle name="표준 924 3" xfId="4452"/>
    <cellStyle name="표준 924 4" xfId="6042"/>
    <cellStyle name="표준 924_M.S" xfId="8324"/>
    <cellStyle name="표준 925" xfId="1270"/>
    <cellStyle name="표준 925 2" xfId="2861"/>
    <cellStyle name="표준 925 3" xfId="4453"/>
    <cellStyle name="표준 925 4" xfId="6043"/>
    <cellStyle name="표준 925_M.S" xfId="8325"/>
    <cellStyle name="표준 926" xfId="1271"/>
    <cellStyle name="표준 926 2" xfId="2862"/>
    <cellStyle name="표준 926 3" xfId="4454"/>
    <cellStyle name="표준 926 4" xfId="6044"/>
    <cellStyle name="표준 926_M.S" xfId="8326"/>
    <cellStyle name="표준 927" xfId="1272"/>
    <cellStyle name="표준 927 2" xfId="2863"/>
    <cellStyle name="표준 927 3" xfId="4455"/>
    <cellStyle name="표준 927 4" xfId="6045"/>
    <cellStyle name="표준 927_M.S" xfId="8327"/>
    <cellStyle name="표준 928" xfId="1273"/>
    <cellStyle name="표준 928 2" xfId="2864"/>
    <cellStyle name="표준 928 3" xfId="4456"/>
    <cellStyle name="표준 928 4" xfId="6046"/>
    <cellStyle name="표준 928_M.S" xfId="8328"/>
    <cellStyle name="표준 929" xfId="1274"/>
    <cellStyle name="표준 929 2" xfId="2865"/>
    <cellStyle name="표준 929 3" xfId="4457"/>
    <cellStyle name="표준 929 4" xfId="6047"/>
    <cellStyle name="표준 929_M.S" xfId="8329"/>
    <cellStyle name="표준 93" xfId="459"/>
    <cellStyle name="표준 930" xfId="1275"/>
    <cellStyle name="표준 930 2" xfId="2866"/>
    <cellStyle name="표준 930 3" xfId="4458"/>
    <cellStyle name="표준 930 4" xfId="6048"/>
    <cellStyle name="표준 930_M.S" xfId="8330"/>
    <cellStyle name="표준 931" xfId="1276"/>
    <cellStyle name="표준 931 2" xfId="2867"/>
    <cellStyle name="표준 931 3" xfId="4459"/>
    <cellStyle name="표준 931 4" xfId="6049"/>
    <cellStyle name="표준 931_M.S" xfId="8331"/>
    <cellStyle name="표준 932" xfId="1277"/>
    <cellStyle name="표준 932 10" xfId="1841"/>
    <cellStyle name="표준 932 10 2" xfId="3431"/>
    <cellStyle name="표준 932 10 3" xfId="5023"/>
    <cellStyle name="표준 932 10 4" xfId="6613"/>
    <cellStyle name="표준 932 10_M.S" xfId="8333"/>
    <cellStyle name="표준 932 11" xfId="1904"/>
    <cellStyle name="표준 932 11 2" xfId="3494"/>
    <cellStyle name="표준 932 11 3" xfId="5086"/>
    <cellStyle name="표준 932 11 4" xfId="6676"/>
    <cellStyle name="표준 932 11_M.S" xfId="8334"/>
    <cellStyle name="표준 932 12" xfId="1968"/>
    <cellStyle name="표준 932 12 2" xfId="3558"/>
    <cellStyle name="표준 932 12 3" xfId="5150"/>
    <cellStyle name="표준 932 12 4" xfId="6740"/>
    <cellStyle name="표준 932 12_M.S" xfId="8335"/>
    <cellStyle name="표준 932 13" xfId="2028"/>
    <cellStyle name="표준 932 13 2" xfId="3618"/>
    <cellStyle name="표준 932 13 3" xfId="5210"/>
    <cellStyle name="표준 932 13 4" xfId="6800"/>
    <cellStyle name="표준 932 13_M.S" xfId="8336"/>
    <cellStyle name="표준 932 14" xfId="2868"/>
    <cellStyle name="표준 932 15" xfId="4460"/>
    <cellStyle name="표준 932 16" xfId="6050"/>
    <cellStyle name="표준 932 2" xfId="1327"/>
    <cellStyle name="표준 932 2 2" xfId="2918"/>
    <cellStyle name="표준 932 2 3" xfId="4510"/>
    <cellStyle name="표준 932 2 4" xfId="6100"/>
    <cellStyle name="표준 932 2_M.S" xfId="8337"/>
    <cellStyle name="표준 932 3" xfId="1390"/>
    <cellStyle name="표준 932 3 2" xfId="2981"/>
    <cellStyle name="표준 932 3 3" xfId="4573"/>
    <cellStyle name="표준 932 3 4" xfId="6163"/>
    <cellStyle name="표준 932 3_M.S" xfId="8338"/>
    <cellStyle name="표준 932 4" xfId="1455"/>
    <cellStyle name="표준 932 4 2" xfId="3046"/>
    <cellStyle name="표준 932 4 3" xfId="4638"/>
    <cellStyle name="표준 932 4 4" xfId="6228"/>
    <cellStyle name="표준 932 4_M.S" xfId="8339"/>
    <cellStyle name="표준 932 5" xfId="1519"/>
    <cellStyle name="표준 932 5 2" xfId="3110"/>
    <cellStyle name="표준 932 5 3" xfId="4702"/>
    <cellStyle name="표준 932 5 4" xfId="6292"/>
    <cellStyle name="표준 932 5_M.S" xfId="8340"/>
    <cellStyle name="표준 932 6" xfId="1580"/>
    <cellStyle name="표준 932 6 2" xfId="3171"/>
    <cellStyle name="표준 932 6 3" xfId="4763"/>
    <cellStyle name="표준 932 6 4" xfId="6353"/>
    <cellStyle name="표준 932 6_M.S" xfId="8341"/>
    <cellStyle name="표준 932 7" xfId="1648"/>
    <cellStyle name="표준 932 7 2" xfId="3239"/>
    <cellStyle name="표준 932 7 3" xfId="4831"/>
    <cellStyle name="표준 932 7 4" xfId="6421"/>
    <cellStyle name="표준 932 7_M.S" xfId="8342"/>
    <cellStyle name="표준 932 8" xfId="1713"/>
    <cellStyle name="표준 932 8 2" xfId="3304"/>
    <cellStyle name="표준 932 8 3" xfId="4896"/>
    <cellStyle name="표준 932 8 4" xfId="6486"/>
    <cellStyle name="표준 932 8_M.S" xfId="8343"/>
    <cellStyle name="표준 932 9" xfId="1779"/>
    <cellStyle name="표준 932 9 2" xfId="3370"/>
    <cellStyle name="표준 932 9 3" xfId="4962"/>
    <cellStyle name="표준 932 9 4" xfId="6552"/>
    <cellStyle name="표준 932 9_M.S" xfId="8344"/>
    <cellStyle name="표준 932_M.S" xfId="8332"/>
    <cellStyle name="표준 933" xfId="1278"/>
    <cellStyle name="표준 933 2" xfId="2869"/>
    <cellStyle name="표준 933 3" xfId="4461"/>
    <cellStyle name="표준 933 4" xfId="6051"/>
    <cellStyle name="표준 933_M.S" xfId="8345"/>
    <cellStyle name="표준 934" xfId="1279"/>
    <cellStyle name="표준 934 2" xfId="2870"/>
    <cellStyle name="표준 934 3" xfId="4462"/>
    <cellStyle name="표준 934 4" xfId="6052"/>
    <cellStyle name="표준 934_M.S" xfId="8346"/>
    <cellStyle name="표준 935" xfId="1280"/>
    <cellStyle name="표준 935 2" xfId="2871"/>
    <cellStyle name="표준 935 3" xfId="4463"/>
    <cellStyle name="표준 935 4" xfId="6053"/>
    <cellStyle name="표준 935_M.S" xfId="8347"/>
    <cellStyle name="표준 936" xfId="1281"/>
    <cellStyle name="표준 936 2" xfId="2872"/>
    <cellStyle name="표준 936 3" xfId="4464"/>
    <cellStyle name="표준 936 4" xfId="6054"/>
    <cellStyle name="표준 936_M.S" xfId="8348"/>
    <cellStyle name="표준 937" xfId="1282"/>
    <cellStyle name="표준 937 2" xfId="2873"/>
    <cellStyle name="표준 937 3" xfId="4465"/>
    <cellStyle name="표준 937 4" xfId="6055"/>
    <cellStyle name="표준 937_M.S" xfId="8349"/>
    <cellStyle name="표준 938" xfId="1283"/>
    <cellStyle name="표준 938 2" xfId="2874"/>
    <cellStyle name="표준 938 3" xfId="4466"/>
    <cellStyle name="표준 938 4" xfId="6056"/>
    <cellStyle name="표준 938_M.S" xfId="8350"/>
    <cellStyle name="표준 939" xfId="1284"/>
    <cellStyle name="표준 939 2" xfId="2875"/>
    <cellStyle name="표준 939 3" xfId="4467"/>
    <cellStyle name="표준 939 4" xfId="6057"/>
    <cellStyle name="표준 939_M.S" xfId="8351"/>
    <cellStyle name="표준 94" xfId="460"/>
    <cellStyle name="표준 940" xfId="1285"/>
    <cellStyle name="표준 940 2" xfId="2876"/>
    <cellStyle name="표준 940 3" xfId="4468"/>
    <cellStyle name="표준 940 4" xfId="6058"/>
    <cellStyle name="표준 940_M.S" xfId="8352"/>
    <cellStyle name="표준 941" xfId="1286"/>
    <cellStyle name="표준 941 2" xfId="2877"/>
    <cellStyle name="표준 941 3" xfId="4469"/>
    <cellStyle name="표준 941 4" xfId="6059"/>
    <cellStyle name="표준 941_M.S" xfId="8353"/>
    <cellStyle name="표준 942" xfId="1287"/>
    <cellStyle name="표준 942 2" xfId="2878"/>
    <cellStyle name="표준 942 3" xfId="4470"/>
    <cellStyle name="표준 942 4" xfId="6060"/>
    <cellStyle name="표준 942_M.S" xfId="8354"/>
    <cellStyle name="표준 943" xfId="1288"/>
    <cellStyle name="표준 943 10" xfId="1843"/>
    <cellStyle name="표준 943 10 2" xfId="3433"/>
    <cellStyle name="표준 943 10 3" xfId="5025"/>
    <cellStyle name="표준 943 10 4" xfId="6615"/>
    <cellStyle name="표준 943 10_M.S" xfId="8356"/>
    <cellStyle name="표준 943 11" xfId="1906"/>
    <cellStyle name="표준 943 11 2" xfId="3496"/>
    <cellStyle name="표준 943 11 3" xfId="5088"/>
    <cellStyle name="표준 943 11 4" xfId="6678"/>
    <cellStyle name="표준 943 11_M.S" xfId="8357"/>
    <cellStyle name="표준 943 12" xfId="1966"/>
    <cellStyle name="표준 943 12 2" xfId="3556"/>
    <cellStyle name="표준 943 12 3" xfId="5148"/>
    <cellStyle name="표준 943 12 4" xfId="6738"/>
    <cellStyle name="표준 943 12_M.S" xfId="8358"/>
    <cellStyle name="표준 943 13" xfId="2030"/>
    <cellStyle name="표준 943 13 2" xfId="3620"/>
    <cellStyle name="표준 943 13 3" xfId="5212"/>
    <cellStyle name="표준 943 13 4" xfId="6802"/>
    <cellStyle name="표준 943 13_M.S" xfId="8359"/>
    <cellStyle name="표준 943 14" xfId="2879"/>
    <cellStyle name="표준 943 15" xfId="4471"/>
    <cellStyle name="표준 943 16" xfId="6061"/>
    <cellStyle name="표준 943 2" xfId="1325"/>
    <cellStyle name="표준 943 2 2" xfId="2916"/>
    <cellStyle name="표준 943 2 3" xfId="4508"/>
    <cellStyle name="표준 943 2 4" xfId="6098"/>
    <cellStyle name="표준 943 2_M.S" xfId="8360"/>
    <cellStyle name="표준 943 3" xfId="1388"/>
    <cellStyle name="표준 943 3 2" xfId="2979"/>
    <cellStyle name="표준 943 3 3" xfId="4571"/>
    <cellStyle name="표준 943 3 4" xfId="6161"/>
    <cellStyle name="표준 943 3_M.S" xfId="8361"/>
    <cellStyle name="표준 943 4" xfId="1453"/>
    <cellStyle name="표준 943 4 2" xfId="3044"/>
    <cellStyle name="표준 943 4 3" xfId="4636"/>
    <cellStyle name="표준 943 4 4" xfId="6226"/>
    <cellStyle name="표준 943 4_M.S" xfId="8362"/>
    <cellStyle name="표준 943 5" xfId="1517"/>
    <cellStyle name="표준 943 5 2" xfId="3108"/>
    <cellStyle name="표준 943 5 3" xfId="4700"/>
    <cellStyle name="표준 943 5 4" xfId="6290"/>
    <cellStyle name="표준 943 5_M.S" xfId="8363"/>
    <cellStyle name="표준 943 6" xfId="1582"/>
    <cellStyle name="표준 943 6 2" xfId="3173"/>
    <cellStyle name="표준 943 6 3" xfId="4765"/>
    <cellStyle name="표준 943 6 4" xfId="6355"/>
    <cellStyle name="표준 943 6_M.S" xfId="8364"/>
    <cellStyle name="표준 943 7" xfId="1646"/>
    <cellStyle name="표준 943 7 2" xfId="3237"/>
    <cellStyle name="표준 943 7 3" xfId="4829"/>
    <cellStyle name="표준 943 7 4" xfId="6419"/>
    <cellStyle name="표준 943 7_M.S" xfId="8365"/>
    <cellStyle name="표준 943 8" xfId="1711"/>
    <cellStyle name="표준 943 8 2" xfId="3302"/>
    <cellStyle name="표준 943 8 3" xfId="4894"/>
    <cellStyle name="표준 943 8 4" xfId="6484"/>
    <cellStyle name="표준 943 8_M.S" xfId="8366"/>
    <cellStyle name="표준 943 9" xfId="1777"/>
    <cellStyle name="표준 943 9 2" xfId="3368"/>
    <cellStyle name="표준 943 9 3" xfId="4960"/>
    <cellStyle name="표준 943 9 4" xfId="6550"/>
    <cellStyle name="표준 943 9_M.S" xfId="8367"/>
    <cellStyle name="표준 943_M.S" xfId="8355"/>
    <cellStyle name="표준 944" xfId="1289"/>
    <cellStyle name="표준 944 2" xfId="1326"/>
    <cellStyle name="표준 944 2 2" xfId="2917"/>
    <cellStyle name="표준 944 2 3" xfId="4509"/>
    <cellStyle name="표준 944 2 4" xfId="6099"/>
    <cellStyle name="표준 944 2_M.S" xfId="8369"/>
    <cellStyle name="표준 944 3" xfId="2880"/>
    <cellStyle name="표준 944 4" xfId="4472"/>
    <cellStyle name="표준 944 5" xfId="6062"/>
    <cellStyle name="표준 944_M.S" xfId="8368"/>
    <cellStyle name="표준 945" xfId="1290"/>
    <cellStyle name="표준 945 10" xfId="6063"/>
    <cellStyle name="표준 945 2" xfId="1389"/>
    <cellStyle name="표준 945 2 2" xfId="2980"/>
    <cellStyle name="표준 945 2 3" xfId="4572"/>
    <cellStyle name="표준 945 2 4" xfId="6162"/>
    <cellStyle name="표준 945 2_M.S" xfId="8371"/>
    <cellStyle name="표준 945 3" xfId="1462"/>
    <cellStyle name="표준 945 3 2" xfId="3053"/>
    <cellStyle name="표준 945 3 3" xfId="4645"/>
    <cellStyle name="표준 945 3 4" xfId="6235"/>
    <cellStyle name="표준 945 3_M.S" xfId="8372"/>
    <cellStyle name="표준 945 4" xfId="1526"/>
    <cellStyle name="표준 945 4 2" xfId="3117"/>
    <cellStyle name="표준 945 4 3" xfId="4709"/>
    <cellStyle name="표준 945 4 4" xfId="6299"/>
    <cellStyle name="표준 945 4_M.S" xfId="8373"/>
    <cellStyle name="표준 945 5" xfId="1572"/>
    <cellStyle name="표준 945 5 2" xfId="3163"/>
    <cellStyle name="표준 945 5 3" xfId="4755"/>
    <cellStyle name="표준 945 5 4" xfId="6345"/>
    <cellStyle name="표준 945 5_M.S" xfId="8374"/>
    <cellStyle name="표준 945 6" xfId="1655"/>
    <cellStyle name="표준 945 6 2" xfId="3246"/>
    <cellStyle name="표준 945 6 3" xfId="4838"/>
    <cellStyle name="표준 945 6 4" xfId="6428"/>
    <cellStyle name="표준 945 6_M.S" xfId="8375"/>
    <cellStyle name="표준 945 7" xfId="1720"/>
    <cellStyle name="표준 945 7 2" xfId="3311"/>
    <cellStyle name="표준 945 7 3" xfId="4903"/>
    <cellStyle name="표준 945 7 4" xfId="6493"/>
    <cellStyle name="표준 945 7_M.S" xfId="8376"/>
    <cellStyle name="표준 945 8" xfId="2881"/>
    <cellStyle name="표준 945 9" xfId="4473"/>
    <cellStyle name="표준 945_M.S" xfId="8370"/>
    <cellStyle name="표준 946" xfId="1416"/>
    <cellStyle name="표준 946 2" xfId="1452"/>
    <cellStyle name="표준 946 2 2" xfId="3043"/>
    <cellStyle name="표준 946 2 3" xfId="4635"/>
    <cellStyle name="표준 946 2 4" xfId="6225"/>
    <cellStyle name="표준 946 2_M.S" xfId="8378"/>
    <cellStyle name="표준 946 3" xfId="1516"/>
    <cellStyle name="표준 946 3 2" xfId="3107"/>
    <cellStyle name="표준 946 3 3" xfId="4699"/>
    <cellStyle name="표준 946 3 4" xfId="6289"/>
    <cellStyle name="표준 946 3_M.S" xfId="8379"/>
    <cellStyle name="표준 946 4" xfId="1583"/>
    <cellStyle name="표준 946 4 2" xfId="3174"/>
    <cellStyle name="표준 946 4 3" xfId="4766"/>
    <cellStyle name="표준 946 4 4" xfId="6356"/>
    <cellStyle name="표준 946 4_M.S" xfId="8380"/>
    <cellStyle name="표준 946 5" xfId="1645"/>
    <cellStyle name="표준 946 5 2" xfId="3236"/>
    <cellStyle name="표준 946 5 3" xfId="4828"/>
    <cellStyle name="표준 946 5 4" xfId="6418"/>
    <cellStyle name="표준 946 5_M.S" xfId="8381"/>
    <cellStyle name="표준 946 6" xfId="1710"/>
    <cellStyle name="표준 946 6 2" xfId="3301"/>
    <cellStyle name="표준 946 6 3" xfId="4893"/>
    <cellStyle name="표준 946 6 4" xfId="6483"/>
    <cellStyle name="표준 946 6_M.S" xfId="8382"/>
    <cellStyle name="표준 946 7" xfId="3007"/>
    <cellStyle name="표준 946 8" xfId="4599"/>
    <cellStyle name="표준 946 9" xfId="6189"/>
    <cellStyle name="표준 946_M.S" xfId="8377"/>
    <cellStyle name="표준 947" xfId="1417"/>
    <cellStyle name="표준 947 10" xfId="1967"/>
    <cellStyle name="표준 947 10 2" xfId="3557"/>
    <cellStyle name="표준 947 10 3" xfId="5149"/>
    <cellStyle name="표준 947 10 4" xfId="6739"/>
    <cellStyle name="표준 947 10_M.S" xfId="8384"/>
    <cellStyle name="표준 947 11" xfId="2029"/>
    <cellStyle name="표준 947 11 2" xfId="3619"/>
    <cellStyle name="표준 947 11 3" xfId="5211"/>
    <cellStyle name="표준 947 11 4" xfId="6801"/>
    <cellStyle name="표준 947 11_M.S" xfId="8385"/>
    <cellStyle name="표준 947 12" xfId="3008"/>
    <cellStyle name="표준 947 13" xfId="4600"/>
    <cellStyle name="표준 947 14" xfId="6190"/>
    <cellStyle name="표준 947 2" xfId="1454"/>
    <cellStyle name="표준 947 2 2" xfId="3045"/>
    <cellStyle name="표준 947 2 3" xfId="4637"/>
    <cellStyle name="표준 947 2 4" xfId="6227"/>
    <cellStyle name="표준 947 2_M.S" xfId="8386"/>
    <cellStyle name="표준 947 3" xfId="1518"/>
    <cellStyle name="표준 947 3 2" xfId="3109"/>
    <cellStyle name="표준 947 3 3" xfId="4701"/>
    <cellStyle name="표준 947 3 4" xfId="6291"/>
    <cellStyle name="표준 947 3_M.S" xfId="8387"/>
    <cellStyle name="표준 947 4" xfId="1581"/>
    <cellStyle name="표준 947 4 2" xfId="3172"/>
    <cellStyle name="표준 947 4 3" xfId="4764"/>
    <cellStyle name="표준 947 4 4" xfId="6354"/>
    <cellStyle name="표준 947 4_M.S" xfId="8388"/>
    <cellStyle name="표준 947 5" xfId="1647"/>
    <cellStyle name="표준 947 5 2" xfId="3238"/>
    <cellStyle name="표준 947 5 3" xfId="4830"/>
    <cellStyle name="표준 947 5 4" xfId="6420"/>
    <cellStyle name="표준 947 5_M.S" xfId="8389"/>
    <cellStyle name="표준 947 6" xfId="1712"/>
    <cellStyle name="표준 947 6 2" xfId="3303"/>
    <cellStyle name="표준 947 6 3" xfId="4895"/>
    <cellStyle name="표준 947 6 4" xfId="6485"/>
    <cellStyle name="표준 947 6_M.S" xfId="8390"/>
    <cellStyle name="표준 947 7" xfId="1778"/>
    <cellStyle name="표준 947 7 2" xfId="3369"/>
    <cellStyle name="표준 947 7 3" xfId="4961"/>
    <cellStyle name="표준 947 7 4" xfId="6551"/>
    <cellStyle name="표준 947 7_M.S" xfId="8391"/>
    <cellStyle name="표준 947 8" xfId="1842"/>
    <cellStyle name="표준 947 8 2" xfId="3432"/>
    <cellStyle name="표준 947 8 3" xfId="5024"/>
    <cellStyle name="표준 947 8 4" xfId="6614"/>
    <cellStyle name="표준 947 8_M.S" xfId="8392"/>
    <cellStyle name="표준 947 9" xfId="1905"/>
    <cellStyle name="표준 947 9 2" xfId="3495"/>
    <cellStyle name="표준 947 9 3" xfId="5087"/>
    <cellStyle name="표준 947 9 4" xfId="6677"/>
    <cellStyle name="표준 947 9_M.S" xfId="8393"/>
    <cellStyle name="표준 947_M.S" xfId="8383"/>
    <cellStyle name="표준 948" xfId="1546"/>
    <cellStyle name="표준 948 2" xfId="3137"/>
    <cellStyle name="표준 948 3" xfId="4729"/>
    <cellStyle name="표준 948 4" xfId="6319"/>
    <cellStyle name="표준 948_M.S" xfId="8394"/>
    <cellStyle name="표준 949" xfId="1675"/>
    <cellStyle name="표준 949 2" xfId="3266"/>
    <cellStyle name="표준 949 3" xfId="4858"/>
    <cellStyle name="표준 949 4" xfId="6448"/>
    <cellStyle name="표준 949_M.S" xfId="8395"/>
    <cellStyle name="표준 95" xfId="461"/>
    <cellStyle name="표준 950" xfId="1740"/>
    <cellStyle name="표준 950 2" xfId="3331"/>
    <cellStyle name="표준 950 3" xfId="4923"/>
    <cellStyle name="표준 950 4" xfId="6513"/>
    <cellStyle name="표준 950_M.S" xfId="8396"/>
    <cellStyle name="표준 951" xfId="1741"/>
    <cellStyle name="표준 951 2" xfId="1786"/>
    <cellStyle name="표준 951 2 2" xfId="3377"/>
    <cellStyle name="표준 951 2 3" xfId="4969"/>
    <cellStyle name="표준 951 2 4" xfId="6559"/>
    <cellStyle name="표준 951 2_M.S" xfId="8398"/>
    <cellStyle name="표준 951 3" xfId="1838"/>
    <cellStyle name="표준 951 3 2" xfId="3428"/>
    <cellStyle name="표준 951 3 3" xfId="5020"/>
    <cellStyle name="표준 951 3 4" xfId="6610"/>
    <cellStyle name="표준 951 3_M.S" xfId="8399"/>
    <cellStyle name="표준 951 4" xfId="1901"/>
    <cellStyle name="표준 951 4 2" xfId="3491"/>
    <cellStyle name="표준 951 4 3" xfId="5083"/>
    <cellStyle name="표준 951 4 4" xfId="6673"/>
    <cellStyle name="표준 951 4_M.S" xfId="8400"/>
    <cellStyle name="표준 951 5" xfId="1975"/>
    <cellStyle name="표준 951 5 2" xfId="3565"/>
    <cellStyle name="표준 951 5 3" xfId="5157"/>
    <cellStyle name="표준 951 5 4" xfId="6747"/>
    <cellStyle name="표준 951 5_M.S" xfId="8401"/>
    <cellStyle name="표준 951 6" xfId="2025"/>
    <cellStyle name="표준 951 6 2" xfId="3615"/>
    <cellStyle name="표준 951 6 3" xfId="5207"/>
    <cellStyle name="표준 951 6 4" xfId="6797"/>
    <cellStyle name="표준 951 6_M.S" xfId="8402"/>
    <cellStyle name="표준 951 7" xfId="3332"/>
    <cellStyle name="표준 951 8" xfId="4924"/>
    <cellStyle name="표준 951 9" xfId="6514"/>
    <cellStyle name="표준 951_M.S" xfId="8397"/>
    <cellStyle name="표준 952" xfId="1742"/>
    <cellStyle name="표준 952 2" xfId="1773"/>
    <cellStyle name="표준 952 2 2" xfId="3364"/>
    <cellStyle name="표준 952 2 3" xfId="4956"/>
    <cellStyle name="표준 952 2 4" xfId="6546"/>
    <cellStyle name="표준 952 2_M.S" xfId="8404"/>
    <cellStyle name="표준 952 3" xfId="1844"/>
    <cellStyle name="표준 952 3 2" xfId="3434"/>
    <cellStyle name="표준 952 3 3" xfId="5026"/>
    <cellStyle name="표준 952 3 4" xfId="6616"/>
    <cellStyle name="표준 952 3_M.S" xfId="8405"/>
    <cellStyle name="표준 952 4" xfId="1907"/>
    <cellStyle name="표준 952 4 2" xfId="3497"/>
    <cellStyle name="표준 952 4 3" xfId="5089"/>
    <cellStyle name="표준 952 4 4" xfId="6679"/>
    <cellStyle name="표준 952 4_M.S" xfId="8406"/>
    <cellStyle name="표준 952 5" xfId="1962"/>
    <cellStyle name="표준 952 5 2" xfId="3552"/>
    <cellStyle name="표준 952 5 3" xfId="5144"/>
    <cellStyle name="표준 952 5 4" xfId="6734"/>
    <cellStyle name="표준 952 5_M.S" xfId="8407"/>
    <cellStyle name="표준 952 6" xfId="2031"/>
    <cellStyle name="표준 952 6 2" xfId="3621"/>
    <cellStyle name="표준 952 6 3" xfId="5213"/>
    <cellStyle name="표준 952 6 4" xfId="6803"/>
    <cellStyle name="표준 952 6_M.S" xfId="8408"/>
    <cellStyle name="표준 952 7" xfId="3333"/>
    <cellStyle name="표준 952 8" xfId="4925"/>
    <cellStyle name="표준 952 9" xfId="6515"/>
    <cellStyle name="표준 952_M.S" xfId="8403"/>
    <cellStyle name="표준 953" xfId="1743"/>
    <cellStyle name="표준 953 2" xfId="1772"/>
    <cellStyle name="표준 953 2 2" xfId="3363"/>
    <cellStyle name="표준 953 2 3" xfId="4955"/>
    <cellStyle name="표준 953 2 4" xfId="6545"/>
    <cellStyle name="표준 953 2_M.S" xfId="8410"/>
    <cellStyle name="표준 953 3" xfId="1832"/>
    <cellStyle name="표준 953 3 2" xfId="3422"/>
    <cellStyle name="표준 953 3 3" xfId="5014"/>
    <cellStyle name="표준 953 3 4" xfId="6604"/>
    <cellStyle name="표준 953 3_M.S" xfId="8411"/>
    <cellStyle name="표준 953 4" xfId="1895"/>
    <cellStyle name="표준 953 4 2" xfId="3485"/>
    <cellStyle name="표준 953 4 3" xfId="5077"/>
    <cellStyle name="표준 953 4 4" xfId="6667"/>
    <cellStyle name="표준 953 4_M.S" xfId="8412"/>
    <cellStyle name="표준 953 5" xfId="1961"/>
    <cellStyle name="표준 953 5 2" xfId="3551"/>
    <cellStyle name="표준 953 5 3" xfId="5143"/>
    <cellStyle name="표준 953 5 4" xfId="6733"/>
    <cellStyle name="표준 953 5_M.S" xfId="8413"/>
    <cellStyle name="표준 953 6" xfId="2019"/>
    <cellStyle name="표준 953 6 2" xfId="3609"/>
    <cellStyle name="표준 953 6 3" xfId="5201"/>
    <cellStyle name="표준 953 6 4" xfId="6791"/>
    <cellStyle name="표준 953 6_M.S" xfId="8414"/>
    <cellStyle name="표준 953 7" xfId="3334"/>
    <cellStyle name="표준 953 8" xfId="4926"/>
    <cellStyle name="표준 953 9" xfId="6516"/>
    <cellStyle name="표준 953_M.S" xfId="8409"/>
    <cellStyle name="표준 954" xfId="1806"/>
    <cellStyle name="표준 954 2" xfId="3397"/>
    <cellStyle name="표준 954 3" xfId="4989"/>
    <cellStyle name="표준 954 4" xfId="6579"/>
    <cellStyle name="표준 954_M.S" xfId="8415"/>
    <cellStyle name="표준 955" xfId="1870"/>
    <cellStyle name="표준 955 2" xfId="3460"/>
    <cellStyle name="표준 955 3" xfId="5052"/>
    <cellStyle name="표준 955 4" xfId="6642"/>
    <cellStyle name="표준 955_M.S" xfId="8416"/>
    <cellStyle name="표준 956" xfId="2057"/>
    <cellStyle name="표준 957" xfId="3647"/>
    <cellStyle name="표준 958" xfId="3648"/>
    <cellStyle name="표준 959" xfId="3649"/>
    <cellStyle name="표준 96" xfId="462"/>
    <cellStyle name="표준 960" xfId="5239"/>
    <cellStyle name="표준 961" xfId="6831"/>
    <cellStyle name="표준 962" xfId="6832"/>
    <cellStyle name="표준 97" xfId="463"/>
    <cellStyle name="표준 98" xfId="464"/>
    <cellStyle name="표준 99" xfId="46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FF66"/>
      <color rgb="FF99FF99"/>
      <color rgb="FF99FF66"/>
      <color rgb="FF66FF33"/>
      <color rgb="FFFFFF66"/>
      <color rgb="FFFFCCFF"/>
      <color rgb="FFFFE1FF"/>
      <color rgb="FF99FF33"/>
      <color rgb="FF66FFFF"/>
      <color rgb="FFFF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800" b="1" i="0" u="none" strike="noStrike" baseline="0"/>
              <a:t>'23</a:t>
            </a:r>
            <a:r>
              <a:rPr lang="ko-KR" altLang="ko-KR" sz="1800" b="1" i="0" u="none" strike="noStrike" baseline="0"/>
              <a:t>년</a:t>
            </a:r>
            <a:r>
              <a:rPr lang="en-US" altLang="ko-KR" sz="1800" b="1" i="0" u="none" strike="noStrike" baseline="0"/>
              <a:t> </a:t>
            </a:r>
            <a:r>
              <a:rPr lang="ko-KR" altLang="en-US" sz="1800" b="1" i="0" u="none" strike="noStrike" baseline="0"/>
              <a:t>동복</a:t>
            </a:r>
            <a:r>
              <a:rPr lang="en-US" altLang="ko-KR" baseline="0"/>
              <a:t> (22F+23N) </a:t>
            </a:r>
            <a:r>
              <a:rPr lang="ko-KR" altLang="en-US" baseline="0"/>
              <a:t>학교주관구매 낙찰 학생수</a:t>
            </a:r>
            <a:endParaRPr lang="en-US" altLang="ko-KR" baseline="0"/>
          </a:p>
        </c:rich>
      </c:tx>
      <c:layout>
        <c:manualLayout>
          <c:xMode val="edge"/>
          <c:yMode val="edge"/>
          <c:x val="0.37432474276230843"/>
          <c:y val="0"/>
        </c:manualLayout>
      </c:layout>
    </c:title>
    <c:plotArea>
      <c:layout>
        <c:manualLayout>
          <c:layoutTarget val="inner"/>
          <c:xMode val="edge"/>
          <c:yMode val="edge"/>
          <c:x val="6.3701616278564535E-3"/>
          <c:y val="9.9310613517060373E-2"/>
          <c:w val="0.98257080501297056"/>
          <c:h val="0.80069526465496565"/>
        </c:manualLayout>
      </c:layout>
      <c:barChart>
        <c:barDir val="col"/>
        <c:grouping val="clustered"/>
        <c:ser>
          <c:idx val="0"/>
          <c:order val="0"/>
          <c:tx>
            <c:strRef>
              <c:f>'# 동복'!$C$4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동복'!$C$5:$C$10</c:f>
              <c:numCache>
                <c:formatCode>_-* #,##0_-;\-* #,##0_-;_-* "-"_-;_-@_-</c:formatCode>
                <c:ptCount val="6"/>
                <c:pt idx="0">
                  <c:v>140</c:v>
                </c:pt>
                <c:pt idx="1">
                  <c:v>4518</c:v>
                </c:pt>
                <c:pt idx="2">
                  <c:v>0</c:v>
                </c:pt>
                <c:pt idx="3">
                  <c:v>5878</c:v>
                </c:pt>
                <c:pt idx="4">
                  <c:v>5252</c:v>
                </c:pt>
                <c:pt idx="5">
                  <c:v>1835</c:v>
                </c:pt>
              </c:numCache>
            </c:numRef>
          </c:val>
        </c:ser>
        <c:ser>
          <c:idx val="2"/>
          <c:order val="1"/>
          <c:tx>
            <c:strRef>
              <c:f>'# 동복'!$D$4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동복'!$D$5:$D$10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4630</c:v>
                </c:pt>
                <c:pt idx="2">
                  <c:v>0</c:v>
                </c:pt>
                <c:pt idx="3">
                  <c:v>4443</c:v>
                </c:pt>
                <c:pt idx="4">
                  <c:v>4204</c:v>
                </c:pt>
                <c:pt idx="5">
                  <c:v>484</c:v>
                </c:pt>
              </c:numCache>
            </c:numRef>
          </c:val>
        </c:ser>
        <c:ser>
          <c:idx val="1"/>
          <c:order val="2"/>
          <c:tx>
            <c:strRef>
              <c:f>'# 동복'!$E$4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동복'!$E$5:$E$10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3289</c:v>
                </c:pt>
                <c:pt idx="2">
                  <c:v>0</c:v>
                </c:pt>
                <c:pt idx="3">
                  <c:v>4478</c:v>
                </c:pt>
                <c:pt idx="4">
                  <c:v>4293</c:v>
                </c:pt>
                <c:pt idx="5">
                  <c:v>750</c:v>
                </c:pt>
              </c:numCache>
            </c:numRef>
          </c:val>
        </c:ser>
        <c:ser>
          <c:idx val="3"/>
          <c:order val="3"/>
          <c:tx>
            <c:strRef>
              <c:f>'# 동복'!$F$4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동복'!$F$5:$F$10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4185</c:v>
                </c:pt>
                <c:pt idx="2">
                  <c:v>0</c:v>
                </c:pt>
                <c:pt idx="3">
                  <c:v>5589</c:v>
                </c:pt>
                <c:pt idx="4">
                  <c:v>3280</c:v>
                </c:pt>
                <c:pt idx="5">
                  <c:v>731</c:v>
                </c:pt>
              </c:numCache>
            </c:numRef>
          </c:val>
        </c:ser>
        <c:ser>
          <c:idx val="6"/>
          <c:order val="4"/>
          <c:tx>
            <c:strRef>
              <c:f>'# 동복'!$G$4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dLbls>
            <c:spPr>
              <a:noFill/>
            </c:spPr>
            <c:showVal val="1"/>
          </c:dLbls>
          <c:cat>
            <c:strRef>
              <c:f>'# 동복'!$B$5:$B$10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동복'!$G$5:$G$10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3225</c:v>
                </c:pt>
                <c:pt idx="2">
                  <c:v>0</c:v>
                </c:pt>
                <c:pt idx="3">
                  <c:v>6854</c:v>
                </c:pt>
                <c:pt idx="4">
                  <c:v>6850</c:v>
                </c:pt>
                <c:pt idx="5">
                  <c:v>1260</c:v>
                </c:pt>
              </c:numCache>
            </c:numRef>
          </c:val>
        </c:ser>
        <c:dLbls>
          <c:showVal val="1"/>
        </c:dLbls>
        <c:axId val="179991296"/>
        <c:axId val="179992832"/>
      </c:barChart>
      <c:catAx>
        <c:axId val="17999129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79992832"/>
        <c:crosses val="autoZero"/>
        <c:auto val="1"/>
        <c:lblAlgn val="ctr"/>
        <c:lblOffset val="100"/>
      </c:catAx>
      <c:valAx>
        <c:axId val="179992832"/>
        <c:scaling>
          <c:orientation val="minMax"/>
        </c:scaling>
        <c:delete val="1"/>
        <c:axPos val="l"/>
        <c:numFmt formatCode="_-* #,##0_-;\-* #,##0_-;_-* &quot;-&quot;_-;_-@_-" sourceLinked="1"/>
        <c:tickLblPos val="none"/>
        <c:crossAx val="17999129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2760380258373778"/>
          <c:y val="8.0069444444444526E-2"/>
          <c:w val="0.35536202172233688"/>
          <c:h val="5.3963391294839104E-2"/>
        </c:manualLayout>
      </c:layout>
      <c:txPr>
        <a:bodyPr/>
        <a:lstStyle/>
        <a:p>
          <a:pPr>
            <a:defRPr sz="1100"/>
          </a:pPr>
          <a:endParaRPr lang="ko-KR"/>
        </a:p>
      </c:txPr>
    </c:legend>
    <c:plotVisOnly val="1"/>
  </c:chart>
  <c:spPr>
    <a:effectLst/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'23</a:t>
            </a:r>
            <a:r>
              <a:rPr lang="ko-KR" altLang="en-US" sz="1800" b="1" i="0" baseline="0"/>
              <a:t>년 동복</a:t>
            </a:r>
            <a:r>
              <a:rPr lang="en-US" altLang="ko-KR" sz="1800" b="1" i="0" baseline="0"/>
              <a:t> (22F+23N)</a:t>
            </a:r>
            <a:r>
              <a:rPr lang="en-US" altLang="ko-KR" sz="1800" b="1" i="0" u="none" strike="noStrike" baseline="0"/>
              <a:t> </a:t>
            </a:r>
            <a:r>
              <a:rPr lang="ko-KR" altLang="ko-KR" sz="1800" b="1" i="0" baseline="0"/>
              <a:t>학교주관구매 낙찰 </a:t>
            </a:r>
            <a:r>
              <a:rPr lang="ko-KR" altLang="en-US" sz="1800" b="1" i="0" baseline="0"/>
              <a:t>학교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</c:title>
    <c:plotArea>
      <c:layout>
        <c:manualLayout>
          <c:layoutTarget val="inner"/>
          <c:xMode val="edge"/>
          <c:yMode val="edge"/>
          <c:x val="0"/>
          <c:y val="0.11682479716111629"/>
          <c:w val="0.98247710075659656"/>
          <c:h val="0.81640169488617864"/>
        </c:manualLayout>
      </c:layout>
      <c:barChart>
        <c:barDir val="col"/>
        <c:grouping val="clustered"/>
        <c:ser>
          <c:idx val="0"/>
          <c:order val="0"/>
          <c:tx>
            <c:strRef>
              <c:f>'# 동복'!$C$13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동복'!$C$14:$C$19</c:f>
              <c:numCache>
                <c:formatCode>_-* #,##0_-;\-* #,##0_-;_-* "-"_-;_-@_-</c:formatCode>
                <c:ptCount val="6"/>
                <c:pt idx="0">
                  <c:v>1</c:v>
                </c:pt>
                <c:pt idx="1">
                  <c:v>33</c:v>
                </c:pt>
                <c:pt idx="2">
                  <c:v>0</c:v>
                </c:pt>
                <c:pt idx="3">
                  <c:v>36</c:v>
                </c:pt>
                <c:pt idx="4">
                  <c:v>31</c:v>
                </c:pt>
                <c:pt idx="5">
                  <c:v>19</c:v>
                </c:pt>
              </c:numCache>
            </c:numRef>
          </c:val>
        </c:ser>
        <c:ser>
          <c:idx val="2"/>
          <c:order val="1"/>
          <c:tx>
            <c:strRef>
              <c:f>'# 동복'!$D$13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동복'!$D$14:$D$19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29</c:v>
                </c:pt>
                <c:pt idx="4">
                  <c:v>28</c:v>
                </c:pt>
                <c:pt idx="5">
                  <c:v>4</c:v>
                </c:pt>
              </c:numCache>
            </c:numRef>
          </c:val>
        </c:ser>
        <c:ser>
          <c:idx val="1"/>
          <c:order val="2"/>
          <c:tx>
            <c:strRef>
              <c:f>'# 동복'!$E$13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동복'!$E$14:$E$19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30</c:v>
                </c:pt>
                <c:pt idx="4">
                  <c:v>25</c:v>
                </c:pt>
                <c:pt idx="5">
                  <c:v>7</c:v>
                </c:pt>
              </c:numCache>
            </c:numRef>
          </c:val>
        </c:ser>
        <c:ser>
          <c:idx val="3"/>
          <c:order val="3"/>
          <c:tx>
            <c:strRef>
              <c:f>'# 동복'!$F$13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동복'!$F$14:$F$19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37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</c:ser>
        <c:ser>
          <c:idx val="6"/>
          <c:order val="4"/>
          <c:tx>
            <c:strRef>
              <c:f>'# 동복'!$G$13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dLbls>
            <c:spPr>
              <a:ln>
                <a:noFill/>
              </a:ln>
            </c:spPr>
            <c:showVal val="1"/>
          </c:dLbls>
          <c:cat>
            <c:strRef>
              <c:f>'# 동복'!$B$14:$B$19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동복'!$G$14:$G$19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43</c:v>
                </c:pt>
                <c:pt idx="4">
                  <c:v>34</c:v>
                </c:pt>
                <c:pt idx="5">
                  <c:v>9</c:v>
                </c:pt>
              </c:numCache>
            </c:numRef>
          </c:val>
        </c:ser>
        <c:dLbls>
          <c:showVal val="1"/>
        </c:dLbls>
        <c:axId val="180346240"/>
        <c:axId val="180372608"/>
      </c:barChart>
      <c:catAx>
        <c:axId val="1803462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372608"/>
        <c:crosses val="autoZero"/>
        <c:auto val="1"/>
        <c:lblAlgn val="ctr"/>
        <c:lblOffset val="100"/>
      </c:catAx>
      <c:valAx>
        <c:axId val="180372608"/>
        <c:scaling>
          <c:orientation val="minMax"/>
        </c:scaling>
        <c:delete val="1"/>
        <c:axPos val="l"/>
        <c:numFmt formatCode="_-* #,##0_-;\-* #,##0_-;_-* &quot;-&quot;_-;_-@_-" sourceLinked="1"/>
        <c:tickLblPos val="none"/>
        <c:crossAx val="1803462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295980942533282"/>
          <c:y val="6.8005215123859181E-2"/>
          <c:w val="0.33150024172603082"/>
          <c:h val="5.9248871596395955E-2"/>
        </c:manualLayout>
      </c:layout>
      <c:txPr>
        <a:bodyPr/>
        <a:lstStyle/>
        <a:p>
          <a:pPr>
            <a:defRPr sz="1100"/>
          </a:pPr>
          <a:endParaRPr lang="ko-KR"/>
        </a:p>
      </c:txPr>
    </c:legend>
    <c:plotVisOnly val="1"/>
  </c:chart>
  <c:spPr>
    <a:effectLst/>
  </c:spPr>
  <c:printSettings>
    <c:headerFooter/>
    <c:pageMargins b="0.7480314960636496" l="0.70866141732291565" r="0.70866141732291565" t="0.7480314960636496" header="0.31496062992152668" footer="0.31496062992152668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'22</a:t>
            </a:r>
            <a:r>
              <a:rPr lang="ko-KR" altLang="ko-KR" sz="1800" b="1" i="0" baseline="0"/>
              <a:t>년</a:t>
            </a:r>
            <a:r>
              <a:rPr lang="en-US" altLang="ko-KR" sz="1800" b="1" i="0" baseline="0"/>
              <a:t> </a:t>
            </a:r>
            <a:r>
              <a:rPr lang="ko-KR" altLang="en-US" sz="1800" b="1" i="0" baseline="0"/>
              <a:t>하복 </a:t>
            </a:r>
            <a:r>
              <a:rPr lang="en-US" altLang="ko-KR" sz="1800" b="1" i="0" baseline="0"/>
              <a:t>(22S)</a:t>
            </a:r>
            <a:r>
              <a:rPr lang="ko-KR" altLang="ko-KR" sz="1800" b="1" i="0" baseline="0"/>
              <a:t> 학교주관구매 낙찰 </a:t>
            </a:r>
            <a:r>
              <a:rPr lang="ko-KR" altLang="en-US" sz="1800" b="1" i="0" baseline="0"/>
              <a:t>학생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'# 하복'!$C$4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하복'!$C$5:$C$10</c:f>
              <c:numCache>
                <c:formatCode>_-* #,##0_-;\-* #,##0_-;_-* "-"_-;_-@_-</c:formatCode>
                <c:ptCount val="6"/>
                <c:pt idx="0">
                  <c:v>33162</c:v>
                </c:pt>
                <c:pt idx="1">
                  <c:v>45487</c:v>
                </c:pt>
                <c:pt idx="2">
                  <c:v>22894</c:v>
                </c:pt>
                <c:pt idx="3">
                  <c:v>16093</c:v>
                </c:pt>
                <c:pt idx="4">
                  <c:v>16938</c:v>
                </c:pt>
                <c:pt idx="5">
                  <c:v>21736</c:v>
                </c:pt>
              </c:numCache>
            </c:numRef>
          </c:val>
        </c:ser>
        <c:ser>
          <c:idx val="2"/>
          <c:order val="1"/>
          <c:tx>
            <c:strRef>
              <c:f>'# 하복'!$D$4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하복'!$D$5:$D$10</c:f>
              <c:numCache>
                <c:formatCode>_-* #,##0_-;\-* #,##0_-;_-* "-"_-;_-@_-</c:formatCode>
                <c:ptCount val="6"/>
                <c:pt idx="0">
                  <c:v>32474</c:v>
                </c:pt>
                <c:pt idx="1">
                  <c:v>47936</c:v>
                </c:pt>
                <c:pt idx="2">
                  <c:v>19628</c:v>
                </c:pt>
                <c:pt idx="3">
                  <c:v>14879</c:v>
                </c:pt>
                <c:pt idx="4">
                  <c:v>16552</c:v>
                </c:pt>
                <c:pt idx="5">
                  <c:v>14202</c:v>
                </c:pt>
              </c:numCache>
            </c:numRef>
          </c:val>
        </c:ser>
        <c:ser>
          <c:idx val="1"/>
          <c:order val="2"/>
          <c:tx>
            <c:strRef>
              <c:f>'# 하복'!$E$4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하복'!$E$5:$E$10</c:f>
              <c:numCache>
                <c:formatCode>_-* #,##0_-;\-* #,##0_-;_-* "-"_-;_-@_-</c:formatCode>
                <c:ptCount val="6"/>
                <c:pt idx="0">
                  <c:v>24909</c:v>
                </c:pt>
                <c:pt idx="1">
                  <c:v>36512</c:v>
                </c:pt>
                <c:pt idx="2">
                  <c:v>16711</c:v>
                </c:pt>
                <c:pt idx="3">
                  <c:v>14610</c:v>
                </c:pt>
                <c:pt idx="4">
                  <c:v>10607</c:v>
                </c:pt>
                <c:pt idx="5">
                  <c:v>12944</c:v>
                </c:pt>
              </c:numCache>
            </c:numRef>
          </c:val>
        </c:ser>
        <c:ser>
          <c:idx val="3"/>
          <c:order val="3"/>
          <c:tx>
            <c:strRef>
              <c:f>'# 하복'!$F$4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하복'!$F$5:$F$10</c:f>
              <c:numCache>
                <c:formatCode>_-* #,##0_-;\-* #,##0_-;_-* "-"_-;_-@_-</c:formatCode>
                <c:ptCount val="6"/>
                <c:pt idx="0">
                  <c:v>25254</c:v>
                </c:pt>
                <c:pt idx="1">
                  <c:v>43224</c:v>
                </c:pt>
                <c:pt idx="2">
                  <c:v>15137</c:v>
                </c:pt>
                <c:pt idx="3">
                  <c:v>14014</c:v>
                </c:pt>
                <c:pt idx="4">
                  <c:v>11044</c:v>
                </c:pt>
                <c:pt idx="5">
                  <c:v>14162</c:v>
                </c:pt>
              </c:numCache>
            </c:numRef>
          </c:val>
        </c:ser>
        <c:ser>
          <c:idx val="6"/>
          <c:order val="4"/>
          <c:tx>
            <c:strRef>
              <c:f>'# 하복'!$G$4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dLbls>
            <c:spPr>
              <a:ln>
                <a:noFill/>
              </a:ln>
            </c:spPr>
            <c:showVal val="1"/>
          </c:dLbls>
          <c:cat>
            <c:strRef>
              <c:f>'# 하복'!$B$5:$B$10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하복'!$G$5:$G$10</c:f>
              <c:numCache>
                <c:formatCode>_-* #,##0_-;\-* #,##0_-;_-* "-"_-;_-@_-</c:formatCode>
                <c:ptCount val="6"/>
                <c:pt idx="0">
                  <c:v>76495</c:v>
                </c:pt>
                <c:pt idx="1">
                  <c:v>67984</c:v>
                </c:pt>
                <c:pt idx="2">
                  <c:v>20120</c:v>
                </c:pt>
                <c:pt idx="3">
                  <c:v>17944</c:v>
                </c:pt>
                <c:pt idx="4">
                  <c:v>16869</c:v>
                </c:pt>
                <c:pt idx="5">
                  <c:v>17321</c:v>
                </c:pt>
              </c:numCache>
            </c:numRef>
          </c:val>
        </c:ser>
        <c:dLbls>
          <c:showVal val="1"/>
        </c:dLbls>
        <c:axId val="180484352"/>
        <c:axId val="180506624"/>
      </c:barChart>
      <c:catAx>
        <c:axId val="1804843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506624"/>
        <c:crosses val="autoZero"/>
        <c:auto val="1"/>
        <c:lblAlgn val="ctr"/>
        <c:lblOffset val="100"/>
      </c:catAx>
      <c:valAx>
        <c:axId val="180506624"/>
        <c:scaling>
          <c:orientation val="minMax"/>
        </c:scaling>
        <c:delete val="1"/>
        <c:axPos val="l"/>
        <c:numFmt formatCode="_-* #,##0_-;\-* #,##0_-;_-* &quot;-&quot;_-;_-@_-" sourceLinked="1"/>
        <c:tickLblPos val="none"/>
        <c:crossAx val="1804843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946613316717239"/>
          <c:y val="6.4697167755991533E-2"/>
          <c:w val="0.32128394789812131"/>
          <c:h val="5.8393975262896122E-2"/>
        </c:manualLayout>
      </c:layout>
      <c:txPr>
        <a:bodyPr/>
        <a:lstStyle/>
        <a:p>
          <a:pPr>
            <a:defRPr sz="1100"/>
          </a:pPr>
          <a:endParaRPr lang="ko-KR"/>
        </a:p>
      </c:txPr>
    </c:legend>
    <c:plotVisOnly val="1"/>
  </c:chart>
  <c:spPr>
    <a:effectLst/>
  </c:spPr>
  <c:printSettings>
    <c:headerFooter/>
    <c:pageMargins b="0.74803149606365005" l="0.70866141732291565" r="0.70866141732291565" t="0.74803149606365005" header="0.31496062992152696" footer="0.31496062992152696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'22</a:t>
            </a:r>
            <a:r>
              <a:rPr lang="ko-KR" altLang="en-US"/>
              <a:t>년 하복</a:t>
            </a:r>
            <a:r>
              <a:rPr lang="en-US" altLang="ko-KR"/>
              <a:t>(22S)</a:t>
            </a:r>
            <a:r>
              <a:rPr lang="en-US" altLang="ko-KR" baseline="0"/>
              <a:t> </a:t>
            </a:r>
            <a:r>
              <a:rPr lang="ko-KR" altLang="en-US" baseline="0"/>
              <a:t>학교주관구매 낙찰 학교수</a:t>
            </a:r>
            <a:endParaRPr lang="en-US" altLang="ko-KR" baseline="0"/>
          </a:p>
        </c:rich>
      </c:tx>
    </c:title>
    <c:plotArea>
      <c:layout>
        <c:manualLayout>
          <c:layoutTarget val="inner"/>
          <c:xMode val="edge"/>
          <c:yMode val="edge"/>
          <c:x val="8.5470090699245067E-3"/>
          <c:y val="0.1270883912948382"/>
          <c:w val="0.98290598186013856"/>
          <c:h val="0.80069526465484675"/>
        </c:manualLayout>
      </c:layout>
      <c:barChart>
        <c:barDir val="col"/>
        <c:grouping val="clustered"/>
        <c:ser>
          <c:idx val="0"/>
          <c:order val="0"/>
          <c:tx>
            <c:strRef>
              <c:f>'# 하복'!$C$13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하복'!$C$14:$C$19</c:f>
              <c:numCache>
                <c:formatCode>_-* #,##0_-;\-* #,##0_-;_-* "-"_-;_-@_-</c:formatCode>
                <c:ptCount val="6"/>
                <c:pt idx="0">
                  <c:v>170</c:v>
                </c:pt>
                <c:pt idx="1">
                  <c:v>219</c:v>
                </c:pt>
                <c:pt idx="2">
                  <c:v>161</c:v>
                </c:pt>
                <c:pt idx="3">
                  <c:v>105</c:v>
                </c:pt>
                <c:pt idx="4">
                  <c:v>93</c:v>
                </c:pt>
                <c:pt idx="5">
                  <c:v>141</c:v>
                </c:pt>
              </c:numCache>
            </c:numRef>
          </c:val>
        </c:ser>
        <c:ser>
          <c:idx val="2"/>
          <c:order val="1"/>
          <c:tx>
            <c:strRef>
              <c:f>'# 하복'!$D$13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하복'!$D$14:$D$19</c:f>
              <c:numCache>
                <c:formatCode>_-* #,##0_-;\-* #,##0_-;_-* "-"_-;_-@_-</c:formatCode>
                <c:ptCount val="6"/>
                <c:pt idx="0">
                  <c:v>167</c:v>
                </c:pt>
                <c:pt idx="1">
                  <c:v>210</c:v>
                </c:pt>
                <c:pt idx="2">
                  <c:v>125</c:v>
                </c:pt>
                <c:pt idx="3">
                  <c:v>93</c:v>
                </c:pt>
                <c:pt idx="4">
                  <c:v>97</c:v>
                </c:pt>
                <c:pt idx="5">
                  <c:v>83</c:v>
                </c:pt>
              </c:numCache>
            </c:numRef>
          </c:val>
        </c:ser>
        <c:ser>
          <c:idx val="1"/>
          <c:order val="2"/>
          <c:tx>
            <c:strRef>
              <c:f>'# 하복'!$E$13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하복'!$E$14:$E$19</c:f>
              <c:numCache>
                <c:formatCode>_-* #,##0_-;\-* #,##0_-;_-* "-"_-;_-@_-</c:formatCode>
                <c:ptCount val="6"/>
                <c:pt idx="0">
                  <c:v>127</c:v>
                </c:pt>
                <c:pt idx="1">
                  <c:v>174</c:v>
                </c:pt>
                <c:pt idx="2">
                  <c:v>109</c:v>
                </c:pt>
                <c:pt idx="3">
                  <c:v>90</c:v>
                </c:pt>
                <c:pt idx="4">
                  <c:v>62</c:v>
                </c:pt>
                <c:pt idx="5">
                  <c:v>79</c:v>
                </c:pt>
              </c:numCache>
            </c:numRef>
          </c:val>
        </c:ser>
        <c:ser>
          <c:idx val="3"/>
          <c:order val="3"/>
          <c:tx>
            <c:strRef>
              <c:f>'# 하복'!$F$13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79646">
                  <a:lumMod val="75000"/>
                </a:srgbClr>
              </a:solidFill>
            </a:ln>
          </c:spPr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하복'!$F$14:$F$19</c:f>
              <c:numCache>
                <c:formatCode>_-* #,##0_-;\-* #,##0_-;_-* "-"_-;_-@_-</c:formatCode>
                <c:ptCount val="6"/>
                <c:pt idx="0">
                  <c:v>127</c:v>
                </c:pt>
                <c:pt idx="1">
                  <c:v>193</c:v>
                </c:pt>
                <c:pt idx="2">
                  <c:v>95</c:v>
                </c:pt>
                <c:pt idx="3">
                  <c:v>87</c:v>
                </c:pt>
                <c:pt idx="4">
                  <c:v>63</c:v>
                </c:pt>
                <c:pt idx="5">
                  <c:v>84</c:v>
                </c:pt>
              </c:numCache>
            </c:numRef>
          </c:val>
        </c:ser>
        <c:ser>
          <c:idx val="6"/>
          <c:order val="4"/>
          <c:tx>
            <c:strRef>
              <c:f>'# 하복'!$G$13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cat>
            <c:strRef>
              <c:f>'# 하복'!$B$14:$B$19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하복'!$G$14:$G$19</c:f>
              <c:numCache>
                <c:formatCode>_-* #,##0_-;\-* #,##0_-;_-* "-"_-;_-@_-</c:formatCode>
                <c:ptCount val="6"/>
                <c:pt idx="0">
                  <c:v>386</c:v>
                </c:pt>
                <c:pt idx="1">
                  <c:v>309</c:v>
                </c:pt>
                <c:pt idx="2">
                  <c:v>153</c:v>
                </c:pt>
                <c:pt idx="3">
                  <c:v>108</c:v>
                </c:pt>
                <c:pt idx="4">
                  <c:v>87</c:v>
                </c:pt>
                <c:pt idx="5">
                  <c:v>109</c:v>
                </c:pt>
              </c:numCache>
            </c:numRef>
          </c:val>
        </c:ser>
        <c:dLbls>
          <c:showVal val="1"/>
        </c:dLbls>
        <c:axId val="180647040"/>
        <c:axId val="180648576"/>
      </c:barChart>
      <c:catAx>
        <c:axId val="1806470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648576"/>
        <c:crosses val="autoZero"/>
        <c:auto val="1"/>
        <c:lblAlgn val="ctr"/>
        <c:lblOffset val="100"/>
      </c:catAx>
      <c:valAx>
        <c:axId val="180648576"/>
        <c:scaling>
          <c:orientation val="minMax"/>
        </c:scaling>
        <c:delete val="1"/>
        <c:axPos val="l"/>
        <c:numFmt formatCode="_-* #,##0_-;\-* #,##0_-;_-* &quot;-&quot;_-;_-@_-" sourceLinked="1"/>
        <c:tickLblPos val="none"/>
        <c:crossAx val="18064704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868909193039937"/>
          <c:y val="6.4444444444444512E-2"/>
          <c:w val="0.31537215372229666"/>
          <c:h val="6.2643946850393734E-2"/>
        </c:manualLayout>
      </c:layout>
      <c:txPr>
        <a:bodyPr/>
        <a:lstStyle/>
        <a:p>
          <a:pPr>
            <a:defRPr sz="1100"/>
          </a:pPr>
          <a:endParaRPr lang="ko-KR"/>
        </a:p>
      </c:txPr>
    </c:legend>
    <c:plotVisOnly val="1"/>
  </c:chart>
  <c:spPr>
    <a:effectLst/>
  </c:spPr>
  <c:printSettings>
    <c:headerFooter/>
    <c:pageMargins b="0.7480314960636496" l="0.70866141732291565" r="0.70866141732291565" t="0.7480314960636496" header="0.31496062992152668" footer="0.31496062992152668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 sz="1800" b="1" i="0" baseline="0"/>
              <a:t>'22F </a:t>
            </a:r>
            <a:r>
              <a:rPr lang="ko-KR" altLang="en-US" sz="1800" b="1" i="0" baseline="0"/>
              <a:t>가을학기</a:t>
            </a:r>
            <a:r>
              <a:rPr lang="ko-KR" altLang="ko-KR" sz="1800" b="1" i="0" baseline="0"/>
              <a:t> 학교주관구매 낙찰 </a:t>
            </a:r>
            <a:r>
              <a:rPr lang="ko-KR" altLang="en-US" sz="1800" b="1" i="0" baseline="0"/>
              <a:t>학생</a:t>
            </a:r>
            <a:r>
              <a:rPr lang="ko-KR" altLang="ko-KR" sz="1800" b="1" i="0" baseline="0"/>
              <a:t>수</a:t>
            </a:r>
            <a:endParaRPr lang="ko-KR" altLang="ko-KR"/>
          </a:p>
        </c:rich>
      </c:tx>
    </c:title>
    <c:plotArea>
      <c:layout>
        <c:manualLayout>
          <c:layoutTarget val="inner"/>
          <c:xMode val="edge"/>
          <c:yMode val="edge"/>
          <c:x val="8.8727370617134767E-3"/>
          <c:y val="0.12061509958314059"/>
          <c:w val="0.98225448679169158"/>
          <c:h val="0.81640169488617864"/>
        </c:manualLayout>
      </c:layout>
      <c:barChart>
        <c:barDir val="col"/>
        <c:grouping val="clustered"/>
        <c:ser>
          <c:idx val="0"/>
          <c:order val="0"/>
          <c:tx>
            <c:strRef>
              <c:f>'# 22F'!$C$4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22F'!$C$5:$C$10</c:f>
              <c:numCache>
                <c:formatCode>_-* #,##0_-;\-* #,##0_-;_-* "-"_-;_-@_-</c:formatCode>
                <c:ptCount val="6"/>
                <c:pt idx="0">
                  <c:v>140</c:v>
                </c:pt>
                <c:pt idx="1">
                  <c:v>4518</c:v>
                </c:pt>
                <c:pt idx="2">
                  <c:v>0</c:v>
                </c:pt>
                <c:pt idx="3">
                  <c:v>5407</c:v>
                </c:pt>
                <c:pt idx="4">
                  <c:v>5252</c:v>
                </c:pt>
                <c:pt idx="5">
                  <c:v>1835</c:v>
                </c:pt>
              </c:numCache>
            </c:numRef>
          </c:val>
        </c:ser>
        <c:ser>
          <c:idx val="2"/>
          <c:order val="1"/>
          <c:tx>
            <c:strRef>
              <c:f>'# 22F'!$D$4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22F'!$D$5:$D$10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4630</c:v>
                </c:pt>
                <c:pt idx="2">
                  <c:v>0</c:v>
                </c:pt>
                <c:pt idx="3">
                  <c:v>4443</c:v>
                </c:pt>
                <c:pt idx="4">
                  <c:v>4204</c:v>
                </c:pt>
                <c:pt idx="5">
                  <c:v>484</c:v>
                </c:pt>
              </c:numCache>
            </c:numRef>
          </c:val>
        </c:ser>
        <c:ser>
          <c:idx val="1"/>
          <c:order val="2"/>
          <c:tx>
            <c:strRef>
              <c:f>'# 22F'!$E$4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22F'!$E$5:$E$10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3289</c:v>
                </c:pt>
                <c:pt idx="2">
                  <c:v>0</c:v>
                </c:pt>
                <c:pt idx="3">
                  <c:v>4278</c:v>
                </c:pt>
                <c:pt idx="4">
                  <c:v>4293</c:v>
                </c:pt>
                <c:pt idx="5">
                  <c:v>750</c:v>
                </c:pt>
              </c:numCache>
            </c:numRef>
          </c:val>
        </c:ser>
        <c:ser>
          <c:idx val="3"/>
          <c:order val="3"/>
          <c:tx>
            <c:strRef>
              <c:f>'# 22F'!$F$4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>
                  <a:lumMod val="75000"/>
                </a:schemeClr>
              </a:solidFill>
            </a:ln>
          </c:spPr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22F'!$F$5:$F$10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4185</c:v>
                </c:pt>
                <c:pt idx="2">
                  <c:v>0</c:v>
                </c:pt>
                <c:pt idx="3">
                  <c:v>5333</c:v>
                </c:pt>
                <c:pt idx="4">
                  <c:v>3280</c:v>
                </c:pt>
                <c:pt idx="5">
                  <c:v>731</c:v>
                </c:pt>
              </c:numCache>
            </c:numRef>
          </c:val>
        </c:ser>
        <c:ser>
          <c:idx val="6"/>
          <c:order val="4"/>
          <c:tx>
            <c:strRef>
              <c:f>'# 22F'!$G$4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dLbls>
            <c:spPr>
              <a:ln>
                <a:noFill/>
              </a:ln>
            </c:spPr>
            <c:showVal val="1"/>
          </c:dLbls>
          <c:cat>
            <c:strRef>
              <c:f>'# 22F'!$B$5:$B$10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22F'!$G$5:$G$10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3225</c:v>
                </c:pt>
                <c:pt idx="2">
                  <c:v>0</c:v>
                </c:pt>
                <c:pt idx="3">
                  <c:v>6464</c:v>
                </c:pt>
                <c:pt idx="4">
                  <c:v>6850</c:v>
                </c:pt>
                <c:pt idx="5">
                  <c:v>1260</c:v>
                </c:pt>
              </c:numCache>
            </c:numRef>
          </c:val>
        </c:ser>
        <c:dLbls>
          <c:showVal val="1"/>
        </c:dLbls>
        <c:axId val="180772224"/>
        <c:axId val="180778112"/>
      </c:barChart>
      <c:catAx>
        <c:axId val="1807722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778112"/>
        <c:crosses val="autoZero"/>
        <c:auto val="1"/>
        <c:lblAlgn val="ctr"/>
        <c:lblOffset val="100"/>
      </c:catAx>
      <c:valAx>
        <c:axId val="180778112"/>
        <c:scaling>
          <c:orientation val="minMax"/>
        </c:scaling>
        <c:delete val="1"/>
        <c:axPos val="l"/>
        <c:numFmt formatCode="_-* #,##0_-;\-* #,##0_-;_-* &quot;-&quot;_-;_-@_-" sourceLinked="1"/>
        <c:tickLblPos val="none"/>
        <c:crossAx val="180772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5247990461369338"/>
          <c:y val="8.0383442265795191E-2"/>
          <c:w val="0.29096081573894089"/>
          <c:h val="5.0689173657214405E-2"/>
        </c:manualLayout>
      </c:layout>
      <c:txPr>
        <a:bodyPr/>
        <a:lstStyle/>
        <a:p>
          <a:pPr>
            <a:defRPr sz="1100"/>
          </a:pPr>
          <a:endParaRPr lang="ko-KR"/>
        </a:p>
      </c:txPr>
    </c:legend>
    <c:plotVisOnly val="1"/>
  </c:chart>
  <c:spPr>
    <a:effectLst/>
  </c:spPr>
  <c:printSettings>
    <c:headerFooter/>
    <c:pageMargins b="0.74803149606363983" l="0.70866141732291565" r="0.70866141732291565" t="0.74803149606363983" header="0.31496062992152196" footer="0.31496062992152196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ko-KR"/>
              <a:t>'22F </a:t>
            </a:r>
            <a:r>
              <a:rPr lang="ko-KR" altLang="en-US"/>
              <a:t>가을학기</a:t>
            </a:r>
            <a:r>
              <a:rPr lang="en-US" altLang="ko-KR" baseline="0"/>
              <a:t> </a:t>
            </a:r>
            <a:r>
              <a:rPr lang="ko-KR" altLang="en-US" baseline="0"/>
              <a:t>학교주관구매 낙찰 학교수</a:t>
            </a:r>
            <a:endParaRPr lang="en-US" altLang="ko-KR" baseline="0"/>
          </a:p>
        </c:rich>
      </c:tx>
    </c:title>
    <c:plotArea>
      <c:layout>
        <c:manualLayout>
          <c:layoutTarget val="inner"/>
          <c:xMode val="edge"/>
          <c:yMode val="edge"/>
          <c:x val="8.0430470010687746E-3"/>
          <c:y val="0.13056061351706041"/>
          <c:w val="0.98225448566462226"/>
          <c:h val="0.79592957130360065"/>
        </c:manualLayout>
      </c:layout>
      <c:barChart>
        <c:barDir val="col"/>
        <c:grouping val="clustered"/>
        <c:ser>
          <c:idx val="0"/>
          <c:order val="0"/>
          <c:tx>
            <c:strRef>
              <c:f>'# 22F'!$C$13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rgbClr val="CCFF66"/>
            </a:solidFill>
            <a:ln>
              <a:solidFill>
                <a:srgbClr val="92D050"/>
              </a:solidFill>
            </a:ln>
          </c:spPr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22F'!$C$14:$C$19</c:f>
              <c:numCache>
                <c:formatCode>_-* #,##0_-;\-* #,##0_-;_-* "-"_-;_-@_-</c:formatCode>
                <c:ptCount val="6"/>
                <c:pt idx="0">
                  <c:v>1</c:v>
                </c:pt>
                <c:pt idx="1">
                  <c:v>33</c:v>
                </c:pt>
                <c:pt idx="2">
                  <c:v>0</c:v>
                </c:pt>
                <c:pt idx="3">
                  <c:v>34</c:v>
                </c:pt>
                <c:pt idx="4">
                  <c:v>31</c:v>
                </c:pt>
                <c:pt idx="5">
                  <c:v>19</c:v>
                </c:pt>
              </c:numCache>
            </c:numRef>
          </c:val>
        </c:ser>
        <c:ser>
          <c:idx val="2"/>
          <c:order val="1"/>
          <c:tx>
            <c:strRef>
              <c:f>'# 22F'!$D$13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rgbClr val="0070C0"/>
              </a:solidFill>
            </a:ln>
          </c:spPr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22F'!$D$14:$D$19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29</c:v>
                </c:pt>
                <c:pt idx="4">
                  <c:v>28</c:v>
                </c:pt>
                <c:pt idx="5">
                  <c:v>4</c:v>
                </c:pt>
              </c:numCache>
            </c:numRef>
          </c:val>
        </c:ser>
        <c:ser>
          <c:idx val="1"/>
          <c:order val="2"/>
          <c:tx>
            <c:strRef>
              <c:f>'# 22F'!$E$13</c:f>
              <c:strCache>
                <c:ptCount val="1"/>
                <c:pt idx="0">
                  <c:v>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22F'!$E$14:$E$19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29</c:v>
                </c:pt>
                <c:pt idx="4">
                  <c:v>25</c:v>
                </c:pt>
                <c:pt idx="5">
                  <c:v>7</c:v>
                </c:pt>
              </c:numCache>
            </c:numRef>
          </c:val>
        </c:ser>
        <c:ser>
          <c:idx val="3"/>
          <c:order val="3"/>
          <c:tx>
            <c:strRef>
              <c:f>'# 22F'!$F$13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rgbClr val="F79646">
                  <a:lumMod val="75000"/>
                </a:srgbClr>
              </a:solidFill>
            </a:ln>
          </c:spPr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22F'!$F$14:$F$19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36</c:v>
                </c:pt>
                <c:pt idx="4">
                  <c:v>19</c:v>
                </c:pt>
                <c:pt idx="5">
                  <c:v>5</c:v>
                </c:pt>
              </c:numCache>
            </c:numRef>
          </c:val>
        </c:ser>
        <c:ser>
          <c:idx val="6"/>
          <c:order val="4"/>
          <c:tx>
            <c:strRef>
              <c:f>'# 22F'!$G$13</c:f>
              <c:strCache>
                <c:ptCount val="1"/>
                <c:pt idx="0">
                  <c:v>일반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50000"/>
                </a:schemeClr>
              </a:solidFill>
            </a:ln>
          </c:spPr>
          <c:cat>
            <c:strRef>
              <c:f>'# 22F'!$B$14:$B$19</c:f>
              <c:strCache>
                <c:ptCount val="6"/>
                <c:pt idx="0">
                  <c:v>서울</c:v>
                </c:pt>
                <c:pt idx="1">
                  <c:v>중부</c:v>
                </c:pt>
                <c:pt idx="2">
                  <c:v>대전</c:v>
                </c:pt>
                <c:pt idx="3">
                  <c:v>광주</c:v>
                </c:pt>
                <c:pt idx="4">
                  <c:v>대구</c:v>
                </c:pt>
                <c:pt idx="5">
                  <c:v>부산</c:v>
                </c:pt>
              </c:strCache>
            </c:strRef>
          </c:cat>
          <c:val>
            <c:numRef>
              <c:f>'# 22F'!$G$14:$G$19</c:f>
              <c:numCache>
                <c:formatCode>_-* #,##0_-;\-* #,##0_-;_-* "-"_-;_-@_-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42</c:v>
                </c:pt>
                <c:pt idx="4">
                  <c:v>34</c:v>
                </c:pt>
                <c:pt idx="5">
                  <c:v>9</c:v>
                </c:pt>
              </c:numCache>
            </c:numRef>
          </c:val>
        </c:ser>
        <c:dLbls>
          <c:showVal val="1"/>
        </c:dLbls>
        <c:axId val="180893952"/>
        <c:axId val="180916224"/>
      </c:barChart>
      <c:catAx>
        <c:axId val="1808939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400" b="1"/>
            </a:pPr>
            <a:endParaRPr lang="ko-KR"/>
          </a:p>
        </c:txPr>
        <c:crossAx val="180916224"/>
        <c:crosses val="autoZero"/>
        <c:auto val="1"/>
        <c:lblAlgn val="ctr"/>
        <c:lblOffset val="100"/>
      </c:catAx>
      <c:valAx>
        <c:axId val="180916224"/>
        <c:scaling>
          <c:orientation val="minMax"/>
        </c:scaling>
        <c:delete val="1"/>
        <c:axPos val="l"/>
        <c:numFmt formatCode="_-* #,##0_-;\-* #,##0_-;_-* &quot;-&quot;_-;_-@_-" sourceLinked="1"/>
        <c:tickLblPos val="none"/>
        <c:crossAx val="1808939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4686376571510386"/>
          <c:y val="7.4861111111112114E-2"/>
          <c:w val="0.29567398949655382"/>
          <c:h val="5.3963391294839104E-2"/>
        </c:manualLayout>
      </c:layout>
      <c:txPr>
        <a:bodyPr/>
        <a:lstStyle/>
        <a:p>
          <a:pPr>
            <a:defRPr sz="1100"/>
          </a:pPr>
          <a:endParaRPr lang="ko-KR"/>
        </a:p>
      </c:txPr>
    </c:legend>
    <c:plotVisOnly val="1"/>
  </c:chart>
  <c:spPr>
    <a:effectLst/>
  </c:spPr>
  <c:printSettings>
    <c:headerFooter/>
    <c:pageMargins b="0.7480314960636496" l="0.70866141732291565" r="0.70866141732291565" t="0.7480314960636496" header="0.31496062992152668" footer="0.31496062992152668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180975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657225</xdr:colOff>
      <xdr:row>34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657224</xdr:colOff>
      <xdr:row>34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99FF33"/>
  </sheetPr>
  <dimension ref="A1:AL91"/>
  <sheetViews>
    <sheetView showGridLines="0"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I1"/>
    </sheetView>
  </sheetViews>
  <sheetFormatPr defaultRowHeight="16.5"/>
  <cols>
    <col min="1" max="1" width="10" style="30" customWidth="1"/>
    <col min="2" max="2" width="8.75" style="30" customWidth="1"/>
    <col min="3" max="3" width="15.625" style="30" customWidth="1"/>
    <col min="4" max="4" width="9.375" style="84" customWidth="1"/>
    <col min="5" max="8" width="9.375" style="30" customWidth="1"/>
    <col min="9" max="9" width="10" style="30" customWidth="1"/>
    <col min="10" max="10" width="1.375" style="30" customWidth="1"/>
    <col min="11" max="11" width="10" style="30" customWidth="1"/>
    <col min="12" max="12" width="8.75" style="30" customWidth="1"/>
    <col min="13" max="13" width="15.625" style="30" customWidth="1"/>
    <col min="14" max="14" width="9.375" style="84" customWidth="1"/>
    <col min="15" max="19" width="9.375" style="30" customWidth="1"/>
    <col min="20" max="20" width="1.375" style="30" customWidth="1"/>
    <col min="21" max="21" width="10" style="30" customWidth="1"/>
    <col min="22" max="22" width="8.75" style="30" customWidth="1"/>
    <col min="23" max="23" width="15.625" style="30" customWidth="1"/>
    <col min="24" max="24" width="9.375" style="84" customWidth="1"/>
    <col min="25" max="29" width="9.375" style="30" customWidth="1"/>
    <col min="30" max="30" width="1.75" customWidth="1"/>
    <col min="31" max="31" width="1.25" style="36" customWidth="1"/>
    <col min="32" max="32" width="8.75" style="30" customWidth="1"/>
    <col min="33" max="33" width="21.25" style="30" customWidth="1"/>
    <col min="34" max="34" width="10.75" style="30" customWidth="1"/>
    <col min="35" max="35" width="21.25" style="30" customWidth="1"/>
    <col min="36" max="37" width="10.75" style="30" customWidth="1"/>
    <col min="38" max="38" width="1.25" style="30" customWidth="1"/>
    <col min="39" max="16384" width="9" style="30"/>
  </cols>
  <sheetData>
    <row r="1" spans="1:38" ht="26.25">
      <c r="A1" s="364" t="s">
        <v>107</v>
      </c>
      <c r="B1" s="364"/>
      <c r="C1" s="364"/>
      <c r="D1" s="364"/>
      <c r="E1" s="364"/>
      <c r="F1" s="364"/>
      <c r="G1" s="364"/>
      <c r="H1" s="364"/>
      <c r="I1" s="364"/>
      <c r="K1" s="364" t="s">
        <v>113</v>
      </c>
      <c r="L1" s="364"/>
      <c r="M1" s="364"/>
      <c r="N1" s="364"/>
      <c r="O1" s="364"/>
      <c r="P1" s="364"/>
      <c r="Q1" s="364"/>
      <c r="R1" s="364"/>
      <c r="S1" s="364"/>
      <c r="U1" s="364" t="s">
        <v>108</v>
      </c>
      <c r="V1" s="364"/>
      <c r="W1" s="364"/>
      <c r="X1" s="364"/>
      <c r="Y1" s="364"/>
      <c r="Z1" s="364"/>
      <c r="AA1" s="364"/>
      <c r="AB1" s="364"/>
      <c r="AC1" s="364"/>
      <c r="AF1" s="364" t="s">
        <v>109</v>
      </c>
      <c r="AG1" s="364"/>
      <c r="AH1" s="364"/>
      <c r="AI1" s="364"/>
      <c r="AJ1" s="364"/>
      <c r="AK1" s="364"/>
      <c r="AL1" s="364"/>
    </row>
    <row r="2" spans="1:38" ht="17.25" thickBot="1">
      <c r="E2" s="246"/>
      <c r="H2" s="366">
        <v>44670</v>
      </c>
      <c r="I2" s="367"/>
      <c r="R2" s="366">
        <f>H2</f>
        <v>44670</v>
      </c>
      <c r="S2" s="366"/>
      <c r="AB2" s="397">
        <f>H2</f>
        <v>44670</v>
      </c>
      <c r="AC2" s="397"/>
      <c r="AL2" s="184"/>
    </row>
    <row r="3" spans="1:38" ht="22.5" customHeight="1" thickBot="1">
      <c r="A3" s="67" t="s">
        <v>106</v>
      </c>
      <c r="B3" s="74" t="s">
        <v>1</v>
      </c>
      <c r="C3" s="71" t="s">
        <v>27</v>
      </c>
      <c r="D3" s="131" t="s">
        <v>42</v>
      </c>
      <c r="E3" s="127" t="s">
        <v>61</v>
      </c>
      <c r="F3" s="130" t="s">
        <v>60</v>
      </c>
      <c r="G3" s="128" t="s">
        <v>62</v>
      </c>
      <c r="H3" s="75" t="s">
        <v>92</v>
      </c>
      <c r="I3" s="67" t="s">
        <v>7</v>
      </c>
      <c r="K3" s="67" t="s">
        <v>114</v>
      </c>
      <c r="L3" s="74" t="s">
        <v>32</v>
      </c>
      <c r="M3" s="71" t="s">
        <v>27</v>
      </c>
      <c r="N3" s="129" t="s">
        <v>41</v>
      </c>
      <c r="O3" s="127" t="s">
        <v>61</v>
      </c>
      <c r="P3" s="130" t="s">
        <v>60</v>
      </c>
      <c r="Q3" s="128" t="s">
        <v>62</v>
      </c>
      <c r="R3" s="75" t="s">
        <v>92</v>
      </c>
      <c r="S3" s="67" t="s">
        <v>115</v>
      </c>
      <c r="U3" s="67" t="s">
        <v>0</v>
      </c>
      <c r="V3" s="74" t="s">
        <v>1</v>
      </c>
      <c r="W3" s="71" t="s">
        <v>27</v>
      </c>
      <c r="X3" s="129" t="s">
        <v>41</v>
      </c>
      <c r="Y3" s="127" t="s">
        <v>4</v>
      </c>
      <c r="Z3" s="130" t="s">
        <v>3</v>
      </c>
      <c r="AA3" s="128" t="s">
        <v>5</v>
      </c>
      <c r="AB3" s="75" t="s">
        <v>6</v>
      </c>
      <c r="AC3" s="67" t="s">
        <v>7</v>
      </c>
      <c r="AE3" s="43"/>
      <c r="AF3" s="350" t="s">
        <v>28</v>
      </c>
      <c r="AG3" s="350"/>
      <c r="AH3" s="350"/>
      <c r="AI3" s="350"/>
      <c r="AJ3" s="350"/>
      <c r="AK3" s="350"/>
      <c r="AL3" s="29"/>
    </row>
    <row r="4" spans="1:38" ht="15" customHeight="1">
      <c r="A4" s="365" t="s">
        <v>95</v>
      </c>
      <c r="B4" s="335" t="s">
        <v>120</v>
      </c>
      <c r="C4" s="78" t="s">
        <v>29</v>
      </c>
      <c r="D4" s="256">
        <v>1</v>
      </c>
      <c r="E4" s="254">
        <v>0</v>
      </c>
      <c r="F4" s="254">
        <v>0</v>
      </c>
      <c r="G4" s="254">
        <v>0</v>
      </c>
      <c r="H4" s="255">
        <v>0</v>
      </c>
      <c r="I4" s="81">
        <f>SUM(D4:H4)</f>
        <v>1</v>
      </c>
      <c r="J4" s="31"/>
      <c r="K4" s="365" t="s">
        <v>85</v>
      </c>
      <c r="L4" s="335" t="s">
        <v>116</v>
      </c>
      <c r="M4" s="78" t="s">
        <v>29</v>
      </c>
      <c r="N4" s="263">
        <v>170</v>
      </c>
      <c r="O4" s="261">
        <v>167</v>
      </c>
      <c r="P4" s="261">
        <v>127</v>
      </c>
      <c r="Q4" s="261">
        <v>127</v>
      </c>
      <c r="R4" s="262">
        <v>386</v>
      </c>
      <c r="S4" s="81">
        <f>SUM(N4:R4)</f>
        <v>977</v>
      </c>
      <c r="T4" s="31"/>
      <c r="U4" s="365" t="s">
        <v>95</v>
      </c>
      <c r="V4" s="346" t="s">
        <v>124</v>
      </c>
      <c r="W4" s="78" t="s">
        <v>76</v>
      </c>
      <c r="X4" s="263">
        <v>1</v>
      </c>
      <c r="Y4" s="261">
        <v>0</v>
      </c>
      <c r="Z4" s="261">
        <v>0</v>
      </c>
      <c r="AA4" s="261">
        <v>0</v>
      </c>
      <c r="AB4" s="262">
        <v>0</v>
      </c>
      <c r="AC4" s="81">
        <f>SUM(X4:AB4)</f>
        <v>1</v>
      </c>
      <c r="AE4" s="39"/>
      <c r="AF4" s="69"/>
      <c r="AG4" s="69"/>
      <c r="AH4" s="69"/>
      <c r="AI4" s="69"/>
      <c r="AJ4" s="352">
        <f>H2</f>
        <v>44670</v>
      </c>
      <c r="AK4" s="352"/>
      <c r="AL4" s="7"/>
    </row>
    <row r="5" spans="1:38" ht="15" customHeight="1" thickBot="1">
      <c r="A5" s="340"/>
      <c r="B5" s="336"/>
      <c r="C5" s="82" t="s">
        <v>30</v>
      </c>
      <c r="D5" s="257">
        <v>140</v>
      </c>
      <c r="E5" s="258">
        <v>0</v>
      </c>
      <c r="F5" s="258">
        <v>0</v>
      </c>
      <c r="G5" s="258">
        <v>0</v>
      </c>
      <c r="H5" s="259">
        <v>0</v>
      </c>
      <c r="I5" s="240">
        <f>SUM(D5:H5)</f>
        <v>140</v>
      </c>
      <c r="J5" s="31"/>
      <c r="K5" s="340"/>
      <c r="L5" s="336"/>
      <c r="M5" s="247" t="s">
        <v>30</v>
      </c>
      <c r="N5" s="264">
        <v>33162</v>
      </c>
      <c r="O5" s="265">
        <v>32474</v>
      </c>
      <c r="P5" s="265">
        <v>24909</v>
      </c>
      <c r="Q5" s="265">
        <v>25254</v>
      </c>
      <c r="R5" s="266">
        <v>76495</v>
      </c>
      <c r="S5" s="241">
        <f>SUM(N5:R5)</f>
        <v>192294</v>
      </c>
      <c r="T5" s="31"/>
      <c r="U5" s="340"/>
      <c r="V5" s="336"/>
      <c r="W5" s="82" t="s">
        <v>77</v>
      </c>
      <c r="X5" s="264">
        <v>140</v>
      </c>
      <c r="Y5" s="265">
        <v>0</v>
      </c>
      <c r="Z5" s="265">
        <v>0</v>
      </c>
      <c r="AA5" s="265">
        <v>0</v>
      </c>
      <c r="AB5" s="266">
        <v>0</v>
      </c>
      <c r="AC5" s="83">
        <f>SUM(X5:AB5)</f>
        <v>140</v>
      </c>
      <c r="AE5" s="39"/>
      <c r="AF5" s="45" t="s">
        <v>31</v>
      </c>
      <c r="AG5" s="45" t="s">
        <v>32</v>
      </c>
      <c r="AH5" s="135" t="s">
        <v>33</v>
      </c>
      <c r="AI5" s="133" t="s">
        <v>32</v>
      </c>
      <c r="AJ5" s="45" t="s">
        <v>33</v>
      </c>
      <c r="AK5" s="45" t="s">
        <v>67</v>
      </c>
      <c r="AL5" s="37"/>
    </row>
    <row r="6" spans="1:38" ht="15" customHeight="1">
      <c r="A6" s="340"/>
      <c r="B6" s="337" t="s">
        <v>121</v>
      </c>
      <c r="C6" s="215" t="s">
        <v>29</v>
      </c>
      <c r="D6" s="216">
        <v>176</v>
      </c>
      <c r="E6" s="217">
        <v>167</v>
      </c>
      <c r="F6" s="217">
        <v>129</v>
      </c>
      <c r="G6" s="217">
        <v>131</v>
      </c>
      <c r="H6" s="218">
        <v>398</v>
      </c>
      <c r="I6" s="219">
        <v>1001</v>
      </c>
      <c r="J6" s="31"/>
      <c r="K6" s="340"/>
      <c r="L6" s="381" t="s">
        <v>117</v>
      </c>
      <c r="M6" s="73" t="s">
        <v>29</v>
      </c>
      <c r="N6" s="251">
        <v>153</v>
      </c>
      <c r="O6" s="252">
        <v>158</v>
      </c>
      <c r="P6" s="252">
        <v>129</v>
      </c>
      <c r="Q6" s="252">
        <v>114</v>
      </c>
      <c r="R6" s="253">
        <v>437</v>
      </c>
      <c r="S6" s="205">
        <f>SUM(N6:R6)</f>
        <v>991</v>
      </c>
      <c r="T6" s="31"/>
      <c r="U6" s="340"/>
      <c r="V6" s="347" t="s">
        <v>125</v>
      </c>
      <c r="W6" s="215" t="s">
        <v>29</v>
      </c>
      <c r="X6" s="216">
        <v>1</v>
      </c>
      <c r="Y6" s="217">
        <v>0</v>
      </c>
      <c r="Z6" s="217">
        <v>0</v>
      </c>
      <c r="AA6" s="217">
        <v>2</v>
      </c>
      <c r="AB6" s="218">
        <v>8</v>
      </c>
      <c r="AC6" s="219">
        <f>SUM(X6:AB6)</f>
        <v>11</v>
      </c>
      <c r="AE6" s="39"/>
      <c r="AF6" s="369" t="s">
        <v>34</v>
      </c>
      <c r="AG6" s="132" t="s">
        <v>110</v>
      </c>
      <c r="AH6" s="136">
        <f>I4</f>
        <v>1</v>
      </c>
      <c r="AI6" s="134" t="s">
        <v>122</v>
      </c>
      <c r="AJ6" s="46">
        <f>S4</f>
        <v>977</v>
      </c>
      <c r="AK6" s="176">
        <f>AH6+AJ6</f>
        <v>978</v>
      </c>
      <c r="AL6" s="38"/>
    </row>
    <row r="7" spans="1:38" ht="15" customHeight="1">
      <c r="A7" s="340"/>
      <c r="B7" s="338"/>
      <c r="C7" s="204" t="s">
        <v>30</v>
      </c>
      <c r="D7" s="220">
        <v>34581</v>
      </c>
      <c r="E7" s="221">
        <v>32291</v>
      </c>
      <c r="F7" s="221">
        <v>25359</v>
      </c>
      <c r="G7" s="221">
        <v>26156</v>
      </c>
      <c r="H7" s="222">
        <v>79303</v>
      </c>
      <c r="I7" s="223">
        <v>197690</v>
      </c>
      <c r="J7" s="31"/>
      <c r="K7" s="340"/>
      <c r="L7" s="382"/>
      <c r="M7" s="72" t="s">
        <v>30</v>
      </c>
      <c r="N7" s="200">
        <v>31353</v>
      </c>
      <c r="O7" s="201">
        <v>31766</v>
      </c>
      <c r="P7" s="201">
        <v>26245</v>
      </c>
      <c r="Q7" s="201">
        <v>23149</v>
      </c>
      <c r="R7" s="202">
        <v>85776</v>
      </c>
      <c r="S7" s="203">
        <f>SUM(N7:R7)</f>
        <v>198289</v>
      </c>
      <c r="T7" s="31"/>
      <c r="U7" s="340"/>
      <c r="V7" s="338"/>
      <c r="W7" s="204" t="s">
        <v>30</v>
      </c>
      <c r="X7" s="235">
        <v>440</v>
      </c>
      <c r="Y7" s="236">
        <v>0</v>
      </c>
      <c r="Z7" s="236">
        <v>0</v>
      </c>
      <c r="AA7" s="236">
        <v>458</v>
      </c>
      <c r="AB7" s="237">
        <v>2346</v>
      </c>
      <c r="AC7" s="238">
        <f>SUM(X7:AB7)</f>
        <v>3244</v>
      </c>
      <c r="AE7" s="39"/>
      <c r="AF7" s="362"/>
      <c r="AG7" s="172" t="s">
        <v>111</v>
      </c>
      <c r="AH7" s="137">
        <f>I6</f>
        <v>1001</v>
      </c>
      <c r="AI7" s="173" t="s">
        <v>123</v>
      </c>
      <c r="AJ7" s="6">
        <f>S6</f>
        <v>991</v>
      </c>
      <c r="AK7" s="6">
        <f>AH7+AJ7</f>
        <v>1992</v>
      </c>
      <c r="AL7" s="9"/>
    </row>
    <row r="8" spans="1:38" ht="15" customHeight="1" thickBot="1">
      <c r="A8" s="340"/>
      <c r="B8" s="342" t="s">
        <v>93</v>
      </c>
      <c r="C8" s="343"/>
      <c r="D8" s="375" t="s">
        <v>79</v>
      </c>
      <c r="E8" s="379">
        <f>E5-D5</f>
        <v>-140</v>
      </c>
      <c r="F8" s="377">
        <f>F5-D5</f>
        <v>-140</v>
      </c>
      <c r="G8" s="395">
        <f>G5-D5</f>
        <v>-140</v>
      </c>
      <c r="H8" s="383">
        <f>H5-$D$5</f>
        <v>-140</v>
      </c>
      <c r="I8" s="398"/>
      <c r="J8" s="31"/>
      <c r="K8" s="340"/>
      <c r="L8" s="342" t="s">
        <v>118</v>
      </c>
      <c r="M8" s="343"/>
      <c r="N8" s="375" t="s">
        <v>65</v>
      </c>
      <c r="O8" s="379">
        <f>O5-$N$5</f>
        <v>-688</v>
      </c>
      <c r="P8" s="377">
        <f t="shared" ref="P8:R8" si="0">P5-$N$5</f>
        <v>-8253</v>
      </c>
      <c r="Q8" s="395">
        <f t="shared" si="0"/>
        <v>-7908</v>
      </c>
      <c r="R8" s="383">
        <f t="shared" si="0"/>
        <v>43333</v>
      </c>
      <c r="S8" s="398"/>
      <c r="T8" s="31"/>
      <c r="U8" s="340"/>
      <c r="V8" s="342" t="s">
        <v>102</v>
      </c>
      <c r="W8" s="343"/>
      <c r="X8" s="375" t="s">
        <v>65</v>
      </c>
      <c r="Y8" s="379">
        <f>Y5-$X$5</f>
        <v>-140</v>
      </c>
      <c r="Z8" s="377">
        <f>Z5-$X$5</f>
        <v>-140</v>
      </c>
      <c r="AA8" s="395">
        <f t="shared" ref="AA8:AB8" si="1">AA5-$X$5</f>
        <v>-140</v>
      </c>
      <c r="AB8" s="383">
        <f t="shared" si="1"/>
        <v>-140</v>
      </c>
      <c r="AC8" s="398"/>
      <c r="AE8" s="39"/>
      <c r="AF8" s="139" t="s">
        <v>66</v>
      </c>
      <c r="AG8" s="140"/>
      <c r="AH8" s="141">
        <f>AH6-AH7</f>
        <v>-1000</v>
      </c>
      <c r="AI8" s="182"/>
      <c r="AJ8" s="140">
        <f>AJ6-AJ7</f>
        <v>-14</v>
      </c>
      <c r="AK8" s="142">
        <f>AK6-AK7</f>
        <v>-1014</v>
      </c>
      <c r="AL8" s="9"/>
    </row>
    <row r="9" spans="1:38" ht="15" customHeight="1">
      <c r="A9" s="340"/>
      <c r="B9" s="344"/>
      <c r="C9" s="345"/>
      <c r="D9" s="376"/>
      <c r="E9" s="380"/>
      <c r="F9" s="378"/>
      <c r="G9" s="396"/>
      <c r="H9" s="384">
        <f t="shared" ref="H9" si="2">H5+H7</f>
        <v>79303</v>
      </c>
      <c r="I9" s="399"/>
      <c r="J9" s="31"/>
      <c r="K9" s="340"/>
      <c r="L9" s="344"/>
      <c r="M9" s="345"/>
      <c r="N9" s="376"/>
      <c r="O9" s="380"/>
      <c r="P9" s="378"/>
      <c r="Q9" s="396"/>
      <c r="R9" s="384"/>
      <c r="S9" s="399"/>
      <c r="T9" s="31"/>
      <c r="U9" s="340"/>
      <c r="V9" s="344"/>
      <c r="W9" s="345"/>
      <c r="X9" s="376"/>
      <c r="Y9" s="380"/>
      <c r="Z9" s="378"/>
      <c r="AA9" s="396"/>
      <c r="AB9" s="384"/>
      <c r="AC9" s="399"/>
      <c r="AE9" s="39"/>
      <c r="AF9" s="368" t="s">
        <v>35</v>
      </c>
      <c r="AG9" s="132" t="s">
        <v>110</v>
      </c>
      <c r="AH9" s="143">
        <f>I13</f>
        <v>132</v>
      </c>
      <c r="AI9" s="134" t="s">
        <v>122</v>
      </c>
      <c r="AJ9" s="144">
        <f>S13</f>
        <v>1105</v>
      </c>
      <c r="AK9" s="176">
        <f>AH9+AJ9</f>
        <v>1237</v>
      </c>
      <c r="AL9" s="7"/>
    </row>
    <row r="10" spans="1:38" ht="15" customHeight="1">
      <c r="A10" s="340"/>
      <c r="B10" s="387" t="s">
        <v>94</v>
      </c>
      <c r="C10" s="388"/>
      <c r="D10" s="391">
        <f t="shared" ref="D10:I10" si="3">D5/217553</f>
        <v>6.4352134882074712E-4</v>
      </c>
      <c r="E10" s="393">
        <f t="shared" si="3"/>
        <v>0</v>
      </c>
      <c r="F10" s="393">
        <f t="shared" si="3"/>
        <v>0</v>
      </c>
      <c r="G10" s="393">
        <f t="shared" si="3"/>
        <v>0</v>
      </c>
      <c r="H10" s="371">
        <f t="shared" si="3"/>
        <v>0</v>
      </c>
      <c r="I10" s="373">
        <f t="shared" si="3"/>
        <v>6.4352134882074712E-4</v>
      </c>
      <c r="J10" s="31"/>
      <c r="K10" s="340"/>
      <c r="L10" s="387" t="s">
        <v>119</v>
      </c>
      <c r="M10" s="388"/>
      <c r="N10" s="391">
        <f t="shared" ref="N10:S10" si="4">N5/216966</f>
        <v>0.15284422444069579</v>
      </c>
      <c r="O10" s="393">
        <f t="shared" si="4"/>
        <v>0.14967322068895586</v>
      </c>
      <c r="P10" s="393">
        <f t="shared" si="4"/>
        <v>0.11480600647105998</v>
      </c>
      <c r="Q10" s="393">
        <f t="shared" si="4"/>
        <v>0.11639611736401095</v>
      </c>
      <c r="R10" s="371">
        <f t="shared" si="4"/>
        <v>0.35256676161241851</v>
      </c>
      <c r="S10" s="373">
        <f t="shared" si="4"/>
        <v>0.88628633057714112</v>
      </c>
      <c r="T10" s="31"/>
      <c r="U10" s="340"/>
      <c r="V10" s="387" t="s">
        <v>103</v>
      </c>
      <c r="W10" s="388"/>
      <c r="X10" s="391">
        <f t="shared" ref="X10:AC10" si="5">X5/217553</f>
        <v>6.4352134882074712E-4</v>
      </c>
      <c r="Y10" s="393">
        <f t="shared" si="5"/>
        <v>0</v>
      </c>
      <c r="Z10" s="393">
        <f t="shared" si="5"/>
        <v>0</v>
      </c>
      <c r="AA10" s="393">
        <f t="shared" si="5"/>
        <v>0</v>
      </c>
      <c r="AB10" s="371">
        <f t="shared" si="5"/>
        <v>0</v>
      </c>
      <c r="AC10" s="373">
        <f t="shared" si="5"/>
        <v>6.4352134882074712E-4</v>
      </c>
      <c r="AE10" s="39"/>
      <c r="AF10" s="362"/>
      <c r="AG10" s="172" t="s">
        <v>111</v>
      </c>
      <c r="AH10" s="137">
        <f>I15</f>
        <v>1132</v>
      </c>
      <c r="AI10" s="173" t="s">
        <v>123</v>
      </c>
      <c r="AJ10" s="6">
        <f>S15</f>
        <v>1146</v>
      </c>
      <c r="AK10" s="6">
        <f>AH10+AJ10</f>
        <v>2278</v>
      </c>
      <c r="AL10" s="7"/>
    </row>
    <row r="11" spans="1:38" ht="15" customHeight="1" thickBot="1">
      <c r="A11" s="341"/>
      <c r="B11" s="389"/>
      <c r="C11" s="390"/>
      <c r="D11" s="392"/>
      <c r="E11" s="394"/>
      <c r="F11" s="394"/>
      <c r="G11" s="394"/>
      <c r="H11" s="372"/>
      <c r="I11" s="374"/>
      <c r="J11" s="31"/>
      <c r="K11" s="341"/>
      <c r="L11" s="389"/>
      <c r="M11" s="390"/>
      <c r="N11" s="392"/>
      <c r="O11" s="394"/>
      <c r="P11" s="394"/>
      <c r="Q11" s="394"/>
      <c r="R11" s="372"/>
      <c r="S11" s="374"/>
      <c r="T11" s="31"/>
      <c r="U11" s="341"/>
      <c r="V11" s="389"/>
      <c r="W11" s="390"/>
      <c r="X11" s="392"/>
      <c r="Y11" s="394"/>
      <c r="Z11" s="394"/>
      <c r="AA11" s="394"/>
      <c r="AB11" s="372"/>
      <c r="AC11" s="374"/>
      <c r="AE11" s="39"/>
      <c r="AF11" s="139" t="s">
        <v>66</v>
      </c>
      <c r="AG11" s="140"/>
      <c r="AH11" s="141">
        <f>AH9-AH10</f>
        <v>-1000</v>
      </c>
      <c r="AI11" s="182"/>
      <c r="AJ11" s="140">
        <f>AJ9-AJ10</f>
        <v>-41</v>
      </c>
      <c r="AK11" s="142">
        <f>AK9-AK10</f>
        <v>-1041</v>
      </c>
      <c r="AL11" s="7"/>
    </row>
    <row r="12" spans="1:38" customFormat="1" ht="6" customHeight="1" thickBot="1">
      <c r="A12" s="41"/>
      <c r="B12" s="171"/>
      <c r="C12" s="171"/>
      <c r="D12" s="85"/>
      <c r="E12" s="171"/>
      <c r="F12" s="171"/>
      <c r="G12" s="171"/>
      <c r="H12" s="171"/>
      <c r="I12" s="171"/>
      <c r="J12" s="36"/>
      <c r="K12" s="41"/>
      <c r="L12" s="260"/>
      <c r="M12" s="260"/>
      <c r="N12" s="250"/>
      <c r="O12" s="260"/>
      <c r="P12" s="260"/>
      <c r="Q12" s="260"/>
      <c r="R12" s="260"/>
      <c r="S12" s="260"/>
      <c r="T12" s="36"/>
      <c r="U12" s="41"/>
      <c r="V12" s="171"/>
      <c r="W12" s="171"/>
      <c r="X12" s="84"/>
      <c r="Y12" s="171"/>
      <c r="Z12" s="171"/>
      <c r="AA12" s="171"/>
      <c r="AB12" s="171"/>
      <c r="AC12" s="171"/>
      <c r="AE12" s="39"/>
      <c r="AF12" s="36"/>
      <c r="AG12" s="36"/>
      <c r="AH12" s="36"/>
      <c r="AI12" s="36"/>
      <c r="AJ12" s="36"/>
      <c r="AK12" s="36"/>
      <c r="AL12" s="40"/>
    </row>
    <row r="13" spans="1:38" ht="17.25" customHeight="1">
      <c r="A13" s="339" t="s">
        <v>96</v>
      </c>
      <c r="B13" s="335" t="s">
        <v>120</v>
      </c>
      <c r="C13" s="78" t="s">
        <v>29</v>
      </c>
      <c r="D13" s="263">
        <v>33</v>
      </c>
      <c r="E13" s="261">
        <v>30</v>
      </c>
      <c r="F13" s="261">
        <v>22</v>
      </c>
      <c r="G13" s="261">
        <v>24</v>
      </c>
      <c r="H13" s="262">
        <v>23</v>
      </c>
      <c r="I13" s="81">
        <f>SUM(D13:H13)</f>
        <v>132</v>
      </c>
      <c r="K13" s="339" t="s">
        <v>86</v>
      </c>
      <c r="L13" s="335" t="s">
        <v>116</v>
      </c>
      <c r="M13" s="78" t="s">
        <v>29</v>
      </c>
      <c r="N13" s="263">
        <v>219</v>
      </c>
      <c r="O13" s="261">
        <v>210</v>
      </c>
      <c r="P13" s="261">
        <v>174</v>
      </c>
      <c r="Q13" s="261">
        <v>193</v>
      </c>
      <c r="R13" s="262">
        <v>309</v>
      </c>
      <c r="S13" s="81">
        <f>SUM(N13:R13)</f>
        <v>1105</v>
      </c>
      <c r="U13" s="339" t="s">
        <v>96</v>
      </c>
      <c r="V13" s="346" t="s">
        <v>124</v>
      </c>
      <c r="W13" s="78" t="s">
        <v>29</v>
      </c>
      <c r="X13" s="263">
        <v>33</v>
      </c>
      <c r="Y13" s="261">
        <v>30</v>
      </c>
      <c r="Z13" s="261">
        <v>22</v>
      </c>
      <c r="AA13" s="261">
        <v>24</v>
      </c>
      <c r="AB13" s="262">
        <v>23</v>
      </c>
      <c r="AC13" s="81">
        <f>SUM(X13:AB13)</f>
        <v>132</v>
      </c>
      <c r="AE13" s="39"/>
      <c r="AF13" s="369" t="s">
        <v>36</v>
      </c>
      <c r="AG13" s="132" t="s">
        <v>110</v>
      </c>
      <c r="AH13" s="136">
        <f>I22</f>
        <v>0</v>
      </c>
      <c r="AI13" s="134" t="s">
        <v>122</v>
      </c>
      <c r="AJ13" s="46">
        <f>S22</f>
        <v>643</v>
      </c>
      <c r="AK13" s="176">
        <f>AH13+AJ13</f>
        <v>643</v>
      </c>
      <c r="AL13" s="7"/>
    </row>
    <row r="14" spans="1:38" ht="15" customHeight="1" thickBot="1">
      <c r="A14" s="340"/>
      <c r="B14" s="336"/>
      <c r="C14" s="82" t="s">
        <v>30</v>
      </c>
      <c r="D14" s="264">
        <v>4518</v>
      </c>
      <c r="E14" s="265">
        <v>4630</v>
      </c>
      <c r="F14" s="265">
        <v>3289</v>
      </c>
      <c r="G14" s="265">
        <v>4185</v>
      </c>
      <c r="H14" s="266">
        <v>3225</v>
      </c>
      <c r="I14" s="240">
        <f>SUM(D14:H14)</f>
        <v>19847</v>
      </c>
      <c r="K14" s="340"/>
      <c r="L14" s="336"/>
      <c r="M14" s="247" t="s">
        <v>30</v>
      </c>
      <c r="N14" s="264">
        <v>45487</v>
      </c>
      <c r="O14" s="265">
        <v>47936</v>
      </c>
      <c r="P14" s="265">
        <v>36512</v>
      </c>
      <c r="Q14" s="265">
        <v>43224</v>
      </c>
      <c r="R14" s="266">
        <v>67984</v>
      </c>
      <c r="S14" s="241">
        <f>SUM(N14:R14)</f>
        <v>241143</v>
      </c>
      <c r="U14" s="340"/>
      <c r="V14" s="336"/>
      <c r="W14" s="82" t="s">
        <v>30</v>
      </c>
      <c r="X14" s="264">
        <v>4518</v>
      </c>
      <c r="Y14" s="265">
        <v>4630</v>
      </c>
      <c r="Z14" s="265">
        <v>3289</v>
      </c>
      <c r="AA14" s="265">
        <v>4185</v>
      </c>
      <c r="AB14" s="266">
        <v>3225</v>
      </c>
      <c r="AC14" s="83">
        <f>SUM(X14:AB14)</f>
        <v>19847</v>
      </c>
      <c r="AE14" s="39"/>
      <c r="AF14" s="362"/>
      <c r="AG14" s="172" t="s">
        <v>111</v>
      </c>
      <c r="AH14" s="137">
        <f>I24</f>
        <v>648</v>
      </c>
      <c r="AI14" s="173" t="s">
        <v>123</v>
      </c>
      <c r="AJ14" s="6">
        <f>S24</f>
        <v>640</v>
      </c>
      <c r="AK14" s="6">
        <f>AH14+AJ14</f>
        <v>1288</v>
      </c>
      <c r="AL14" s="7"/>
    </row>
    <row r="15" spans="1:38" ht="15" customHeight="1" thickBot="1">
      <c r="A15" s="340"/>
      <c r="B15" s="337" t="s">
        <v>121</v>
      </c>
      <c r="C15" s="215" t="s">
        <v>29</v>
      </c>
      <c r="D15" s="216">
        <v>227</v>
      </c>
      <c r="E15" s="217">
        <v>222</v>
      </c>
      <c r="F15" s="217">
        <v>175</v>
      </c>
      <c r="G15" s="217">
        <v>193</v>
      </c>
      <c r="H15" s="218">
        <v>315</v>
      </c>
      <c r="I15" s="219">
        <v>1132</v>
      </c>
      <c r="K15" s="340"/>
      <c r="L15" s="381" t="s">
        <v>117</v>
      </c>
      <c r="M15" s="73" t="s">
        <v>29</v>
      </c>
      <c r="N15" s="251">
        <v>234</v>
      </c>
      <c r="O15" s="252">
        <v>229</v>
      </c>
      <c r="P15" s="252">
        <v>212</v>
      </c>
      <c r="Q15" s="252">
        <v>178</v>
      </c>
      <c r="R15" s="253">
        <v>293</v>
      </c>
      <c r="S15" s="205">
        <f>SUM(N15:R15)</f>
        <v>1146</v>
      </c>
      <c r="U15" s="340"/>
      <c r="V15" s="347" t="s">
        <v>125</v>
      </c>
      <c r="W15" s="215" t="s">
        <v>29</v>
      </c>
      <c r="X15" s="216">
        <v>41</v>
      </c>
      <c r="Y15" s="217">
        <v>42</v>
      </c>
      <c r="Z15" s="217">
        <v>23</v>
      </c>
      <c r="AA15" s="217">
        <v>23</v>
      </c>
      <c r="AB15" s="218">
        <v>30</v>
      </c>
      <c r="AC15" s="219">
        <f>SUM(X15:AB15)</f>
        <v>159</v>
      </c>
      <c r="AE15" s="39"/>
      <c r="AF15" s="139" t="s">
        <v>66</v>
      </c>
      <c r="AG15" s="140"/>
      <c r="AH15" s="141">
        <f>AH13-AH14</f>
        <v>-648</v>
      </c>
      <c r="AI15" s="182"/>
      <c r="AJ15" s="140">
        <f>AJ13-AJ14</f>
        <v>3</v>
      </c>
      <c r="AK15" s="142">
        <f>AK13-AK14</f>
        <v>-645</v>
      </c>
      <c r="AL15" s="7"/>
    </row>
    <row r="16" spans="1:38" ht="15" customHeight="1">
      <c r="A16" s="340"/>
      <c r="B16" s="338"/>
      <c r="C16" s="204" t="s">
        <v>30</v>
      </c>
      <c r="D16" s="220">
        <v>45659</v>
      </c>
      <c r="E16" s="221">
        <v>49044</v>
      </c>
      <c r="F16" s="221">
        <v>36677</v>
      </c>
      <c r="G16" s="221">
        <v>43374</v>
      </c>
      <c r="H16" s="222">
        <v>69002</v>
      </c>
      <c r="I16" s="223">
        <v>243756</v>
      </c>
      <c r="K16" s="340"/>
      <c r="L16" s="382"/>
      <c r="M16" s="72" t="s">
        <v>30</v>
      </c>
      <c r="N16" s="200">
        <v>44728</v>
      </c>
      <c r="O16" s="201">
        <v>46271</v>
      </c>
      <c r="P16" s="201">
        <v>42542</v>
      </c>
      <c r="Q16" s="201">
        <v>38017</v>
      </c>
      <c r="R16" s="202">
        <v>62170</v>
      </c>
      <c r="S16" s="203">
        <f>SUM(N16:R16)</f>
        <v>233728</v>
      </c>
      <c r="U16" s="340"/>
      <c r="V16" s="338"/>
      <c r="W16" s="204" t="s">
        <v>30</v>
      </c>
      <c r="X16" s="235">
        <v>4690</v>
      </c>
      <c r="Y16" s="236">
        <v>5738</v>
      </c>
      <c r="Z16" s="236">
        <v>3454</v>
      </c>
      <c r="AA16" s="236">
        <v>4105</v>
      </c>
      <c r="AB16" s="237">
        <v>4324</v>
      </c>
      <c r="AC16" s="238">
        <f>SUM(X16:AB16)</f>
        <v>22311</v>
      </c>
      <c r="AE16" s="39"/>
      <c r="AF16" s="368" t="s">
        <v>37</v>
      </c>
      <c r="AG16" s="132" t="s">
        <v>110</v>
      </c>
      <c r="AH16" s="143">
        <f>I31</f>
        <v>175</v>
      </c>
      <c r="AI16" s="134" t="s">
        <v>122</v>
      </c>
      <c r="AJ16" s="144">
        <f>S31</f>
        <v>483</v>
      </c>
      <c r="AK16" s="176">
        <f>AH16+AJ16</f>
        <v>658</v>
      </c>
      <c r="AL16" s="7"/>
    </row>
    <row r="17" spans="1:38" ht="15" customHeight="1">
      <c r="A17" s="340"/>
      <c r="B17" s="342" t="s">
        <v>93</v>
      </c>
      <c r="C17" s="343"/>
      <c r="D17" s="375" t="s">
        <v>65</v>
      </c>
      <c r="E17" s="379">
        <f>E14-$D$14</f>
        <v>112</v>
      </c>
      <c r="F17" s="377">
        <f>F14-$D$14</f>
        <v>-1229</v>
      </c>
      <c r="G17" s="395">
        <f t="shared" ref="G17:H17" si="6">G14-$D$14</f>
        <v>-333</v>
      </c>
      <c r="H17" s="383">
        <f t="shared" si="6"/>
        <v>-1293</v>
      </c>
      <c r="I17" s="385"/>
      <c r="K17" s="340"/>
      <c r="L17" s="342" t="s">
        <v>118</v>
      </c>
      <c r="M17" s="343"/>
      <c r="N17" s="375" t="s">
        <v>65</v>
      </c>
      <c r="O17" s="379">
        <f>O14-$N$14</f>
        <v>2449</v>
      </c>
      <c r="P17" s="377">
        <f t="shared" ref="P17:R17" si="7">P14-$N$14</f>
        <v>-8975</v>
      </c>
      <c r="Q17" s="395">
        <f t="shared" si="7"/>
        <v>-2263</v>
      </c>
      <c r="R17" s="383">
        <f t="shared" si="7"/>
        <v>22497</v>
      </c>
      <c r="S17" s="385"/>
      <c r="U17" s="340"/>
      <c r="V17" s="342" t="s">
        <v>102</v>
      </c>
      <c r="W17" s="343"/>
      <c r="X17" s="375" t="s">
        <v>78</v>
      </c>
      <c r="Y17" s="379">
        <f>Y14-$X$14</f>
        <v>112</v>
      </c>
      <c r="Z17" s="377">
        <f>Z14-$X$14</f>
        <v>-1229</v>
      </c>
      <c r="AA17" s="395">
        <f t="shared" ref="AA17:AB17" si="8">AA14-$X$14</f>
        <v>-333</v>
      </c>
      <c r="AB17" s="383">
        <f t="shared" si="8"/>
        <v>-1293</v>
      </c>
      <c r="AC17" s="398"/>
      <c r="AE17" s="39"/>
      <c r="AF17" s="362"/>
      <c r="AG17" s="172" t="s">
        <v>111</v>
      </c>
      <c r="AH17" s="137">
        <f>I33</f>
        <v>564</v>
      </c>
      <c r="AI17" s="173" t="s">
        <v>123</v>
      </c>
      <c r="AJ17" s="6">
        <f>S33</f>
        <v>565</v>
      </c>
      <c r="AK17" s="6">
        <f>AH17+AJ17</f>
        <v>1129</v>
      </c>
      <c r="AL17" s="7"/>
    </row>
    <row r="18" spans="1:38" ht="15" customHeight="1" thickBot="1">
      <c r="A18" s="340"/>
      <c r="B18" s="344"/>
      <c r="C18" s="345"/>
      <c r="D18" s="376"/>
      <c r="E18" s="380">
        <f>E14+E16</f>
        <v>53674</v>
      </c>
      <c r="F18" s="378">
        <f t="shared" ref="F18" si="9">F14+F16</f>
        <v>39966</v>
      </c>
      <c r="G18" s="396">
        <f t="shared" ref="G18:H18" si="10">G14+G16</f>
        <v>47559</v>
      </c>
      <c r="H18" s="384">
        <f t="shared" si="10"/>
        <v>72227</v>
      </c>
      <c r="I18" s="386"/>
      <c r="K18" s="340"/>
      <c r="L18" s="344"/>
      <c r="M18" s="345"/>
      <c r="N18" s="376"/>
      <c r="O18" s="380">
        <f>O14+O16</f>
        <v>94207</v>
      </c>
      <c r="P18" s="378">
        <f t="shared" ref="P18:R18" si="11">P14+P16</f>
        <v>79054</v>
      </c>
      <c r="Q18" s="396">
        <f t="shared" si="11"/>
        <v>81241</v>
      </c>
      <c r="R18" s="384">
        <f t="shared" si="11"/>
        <v>130154</v>
      </c>
      <c r="S18" s="386"/>
      <c r="U18" s="340"/>
      <c r="V18" s="344"/>
      <c r="W18" s="345"/>
      <c r="X18" s="376"/>
      <c r="Y18" s="380"/>
      <c r="Z18" s="378"/>
      <c r="AA18" s="396"/>
      <c r="AB18" s="384"/>
      <c r="AC18" s="399"/>
      <c r="AE18" s="39"/>
      <c r="AF18" s="139" t="s">
        <v>66</v>
      </c>
      <c r="AG18" s="140"/>
      <c r="AH18" s="141">
        <f>AH16-AH17</f>
        <v>-389</v>
      </c>
      <c r="AI18" s="182"/>
      <c r="AJ18" s="140">
        <f>AJ16-AJ17</f>
        <v>-82</v>
      </c>
      <c r="AK18" s="142">
        <f>AK16-AK17</f>
        <v>-471</v>
      </c>
      <c r="AL18" s="7"/>
    </row>
    <row r="19" spans="1:38" ht="15" customHeight="1">
      <c r="A19" s="340"/>
      <c r="B19" s="387" t="s">
        <v>94</v>
      </c>
      <c r="C19" s="388"/>
      <c r="D19" s="391">
        <f t="shared" ref="D19:I19" si="12">D14/240364</f>
        <v>1.879649198715282E-2</v>
      </c>
      <c r="E19" s="393">
        <f t="shared" si="12"/>
        <v>1.9262451947879049E-2</v>
      </c>
      <c r="F19" s="393">
        <f t="shared" si="12"/>
        <v>1.3683413489540863E-2</v>
      </c>
      <c r="G19" s="393">
        <f t="shared" si="12"/>
        <v>1.7411093175350719E-2</v>
      </c>
      <c r="H19" s="371">
        <f t="shared" si="12"/>
        <v>1.3417150654840159E-2</v>
      </c>
      <c r="I19" s="373">
        <f t="shared" si="12"/>
        <v>8.2570601254763606E-2</v>
      </c>
      <c r="K19" s="340"/>
      <c r="L19" s="387" t="s">
        <v>119</v>
      </c>
      <c r="M19" s="388"/>
      <c r="N19" s="391">
        <f t="shared" ref="N19:S19" si="13">N14/242288</f>
        <v>0.18773938453410816</v>
      </c>
      <c r="O19" s="393">
        <f t="shared" si="13"/>
        <v>0.19784719012084792</v>
      </c>
      <c r="P19" s="393">
        <f t="shared" si="13"/>
        <v>0.15069669154064586</v>
      </c>
      <c r="Q19" s="393">
        <f t="shared" si="13"/>
        <v>0.17839926038433598</v>
      </c>
      <c r="R19" s="371">
        <f t="shared" si="13"/>
        <v>0.28059169253120253</v>
      </c>
      <c r="S19" s="373">
        <f t="shared" si="13"/>
        <v>0.99527421911114045</v>
      </c>
      <c r="U19" s="340"/>
      <c r="V19" s="387" t="s">
        <v>103</v>
      </c>
      <c r="W19" s="388"/>
      <c r="X19" s="391">
        <f t="shared" ref="X19:AC19" si="14">X14/240364</f>
        <v>1.879649198715282E-2</v>
      </c>
      <c r="Y19" s="393">
        <f t="shared" si="14"/>
        <v>1.9262451947879049E-2</v>
      </c>
      <c r="Z19" s="393">
        <f t="shared" si="14"/>
        <v>1.3683413489540863E-2</v>
      </c>
      <c r="AA19" s="393">
        <f t="shared" si="14"/>
        <v>1.7411093175350719E-2</v>
      </c>
      <c r="AB19" s="371">
        <f t="shared" si="14"/>
        <v>1.3417150654840159E-2</v>
      </c>
      <c r="AC19" s="373">
        <f t="shared" si="14"/>
        <v>8.2570601254763606E-2</v>
      </c>
      <c r="AE19" s="39"/>
      <c r="AF19" s="368" t="s">
        <v>38</v>
      </c>
      <c r="AG19" s="132" t="s">
        <v>110</v>
      </c>
      <c r="AH19" s="174">
        <f>I40</f>
        <v>137</v>
      </c>
      <c r="AI19" s="134" t="s">
        <v>122</v>
      </c>
      <c r="AJ19" s="175">
        <f>S40</f>
        <v>402</v>
      </c>
      <c r="AK19" s="211">
        <f>AH19+AJ19</f>
        <v>539</v>
      </c>
      <c r="AL19" s="7"/>
    </row>
    <row r="20" spans="1:38" ht="15" customHeight="1" thickBot="1">
      <c r="A20" s="341"/>
      <c r="B20" s="389"/>
      <c r="C20" s="390"/>
      <c r="D20" s="392">
        <f>D18/259121</f>
        <v>0</v>
      </c>
      <c r="E20" s="394">
        <f>E18/259121</f>
        <v>0.20713874985045597</v>
      </c>
      <c r="F20" s="394">
        <f t="shared" ref="F20:G20" si="15">F18/259121</f>
        <v>0.15423682372327985</v>
      </c>
      <c r="G20" s="394">
        <f t="shared" si="15"/>
        <v>0.18353973626220954</v>
      </c>
      <c r="H20" s="372">
        <f>H18/259121</f>
        <v>0.27873850440527786</v>
      </c>
      <c r="I20" s="374">
        <f>I18/259121</f>
        <v>0</v>
      </c>
      <c r="K20" s="341"/>
      <c r="L20" s="389"/>
      <c r="M20" s="390"/>
      <c r="N20" s="392">
        <f>N18/259121</f>
        <v>0</v>
      </c>
      <c r="O20" s="394">
        <f>O18/259121</f>
        <v>0.36356374049189377</v>
      </c>
      <c r="P20" s="394">
        <f t="shared" ref="P20:Q20" si="16">P18/259121</f>
        <v>0.3050852690441917</v>
      </c>
      <c r="Q20" s="394">
        <f t="shared" si="16"/>
        <v>0.31352534144280086</v>
      </c>
      <c r="R20" s="372">
        <f>R18/259121</f>
        <v>0.5022904357423752</v>
      </c>
      <c r="S20" s="374">
        <f>S18/259121</f>
        <v>0</v>
      </c>
      <c r="U20" s="341"/>
      <c r="V20" s="389"/>
      <c r="W20" s="390"/>
      <c r="X20" s="392"/>
      <c r="Y20" s="394"/>
      <c r="Z20" s="394"/>
      <c r="AA20" s="394"/>
      <c r="AB20" s="372"/>
      <c r="AC20" s="374"/>
      <c r="AE20" s="39"/>
      <c r="AF20" s="370"/>
      <c r="AG20" s="172" t="s">
        <v>111</v>
      </c>
      <c r="AH20" s="145">
        <f>I42</f>
        <v>444</v>
      </c>
      <c r="AI20" s="173" t="s">
        <v>123</v>
      </c>
      <c r="AJ20" s="146">
        <f>S42</f>
        <v>427</v>
      </c>
      <c r="AK20" s="146">
        <f>AH20+AJ20</f>
        <v>871</v>
      </c>
      <c r="AL20" s="7"/>
    </row>
    <row r="21" spans="1:38" customFormat="1" ht="5.25" customHeight="1" thickBot="1">
      <c r="A21" s="41"/>
      <c r="B21" s="171"/>
      <c r="C21" s="171"/>
      <c r="D21" s="85"/>
      <c r="E21" s="171"/>
      <c r="F21" s="171"/>
      <c r="G21" s="171"/>
      <c r="H21" s="171"/>
      <c r="I21" s="171"/>
      <c r="K21" s="41"/>
      <c r="L21" s="260"/>
      <c r="M21" s="260"/>
      <c r="N21" s="250"/>
      <c r="O21" s="260"/>
      <c r="P21" s="260"/>
      <c r="Q21" s="260"/>
      <c r="R21" s="260"/>
      <c r="S21" s="260"/>
      <c r="T21" s="171"/>
      <c r="U21" s="41"/>
      <c r="V21" s="171"/>
      <c r="W21" s="171"/>
      <c r="X21" s="84"/>
      <c r="Y21" s="171"/>
      <c r="Z21" s="171"/>
      <c r="AA21" s="171"/>
      <c r="AB21" s="171"/>
      <c r="AC21" s="171"/>
      <c r="AE21" s="39"/>
      <c r="AF21" s="212"/>
      <c r="AG21" s="212"/>
      <c r="AH21" s="212"/>
      <c r="AI21" s="212"/>
      <c r="AJ21" s="212"/>
      <c r="AK21" s="212"/>
      <c r="AL21" s="40"/>
    </row>
    <row r="22" spans="1:38" ht="15" customHeight="1">
      <c r="A22" s="339" t="s">
        <v>97</v>
      </c>
      <c r="B22" s="335" t="s">
        <v>120</v>
      </c>
      <c r="C22" s="78" t="s">
        <v>29</v>
      </c>
      <c r="D22" s="263">
        <v>0</v>
      </c>
      <c r="E22" s="261">
        <v>0</v>
      </c>
      <c r="F22" s="261">
        <v>0</v>
      </c>
      <c r="G22" s="261">
        <v>0</v>
      </c>
      <c r="H22" s="262">
        <v>0</v>
      </c>
      <c r="I22" s="81">
        <f>SUM(D22:H22)</f>
        <v>0</v>
      </c>
      <c r="K22" s="339" t="s">
        <v>87</v>
      </c>
      <c r="L22" s="335" t="s">
        <v>116</v>
      </c>
      <c r="M22" s="78" t="s">
        <v>29</v>
      </c>
      <c r="N22" s="263">
        <v>161</v>
      </c>
      <c r="O22" s="261">
        <v>125</v>
      </c>
      <c r="P22" s="261">
        <v>109</v>
      </c>
      <c r="Q22" s="261">
        <v>95</v>
      </c>
      <c r="R22" s="262">
        <v>153</v>
      </c>
      <c r="S22" s="81">
        <f>SUM(N22:R22)</f>
        <v>643</v>
      </c>
      <c r="U22" s="339" t="s">
        <v>97</v>
      </c>
      <c r="V22" s="346" t="s">
        <v>124</v>
      </c>
      <c r="W22" s="78" t="s">
        <v>29</v>
      </c>
      <c r="X22" s="263">
        <v>0</v>
      </c>
      <c r="Y22" s="261">
        <v>0</v>
      </c>
      <c r="Z22" s="261">
        <v>0</v>
      </c>
      <c r="AA22" s="261">
        <v>0</v>
      </c>
      <c r="AB22" s="262">
        <v>0</v>
      </c>
      <c r="AC22" s="81">
        <f>SUM(X22:AB22)</f>
        <v>0</v>
      </c>
      <c r="AE22" s="39"/>
      <c r="AF22" s="206" t="s">
        <v>66</v>
      </c>
      <c r="AG22" s="207"/>
      <c r="AH22" s="208">
        <f>AH19-AH20</f>
        <v>-307</v>
      </c>
      <c r="AI22" s="209"/>
      <c r="AJ22" s="207">
        <f>AJ19-AJ20</f>
        <v>-25</v>
      </c>
      <c r="AK22" s="210">
        <f>AK19-AK20</f>
        <v>-332</v>
      </c>
      <c r="AL22" s="9"/>
    </row>
    <row r="23" spans="1:38" ht="15" customHeight="1" thickBot="1">
      <c r="A23" s="340"/>
      <c r="B23" s="336"/>
      <c r="C23" s="82" t="s">
        <v>30</v>
      </c>
      <c r="D23" s="264">
        <v>0</v>
      </c>
      <c r="E23" s="265">
        <v>0</v>
      </c>
      <c r="F23" s="265">
        <v>0</v>
      </c>
      <c r="G23" s="265">
        <v>0</v>
      </c>
      <c r="H23" s="266">
        <v>0</v>
      </c>
      <c r="I23" s="240">
        <f>SUM(D23:H23)</f>
        <v>0</v>
      </c>
      <c r="K23" s="340"/>
      <c r="L23" s="336"/>
      <c r="M23" s="247" t="s">
        <v>30</v>
      </c>
      <c r="N23" s="264">
        <v>22894</v>
      </c>
      <c r="O23" s="265">
        <v>19628</v>
      </c>
      <c r="P23" s="265">
        <v>16711</v>
      </c>
      <c r="Q23" s="265">
        <v>15137</v>
      </c>
      <c r="R23" s="266">
        <v>20120</v>
      </c>
      <c r="S23" s="241">
        <f>SUM(N23:R23)</f>
        <v>94490</v>
      </c>
      <c r="U23" s="340"/>
      <c r="V23" s="336"/>
      <c r="W23" s="82" t="s">
        <v>30</v>
      </c>
      <c r="X23" s="264">
        <v>0</v>
      </c>
      <c r="Y23" s="265">
        <v>0</v>
      </c>
      <c r="Z23" s="265">
        <v>0</v>
      </c>
      <c r="AA23" s="265">
        <v>0</v>
      </c>
      <c r="AB23" s="266">
        <v>0</v>
      </c>
      <c r="AC23" s="83">
        <f>SUM(X23:AB23)</f>
        <v>0</v>
      </c>
      <c r="AE23" s="39"/>
      <c r="AF23" s="361" t="s">
        <v>39</v>
      </c>
      <c r="AG23" s="132" t="s">
        <v>110</v>
      </c>
      <c r="AH23" s="180">
        <f>I49</f>
        <v>44</v>
      </c>
      <c r="AI23" s="134" t="s">
        <v>122</v>
      </c>
      <c r="AJ23" s="177">
        <f>S49</f>
        <v>496</v>
      </c>
      <c r="AK23" s="181">
        <f>AH23+AJ23</f>
        <v>540</v>
      </c>
      <c r="AL23" s="9"/>
    </row>
    <row r="24" spans="1:38" ht="15" customHeight="1">
      <c r="A24" s="340"/>
      <c r="B24" s="337" t="s">
        <v>121</v>
      </c>
      <c r="C24" s="215" t="s">
        <v>29</v>
      </c>
      <c r="D24" s="216">
        <v>163</v>
      </c>
      <c r="E24" s="217">
        <v>126</v>
      </c>
      <c r="F24" s="217">
        <v>108</v>
      </c>
      <c r="G24" s="217">
        <v>96</v>
      </c>
      <c r="H24" s="218">
        <v>155</v>
      </c>
      <c r="I24" s="219">
        <v>648</v>
      </c>
      <c r="K24" s="340"/>
      <c r="L24" s="381" t="s">
        <v>117</v>
      </c>
      <c r="M24" s="73" t="s">
        <v>29</v>
      </c>
      <c r="N24" s="251">
        <v>171</v>
      </c>
      <c r="O24" s="252">
        <v>122</v>
      </c>
      <c r="P24" s="252">
        <v>116</v>
      </c>
      <c r="Q24" s="252">
        <v>96</v>
      </c>
      <c r="R24" s="253">
        <v>135</v>
      </c>
      <c r="S24" s="205">
        <f>SUM(N24:R24)</f>
        <v>640</v>
      </c>
      <c r="U24" s="340"/>
      <c r="V24" s="347" t="s">
        <v>125</v>
      </c>
      <c r="W24" s="215" t="s">
        <v>29</v>
      </c>
      <c r="X24" s="216">
        <v>1</v>
      </c>
      <c r="Y24" s="217">
        <v>1</v>
      </c>
      <c r="Z24" s="217">
        <v>0</v>
      </c>
      <c r="AA24" s="217">
        <v>0</v>
      </c>
      <c r="AB24" s="218">
        <v>1</v>
      </c>
      <c r="AC24" s="219">
        <f>SUM(X24:AB24)</f>
        <v>3</v>
      </c>
      <c r="AE24" s="39"/>
      <c r="AF24" s="362"/>
      <c r="AG24" s="172" t="s">
        <v>111</v>
      </c>
      <c r="AH24" s="137">
        <f>I51</f>
        <v>524</v>
      </c>
      <c r="AI24" s="173" t="s">
        <v>123</v>
      </c>
      <c r="AJ24" s="6">
        <f>S51</f>
        <v>500</v>
      </c>
      <c r="AK24" s="6">
        <f>AH24+AJ24</f>
        <v>1024</v>
      </c>
      <c r="AL24" s="9"/>
    </row>
    <row r="25" spans="1:38" ht="15" customHeight="1" thickBot="1">
      <c r="A25" s="340"/>
      <c r="B25" s="338"/>
      <c r="C25" s="204" t="s">
        <v>30</v>
      </c>
      <c r="D25" s="220">
        <v>23170</v>
      </c>
      <c r="E25" s="221">
        <v>19704</v>
      </c>
      <c r="F25" s="221">
        <v>16688</v>
      </c>
      <c r="G25" s="221">
        <v>15234</v>
      </c>
      <c r="H25" s="222">
        <v>20677</v>
      </c>
      <c r="I25" s="223">
        <v>95473</v>
      </c>
      <c r="K25" s="340"/>
      <c r="L25" s="382"/>
      <c r="M25" s="72" t="s">
        <v>30</v>
      </c>
      <c r="N25" s="200">
        <v>23330</v>
      </c>
      <c r="O25" s="201">
        <v>19564</v>
      </c>
      <c r="P25" s="201">
        <v>17464</v>
      </c>
      <c r="Q25" s="201">
        <v>16567</v>
      </c>
      <c r="R25" s="202">
        <v>19723</v>
      </c>
      <c r="S25" s="203">
        <f>SUM(N25:R25)</f>
        <v>96648</v>
      </c>
      <c r="U25" s="340"/>
      <c r="V25" s="338"/>
      <c r="W25" s="204" t="s">
        <v>30</v>
      </c>
      <c r="X25" s="235">
        <v>100</v>
      </c>
      <c r="Y25" s="236">
        <v>76</v>
      </c>
      <c r="Z25" s="236">
        <v>0</v>
      </c>
      <c r="AA25" s="236">
        <v>0</v>
      </c>
      <c r="AB25" s="237">
        <v>119</v>
      </c>
      <c r="AC25" s="238">
        <f>SUM(X25:AB25)</f>
        <v>295</v>
      </c>
      <c r="AE25" s="39"/>
      <c r="AF25" s="139" t="s">
        <v>66</v>
      </c>
      <c r="AG25" s="140"/>
      <c r="AH25" s="141">
        <f>AH23-AH24</f>
        <v>-480</v>
      </c>
      <c r="AI25" s="182"/>
      <c r="AJ25" s="140">
        <f>AJ23-AJ24</f>
        <v>-4</v>
      </c>
      <c r="AK25" s="142">
        <f>AK23-AK24</f>
        <v>-484</v>
      </c>
      <c r="AL25" s="7"/>
    </row>
    <row r="26" spans="1:38" ht="15" customHeight="1">
      <c r="A26" s="340"/>
      <c r="B26" s="342" t="s">
        <v>93</v>
      </c>
      <c r="C26" s="343"/>
      <c r="D26" s="375" t="s">
        <v>65</v>
      </c>
      <c r="E26" s="379">
        <f>E23-$D$23</f>
        <v>0</v>
      </c>
      <c r="F26" s="377">
        <f>F23-$D$23</f>
        <v>0</v>
      </c>
      <c r="G26" s="395">
        <f t="shared" ref="G26:H26" si="17">G23-$D$23</f>
        <v>0</v>
      </c>
      <c r="H26" s="383">
        <f t="shared" si="17"/>
        <v>0</v>
      </c>
      <c r="I26" s="385"/>
      <c r="K26" s="340"/>
      <c r="L26" s="342" t="s">
        <v>118</v>
      </c>
      <c r="M26" s="343"/>
      <c r="N26" s="375" t="s">
        <v>65</v>
      </c>
      <c r="O26" s="379">
        <f>O23-$N$23</f>
        <v>-3266</v>
      </c>
      <c r="P26" s="377">
        <f t="shared" ref="P26:R26" si="18">P23-$N$23</f>
        <v>-6183</v>
      </c>
      <c r="Q26" s="395">
        <f t="shared" si="18"/>
        <v>-7757</v>
      </c>
      <c r="R26" s="383">
        <f t="shared" si="18"/>
        <v>-2774</v>
      </c>
      <c r="S26" s="385"/>
      <c r="U26" s="340"/>
      <c r="V26" s="342" t="s">
        <v>102</v>
      </c>
      <c r="W26" s="343"/>
      <c r="X26" s="375" t="s">
        <v>78</v>
      </c>
      <c r="Y26" s="379">
        <f>Y23-$X$23</f>
        <v>0</v>
      </c>
      <c r="Z26" s="377">
        <f>Z23-$X$23</f>
        <v>0</v>
      </c>
      <c r="AA26" s="395">
        <f t="shared" ref="AA26:AB26" si="19">AA23-$X$23</f>
        <v>0</v>
      </c>
      <c r="AB26" s="383">
        <f t="shared" si="19"/>
        <v>0</v>
      </c>
      <c r="AC26" s="398"/>
      <c r="AE26" s="39"/>
      <c r="AF26" s="359" t="s">
        <v>40</v>
      </c>
      <c r="AG26" s="132" t="s">
        <v>110</v>
      </c>
      <c r="AH26" s="143">
        <f>I58</f>
        <v>489</v>
      </c>
      <c r="AI26" s="134" t="s">
        <v>122</v>
      </c>
      <c r="AJ26" s="144">
        <f>S58</f>
        <v>4106</v>
      </c>
      <c r="AK26" s="176">
        <f>AH26+AJ26</f>
        <v>4595</v>
      </c>
      <c r="AL26" s="7"/>
    </row>
    <row r="27" spans="1:38" ht="15" customHeight="1">
      <c r="A27" s="340"/>
      <c r="B27" s="344"/>
      <c r="C27" s="345"/>
      <c r="D27" s="376"/>
      <c r="E27" s="380">
        <f>E23+E25</f>
        <v>19704</v>
      </c>
      <c r="F27" s="378">
        <f t="shared" ref="F27" si="20">F23+F25</f>
        <v>16688</v>
      </c>
      <c r="G27" s="396">
        <f t="shared" ref="G27:H27" si="21">G23+G25</f>
        <v>15234</v>
      </c>
      <c r="H27" s="384">
        <f t="shared" si="21"/>
        <v>20677</v>
      </c>
      <c r="I27" s="386"/>
      <c r="K27" s="340"/>
      <c r="L27" s="344"/>
      <c r="M27" s="345"/>
      <c r="N27" s="376"/>
      <c r="O27" s="380">
        <f>O23+O25</f>
        <v>39192</v>
      </c>
      <c r="P27" s="378">
        <f t="shared" ref="P27:R27" si="22">P23+P25</f>
        <v>34175</v>
      </c>
      <c r="Q27" s="396">
        <f t="shared" si="22"/>
        <v>31704</v>
      </c>
      <c r="R27" s="384">
        <f t="shared" si="22"/>
        <v>39843</v>
      </c>
      <c r="S27" s="386"/>
      <c r="U27" s="340"/>
      <c r="V27" s="344"/>
      <c r="W27" s="345"/>
      <c r="X27" s="376"/>
      <c r="Y27" s="380"/>
      <c r="Z27" s="378"/>
      <c r="AA27" s="396"/>
      <c r="AB27" s="384"/>
      <c r="AC27" s="399"/>
      <c r="AE27" s="39"/>
      <c r="AF27" s="360"/>
      <c r="AG27" s="172" t="s">
        <v>111</v>
      </c>
      <c r="AH27" s="138">
        <f>I60</f>
        <v>4313</v>
      </c>
      <c r="AI27" s="173" t="s">
        <v>123</v>
      </c>
      <c r="AJ27" s="77">
        <f>S60</f>
        <v>4269</v>
      </c>
      <c r="AK27" s="6">
        <f>AH27+AJ27</f>
        <v>8582</v>
      </c>
      <c r="AL27" s="7"/>
    </row>
    <row r="28" spans="1:38" ht="15" customHeight="1" thickBot="1">
      <c r="A28" s="340"/>
      <c r="B28" s="387" t="s">
        <v>94</v>
      </c>
      <c r="C28" s="388"/>
      <c r="D28" s="391">
        <f t="shared" ref="D28:I28" si="23">D23/102397</f>
        <v>0</v>
      </c>
      <c r="E28" s="393">
        <f t="shared" si="23"/>
        <v>0</v>
      </c>
      <c r="F28" s="393">
        <f t="shared" si="23"/>
        <v>0</v>
      </c>
      <c r="G28" s="393">
        <f t="shared" si="23"/>
        <v>0</v>
      </c>
      <c r="H28" s="371">
        <f t="shared" si="23"/>
        <v>0</v>
      </c>
      <c r="I28" s="373">
        <f t="shared" si="23"/>
        <v>0</v>
      </c>
      <c r="K28" s="340"/>
      <c r="L28" s="387" t="s">
        <v>119</v>
      </c>
      <c r="M28" s="388"/>
      <c r="N28" s="391">
        <f t="shared" ref="N28:S28" si="24">N23/102952</f>
        <v>0.22237547594995727</v>
      </c>
      <c r="O28" s="393">
        <f t="shared" si="24"/>
        <v>0.19065195430880411</v>
      </c>
      <c r="P28" s="393">
        <f t="shared" si="24"/>
        <v>0.16231836195508587</v>
      </c>
      <c r="Q28" s="393">
        <f t="shared" si="24"/>
        <v>0.14702968373611003</v>
      </c>
      <c r="R28" s="371">
        <f t="shared" si="24"/>
        <v>0.19543088041028828</v>
      </c>
      <c r="S28" s="373">
        <f t="shared" si="24"/>
        <v>0.91780635636024555</v>
      </c>
      <c r="U28" s="340"/>
      <c r="V28" s="387" t="s">
        <v>103</v>
      </c>
      <c r="W28" s="388"/>
      <c r="X28" s="391">
        <f t="shared" ref="X28:AC28" si="25">X23/102397</f>
        <v>0</v>
      </c>
      <c r="Y28" s="393">
        <f t="shared" si="25"/>
        <v>0</v>
      </c>
      <c r="Z28" s="393">
        <f t="shared" si="25"/>
        <v>0</v>
      </c>
      <c r="AA28" s="393">
        <f t="shared" si="25"/>
        <v>0</v>
      </c>
      <c r="AB28" s="371">
        <f t="shared" si="25"/>
        <v>0</v>
      </c>
      <c r="AC28" s="373">
        <f t="shared" si="25"/>
        <v>0</v>
      </c>
      <c r="AE28" s="39"/>
      <c r="AF28" s="178" t="s">
        <v>68</v>
      </c>
      <c r="AG28" s="179"/>
      <c r="AH28" s="141">
        <f>AH26-AH27</f>
        <v>-3824</v>
      </c>
      <c r="AI28" s="183"/>
      <c r="AJ28" s="142">
        <f>AJ26-AJ27</f>
        <v>-163</v>
      </c>
      <c r="AK28" s="142">
        <f>AK26-AK27</f>
        <v>-3987</v>
      </c>
      <c r="AL28" s="7"/>
    </row>
    <row r="29" spans="1:38" ht="15" customHeight="1" thickBot="1">
      <c r="A29" s="341"/>
      <c r="B29" s="389"/>
      <c r="C29" s="390"/>
      <c r="D29" s="392">
        <f>D27/109298</f>
        <v>0</v>
      </c>
      <c r="E29" s="394">
        <f>E27/109298</f>
        <v>0.1802777726948343</v>
      </c>
      <c r="F29" s="394">
        <f t="shared" ref="F29:I29" si="26">F27/109298</f>
        <v>0.15268348917638017</v>
      </c>
      <c r="G29" s="394">
        <f t="shared" si="26"/>
        <v>0.13938040952258962</v>
      </c>
      <c r="H29" s="372">
        <f t="shared" si="26"/>
        <v>0.18918003989094037</v>
      </c>
      <c r="I29" s="374">
        <f t="shared" si="26"/>
        <v>0</v>
      </c>
      <c r="K29" s="341"/>
      <c r="L29" s="389"/>
      <c r="M29" s="390"/>
      <c r="N29" s="392">
        <f>N27/109298</f>
        <v>0</v>
      </c>
      <c r="O29" s="394">
        <f>O27/109298</f>
        <v>0.35857929696792257</v>
      </c>
      <c r="P29" s="394">
        <f t="shared" ref="P29:S29" si="27">P27/109298</f>
        <v>0.31267726765357096</v>
      </c>
      <c r="Q29" s="394">
        <f t="shared" si="27"/>
        <v>0.29006935168072606</v>
      </c>
      <c r="R29" s="372">
        <f t="shared" si="27"/>
        <v>0.3645354901279072</v>
      </c>
      <c r="S29" s="374">
        <f t="shared" si="27"/>
        <v>0</v>
      </c>
      <c r="U29" s="341"/>
      <c r="V29" s="389"/>
      <c r="W29" s="390"/>
      <c r="X29" s="392"/>
      <c r="Y29" s="394"/>
      <c r="Z29" s="394"/>
      <c r="AA29" s="394"/>
      <c r="AB29" s="372"/>
      <c r="AC29" s="374"/>
      <c r="AE29" s="39"/>
      <c r="AF29" s="363"/>
      <c r="AG29" s="363"/>
      <c r="AH29" s="363"/>
      <c r="AI29" s="363"/>
      <c r="AJ29" s="363"/>
      <c r="AK29" s="47"/>
      <c r="AL29" s="15"/>
    </row>
    <row r="30" spans="1:38" customFormat="1" ht="6" customHeight="1" thickBot="1">
      <c r="A30" s="41"/>
      <c r="B30" s="171"/>
      <c r="C30" s="171"/>
      <c r="D30" s="85"/>
      <c r="E30" s="171"/>
      <c r="F30" s="171"/>
      <c r="G30" s="171"/>
      <c r="H30" s="171"/>
      <c r="I30" s="171"/>
      <c r="K30" s="41"/>
      <c r="L30" s="260"/>
      <c r="M30" s="260"/>
      <c r="N30" s="250"/>
      <c r="O30" s="260"/>
      <c r="P30" s="260"/>
      <c r="Q30" s="260"/>
      <c r="R30" s="260"/>
      <c r="S30" s="260"/>
      <c r="T30" s="171"/>
      <c r="U30" s="41"/>
      <c r="V30" s="171"/>
      <c r="W30" s="171"/>
      <c r="X30" s="84"/>
      <c r="Y30" s="171"/>
      <c r="Z30" s="171"/>
      <c r="AA30" s="171"/>
      <c r="AB30" s="171"/>
      <c r="AC30" s="171"/>
      <c r="AE30" s="39"/>
      <c r="AF30" s="36"/>
      <c r="AG30" s="36"/>
      <c r="AH30" s="36"/>
      <c r="AI30" s="36"/>
      <c r="AJ30" s="36"/>
      <c r="AK30" s="36"/>
      <c r="AL30" s="40"/>
    </row>
    <row r="31" spans="1:38" ht="15" customHeight="1">
      <c r="A31" s="339" t="s">
        <v>98</v>
      </c>
      <c r="B31" s="335" t="s">
        <v>120</v>
      </c>
      <c r="C31" s="78" t="s">
        <v>29</v>
      </c>
      <c r="D31" s="263">
        <v>36</v>
      </c>
      <c r="E31" s="261">
        <v>29</v>
      </c>
      <c r="F31" s="261">
        <v>30</v>
      </c>
      <c r="G31" s="261">
        <v>37</v>
      </c>
      <c r="H31" s="262">
        <v>43</v>
      </c>
      <c r="I31" s="81">
        <f>SUM(D31:H31)</f>
        <v>175</v>
      </c>
      <c r="K31" s="339" t="s">
        <v>88</v>
      </c>
      <c r="L31" s="335" t="s">
        <v>116</v>
      </c>
      <c r="M31" s="78" t="s">
        <v>29</v>
      </c>
      <c r="N31" s="263">
        <v>105</v>
      </c>
      <c r="O31" s="261">
        <v>93</v>
      </c>
      <c r="P31" s="261">
        <v>90</v>
      </c>
      <c r="Q31" s="261">
        <v>87</v>
      </c>
      <c r="R31" s="262">
        <v>108</v>
      </c>
      <c r="S31" s="81">
        <f>SUM(N31:R31)</f>
        <v>483</v>
      </c>
      <c r="U31" s="339" t="s">
        <v>98</v>
      </c>
      <c r="V31" s="346" t="s">
        <v>124</v>
      </c>
      <c r="W31" s="78" t="s">
        <v>29</v>
      </c>
      <c r="X31" s="263">
        <v>34</v>
      </c>
      <c r="Y31" s="261">
        <v>29</v>
      </c>
      <c r="Z31" s="261">
        <v>29</v>
      </c>
      <c r="AA31" s="261">
        <v>36</v>
      </c>
      <c r="AB31" s="262">
        <v>42</v>
      </c>
      <c r="AC31" s="81">
        <f>SUM(X31:AB31)</f>
        <v>170</v>
      </c>
      <c r="AE31" s="39"/>
      <c r="AF31" s="14"/>
      <c r="AG31" s="14"/>
      <c r="AH31" s="14"/>
      <c r="AI31" s="14"/>
      <c r="AJ31" s="14"/>
      <c r="AK31" s="14"/>
      <c r="AL31" s="15"/>
    </row>
    <row r="32" spans="1:38" ht="15" customHeight="1" thickBot="1">
      <c r="A32" s="340"/>
      <c r="B32" s="336"/>
      <c r="C32" s="82" t="s">
        <v>30</v>
      </c>
      <c r="D32" s="264">
        <v>5878</v>
      </c>
      <c r="E32" s="265">
        <v>4443</v>
      </c>
      <c r="F32" s="265">
        <v>4478</v>
      </c>
      <c r="G32" s="265">
        <v>5589</v>
      </c>
      <c r="H32" s="266">
        <v>6854</v>
      </c>
      <c r="I32" s="240">
        <f>SUM(D32:H32)</f>
        <v>27242</v>
      </c>
      <c r="K32" s="340"/>
      <c r="L32" s="336"/>
      <c r="M32" s="247" t="s">
        <v>30</v>
      </c>
      <c r="N32" s="264">
        <v>16093</v>
      </c>
      <c r="O32" s="265">
        <v>14879</v>
      </c>
      <c r="P32" s="265">
        <v>14610</v>
      </c>
      <c r="Q32" s="265">
        <v>14014</v>
      </c>
      <c r="R32" s="266">
        <v>17944</v>
      </c>
      <c r="S32" s="241">
        <f>SUM(N32:R32)</f>
        <v>77540</v>
      </c>
      <c r="U32" s="340"/>
      <c r="V32" s="336"/>
      <c r="W32" s="82" t="s">
        <v>30</v>
      </c>
      <c r="X32" s="264">
        <v>5407</v>
      </c>
      <c r="Y32" s="265">
        <v>4443</v>
      </c>
      <c r="Z32" s="265">
        <v>4278</v>
      </c>
      <c r="AA32" s="265">
        <v>5333</v>
      </c>
      <c r="AB32" s="266">
        <v>6464</v>
      </c>
      <c r="AC32" s="83">
        <f>SUM(X32:AB32)</f>
        <v>25925</v>
      </c>
      <c r="AE32" s="39"/>
      <c r="AF32" s="14"/>
      <c r="AG32" s="14"/>
      <c r="AH32" s="14"/>
      <c r="AI32" s="14"/>
      <c r="AJ32" s="14"/>
      <c r="AK32" s="14"/>
      <c r="AL32" s="15"/>
    </row>
    <row r="33" spans="1:38" ht="15" customHeight="1">
      <c r="A33" s="340"/>
      <c r="B33" s="337" t="s">
        <v>121</v>
      </c>
      <c r="C33" s="215" t="s">
        <v>29</v>
      </c>
      <c r="D33" s="216">
        <v>120</v>
      </c>
      <c r="E33" s="217">
        <v>107</v>
      </c>
      <c r="F33" s="217">
        <v>106</v>
      </c>
      <c r="G33" s="217">
        <v>92</v>
      </c>
      <c r="H33" s="218">
        <v>139</v>
      </c>
      <c r="I33" s="219">
        <v>564</v>
      </c>
      <c r="K33" s="340"/>
      <c r="L33" s="381" t="s">
        <v>117</v>
      </c>
      <c r="M33" s="73" t="s">
        <v>29</v>
      </c>
      <c r="N33" s="251">
        <v>126</v>
      </c>
      <c r="O33" s="252">
        <v>109</v>
      </c>
      <c r="P33" s="252">
        <v>103</v>
      </c>
      <c r="Q33" s="252">
        <v>102</v>
      </c>
      <c r="R33" s="253">
        <v>125</v>
      </c>
      <c r="S33" s="205">
        <f>SUM(N33:R33)</f>
        <v>565</v>
      </c>
      <c r="U33" s="340"/>
      <c r="V33" s="347" t="s">
        <v>125</v>
      </c>
      <c r="W33" s="215" t="s">
        <v>29</v>
      </c>
      <c r="X33" s="216">
        <v>43</v>
      </c>
      <c r="Y33" s="217">
        <v>40</v>
      </c>
      <c r="Z33" s="217">
        <v>45</v>
      </c>
      <c r="AA33" s="217">
        <v>39</v>
      </c>
      <c r="AB33" s="218">
        <v>66</v>
      </c>
      <c r="AC33" s="219">
        <f>SUM(X33:AB33)</f>
        <v>233</v>
      </c>
      <c r="AE33" s="39"/>
      <c r="AF33" s="10"/>
      <c r="AG33" s="10"/>
      <c r="AH33" s="10"/>
      <c r="AI33" s="10"/>
      <c r="AJ33" s="10"/>
      <c r="AK33" s="10"/>
      <c r="AL33" s="11"/>
    </row>
    <row r="34" spans="1:38" ht="15" customHeight="1">
      <c r="A34" s="340"/>
      <c r="B34" s="338"/>
      <c r="C34" s="204" t="s">
        <v>30</v>
      </c>
      <c r="D34" s="220">
        <v>18252</v>
      </c>
      <c r="E34" s="221">
        <v>16263</v>
      </c>
      <c r="F34" s="221">
        <v>17044</v>
      </c>
      <c r="G34" s="221">
        <v>14482</v>
      </c>
      <c r="H34" s="222">
        <v>21134</v>
      </c>
      <c r="I34" s="223">
        <v>87175</v>
      </c>
      <c r="K34" s="340"/>
      <c r="L34" s="382"/>
      <c r="M34" s="72" t="s">
        <v>30</v>
      </c>
      <c r="N34" s="200">
        <v>20529</v>
      </c>
      <c r="O34" s="201">
        <v>16494</v>
      </c>
      <c r="P34" s="201">
        <v>16507</v>
      </c>
      <c r="Q34" s="201">
        <v>16628</v>
      </c>
      <c r="R34" s="202">
        <v>18135</v>
      </c>
      <c r="S34" s="203">
        <f>SUM(N34:R34)</f>
        <v>88293</v>
      </c>
      <c r="U34" s="340"/>
      <c r="V34" s="338"/>
      <c r="W34" s="204" t="s">
        <v>30</v>
      </c>
      <c r="X34" s="235">
        <v>6529</v>
      </c>
      <c r="Y34" s="236">
        <v>5300</v>
      </c>
      <c r="Z34" s="236">
        <v>6777</v>
      </c>
      <c r="AA34" s="236">
        <v>5592</v>
      </c>
      <c r="AB34" s="237">
        <v>8489</v>
      </c>
      <c r="AC34" s="238">
        <f>SUM(X34:AB34)</f>
        <v>32687</v>
      </c>
      <c r="AE34" s="39"/>
      <c r="AF34" s="351" t="s">
        <v>112</v>
      </c>
      <c r="AG34" s="351"/>
      <c r="AH34" s="351"/>
      <c r="AI34" s="351"/>
      <c r="AJ34" s="351"/>
      <c r="AK34" s="351"/>
      <c r="AL34" s="7"/>
    </row>
    <row r="35" spans="1:38" ht="15" customHeight="1">
      <c r="A35" s="340"/>
      <c r="B35" s="342" t="s">
        <v>93</v>
      </c>
      <c r="C35" s="343"/>
      <c r="D35" s="375" t="s">
        <v>65</v>
      </c>
      <c r="E35" s="379">
        <f>E32-$D$32</f>
        <v>-1435</v>
      </c>
      <c r="F35" s="377">
        <f>F32-$D$32</f>
        <v>-1400</v>
      </c>
      <c r="G35" s="395">
        <f t="shared" ref="G35:H35" si="28">G32-$D$32</f>
        <v>-289</v>
      </c>
      <c r="H35" s="383">
        <f t="shared" si="28"/>
        <v>976</v>
      </c>
      <c r="I35" s="385"/>
      <c r="K35" s="340"/>
      <c r="L35" s="342" t="s">
        <v>118</v>
      </c>
      <c r="M35" s="343"/>
      <c r="N35" s="375" t="s">
        <v>65</v>
      </c>
      <c r="O35" s="379">
        <f>O32-$N$32</f>
        <v>-1214</v>
      </c>
      <c r="P35" s="377">
        <f t="shared" ref="P35:R35" si="29">P32-$N$32</f>
        <v>-1483</v>
      </c>
      <c r="Q35" s="395">
        <f t="shared" si="29"/>
        <v>-2079</v>
      </c>
      <c r="R35" s="383">
        <f t="shared" si="29"/>
        <v>1851</v>
      </c>
      <c r="S35" s="385"/>
      <c r="U35" s="340"/>
      <c r="V35" s="342" t="s">
        <v>102</v>
      </c>
      <c r="W35" s="343"/>
      <c r="X35" s="375" t="s">
        <v>78</v>
      </c>
      <c r="Y35" s="379">
        <f>Y32-$X$32</f>
        <v>-964</v>
      </c>
      <c r="Z35" s="377">
        <f>Z32-$X$32</f>
        <v>-1129</v>
      </c>
      <c r="AA35" s="395">
        <f t="shared" ref="AA35:AB35" si="30">AA32-$X$32</f>
        <v>-74</v>
      </c>
      <c r="AB35" s="383">
        <f t="shared" si="30"/>
        <v>1057</v>
      </c>
      <c r="AC35" s="398"/>
      <c r="AE35" s="39"/>
      <c r="AF35" s="355" t="s">
        <v>31</v>
      </c>
      <c r="AG35" s="348" t="s">
        <v>69</v>
      </c>
      <c r="AH35" s="348"/>
      <c r="AI35" s="348" t="s">
        <v>70</v>
      </c>
      <c r="AJ35" s="348"/>
      <c r="AK35" s="348" t="s">
        <v>71</v>
      </c>
      <c r="AL35" s="7"/>
    </row>
    <row r="36" spans="1:38" ht="15" customHeight="1">
      <c r="A36" s="340"/>
      <c r="B36" s="344"/>
      <c r="C36" s="345"/>
      <c r="D36" s="376"/>
      <c r="E36" s="380">
        <f>E32+E34</f>
        <v>20706</v>
      </c>
      <c r="F36" s="378">
        <f t="shared" ref="F36" si="31">F32+F34</f>
        <v>21522</v>
      </c>
      <c r="G36" s="396">
        <f t="shared" ref="G36:H36" si="32">G32+G34</f>
        <v>20071</v>
      </c>
      <c r="H36" s="384">
        <f t="shared" si="32"/>
        <v>27988</v>
      </c>
      <c r="I36" s="386"/>
      <c r="K36" s="340"/>
      <c r="L36" s="344"/>
      <c r="M36" s="345"/>
      <c r="N36" s="376"/>
      <c r="O36" s="380">
        <f>O32+O34</f>
        <v>31373</v>
      </c>
      <c r="P36" s="378">
        <f t="shared" ref="P36:R36" si="33">P32+P34</f>
        <v>31117</v>
      </c>
      <c r="Q36" s="396">
        <f t="shared" si="33"/>
        <v>30642</v>
      </c>
      <c r="R36" s="384">
        <f t="shared" si="33"/>
        <v>36079</v>
      </c>
      <c r="S36" s="386"/>
      <c r="U36" s="340"/>
      <c r="V36" s="344"/>
      <c r="W36" s="345"/>
      <c r="X36" s="376"/>
      <c r="Y36" s="380"/>
      <c r="Z36" s="378"/>
      <c r="AA36" s="396"/>
      <c r="AB36" s="384"/>
      <c r="AC36" s="399"/>
      <c r="AE36" s="39"/>
      <c r="AF36" s="356"/>
      <c r="AG36" s="353">
        <v>5736</v>
      </c>
      <c r="AH36" s="354"/>
      <c r="AI36" s="357">
        <v>4609</v>
      </c>
      <c r="AJ36" s="358"/>
      <c r="AK36" s="348"/>
      <c r="AL36" s="7"/>
    </row>
    <row r="37" spans="1:38" ht="15" customHeight="1">
      <c r="A37" s="340"/>
      <c r="B37" s="387" t="s">
        <v>94</v>
      </c>
      <c r="C37" s="388"/>
      <c r="D37" s="391">
        <f t="shared" ref="D37:I37" si="34">D32/100701</f>
        <v>5.8370820547958807E-2</v>
      </c>
      <c r="E37" s="393">
        <f t="shared" si="34"/>
        <v>4.4120713796288021E-2</v>
      </c>
      <c r="F37" s="393">
        <f t="shared" si="34"/>
        <v>4.4468277375597068E-2</v>
      </c>
      <c r="G37" s="393">
        <f t="shared" si="34"/>
        <v>5.5500938421664134E-2</v>
      </c>
      <c r="H37" s="371">
        <f t="shared" si="34"/>
        <v>6.8062879216690991E-2</v>
      </c>
      <c r="I37" s="373">
        <f t="shared" si="34"/>
        <v>0.27052362935819901</v>
      </c>
      <c r="K37" s="340"/>
      <c r="L37" s="387" t="s">
        <v>119</v>
      </c>
      <c r="M37" s="388"/>
      <c r="N37" s="391">
        <f t="shared" ref="N37:S37" si="35">N32/108789</f>
        <v>0.14792855895357068</v>
      </c>
      <c r="O37" s="393">
        <f t="shared" si="35"/>
        <v>0.13676934248867073</v>
      </c>
      <c r="P37" s="393">
        <f t="shared" si="35"/>
        <v>0.13429666602321927</v>
      </c>
      <c r="Q37" s="393">
        <f t="shared" si="35"/>
        <v>0.12881817095478404</v>
      </c>
      <c r="R37" s="371">
        <f t="shared" si="35"/>
        <v>0.16494314682550626</v>
      </c>
      <c r="S37" s="373">
        <f t="shared" si="35"/>
        <v>0.71275588524575095</v>
      </c>
      <c r="U37" s="340"/>
      <c r="V37" s="387" t="s">
        <v>103</v>
      </c>
      <c r="W37" s="388"/>
      <c r="X37" s="391">
        <f t="shared" ref="X37:AC37" si="36">X32/100701</f>
        <v>5.369360780925711E-2</v>
      </c>
      <c r="Y37" s="393">
        <f t="shared" si="36"/>
        <v>4.4120713796288021E-2</v>
      </c>
      <c r="Z37" s="393">
        <f t="shared" si="36"/>
        <v>4.2482199779545385E-2</v>
      </c>
      <c r="AA37" s="393">
        <f t="shared" si="36"/>
        <v>5.2958759098717986E-2</v>
      </c>
      <c r="AB37" s="371">
        <f t="shared" si="36"/>
        <v>6.4190027904390226E-2</v>
      </c>
      <c r="AC37" s="373">
        <f t="shared" si="36"/>
        <v>0.25744530838819873</v>
      </c>
      <c r="AE37" s="39"/>
      <c r="AF37" s="185" t="s">
        <v>63</v>
      </c>
      <c r="AG37" s="190">
        <f>AH27</f>
        <v>4313</v>
      </c>
      <c r="AH37" s="188">
        <f>AG37/AG36</f>
        <v>0.75191771269177132</v>
      </c>
      <c r="AI37" s="192">
        <f>AH27</f>
        <v>4313</v>
      </c>
      <c r="AJ37" s="188">
        <f>AI37/AI36</f>
        <v>0.93577782599262316</v>
      </c>
      <c r="AK37" s="195">
        <f>AJ37-AH37</f>
        <v>0.18386011330085184</v>
      </c>
      <c r="AL37" s="11"/>
    </row>
    <row r="38" spans="1:38" ht="15" customHeight="1" thickBot="1">
      <c r="A38" s="341"/>
      <c r="B38" s="389"/>
      <c r="C38" s="390"/>
      <c r="D38" s="392">
        <f>D36/117149</f>
        <v>0</v>
      </c>
      <c r="E38" s="394">
        <f>E36/117149</f>
        <v>0.17674926802618887</v>
      </c>
      <c r="F38" s="394">
        <f t="shared" ref="F38:I38" si="37">F36/117149</f>
        <v>0.18371475642130961</v>
      </c>
      <c r="G38" s="394">
        <f t="shared" si="37"/>
        <v>0.17132882056184859</v>
      </c>
      <c r="H38" s="372">
        <f t="shared" si="37"/>
        <v>0.23890942304245022</v>
      </c>
      <c r="I38" s="374">
        <f t="shared" si="37"/>
        <v>0</v>
      </c>
      <c r="K38" s="341"/>
      <c r="L38" s="389"/>
      <c r="M38" s="390"/>
      <c r="N38" s="392">
        <f>N36/117149</f>
        <v>0</v>
      </c>
      <c r="O38" s="394">
        <f>O36/117149</f>
        <v>0.26780424928936652</v>
      </c>
      <c r="P38" s="394">
        <f t="shared" ref="P38:S38" si="38">P36/117149</f>
        <v>0.2656189980281522</v>
      </c>
      <c r="Q38" s="394">
        <f t="shared" si="38"/>
        <v>0.26156433260207085</v>
      </c>
      <c r="R38" s="372">
        <f t="shared" si="38"/>
        <v>0.30797531348965845</v>
      </c>
      <c r="S38" s="374">
        <f t="shared" si="38"/>
        <v>0</v>
      </c>
      <c r="U38" s="341"/>
      <c r="V38" s="389"/>
      <c r="W38" s="390"/>
      <c r="X38" s="392"/>
      <c r="Y38" s="394"/>
      <c r="Z38" s="394"/>
      <c r="AA38" s="394"/>
      <c r="AB38" s="372"/>
      <c r="AC38" s="374"/>
      <c r="AE38" s="39"/>
      <c r="AF38" s="186" t="s">
        <v>64</v>
      </c>
      <c r="AG38" s="191">
        <f>AJ27</f>
        <v>4269</v>
      </c>
      <c r="AH38" s="189">
        <f>AG38/AG36</f>
        <v>0.74424686192468614</v>
      </c>
      <c r="AI38" s="193">
        <f>AJ27</f>
        <v>4269</v>
      </c>
      <c r="AJ38" s="189">
        <f>AI38/AI36</f>
        <v>0.92623128661314824</v>
      </c>
      <c r="AK38" s="194">
        <f>AJ38-AH38</f>
        <v>0.1819844246884621</v>
      </c>
      <c r="AL38" s="11"/>
    </row>
    <row r="39" spans="1:38" customFormat="1" ht="6" customHeight="1" thickBot="1">
      <c r="A39" s="41"/>
      <c r="B39" s="171"/>
      <c r="C39" s="171"/>
      <c r="D39" s="250"/>
      <c r="E39" s="249"/>
      <c r="F39" s="249"/>
      <c r="G39" s="249"/>
      <c r="H39" s="249"/>
      <c r="I39" s="171"/>
      <c r="K39" s="41"/>
      <c r="L39" s="260"/>
      <c r="M39" s="260"/>
      <c r="N39" s="250"/>
      <c r="O39" s="260"/>
      <c r="P39" s="260"/>
      <c r="Q39" s="260"/>
      <c r="R39" s="260"/>
      <c r="S39" s="260"/>
      <c r="T39" s="171"/>
      <c r="U39" s="41"/>
      <c r="V39" s="171"/>
      <c r="W39" s="171"/>
      <c r="X39" s="84"/>
      <c r="Y39" s="171"/>
      <c r="Z39" s="171"/>
      <c r="AA39" s="171"/>
      <c r="AB39" s="171"/>
      <c r="AC39" s="171"/>
      <c r="AE39" s="39"/>
      <c r="AF39" s="36"/>
      <c r="AG39" s="36"/>
      <c r="AH39" s="36"/>
      <c r="AI39" s="36"/>
      <c r="AJ39" s="36"/>
      <c r="AK39" s="36"/>
      <c r="AL39" s="40"/>
    </row>
    <row r="40" spans="1:38" ht="15" customHeight="1">
      <c r="A40" s="339" t="s">
        <v>99</v>
      </c>
      <c r="B40" s="335" t="s">
        <v>120</v>
      </c>
      <c r="C40" s="78" t="s">
        <v>29</v>
      </c>
      <c r="D40" s="263">
        <v>31</v>
      </c>
      <c r="E40" s="261">
        <v>28</v>
      </c>
      <c r="F40" s="261">
        <v>25</v>
      </c>
      <c r="G40" s="261">
        <v>19</v>
      </c>
      <c r="H40" s="262">
        <v>34</v>
      </c>
      <c r="I40" s="81">
        <f>SUM(D40:H40)</f>
        <v>137</v>
      </c>
      <c r="K40" s="339" t="s">
        <v>89</v>
      </c>
      <c r="L40" s="335" t="s">
        <v>116</v>
      </c>
      <c r="M40" s="78" t="s">
        <v>29</v>
      </c>
      <c r="N40" s="263">
        <v>93</v>
      </c>
      <c r="O40" s="261">
        <v>97</v>
      </c>
      <c r="P40" s="261">
        <v>62</v>
      </c>
      <c r="Q40" s="261">
        <v>63</v>
      </c>
      <c r="R40" s="262">
        <v>87</v>
      </c>
      <c r="S40" s="81">
        <f>SUM(N40:R40)</f>
        <v>402</v>
      </c>
      <c r="U40" s="339" t="s">
        <v>99</v>
      </c>
      <c r="V40" s="346" t="s">
        <v>124</v>
      </c>
      <c r="W40" s="78" t="s">
        <v>29</v>
      </c>
      <c r="X40" s="263">
        <v>31</v>
      </c>
      <c r="Y40" s="261">
        <v>28</v>
      </c>
      <c r="Z40" s="261">
        <v>25</v>
      </c>
      <c r="AA40" s="261">
        <v>19</v>
      </c>
      <c r="AB40" s="262">
        <v>34</v>
      </c>
      <c r="AC40" s="81">
        <f>SUM(X40:AB40)</f>
        <v>137</v>
      </c>
      <c r="AE40" s="39"/>
      <c r="AF40" s="349" t="s">
        <v>72</v>
      </c>
      <c r="AG40" s="349"/>
      <c r="AH40" s="349"/>
      <c r="AI40" s="349"/>
      <c r="AJ40" s="349"/>
      <c r="AK40" s="349"/>
      <c r="AL40" s="32"/>
    </row>
    <row r="41" spans="1:38" ht="15" customHeight="1" thickBot="1">
      <c r="A41" s="340"/>
      <c r="B41" s="336"/>
      <c r="C41" s="82" t="s">
        <v>30</v>
      </c>
      <c r="D41" s="264">
        <v>5252</v>
      </c>
      <c r="E41" s="265">
        <v>4204</v>
      </c>
      <c r="F41" s="265">
        <v>4293</v>
      </c>
      <c r="G41" s="265">
        <v>3280</v>
      </c>
      <c r="H41" s="266">
        <v>6850</v>
      </c>
      <c r="I41" s="240">
        <f>SUM(D41:H41)</f>
        <v>23879</v>
      </c>
      <c r="K41" s="340"/>
      <c r="L41" s="336"/>
      <c r="M41" s="247" t="s">
        <v>30</v>
      </c>
      <c r="N41" s="264">
        <v>16938</v>
      </c>
      <c r="O41" s="265">
        <v>16552</v>
      </c>
      <c r="P41" s="265">
        <v>10607</v>
      </c>
      <c r="Q41" s="265">
        <v>11044</v>
      </c>
      <c r="R41" s="266">
        <v>16869</v>
      </c>
      <c r="S41" s="241">
        <f>SUM(N41:R41)</f>
        <v>72010</v>
      </c>
      <c r="U41" s="340"/>
      <c r="V41" s="336"/>
      <c r="W41" s="247" t="s">
        <v>77</v>
      </c>
      <c r="X41" s="264">
        <v>5252</v>
      </c>
      <c r="Y41" s="265">
        <v>4204</v>
      </c>
      <c r="Z41" s="265">
        <v>4293</v>
      </c>
      <c r="AA41" s="265">
        <v>3280</v>
      </c>
      <c r="AB41" s="266">
        <v>6850</v>
      </c>
      <c r="AC41" s="83">
        <f>SUM(X41:AB41)</f>
        <v>23879</v>
      </c>
      <c r="AE41" s="39"/>
      <c r="AF41" s="187" t="s">
        <v>73</v>
      </c>
      <c r="AG41" s="197">
        <f>AK37</f>
        <v>0.18386011330085184</v>
      </c>
      <c r="AH41" s="187" t="s">
        <v>74</v>
      </c>
      <c r="AI41" s="197">
        <f>AK38</f>
        <v>0.1819844246884621</v>
      </c>
      <c r="AJ41" s="349" t="s">
        <v>75</v>
      </c>
      <c r="AK41" s="349"/>
      <c r="AL41" s="32"/>
    </row>
    <row r="42" spans="1:38" ht="15" customHeight="1">
      <c r="A42" s="340"/>
      <c r="B42" s="337" t="s">
        <v>121</v>
      </c>
      <c r="C42" s="215" t="s">
        <v>29</v>
      </c>
      <c r="D42" s="216">
        <v>106</v>
      </c>
      <c r="E42" s="217">
        <v>96</v>
      </c>
      <c r="F42" s="217">
        <v>68</v>
      </c>
      <c r="G42" s="217">
        <v>72</v>
      </c>
      <c r="H42" s="218">
        <v>102</v>
      </c>
      <c r="I42" s="219">
        <v>444</v>
      </c>
      <c r="K42" s="340"/>
      <c r="L42" s="381" t="s">
        <v>117</v>
      </c>
      <c r="M42" s="73" t="s">
        <v>29</v>
      </c>
      <c r="N42" s="251">
        <v>100</v>
      </c>
      <c r="O42" s="252">
        <v>90</v>
      </c>
      <c r="P42" s="252">
        <v>70</v>
      </c>
      <c r="Q42" s="252">
        <v>71</v>
      </c>
      <c r="R42" s="253">
        <v>96</v>
      </c>
      <c r="S42" s="205">
        <f>SUM(N42:R42)</f>
        <v>427</v>
      </c>
      <c r="U42" s="340"/>
      <c r="V42" s="347" t="s">
        <v>125</v>
      </c>
      <c r="W42" s="215" t="s">
        <v>29</v>
      </c>
      <c r="X42" s="216">
        <v>43</v>
      </c>
      <c r="Y42" s="217">
        <v>29</v>
      </c>
      <c r="Z42" s="217">
        <v>30</v>
      </c>
      <c r="AA42" s="217">
        <v>28</v>
      </c>
      <c r="AB42" s="218">
        <v>49</v>
      </c>
      <c r="AC42" s="219">
        <f>SUM(X42:AB42)</f>
        <v>179</v>
      </c>
      <c r="AE42" s="39"/>
      <c r="AF42" s="198"/>
      <c r="AG42" s="199"/>
      <c r="AH42" s="196"/>
      <c r="AI42" s="197"/>
      <c r="AJ42" s="48"/>
      <c r="AK42" s="48"/>
      <c r="AL42" s="32"/>
    </row>
    <row r="43" spans="1:38" ht="15" customHeight="1">
      <c r="A43" s="340"/>
      <c r="B43" s="338"/>
      <c r="C43" s="204" t="s">
        <v>30</v>
      </c>
      <c r="D43" s="220">
        <v>18304</v>
      </c>
      <c r="E43" s="221">
        <v>17017</v>
      </c>
      <c r="F43" s="221">
        <v>11674</v>
      </c>
      <c r="G43" s="221">
        <v>12825</v>
      </c>
      <c r="H43" s="222">
        <v>19058</v>
      </c>
      <c r="I43" s="223">
        <v>78878</v>
      </c>
      <c r="K43" s="340"/>
      <c r="L43" s="382"/>
      <c r="M43" s="72" t="s">
        <v>30</v>
      </c>
      <c r="N43" s="200">
        <v>17013</v>
      </c>
      <c r="O43" s="201">
        <v>15870</v>
      </c>
      <c r="P43" s="201">
        <v>12495</v>
      </c>
      <c r="Q43" s="201">
        <v>12028</v>
      </c>
      <c r="R43" s="202">
        <v>17667</v>
      </c>
      <c r="S43" s="203">
        <f>SUM(N43:R43)</f>
        <v>75073</v>
      </c>
      <c r="U43" s="340"/>
      <c r="V43" s="338"/>
      <c r="W43" s="204" t="s">
        <v>30</v>
      </c>
      <c r="X43" s="235">
        <v>6408</v>
      </c>
      <c r="Y43" s="236">
        <v>4906</v>
      </c>
      <c r="Z43" s="236">
        <v>5024</v>
      </c>
      <c r="AA43" s="236">
        <v>5061</v>
      </c>
      <c r="AB43" s="237">
        <v>9039</v>
      </c>
      <c r="AC43" s="238">
        <f>SUM(X43:AB43)</f>
        <v>30438</v>
      </c>
      <c r="AE43" s="39"/>
      <c r="AF43" s="330"/>
      <c r="AG43" s="330"/>
      <c r="AH43" s="27"/>
      <c r="AI43" s="27"/>
      <c r="AJ43" s="27"/>
      <c r="AK43" s="27"/>
      <c r="AL43" s="18"/>
    </row>
    <row r="44" spans="1:38" ht="15" customHeight="1">
      <c r="A44" s="340"/>
      <c r="B44" s="342" t="s">
        <v>93</v>
      </c>
      <c r="C44" s="343"/>
      <c r="D44" s="375" t="s">
        <v>65</v>
      </c>
      <c r="E44" s="379">
        <f>E41-$D$41</f>
        <v>-1048</v>
      </c>
      <c r="F44" s="377">
        <f>F41-$D$41</f>
        <v>-959</v>
      </c>
      <c r="G44" s="395">
        <f t="shared" ref="G44:H44" si="39">G41-$D$41</f>
        <v>-1972</v>
      </c>
      <c r="H44" s="383">
        <f t="shared" si="39"/>
        <v>1598</v>
      </c>
      <c r="I44" s="385"/>
      <c r="K44" s="340"/>
      <c r="L44" s="342" t="s">
        <v>118</v>
      </c>
      <c r="M44" s="343"/>
      <c r="N44" s="375" t="s">
        <v>65</v>
      </c>
      <c r="O44" s="379">
        <f>O41-$N$41</f>
        <v>-386</v>
      </c>
      <c r="P44" s="377">
        <f t="shared" ref="P44:R44" si="40">P41-$N$41</f>
        <v>-6331</v>
      </c>
      <c r="Q44" s="395">
        <f t="shared" si="40"/>
        <v>-5894</v>
      </c>
      <c r="R44" s="383">
        <f t="shared" si="40"/>
        <v>-69</v>
      </c>
      <c r="S44" s="385"/>
      <c r="U44" s="340"/>
      <c r="V44" s="342" t="s">
        <v>102</v>
      </c>
      <c r="W44" s="343"/>
      <c r="X44" s="375" t="s">
        <v>78</v>
      </c>
      <c r="Y44" s="379">
        <f>Y41-$X$41</f>
        <v>-1048</v>
      </c>
      <c r="Z44" s="377">
        <f>Z41-$X$41</f>
        <v>-959</v>
      </c>
      <c r="AA44" s="395">
        <f t="shared" ref="AA44:AB44" si="41">AA41-$X$41</f>
        <v>-1972</v>
      </c>
      <c r="AB44" s="383">
        <f t="shared" si="41"/>
        <v>1598</v>
      </c>
      <c r="AC44" s="398"/>
      <c r="AE44" s="39"/>
      <c r="AF44" s="27"/>
      <c r="AG44" s="26"/>
      <c r="AH44" s="27"/>
      <c r="AI44" s="26"/>
      <c r="AJ44" s="27"/>
      <c r="AK44" s="27"/>
      <c r="AL44" s="18"/>
    </row>
    <row r="45" spans="1:38" ht="15" customHeight="1">
      <c r="A45" s="340"/>
      <c r="B45" s="344"/>
      <c r="C45" s="345"/>
      <c r="D45" s="376"/>
      <c r="E45" s="380">
        <f>E41+E43</f>
        <v>21221</v>
      </c>
      <c r="F45" s="378">
        <f t="shared" ref="F45" si="42">F41+F43</f>
        <v>15967</v>
      </c>
      <c r="G45" s="396">
        <f t="shared" ref="G45:H45" si="43">G41+G43</f>
        <v>16105</v>
      </c>
      <c r="H45" s="384">
        <f t="shared" si="43"/>
        <v>25908</v>
      </c>
      <c r="I45" s="386"/>
      <c r="K45" s="340"/>
      <c r="L45" s="344"/>
      <c r="M45" s="345"/>
      <c r="N45" s="376"/>
      <c r="O45" s="380">
        <f>O41+O43</f>
        <v>32422</v>
      </c>
      <c r="P45" s="378">
        <f t="shared" ref="P45:R45" si="44">P41+P43</f>
        <v>23102</v>
      </c>
      <c r="Q45" s="396">
        <f t="shared" si="44"/>
        <v>23072</v>
      </c>
      <c r="R45" s="384">
        <f t="shared" si="44"/>
        <v>34536</v>
      </c>
      <c r="S45" s="386"/>
      <c r="U45" s="340"/>
      <c r="V45" s="344"/>
      <c r="W45" s="345"/>
      <c r="X45" s="376"/>
      <c r="Y45" s="380"/>
      <c r="Z45" s="378"/>
      <c r="AA45" s="396"/>
      <c r="AB45" s="384"/>
      <c r="AC45" s="399"/>
      <c r="AE45" s="39"/>
      <c r="AF45" s="27"/>
      <c r="AG45" s="26"/>
      <c r="AH45" s="27"/>
      <c r="AI45" s="26"/>
      <c r="AJ45" s="27"/>
      <c r="AK45" s="27"/>
      <c r="AL45" s="18"/>
    </row>
    <row r="46" spans="1:38" ht="15" customHeight="1">
      <c r="A46" s="340"/>
      <c r="B46" s="387" t="s">
        <v>94</v>
      </c>
      <c r="C46" s="388"/>
      <c r="D46" s="391">
        <f t="shared" ref="D46:I46" si="45">D41/101797</f>
        <v>5.1592876017957305E-2</v>
      </c>
      <c r="E46" s="393">
        <f t="shared" si="45"/>
        <v>4.1297877147656613E-2</v>
      </c>
      <c r="F46" s="393">
        <f t="shared" si="45"/>
        <v>4.2172166173855809E-2</v>
      </c>
      <c r="G46" s="393">
        <f t="shared" si="45"/>
        <v>3.2220988830712102E-2</v>
      </c>
      <c r="H46" s="371">
        <f t="shared" si="45"/>
        <v>6.7290784600724976E-2</v>
      </c>
      <c r="I46" s="373">
        <f t="shared" si="45"/>
        <v>0.23457469277090681</v>
      </c>
      <c r="K46" s="340"/>
      <c r="L46" s="387" t="s">
        <v>119</v>
      </c>
      <c r="M46" s="388"/>
      <c r="N46" s="391">
        <f t="shared" ref="N46:S46" si="46">N41/107568</f>
        <v>0.1574631860776439</v>
      </c>
      <c r="O46" s="393">
        <f t="shared" si="46"/>
        <v>0.15387475829242897</v>
      </c>
      <c r="P46" s="393">
        <f t="shared" si="46"/>
        <v>9.8607392533095348E-2</v>
      </c>
      <c r="Q46" s="393">
        <f t="shared" si="46"/>
        <v>0.10266993901532054</v>
      </c>
      <c r="R46" s="371">
        <f t="shared" si="46"/>
        <v>0.15682173136992414</v>
      </c>
      <c r="S46" s="373">
        <f t="shared" si="46"/>
        <v>0.66943700728841293</v>
      </c>
      <c r="U46" s="340"/>
      <c r="V46" s="387" t="s">
        <v>103</v>
      </c>
      <c r="W46" s="388"/>
      <c r="X46" s="391">
        <f t="shared" ref="X46:AC46" si="47">X41/101797</f>
        <v>5.1592876017957305E-2</v>
      </c>
      <c r="Y46" s="393">
        <f t="shared" si="47"/>
        <v>4.1297877147656613E-2</v>
      </c>
      <c r="Z46" s="393">
        <f t="shared" si="47"/>
        <v>4.2172166173855809E-2</v>
      </c>
      <c r="AA46" s="393">
        <f t="shared" si="47"/>
        <v>3.2220988830712102E-2</v>
      </c>
      <c r="AB46" s="371">
        <f t="shared" si="47"/>
        <v>6.7290784600724976E-2</v>
      </c>
      <c r="AC46" s="373">
        <f t="shared" si="47"/>
        <v>0.23457469277090681</v>
      </c>
      <c r="AE46" s="39"/>
      <c r="AF46" s="27"/>
      <c r="AG46" s="27"/>
      <c r="AH46" s="27"/>
      <c r="AI46" s="27"/>
      <c r="AJ46" s="27"/>
      <c r="AK46" s="27"/>
      <c r="AL46" s="19"/>
    </row>
    <row r="47" spans="1:38" ht="15" customHeight="1" thickBot="1">
      <c r="A47" s="341"/>
      <c r="B47" s="389"/>
      <c r="C47" s="390"/>
      <c r="D47" s="392">
        <f>D45/120744</f>
        <v>0</v>
      </c>
      <c r="E47" s="394">
        <f>E45/120744</f>
        <v>0.17575200424037635</v>
      </c>
      <c r="F47" s="394">
        <f t="shared" ref="F47:I47" si="48">F45/120744</f>
        <v>0.1322384549128735</v>
      </c>
      <c r="G47" s="394">
        <f t="shared" si="48"/>
        <v>0.13338136884648513</v>
      </c>
      <c r="H47" s="372">
        <f t="shared" si="48"/>
        <v>0.21456966805804015</v>
      </c>
      <c r="I47" s="374">
        <f t="shared" si="48"/>
        <v>0</v>
      </c>
      <c r="K47" s="341"/>
      <c r="L47" s="389"/>
      <c r="M47" s="390"/>
      <c r="N47" s="392">
        <f>N45/120744</f>
        <v>0</v>
      </c>
      <c r="O47" s="394">
        <f>O45/120744</f>
        <v>0.26851851851851855</v>
      </c>
      <c r="P47" s="394">
        <f t="shared" ref="P47:S47" si="49">P45/120744</f>
        <v>0.19133041807460413</v>
      </c>
      <c r="Q47" s="394">
        <f t="shared" si="49"/>
        <v>0.19108195852381898</v>
      </c>
      <c r="R47" s="372">
        <f t="shared" si="49"/>
        <v>0.28602663486384416</v>
      </c>
      <c r="S47" s="374">
        <f t="shared" si="49"/>
        <v>0</v>
      </c>
      <c r="U47" s="341"/>
      <c r="V47" s="389"/>
      <c r="W47" s="390"/>
      <c r="X47" s="392"/>
      <c r="Y47" s="394"/>
      <c r="Z47" s="394"/>
      <c r="AA47" s="394"/>
      <c r="AB47" s="372"/>
      <c r="AC47" s="374"/>
      <c r="AE47" s="39"/>
      <c r="AF47" s="27"/>
      <c r="AG47" s="26"/>
      <c r="AH47" s="27"/>
      <c r="AI47" s="26"/>
      <c r="AJ47" s="27"/>
      <c r="AK47" s="27"/>
      <c r="AL47" s="19"/>
    </row>
    <row r="48" spans="1:38" customFormat="1" ht="6" customHeight="1" thickBot="1">
      <c r="A48" s="41"/>
      <c r="B48" s="171"/>
      <c r="C48" s="171"/>
      <c r="D48" s="85"/>
      <c r="E48" s="171"/>
      <c r="F48" s="171"/>
      <c r="G48" s="171"/>
      <c r="H48" s="171"/>
      <c r="I48" s="171"/>
      <c r="K48" s="41"/>
      <c r="L48" s="260"/>
      <c r="M48" s="260"/>
      <c r="N48" s="250"/>
      <c r="O48" s="260"/>
      <c r="P48" s="260"/>
      <c r="Q48" s="260"/>
      <c r="R48" s="260"/>
      <c r="S48" s="260"/>
      <c r="T48" s="171"/>
      <c r="U48" s="41"/>
      <c r="V48" s="171"/>
      <c r="W48" s="171"/>
      <c r="X48" s="84"/>
      <c r="Y48" s="171"/>
      <c r="Z48" s="171"/>
      <c r="AA48" s="171"/>
      <c r="AB48" s="171"/>
      <c r="AC48" s="171"/>
      <c r="AE48" s="39"/>
      <c r="AF48" s="36"/>
      <c r="AG48" s="36"/>
      <c r="AH48" s="36"/>
      <c r="AI48" s="36"/>
      <c r="AJ48" s="36"/>
      <c r="AK48" s="36"/>
      <c r="AL48" s="40"/>
    </row>
    <row r="49" spans="1:38" ht="15" customHeight="1">
      <c r="A49" s="339" t="s">
        <v>100</v>
      </c>
      <c r="B49" s="335" t="s">
        <v>120</v>
      </c>
      <c r="C49" s="78" t="s">
        <v>29</v>
      </c>
      <c r="D49" s="263">
        <v>19</v>
      </c>
      <c r="E49" s="261">
        <v>4</v>
      </c>
      <c r="F49" s="261">
        <v>7</v>
      </c>
      <c r="G49" s="261">
        <v>5</v>
      </c>
      <c r="H49" s="262">
        <v>9</v>
      </c>
      <c r="I49" s="81">
        <f>SUM(D49:H49)</f>
        <v>44</v>
      </c>
      <c r="K49" s="339" t="s">
        <v>90</v>
      </c>
      <c r="L49" s="335" t="s">
        <v>116</v>
      </c>
      <c r="M49" s="78" t="s">
        <v>29</v>
      </c>
      <c r="N49" s="263">
        <v>141</v>
      </c>
      <c r="O49" s="261">
        <v>83</v>
      </c>
      <c r="P49" s="261">
        <v>79</v>
      </c>
      <c r="Q49" s="261">
        <v>84</v>
      </c>
      <c r="R49" s="262">
        <v>109</v>
      </c>
      <c r="S49" s="81">
        <f>SUM(N49:R49)</f>
        <v>496</v>
      </c>
      <c r="U49" s="339" t="s">
        <v>100</v>
      </c>
      <c r="V49" s="346" t="s">
        <v>124</v>
      </c>
      <c r="W49" s="78" t="s">
        <v>29</v>
      </c>
      <c r="X49" s="263">
        <v>19</v>
      </c>
      <c r="Y49" s="261">
        <v>4</v>
      </c>
      <c r="Z49" s="261">
        <v>7</v>
      </c>
      <c r="AA49" s="261">
        <v>5</v>
      </c>
      <c r="AB49" s="262">
        <v>9</v>
      </c>
      <c r="AC49" s="81">
        <f>SUM(X49:AB49)</f>
        <v>44</v>
      </c>
      <c r="AE49" s="39"/>
      <c r="AF49" s="27"/>
      <c r="AG49" s="26"/>
      <c r="AH49" s="27"/>
      <c r="AI49" s="26"/>
      <c r="AJ49" s="27"/>
      <c r="AK49" s="27"/>
      <c r="AL49" s="19"/>
    </row>
    <row r="50" spans="1:38" ht="15" customHeight="1" thickBot="1">
      <c r="A50" s="340"/>
      <c r="B50" s="336"/>
      <c r="C50" s="82" t="s">
        <v>30</v>
      </c>
      <c r="D50" s="264">
        <v>1835</v>
      </c>
      <c r="E50" s="265">
        <v>484</v>
      </c>
      <c r="F50" s="265">
        <v>750</v>
      </c>
      <c r="G50" s="265">
        <v>731</v>
      </c>
      <c r="H50" s="266">
        <v>1260</v>
      </c>
      <c r="I50" s="240">
        <f>SUM(D50:H50)</f>
        <v>5060</v>
      </c>
      <c r="K50" s="340"/>
      <c r="L50" s="336"/>
      <c r="M50" s="247" t="s">
        <v>30</v>
      </c>
      <c r="N50" s="264">
        <v>21736</v>
      </c>
      <c r="O50" s="265">
        <v>14202</v>
      </c>
      <c r="P50" s="265">
        <v>12944</v>
      </c>
      <c r="Q50" s="265">
        <v>14162</v>
      </c>
      <c r="R50" s="266">
        <v>17321</v>
      </c>
      <c r="S50" s="241">
        <f>SUM(N50:R50)</f>
        <v>80365</v>
      </c>
      <c r="U50" s="340"/>
      <c r="V50" s="336"/>
      <c r="W50" s="82" t="s">
        <v>30</v>
      </c>
      <c r="X50" s="264">
        <v>1835</v>
      </c>
      <c r="Y50" s="265">
        <v>484</v>
      </c>
      <c r="Z50" s="265">
        <v>750</v>
      </c>
      <c r="AA50" s="265">
        <v>731</v>
      </c>
      <c r="AB50" s="266">
        <v>1260</v>
      </c>
      <c r="AC50" s="83">
        <f>SUM(X50:AB50)</f>
        <v>5060</v>
      </c>
      <c r="AE50" s="39"/>
      <c r="AF50" s="27"/>
      <c r="AG50" s="27"/>
      <c r="AH50" s="27"/>
      <c r="AI50" s="27"/>
      <c r="AJ50" s="27"/>
      <c r="AK50" s="27"/>
      <c r="AL50" s="18"/>
    </row>
    <row r="51" spans="1:38" ht="15" customHeight="1">
      <c r="A51" s="340"/>
      <c r="B51" s="337" t="s">
        <v>121</v>
      </c>
      <c r="C51" s="215" t="s">
        <v>29</v>
      </c>
      <c r="D51" s="216">
        <v>147</v>
      </c>
      <c r="E51" s="217">
        <v>88</v>
      </c>
      <c r="F51" s="217">
        <v>81</v>
      </c>
      <c r="G51" s="217">
        <v>90</v>
      </c>
      <c r="H51" s="218">
        <v>118</v>
      </c>
      <c r="I51" s="219">
        <v>524</v>
      </c>
      <c r="K51" s="340"/>
      <c r="L51" s="381" t="s">
        <v>117</v>
      </c>
      <c r="M51" s="73" t="s">
        <v>29</v>
      </c>
      <c r="N51" s="251">
        <v>118</v>
      </c>
      <c r="O51" s="252">
        <v>95</v>
      </c>
      <c r="P51" s="252">
        <v>74</v>
      </c>
      <c r="Q51" s="252">
        <v>86</v>
      </c>
      <c r="R51" s="253">
        <v>127</v>
      </c>
      <c r="S51" s="205">
        <f>SUM(N51:R51)</f>
        <v>500</v>
      </c>
      <c r="U51" s="340"/>
      <c r="V51" s="347" t="s">
        <v>125</v>
      </c>
      <c r="W51" s="215" t="s">
        <v>29</v>
      </c>
      <c r="X51" s="216">
        <v>22</v>
      </c>
      <c r="Y51" s="217">
        <v>8</v>
      </c>
      <c r="Z51" s="217">
        <v>9</v>
      </c>
      <c r="AA51" s="217">
        <v>10</v>
      </c>
      <c r="AB51" s="218">
        <v>20</v>
      </c>
      <c r="AC51" s="219">
        <f>SUM(X51:AB51)</f>
        <v>69</v>
      </c>
      <c r="AE51" s="39"/>
      <c r="AF51" s="27"/>
      <c r="AG51" s="26"/>
      <c r="AH51" s="27"/>
      <c r="AI51" s="26"/>
      <c r="AJ51" s="27"/>
      <c r="AK51" s="27"/>
      <c r="AL51" s="18"/>
    </row>
    <row r="52" spans="1:38" ht="15" customHeight="1">
      <c r="A52" s="340"/>
      <c r="B52" s="338"/>
      <c r="C52" s="204" t="s">
        <v>30</v>
      </c>
      <c r="D52" s="220">
        <v>23263</v>
      </c>
      <c r="E52" s="221">
        <v>14985</v>
      </c>
      <c r="F52" s="221">
        <v>13405</v>
      </c>
      <c r="G52" s="221">
        <v>14997</v>
      </c>
      <c r="H52" s="222">
        <v>18240</v>
      </c>
      <c r="I52" s="223">
        <v>84890</v>
      </c>
      <c r="K52" s="340"/>
      <c r="L52" s="382"/>
      <c r="M52" s="72" t="s">
        <v>30</v>
      </c>
      <c r="N52" s="200">
        <v>19093</v>
      </c>
      <c r="O52" s="201">
        <v>15898</v>
      </c>
      <c r="P52" s="201">
        <v>13019</v>
      </c>
      <c r="Q52" s="201">
        <v>14550</v>
      </c>
      <c r="R52" s="202">
        <v>19524</v>
      </c>
      <c r="S52" s="203">
        <f>SUM(N52:R52)</f>
        <v>82084</v>
      </c>
      <c r="U52" s="340"/>
      <c r="V52" s="338"/>
      <c r="W52" s="204" t="s">
        <v>30</v>
      </c>
      <c r="X52" s="235">
        <v>2429</v>
      </c>
      <c r="Y52" s="236">
        <v>1051</v>
      </c>
      <c r="Z52" s="236">
        <v>1376</v>
      </c>
      <c r="AA52" s="236">
        <v>1486</v>
      </c>
      <c r="AB52" s="237">
        <v>2664</v>
      </c>
      <c r="AC52" s="238">
        <f>SUM(X52:AB52)</f>
        <v>9006</v>
      </c>
      <c r="AE52" s="39"/>
      <c r="AF52" s="27"/>
      <c r="AG52" s="26"/>
      <c r="AH52" s="27"/>
      <c r="AI52" s="26"/>
      <c r="AJ52" s="27"/>
      <c r="AK52" s="27"/>
      <c r="AL52" s="18"/>
    </row>
    <row r="53" spans="1:38" ht="15" customHeight="1">
      <c r="A53" s="340"/>
      <c r="B53" s="342" t="s">
        <v>93</v>
      </c>
      <c r="C53" s="343"/>
      <c r="D53" s="375" t="s">
        <v>65</v>
      </c>
      <c r="E53" s="379">
        <f>E50-$D$50</f>
        <v>-1351</v>
      </c>
      <c r="F53" s="377">
        <f>F50-$D$50</f>
        <v>-1085</v>
      </c>
      <c r="G53" s="395">
        <f t="shared" ref="G53:H53" si="50">G50-$D$50</f>
        <v>-1104</v>
      </c>
      <c r="H53" s="383">
        <f t="shared" si="50"/>
        <v>-575</v>
      </c>
      <c r="I53" s="385"/>
      <c r="K53" s="340"/>
      <c r="L53" s="342" t="s">
        <v>118</v>
      </c>
      <c r="M53" s="343"/>
      <c r="N53" s="375" t="s">
        <v>65</v>
      </c>
      <c r="O53" s="379">
        <f>O50-$N$50</f>
        <v>-7534</v>
      </c>
      <c r="P53" s="377">
        <f t="shared" ref="P53:R53" si="51">P50-$N$50</f>
        <v>-8792</v>
      </c>
      <c r="Q53" s="395">
        <f t="shared" si="51"/>
        <v>-7574</v>
      </c>
      <c r="R53" s="383">
        <f t="shared" si="51"/>
        <v>-4415</v>
      </c>
      <c r="S53" s="385"/>
      <c r="U53" s="340"/>
      <c r="V53" s="342" t="s">
        <v>102</v>
      </c>
      <c r="W53" s="343"/>
      <c r="X53" s="375" t="s">
        <v>78</v>
      </c>
      <c r="Y53" s="379">
        <f>Y50-$X$50</f>
        <v>-1351</v>
      </c>
      <c r="Z53" s="377">
        <f>Z50-$X$50</f>
        <v>-1085</v>
      </c>
      <c r="AA53" s="395">
        <f t="shared" ref="AA53:AB53" si="52">AA50-$X$50</f>
        <v>-1104</v>
      </c>
      <c r="AB53" s="383">
        <f t="shared" si="52"/>
        <v>-575</v>
      </c>
      <c r="AC53" s="398"/>
      <c r="AE53" s="39"/>
      <c r="AF53" s="14"/>
      <c r="AG53" s="14"/>
      <c r="AH53" s="69"/>
      <c r="AI53" s="69"/>
      <c r="AJ53" s="69"/>
      <c r="AK53" s="69"/>
      <c r="AL53" s="18"/>
    </row>
    <row r="54" spans="1:38" ht="15" customHeight="1">
      <c r="A54" s="340"/>
      <c r="B54" s="344"/>
      <c r="C54" s="345"/>
      <c r="D54" s="376"/>
      <c r="E54" s="380">
        <f>E50+E52</f>
        <v>15469</v>
      </c>
      <c r="F54" s="378">
        <f t="shared" ref="F54" si="53">F50+F52</f>
        <v>14155</v>
      </c>
      <c r="G54" s="396">
        <f t="shared" ref="G54:H54" si="54">G50+G52</f>
        <v>15728</v>
      </c>
      <c r="H54" s="384">
        <f t="shared" si="54"/>
        <v>19500</v>
      </c>
      <c r="I54" s="386"/>
      <c r="K54" s="340"/>
      <c r="L54" s="344"/>
      <c r="M54" s="345"/>
      <c r="N54" s="376"/>
      <c r="O54" s="380">
        <f>O50+O52</f>
        <v>30100</v>
      </c>
      <c r="P54" s="378">
        <f t="shared" ref="P54:R54" si="55">P50+P52</f>
        <v>25963</v>
      </c>
      <c r="Q54" s="396">
        <f t="shared" si="55"/>
        <v>28712</v>
      </c>
      <c r="R54" s="384">
        <f t="shared" si="55"/>
        <v>36845</v>
      </c>
      <c r="S54" s="386"/>
      <c r="U54" s="340"/>
      <c r="V54" s="344"/>
      <c r="W54" s="345"/>
      <c r="X54" s="376"/>
      <c r="Y54" s="380"/>
      <c r="Z54" s="378"/>
      <c r="AA54" s="396"/>
      <c r="AB54" s="384"/>
      <c r="AC54" s="399"/>
      <c r="AE54" s="39"/>
      <c r="AF54" s="42"/>
      <c r="AG54" s="14"/>
      <c r="AH54" s="14"/>
      <c r="AI54" s="14"/>
      <c r="AJ54" s="14"/>
      <c r="AK54" s="14"/>
      <c r="AL54" s="15"/>
    </row>
    <row r="55" spans="1:38" ht="15" customHeight="1">
      <c r="A55" s="340"/>
      <c r="B55" s="387" t="s">
        <v>94</v>
      </c>
      <c r="C55" s="388"/>
      <c r="D55" s="402">
        <f>D50/110984</f>
        <v>1.6533914798529517E-2</v>
      </c>
      <c r="E55" s="404">
        <f>E50/110984</f>
        <v>4.3609889713832626E-3</v>
      </c>
      <c r="F55" s="404">
        <f t="shared" ref="F55:H55" si="56">F50/110984</f>
        <v>6.7577308440856338E-3</v>
      </c>
      <c r="G55" s="404">
        <f t="shared" si="56"/>
        <v>6.5865349960354648E-3</v>
      </c>
      <c r="H55" s="404">
        <f t="shared" si="56"/>
        <v>1.1352987818063865E-2</v>
      </c>
      <c r="I55" s="373">
        <f>I50/110984</f>
        <v>4.5592157428097746E-2</v>
      </c>
      <c r="K55" s="340"/>
      <c r="L55" s="387" t="s">
        <v>119</v>
      </c>
      <c r="M55" s="388"/>
      <c r="N55" s="391">
        <f t="shared" ref="N55:S55" si="57">N50/111427</f>
        <v>0.19506941764563346</v>
      </c>
      <c r="O55" s="393">
        <f t="shared" si="57"/>
        <v>0.12745564360523032</v>
      </c>
      <c r="P55" s="393">
        <f t="shared" si="57"/>
        <v>0.11616574079890871</v>
      </c>
      <c r="Q55" s="393">
        <f t="shared" si="57"/>
        <v>0.12709666418372567</v>
      </c>
      <c r="R55" s="371">
        <f t="shared" si="57"/>
        <v>0.15544706399705638</v>
      </c>
      <c r="S55" s="373">
        <f t="shared" si="57"/>
        <v>0.7212345302305545</v>
      </c>
      <c r="U55" s="340"/>
      <c r="V55" s="387" t="s">
        <v>103</v>
      </c>
      <c r="W55" s="388"/>
      <c r="X55" s="391">
        <f t="shared" ref="X55:AC55" si="58">X50/110984</f>
        <v>1.6533914798529517E-2</v>
      </c>
      <c r="Y55" s="393">
        <f t="shared" si="58"/>
        <v>4.3609889713832626E-3</v>
      </c>
      <c r="Z55" s="393">
        <f t="shared" si="58"/>
        <v>6.7577308440856338E-3</v>
      </c>
      <c r="AA55" s="393">
        <f t="shared" si="58"/>
        <v>6.5865349960354648E-3</v>
      </c>
      <c r="AB55" s="371">
        <f t="shared" si="58"/>
        <v>1.1352987818063865E-2</v>
      </c>
      <c r="AC55" s="373">
        <f t="shared" si="58"/>
        <v>4.5592157428097746E-2</v>
      </c>
      <c r="AE55" s="39"/>
      <c r="AF55" s="14"/>
      <c r="AG55" s="14"/>
      <c r="AH55" s="14"/>
      <c r="AI55" s="14"/>
      <c r="AJ55" s="14"/>
      <c r="AK55" s="14"/>
      <c r="AL55" s="15"/>
    </row>
    <row r="56" spans="1:38" ht="15" customHeight="1" thickBot="1">
      <c r="A56" s="341"/>
      <c r="B56" s="389"/>
      <c r="C56" s="390"/>
      <c r="D56" s="403"/>
      <c r="E56" s="405"/>
      <c r="F56" s="405"/>
      <c r="G56" s="405"/>
      <c r="H56" s="405"/>
      <c r="I56" s="374"/>
      <c r="K56" s="341"/>
      <c r="L56" s="389"/>
      <c r="M56" s="390"/>
      <c r="N56" s="392">
        <f>N54/126513</f>
        <v>0</v>
      </c>
      <c r="O56" s="394">
        <f>O54/126513</f>
        <v>0.23792021373297606</v>
      </c>
      <c r="P56" s="394">
        <f t="shared" ref="P56:S56" si="59">P54/126513</f>
        <v>0.20522001691525771</v>
      </c>
      <c r="Q56" s="394">
        <f t="shared" si="59"/>
        <v>0.22694900919273117</v>
      </c>
      <c r="R56" s="372">
        <f t="shared" si="59"/>
        <v>0.29123489285686055</v>
      </c>
      <c r="S56" s="374">
        <f t="shared" si="59"/>
        <v>0</v>
      </c>
      <c r="U56" s="341"/>
      <c r="V56" s="389"/>
      <c r="W56" s="390"/>
      <c r="X56" s="392"/>
      <c r="Y56" s="394"/>
      <c r="Z56" s="394"/>
      <c r="AA56" s="394"/>
      <c r="AB56" s="372"/>
      <c r="AC56" s="374"/>
      <c r="AE56" s="39"/>
      <c r="AF56" s="14"/>
      <c r="AG56" s="14"/>
      <c r="AH56" s="14"/>
      <c r="AI56" s="14"/>
      <c r="AJ56" s="14"/>
      <c r="AK56" s="14"/>
      <c r="AL56" s="15"/>
    </row>
    <row r="57" spans="1:38" customFormat="1" ht="6" customHeight="1" thickBot="1">
      <c r="A57" s="41"/>
      <c r="B57" s="171"/>
      <c r="C57" s="171"/>
      <c r="D57" s="85"/>
      <c r="E57" s="171"/>
      <c r="F57" s="171"/>
      <c r="G57" s="171"/>
      <c r="H57" s="171"/>
      <c r="I57" s="171"/>
      <c r="K57" s="41"/>
      <c r="L57" s="260"/>
      <c r="M57" s="260"/>
      <c r="N57" s="250"/>
      <c r="O57" s="260"/>
      <c r="P57" s="260"/>
      <c r="Q57" s="260"/>
      <c r="R57" s="260"/>
      <c r="S57" s="260"/>
      <c r="T57" s="171"/>
      <c r="U57" s="41"/>
      <c r="V57" s="171"/>
      <c r="W57" s="171"/>
      <c r="X57" s="84"/>
      <c r="Y57" s="171"/>
      <c r="Z57" s="171"/>
      <c r="AA57" s="171"/>
      <c r="AB57" s="171"/>
      <c r="AC57" s="171"/>
      <c r="AE57" s="39"/>
      <c r="AF57" s="36"/>
      <c r="AG57" s="36"/>
      <c r="AH57" s="36"/>
      <c r="AI57" s="36"/>
      <c r="AJ57" s="36"/>
      <c r="AK57" s="36"/>
      <c r="AL57" s="40"/>
    </row>
    <row r="58" spans="1:38" ht="15" customHeight="1">
      <c r="A58" s="332" t="s">
        <v>101</v>
      </c>
      <c r="B58" s="335" t="s">
        <v>120</v>
      </c>
      <c r="C58" s="78" t="s">
        <v>29</v>
      </c>
      <c r="D58" s="79">
        <f t="shared" ref="D58" si="60">D4+D13+D22+D31+D40+D49</f>
        <v>120</v>
      </c>
      <c r="E58" s="79">
        <f>E4+E13+E22+E31+E40+E49</f>
        <v>91</v>
      </c>
      <c r="F58" s="79">
        <f t="shared" ref="E58:H59" si="61">F4+F13+F22+F31+F40+F49</f>
        <v>84</v>
      </c>
      <c r="G58" s="79">
        <f t="shared" si="61"/>
        <v>85</v>
      </c>
      <c r="H58" s="80">
        <f t="shared" si="61"/>
        <v>109</v>
      </c>
      <c r="I58" s="81">
        <f>SUM(D58:H58)</f>
        <v>489</v>
      </c>
      <c r="K58" s="332" t="s">
        <v>91</v>
      </c>
      <c r="L58" s="335" t="s">
        <v>116</v>
      </c>
      <c r="M58" s="78" t="s">
        <v>29</v>
      </c>
      <c r="N58" s="261">
        <f t="shared" ref="N58:R59" si="62">N4+N13+N22+N31+N40+N49</f>
        <v>889</v>
      </c>
      <c r="O58" s="261">
        <f t="shared" si="62"/>
        <v>775</v>
      </c>
      <c r="P58" s="261">
        <f t="shared" si="62"/>
        <v>641</v>
      </c>
      <c r="Q58" s="261">
        <f t="shared" si="62"/>
        <v>649</v>
      </c>
      <c r="R58" s="261">
        <f t="shared" si="62"/>
        <v>1152</v>
      </c>
      <c r="S58" s="81">
        <f>SUM(N58:R58)</f>
        <v>4106</v>
      </c>
      <c r="U58" s="332" t="s">
        <v>101</v>
      </c>
      <c r="V58" s="346" t="s">
        <v>124</v>
      </c>
      <c r="W58" s="78" t="s">
        <v>29</v>
      </c>
      <c r="X58" s="229">
        <f t="shared" ref="X58:AB59" si="63">X4+X13+X22+X31+X40+X49</f>
        <v>118</v>
      </c>
      <c r="Y58" s="229">
        <f t="shared" si="63"/>
        <v>91</v>
      </c>
      <c r="Z58" s="229">
        <f t="shared" si="63"/>
        <v>83</v>
      </c>
      <c r="AA58" s="229">
        <f t="shared" si="63"/>
        <v>84</v>
      </c>
      <c r="AB58" s="230">
        <f t="shared" si="63"/>
        <v>108</v>
      </c>
      <c r="AC58" s="231">
        <f>SUM(X58:AB58)</f>
        <v>484</v>
      </c>
      <c r="AE58" s="39"/>
      <c r="AF58" s="20"/>
      <c r="AG58" s="20"/>
      <c r="AH58" s="20"/>
      <c r="AI58" s="20"/>
      <c r="AJ58" s="20"/>
      <c r="AK58" s="20"/>
      <c r="AL58" s="21"/>
    </row>
    <row r="59" spans="1:38" ht="15" customHeight="1" thickBot="1">
      <c r="A59" s="333"/>
      <c r="B59" s="336"/>
      <c r="C59" s="82" t="s">
        <v>30</v>
      </c>
      <c r="D59" s="242">
        <f t="shared" ref="D59" si="64">D5+D14+D23+D32+D41+D50</f>
        <v>17623</v>
      </c>
      <c r="E59" s="242">
        <f t="shared" si="61"/>
        <v>13761</v>
      </c>
      <c r="F59" s="242">
        <f t="shared" si="61"/>
        <v>12810</v>
      </c>
      <c r="G59" s="242">
        <f>G5+G14+G23+G32+G41+G50</f>
        <v>13785</v>
      </c>
      <c r="H59" s="239">
        <f t="shared" si="61"/>
        <v>18189</v>
      </c>
      <c r="I59" s="240">
        <f>SUM(D59:H59)</f>
        <v>76168</v>
      </c>
      <c r="K59" s="333"/>
      <c r="L59" s="336"/>
      <c r="M59" s="247" t="s">
        <v>30</v>
      </c>
      <c r="N59" s="232">
        <f t="shared" si="62"/>
        <v>156310</v>
      </c>
      <c r="O59" s="232">
        <f t="shared" si="62"/>
        <v>145671</v>
      </c>
      <c r="P59" s="232">
        <f t="shared" si="62"/>
        <v>116293</v>
      </c>
      <c r="Q59" s="232">
        <f t="shared" si="62"/>
        <v>122835</v>
      </c>
      <c r="R59" s="243">
        <f t="shared" si="62"/>
        <v>216733</v>
      </c>
      <c r="S59" s="244">
        <f>SUM(N59:R59)</f>
        <v>757842</v>
      </c>
      <c r="U59" s="333"/>
      <c r="V59" s="336"/>
      <c r="W59" s="82" t="s">
        <v>30</v>
      </c>
      <c r="X59" s="232">
        <f t="shared" si="63"/>
        <v>17152</v>
      </c>
      <c r="Y59" s="232">
        <f t="shared" si="63"/>
        <v>13761</v>
      </c>
      <c r="Z59" s="232">
        <f t="shared" si="63"/>
        <v>12610</v>
      </c>
      <c r="AA59" s="232">
        <f t="shared" si="63"/>
        <v>13529</v>
      </c>
      <c r="AB59" s="233">
        <f t="shared" si="63"/>
        <v>17799</v>
      </c>
      <c r="AC59" s="234">
        <f>SUM(X59:AB59)</f>
        <v>74851</v>
      </c>
      <c r="AE59" s="39"/>
      <c r="AF59" s="28"/>
      <c r="AG59" s="28"/>
      <c r="AH59" s="28"/>
      <c r="AI59" s="28"/>
      <c r="AJ59" s="28"/>
      <c r="AK59" s="28"/>
      <c r="AL59" s="18"/>
    </row>
    <row r="60" spans="1:38" ht="15" customHeight="1">
      <c r="A60" s="333"/>
      <c r="B60" s="337" t="s">
        <v>121</v>
      </c>
      <c r="C60" s="215" t="s">
        <v>29</v>
      </c>
      <c r="D60" s="217">
        <v>939</v>
      </c>
      <c r="E60" s="217">
        <v>806</v>
      </c>
      <c r="F60" s="217">
        <v>667</v>
      </c>
      <c r="G60" s="217">
        <v>674</v>
      </c>
      <c r="H60" s="218">
        <v>1227</v>
      </c>
      <c r="I60" s="219">
        <v>4313</v>
      </c>
      <c r="K60" s="333"/>
      <c r="L60" s="381" t="s">
        <v>117</v>
      </c>
      <c r="M60" s="73" t="s">
        <v>29</v>
      </c>
      <c r="N60" s="147">
        <v>902</v>
      </c>
      <c r="O60" s="155">
        <v>803</v>
      </c>
      <c r="P60" s="155">
        <v>704</v>
      </c>
      <c r="Q60" s="155">
        <v>647</v>
      </c>
      <c r="R60" s="156">
        <v>1213</v>
      </c>
      <c r="S60" s="157">
        <f>SUM(N60:R60)</f>
        <v>4269</v>
      </c>
      <c r="U60" s="333"/>
      <c r="V60" s="347" t="s">
        <v>125</v>
      </c>
      <c r="W60" s="215" t="s">
        <v>29</v>
      </c>
      <c r="X60" s="147">
        <v>151</v>
      </c>
      <c r="Y60" s="148">
        <v>120</v>
      </c>
      <c r="Z60" s="148">
        <v>107</v>
      </c>
      <c r="AA60" s="148">
        <v>102</v>
      </c>
      <c r="AB60" s="149">
        <v>174</v>
      </c>
      <c r="AC60" s="150">
        <f>SUM(X60:AB60)</f>
        <v>654</v>
      </c>
      <c r="AE60" s="39"/>
      <c r="AF60" s="16"/>
      <c r="AG60" s="16"/>
      <c r="AH60" s="16"/>
      <c r="AI60" s="16"/>
      <c r="AJ60" s="16"/>
      <c r="AK60" s="16"/>
      <c r="AL60" s="18"/>
    </row>
    <row r="61" spans="1:38" ht="15" customHeight="1">
      <c r="A61" s="333"/>
      <c r="B61" s="338"/>
      <c r="C61" s="204" t="s">
        <v>30</v>
      </c>
      <c r="D61" s="228">
        <v>163229</v>
      </c>
      <c r="E61" s="228">
        <v>149304</v>
      </c>
      <c r="F61" s="228">
        <v>120847</v>
      </c>
      <c r="G61" s="228">
        <v>127068</v>
      </c>
      <c r="H61" s="222">
        <v>227414</v>
      </c>
      <c r="I61" s="223">
        <v>787862</v>
      </c>
      <c r="K61" s="333"/>
      <c r="L61" s="382"/>
      <c r="M61" s="72" t="s">
        <v>30</v>
      </c>
      <c r="N61" s="151">
        <v>156046</v>
      </c>
      <c r="O61" s="158">
        <v>145863</v>
      </c>
      <c r="P61" s="158">
        <v>128272</v>
      </c>
      <c r="Q61" s="158">
        <v>120939</v>
      </c>
      <c r="R61" s="159">
        <v>222995</v>
      </c>
      <c r="S61" s="160">
        <f>SUM(N61:R61)</f>
        <v>774115</v>
      </c>
      <c r="U61" s="333"/>
      <c r="V61" s="338"/>
      <c r="W61" s="204" t="s">
        <v>30</v>
      </c>
      <c r="X61" s="151">
        <v>20596</v>
      </c>
      <c r="Y61" s="152">
        <v>17071</v>
      </c>
      <c r="Z61" s="152">
        <v>16631</v>
      </c>
      <c r="AA61" s="152">
        <v>16702</v>
      </c>
      <c r="AB61" s="153">
        <v>26981</v>
      </c>
      <c r="AC61" s="154">
        <f>SUM(X61:AB61)</f>
        <v>97981</v>
      </c>
      <c r="AE61" s="39"/>
      <c r="AF61" s="16"/>
      <c r="AG61" s="16"/>
      <c r="AH61" s="14"/>
      <c r="AI61" s="14"/>
      <c r="AJ61" s="14"/>
      <c r="AK61" s="14"/>
      <c r="AL61" s="18"/>
    </row>
    <row r="62" spans="1:38" ht="15" customHeight="1">
      <c r="A62" s="333"/>
      <c r="B62" s="342" t="s">
        <v>126</v>
      </c>
      <c r="C62" s="343"/>
      <c r="D62" s="375" t="s">
        <v>65</v>
      </c>
      <c r="E62" s="379">
        <f>E59-$D$59</f>
        <v>-3862</v>
      </c>
      <c r="F62" s="377">
        <f>F59-$D$59</f>
        <v>-4813</v>
      </c>
      <c r="G62" s="395">
        <f t="shared" ref="G62:H62" si="65">G59-$D$59</f>
        <v>-3838</v>
      </c>
      <c r="H62" s="383">
        <f t="shared" si="65"/>
        <v>566</v>
      </c>
      <c r="I62" s="400"/>
      <c r="K62" s="333"/>
      <c r="L62" s="342" t="s">
        <v>128</v>
      </c>
      <c r="M62" s="343"/>
      <c r="N62" s="375" t="s">
        <v>65</v>
      </c>
      <c r="O62" s="379">
        <f>O59-$N$59</f>
        <v>-10639</v>
      </c>
      <c r="P62" s="377">
        <f t="shared" ref="P62:R62" si="66">P59-$N$59</f>
        <v>-40017</v>
      </c>
      <c r="Q62" s="395">
        <f t="shared" si="66"/>
        <v>-33475</v>
      </c>
      <c r="R62" s="383">
        <f t="shared" si="66"/>
        <v>60423</v>
      </c>
      <c r="S62" s="400"/>
      <c r="U62" s="333"/>
      <c r="V62" s="342" t="s">
        <v>129</v>
      </c>
      <c r="W62" s="343"/>
      <c r="X62" s="375" t="s">
        <v>78</v>
      </c>
      <c r="Y62" s="379">
        <f>Y59-$X$59</f>
        <v>-3391</v>
      </c>
      <c r="Z62" s="377">
        <f>Z59-$X$59</f>
        <v>-4542</v>
      </c>
      <c r="AA62" s="395">
        <f t="shared" ref="AA62:AB62" si="67">AA59-$X$59</f>
        <v>-3623</v>
      </c>
      <c r="AB62" s="383">
        <f t="shared" si="67"/>
        <v>647</v>
      </c>
      <c r="AC62" s="398"/>
      <c r="AE62" s="39"/>
      <c r="AF62" s="17"/>
      <c r="AG62" s="17"/>
      <c r="AH62" s="13"/>
      <c r="AI62" s="12"/>
      <c r="AJ62" s="13"/>
      <c r="AK62" s="12"/>
      <c r="AL62" s="21"/>
    </row>
    <row r="63" spans="1:38" ht="15" customHeight="1">
      <c r="A63" s="333"/>
      <c r="B63" s="344"/>
      <c r="C63" s="345"/>
      <c r="D63" s="376"/>
      <c r="E63" s="380">
        <f>E59+E61</f>
        <v>163065</v>
      </c>
      <c r="F63" s="378">
        <f t="shared" ref="F63" si="68">F59+F61</f>
        <v>133657</v>
      </c>
      <c r="G63" s="396">
        <f t="shared" ref="G63:H63" si="69">G59+G61</f>
        <v>140853</v>
      </c>
      <c r="H63" s="384">
        <f t="shared" si="69"/>
        <v>245603</v>
      </c>
      <c r="I63" s="401"/>
      <c r="K63" s="333"/>
      <c r="L63" s="344"/>
      <c r="M63" s="345"/>
      <c r="N63" s="376"/>
      <c r="O63" s="380">
        <f>O59+O61</f>
        <v>291534</v>
      </c>
      <c r="P63" s="378">
        <f t="shared" ref="P63:R63" si="70">P59+P61</f>
        <v>244565</v>
      </c>
      <c r="Q63" s="396">
        <f t="shared" si="70"/>
        <v>243774</v>
      </c>
      <c r="R63" s="384">
        <f t="shared" si="70"/>
        <v>439728</v>
      </c>
      <c r="S63" s="401"/>
      <c r="U63" s="333"/>
      <c r="V63" s="344"/>
      <c r="W63" s="345"/>
      <c r="X63" s="376"/>
      <c r="Y63" s="380"/>
      <c r="Z63" s="378"/>
      <c r="AA63" s="396"/>
      <c r="AB63" s="384"/>
      <c r="AC63" s="399"/>
      <c r="AE63" s="39"/>
      <c r="AF63" s="17"/>
      <c r="AG63" s="17"/>
      <c r="AH63" s="13"/>
      <c r="AI63" s="12"/>
      <c r="AJ63" s="13"/>
      <c r="AK63" s="12"/>
      <c r="AL63" s="21"/>
    </row>
    <row r="64" spans="1:38" ht="15" customHeight="1">
      <c r="A64" s="333"/>
      <c r="B64" s="387" t="s">
        <v>127</v>
      </c>
      <c r="C64" s="388"/>
      <c r="D64" s="391">
        <f t="shared" ref="D64:I64" si="71">D59/873796</f>
        <v>2.016832304107595E-2</v>
      </c>
      <c r="E64" s="393">
        <f t="shared" si="71"/>
        <v>1.5748527116168993E-2</v>
      </c>
      <c r="F64" s="393">
        <f t="shared" si="71"/>
        <v>1.4660172397218573E-2</v>
      </c>
      <c r="G64" s="393">
        <f t="shared" si="71"/>
        <v>1.5775993481316006E-2</v>
      </c>
      <c r="H64" s="371">
        <f t="shared" si="71"/>
        <v>2.0816071485793022E-2</v>
      </c>
      <c r="I64" s="371">
        <f t="shared" si="71"/>
        <v>8.7169087521572541E-2</v>
      </c>
      <c r="K64" s="333"/>
      <c r="L64" s="387" t="s">
        <v>119</v>
      </c>
      <c r="M64" s="388"/>
      <c r="N64" s="391">
        <f t="shared" ref="N64:S64" si="72">N59/889990</f>
        <v>0.17563118686726817</v>
      </c>
      <c r="O64" s="393">
        <f t="shared" si="72"/>
        <v>0.16367711996764009</v>
      </c>
      <c r="P64" s="393">
        <f t="shared" si="72"/>
        <v>0.13066776031191363</v>
      </c>
      <c r="Q64" s="393">
        <f t="shared" si="72"/>
        <v>0.13801840470117641</v>
      </c>
      <c r="R64" s="371">
        <f t="shared" si="72"/>
        <v>0.24352296093214532</v>
      </c>
      <c r="S64" s="371">
        <f t="shared" si="72"/>
        <v>0.85151743278014358</v>
      </c>
      <c r="U64" s="333"/>
      <c r="V64" s="387" t="s">
        <v>130</v>
      </c>
      <c r="W64" s="388"/>
      <c r="X64" s="391">
        <f t="shared" ref="X64:AC64" si="73">X59/873796</f>
        <v>1.9629295625065806E-2</v>
      </c>
      <c r="Y64" s="393">
        <f t="shared" si="73"/>
        <v>1.5748527116168993E-2</v>
      </c>
      <c r="Z64" s="393">
        <f t="shared" si="73"/>
        <v>1.4431286020993458E-2</v>
      </c>
      <c r="AA64" s="393">
        <f t="shared" si="73"/>
        <v>1.5483018919747859E-2</v>
      </c>
      <c r="AB64" s="371">
        <f t="shared" si="73"/>
        <v>2.0369743052154051E-2</v>
      </c>
      <c r="AC64" s="373">
        <f t="shared" si="73"/>
        <v>8.5661870734130161E-2</v>
      </c>
      <c r="AE64" s="39"/>
      <c r="AF64" s="22"/>
      <c r="AG64" s="22"/>
      <c r="AH64" s="22"/>
      <c r="AI64" s="22"/>
      <c r="AJ64" s="22"/>
      <c r="AK64" s="22"/>
      <c r="AL64" s="23"/>
    </row>
    <row r="65" spans="1:38" ht="15" customHeight="1" thickBot="1">
      <c r="A65" s="334"/>
      <c r="B65" s="389"/>
      <c r="C65" s="390"/>
      <c r="D65" s="392">
        <f>D63/968459</f>
        <v>0</v>
      </c>
      <c r="E65" s="394">
        <f>E63/968459</f>
        <v>0.16837573918978502</v>
      </c>
      <c r="F65" s="394">
        <f t="shared" ref="F65:I65" si="74">F63/968459</f>
        <v>0.13800997254401065</v>
      </c>
      <c r="G65" s="394">
        <f t="shared" si="74"/>
        <v>0.14544033356084254</v>
      </c>
      <c r="H65" s="372">
        <f t="shared" si="74"/>
        <v>0.25360185614465869</v>
      </c>
      <c r="I65" s="372">
        <f t="shared" si="74"/>
        <v>0</v>
      </c>
      <c r="K65" s="334"/>
      <c r="L65" s="389"/>
      <c r="M65" s="390"/>
      <c r="N65" s="392">
        <f>N63/968459</f>
        <v>0</v>
      </c>
      <c r="O65" s="394">
        <f>O63/968459</f>
        <v>0.30102874773222199</v>
      </c>
      <c r="P65" s="394">
        <f t="shared" ref="P65:S65" si="75">P63/968459</f>
        <v>0.25253005031705006</v>
      </c>
      <c r="Q65" s="394">
        <f t="shared" si="75"/>
        <v>0.25171328884340999</v>
      </c>
      <c r="R65" s="372">
        <f t="shared" si="75"/>
        <v>0.45404916470392653</v>
      </c>
      <c r="S65" s="372">
        <f t="shared" si="75"/>
        <v>0</v>
      </c>
      <c r="U65" s="334"/>
      <c r="V65" s="389"/>
      <c r="W65" s="390"/>
      <c r="X65" s="392"/>
      <c r="Y65" s="394"/>
      <c r="Z65" s="394"/>
      <c r="AA65" s="394"/>
      <c r="AB65" s="372"/>
      <c r="AC65" s="374"/>
      <c r="AE65" s="39"/>
      <c r="AF65" s="22"/>
      <c r="AG65" s="22"/>
      <c r="AH65" s="22"/>
      <c r="AI65" s="22"/>
      <c r="AJ65" s="22"/>
      <c r="AK65" s="22"/>
      <c r="AL65" s="23"/>
    </row>
    <row r="66" spans="1:38" ht="14.25" customHeight="1" thickBot="1">
      <c r="A66" s="331"/>
      <c r="B66" s="331"/>
      <c r="C66" s="331"/>
      <c r="D66" s="86"/>
      <c r="E66" s="1"/>
      <c r="F66" s="1"/>
      <c r="G66" s="1"/>
      <c r="H66" s="1"/>
      <c r="I66" s="1"/>
      <c r="K66" s="331"/>
      <c r="L66" s="331"/>
      <c r="M66" s="331"/>
      <c r="N66" s="86"/>
      <c r="O66" s="1"/>
      <c r="P66" s="1"/>
      <c r="Q66" s="1"/>
      <c r="R66" s="1"/>
      <c r="S66" s="1"/>
      <c r="U66" s="331"/>
      <c r="V66" s="331"/>
      <c r="W66" s="331"/>
      <c r="X66" s="86"/>
      <c r="Y66" s="1"/>
      <c r="Z66" s="1"/>
      <c r="AA66" s="1"/>
      <c r="AB66" s="1"/>
      <c r="AC66" s="1"/>
      <c r="AE66" s="44"/>
      <c r="AF66" s="24"/>
      <c r="AG66" s="24"/>
      <c r="AH66" s="24"/>
      <c r="AI66" s="24"/>
      <c r="AJ66" s="24"/>
      <c r="AK66" s="24"/>
      <c r="AL66" s="25"/>
    </row>
    <row r="67" spans="1:38" ht="21.75" customHeight="1">
      <c r="D67" s="87"/>
      <c r="E67" s="2"/>
      <c r="F67" s="2"/>
      <c r="G67" s="2"/>
      <c r="H67" s="8"/>
      <c r="I67" s="2"/>
      <c r="K67" s="3"/>
      <c r="L67" s="4"/>
      <c r="M67" s="4"/>
      <c r="N67" s="87"/>
      <c r="O67" s="2"/>
      <c r="P67" s="2"/>
      <c r="Q67" s="2"/>
      <c r="R67" s="4"/>
      <c r="S67" s="4"/>
      <c r="V67" s="4"/>
      <c r="W67" s="4"/>
      <c r="X67" s="87"/>
      <c r="Y67" s="2"/>
      <c r="Z67" s="2"/>
      <c r="AA67" s="2"/>
      <c r="AB67" s="4"/>
      <c r="AC67" s="4"/>
      <c r="AF67" s="5"/>
      <c r="AG67" s="5"/>
      <c r="AH67" s="5"/>
      <c r="AI67" s="5"/>
      <c r="AJ67" s="5"/>
      <c r="AK67" s="5"/>
      <c r="AL67" s="5"/>
    </row>
    <row r="68" spans="1:38" ht="20.25" hidden="1" customHeight="1" thickBot="1">
      <c r="C68" s="320"/>
      <c r="D68" s="322">
        <f>H2</f>
        <v>44670</v>
      </c>
      <c r="E68" s="323"/>
      <c r="F68" s="323"/>
      <c r="G68" s="324"/>
      <c r="H68" s="5"/>
      <c r="I68" s="5"/>
      <c r="J68" s="5"/>
      <c r="K68" s="5"/>
      <c r="L68" s="5"/>
      <c r="M68" s="5"/>
      <c r="N68" s="88"/>
      <c r="T68" s="5"/>
      <c r="V68" s="5"/>
      <c r="W68" s="5"/>
      <c r="X68" s="88"/>
    </row>
    <row r="69" spans="1:38" ht="17.25" hidden="1" customHeight="1" thickBot="1">
      <c r="C69" s="321"/>
      <c r="D69" s="268" t="s">
        <v>133</v>
      </c>
      <c r="E69" s="291" t="s">
        <v>131</v>
      </c>
      <c r="F69" s="248" t="s">
        <v>105</v>
      </c>
      <c r="G69" s="291" t="s">
        <v>132</v>
      </c>
      <c r="K69" s="271"/>
      <c r="L69" s="269"/>
      <c r="M69" s="269"/>
      <c r="N69" s="270"/>
    </row>
    <row r="70" spans="1:38" ht="16.5" hidden="1" customHeight="1">
      <c r="C70" s="325" t="s">
        <v>44</v>
      </c>
      <c r="D70" s="272">
        <f>D58</f>
        <v>120</v>
      </c>
      <c r="E70" s="287">
        <f>D70-G70</f>
        <v>2</v>
      </c>
      <c r="F70" s="288">
        <f>N58</f>
        <v>889</v>
      </c>
      <c r="G70" s="283">
        <f>X58</f>
        <v>118</v>
      </c>
      <c r="K70" s="269"/>
      <c r="L70" s="269"/>
      <c r="M70" s="269"/>
      <c r="N70" s="270"/>
    </row>
    <row r="71" spans="1:38" ht="16.5" hidden="1" customHeight="1">
      <c r="C71" s="326"/>
      <c r="D71" s="289">
        <f>D59</f>
        <v>17623</v>
      </c>
      <c r="E71" s="293">
        <f>D71-G71</f>
        <v>471</v>
      </c>
      <c r="F71" s="273">
        <f>N59</f>
        <v>156310</v>
      </c>
      <c r="G71" s="284">
        <f>X59</f>
        <v>17152</v>
      </c>
      <c r="K71" s="269"/>
      <c r="L71" s="269"/>
      <c r="M71" s="269"/>
      <c r="N71" s="270"/>
    </row>
    <row r="72" spans="1:38" ht="16.5" hidden="1" customHeight="1">
      <c r="C72" s="327"/>
      <c r="D72" s="290">
        <f>D71/D86</f>
        <v>0.23137012918811048</v>
      </c>
      <c r="E72" s="290">
        <f t="shared" ref="E72:G72" si="76">E71/E86</f>
        <v>0.35763097949886102</v>
      </c>
      <c r="F72" s="290">
        <f t="shared" si="76"/>
        <v>0.20625671314073382</v>
      </c>
      <c r="G72" s="290">
        <f t="shared" si="76"/>
        <v>0.22914857516933643</v>
      </c>
      <c r="K72" s="269"/>
      <c r="L72" s="269"/>
      <c r="M72" s="269"/>
      <c r="N72" s="270"/>
    </row>
    <row r="73" spans="1:38" ht="16.5" hidden="1" customHeight="1">
      <c r="C73" s="328" t="s">
        <v>46</v>
      </c>
      <c r="D73" s="279">
        <f>E58</f>
        <v>91</v>
      </c>
      <c r="E73" s="287">
        <f>D73-G73</f>
        <v>0</v>
      </c>
      <c r="F73" s="274">
        <f>O58</f>
        <v>775</v>
      </c>
      <c r="G73" s="285">
        <f>Y58</f>
        <v>91</v>
      </c>
      <c r="K73" s="269"/>
      <c r="L73" s="269"/>
      <c r="M73" s="269"/>
      <c r="N73" s="270"/>
    </row>
    <row r="74" spans="1:38" ht="16.5" hidden="1" customHeight="1">
      <c r="C74" s="326"/>
      <c r="D74" s="276">
        <f>E59</f>
        <v>13761</v>
      </c>
      <c r="E74" s="293">
        <f>D74-G74</f>
        <v>0</v>
      </c>
      <c r="F74" s="273">
        <f>O59</f>
        <v>145671</v>
      </c>
      <c r="G74" s="284">
        <f>Y59</f>
        <v>13761</v>
      </c>
      <c r="K74" s="269"/>
      <c r="L74" s="269"/>
      <c r="M74" s="269"/>
      <c r="N74" s="270"/>
    </row>
    <row r="75" spans="1:38" ht="16.5" hidden="1" customHeight="1">
      <c r="C75" s="327"/>
      <c r="D75" s="277">
        <f>D74/D86</f>
        <v>0.18066642159437035</v>
      </c>
      <c r="E75" s="277">
        <f t="shared" ref="E75:G75" si="77">E74/E86</f>
        <v>0</v>
      </c>
      <c r="F75" s="277">
        <f t="shared" si="77"/>
        <v>0.19221816684744314</v>
      </c>
      <c r="G75" s="277">
        <f t="shared" si="77"/>
        <v>0.183845239208561</v>
      </c>
      <c r="K75" s="269"/>
      <c r="L75" s="269"/>
      <c r="M75" s="269"/>
      <c r="N75" s="270"/>
    </row>
    <row r="76" spans="1:38" ht="16.5" hidden="1" customHeight="1">
      <c r="C76" s="328" t="s">
        <v>45</v>
      </c>
      <c r="D76" s="278">
        <f>F58</f>
        <v>84</v>
      </c>
      <c r="E76" s="287">
        <f>D76-G76</f>
        <v>1</v>
      </c>
      <c r="F76" s="275">
        <f>P58</f>
        <v>641</v>
      </c>
      <c r="G76" s="286">
        <f>Z58</f>
        <v>83</v>
      </c>
      <c r="K76" s="269"/>
      <c r="L76" s="269"/>
      <c r="M76" s="269"/>
      <c r="N76" s="270"/>
    </row>
    <row r="77" spans="1:38" ht="16.5" hidden="1" customHeight="1">
      <c r="C77" s="326"/>
      <c r="D77" s="276">
        <f>F59</f>
        <v>12810</v>
      </c>
      <c r="E77" s="293">
        <f>D77-G77</f>
        <v>200</v>
      </c>
      <c r="F77" s="273">
        <f>P59</f>
        <v>116293</v>
      </c>
      <c r="G77" s="284">
        <f>Z59</f>
        <v>12610</v>
      </c>
      <c r="K77" s="269"/>
      <c r="L77" s="269"/>
      <c r="M77" s="269"/>
      <c r="N77" s="270"/>
    </row>
    <row r="78" spans="1:38" ht="16.5" hidden="1" customHeight="1">
      <c r="C78" s="327"/>
      <c r="D78" s="277">
        <f>D77/D86</f>
        <v>0.16818086335468962</v>
      </c>
      <c r="E78" s="277">
        <f t="shared" ref="E78:G78" si="78">E77/E86</f>
        <v>0.15186028853454822</v>
      </c>
      <c r="F78" s="277">
        <f t="shared" si="78"/>
        <v>0.15345283053723599</v>
      </c>
      <c r="G78" s="277">
        <f t="shared" si="78"/>
        <v>0.16846802313930342</v>
      </c>
      <c r="K78" s="269"/>
      <c r="L78" s="269"/>
      <c r="M78" s="269"/>
      <c r="N78" s="270"/>
    </row>
    <row r="79" spans="1:38" ht="16.5" hidden="1" customHeight="1">
      <c r="C79" s="328" t="s">
        <v>47</v>
      </c>
      <c r="D79" s="278">
        <f>G58</f>
        <v>85</v>
      </c>
      <c r="E79" s="287">
        <f>D79-G79</f>
        <v>1</v>
      </c>
      <c r="F79" s="274">
        <f>Q58</f>
        <v>649</v>
      </c>
      <c r="G79" s="285">
        <f>AA58</f>
        <v>84</v>
      </c>
      <c r="K79" s="269"/>
      <c r="L79" s="269"/>
      <c r="M79" s="269"/>
      <c r="N79" s="270"/>
    </row>
    <row r="80" spans="1:38" ht="16.5" hidden="1" customHeight="1">
      <c r="C80" s="326"/>
      <c r="D80" s="280">
        <f>G59</f>
        <v>13785</v>
      </c>
      <c r="E80" s="293">
        <f>D80-G80</f>
        <v>256</v>
      </c>
      <c r="F80" s="273">
        <f>Q59</f>
        <v>122835</v>
      </c>
      <c r="G80" s="284">
        <f>AA59</f>
        <v>13529</v>
      </c>
      <c r="K80" s="269"/>
      <c r="L80" s="269"/>
      <c r="M80" s="269"/>
      <c r="N80" s="270"/>
    </row>
    <row r="81" spans="3:7" ht="16.5" hidden="1" customHeight="1">
      <c r="C81" s="327"/>
      <c r="D81" s="277">
        <f>D80/D86</f>
        <v>0.18098151454679132</v>
      </c>
      <c r="E81" s="277">
        <f t="shared" ref="E81:G81" si="79">E80/E86</f>
        <v>0.19438116932422173</v>
      </c>
      <c r="F81" s="277">
        <f t="shared" si="79"/>
        <v>0.16208523676439152</v>
      </c>
      <c r="G81" s="277">
        <f t="shared" si="79"/>
        <v>0.18074574821979666</v>
      </c>
    </row>
    <row r="82" spans="3:7" ht="16.5" hidden="1" customHeight="1">
      <c r="C82" s="328" t="s">
        <v>48</v>
      </c>
      <c r="D82" s="278">
        <f>H58</f>
        <v>109</v>
      </c>
      <c r="E82" s="287">
        <f>D82-G82</f>
        <v>1</v>
      </c>
      <c r="F82" s="274">
        <f>R58</f>
        <v>1152</v>
      </c>
      <c r="G82" s="286">
        <f>AB58</f>
        <v>108</v>
      </c>
    </row>
    <row r="83" spans="3:7" ht="16.5" hidden="1" customHeight="1">
      <c r="C83" s="326"/>
      <c r="D83" s="280">
        <f>H59</f>
        <v>18189</v>
      </c>
      <c r="E83" s="293">
        <f>D83-G83</f>
        <v>390</v>
      </c>
      <c r="F83" s="273">
        <f>R59</f>
        <v>216733</v>
      </c>
      <c r="G83" s="284">
        <f>AB59</f>
        <v>17799</v>
      </c>
    </row>
    <row r="84" spans="3:7" ht="17.25" hidden="1" customHeight="1" thickBot="1">
      <c r="C84" s="329"/>
      <c r="D84" s="281">
        <f>D83/D86</f>
        <v>0.23880107131603823</v>
      </c>
      <c r="E84" s="292">
        <f t="shared" ref="E84:G84" si="80">E83/E86</f>
        <v>0.296127562642369</v>
      </c>
      <c r="F84" s="281">
        <f t="shared" si="80"/>
        <v>0.28598705271019553</v>
      </c>
      <c r="G84" s="281">
        <f t="shared" si="80"/>
        <v>0.23779241426300249</v>
      </c>
    </row>
    <row r="85" spans="3:7" ht="16.5" hidden="1" customHeight="1">
      <c r="C85" s="318" t="s">
        <v>49</v>
      </c>
      <c r="D85" s="272">
        <f>SUM(D70,D73,D76,D79,D82)</f>
        <v>489</v>
      </c>
      <c r="E85" s="272">
        <f t="shared" ref="E85:G85" si="81">SUM(E70,E73,E76,E79,E82)</f>
        <v>5</v>
      </c>
      <c r="F85" s="272">
        <f t="shared" si="81"/>
        <v>4106</v>
      </c>
      <c r="G85" s="272">
        <f t="shared" si="81"/>
        <v>484</v>
      </c>
    </row>
    <row r="86" spans="3:7" ht="17.25" hidden="1" customHeight="1" thickBot="1">
      <c r="C86" s="319"/>
      <c r="D86" s="282">
        <f>SUM(D83,D80,D77,D74,D71)</f>
        <v>76168</v>
      </c>
      <c r="E86" s="282">
        <f t="shared" ref="E86:G86" si="82">SUM(E83,E80,E77,E74,E71)</f>
        <v>1317</v>
      </c>
      <c r="F86" s="282">
        <f t="shared" si="82"/>
        <v>757842</v>
      </c>
      <c r="G86" s="282">
        <f t="shared" si="82"/>
        <v>74851</v>
      </c>
    </row>
    <row r="87" spans="3:7" ht="16.5" hidden="1" customHeight="1"/>
    <row r="88" spans="3:7" ht="16.5" customHeight="1"/>
    <row r="89" spans="3:7" ht="16.5" customHeight="1"/>
    <row r="90" spans="3:7" ht="16.5" customHeight="1"/>
    <row r="91" spans="3:7" ht="16.5" customHeight="1"/>
  </sheetData>
  <mergeCells count="395">
    <mergeCell ref="D62:D63"/>
    <mergeCell ref="F62:F63"/>
    <mergeCell ref="E62:E63"/>
    <mergeCell ref="G62:G63"/>
    <mergeCell ref="H62:H63"/>
    <mergeCell ref="I62:I63"/>
    <mergeCell ref="B64:C65"/>
    <mergeCell ref="D64:D65"/>
    <mergeCell ref="F64:F65"/>
    <mergeCell ref="E64:E65"/>
    <mergeCell ref="G64:G65"/>
    <mergeCell ref="H64:H65"/>
    <mergeCell ref="I64:I65"/>
    <mergeCell ref="D53:D54"/>
    <mergeCell ref="F53:F54"/>
    <mergeCell ref="E53:E54"/>
    <mergeCell ref="G53:G54"/>
    <mergeCell ref="H53:H54"/>
    <mergeCell ref="I53:I54"/>
    <mergeCell ref="B55:C56"/>
    <mergeCell ref="D55:D56"/>
    <mergeCell ref="F55:F56"/>
    <mergeCell ref="E55:E56"/>
    <mergeCell ref="G55:G56"/>
    <mergeCell ref="H55:H56"/>
    <mergeCell ref="I55:I56"/>
    <mergeCell ref="D44:D45"/>
    <mergeCell ref="F44:F45"/>
    <mergeCell ref="E44:E45"/>
    <mergeCell ref="G44:G45"/>
    <mergeCell ref="H44:H45"/>
    <mergeCell ref="I44:I45"/>
    <mergeCell ref="B46:C47"/>
    <mergeCell ref="D46:D47"/>
    <mergeCell ref="F46:F47"/>
    <mergeCell ref="E46:E47"/>
    <mergeCell ref="G46:G47"/>
    <mergeCell ref="H46:H47"/>
    <mergeCell ref="I46:I47"/>
    <mergeCell ref="D35:D36"/>
    <mergeCell ref="F35:F36"/>
    <mergeCell ref="E35:E36"/>
    <mergeCell ref="G35:G36"/>
    <mergeCell ref="H35:H36"/>
    <mergeCell ref="I35:I36"/>
    <mergeCell ref="B37:C38"/>
    <mergeCell ref="D37:D38"/>
    <mergeCell ref="F37:F38"/>
    <mergeCell ref="E37:E38"/>
    <mergeCell ref="G37:G38"/>
    <mergeCell ref="H37:H38"/>
    <mergeCell ref="I37:I38"/>
    <mergeCell ref="E26:E27"/>
    <mergeCell ref="G26:G27"/>
    <mergeCell ref="H26:H27"/>
    <mergeCell ref="I26:I27"/>
    <mergeCell ref="B28:C29"/>
    <mergeCell ref="D28:D29"/>
    <mergeCell ref="F28:F29"/>
    <mergeCell ref="E28:E29"/>
    <mergeCell ref="G28:G29"/>
    <mergeCell ref="H28:H29"/>
    <mergeCell ref="I28:I29"/>
    <mergeCell ref="K66:M66"/>
    <mergeCell ref="B8:C9"/>
    <mergeCell ref="D8:D9"/>
    <mergeCell ref="F8:F9"/>
    <mergeCell ref="E8:E9"/>
    <mergeCell ref="G8:G9"/>
    <mergeCell ref="H8:H9"/>
    <mergeCell ref="I8:I9"/>
    <mergeCell ref="B10:C11"/>
    <mergeCell ref="D10:D11"/>
    <mergeCell ref="F10:F11"/>
    <mergeCell ref="E10:E11"/>
    <mergeCell ref="G10:G11"/>
    <mergeCell ref="H10:H11"/>
    <mergeCell ref="I10:I11"/>
    <mergeCell ref="B17:C18"/>
    <mergeCell ref="D17:D18"/>
    <mergeCell ref="F17:F18"/>
    <mergeCell ref="E17:E18"/>
    <mergeCell ref="G17:G18"/>
    <mergeCell ref="K58:K65"/>
    <mergeCell ref="L58:L59"/>
    <mergeCell ref="L60:L61"/>
    <mergeCell ref="K22:K29"/>
    <mergeCell ref="L64:M65"/>
    <mergeCell ref="N64:N65"/>
    <mergeCell ref="P64:P65"/>
    <mergeCell ref="O64:O65"/>
    <mergeCell ref="Q64:Q65"/>
    <mergeCell ref="R64:R65"/>
    <mergeCell ref="S64:S65"/>
    <mergeCell ref="L62:M63"/>
    <mergeCell ref="N62:N63"/>
    <mergeCell ref="P62:P63"/>
    <mergeCell ref="O62:O63"/>
    <mergeCell ref="Q62:Q63"/>
    <mergeCell ref="Q55:Q56"/>
    <mergeCell ref="R55:R56"/>
    <mergeCell ref="S55:S56"/>
    <mergeCell ref="Q46:Q47"/>
    <mergeCell ref="R62:R63"/>
    <mergeCell ref="S62:S63"/>
    <mergeCell ref="L49:L50"/>
    <mergeCell ref="L51:L52"/>
    <mergeCell ref="L53:M54"/>
    <mergeCell ref="N53:N54"/>
    <mergeCell ref="P53:P54"/>
    <mergeCell ref="O53:O54"/>
    <mergeCell ref="Q53:Q54"/>
    <mergeCell ref="R53:R54"/>
    <mergeCell ref="S53:S54"/>
    <mergeCell ref="Q35:Q36"/>
    <mergeCell ref="R35:R36"/>
    <mergeCell ref="S35:S36"/>
    <mergeCell ref="L37:M38"/>
    <mergeCell ref="N37:N38"/>
    <mergeCell ref="P37:P38"/>
    <mergeCell ref="O37:O38"/>
    <mergeCell ref="Q37:Q38"/>
    <mergeCell ref="R37:R38"/>
    <mergeCell ref="S37:S38"/>
    <mergeCell ref="Q26:Q27"/>
    <mergeCell ref="R26:R27"/>
    <mergeCell ref="S26:S27"/>
    <mergeCell ref="L28:M29"/>
    <mergeCell ref="N28:N29"/>
    <mergeCell ref="P28:P29"/>
    <mergeCell ref="O28:O29"/>
    <mergeCell ref="Q28:Q29"/>
    <mergeCell ref="R28:R29"/>
    <mergeCell ref="S28:S29"/>
    <mergeCell ref="N17:N18"/>
    <mergeCell ref="P17:P18"/>
    <mergeCell ref="O17:O18"/>
    <mergeCell ref="Q17:Q18"/>
    <mergeCell ref="R17:R18"/>
    <mergeCell ref="S17:S18"/>
    <mergeCell ref="L19:M20"/>
    <mergeCell ref="N19:N20"/>
    <mergeCell ref="P19:P20"/>
    <mergeCell ref="O19:O20"/>
    <mergeCell ref="Q19:Q20"/>
    <mergeCell ref="R19:R20"/>
    <mergeCell ref="S19:S20"/>
    <mergeCell ref="U66:W66"/>
    <mergeCell ref="K1:S1"/>
    <mergeCell ref="R2:S2"/>
    <mergeCell ref="K4:K11"/>
    <mergeCell ref="L4:L5"/>
    <mergeCell ref="L6:L7"/>
    <mergeCell ref="L8:M9"/>
    <mergeCell ref="N8:N9"/>
    <mergeCell ref="P8:P9"/>
    <mergeCell ref="O8:O9"/>
    <mergeCell ref="Q8:Q9"/>
    <mergeCell ref="R8:R9"/>
    <mergeCell ref="S8:S9"/>
    <mergeCell ref="L10:M11"/>
    <mergeCell ref="N10:N11"/>
    <mergeCell ref="P10:P11"/>
    <mergeCell ref="O10:O11"/>
    <mergeCell ref="Q10:Q11"/>
    <mergeCell ref="R10:R11"/>
    <mergeCell ref="S10:S11"/>
    <mergeCell ref="U58:U65"/>
    <mergeCell ref="V58:V59"/>
    <mergeCell ref="V60:V61"/>
    <mergeCell ref="U31:U38"/>
    <mergeCell ref="AB62:AB63"/>
    <mergeCell ref="AC62:AC63"/>
    <mergeCell ref="V64:W65"/>
    <mergeCell ref="X64:X65"/>
    <mergeCell ref="Z64:Z65"/>
    <mergeCell ref="Y64:Y65"/>
    <mergeCell ref="AA64:AA65"/>
    <mergeCell ref="AB64:AB65"/>
    <mergeCell ref="AC64:AC65"/>
    <mergeCell ref="V62:W63"/>
    <mergeCell ref="X62:X63"/>
    <mergeCell ref="Z62:Z63"/>
    <mergeCell ref="Y62:Y63"/>
    <mergeCell ref="AA62:AA63"/>
    <mergeCell ref="X53:X54"/>
    <mergeCell ref="Z53:Z54"/>
    <mergeCell ref="Y53:Y54"/>
    <mergeCell ref="AA53:AA54"/>
    <mergeCell ref="AB53:AB54"/>
    <mergeCell ref="AC53:AC54"/>
    <mergeCell ref="V55:W56"/>
    <mergeCell ref="X55:X56"/>
    <mergeCell ref="Z55:Z56"/>
    <mergeCell ref="Y55:Y56"/>
    <mergeCell ref="AA55:AA56"/>
    <mergeCell ref="AB55:AB56"/>
    <mergeCell ref="AC55:AC56"/>
    <mergeCell ref="V53:W54"/>
    <mergeCell ref="X44:X45"/>
    <mergeCell ref="Z44:Z45"/>
    <mergeCell ref="Y44:Y45"/>
    <mergeCell ref="AA44:AA45"/>
    <mergeCell ref="AB44:AB45"/>
    <mergeCell ref="AC44:AC45"/>
    <mergeCell ref="V46:W47"/>
    <mergeCell ref="X46:X47"/>
    <mergeCell ref="Z46:Z47"/>
    <mergeCell ref="Y46:Y47"/>
    <mergeCell ref="AA46:AA47"/>
    <mergeCell ref="AB46:AB47"/>
    <mergeCell ref="AC46:AC47"/>
    <mergeCell ref="AB35:AB36"/>
    <mergeCell ref="AC35:AC36"/>
    <mergeCell ref="V37:W38"/>
    <mergeCell ref="X37:X38"/>
    <mergeCell ref="Z37:Z38"/>
    <mergeCell ref="Y37:Y38"/>
    <mergeCell ref="AA37:AA38"/>
    <mergeCell ref="AB37:AB38"/>
    <mergeCell ref="AC37:AC38"/>
    <mergeCell ref="AB26:AB27"/>
    <mergeCell ref="AC26:AC27"/>
    <mergeCell ref="V28:W29"/>
    <mergeCell ref="X28:X29"/>
    <mergeCell ref="Z28:Z29"/>
    <mergeCell ref="Y28:Y29"/>
    <mergeCell ref="AA28:AA29"/>
    <mergeCell ref="AB28:AB29"/>
    <mergeCell ref="AC28:AC29"/>
    <mergeCell ref="U22:U29"/>
    <mergeCell ref="V22:V23"/>
    <mergeCell ref="V24:V25"/>
    <mergeCell ref="V26:W27"/>
    <mergeCell ref="X26:X27"/>
    <mergeCell ref="Z26:Z27"/>
    <mergeCell ref="Y26:Y27"/>
    <mergeCell ref="AA26:AA27"/>
    <mergeCell ref="V42:V43"/>
    <mergeCell ref="V31:V32"/>
    <mergeCell ref="V33:V34"/>
    <mergeCell ref="V35:W36"/>
    <mergeCell ref="X35:X36"/>
    <mergeCell ref="Z35:Z36"/>
    <mergeCell ref="Y35:Y36"/>
    <mergeCell ref="AA35:AA36"/>
    <mergeCell ref="AA17:AA18"/>
    <mergeCell ref="AB17:AB18"/>
    <mergeCell ref="AC17:AC18"/>
    <mergeCell ref="V19:W20"/>
    <mergeCell ref="X19:X20"/>
    <mergeCell ref="Z19:Z20"/>
    <mergeCell ref="Y19:Y20"/>
    <mergeCell ref="AA19:AA20"/>
    <mergeCell ref="AB19:AB20"/>
    <mergeCell ref="AC19:AC20"/>
    <mergeCell ref="AB2:AC2"/>
    <mergeCell ref="U4:U11"/>
    <mergeCell ref="V4:V5"/>
    <mergeCell ref="V6:V7"/>
    <mergeCell ref="V8:W9"/>
    <mergeCell ref="X8:X9"/>
    <mergeCell ref="Z8:Z9"/>
    <mergeCell ref="Y8:Y9"/>
    <mergeCell ref="AA8:AA9"/>
    <mergeCell ref="AB8:AB9"/>
    <mergeCell ref="AC8:AC9"/>
    <mergeCell ref="V10:W11"/>
    <mergeCell ref="X10:X11"/>
    <mergeCell ref="Z10:Z11"/>
    <mergeCell ref="Y10:Y11"/>
    <mergeCell ref="AA10:AA11"/>
    <mergeCell ref="S44:S45"/>
    <mergeCell ref="L46:M47"/>
    <mergeCell ref="N46:N47"/>
    <mergeCell ref="P46:P47"/>
    <mergeCell ref="O46:O47"/>
    <mergeCell ref="R46:R47"/>
    <mergeCell ref="U40:U47"/>
    <mergeCell ref="V40:V41"/>
    <mergeCell ref="V44:W45"/>
    <mergeCell ref="S46:S47"/>
    <mergeCell ref="L40:L41"/>
    <mergeCell ref="L42:L43"/>
    <mergeCell ref="L44:M45"/>
    <mergeCell ref="N44:N45"/>
    <mergeCell ref="P44:P45"/>
    <mergeCell ref="O44:O45"/>
    <mergeCell ref="Q44:Q45"/>
    <mergeCell ref="R44:R45"/>
    <mergeCell ref="K49:K56"/>
    <mergeCell ref="L55:M56"/>
    <mergeCell ref="N55:N56"/>
    <mergeCell ref="P55:P56"/>
    <mergeCell ref="L22:L23"/>
    <mergeCell ref="L24:L25"/>
    <mergeCell ref="L26:M27"/>
    <mergeCell ref="K31:K38"/>
    <mergeCell ref="L31:L32"/>
    <mergeCell ref="L33:L34"/>
    <mergeCell ref="L35:M36"/>
    <mergeCell ref="K40:K47"/>
    <mergeCell ref="N26:N27"/>
    <mergeCell ref="P26:P27"/>
    <mergeCell ref="O26:O27"/>
    <mergeCell ref="N35:N36"/>
    <mergeCell ref="P35:P36"/>
    <mergeCell ref="O35:O36"/>
    <mergeCell ref="O55:O56"/>
    <mergeCell ref="K13:K20"/>
    <mergeCell ref="L13:L14"/>
    <mergeCell ref="L15:L16"/>
    <mergeCell ref="L17:M18"/>
    <mergeCell ref="A31:A38"/>
    <mergeCell ref="B31:B32"/>
    <mergeCell ref="B33:B34"/>
    <mergeCell ref="B35:C36"/>
    <mergeCell ref="B44:C45"/>
    <mergeCell ref="A22:A29"/>
    <mergeCell ref="B22:B23"/>
    <mergeCell ref="B24:B25"/>
    <mergeCell ref="B26:C27"/>
    <mergeCell ref="H17:H18"/>
    <mergeCell ref="I17:I18"/>
    <mergeCell ref="B19:C20"/>
    <mergeCell ref="D19:D20"/>
    <mergeCell ref="F19:F20"/>
    <mergeCell ref="E19:E20"/>
    <mergeCell ref="G19:G20"/>
    <mergeCell ref="H19:H20"/>
    <mergeCell ref="I19:I20"/>
    <mergeCell ref="D26:D27"/>
    <mergeCell ref="F26:F27"/>
    <mergeCell ref="A1:I1"/>
    <mergeCell ref="A4:A11"/>
    <mergeCell ref="B4:B5"/>
    <mergeCell ref="B6:B7"/>
    <mergeCell ref="A13:A20"/>
    <mergeCell ref="B13:B14"/>
    <mergeCell ref="B15:B16"/>
    <mergeCell ref="AF1:AL1"/>
    <mergeCell ref="H2:I2"/>
    <mergeCell ref="AF16:AF17"/>
    <mergeCell ref="AF13:AF14"/>
    <mergeCell ref="AF9:AF10"/>
    <mergeCell ref="AF6:AF7"/>
    <mergeCell ref="AF19:AF20"/>
    <mergeCell ref="AB10:AB11"/>
    <mergeCell ref="AC10:AC11"/>
    <mergeCell ref="U13:U20"/>
    <mergeCell ref="V13:V14"/>
    <mergeCell ref="V15:V16"/>
    <mergeCell ref="V17:W18"/>
    <mergeCell ref="X17:X18"/>
    <mergeCell ref="Z17:Z18"/>
    <mergeCell ref="Y17:Y18"/>
    <mergeCell ref="U1:AC1"/>
    <mergeCell ref="AK35:AK36"/>
    <mergeCell ref="AJ41:AK41"/>
    <mergeCell ref="AF40:AK40"/>
    <mergeCell ref="AF3:AK3"/>
    <mergeCell ref="AF34:AK34"/>
    <mergeCell ref="AJ4:AK4"/>
    <mergeCell ref="AG35:AH35"/>
    <mergeCell ref="AG36:AH36"/>
    <mergeCell ref="AF35:AF36"/>
    <mergeCell ref="AI35:AJ35"/>
    <mergeCell ref="AI36:AJ36"/>
    <mergeCell ref="AF26:AF27"/>
    <mergeCell ref="AF23:AF24"/>
    <mergeCell ref="AF29:AJ29"/>
    <mergeCell ref="C85:C86"/>
    <mergeCell ref="C68:C69"/>
    <mergeCell ref="D68:G68"/>
    <mergeCell ref="C70:C72"/>
    <mergeCell ref="C73:C75"/>
    <mergeCell ref="C76:C78"/>
    <mergeCell ref="C79:C81"/>
    <mergeCell ref="C82:C84"/>
    <mergeCell ref="AF43:AG43"/>
    <mergeCell ref="A66:C66"/>
    <mergeCell ref="A58:A65"/>
    <mergeCell ref="B58:B59"/>
    <mergeCell ref="B60:B61"/>
    <mergeCell ref="A49:A56"/>
    <mergeCell ref="B49:B50"/>
    <mergeCell ref="B51:B52"/>
    <mergeCell ref="B53:C54"/>
    <mergeCell ref="B62:C63"/>
    <mergeCell ref="A40:A47"/>
    <mergeCell ref="B40:B41"/>
    <mergeCell ref="B42:B43"/>
    <mergeCell ref="U49:U56"/>
    <mergeCell ref="V49:V50"/>
    <mergeCell ref="V51:V52"/>
  </mergeCells>
  <phoneticPr fontId="3" type="noConversion"/>
  <conditionalFormatting sqref="O62:R63 O53:R54 O44:R45 O35:R36 O26:R27 O17:R18 O8:R9 F8:H10 E8:E9 D10:F10 D19 E17:H19 D28 E26:H28 D37 E35:H37 D46 E44:H46 D55 D64 E62:H64 X10 Y8:AB10 X19 Y17:AB19 X28 Y26:AB28 X37 Y35:AB37 X46 Y44:AB46 X55 Y53:AB55 X64 Y62:AB64 E53:H54">
    <cfRule type="cellIs" dxfId="1" priority="13" operator="greaterThan">
      <formula>0</formula>
    </cfRule>
  </conditionalFormatting>
  <conditionalFormatting sqref="O62:R63 O53:R54 O44:R45 O35:R36 O26:R27 O17:R18 O8:R9">
    <cfRule type="cellIs" dxfId="0" priority="1" operator="greaterThan">
      <formula>0</formula>
    </cfRule>
  </conditionalFormatting>
  <printOptions horizontalCentered="1" verticalCentered="1"/>
  <pageMargins left="0.15748031496062992" right="0.11811023622047245" top="0.15748031496062992" bottom="0.15748031496062992" header="0.31496062992125984" footer="0.31496062992125984"/>
  <pageSetup paperSize="9" scale="80" orientation="portrait" r:id="rId1"/>
  <colBreaks count="2" manualBreakCount="2">
    <brk id="9" max="1048575" man="1"/>
    <brk id="29" max="1048575" man="1"/>
  </colBreaks>
  <ignoredErrors>
    <ignoredError sqref="AK8 AK15 AK18 AK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B36:W37"/>
  <sheetViews>
    <sheetView showGridLines="0" workbookViewId="0">
      <selection activeCell="X6" sqref="X6"/>
    </sheetView>
  </sheetViews>
  <sheetFormatPr defaultRowHeight="16.5"/>
  <cols>
    <col min="2" max="3" width="9.125" bestFit="1" customWidth="1"/>
    <col min="6" max="7" width="9.125" bestFit="1" customWidth="1"/>
    <col min="10" max="11" width="9.125" bestFit="1" customWidth="1"/>
    <col min="13" max="13" width="9.125" bestFit="1" customWidth="1"/>
    <col min="14" max="14" width="9.62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3" ht="17.25">
      <c r="B36" s="213">
        <f>M.S!AC4</f>
        <v>1</v>
      </c>
      <c r="C36" s="213">
        <f>M.S!AC5</f>
        <v>140</v>
      </c>
      <c r="D36" s="214"/>
      <c r="E36" s="214"/>
      <c r="F36" s="213">
        <f>M.S!AC13</f>
        <v>132</v>
      </c>
      <c r="G36" s="213">
        <f>M.S!AC14</f>
        <v>19847</v>
      </c>
      <c r="H36" s="214"/>
      <c r="I36" s="214"/>
      <c r="J36" s="213">
        <f>M.S!AC22</f>
        <v>0</v>
      </c>
      <c r="K36" s="213">
        <f>M.S!AC23</f>
        <v>0</v>
      </c>
      <c r="L36" s="214"/>
      <c r="M36" s="213">
        <f>M.S!AC31</f>
        <v>170</v>
      </c>
      <c r="N36" s="213">
        <f>M.S!AC32</f>
        <v>25925</v>
      </c>
      <c r="O36" s="214"/>
      <c r="P36" s="214"/>
      <c r="Q36" s="213">
        <f>M.S!AC40</f>
        <v>137</v>
      </c>
      <c r="R36" s="213">
        <f>M.S!AC41</f>
        <v>23879</v>
      </c>
      <c r="S36" s="214"/>
      <c r="T36" s="214"/>
      <c r="U36" s="213">
        <f>M.S!AC49</f>
        <v>44</v>
      </c>
      <c r="V36" s="213">
        <f>M.S!AC50</f>
        <v>5060</v>
      </c>
      <c r="W36" s="214"/>
    </row>
    <row r="37" spans="2:23">
      <c r="T37" s="171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92D050"/>
    <pageSetUpPr fitToPage="1"/>
  </sheetPr>
  <dimension ref="B1:AA46"/>
  <sheetViews>
    <sheetView zoomScaleNormal="100" workbookViewId="0">
      <selection activeCell="B1" sqref="B1"/>
    </sheetView>
  </sheetViews>
  <sheetFormatPr defaultRowHeight="17.25"/>
  <cols>
    <col min="1" max="1" width="1.75" style="171" customWidth="1"/>
    <col min="2" max="2" width="12.5" style="171" customWidth="1"/>
    <col min="3" max="3" width="11.25" style="68" customWidth="1"/>
    <col min="4" max="7" width="11.25" style="171" customWidth="1"/>
    <col min="8" max="8" width="12.5" style="171" customWidth="1"/>
    <col min="9" max="9" width="2.375" style="171" customWidth="1"/>
    <col min="10" max="10" width="9.125" style="171" hidden="1" customWidth="1"/>
    <col min="11" max="15" width="9" style="171" hidden="1" customWidth="1"/>
    <col min="16" max="16" width="9.875" style="171" hidden="1" customWidth="1"/>
    <col min="17" max="17" width="2.25" style="171" customWidth="1"/>
    <col min="18" max="18" width="12.5" style="171" customWidth="1"/>
    <col min="19" max="19" width="11.25" style="68" customWidth="1"/>
    <col min="20" max="24" width="11.25" style="171" customWidth="1"/>
    <col min="25" max="16384" width="9" style="171"/>
  </cols>
  <sheetData>
    <row r="1" spans="2:24">
      <c r="I1" s="260"/>
      <c r="J1" s="260"/>
    </row>
    <row r="2" spans="2:24" ht="20.25">
      <c r="B2" s="406" t="s">
        <v>107</v>
      </c>
      <c r="C2" s="407"/>
      <c r="D2" s="407"/>
      <c r="E2" s="407"/>
      <c r="F2" s="407"/>
      <c r="G2" s="407"/>
      <c r="H2" s="407"/>
      <c r="R2" s="408" t="s">
        <v>84</v>
      </c>
      <c r="S2" s="407"/>
      <c r="T2" s="407"/>
      <c r="U2" s="407"/>
      <c r="V2" s="407"/>
      <c r="W2" s="407"/>
      <c r="X2" s="407"/>
    </row>
    <row r="3" spans="2:24" ht="12" customHeight="1" thickBot="1">
      <c r="B3" s="30"/>
      <c r="D3" s="30"/>
      <c r="E3" s="30"/>
      <c r="F3" s="30"/>
      <c r="G3" s="366">
        <f>M.S!H2</f>
        <v>44670</v>
      </c>
      <c r="H3" s="366"/>
      <c r="R3" s="30"/>
      <c r="T3" s="30"/>
      <c r="U3" s="30"/>
      <c r="V3" s="30"/>
      <c r="W3" s="366">
        <f>G3</f>
        <v>44670</v>
      </c>
      <c r="X3" s="366"/>
    </row>
    <row r="4" spans="2:24" ht="23.25" customHeight="1" thickBot="1">
      <c r="B4" s="60" t="s">
        <v>25</v>
      </c>
      <c r="C4" s="120" t="s">
        <v>2</v>
      </c>
      <c r="D4" s="50" t="s">
        <v>4</v>
      </c>
      <c r="E4" s="49" t="s">
        <v>3</v>
      </c>
      <c r="F4" s="51" t="s">
        <v>5</v>
      </c>
      <c r="G4" s="52" t="s">
        <v>6</v>
      </c>
      <c r="H4" s="53" t="s">
        <v>7</v>
      </c>
      <c r="J4" s="260" t="s">
        <v>43</v>
      </c>
      <c r="K4" s="260" t="s">
        <v>44</v>
      </c>
      <c r="L4" s="260" t="s">
        <v>46</v>
      </c>
      <c r="M4" s="260" t="s">
        <v>45</v>
      </c>
      <c r="N4" s="260" t="s">
        <v>47</v>
      </c>
      <c r="O4" s="260" t="s">
        <v>48</v>
      </c>
      <c r="P4" s="260" t="s">
        <v>49</v>
      </c>
      <c r="R4" s="60" t="s">
        <v>43</v>
      </c>
      <c r="S4" s="120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 ht="16.5" customHeight="1">
      <c r="B5" s="61" t="s">
        <v>8</v>
      </c>
      <c r="C5" s="118">
        <f>M.S!D5</f>
        <v>140</v>
      </c>
      <c r="D5" s="115">
        <f>M.S!E5</f>
        <v>0</v>
      </c>
      <c r="E5" s="35">
        <f>M.S!F5</f>
        <v>0</v>
      </c>
      <c r="F5" s="115">
        <f>M.S!G5</f>
        <v>0</v>
      </c>
      <c r="G5" s="35">
        <f>M.S!H5</f>
        <v>0</v>
      </c>
      <c r="H5" s="54">
        <f t="shared" ref="H5:H11" si="0">SUM(C5:G5)</f>
        <v>140</v>
      </c>
      <c r="J5" s="260" t="s">
        <v>50</v>
      </c>
      <c r="K5" s="267">
        <v>140</v>
      </c>
      <c r="L5" s="267">
        <v>0</v>
      </c>
      <c r="M5" s="267">
        <v>0</v>
      </c>
      <c r="N5" s="267">
        <v>0</v>
      </c>
      <c r="O5" s="267">
        <v>0</v>
      </c>
      <c r="P5" s="267">
        <v>140</v>
      </c>
      <c r="R5" s="61" t="s">
        <v>50</v>
      </c>
      <c r="S5" s="118">
        <f t="shared" ref="S5:W10" si="1">C5-K5</f>
        <v>0</v>
      </c>
      <c r="T5" s="163">
        <f t="shared" si="1"/>
        <v>0</v>
      </c>
      <c r="U5" s="163">
        <f t="shared" si="1"/>
        <v>0</v>
      </c>
      <c r="V5" s="163">
        <f t="shared" si="1"/>
        <v>0</v>
      </c>
      <c r="W5" s="163">
        <f t="shared" si="1"/>
        <v>0</v>
      </c>
      <c r="X5" s="96">
        <f t="shared" ref="X5:X10" si="2">SUM(S5:W5)</f>
        <v>0</v>
      </c>
    </row>
    <row r="6" spans="2:24" ht="16.5" customHeight="1">
      <c r="B6" s="62" t="s">
        <v>9</v>
      </c>
      <c r="C6" s="125">
        <f>M.S!D14</f>
        <v>4518</v>
      </c>
      <c r="D6" s="116">
        <f>M.S!E14</f>
        <v>4630</v>
      </c>
      <c r="E6" s="33">
        <f>M.S!F14</f>
        <v>3289</v>
      </c>
      <c r="F6" s="116">
        <f>M.S!G14</f>
        <v>4185</v>
      </c>
      <c r="G6" s="33">
        <f>M.S!H14</f>
        <v>3225</v>
      </c>
      <c r="H6" s="55">
        <f t="shared" si="0"/>
        <v>19847</v>
      </c>
      <c r="J6" s="260" t="s">
        <v>51</v>
      </c>
      <c r="K6" s="267">
        <v>4518</v>
      </c>
      <c r="L6" s="267">
        <v>4630</v>
      </c>
      <c r="M6" s="267">
        <v>3289</v>
      </c>
      <c r="N6" s="267">
        <v>4185</v>
      </c>
      <c r="O6" s="267">
        <v>3225</v>
      </c>
      <c r="P6" s="267">
        <v>19847</v>
      </c>
      <c r="R6" s="62" t="s">
        <v>51</v>
      </c>
      <c r="S6" s="118">
        <f t="shared" si="1"/>
        <v>0</v>
      </c>
      <c r="T6" s="163">
        <f t="shared" si="1"/>
        <v>0</v>
      </c>
      <c r="U6" s="163">
        <f t="shared" si="1"/>
        <v>0</v>
      </c>
      <c r="V6" s="163">
        <f t="shared" si="1"/>
        <v>0</v>
      </c>
      <c r="W6" s="163">
        <f t="shared" si="1"/>
        <v>0</v>
      </c>
      <c r="X6" s="96">
        <f t="shared" si="2"/>
        <v>0</v>
      </c>
    </row>
    <row r="7" spans="2:24" ht="16.5" customHeight="1">
      <c r="B7" s="62" t="s">
        <v>10</v>
      </c>
      <c r="C7" s="125">
        <f>M.S!D23</f>
        <v>0</v>
      </c>
      <c r="D7" s="116">
        <f>M.S!E23</f>
        <v>0</v>
      </c>
      <c r="E7" s="33">
        <f>M.S!F23</f>
        <v>0</v>
      </c>
      <c r="F7" s="116">
        <f>M.S!G23</f>
        <v>0</v>
      </c>
      <c r="G7" s="33">
        <f>M.S!H23</f>
        <v>0</v>
      </c>
      <c r="H7" s="55">
        <f t="shared" si="0"/>
        <v>0</v>
      </c>
      <c r="J7" s="260" t="s">
        <v>52</v>
      </c>
      <c r="K7" s="267">
        <v>0</v>
      </c>
      <c r="L7" s="267">
        <v>0</v>
      </c>
      <c r="M7" s="267">
        <v>0</v>
      </c>
      <c r="N7" s="267">
        <v>0</v>
      </c>
      <c r="O7" s="267">
        <v>0</v>
      </c>
      <c r="P7" s="267">
        <v>0</v>
      </c>
      <c r="R7" s="62" t="s">
        <v>52</v>
      </c>
      <c r="S7" s="118">
        <f t="shared" si="1"/>
        <v>0</v>
      </c>
      <c r="T7" s="163">
        <f t="shared" si="1"/>
        <v>0</v>
      </c>
      <c r="U7" s="163">
        <f t="shared" si="1"/>
        <v>0</v>
      </c>
      <c r="V7" s="163">
        <f t="shared" si="1"/>
        <v>0</v>
      </c>
      <c r="W7" s="163">
        <f t="shared" si="1"/>
        <v>0</v>
      </c>
      <c r="X7" s="96">
        <f t="shared" si="2"/>
        <v>0</v>
      </c>
    </row>
    <row r="8" spans="2:24" ht="16.5" customHeight="1">
      <c r="B8" s="62" t="s">
        <v>11</v>
      </c>
      <c r="C8" s="125">
        <f>M.S!D32</f>
        <v>5878</v>
      </c>
      <c r="D8" s="116">
        <f>M.S!E32</f>
        <v>4443</v>
      </c>
      <c r="E8" s="33">
        <f>M.S!F32</f>
        <v>4478</v>
      </c>
      <c r="F8" s="116">
        <f>M.S!G32</f>
        <v>5589</v>
      </c>
      <c r="G8" s="33">
        <f>M.S!H32</f>
        <v>6854</v>
      </c>
      <c r="H8" s="55">
        <f t="shared" si="0"/>
        <v>27242</v>
      </c>
      <c r="J8" s="260" t="s">
        <v>53</v>
      </c>
      <c r="K8" s="267">
        <v>5757</v>
      </c>
      <c r="L8" s="267">
        <v>4443</v>
      </c>
      <c r="M8" s="267">
        <v>4383</v>
      </c>
      <c r="N8" s="267">
        <v>5494</v>
      </c>
      <c r="O8" s="267">
        <v>6854</v>
      </c>
      <c r="P8" s="267">
        <v>26931</v>
      </c>
      <c r="R8" s="62" t="s">
        <v>53</v>
      </c>
      <c r="S8" s="118">
        <f t="shared" si="1"/>
        <v>121</v>
      </c>
      <c r="T8" s="163">
        <f t="shared" si="1"/>
        <v>0</v>
      </c>
      <c r="U8" s="163">
        <f t="shared" si="1"/>
        <v>95</v>
      </c>
      <c r="V8" s="163">
        <f t="shared" si="1"/>
        <v>95</v>
      </c>
      <c r="W8" s="163">
        <f t="shared" si="1"/>
        <v>0</v>
      </c>
      <c r="X8" s="96">
        <f t="shared" si="2"/>
        <v>311</v>
      </c>
    </row>
    <row r="9" spans="2:24" ht="16.5" customHeight="1">
      <c r="B9" s="62" t="s">
        <v>12</v>
      </c>
      <c r="C9" s="125">
        <f>M.S!D41</f>
        <v>5252</v>
      </c>
      <c r="D9" s="116">
        <f>M.S!E41</f>
        <v>4204</v>
      </c>
      <c r="E9" s="33">
        <f>M.S!F41</f>
        <v>4293</v>
      </c>
      <c r="F9" s="116">
        <f>M.S!G41</f>
        <v>3280</v>
      </c>
      <c r="G9" s="33">
        <f>M.S!H41</f>
        <v>6850</v>
      </c>
      <c r="H9" s="55">
        <f t="shared" si="0"/>
        <v>23879</v>
      </c>
      <c r="J9" s="260" t="s">
        <v>54</v>
      </c>
      <c r="K9" s="267">
        <v>5252</v>
      </c>
      <c r="L9" s="267">
        <v>4204</v>
      </c>
      <c r="M9" s="267">
        <v>4293</v>
      </c>
      <c r="N9" s="267">
        <v>3280</v>
      </c>
      <c r="O9" s="267">
        <v>6850</v>
      </c>
      <c r="P9" s="267">
        <v>23879</v>
      </c>
      <c r="R9" s="62" t="s">
        <v>54</v>
      </c>
      <c r="S9" s="118">
        <f t="shared" si="1"/>
        <v>0</v>
      </c>
      <c r="T9" s="163">
        <f t="shared" si="1"/>
        <v>0</v>
      </c>
      <c r="U9" s="163">
        <f t="shared" si="1"/>
        <v>0</v>
      </c>
      <c r="V9" s="163">
        <f t="shared" si="1"/>
        <v>0</v>
      </c>
      <c r="W9" s="163">
        <f t="shared" si="1"/>
        <v>0</v>
      </c>
      <c r="X9" s="96">
        <f t="shared" si="2"/>
        <v>0</v>
      </c>
    </row>
    <row r="10" spans="2:24" ht="16.5" customHeight="1" thickBot="1">
      <c r="B10" s="63" t="s">
        <v>13</v>
      </c>
      <c r="C10" s="126">
        <f>M.S!D50</f>
        <v>1835</v>
      </c>
      <c r="D10" s="117">
        <f>M.S!E50</f>
        <v>484</v>
      </c>
      <c r="E10" s="34">
        <f>M.S!F50</f>
        <v>750</v>
      </c>
      <c r="F10" s="117">
        <f>M.S!G50</f>
        <v>731</v>
      </c>
      <c r="G10" s="34">
        <f>M.S!H50</f>
        <v>1260</v>
      </c>
      <c r="H10" s="56">
        <f t="shared" si="0"/>
        <v>5060</v>
      </c>
      <c r="J10" s="260" t="s">
        <v>55</v>
      </c>
      <c r="K10" s="267">
        <v>1835</v>
      </c>
      <c r="L10" s="267">
        <v>484</v>
      </c>
      <c r="M10" s="267">
        <v>750</v>
      </c>
      <c r="N10" s="267">
        <v>731</v>
      </c>
      <c r="O10" s="267">
        <v>1260</v>
      </c>
      <c r="P10" s="267">
        <v>5060</v>
      </c>
      <c r="R10" s="63" t="s">
        <v>55</v>
      </c>
      <c r="S10" s="118">
        <f t="shared" si="1"/>
        <v>0</v>
      </c>
      <c r="T10" s="163">
        <f t="shared" si="1"/>
        <v>0</v>
      </c>
      <c r="U10" s="163">
        <f t="shared" si="1"/>
        <v>0</v>
      </c>
      <c r="V10" s="163">
        <f t="shared" si="1"/>
        <v>0</v>
      </c>
      <c r="W10" s="163">
        <f t="shared" si="1"/>
        <v>0</v>
      </c>
      <c r="X10" s="96">
        <f t="shared" si="2"/>
        <v>0</v>
      </c>
    </row>
    <row r="11" spans="2:24" ht="24.75" customHeight="1" thickBot="1">
      <c r="B11" s="64" t="s">
        <v>7</v>
      </c>
      <c r="C11" s="119">
        <f t="shared" ref="C11:G11" si="3">C5+C6+C7+C8+C9+C10</f>
        <v>17623</v>
      </c>
      <c r="D11" s="90">
        <f>D5+D6+D7+D8+D9+D10</f>
        <v>13761</v>
      </c>
      <c r="E11" s="57">
        <f t="shared" si="3"/>
        <v>12810</v>
      </c>
      <c r="F11" s="90">
        <f t="shared" si="3"/>
        <v>13785</v>
      </c>
      <c r="G11" s="57">
        <f t="shared" si="3"/>
        <v>18189</v>
      </c>
      <c r="H11" s="58">
        <f t="shared" si="0"/>
        <v>76168</v>
      </c>
      <c r="J11" s="260" t="s">
        <v>49</v>
      </c>
      <c r="K11" s="267">
        <v>17502</v>
      </c>
      <c r="L11" s="267">
        <v>13761</v>
      </c>
      <c r="M11" s="267">
        <v>12715</v>
      </c>
      <c r="N11" s="267">
        <v>13690</v>
      </c>
      <c r="O11" s="267">
        <v>18189</v>
      </c>
      <c r="P11" s="267">
        <v>75857</v>
      </c>
      <c r="R11" s="64" t="s">
        <v>49</v>
      </c>
      <c r="S11" s="119">
        <f>SUM(S5:S10)</f>
        <v>121</v>
      </c>
      <c r="T11" s="98">
        <f>SUM(T5:T10)</f>
        <v>0</v>
      </c>
      <c r="U11" s="98">
        <f t="shared" ref="U11:X11" si="4">SUM(U5:U10)</f>
        <v>95</v>
      </c>
      <c r="V11" s="98">
        <f t="shared" si="4"/>
        <v>95</v>
      </c>
      <c r="W11" s="98">
        <f t="shared" si="4"/>
        <v>0</v>
      </c>
      <c r="X11" s="124">
        <f t="shared" si="4"/>
        <v>311</v>
      </c>
    </row>
    <row r="12" spans="2:24" ht="18" thickBot="1">
      <c r="H12" s="171" t="s">
        <v>82</v>
      </c>
      <c r="J12" s="260"/>
      <c r="K12" s="260"/>
      <c r="L12" s="260"/>
      <c r="M12" s="260"/>
      <c r="N12" s="260"/>
      <c r="O12" s="260"/>
      <c r="P12" s="260" t="s">
        <v>81</v>
      </c>
      <c r="S12" s="121"/>
      <c r="T12" s="101"/>
      <c r="U12" s="101"/>
      <c r="V12" s="101"/>
      <c r="W12" s="101"/>
      <c r="X12" s="101"/>
    </row>
    <row r="13" spans="2:24" ht="24" customHeight="1" thickBot="1">
      <c r="B13" s="60" t="s">
        <v>26</v>
      </c>
      <c r="C13" s="120" t="s">
        <v>2</v>
      </c>
      <c r="D13" s="50" t="s">
        <v>4</v>
      </c>
      <c r="E13" s="49" t="s">
        <v>3</v>
      </c>
      <c r="F13" s="51" t="s">
        <v>5</v>
      </c>
      <c r="G13" s="52" t="s">
        <v>6</v>
      </c>
      <c r="H13" s="53" t="s">
        <v>7</v>
      </c>
      <c r="J13" s="260" t="s">
        <v>56</v>
      </c>
      <c r="K13" s="260" t="s">
        <v>44</v>
      </c>
      <c r="L13" s="260" t="s">
        <v>46</v>
      </c>
      <c r="M13" s="260" t="s">
        <v>45</v>
      </c>
      <c r="N13" s="260" t="s">
        <v>47</v>
      </c>
      <c r="O13" s="260" t="s">
        <v>48</v>
      </c>
      <c r="P13" s="260" t="s">
        <v>49</v>
      </c>
      <c r="R13" s="60" t="s">
        <v>56</v>
      </c>
      <c r="S13" s="122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>
      <c r="B14" s="61" t="s">
        <v>8</v>
      </c>
      <c r="C14" s="118">
        <f>M.S!D4</f>
        <v>1</v>
      </c>
      <c r="D14" s="35">
        <f>M.S!E4</f>
        <v>0</v>
      </c>
      <c r="E14" s="35">
        <f>M.S!F4</f>
        <v>0</v>
      </c>
      <c r="F14" s="115">
        <f>M.S!G4</f>
        <v>0</v>
      </c>
      <c r="G14" s="35">
        <f>M.S!H4</f>
        <v>0</v>
      </c>
      <c r="H14" s="54">
        <f t="shared" ref="H14:H20" si="5">SUM(C14:G14)</f>
        <v>1</v>
      </c>
      <c r="J14" s="260" t="s">
        <v>50</v>
      </c>
      <c r="K14" s="260">
        <v>1</v>
      </c>
      <c r="L14" s="260">
        <v>0</v>
      </c>
      <c r="M14" s="260">
        <v>0</v>
      </c>
      <c r="N14" s="260">
        <v>0</v>
      </c>
      <c r="O14" s="260">
        <v>0</v>
      </c>
      <c r="P14" s="260">
        <v>1</v>
      </c>
      <c r="R14" s="61" t="s">
        <v>50</v>
      </c>
      <c r="S14" s="118">
        <f t="shared" ref="S14:W19" si="6">C14-K14</f>
        <v>0</v>
      </c>
      <c r="T14" s="163">
        <f t="shared" si="6"/>
        <v>0</v>
      </c>
      <c r="U14" s="163">
        <f t="shared" si="6"/>
        <v>0</v>
      </c>
      <c r="V14" s="163">
        <f t="shared" si="6"/>
        <v>0</v>
      </c>
      <c r="W14" s="163">
        <f t="shared" si="6"/>
        <v>0</v>
      </c>
      <c r="X14" s="96">
        <f t="shared" ref="X14:X19" si="7">SUM(S14:W14)</f>
        <v>0</v>
      </c>
    </row>
    <row r="15" spans="2:24">
      <c r="B15" s="62" t="s">
        <v>9</v>
      </c>
      <c r="C15" s="125">
        <f>M.S!D13</f>
        <v>33</v>
      </c>
      <c r="D15" s="33">
        <f>M.S!E13</f>
        <v>30</v>
      </c>
      <c r="E15" s="33">
        <f>M.S!F13</f>
        <v>22</v>
      </c>
      <c r="F15" s="116">
        <f>M.S!G13</f>
        <v>24</v>
      </c>
      <c r="G15" s="33">
        <f>M.S!H13</f>
        <v>23</v>
      </c>
      <c r="H15" s="55">
        <f t="shared" si="5"/>
        <v>132</v>
      </c>
      <c r="J15" s="260" t="s">
        <v>51</v>
      </c>
      <c r="K15" s="260">
        <v>33</v>
      </c>
      <c r="L15" s="260">
        <v>30</v>
      </c>
      <c r="M15" s="260">
        <v>22</v>
      </c>
      <c r="N15" s="260">
        <v>24</v>
      </c>
      <c r="O15" s="260">
        <v>23</v>
      </c>
      <c r="P15" s="267">
        <v>132</v>
      </c>
      <c r="R15" s="62" t="s">
        <v>51</v>
      </c>
      <c r="S15" s="118">
        <f t="shared" si="6"/>
        <v>0</v>
      </c>
      <c r="T15" s="163">
        <f t="shared" si="6"/>
        <v>0</v>
      </c>
      <c r="U15" s="163">
        <f t="shared" si="6"/>
        <v>0</v>
      </c>
      <c r="V15" s="163">
        <f t="shared" si="6"/>
        <v>0</v>
      </c>
      <c r="W15" s="163">
        <f t="shared" si="6"/>
        <v>0</v>
      </c>
      <c r="X15" s="96">
        <f t="shared" si="7"/>
        <v>0</v>
      </c>
    </row>
    <row r="16" spans="2:24">
      <c r="B16" s="62" t="s">
        <v>10</v>
      </c>
      <c r="C16" s="125">
        <f>M.S!D22</f>
        <v>0</v>
      </c>
      <c r="D16" s="33">
        <f>M.S!E22</f>
        <v>0</v>
      </c>
      <c r="E16" s="33">
        <f>M.S!F22</f>
        <v>0</v>
      </c>
      <c r="F16" s="116">
        <f>M.S!G22</f>
        <v>0</v>
      </c>
      <c r="G16" s="33">
        <f>M.S!H22</f>
        <v>0</v>
      </c>
      <c r="H16" s="55">
        <f t="shared" si="5"/>
        <v>0</v>
      </c>
      <c r="J16" s="260" t="s">
        <v>52</v>
      </c>
      <c r="K16" s="260">
        <v>0</v>
      </c>
      <c r="L16" s="260">
        <v>0</v>
      </c>
      <c r="M16" s="260">
        <v>0</v>
      </c>
      <c r="N16" s="260">
        <v>0</v>
      </c>
      <c r="O16" s="260">
        <v>0</v>
      </c>
      <c r="P16" s="260">
        <v>0</v>
      </c>
      <c r="R16" s="62" t="s">
        <v>52</v>
      </c>
      <c r="S16" s="118">
        <f t="shared" si="6"/>
        <v>0</v>
      </c>
      <c r="T16" s="163">
        <f t="shared" si="6"/>
        <v>0</v>
      </c>
      <c r="U16" s="163">
        <f t="shared" si="6"/>
        <v>0</v>
      </c>
      <c r="V16" s="163">
        <f t="shared" si="6"/>
        <v>0</v>
      </c>
      <c r="W16" s="163">
        <f t="shared" si="6"/>
        <v>0</v>
      </c>
      <c r="X16" s="96">
        <f t="shared" si="7"/>
        <v>0</v>
      </c>
    </row>
    <row r="17" spans="2:27">
      <c r="B17" s="62" t="s">
        <v>11</v>
      </c>
      <c r="C17" s="125">
        <f>M.S!D31</f>
        <v>36</v>
      </c>
      <c r="D17" s="33">
        <f>M.S!E31</f>
        <v>29</v>
      </c>
      <c r="E17" s="33">
        <f>M.S!F31</f>
        <v>30</v>
      </c>
      <c r="F17" s="116">
        <f>M.S!G31</f>
        <v>37</v>
      </c>
      <c r="G17" s="33">
        <f>M.S!H31</f>
        <v>43</v>
      </c>
      <c r="H17" s="55">
        <f t="shared" si="5"/>
        <v>175</v>
      </c>
      <c r="J17" s="260" t="s">
        <v>53</v>
      </c>
      <c r="K17" s="260">
        <v>35</v>
      </c>
      <c r="L17" s="260">
        <v>29</v>
      </c>
      <c r="M17" s="260">
        <v>28</v>
      </c>
      <c r="N17" s="260">
        <v>36</v>
      </c>
      <c r="O17" s="260">
        <v>43</v>
      </c>
      <c r="P17" s="260">
        <v>171</v>
      </c>
      <c r="R17" s="62" t="s">
        <v>53</v>
      </c>
      <c r="S17" s="118">
        <f t="shared" si="6"/>
        <v>1</v>
      </c>
      <c r="T17" s="163">
        <f t="shared" si="6"/>
        <v>0</v>
      </c>
      <c r="U17" s="163">
        <f t="shared" si="6"/>
        <v>2</v>
      </c>
      <c r="V17" s="163">
        <f t="shared" si="6"/>
        <v>1</v>
      </c>
      <c r="W17" s="163">
        <f t="shared" si="6"/>
        <v>0</v>
      </c>
      <c r="X17" s="96">
        <f t="shared" si="7"/>
        <v>4</v>
      </c>
    </row>
    <row r="18" spans="2:27">
      <c r="B18" s="62" t="s">
        <v>12</v>
      </c>
      <c r="C18" s="125">
        <f>M.S!D40</f>
        <v>31</v>
      </c>
      <c r="D18" s="33">
        <f>M.S!E40</f>
        <v>28</v>
      </c>
      <c r="E18" s="33">
        <f>M.S!F40</f>
        <v>25</v>
      </c>
      <c r="F18" s="116">
        <f>M.S!G40</f>
        <v>19</v>
      </c>
      <c r="G18" s="33">
        <f>M.S!H40</f>
        <v>34</v>
      </c>
      <c r="H18" s="55">
        <f t="shared" si="5"/>
        <v>137</v>
      </c>
      <c r="J18" s="260" t="s">
        <v>54</v>
      </c>
      <c r="K18" s="260">
        <v>31</v>
      </c>
      <c r="L18" s="260">
        <v>28</v>
      </c>
      <c r="M18" s="260">
        <v>25</v>
      </c>
      <c r="N18" s="260">
        <v>19</v>
      </c>
      <c r="O18" s="260">
        <v>34</v>
      </c>
      <c r="P18" s="260">
        <v>137</v>
      </c>
      <c r="R18" s="62" t="s">
        <v>54</v>
      </c>
      <c r="S18" s="118">
        <f t="shared" si="6"/>
        <v>0</v>
      </c>
      <c r="T18" s="163">
        <f t="shared" si="6"/>
        <v>0</v>
      </c>
      <c r="U18" s="163">
        <f t="shared" si="6"/>
        <v>0</v>
      </c>
      <c r="V18" s="163">
        <f t="shared" si="6"/>
        <v>0</v>
      </c>
      <c r="W18" s="163">
        <f t="shared" si="6"/>
        <v>0</v>
      </c>
      <c r="X18" s="96">
        <f t="shared" si="7"/>
        <v>0</v>
      </c>
    </row>
    <row r="19" spans="2:27" ht="18" thickBot="1">
      <c r="B19" s="63" t="s">
        <v>13</v>
      </c>
      <c r="C19" s="126">
        <f>M.S!D49</f>
        <v>19</v>
      </c>
      <c r="D19" s="34">
        <f>M.S!E49</f>
        <v>4</v>
      </c>
      <c r="E19" s="34">
        <f>M.S!F49</f>
        <v>7</v>
      </c>
      <c r="F19" s="117">
        <f>M.S!G49</f>
        <v>5</v>
      </c>
      <c r="G19" s="34">
        <f>M.S!H49</f>
        <v>9</v>
      </c>
      <c r="H19" s="56">
        <f t="shared" si="5"/>
        <v>44</v>
      </c>
      <c r="J19" s="260" t="s">
        <v>55</v>
      </c>
      <c r="K19" s="260">
        <v>19</v>
      </c>
      <c r="L19" s="260">
        <v>4</v>
      </c>
      <c r="M19" s="260">
        <v>7</v>
      </c>
      <c r="N19" s="260">
        <v>5</v>
      </c>
      <c r="O19" s="260">
        <v>9</v>
      </c>
      <c r="P19" s="260">
        <v>44</v>
      </c>
      <c r="R19" s="63" t="s">
        <v>55</v>
      </c>
      <c r="S19" s="118">
        <f t="shared" si="6"/>
        <v>0</v>
      </c>
      <c r="T19" s="163">
        <f t="shared" si="6"/>
        <v>0</v>
      </c>
      <c r="U19" s="163">
        <f t="shared" si="6"/>
        <v>0</v>
      </c>
      <c r="V19" s="163">
        <f t="shared" si="6"/>
        <v>0</v>
      </c>
      <c r="W19" s="163">
        <f t="shared" si="6"/>
        <v>0</v>
      </c>
      <c r="X19" s="96">
        <f t="shared" si="7"/>
        <v>0</v>
      </c>
    </row>
    <row r="20" spans="2:27" ht="24.75" customHeight="1" thickBot="1">
      <c r="B20" s="64" t="s">
        <v>7</v>
      </c>
      <c r="C20" s="119">
        <f t="shared" ref="C20:G20" si="8">C14+C15+C16+C17+C18+C19</f>
        <v>120</v>
      </c>
      <c r="D20" s="57">
        <f t="shared" ref="D20" si="9">D14+D15+D16+D17+D18+D19</f>
        <v>91</v>
      </c>
      <c r="E20" s="57">
        <f t="shared" si="8"/>
        <v>84</v>
      </c>
      <c r="F20" s="90">
        <f t="shared" si="8"/>
        <v>85</v>
      </c>
      <c r="G20" s="57">
        <f t="shared" si="8"/>
        <v>109</v>
      </c>
      <c r="H20" s="58">
        <f t="shared" si="5"/>
        <v>489</v>
      </c>
      <c r="J20" s="260" t="s">
        <v>49</v>
      </c>
      <c r="K20" s="260">
        <v>119</v>
      </c>
      <c r="L20" s="260">
        <v>91</v>
      </c>
      <c r="M20" s="260">
        <v>82</v>
      </c>
      <c r="N20" s="260">
        <v>84</v>
      </c>
      <c r="O20" s="260">
        <v>109</v>
      </c>
      <c r="P20" s="267">
        <v>485</v>
      </c>
      <c r="R20" s="64" t="s">
        <v>49</v>
      </c>
      <c r="S20" s="119">
        <f>SUM(S14:S19)</f>
        <v>1</v>
      </c>
      <c r="T20" s="114">
        <f>SUM(T14:T19)</f>
        <v>0</v>
      </c>
      <c r="U20" s="114">
        <f t="shared" ref="U20:X20" si="10">SUM(U14:U19)</f>
        <v>2</v>
      </c>
      <c r="V20" s="114">
        <f t="shared" si="10"/>
        <v>1</v>
      </c>
      <c r="W20" s="114">
        <f t="shared" si="10"/>
        <v>0</v>
      </c>
      <c r="X20" s="123">
        <f t="shared" si="10"/>
        <v>4</v>
      </c>
    </row>
    <row r="21" spans="2:27" ht="21" customHeight="1"/>
    <row r="22" spans="2:27" ht="18" hidden="1" thickTop="1">
      <c r="R22" s="298">
        <f t="shared" ref="R22:R28" si="11">C14</f>
        <v>1</v>
      </c>
      <c r="S22" s="299">
        <f t="shared" ref="S22:S28" si="12">C5</f>
        <v>140</v>
      </c>
      <c r="T22" s="299">
        <f t="shared" ref="T22:T28" si="13">D14</f>
        <v>0</v>
      </c>
      <c r="U22" s="299">
        <f t="shared" ref="U22:U28" si="14">D5</f>
        <v>0</v>
      </c>
      <c r="V22" s="299">
        <f t="shared" ref="V22:V28" si="15">E14</f>
        <v>0</v>
      </c>
      <c r="W22" s="299">
        <f t="shared" ref="W22:W28" si="16">E5</f>
        <v>0</v>
      </c>
      <c r="X22" s="300">
        <f t="shared" ref="X22:X28" si="17">F14</f>
        <v>0</v>
      </c>
      <c r="Y22" s="299">
        <f t="shared" ref="Y22:Y28" si="18">F5</f>
        <v>0</v>
      </c>
      <c r="Z22" s="301">
        <f t="shared" ref="Z22:AA28" si="19">R22+T22+V22+X22</f>
        <v>1</v>
      </c>
      <c r="AA22" s="302">
        <f t="shared" si="19"/>
        <v>140</v>
      </c>
    </row>
    <row r="23" spans="2:27" hidden="1">
      <c r="R23" s="303">
        <f t="shared" si="11"/>
        <v>33</v>
      </c>
      <c r="S23" s="297">
        <f t="shared" si="12"/>
        <v>4518</v>
      </c>
      <c r="T23" s="297">
        <f t="shared" si="13"/>
        <v>30</v>
      </c>
      <c r="U23" s="297">
        <f t="shared" si="14"/>
        <v>4630</v>
      </c>
      <c r="V23" s="297">
        <f t="shared" si="15"/>
        <v>22</v>
      </c>
      <c r="W23" s="297">
        <f t="shared" si="16"/>
        <v>3289</v>
      </c>
      <c r="X23" s="304">
        <f t="shared" si="17"/>
        <v>24</v>
      </c>
      <c r="Y23" s="297">
        <f t="shared" si="18"/>
        <v>4185</v>
      </c>
      <c r="Z23" s="296">
        <f t="shared" si="19"/>
        <v>109</v>
      </c>
      <c r="AA23" s="305">
        <f t="shared" si="19"/>
        <v>16622</v>
      </c>
    </row>
    <row r="24" spans="2:27" hidden="1">
      <c r="J24" s="171">
        <v>1</v>
      </c>
      <c r="K24" s="171">
        <v>140</v>
      </c>
      <c r="L24" s="171">
        <v>0</v>
      </c>
      <c r="M24" s="171">
        <v>0</v>
      </c>
      <c r="N24" s="171">
        <v>0</v>
      </c>
      <c r="O24" s="171">
        <v>0</v>
      </c>
      <c r="P24" s="171">
        <v>0</v>
      </c>
      <c r="R24" s="303">
        <f t="shared" si="11"/>
        <v>0</v>
      </c>
      <c r="S24" s="297">
        <f t="shared" si="12"/>
        <v>0</v>
      </c>
      <c r="T24" s="297">
        <f t="shared" si="13"/>
        <v>0</v>
      </c>
      <c r="U24" s="297">
        <f t="shared" si="14"/>
        <v>0</v>
      </c>
      <c r="V24" s="297">
        <f t="shared" si="15"/>
        <v>0</v>
      </c>
      <c r="W24" s="297">
        <f t="shared" si="16"/>
        <v>0</v>
      </c>
      <c r="X24" s="304">
        <f t="shared" si="17"/>
        <v>0</v>
      </c>
      <c r="Y24" s="297">
        <f t="shared" si="18"/>
        <v>0</v>
      </c>
      <c r="Z24" s="296">
        <f t="shared" si="19"/>
        <v>0</v>
      </c>
      <c r="AA24" s="305">
        <f t="shared" si="19"/>
        <v>0</v>
      </c>
    </row>
    <row r="25" spans="2:27" hidden="1">
      <c r="J25" s="171">
        <v>33</v>
      </c>
      <c r="K25" s="171">
        <v>4518</v>
      </c>
      <c r="L25" s="171">
        <v>30</v>
      </c>
      <c r="M25" s="171">
        <v>4630</v>
      </c>
      <c r="N25" s="171">
        <v>22</v>
      </c>
      <c r="O25" s="171">
        <v>3289</v>
      </c>
      <c r="P25" s="171">
        <v>24</v>
      </c>
      <c r="R25" s="303">
        <f t="shared" si="11"/>
        <v>36</v>
      </c>
      <c r="S25" s="297">
        <f t="shared" si="12"/>
        <v>5878</v>
      </c>
      <c r="T25" s="297">
        <f t="shared" si="13"/>
        <v>29</v>
      </c>
      <c r="U25" s="297">
        <f t="shared" si="14"/>
        <v>4443</v>
      </c>
      <c r="V25" s="297">
        <f t="shared" si="15"/>
        <v>30</v>
      </c>
      <c r="W25" s="297">
        <f t="shared" si="16"/>
        <v>4478</v>
      </c>
      <c r="X25" s="304">
        <f t="shared" si="17"/>
        <v>37</v>
      </c>
      <c r="Y25" s="297">
        <f t="shared" si="18"/>
        <v>5589</v>
      </c>
      <c r="Z25" s="296">
        <f t="shared" si="19"/>
        <v>132</v>
      </c>
      <c r="AA25" s="305">
        <f t="shared" si="19"/>
        <v>20388</v>
      </c>
    </row>
    <row r="26" spans="2:27" hidden="1">
      <c r="J26" s="171">
        <v>0</v>
      </c>
      <c r="K26" s="171">
        <v>0</v>
      </c>
      <c r="L26" s="171">
        <v>0</v>
      </c>
      <c r="M26" s="171">
        <v>0</v>
      </c>
      <c r="N26" s="171">
        <v>0</v>
      </c>
      <c r="O26" s="171">
        <v>0</v>
      </c>
      <c r="P26" s="171">
        <v>0</v>
      </c>
      <c r="R26" s="303">
        <f t="shared" si="11"/>
        <v>31</v>
      </c>
      <c r="S26" s="297">
        <f t="shared" si="12"/>
        <v>5252</v>
      </c>
      <c r="T26" s="297">
        <f t="shared" si="13"/>
        <v>28</v>
      </c>
      <c r="U26" s="297">
        <f t="shared" si="14"/>
        <v>4204</v>
      </c>
      <c r="V26" s="297">
        <f t="shared" si="15"/>
        <v>25</v>
      </c>
      <c r="W26" s="297">
        <f t="shared" si="16"/>
        <v>4293</v>
      </c>
      <c r="X26" s="304">
        <f t="shared" si="17"/>
        <v>19</v>
      </c>
      <c r="Y26" s="297">
        <f t="shared" si="18"/>
        <v>3280</v>
      </c>
      <c r="Z26" s="296">
        <f t="shared" si="19"/>
        <v>103</v>
      </c>
      <c r="AA26" s="305">
        <f t="shared" si="19"/>
        <v>17029</v>
      </c>
    </row>
    <row r="27" spans="2:27" hidden="1">
      <c r="J27" s="171">
        <v>31</v>
      </c>
      <c r="K27" s="171">
        <v>5080</v>
      </c>
      <c r="L27" s="171">
        <v>28</v>
      </c>
      <c r="M27" s="171">
        <v>4337</v>
      </c>
      <c r="N27" s="171">
        <v>25</v>
      </c>
      <c r="O27" s="171">
        <v>3894</v>
      </c>
      <c r="P27" s="171">
        <v>34</v>
      </c>
      <c r="R27" s="303">
        <f t="shared" si="11"/>
        <v>19</v>
      </c>
      <c r="S27" s="297">
        <f t="shared" si="12"/>
        <v>1835</v>
      </c>
      <c r="T27" s="297">
        <f t="shared" si="13"/>
        <v>4</v>
      </c>
      <c r="U27" s="297">
        <f t="shared" si="14"/>
        <v>484</v>
      </c>
      <c r="V27" s="297">
        <f t="shared" si="15"/>
        <v>7</v>
      </c>
      <c r="W27" s="297">
        <f t="shared" si="16"/>
        <v>750</v>
      </c>
      <c r="X27" s="304">
        <f t="shared" si="17"/>
        <v>5</v>
      </c>
      <c r="Y27" s="297">
        <f t="shared" si="18"/>
        <v>731</v>
      </c>
      <c r="Z27" s="296">
        <f t="shared" si="19"/>
        <v>35</v>
      </c>
      <c r="AA27" s="305">
        <f t="shared" si="19"/>
        <v>3800</v>
      </c>
    </row>
    <row r="28" spans="2:27" ht="18" hidden="1" thickBot="1">
      <c r="J28" s="171">
        <v>27</v>
      </c>
      <c r="K28" s="171">
        <v>4755</v>
      </c>
      <c r="L28" s="171">
        <v>23</v>
      </c>
      <c r="M28" s="171">
        <v>3456</v>
      </c>
      <c r="N28" s="171">
        <v>19</v>
      </c>
      <c r="O28" s="171">
        <v>3370</v>
      </c>
      <c r="P28" s="171">
        <v>17</v>
      </c>
      <c r="R28" s="306">
        <f t="shared" si="11"/>
        <v>120</v>
      </c>
      <c r="S28" s="307">
        <f t="shared" si="12"/>
        <v>17623</v>
      </c>
      <c r="T28" s="307">
        <f t="shared" si="13"/>
        <v>91</v>
      </c>
      <c r="U28" s="307">
        <f t="shared" si="14"/>
        <v>13761</v>
      </c>
      <c r="V28" s="307">
        <f t="shared" si="15"/>
        <v>84</v>
      </c>
      <c r="W28" s="307">
        <f t="shared" si="16"/>
        <v>12810</v>
      </c>
      <c r="X28" s="308">
        <f t="shared" si="17"/>
        <v>85</v>
      </c>
      <c r="Y28" s="307">
        <f t="shared" si="18"/>
        <v>13785</v>
      </c>
      <c r="Z28" s="309">
        <f t="shared" si="19"/>
        <v>380</v>
      </c>
      <c r="AA28" s="310">
        <f t="shared" si="19"/>
        <v>57979</v>
      </c>
    </row>
    <row r="29" spans="2:27">
      <c r="C29" s="76"/>
      <c r="D29" s="89"/>
      <c r="E29" s="89"/>
      <c r="F29" s="89"/>
      <c r="G29" s="89"/>
      <c r="H29" s="89"/>
    </row>
    <row r="30" spans="2:27">
      <c r="G30" s="89"/>
    </row>
    <row r="31" spans="2:27">
      <c r="G31" s="89"/>
    </row>
    <row r="32" spans="2:27">
      <c r="G32" s="89"/>
    </row>
    <row r="33" spans="3:12">
      <c r="G33" s="89"/>
    </row>
    <row r="34" spans="3:12">
      <c r="G34" s="89"/>
    </row>
    <row r="35" spans="3:12">
      <c r="G35" s="89"/>
    </row>
    <row r="36" spans="3:12">
      <c r="G36" s="89"/>
    </row>
    <row r="39" spans="3:12">
      <c r="C39" s="76"/>
      <c r="D39" s="89"/>
      <c r="E39" s="89"/>
      <c r="F39" s="89"/>
      <c r="G39" s="89"/>
      <c r="H39" s="89"/>
      <c r="I39" s="76"/>
      <c r="J39" s="89"/>
    </row>
    <row r="40" spans="3:12">
      <c r="C40" s="76"/>
      <c r="D40" s="89"/>
      <c r="E40" s="89"/>
      <c r="F40" s="89"/>
      <c r="G40" s="89"/>
      <c r="H40" s="89"/>
      <c r="I40" s="76"/>
      <c r="J40" s="89"/>
      <c r="K40" s="89"/>
      <c r="L40" s="89"/>
    </row>
    <row r="41" spans="3:12">
      <c r="C41" s="76"/>
      <c r="D41" s="89"/>
      <c r="E41" s="89"/>
      <c r="F41" s="89"/>
      <c r="G41" s="89"/>
      <c r="H41" s="89"/>
      <c r="I41" s="76"/>
      <c r="J41" s="89"/>
      <c r="K41" s="89"/>
      <c r="L41" s="89"/>
    </row>
    <row r="42" spans="3:12">
      <c r="C42" s="76"/>
      <c r="D42" s="89"/>
      <c r="E42" s="89"/>
      <c r="F42" s="89"/>
      <c r="G42" s="89"/>
      <c r="H42" s="89"/>
      <c r="I42" s="76"/>
      <c r="J42" s="89"/>
      <c r="K42" s="89"/>
      <c r="L42" s="89"/>
    </row>
    <row r="43" spans="3:12">
      <c r="C43" s="76"/>
      <c r="D43" s="89"/>
      <c r="E43" s="89"/>
      <c r="F43" s="89"/>
      <c r="G43" s="89"/>
      <c r="H43" s="89"/>
      <c r="I43" s="76"/>
      <c r="J43" s="89"/>
      <c r="K43" s="89"/>
      <c r="L43" s="89"/>
    </row>
    <row r="44" spans="3:12">
      <c r="C44" s="76"/>
      <c r="D44" s="89"/>
      <c r="E44" s="89"/>
      <c r="F44" s="89"/>
      <c r="G44" s="89"/>
      <c r="H44" s="89"/>
      <c r="I44" s="76"/>
      <c r="J44" s="89"/>
      <c r="K44" s="89"/>
      <c r="L44" s="89"/>
    </row>
    <row r="45" spans="3:12">
      <c r="C45" s="76"/>
      <c r="D45" s="89"/>
      <c r="E45" s="89"/>
      <c r="F45" s="89"/>
      <c r="G45" s="89"/>
      <c r="H45" s="89"/>
      <c r="I45" s="76"/>
      <c r="J45" s="89"/>
      <c r="K45" s="89"/>
      <c r="L45" s="89"/>
    </row>
    <row r="46" spans="3:12">
      <c r="C46" s="76"/>
      <c r="D46" s="89"/>
      <c r="E46" s="89"/>
      <c r="F46" s="89"/>
      <c r="G46" s="89"/>
      <c r="H46" s="89"/>
      <c r="I46" s="76"/>
      <c r="J46" s="89"/>
      <c r="K46" s="89"/>
      <c r="L46" s="89"/>
    </row>
  </sheetData>
  <mergeCells count="4">
    <mergeCell ref="B2:H2"/>
    <mergeCell ref="R2:X2"/>
    <mergeCell ref="G3:H3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50"/>
    <pageSetUpPr fitToPage="1"/>
  </sheetPr>
  <dimension ref="B36:V40"/>
  <sheetViews>
    <sheetView showGridLines="0" workbookViewId="0">
      <selection activeCell="E36" sqref="E36"/>
    </sheetView>
  </sheetViews>
  <sheetFormatPr defaultRowHeight="16.5"/>
  <cols>
    <col min="2" max="2" width="9.125" bestFit="1" customWidth="1"/>
    <col min="3" max="3" width="10.75" bestFit="1" customWidth="1"/>
    <col min="6" max="6" width="9.125" bestFit="1" customWidth="1"/>
    <col min="7" max="7" width="10.75" bestFit="1" customWidth="1"/>
    <col min="10" max="10" width="9.125" bestFit="1" customWidth="1"/>
    <col min="11" max="11" width="9.87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2" ht="17.25">
      <c r="B36" s="76">
        <f>M.S!I4</f>
        <v>1</v>
      </c>
      <c r="C36" s="76">
        <f>M.S!I5</f>
        <v>140</v>
      </c>
      <c r="D36" s="68"/>
      <c r="E36" s="68"/>
      <c r="F36" s="76">
        <f>M.S!I13</f>
        <v>132</v>
      </c>
      <c r="G36" s="76">
        <f>M.S!I14</f>
        <v>19847</v>
      </c>
      <c r="H36" s="68"/>
      <c r="I36" s="68"/>
      <c r="J36" s="76">
        <f>M.S!I22</f>
        <v>0</v>
      </c>
      <c r="K36" s="76">
        <f>M.S!I23</f>
        <v>0</v>
      </c>
      <c r="L36" s="68"/>
      <c r="M36" s="76">
        <f>M.S!I31</f>
        <v>175</v>
      </c>
      <c r="N36" s="76">
        <f>M.S!I32</f>
        <v>27242</v>
      </c>
      <c r="O36" s="68"/>
      <c r="P36" s="68"/>
      <c r="Q36" s="76">
        <f>M.S!I40</f>
        <v>137</v>
      </c>
      <c r="R36" s="76">
        <f>M.S!I41</f>
        <v>23879</v>
      </c>
      <c r="S36" s="68"/>
      <c r="T36" s="68"/>
      <c r="U36" s="76">
        <f>M.S!I49</f>
        <v>44</v>
      </c>
      <c r="V36" s="76">
        <f>M.S!I50</f>
        <v>5060</v>
      </c>
    </row>
    <row r="37" spans="2:22">
      <c r="B37" s="171" t="s">
        <v>83</v>
      </c>
    </row>
    <row r="40" spans="2:22" ht="17.25"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36:V36"/>
  <sheetViews>
    <sheetView showGridLines="0" workbookViewId="0">
      <selection activeCell="G36" sqref="G36"/>
    </sheetView>
  </sheetViews>
  <sheetFormatPr defaultRowHeight="16.5"/>
  <cols>
    <col min="2" max="2" width="9.25" bestFit="1" customWidth="1"/>
    <col min="3" max="3" width="10.875" bestFit="1" customWidth="1"/>
    <col min="6" max="6" width="9.125" bestFit="1" customWidth="1"/>
    <col min="7" max="7" width="10.75" bestFit="1" customWidth="1"/>
    <col min="10" max="10" width="9.125" bestFit="1" customWidth="1"/>
    <col min="11" max="11" width="9.7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75" bestFit="1" customWidth="1"/>
    <col min="21" max="21" width="9.125" bestFit="1" customWidth="1"/>
    <col min="22" max="22" width="9.75" bestFit="1" customWidth="1"/>
  </cols>
  <sheetData>
    <row r="36" spans="2:22" ht="17.25">
      <c r="B36" s="76">
        <f>M.S!I4</f>
        <v>1</v>
      </c>
      <c r="C36" s="76">
        <f>M.S!I5</f>
        <v>140</v>
      </c>
      <c r="D36" s="68"/>
      <c r="E36" s="68"/>
      <c r="F36" s="76">
        <f>M.S!I13</f>
        <v>132</v>
      </c>
      <c r="G36" s="76">
        <f>M.S!I14</f>
        <v>19847</v>
      </c>
      <c r="H36" s="68"/>
      <c r="I36" s="68"/>
      <c r="J36" s="76">
        <f>M.S!I22</f>
        <v>0</v>
      </c>
      <c r="K36" s="76">
        <f>M.S!I23</f>
        <v>0</v>
      </c>
      <c r="L36" s="68"/>
      <c r="M36" s="76">
        <f>M.S!I31</f>
        <v>175</v>
      </c>
      <c r="N36" s="76">
        <f>M.S!I32</f>
        <v>27242</v>
      </c>
      <c r="O36" s="68"/>
      <c r="P36" s="68"/>
      <c r="Q36" s="76">
        <f>M.S!I40</f>
        <v>137</v>
      </c>
      <c r="R36" s="76">
        <f>M.S!I41</f>
        <v>23879</v>
      </c>
      <c r="S36" s="68"/>
      <c r="T36" s="68"/>
      <c r="U36" s="76">
        <f>M.S!I49</f>
        <v>44</v>
      </c>
      <c r="V36" s="76">
        <f>M.S!I50</f>
        <v>5060</v>
      </c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colBreaks count="1" manualBreakCount="1">
    <brk id="2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tabColor rgb="FF92D050"/>
    <pageSetUpPr fitToPage="1"/>
  </sheetPr>
  <dimension ref="B1:AA33"/>
  <sheetViews>
    <sheetView zoomScaleNormal="100" workbookViewId="0">
      <selection activeCell="B1" sqref="B1"/>
    </sheetView>
  </sheetViews>
  <sheetFormatPr defaultRowHeight="17.25"/>
  <cols>
    <col min="1" max="1" width="1.75" customWidth="1"/>
    <col min="2" max="2" width="12.5" customWidth="1"/>
    <col min="3" max="3" width="11.25" style="68" customWidth="1"/>
    <col min="4" max="7" width="11.25" customWidth="1"/>
    <col min="8" max="8" width="12.5" customWidth="1"/>
    <col min="9" max="9" width="2.375" customWidth="1"/>
    <col min="10" max="15" width="9" hidden="1" customWidth="1"/>
    <col min="16" max="16" width="9.875" hidden="1" customWidth="1"/>
    <col min="17" max="17" width="2.375" customWidth="1"/>
    <col min="18" max="18" width="12.5" customWidth="1"/>
    <col min="19" max="19" width="11.25" style="68" customWidth="1"/>
    <col min="20" max="24" width="11.25" customWidth="1"/>
  </cols>
  <sheetData>
    <row r="1" spans="2:24">
      <c r="H1" s="171"/>
      <c r="I1" s="171"/>
      <c r="J1" s="260" t="s">
        <v>134</v>
      </c>
    </row>
    <row r="2" spans="2:24" ht="20.25">
      <c r="B2" s="406" t="s">
        <v>104</v>
      </c>
      <c r="C2" s="407"/>
      <c r="D2" s="407"/>
      <c r="E2" s="407"/>
      <c r="F2" s="407"/>
      <c r="G2" s="407"/>
      <c r="H2" s="407"/>
      <c r="R2" s="408" t="s">
        <v>57</v>
      </c>
      <c r="S2" s="407"/>
      <c r="T2" s="407"/>
      <c r="U2" s="407"/>
      <c r="V2" s="407"/>
      <c r="W2" s="407"/>
      <c r="X2" s="407"/>
    </row>
    <row r="3" spans="2:24" ht="12" customHeight="1" thickBot="1">
      <c r="B3" s="30"/>
      <c r="D3" s="30"/>
      <c r="E3" s="30"/>
      <c r="F3" s="30"/>
      <c r="G3" s="366">
        <f>M.S!H2</f>
        <v>44670</v>
      </c>
      <c r="H3" s="366"/>
      <c r="R3" s="30"/>
      <c r="T3" s="30"/>
      <c r="U3" s="30"/>
      <c r="V3" s="30"/>
      <c r="W3" s="366">
        <f>G3</f>
        <v>44670</v>
      </c>
      <c r="X3" s="366"/>
    </row>
    <row r="4" spans="2:24" ht="23.25" customHeight="1" thickBot="1">
      <c r="B4" s="60" t="s">
        <v>25</v>
      </c>
      <c r="C4" s="120" t="s">
        <v>2</v>
      </c>
      <c r="D4" s="50" t="s">
        <v>4</v>
      </c>
      <c r="E4" s="49" t="s">
        <v>3</v>
      </c>
      <c r="F4" s="51" t="s">
        <v>5</v>
      </c>
      <c r="G4" s="52" t="s">
        <v>6</v>
      </c>
      <c r="H4" s="53" t="s">
        <v>7</v>
      </c>
      <c r="J4" s="171" t="s">
        <v>43</v>
      </c>
      <c r="K4" s="171" t="s">
        <v>44</v>
      </c>
      <c r="L4" s="171" t="s">
        <v>46</v>
      </c>
      <c r="M4" s="171" t="s">
        <v>45</v>
      </c>
      <c r="N4" s="171" t="s">
        <v>47</v>
      </c>
      <c r="O4" s="171" t="s">
        <v>48</v>
      </c>
      <c r="P4" s="171" t="s">
        <v>49</v>
      </c>
      <c r="R4" s="60" t="s">
        <v>43</v>
      </c>
      <c r="S4" s="120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 ht="16.5" customHeight="1">
      <c r="B5" s="61" t="s">
        <v>8</v>
      </c>
      <c r="C5" s="118">
        <f>M.S!N5</f>
        <v>33162</v>
      </c>
      <c r="D5" s="163">
        <f>M.S!O5</f>
        <v>32474</v>
      </c>
      <c r="E5" s="163">
        <f>M.S!P5</f>
        <v>24909</v>
      </c>
      <c r="F5" s="163">
        <f>M.S!Q5</f>
        <v>25254</v>
      </c>
      <c r="G5" s="163">
        <f>M.S!R5</f>
        <v>76495</v>
      </c>
      <c r="H5" s="54">
        <f t="shared" ref="H5:H11" si="0">SUM(C5:G5)</f>
        <v>192294</v>
      </c>
      <c r="J5" s="260" t="s">
        <v>50</v>
      </c>
      <c r="K5" s="267">
        <v>33162</v>
      </c>
      <c r="L5" s="267">
        <v>32474</v>
      </c>
      <c r="M5" s="267">
        <v>24909</v>
      </c>
      <c r="N5" s="267">
        <v>25254</v>
      </c>
      <c r="O5" s="267">
        <v>76495</v>
      </c>
      <c r="P5" s="267">
        <v>192294</v>
      </c>
      <c r="R5" s="61" t="s">
        <v>50</v>
      </c>
      <c r="S5" s="118">
        <f t="shared" ref="S5:W10" si="1">C5-K5</f>
        <v>0</v>
      </c>
      <c r="T5" s="70">
        <f t="shared" si="1"/>
        <v>0</v>
      </c>
      <c r="U5" s="70">
        <f t="shared" si="1"/>
        <v>0</v>
      </c>
      <c r="V5" s="70">
        <f t="shared" si="1"/>
        <v>0</v>
      </c>
      <c r="W5" s="70">
        <f t="shared" si="1"/>
        <v>0</v>
      </c>
      <c r="X5" s="96">
        <f t="shared" ref="X5:X10" si="2">SUM(S5:W5)</f>
        <v>0</v>
      </c>
    </row>
    <row r="6" spans="2:24" ht="16.5" customHeight="1">
      <c r="B6" s="62" t="s">
        <v>9</v>
      </c>
      <c r="C6" s="125">
        <f>M.S!N14</f>
        <v>45487</v>
      </c>
      <c r="D6" s="161">
        <f>M.S!O14</f>
        <v>47936</v>
      </c>
      <c r="E6" s="161">
        <f>M.S!P14</f>
        <v>36512</v>
      </c>
      <c r="F6" s="161">
        <f>M.S!Q14</f>
        <v>43224</v>
      </c>
      <c r="G6" s="161">
        <f>M.S!R14</f>
        <v>67984</v>
      </c>
      <c r="H6" s="54">
        <f t="shared" si="0"/>
        <v>241143</v>
      </c>
      <c r="J6" s="260" t="s">
        <v>51</v>
      </c>
      <c r="K6" s="267">
        <v>45487</v>
      </c>
      <c r="L6" s="267">
        <v>47936</v>
      </c>
      <c r="M6" s="267">
        <v>36512</v>
      </c>
      <c r="N6" s="267">
        <v>43224</v>
      </c>
      <c r="O6" s="267">
        <v>67984</v>
      </c>
      <c r="P6" s="267">
        <v>241143</v>
      </c>
      <c r="R6" s="62" t="s">
        <v>51</v>
      </c>
      <c r="S6" s="118">
        <f t="shared" si="1"/>
        <v>0</v>
      </c>
      <c r="T6" s="70">
        <f t="shared" si="1"/>
        <v>0</v>
      </c>
      <c r="U6" s="70">
        <f t="shared" si="1"/>
        <v>0</v>
      </c>
      <c r="V6" s="70">
        <f t="shared" si="1"/>
        <v>0</v>
      </c>
      <c r="W6" s="70">
        <f t="shared" si="1"/>
        <v>0</v>
      </c>
      <c r="X6" s="96">
        <f t="shared" si="2"/>
        <v>0</v>
      </c>
    </row>
    <row r="7" spans="2:24" ht="16.5" customHeight="1">
      <c r="B7" s="62" t="s">
        <v>10</v>
      </c>
      <c r="C7" s="125">
        <f>M.S!N23</f>
        <v>22894</v>
      </c>
      <c r="D7" s="161">
        <f>M.S!O23</f>
        <v>19628</v>
      </c>
      <c r="E7" s="161">
        <f>M.S!P23</f>
        <v>16711</v>
      </c>
      <c r="F7" s="161">
        <f>M.S!Q23</f>
        <v>15137</v>
      </c>
      <c r="G7" s="161">
        <f>M.S!R23</f>
        <v>20120</v>
      </c>
      <c r="H7" s="54">
        <f t="shared" si="0"/>
        <v>94490</v>
      </c>
      <c r="J7" s="260" t="s">
        <v>52</v>
      </c>
      <c r="K7" s="267">
        <v>22894</v>
      </c>
      <c r="L7" s="267">
        <v>19628</v>
      </c>
      <c r="M7" s="267">
        <v>16711</v>
      </c>
      <c r="N7" s="267">
        <v>15137</v>
      </c>
      <c r="O7" s="267">
        <v>20120</v>
      </c>
      <c r="P7" s="267">
        <v>94490</v>
      </c>
      <c r="R7" s="62" t="s">
        <v>52</v>
      </c>
      <c r="S7" s="118">
        <f t="shared" si="1"/>
        <v>0</v>
      </c>
      <c r="T7" s="70">
        <f t="shared" si="1"/>
        <v>0</v>
      </c>
      <c r="U7" s="70">
        <f t="shared" si="1"/>
        <v>0</v>
      </c>
      <c r="V7" s="70">
        <f t="shared" si="1"/>
        <v>0</v>
      </c>
      <c r="W7" s="70">
        <f t="shared" si="1"/>
        <v>0</v>
      </c>
      <c r="X7" s="96">
        <f t="shared" si="2"/>
        <v>0</v>
      </c>
    </row>
    <row r="8" spans="2:24" ht="16.5" customHeight="1">
      <c r="B8" s="62" t="s">
        <v>11</v>
      </c>
      <c r="C8" s="125">
        <f>M.S!N32</f>
        <v>16093</v>
      </c>
      <c r="D8" s="161">
        <f>M.S!O32</f>
        <v>14879</v>
      </c>
      <c r="E8" s="161">
        <f>M.S!P32</f>
        <v>14610</v>
      </c>
      <c r="F8" s="161">
        <f>M.S!Q32</f>
        <v>14014</v>
      </c>
      <c r="G8" s="161">
        <f>M.S!R32</f>
        <v>17944</v>
      </c>
      <c r="H8" s="54">
        <f t="shared" si="0"/>
        <v>77540</v>
      </c>
      <c r="J8" s="260" t="s">
        <v>53</v>
      </c>
      <c r="K8" s="267">
        <v>15972</v>
      </c>
      <c r="L8" s="267">
        <v>14554</v>
      </c>
      <c r="M8" s="260">
        <v>14515</v>
      </c>
      <c r="N8" s="267">
        <v>13594</v>
      </c>
      <c r="O8" s="260">
        <v>17944</v>
      </c>
      <c r="P8" s="267">
        <v>76579</v>
      </c>
      <c r="R8" s="62" t="s">
        <v>53</v>
      </c>
      <c r="S8" s="118">
        <f t="shared" si="1"/>
        <v>121</v>
      </c>
      <c r="T8" s="70">
        <f t="shared" si="1"/>
        <v>325</v>
      </c>
      <c r="U8" s="70">
        <f t="shared" si="1"/>
        <v>95</v>
      </c>
      <c r="V8" s="70">
        <f t="shared" si="1"/>
        <v>420</v>
      </c>
      <c r="W8" s="70">
        <f t="shared" si="1"/>
        <v>0</v>
      </c>
      <c r="X8" s="96">
        <f t="shared" si="2"/>
        <v>961</v>
      </c>
    </row>
    <row r="9" spans="2:24" ht="16.5" customHeight="1">
      <c r="B9" s="62" t="s">
        <v>12</v>
      </c>
      <c r="C9" s="125">
        <f>M.S!N41</f>
        <v>16938</v>
      </c>
      <c r="D9" s="161">
        <f>M.S!O41</f>
        <v>16552</v>
      </c>
      <c r="E9" s="161">
        <f>M.S!P41</f>
        <v>10607</v>
      </c>
      <c r="F9" s="161">
        <f>M.S!Q41</f>
        <v>11044</v>
      </c>
      <c r="G9" s="161">
        <f>M.S!R41</f>
        <v>16869</v>
      </c>
      <c r="H9" s="54">
        <f t="shared" si="0"/>
        <v>72010</v>
      </c>
      <c r="J9" s="260" t="s">
        <v>54</v>
      </c>
      <c r="K9" s="267">
        <v>16938</v>
      </c>
      <c r="L9" s="267">
        <v>16552</v>
      </c>
      <c r="M9" s="267">
        <v>10607</v>
      </c>
      <c r="N9" s="267">
        <v>11044</v>
      </c>
      <c r="O9" s="267">
        <v>16869</v>
      </c>
      <c r="P9" s="267">
        <v>72010</v>
      </c>
      <c r="R9" s="62" t="s">
        <v>54</v>
      </c>
      <c r="S9" s="118">
        <f t="shared" si="1"/>
        <v>0</v>
      </c>
      <c r="T9" s="70">
        <f t="shared" si="1"/>
        <v>0</v>
      </c>
      <c r="U9" s="70">
        <f t="shared" si="1"/>
        <v>0</v>
      </c>
      <c r="V9" s="70">
        <f t="shared" si="1"/>
        <v>0</v>
      </c>
      <c r="W9" s="70">
        <f t="shared" si="1"/>
        <v>0</v>
      </c>
      <c r="X9" s="96">
        <f t="shared" si="2"/>
        <v>0</v>
      </c>
    </row>
    <row r="10" spans="2:24" ht="16.5" customHeight="1" thickBot="1">
      <c r="B10" s="63" t="s">
        <v>13</v>
      </c>
      <c r="C10" s="126">
        <f>M.S!N50</f>
        <v>21736</v>
      </c>
      <c r="D10" s="169">
        <f>M.S!O50</f>
        <v>14202</v>
      </c>
      <c r="E10" s="169">
        <f>M.S!P50</f>
        <v>12944</v>
      </c>
      <c r="F10" s="169">
        <f>M.S!Q50</f>
        <v>14162</v>
      </c>
      <c r="G10" s="169">
        <f>M.S!R50</f>
        <v>17321</v>
      </c>
      <c r="H10" s="226">
        <f t="shared" si="0"/>
        <v>80365</v>
      </c>
      <c r="J10" s="260" t="s">
        <v>55</v>
      </c>
      <c r="K10" s="267">
        <v>21736</v>
      </c>
      <c r="L10" s="267">
        <v>14202</v>
      </c>
      <c r="M10" s="267">
        <v>12944</v>
      </c>
      <c r="N10" s="267">
        <v>14162</v>
      </c>
      <c r="O10" s="267">
        <v>17321</v>
      </c>
      <c r="P10" s="267">
        <v>80365</v>
      </c>
      <c r="R10" s="63" t="s">
        <v>55</v>
      </c>
      <c r="S10" s="118">
        <f t="shared" si="1"/>
        <v>0</v>
      </c>
      <c r="T10" s="70">
        <f t="shared" si="1"/>
        <v>0</v>
      </c>
      <c r="U10" s="70">
        <f t="shared" si="1"/>
        <v>0</v>
      </c>
      <c r="V10" s="70">
        <f t="shared" si="1"/>
        <v>0</v>
      </c>
      <c r="W10" s="70">
        <f t="shared" si="1"/>
        <v>0</v>
      </c>
      <c r="X10" s="96">
        <f t="shared" si="2"/>
        <v>0</v>
      </c>
    </row>
    <row r="11" spans="2:24" ht="24.75" customHeight="1" thickBot="1">
      <c r="B11" s="224" t="s">
        <v>7</v>
      </c>
      <c r="C11" s="225">
        <f>SUM(C5:C10)</f>
        <v>156310</v>
      </c>
      <c r="D11" s="245">
        <f>SUM(D5:D10)</f>
        <v>145671</v>
      </c>
      <c r="E11" s="245">
        <f t="shared" ref="E11:G11" si="3">SUM(E5:E10)</f>
        <v>116293</v>
      </c>
      <c r="F11" s="245">
        <f t="shared" si="3"/>
        <v>122835</v>
      </c>
      <c r="G11" s="245">
        <f t="shared" si="3"/>
        <v>216733</v>
      </c>
      <c r="H11" s="227">
        <f t="shared" si="0"/>
        <v>757842</v>
      </c>
      <c r="J11" s="260" t="s">
        <v>49</v>
      </c>
      <c r="K11" s="267">
        <v>156189</v>
      </c>
      <c r="L11" s="267">
        <v>145346</v>
      </c>
      <c r="M11" s="267">
        <v>116198</v>
      </c>
      <c r="N11" s="267">
        <v>122415</v>
      </c>
      <c r="O11" s="267">
        <v>216733</v>
      </c>
      <c r="P11" s="267">
        <v>756881</v>
      </c>
      <c r="R11" s="64" t="s">
        <v>49</v>
      </c>
      <c r="S11" s="119">
        <f>SUM(S5:S10)</f>
        <v>121</v>
      </c>
      <c r="T11" s="114">
        <f>SUM(T5:T10)</f>
        <v>325</v>
      </c>
      <c r="U11" s="114">
        <f t="shared" ref="U11:W11" si="4">SUM(U5:U10)</f>
        <v>95</v>
      </c>
      <c r="V11" s="114">
        <f t="shared" si="4"/>
        <v>420</v>
      </c>
      <c r="W11" s="114">
        <f t="shared" si="4"/>
        <v>0</v>
      </c>
      <c r="X11" s="123">
        <f>SUM(X5:X10)</f>
        <v>961</v>
      </c>
    </row>
    <row r="12" spans="2:24" ht="18" thickBot="1">
      <c r="J12" s="171"/>
      <c r="K12" s="260"/>
      <c r="L12" s="260"/>
      <c r="M12" s="260"/>
      <c r="N12" s="260"/>
      <c r="O12" s="260"/>
      <c r="P12" s="260"/>
      <c r="S12" s="121"/>
      <c r="T12" s="101"/>
      <c r="U12" s="101"/>
      <c r="V12" s="101"/>
      <c r="W12" s="101"/>
      <c r="X12" s="101"/>
    </row>
    <row r="13" spans="2:24" ht="24" customHeight="1" thickBot="1">
      <c r="B13" s="60" t="s">
        <v>26</v>
      </c>
      <c r="C13" s="120" t="s">
        <v>2</v>
      </c>
      <c r="D13" s="50" t="s">
        <v>4</v>
      </c>
      <c r="E13" s="49" t="s">
        <v>3</v>
      </c>
      <c r="F13" s="51" t="s">
        <v>5</v>
      </c>
      <c r="G13" s="52" t="s">
        <v>6</v>
      </c>
      <c r="H13" s="53" t="s">
        <v>7</v>
      </c>
      <c r="J13" s="171" t="s">
        <v>56</v>
      </c>
      <c r="K13" s="260" t="s">
        <v>44</v>
      </c>
      <c r="L13" s="260" t="s">
        <v>46</v>
      </c>
      <c r="M13" s="260" t="s">
        <v>45</v>
      </c>
      <c r="N13" s="260" t="s">
        <v>47</v>
      </c>
      <c r="O13" s="260" t="s">
        <v>48</v>
      </c>
      <c r="P13" s="260" t="s">
        <v>49</v>
      </c>
      <c r="R13" s="60" t="s">
        <v>56</v>
      </c>
      <c r="S13" s="122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>
      <c r="B14" s="61" t="s">
        <v>8</v>
      </c>
      <c r="C14" s="118">
        <f>M.S!N4</f>
        <v>170</v>
      </c>
      <c r="D14" s="163">
        <f>M.S!O4</f>
        <v>167</v>
      </c>
      <c r="E14" s="163">
        <f>M.S!P4</f>
        <v>127</v>
      </c>
      <c r="F14" s="163">
        <f>M.S!Q4</f>
        <v>127</v>
      </c>
      <c r="G14" s="163">
        <f>M.S!R4</f>
        <v>386</v>
      </c>
      <c r="H14" s="54">
        <f t="shared" ref="H14:H20" si="5">SUM(C14:G14)</f>
        <v>977</v>
      </c>
      <c r="J14" s="171" t="s">
        <v>50</v>
      </c>
      <c r="K14" s="260">
        <v>170</v>
      </c>
      <c r="L14" s="260">
        <v>167</v>
      </c>
      <c r="M14" s="260">
        <v>127</v>
      </c>
      <c r="N14" s="260">
        <v>127</v>
      </c>
      <c r="O14" s="260">
        <v>386</v>
      </c>
      <c r="P14" s="260">
        <v>977</v>
      </c>
      <c r="R14" s="61" t="s">
        <v>50</v>
      </c>
      <c r="S14" s="118">
        <f t="shared" ref="S14:W19" si="6">C14-K14</f>
        <v>0</v>
      </c>
      <c r="T14" s="70">
        <f t="shared" si="6"/>
        <v>0</v>
      </c>
      <c r="U14" s="70">
        <f t="shared" si="6"/>
        <v>0</v>
      </c>
      <c r="V14" s="70">
        <f t="shared" si="6"/>
        <v>0</v>
      </c>
      <c r="W14" s="70">
        <f t="shared" si="6"/>
        <v>0</v>
      </c>
      <c r="X14" s="96">
        <f t="shared" ref="X14:X19" si="7">SUM(S14:W14)</f>
        <v>0</v>
      </c>
    </row>
    <row r="15" spans="2:24">
      <c r="B15" s="62" t="s">
        <v>9</v>
      </c>
      <c r="C15" s="125">
        <f>M.S!N13</f>
        <v>219</v>
      </c>
      <c r="D15" s="161">
        <f>M.S!O13</f>
        <v>210</v>
      </c>
      <c r="E15" s="161">
        <f>M.S!P13</f>
        <v>174</v>
      </c>
      <c r="F15" s="161">
        <f>M.S!Q13</f>
        <v>193</v>
      </c>
      <c r="G15" s="161">
        <f>M.S!R13</f>
        <v>309</v>
      </c>
      <c r="H15" s="54">
        <f t="shared" si="5"/>
        <v>1105</v>
      </c>
      <c r="J15" s="171" t="s">
        <v>51</v>
      </c>
      <c r="K15" s="260">
        <v>219</v>
      </c>
      <c r="L15" s="260">
        <v>210</v>
      </c>
      <c r="M15" s="260">
        <v>174</v>
      </c>
      <c r="N15" s="260">
        <v>193</v>
      </c>
      <c r="O15" s="260">
        <v>309</v>
      </c>
      <c r="P15" s="260">
        <v>1105</v>
      </c>
      <c r="R15" s="62" t="s">
        <v>51</v>
      </c>
      <c r="S15" s="118">
        <f t="shared" si="6"/>
        <v>0</v>
      </c>
      <c r="T15" s="70">
        <f t="shared" si="6"/>
        <v>0</v>
      </c>
      <c r="U15" s="70">
        <f t="shared" si="6"/>
        <v>0</v>
      </c>
      <c r="V15" s="70">
        <f t="shared" si="6"/>
        <v>0</v>
      </c>
      <c r="W15" s="70">
        <f t="shared" si="6"/>
        <v>0</v>
      </c>
      <c r="X15" s="96">
        <f t="shared" si="7"/>
        <v>0</v>
      </c>
    </row>
    <row r="16" spans="2:24">
      <c r="B16" s="62" t="s">
        <v>10</v>
      </c>
      <c r="C16" s="125">
        <f>M.S!N22</f>
        <v>161</v>
      </c>
      <c r="D16" s="161">
        <f>M.S!O22</f>
        <v>125</v>
      </c>
      <c r="E16" s="161">
        <f>M.S!P22</f>
        <v>109</v>
      </c>
      <c r="F16" s="161">
        <f>M.S!Q22</f>
        <v>95</v>
      </c>
      <c r="G16" s="161">
        <f>M.S!R22</f>
        <v>153</v>
      </c>
      <c r="H16" s="54">
        <f t="shared" si="5"/>
        <v>643</v>
      </c>
      <c r="J16" s="171" t="s">
        <v>52</v>
      </c>
      <c r="K16" s="260">
        <v>161</v>
      </c>
      <c r="L16" s="260">
        <v>125</v>
      </c>
      <c r="M16" s="260">
        <v>109</v>
      </c>
      <c r="N16" s="260">
        <v>95</v>
      </c>
      <c r="O16" s="260">
        <v>153</v>
      </c>
      <c r="P16" s="260">
        <v>643</v>
      </c>
      <c r="R16" s="62" t="s">
        <v>52</v>
      </c>
      <c r="S16" s="118">
        <f t="shared" si="6"/>
        <v>0</v>
      </c>
      <c r="T16" s="70">
        <f t="shared" si="6"/>
        <v>0</v>
      </c>
      <c r="U16" s="70">
        <f t="shared" si="6"/>
        <v>0</v>
      </c>
      <c r="V16" s="70">
        <f t="shared" si="6"/>
        <v>0</v>
      </c>
      <c r="W16" s="70">
        <f t="shared" si="6"/>
        <v>0</v>
      </c>
      <c r="X16" s="96">
        <f t="shared" si="7"/>
        <v>0</v>
      </c>
    </row>
    <row r="17" spans="2:27">
      <c r="B17" s="62" t="s">
        <v>11</v>
      </c>
      <c r="C17" s="125">
        <f>M.S!N31</f>
        <v>105</v>
      </c>
      <c r="D17" s="161">
        <f>M.S!O31</f>
        <v>93</v>
      </c>
      <c r="E17" s="161">
        <f>M.S!P31</f>
        <v>90</v>
      </c>
      <c r="F17" s="161">
        <f>M.S!Q31</f>
        <v>87</v>
      </c>
      <c r="G17" s="161">
        <f>M.S!R31</f>
        <v>108</v>
      </c>
      <c r="H17" s="54">
        <f t="shared" si="5"/>
        <v>483</v>
      </c>
      <c r="J17" s="171" t="s">
        <v>53</v>
      </c>
      <c r="K17" s="260">
        <v>104</v>
      </c>
      <c r="L17" s="260">
        <v>92</v>
      </c>
      <c r="M17" s="260">
        <v>88</v>
      </c>
      <c r="N17" s="260">
        <v>85</v>
      </c>
      <c r="O17" s="260">
        <v>108</v>
      </c>
      <c r="P17" s="260">
        <v>477</v>
      </c>
      <c r="R17" s="62" t="s">
        <v>53</v>
      </c>
      <c r="S17" s="118">
        <f t="shared" si="6"/>
        <v>1</v>
      </c>
      <c r="T17" s="70">
        <f t="shared" si="6"/>
        <v>1</v>
      </c>
      <c r="U17" s="70">
        <f t="shared" si="6"/>
        <v>2</v>
      </c>
      <c r="V17" s="70">
        <f t="shared" si="6"/>
        <v>2</v>
      </c>
      <c r="W17" s="70">
        <f t="shared" si="6"/>
        <v>0</v>
      </c>
      <c r="X17" s="96">
        <f t="shared" si="7"/>
        <v>6</v>
      </c>
    </row>
    <row r="18" spans="2:27">
      <c r="B18" s="62" t="s">
        <v>12</v>
      </c>
      <c r="C18" s="125">
        <f>M.S!N40</f>
        <v>93</v>
      </c>
      <c r="D18" s="161">
        <f>M.S!O40</f>
        <v>97</v>
      </c>
      <c r="E18" s="161">
        <f>M.S!P40</f>
        <v>62</v>
      </c>
      <c r="F18" s="161">
        <f>M.S!Q40</f>
        <v>63</v>
      </c>
      <c r="G18" s="161">
        <f>M.S!R40</f>
        <v>87</v>
      </c>
      <c r="H18" s="54">
        <f t="shared" si="5"/>
        <v>402</v>
      </c>
      <c r="J18" s="171" t="s">
        <v>54</v>
      </c>
      <c r="K18" s="260">
        <v>93</v>
      </c>
      <c r="L18" s="260">
        <v>97</v>
      </c>
      <c r="M18" s="260">
        <v>62</v>
      </c>
      <c r="N18" s="260">
        <v>63</v>
      </c>
      <c r="O18" s="260">
        <v>87</v>
      </c>
      <c r="P18" s="260">
        <v>402</v>
      </c>
      <c r="R18" s="62" t="s">
        <v>54</v>
      </c>
      <c r="S18" s="118">
        <f t="shared" si="6"/>
        <v>0</v>
      </c>
      <c r="T18" s="70">
        <f t="shared" si="6"/>
        <v>0</v>
      </c>
      <c r="U18" s="70">
        <f t="shared" si="6"/>
        <v>0</v>
      </c>
      <c r="V18" s="70">
        <f t="shared" si="6"/>
        <v>0</v>
      </c>
      <c r="W18" s="70">
        <f t="shared" si="6"/>
        <v>0</v>
      </c>
      <c r="X18" s="96">
        <f t="shared" si="7"/>
        <v>0</v>
      </c>
    </row>
    <row r="19" spans="2:27" ht="18" thickBot="1">
      <c r="B19" s="63" t="s">
        <v>13</v>
      </c>
      <c r="C19" s="126">
        <f>M.S!N49</f>
        <v>141</v>
      </c>
      <c r="D19" s="169">
        <f>M.S!O49</f>
        <v>83</v>
      </c>
      <c r="E19" s="169">
        <f>M.S!P49</f>
        <v>79</v>
      </c>
      <c r="F19" s="169">
        <f>M.S!Q49</f>
        <v>84</v>
      </c>
      <c r="G19" s="169">
        <f>M.S!R49</f>
        <v>109</v>
      </c>
      <c r="H19" s="226">
        <f t="shared" si="5"/>
        <v>496</v>
      </c>
      <c r="J19" s="171" t="s">
        <v>55</v>
      </c>
      <c r="K19" s="260">
        <v>141</v>
      </c>
      <c r="L19" s="260">
        <v>83</v>
      </c>
      <c r="M19" s="260">
        <v>79</v>
      </c>
      <c r="N19" s="260">
        <v>84</v>
      </c>
      <c r="O19" s="260">
        <v>109</v>
      </c>
      <c r="P19" s="260">
        <v>496</v>
      </c>
      <c r="R19" s="63" t="s">
        <v>55</v>
      </c>
      <c r="S19" s="118">
        <f t="shared" si="6"/>
        <v>0</v>
      </c>
      <c r="T19" s="70">
        <f t="shared" si="6"/>
        <v>0</v>
      </c>
      <c r="U19" s="70">
        <f t="shared" si="6"/>
        <v>0</v>
      </c>
      <c r="V19" s="70">
        <f t="shared" si="6"/>
        <v>0</v>
      </c>
      <c r="W19" s="70">
        <f t="shared" si="6"/>
        <v>0</v>
      </c>
      <c r="X19" s="96">
        <f t="shared" si="7"/>
        <v>0</v>
      </c>
    </row>
    <row r="20" spans="2:27" ht="24.75" customHeight="1" thickBot="1">
      <c r="B20" s="224" t="s">
        <v>7</v>
      </c>
      <c r="C20" s="225">
        <f>SUM(C14:C19)</f>
        <v>889</v>
      </c>
      <c r="D20" s="245">
        <f>SUM(D14:D19)</f>
        <v>775</v>
      </c>
      <c r="E20" s="245">
        <f t="shared" ref="E20:G20" si="8">SUM(E14:E19)</f>
        <v>641</v>
      </c>
      <c r="F20" s="245">
        <f t="shared" si="8"/>
        <v>649</v>
      </c>
      <c r="G20" s="245">
        <f t="shared" si="8"/>
        <v>1152</v>
      </c>
      <c r="H20" s="227">
        <f t="shared" si="5"/>
        <v>4106</v>
      </c>
      <c r="J20" s="171" t="s">
        <v>49</v>
      </c>
      <c r="K20" s="260">
        <v>888</v>
      </c>
      <c r="L20" s="260">
        <v>774</v>
      </c>
      <c r="M20" s="260">
        <v>639</v>
      </c>
      <c r="N20" s="260">
        <v>647</v>
      </c>
      <c r="O20" s="260">
        <v>1152</v>
      </c>
      <c r="P20" s="267">
        <v>4100</v>
      </c>
      <c r="R20" s="64" t="s">
        <v>49</v>
      </c>
      <c r="S20" s="119">
        <f>SUM(S14:S19)</f>
        <v>1</v>
      </c>
      <c r="T20" s="114">
        <f>SUM(T14:T19)</f>
        <v>1</v>
      </c>
      <c r="U20" s="114">
        <f t="shared" ref="U20:X20" si="9">SUM(U14:U19)</f>
        <v>2</v>
      </c>
      <c r="V20" s="114">
        <f t="shared" si="9"/>
        <v>2</v>
      </c>
      <c r="W20" s="114">
        <f t="shared" si="9"/>
        <v>0</v>
      </c>
      <c r="X20" s="123">
        <f t="shared" si="9"/>
        <v>6</v>
      </c>
    </row>
    <row r="21" spans="2:27" ht="17.25" customHeight="1">
      <c r="S21"/>
    </row>
    <row r="22" spans="2:27" ht="17.25" customHeight="1">
      <c r="S22"/>
    </row>
    <row r="23" spans="2:27" ht="17.25" hidden="1" customHeight="1" thickTop="1">
      <c r="R23" s="298">
        <f t="shared" ref="R23:R29" si="10">C14</f>
        <v>170</v>
      </c>
      <c r="S23" s="299">
        <f t="shared" ref="S23:S29" si="11">C5</f>
        <v>33162</v>
      </c>
      <c r="T23" s="299">
        <f t="shared" ref="T23:T29" si="12">D14</f>
        <v>167</v>
      </c>
      <c r="U23" s="299">
        <f t="shared" ref="U23:U29" si="13">D5</f>
        <v>32474</v>
      </c>
      <c r="V23" s="299">
        <f t="shared" ref="V23:V29" si="14">E14</f>
        <v>127</v>
      </c>
      <c r="W23" s="299">
        <f t="shared" ref="W23:W29" si="15">E5</f>
        <v>24909</v>
      </c>
      <c r="X23" s="300">
        <f t="shared" ref="X23:X29" si="16">F14</f>
        <v>127</v>
      </c>
      <c r="Y23" s="299">
        <f t="shared" ref="Y23:Y29" si="17">F5</f>
        <v>25254</v>
      </c>
      <c r="Z23" s="301">
        <f t="shared" ref="Z23:AA29" si="18">R23+T23+V23+X23</f>
        <v>591</v>
      </c>
      <c r="AA23" s="302">
        <f t="shared" si="18"/>
        <v>115799</v>
      </c>
    </row>
    <row r="24" spans="2:27" ht="17.25" hidden="1" customHeight="1">
      <c r="R24" s="303">
        <f t="shared" si="10"/>
        <v>219</v>
      </c>
      <c r="S24" s="297">
        <f t="shared" si="11"/>
        <v>45487</v>
      </c>
      <c r="T24" s="297">
        <f t="shared" si="12"/>
        <v>210</v>
      </c>
      <c r="U24" s="297">
        <f t="shared" si="13"/>
        <v>47936</v>
      </c>
      <c r="V24" s="297">
        <f t="shared" si="14"/>
        <v>174</v>
      </c>
      <c r="W24" s="297">
        <f t="shared" si="15"/>
        <v>36512</v>
      </c>
      <c r="X24" s="304">
        <f t="shared" si="16"/>
        <v>193</v>
      </c>
      <c r="Y24" s="297">
        <f t="shared" si="17"/>
        <v>43224</v>
      </c>
      <c r="Z24" s="296">
        <f t="shared" si="18"/>
        <v>796</v>
      </c>
      <c r="AA24" s="305">
        <f t="shared" si="18"/>
        <v>173159</v>
      </c>
    </row>
    <row r="25" spans="2:27" s="171" customFormat="1" ht="17.25" hidden="1" customHeight="1">
      <c r="C25" s="76"/>
      <c r="D25" s="89"/>
      <c r="E25" s="89"/>
      <c r="F25" s="89"/>
      <c r="G25" s="89"/>
      <c r="H25" s="89"/>
      <c r="R25" s="303">
        <f t="shared" si="10"/>
        <v>161</v>
      </c>
      <c r="S25" s="297">
        <f t="shared" si="11"/>
        <v>22894</v>
      </c>
      <c r="T25" s="297">
        <f t="shared" si="12"/>
        <v>125</v>
      </c>
      <c r="U25" s="297">
        <f t="shared" si="13"/>
        <v>19628</v>
      </c>
      <c r="V25" s="297">
        <f t="shared" si="14"/>
        <v>109</v>
      </c>
      <c r="W25" s="297">
        <f t="shared" si="15"/>
        <v>16711</v>
      </c>
      <c r="X25" s="304">
        <f t="shared" si="16"/>
        <v>95</v>
      </c>
      <c r="Y25" s="297">
        <f t="shared" si="17"/>
        <v>15137</v>
      </c>
      <c r="Z25" s="296">
        <f t="shared" si="18"/>
        <v>490</v>
      </c>
      <c r="AA25" s="305">
        <f t="shared" si="18"/>
        <v>74370</v>
      </c>
    </row>
    <row r="26" spans="2:27" ht="17.25" hidden="1" customHeight="1">
      <c r="G26" s="89"/>
      <c r="H26" s="171"/>
      <c r="R26" s="303">
        <f t="shared" si="10"/>
        <v>105</v>
      </c>
      <c r="S26" s="297">
        <f t="shared" si="11"/>
        <v>16093</v>
      </c>
      <c r="T26" s="297">
        <f t="shared" si="12"/>
        <v>93</v>
      </c>
      <c r="U26" s="297">
        <f t="shared" si="13"/>
        <v>14879</v>
      </c>
      <c r="V26" s="297">
        <f t="shared" si="14"/>
        <v>90</v>
      </c>
      <c r="W26" s="297">
        <f t="shared" si="15"/>
        <v>14610</v>
      </c>
      <c r="X26" s="304">
        <f t="shared" si="16"/>
        <v>87</v>
      </c>
      <c r="Y26" s="297">
        <f t="shared" si="17"/>
        <v>14014</v>
      </c>
      <c r="Z26" s="296">
        <f t="shared" si="18"/>
        <v>375</v>
      </c>
      <c r="AA26" s="305">
        <f t="shared" si="18"/>
        <v>59596</v>
      </c>
    </row>
    <row r="27" spans="2:27" ht="17.25" hidden="1" customHeight="1">
      <c r="G27" s="89"/>
      <c r="H27" s="171"/>
      <c r="R27" s="303">
        <f t="shared" si="10"/>
        <v>93</v>
      </c>
      <c r="S27" s="297">
        <f t="shared" si="11"/>
        <v>16938</v>
      </c>
      <c r="T27" s="297">
        <f t="shared" si="12"/>
        <v>97</v>
      </c>
      <c r="U27" s="297">
        <f t="shared" si="13"/>
        <v>16552</v>
      </c>
      <c r="V27" s="297">
        <f t="shared" si="14"/>
        <v>62</v>
      </c>
      <c r="W27" s="297">
        <f t="shared" si="15"/>
        <v>10607</v>
      </c>
      <c r="X27" s="304">
        <f t="shared" si="16"/>
        <v>63</v>
      </c>
      <c r="Y27" s="297">
        <f t="shared" si="17"/>
        <v>11044</v>
      </c>
      <c r="Z27" s="296">
        <f t="shared" si="18"/>
        <v>315</v>
      </c>
      <c r="AA27" s="305">
        <f t="shared" si="18"/>
        <v>55141</v>
      </c>
    </row>
    <row r="28" spans="2:27" ht="17.25" hidden="1" customHeight="1">
      <c r="G28" s="89"/>
      <c r="H28" s="171"/>
      <c r="R28" s="303">
        <f t="shared" si="10"/>
        <v>141</v>
      </c>
      <c r="S28" s="297">
        <f t="shared" si="11"/>
        <v>21736</v>
      </c>
      <c r="T28" s="297">
        <f t="shared" si="12"/>
        <v>83</v>
      </c>
      <c r="U28" s="297">
        <f t="shared" si="13"/>
        <v>14202</v>
      </c>
      <c r="V28" s="297">
        <f t="shared" si="14"/>
        <v>79</v>
      </c>
      <c r="W28" s="297">
        <f t="shared" si="15"/>
        <v>12944</v>
      </c>
      <c r="X28" s="304">
        <f t="shared" si="16"/>
        <v>84</v>
      </c>
      <c r="Y28" s="297">
        <f t="shared" si="17"/>
        <v>14162</v>
      </c>
      <c r="Z28" s="296">
        <f t="shared" si="18"/>
        <v>387</v>
      </c>
      <c r="AA28" s="305">
        <f t="shared" si="18"/>
        <v>63044</v>
      </c>
    </row>
    <row r="29" spans="2:27" ht="17.25" hidden="1" customHeight="1" thickBot="1">
      <c r="G29" s="89"/>
      <c r="H29" s="171"/>
      <c r="R29" s="306">
        <f t="shared" si="10"/>
        <v>889</v>
      </c>
      <c r="S29" s="307">
        <f t="shared" si="11"/>
        <v>156310</v>
      </c>
      <c r="T29" s="307">
        <f t="shared" si="12"/>
        <v>775</v>
      </c>
      <c r="U29" s="307">
        <f t="shared" si="13"/>
        <v>145671</v>
      </c>
      <c r="V29" s="307">
        <f t="shared" si="14"/>
        <v>641</v>
      </c>
      <c r="W29" s="307">
        <f t="shared" si="15"/>
        <v>116293</v>
      </c>
      <c r="X29" s="308">
        <f t="shared" si="16"/>
        <v>649</v>
      </c>
      <c r="Y29" s="307">
        <f t="shared" si="17"/>
        <v>122835</v>
      </c>
      <c r="Z29" s="309">
        <f t="shared" si="18"/>
        <v>2954</v>
      </c>
      <c r="AA29" s="310">
        <f t="shared" si="18"/>
        <v>541109</v>
      </c>
    </row>
    <row r="30" spans="2:27" ht="17.25" customHeight="1">
      <c r="G30" s="89"/>
      <c r="H30" s="171"/>
      <c r="S30"/>
    </row>
    <row r="31" spans="2:27" ht="18" customHeight="1">
      <c r="G31" s="89"/>
      <c r="H31" s="171"/>
      <c r="M31" s="68"/>
      <c r="S31"/>
    </row>
    <row r="32" spans="2:27" ht="17.25" customHeight="1">
      <c r="G32" s="89"/>
      <c r="H32" s="171"/>
      <c r="M32" s="68"/>
      <c r="S32"/>
    </row>
    <row r="33" ht="16.5" customHeight="1"/>
  </sheetData>
  <mergeCells count="4">
    <mergeCell ref="G3:H3"/>
    <mergeCell ref="B2:H2"/>
    <mergeCell ref="R2:X2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tabColor rgb="FF92D050"/>
    <pageSetUpPr fitToPage="1"/>
  </sheetPr>
  <dimension ref="B36:W36"/>
  <sheetViews>
    <sheetView showGridLines="0" workbookViewId="0">
      <selection activeCell="J35" sqref="J35:J36"/>
    </sheetView>
  </sheetViews>
  <sheetFormatPr defaultRowHeight="16.5"/>
  <cols>
    <col min="1" max="1" width="9" style="171"/>
    <col min="2" max="2" width="9.125" style="171" bestFit="1" customWidth="1"/>
    <col min="3" max="3" width="10.75" style="171" bestFit="1" customWidth="1"/>
    <col min="4" max="5" width="9" style="171"/>
    <col min="6" max="6" width="9.125" style="171" bestFit="1" customWidth="1"/>
    <col min="7" max="7" width="10.75" style="171" bestFit="1" customWidth="1"/>
    <col min="8" max="9" width="9" style="171"/>
    <col min="10" max="10" width="9.125" style="171" bestFit="1" customWidth="1"/>
    <col min="11" max="11" width="9.625" style="171" bestFit="1" customWidth="1"/>
    <col min="12" max="12" width="9" style="171"/>
    <col min="13" max="13" width="9.125" style="171" bestFit="1" customWidth="1"/>
    <col min="14" max="14" width="10.75" style="171" bestFit="1" customWidth="1"/>
    <col min="15" max="16" width="9" style="171"/>
    <col min="17" max="17" width="9.125" style="171" bestFit="1" customWidth="1"/>
    <col min="18" max="18" width="9.625" style="171" bestFit="1" customWidth="1"/>
    <col min="19" max="20" width="9" style="171"/>
    <col min="21" max="21" width="9.125" style="171" bestFit="1" customWidth="1"/>
    <col min="22" max="22" width="9.625" style="171" bestFit="1" customWidth="1"/>
    <col min="23" max="16384" width="9" style="171"/>
  </cols>
  <sheetData>
    <row r="36" spans="2:23" ht="17.25">
      <c r="B36" s="76">
        <f>M.S!S4</f>
        <v>977</v>
      </c>
      <c r="C36" s="76">
        <f>M.S!S5</f>
        <v>192294</v>
      </c>
      <c r="D36" s="68"/>
      <c r="E36" s="68"/>
      <c r="F36" s="76">
        <f>M.S!S13</f>
        <v>1105</v>
      </c>
      <c r="G36" s="76">
        <f>M.S!S14</f>
        <v>241143</v>
      </c>
      <c r="H36" s="68"/>
      <c r="I36" s="68"/>
      <c r="J36" s="76">
        <f>M.S!S22</f>
        <v>643</v>
      </c>
      <c r="K36" s="76">
        <f>M.S!S23</f>
        <v>94490</v>
      </c>
      <c r="L36" s="68"/>
      <c r="M36" s="76">
        <f>M.S!S31</f>
        <v>483</v>
      </c>
      <c r="N36" s="76">
        <f>M.S!S32</f>
        <v>77540</v>
      </c>
      <c r="O36" s="68"/>
      <c r="P36" s="68"/>
      <c r="Q36" s="76">
        <f>M.S!S40</f>
        <v>402</v>
      </c>
      <c r="R36" s="76">
        <f>M.S!S41</f>
        <v>72010</v>
      </c>
      <c r="S36" s="68"/>
      <c r="T36" s="68"/>
      <c r="U36" s="76">
        <f>M.S!S49</f>
        <v>496</v>
      </c>
      <c r="V36" s="76">
        <f>M.S!S50</f>
        <v>80365</v>
      </c>
      <c r="W36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colBreaks count="1" manualBreakCount="1">
    <brk id="23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B36:V37"/>
  <sheetViews>
    <sheetView showGridLines="0" workbookViewId="0">
      <selection activeCell="L36" sqref="L36"/>
    </sheetView>
  </sheetViews>
  <sheetFormatPr defaultRowHeight="16.5"/>
  <cols>
    <col min="2" max="2" width="9.125" bestFit="1" customWidth="1"/>
    <col min="3" max="3" width="10.75" bestFit="1" customWidth="1"/>
    <col min="6" max="6" width="9.125" bestFit="1" customWidth="1"/>
    <col min="7" max="7" width="10.75" bestFit="1" customWidth="1"/>
    <col min="10" max="10" width="9.125" bestFit="1" customWidth="1"/>
    <col min="11" max="11" width="9.625" bestFit="1" customWidth="1"/>
    <col min="13" max="13" width="9.125" bestFit="1" customWidth="1"/>
    <col min="14" max="14" width="10.7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6" spans="2:22" ht="17.25">
      <c r="B36" s="76">
        <f>M.S!S4</f>
        <v>977</v>
      </c>
      <c r="C36" s="76">
        <f>M.S!S5</f>
        <v>192294</v>
      </c>
      <c r="D36" s="68"/>
      <c r="E36" s="68"/>
      <c r="F36" s="76">
        <f>M.S!S13</f>
        <v>1105</v>
      </c>
      <c r="G36" s="76">
        <f>M.S!S14</f>
        <v>241143</v>
      </c>
      <c r="H36" s="68"/>
      <c r="I36" s="68"/>
      <c r="J36" s="76">
        <f>M.S!S22</f>
        <v>643</v>
      </c>
      <c r="K36" s="76">
        <f>M.S!S23</f>
        <v>94490</v>
      </c>
      <c r="L36" s="68"/>
      <c r="M36" s="76">
        <f>M.S!S31</f>
        <v>483</v>
      </c>
      <c r="N36" s="76">
        <f>M.S!S32</f>
        <v>77540</v>
      </c>
      <c r="O36" s="68"/>
      <c r="P36" s="68"/>
      <c r="Q36" s="76">
        <f>M.S!S40</f>
        <v>402</v>
      </c>
      <c r="R36" s="76">
        <f>M.S!S41</f>
        <v>72010</v>
      </c>
      <c r="S36" s="68"/>
      <c r="T36" s="68"/>
      <c r="U36" s="76">
        <f>M.S!S49</f>
        <v>496</v>
      </c>
      <c r="V36" s="76">
        <f>M.S!S50</f>
        <v>80365</v>
      </c>
    </row>
    <row r="37" spans="2:22" ht="17.25"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</sheetData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6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theme="6" tint="0.59999389629810485"/>
    <pageSetUpPr fitToPage="1"/>
  </sheetPr>
  <dimension ref="A1:Y37"/>
  <sheetViews>
    <sheetView zoomScaleNormal="100" workbookViewId="0">
      <selection activeCell="B1" sqref="B1"/>
    </sheetView>
  </sheetViews>
  <sheetFormatPr defaultRowHeight="16.5"/>
  <cols>
    <col min="1" max="1" width="2.125" customWidth="1"/>
    <col min="2" max="2" width="12.5" customWidth="1"/>
    <col min="3" max="8" width="11.25" customWidth="1"/>
    <col min="9" max="9" width="2.375" customWidth="1"/>
    <col min="10" max="10" width="12.375" hidden="1" customWidth="1"/>
    <col min="11" max="15" width="9" hidden="1" customWidth="1"/>
    <col min="16" max="16" width="8.75" hidden="1" customWidth="1"/>
    <col min="17" max="17" width="2.375" customWidth="1"/>
    <col min="18" max="18" width="12.5" customWidth="1"/>
    <col min="19" max="24" width="11.25" customWidth="1"/>
  </cols>
  <sheetData>
    <row r="1" spans="2:24">
      <c r="H1" s="171"/>
      <c r="I1" s="171"/>
      <c r="J1" s="171"/>
    </row>
    <row r="2" spans="2:24" ht="21" customHeight="1">
      <c r="B2" s="406" t="s">
        <v>108</v>
      </c>
      <c r="C2" s="407"/>
      <c r="D2" s="407"/>
      <c r="E2" s="407"/>
      <c r="F2" s="407"/>
      <c r="G2" s="407"/>
      <c r="H2" s="407"/>
      <c r="R2" s="408" t="s">
        <v>59</v>
      </c>
      <c r="S2" s="408"/>
      <c r="T2" s="408"/>
      <c r="U2" s="408"/>
      <c r="V2" s="408"/>
      <c r="W2" s="408"/>
      <c r="X2" s="408"/>
    </row>
    <row r="3" spans="2:24" ht="12.75" customHeight="1" thickBot="1">
      <c r="B3" s="30"/>
      <c r="C3" s="30"/>
      <c r="D3" s="30"/>
      <c r="E3" s="30"/>
      <c r="F3" s="30"/>
      <c r="G3" s="366">
        <f>M.S!H2</f>
        <v>44670</v>
      </c>
      <c r="H3" s="366"/>
      <c r="W3" s="409">
        <f>G3</f>
        <v>44670</v>
      </c>
      <c r="X3" s="410"/>
    </row>
    <row r="4" spans="2:24" ht="22.5" customHeight="1" thickBot="1">
      <c r="B4" s="60" t="s">
        <v>25</v>
      </c>
      <c r="C4" s="59" t="s">
        <v>41</v>
      </c>
      <c r="D4" s="50" t="s">
        <v>16</v>
      </c>
      <c r="E4" s="49" t="s">
        <v>15</v>
      </c>
      <c r="F4" s="51" t="s">
        <v>17</v>
      </c>
      <c r="G4" s="52" t="s">
        <v>18</v>
      </c>
      <c r="H4" s="53" t="s">
        <v>14</v>
      </c>
      <c r="J4" s="171" t="s">
        <v>43</v>
      </c>
      <c r="K4" s="171" t="s">
        <v>44</v>
      </c>
      <c r="L4" s="171" t="s">
        <v>46</v>
      </c>
      <c r="M4" s="171" t="s">
        <v>45</v>
      </c>
      <c r="N4" s="171" t="s">
        <v>47</v>
      </c>
      <c r="O4" s="171" t="s">
        <v>48</v>
      </c>
      <c r="P4" s="171" t="s">
        <v>49</v>
      </c>
      <c r="R4" s="60" t="s">
        <v>43</v>
      </c>
      <c r="S4" s="59" t="s">
        <v>44</v>
      </c>
      <c r="T4" s="50" t="s">
        <v>46</v>
      </c>
      <c r="U4" s="49" t="s">
        <v>45</v>
      </c>
      <c r="V4" s="51" t="s">
        <v>47</v>
      </c>
      <c r="W4" s="52" t="s">
        <v>48</v>
      </c>
      <c r="X4" s="53" t="s">
        <v>49</v>
      </c>
    </row>
    <row r="5" spans="2:24">
      <c r="B5" s="61" t="s">
        <v>19</v>
      </c>
      <c r="C5" s="108">
        <f>M.S!X5</f>
        <v>140</v>
      </c>
      <c r="D5" s="163">
        <f>M.S!Y5</f>
        <v>0</v>
      </c>
      <c r="E5" s="163">
        <f>M.S!Z5</f>
        <v>0</v>
      </c>
      <c r="F5" s="163">
        <f>M.S!AA5</f>
        <v>0</v>
      </c>
      <c r="G5" s="163">
        <f>M.S!AB5</f>
        <v>0</v>
      </c>
      <c r="H5" s="54">
        <f t="shared" ref="H5:H11" si="0">SUM(C5:G5)</f>
        <v>140</v>
      </c>
      <c r="J5" s="171" t="s">
        <v>50</v>
      </c>
      <c r="K5" s="89">
        <v>140</v>
      </c>
      <c r="L5" s="89">
        <v>0</v>
      </c>
      <c r="M5" s="89">
        <v>0</v>
      </c>
      <c r="N5" s="89">
        <v>0</v>
      </c>
      <c r="O5" s="89">
        <v>0</v>
      </c>
      <c r="P5" s="89">
        <v>140</v>
      </c>
      <c r="R5" s="61" t="s">
        <v>50</v>
      </c>
      <c r="S5" s="108">
        <f t="shared" ref="S5:W10" si="1">C5-K5</f>
        <v>0</v>
      </c>
      <c r="T5" s="70">
        <f t="shared" si="1"/>
        <v>0</v>
      </c>
      <c r="U5" s="70">
        <f t="shared" si="1"/>
        <v>0</v>
      </c>
      <c r="V5" s="70">
        <f t="shared" si="1"/>
        <v>0</v>
      </c>
      <c r="W5" s="70">
        <f t="shared" si="1"/>
        <v>0</v>
      </c>
      <c r="X5" s="96">
        <f t="shared" ref="X5:X11" si="2">SUM(S5:W5)</f>
        <v>0</v>
      </c>
    </row>
    <row r="6" spans="2:24">
      <c r="B6" s="62" t="s">
        <v>20</v>
      </c>
      <c r="C6" s="111">
        <f>M.S!X14</f>
        <v>4518</v>
      </c>
      <c r="D6" s="161">
        <f>M.S!Y14</f>
        <v>4630</v>
      </c>
      <c r="E6" s="161">
        <f>M.S!Z14</f>
        <v>3289</v>
      </c>
      <c r="F6" s="161">
        <f>M.S!AA14</f>
        <v>4185</v>
      </c>
      <c r="G6" s="161">
        <f>M.S!AB14</f>
        <v>3225</v>
      </c>
      <c r="H6" s="55">
        <f t="shared" si="0"/>
        <v>19847</v>
      </c>
      <c r="J6" s="171" t="s">
        <v>51</v>
      </c>
      <c r="K6" s="89">
        <v>4518</v>
      </c>
      <c r="L6" s="89">
        <v>4630</v>
      </c>
      <c r="M6" s="89">
        <v>3289</v>
      </c>
      <c r="N6" s="89">
        <v>4185</v>
      </c>
      <c r="O6" s="89">
        <v>3225</v>
      </c>
      <c r="P6" s="89">
        <v>19847</v>
      </c>
      <c r="R6" s="62" t="s">
        <v>51</v>
      </c>
      <c r="S6" s="108">
        <f t="shared" si="1"/>
        <v>0</v>
      </c>
      <c r="T6" s="70">
        <f t="shared" si="1"/>
        <v>0</v>
      </c>
      <c r="U6" s="70">
        <f t="shared" si="1"/>
        <v>0</v>
      </c>
      <c r="V6" s="70">
        <f t="shared" si="1"/>
        <v>0</v>
      </c>
      <c r="W6" s="70">
        <f t="shared" si="1"/>
        <v>0</v>
      </c>
      <c r="X6" s="96">
        <f t="shared" si="2"/>
        <v>0</v>
      </c>
    </row>
    <row r="7" spans="2:24">
      <c r="B7" s="62" t="s">
        <v>21</v>
      </c>
      <c r="C7" s="166">
        <f>M.S!X23</f>
        <v>0</v>
      </c>
      <c r="D7" s="161">
        <f>M.S!Y23</f>
        <v>0</v>
      </c>
      <c r="E7" s="161">
        <f>M.S!Z23</f>
        <v>0</v>
      </c>
      <c r="F7" s="161">
        <f>M.S!AA23</f>
        <v>0</v>
      </c>
      <c r="G7" s="161">
        <f>M.S!AB23</f>
        <v>0</v>
      </c>
      <c r="H7" s="55">
        <f t="shared" si="0"/>
        <v>0</v>
      </c>
      <c r="J7" s="171" t="s">
        <v>52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  <c r="P7" s="89">
        <v>0</v>
      </c>
      <c r="R7" s="62" t="s">
        <v>52</v>
      </c>
      <c r="S7" s="108">
        <f t="shared" si="1"/>
        <v>0</v>
      </c>
      <c r="T7" s="70">
        <f t="shared" si="1"/>
        <v>0</v>
      </c>
      <c r="U7" s="70">
        <f t="shared" si="1"/>
        <v>0</v>
      </c>
      <c r="V7" s="70">
        <f t="shared" si="1"/>
        <v>0</v>
      </c>
      <c r="W7" s="70">
        <f t="shared" si="1"/>
        <v>0</v>
      </c>
      <c r="X7" s="96">
        <f t="shared" si="2"/>
        <v>0</v>
      </c>
    </row>
    <row r="8" spans="2:24">
      <c r="B8" s="62" t="s">
        <v>22</v>
      </c>
      <c r="C8" s="166">
        <f>M.S!X32</f>
        <v>5407</v>
      </c>
      <c r="D8" s="161">
        <f>M.S!Y32</f>
        <v>4443</v>
      </c>
      <c r="E8" s="161">
        <f>M.S!Z32</f>
        <v>4278</v>
      </c>
      <c r="F8" s="161">
        <f>M.S!AA32</f>
        <v>5333</v>
      </c>
      <c r="G8" s="161">
        <f>M.S!AB32</f>
        <v>6464</v>
      </c>
      <c r="H8" s="55">
        <f t="shared" si="0"/>
        <v>25925</v>
      </c>
      <c r="J8" s="171" t="s">
        <v>53</v>
      </c>
      <c r="K8" s="89">
        <v>5286</v>
      </c>
      <c r="L8" s="89">
        <v>4443</v>
      </c>
      <c r="M8" s="89">
        <v>4183</v>
      </c>
      <c r="N8" s="89">
        <v>5238</v>
      </c>
      <c r="O8" s="89">
        <v>6464</v>
      </c>
      <c r="P8" s="89">
        <v>25614</v>
      </c>
      <c r="R8" s="62" t="s">
        <v>53</v>
      </c>
      <c r="S8" s="108">
        <f t="shared" si="1"/>
        <v>121</v>
      </c>
      <c r="T8" s="70">
        <f t="shared" si="1"/>
        <v>0</v>
      </c>
      <c r="U8" s="70">
        <f t="shared" si="1"/>
        <v>95</v>
      </c>
      <c r="V8" s="70">
        <f t="shared" si="1"/>
        <v>95</v>
      </c>
      <c r="W8" s="70">
        <f t="shared" si="1"/>
        <v>0</v>
      </c>
      <c r="X8" s="96">
        <f t="shared" si="2"/>
        <v>311</v>
      </c>
    </row>
    <row r="9" spans="2:24">
      <c r="B9" s="62" t="s">
        <v>23</v>
      </c>
      <c r="C9" s="166">
        <f>M.S!X41</f>
        <v>5252</v>
      </c>
      <c r="D9" s="161">
        <f>M.S!Y41</f>
        <v>4204</v>
      </c>
      <c r="E9" s="161">
        <f>M.S!Z41</f>
        <v>4293</v>
      </c>
      <c r="F9" s="161">
        <f>M.S!AA41</f>
        <v>3280</v>
      </c>
      <c r="G9" s="161">
        <f>M.S!AB41</f>
        <v>6850</v>
      </c>
      <c r="H9" s="55">
        <f t="shared" si="0"/>
        <v>23879</v>
      </c>
      <c r="J9" s="171" t="s">
        <v>54</v>
      </c>
      <c r="K9" s="89">
        <v>5252</v>
      </c>
      <c r="L9" s="89">
        <v>4204</v>
      </c>
      <c r="M9" s="89">
        <v>4293</v>
      </c>
      <c r="N9" s="89">
        <v>3280</v>
      </c>
      <c r="O9" s="89">
        <v>6850</v>
      </c>
      <c r="P9" s="89">
        <v>23879</v>
      </c>
      <c r="R9" s="62" t="s">
        <v>54</v>
      </c>
      <c r="S9" s="108">
        <f t="shared" si="1"/>
        <v>0</v>
      </c>
      <c r="T9" s="70">
        <f t="shared" si="1"/>
        <v>0</v>
      </c>
      <c r="U9" s="70">
        <f t="shared" si="1"/>
        <v>0</v>
      </c>
      <c r="V9" s="70">
        <f t="shared" si="1"/>
        <v>0</v>
      </c>
      <c r="W9" s="70">
        <f t="shared" si="1"/>
        <v>0</v>
      </c>
      <c r="X9" s="96">
        <f t="shared" si="2"/>
        <v>0</v>
      </c>
    </row>
    <row r="10" spans="2:24" ht="17.25" thickBot="1">
      <c r="B10" s="63" t="s">
        <v>24</v>
      </c>
      <c r="C10" s="167">
        <f>M.S!X50</f>
        <v>1835</v>
      </c>
      <c r="D10" s="169">
        <f>M.S!Y50</f>
        <v>484</v>
      </c>
      <c r="E10" s="169">
        <f>M.S!Z50</f>
        <v>750</v>
      </c>
      <c r="F10" s="169">
        <f>M.S!AA50</f>
        <v>731</v>
      </c>
      <c r="G10" s="169">
        <f>M.S!AB50</f>
        <v>1260</v>
      </c>
      <c r="H10" s="56">
        <f t="shared" si="0"/>
        <v>5060</v>
      </c>
      <c r="J10" s="171" t="s">
        <v>55</v>
      </c>
      <c r="K10" s="89">
        <v>1835</v>
      </c>
      <c r="L10" s="89">
        <v>484</v>
      </c>
      <c r="M10" s="89">
        <v>750</v>
      </c>
      <c r="N10" s="89">
        <v>731</v>
      </c>
      <c r="O10" s="89">
        <v>1260</v>
      </c>
      <c r="P10" s="89">
        <v>5060</v>
      </c>
      <c r="R10" s="63" t="s">
        <v>55</v>
      </c>
      <c r="S10" s="108">
        <f t="shared" si="1"/>
        <v>0</v>
      </c>
      <c r="T10" s="70">
        <f t="shared" si="1"/>
        <v>0</v>
      </c>
      <c r="U10" s="70">
        <f t="shared" si="1"/>
        <v>0</v>
      </c>
      <c r="V10" s="70">
        <f t="shared" si="1"/>
        <v>0</v>
      </c>
      <c r="W10" s="70">
        <f t="shared" si="1"/>
        <v>0</v>
      </c>
      <c r="X10" s="97">
        <f t="shared" si="2"/>
        <v>0</v>
      </c>
    </row>
    <row r="11" spans="2:24" ht="24.75" customHeight="1" thickBot="1">
      <c r="B11" s="64" t="s">
        <v>14</v>
      </c>
      <c r="C11" s="164">
        <f>C5+C6+C7+C8+C9+C10</f>
        <v>17152</v>
      </c>
      <c r="D11" s="57">
        <f t="shared" ref="D11" si="3">D5+D6+D7+D8+D9+D10</f>
        <v>13761</v>
      </c>
      <c r="E11" s="57">
        <f t="shared" ref="E11:G11" si="4">E5+E6+E7+E8+E9+E10</f>
        <v>12610</v>
      </c>
      <c r="F11" s="57">
        <f t="shared" si="4"/>
        <v>13529</v>
      </c>
      <c r="G11" s="57">
        <f t="shared" si="4"/>
        <v>17799</v>
      </c>
      <c r="H11" s="58">
        <f t="shared" si="0"/>
        <v>74851</v>
      </c>
      <c r="J11" s="171" t="s">
        <v>49</v>
      </c>
      <c r="K11" s="89">
        <v>17031</v>
      </c>
      <c r="L11" s="89">
        <v>13761</v>
      </c>
      <c r="M11" s="89">
        <v>12515</v>
      </c>
      <c r="N11" s="89">
        <v>13434</v>
      </c>
      <c r="O11" s="89">
        <v>17799</v>
      </c>
      <c r="P11" s="89">
        <v>74540</v>
      </c>
      <c r="R11" s="64" t="s">
        <v>49</v>
      </c>
      <c r="S11" s="109">
        <f>SUM(S5:S10)</f>
        <v>121</v>
      </c>
      <c r="T11" s="98">
        <f>SUM(T5:T10)</f>
        <v>0</v>
      </c>
      <c r="U11" s="98">
        <f t="shared" ref="U11:W11" si="5">SUM(U5:U10)</f>
        <v>95</v>
      </c>
      <c r="V11" s="98">
        <f>SUM(V5:V10)</f>
        <v>95</v>
      </c>
      <c r="W11" s="99">
        <f t="shared" si="5"/>
        <v>0</v>
      </c>
      <c r="X11" s="100">
        <f t="shared" si="2"/>
        <v>311</v>
      </c>
    </row>
    <row r="12" spans="2:24" ht="17.25" thickBot="1">
      <c r="C12" s="112"/>
      <c r="J12" s="171"/>
      <c r="K12" s="171"/>
      <c r="L12" s="171"/>
      <c r="M12" s="89"/>
      <c r="N12" s="171"/>
      <c r="O12" s="171"/>
      <c r="P12" s="171"/>
      <c r="S12" s="107"/>
      <c r="T12" s="101"/>
      <c r="U12" s="101"/>
      <c r="V12" s="101"/>
      <c r="W12" s="101"/>
      <c r="X12" s="101"/>
    </row>
    <row r="13" spans="2:24" ht="22.5" customHeight="1" thickBot="1">
      <c r="B13" s="60" t="s">
        <v>26</v>
      </c>
      <c r="C13" s="113" t="s">
        <v>58</v>
      </c>
      <c r="D13" s="50" t="s">
        <v>16</v>
      </c>
      <c r="E13" s="49" t="s">
        <v>15</v>
      </c>
      <c r="F13" s="51" t="s">
        <v>17</v>
      </c>
      <c r="G13" s="52" t="s">
        <v>18</v>
      </c>
      <c r="H13" s="53" t="s">
        <v>14</v>
      </c>
      <c r="J13" s="171" t="s">
        <v>56</v>
      </c>
      <c r="K13" s="171" t="s">
        <v>44</v>
      </c>
      <c r="L13" s="171" t="s">
        <v>46</v>
      </c>
      <c r="M13" s="171" t="s">
        <v>45</v>
      </c>
      <c r="N13" s="171" t="s">
        <v>47</v>
      </c>
      <c r="O13" s="171" t="s">
        <v>48</v>
      </c>
      <c r="P13" s="171" t="s">
        <v>49</v>
      </c>
      <c r="R13" s="60" t="s">
        <v>56</v>
      </c>
      <c r="S13" s="110" t="s">
        <v>44</v>
      </c>
      <c r="T13" s="103" t="s">
        <v>46</v>
      </c>
      <c r="U13" s="102" t="s">
        <v>45</v>
      </c>
      <c r="V13" s="104" t="s">
        <v>47</v>
      </c>
      <c r="W13" s="105" t="s">
        <v>48</v>
      </c>
      <c r="X13" s="106" t="s">
        <v>49</v>
      </c>
    </row>
    <row r="14" spans="2:24" ht="17.25" customHeight="1">
      <c r="B14" s="65" t="s">
        <v>19</v>
      </c>
      <c r="C14" s="165">
        <f>M.S!X4</f>
        <v>1</v>
      </c>
      <c r="D14" s="162">
        <f>M.S!Y4</f>
        <v>0</v>
      </c>
      <c r="E14" s="162">
        <f>M.S!Z4</f>
        <v>0</v>
      </c>
      <c r="F14" s="162">
        <f>M.S!AA4</f>
        <v>0</v>
      </c>
      <c r="G14" s="162">
        <f>M.S!AB4</f>
        <v>0</v>
      </c>
      <c r="H14" s="91">
        <f t="shared" ref="H14:H20" si="6">SUM(C14:G14)</f>
        <v>1</v>
      </c>
      <c r="J14" s="171" t="s">
        <v>50</v>
      </c>
      <c r="K14" s="89">
        <v>1</v>
      </c>
      <c r="L14" s="89">
        <v>0</v>
      </c>
      <c r="M14" s="89">
        <v>0</v>
      </c>
      <c r="N14" s="89">
        <v>0</v>
      </c>
      <c r="O14" s="89">
        <v>0</v>
      </c>
      <c r="P14" s="89">
        <v>1</v>
      </c>
      <c r="R14" s="65" t="s">
        <v>50</v>
      </c>
      <c r="S14" s="165">
        <f t="shared" ref="S14:W19" si="7">C14-K14</f>
        <v>0</v>
      </c>
      <c r="T14" s="162">
        <f t="shared" si="7"/>
        <v>0</v>
      </c>
      <c r="U14" s="162">
        <f t="shared" si="7"/>
        <v>0</v>
      </c>
      <c r="V14" s="162">
        <f t="shared" si="7"/>
        <v>0</v>
      </c>
      <c r="W14" s="162">
        <f t="shared" si="7"/>
        <v>0</v>
      </c>
      <c r="X14" s="91">
        <f t="shared" ref="X14:X19" si="8">SUM(S14:W14)</f>
        <v>0</v>
      </c>
    </row>
    <row r="15" spans="2:24" ht="16.5" customHeight="1">
      <c r="B15" s="62" t="s">
        <v>20</v>
      </c>
      <c r="C15" s="166">
        <f>M.S!X13</f>
        <v>33</v>
      </c>
      <c r="D15" s="161">
        <f>M.S!Y13</f>
        <v>30</v>
      </c>
      <c r="E15" s="161">
        <f>M.S!Z13</f>
        <v>22</v>
      </c>
      <c r="F15" s="161">
        <f>M.S!AA13</f>
        <v>24</v>
      </c>
      <c r="G15" s="161">
        <f>M.S!AB13</f>
        <v>23</v>
      </c>
      <c r="H15" s="92">
        <f t="shared" si="6"/>
        <v>132</v>
      </c>
      <c r="J15" s="171" t="s">
        <v>51</v>
      </c>
      <c r="K15" s="89">
        <v>33</v>
      </c>
      <c r="L15" s="89">
        <v>30</v>
      </c>
      <c r="M15" s="89">
        <v>22</v>
      </c>
      <c r="N15" s="89">
        <v>24</v>
      </c>
      <c r="O15" s="89">
        <v>23</v>
      </c>
      <c r="P15" s="89">
        <v>132</v>
      </c>
      <c r="R15" s="62" t="s">
        <v>51</v>
      </c>
      <c r="S15" s="166">
        <f t="shared" si="7"/>
        <v>0</v>
      </c>
      <c r="T15" s="161">
        <f t="shared" si="7"/>
        <v>0</v>
      </c>
      <c r="U15" s="161">
        <f t="shared" si="7"/>
        <v>0</v>
      </c>
      <c r="V15" s="161">
        <f t="shared" si="7"/>
        <v>0</v>
      </c>
      <c r="W15" s="161">
        <f t="shared" si="7"/>
        <v>0</v>
      </c>
      <c r="X15" s="92">
        <f t="shared" si="8"/>
        <v>0</v>
      </c>
    </row>
    <row r="16" spans="2:24" ht="16.5" customHeight="1">
      <c r="B16" s="62" t="s">
        <v>21</v>
      </c>
      <c r="C16" s="166">
        <f>M.S!X22</f>
        <v>0</v>
      </c>
      <c r="D16" s="161">
        <f>M.S!Y22</f>
        <v>0</v>
      </c>
      <c r="E16" s="161">
        <f>M.S!Z22</f>
        <v>0</v>
      </c>
      <c r="F16" s="161">
        <f>M.S!AA22</f>
        <v>0</v>
      </c>
      <c r="G16" s="161">
        <f>M.S!AB22</f>
        <v>0</v>
      </c>
      <c r="H16" s="92">
        <f t="shared" si="6"/>
        <v>0</v>
      </c>
      <c r="J16" s="171" t="s">
        <v>52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R16" s="62" t="s">
        <v>52</v>
      </c>
      <c r="S16" s="166">
        <f t="shared" si="7"/>
        <v>0</v>
      </c>
      <c r="T16" s="161">
        <f t="shared" si="7"/>
        <v>0</v>
      </c>
      <c r="U16" s="161">
        <f t="shared" si="7"/>
        <v>0</v>
      </c>
      <c r="V16" s="161">
        <f t="shared" si="7"/>
        <v>0</v>
      </c>
      <c r="W16" s="161">
        <f t="shared" si="7"/>
        <v>0</v>
      </c>
      <c r="X16" s="92">
        <f t="shared" si="8"/>
        <v>0</v>
      </c>
    </row>
    <row r="17" spans="1:25" ht="16.5" customHeight="1">
      <c r="B17" s="62" t="s">
        <v>22</v>
      </c>
      <c r="C17" s="166">
        <f>M.S!X31</f>
        <v>34</v>
      </c>
      <c r="D17" s="161">
        <f>M.S!Y31</f>
        <v>29</v>
      </c>
      <c r="E17" s="161">
        <f>M.S!Z31</f>
        <v>29</v>
      </c>
      <c r="F17" s="161">
        <f>M.S!AA31</f>
        <v>36</v>
      </c>
      <c r="G17" s="161">
        <f>M.S!AB31</f>
        <v>42</v>
      </c>
      <c r="H17" s="92">
        <f t="shared" si="6"/>
        <v>170</v>
      </c>
      <c r="J17" s="171" t="s">
        <v>53</v>
      </c>
      <c r="K17" s="89">
        <v>33</v>
      </c>
      <c r="L17" s="89">
        <v>29</v>
      </c>
      <c r="M17" s="89">
        <v>27</v>
      </c>
      <c r="N17" s="89">
        <v>35</v>
      </c>
      <c r="O17" s="89">
        <v>42</v>
      </c>
      <c r="P17" s="89">
        <v>166</v>
      </c>
      <c r="R17" s="62" t="s">
        <v>53</v>
      </c>
      <c r="S17" s="166">
        <f t="shared" si="7"/>
        <v>1</v>
      </c>
      <c r="T17" s="161">
        <f t="shared" si="7"/>
        <v>0</v>
      </c>
      <c r="U17" s="161">
        <f t="shared" si="7"/>
        <v>2</v>
      </c>
      <c r="V17" s="161">
        <f t="shared" si="7"/>
        <v>1</v>
      </c>
      <c r="W17" s="161">
        <f t="shared" si="7"/>
        <v>0</v>
      </c>
      <c r="X17" s="92">
        <f t="shared" si="8"/>
        <v>4</v>
      </c>
    </row>
    <row r="18" spans="1:25" ht="16.5" customHeight="1">
      <c r="B18" s="62" t="s">
        <v>23</v>
      </c>
      <c r="C18" s="166">
        <f>M.S!X40</f>
        <v>31</v>
      </c>
      <c r="D18" s="161">
        <f>M.S!Y40</f>
        <v>28</v>
      </c>
      <c r="E18" s="161">
        <f>M.S!Z40</f>
        <v>25</v>
      </c>
      <c r="F18" s="161">
        <f>M.S!AA40</f>
        <v>19</v>
      </c>
      <c r="G18" s="161">
        <f>M.S!AB40</f>
        <v>34</v>
      </c>
      <c r="H18" s="92">
        <f t="shared" si="6"/>
        <v>137</v>
      </c>
      <c r="J18" s="171" t="s">
        <v>54</v>
      </c>
      <c r="K18" s="89">
        <v>31</v>
      </c>
      <c r="L18" s="89">
        <v>28</v>
      </c>
      <c r="M18" s="89">
        <v>25</v>
      </c>
      <c r="N18" s="89">
        <v>19</v>
      </c>
      <c r="O18" s="89">
        <v>34</v>
      </c>
      <c r="P18" s="89">
        <v>137</v>
      </c>
      <c r="R18" s="62" t="s">
        <v>54</v>
      </c>
      <c r="S18" s="166">
        <f t="shared" si="7"/>
        <v>0</v>
      </c>
      <c r="T18" s="161">
        <f t="shared" si="7"/>
        <v>0</v>
      </c>
      <c r="U18" s="161">
        <f t="shared" si="7"/>
        <v>0</v>
      </c>
      <c r="V18" s="161">
        <f t="shared" si="7"/>
        <v>0</v>
      </c>
      <c r="W18" s="161">
        <f t="shared" si="7"/>
        <v>0</v>
      </c>
      <c r="X18" s="92">
        <f t="shared" si="8"/>
        <v>0</v>
      </c>
    </row>
    <row r="19" spans="1:25" ht="16.5" customHeight="1" thickBot="1">
      <c r="B19" s="66" t="s">
        <v>24</v>
      </c>
      <c r="C19" s="168">
        <f>M.S!X49</f>
        <v>19</v>
      </c>
      <c r="D19" s="170">
        <f>M.S!Y49</f>
        <v>4</v>
      </c>
      <c r="E19" s="170">
        <f>M.S!Z49</f>
        <v>7</v>
      </c>
      <c r="F19" s="170">
        <f>M.S!AA49</f>
        <v>5</v>
      </c>
      <c r="G19" s="170">
        <f>M.S!AB49</f>
        <v>9</v>
      </c>
      <c r="H19" s="93">
        <f t="shared" si="6"/>
        <v>44</v>
      </c>
      <c r="J19" s="171" t="s">
        <v>55</v>
      </c>
      <c r="K19" s="89">
        <v>19</v>
      </c>
      <c r="L19" s="89">
        <v>4</v>
      </c>
      <c r="M19" s="89">
        <v>7</v>
      </c>
      <c r="N19" s="89">
        <v>5</v>
      </c>
      <c r="O19" s="89">
        <v>9</v>
      </c>
      <c r="P19" s="89">
        <v>44</v>
      </c>
      <c r="R19" s="66" t="s">
        <v>55</v>
      </c>
      <c r="S19" s="168">
        <f t="shared" si="7"/>
        <v>0</v>
      </c>
      <c r="T19" s="170">
        <f t="shared" si="7"/>
        <v>0</v>
      </c>
      <c r="U19" s="170">
        <f t="shared" si="7"/>
        <v>0</v>
      </c>
      <c r="V19" s="170">
        <f t="shared" si="7"/>
        <v>0</v>
      </c>
      <c r="W19" s="170">
        <f t="shared" si="7"/>
        <v>0</v>
      </c>
      <c r="X19" s="93">
        <f t="shared" si="8"/>
        <v>0</v>
      </c>
    </row>
    <row r="20" spans="1:25" ht="24.75" customHeight="1" thickBot="1">
      <c r="B20" s="64" t="s">
        <v>14</v>
      </c>
      <c r="C20" s="164">
        <f t="shared" ref="C20:G20" si="9">C14+C15+C16+C17+C18+C19</f>
        <v>118</v>
      </c>
      <c r="D20" s="94">
        <f>D14+D15+D16+D17+D18+D19</f>
        <v>91</v>
      </c>
      <c r="E20" s="114">
        <f t="shared" ref="E20" si="10">E14+E15+E16+E17+E18+E19</f>
        <v>83</v>
      </c>
      <c r="F20" s="94">
        <f t="shared" ref="F20" si="11">F14+F15+F16+F17+F18+F19</f>
        <v>84</v>
      </c>
      <c r="G20" s="94">
        <f t="shared" si="9"/>
        <v>108</v>
      </c>
      <c r="H20" s="95">
        <f t="shared" si="6"/>
        <v>484</v>
      </c>
      <c r="J20" s="171" t="s">
        <v>49</v>
      </c>
      <c r="K20" s="89">
        <v>117</v>
      </c>
      <c r="L20" s="89">
        <v>91</v>
      </c>
      <c r="M20" s="89">
        <v>81</v>
      </c>
      <c r="N20" s="89">
        <v>83</v>
      </c>
      <c r="O20" s="89">
        <v>108</v>
      </c>
      <c r="P20" s="89">
        <v>480</v>
      </c>
      <c r="R20" s="64" t="s">
        <v>49</v>
      </c>
      <c r="S20" s="109">
        <f>SUM(S14:S19)</f>
        <v>1</v>
      </c>
      <c r="T20" s="98">
        <f>SUM(T14:T19)</f>
        <v>0</v>
      </c>
      <c r="U20" s="98">
        <f t="shared" ref="U20:X20" si="12">SUM(U14:U19)</f>
        <v>2</v>
      </c>
      <c r="V20" s="98">
        <f t="shared" si="12"/>
        <v>1</v>
      </c>
      <c r="W20" s="98">
        <f t="shared" si="12"/>
        <v>0</v>
      </c>
      <c r="X20" s="124">
        <f t="shared" si="12"/>
        <v>4</v>
      </c>
    </row>
    <row r="21" spans="1:25" ht="16.5" customHeight="1">
      <c r="A21" s="260"/>
    </row>
    <row r="22" spans="1:25">
      <c r="A22" s="260"/>
      <c r="S22" s="89"/>
    </row>
    <row r="23" spans="1:25">
      <c r="S23" s="89"/>
    </row>
    <row r="24" spans="1:25" ht="17.25" hidden="1" thickBot="1">
      <c r="S24" s="89"/>
    </row>
    <row r="25" spans="1:25" ht="17.25" hidden="1" thickTop="1">
      <c r="R25" s="312">
        <f t="shared" ref="R25:R31" si="13">C14</f>
        <v>1</v>
      </c>
      <c r="S25" s="311">
        <f t="shared" ref="S25:S31" si="14">C5</f>
        <v>140</v>
      </c>
      <c r="T25" s="311">
        <f t="shared" ref="T25:T31" si="15">D14</f>
        <v>0</v>
      </c>
      <c r="U25" s="311">
        <f t="shared" ref="U25:U31" si="16">D5</f>
        <v>0</v>
      </c>
      <c r="V25" s="311">
        <f t="shared" ref="V25:V31" si="17">E14</f>
        <v>0</v>
      </c>
      <c r="W25" s="311">
        <f t="shared" ref="W25:W31" si="18">E5</f>
        <v>0</v>
      </c>
      <c r="X25" s="311">
        <f t="shared" ref="X25:X31" si="19">F14</f>
        <v>0</v>
      </c>
      <c r="Y25" s="313">
        <f t="shared" ref="Y25:Y31" si="20">F5</f>
        <v>0</v>
      </c>
    </row>
    <row r="26" spans="1:25" hidden="1">
      <c r="R26" s="294">
        <f t="shared" si="13"/>
        <v>33</v>
      </c>
      <c r="S26" s="295">
        <f t="shared" si="14"/>
        <v>4518</v>
      </c>
      <c r="T26" s="295">
        <f t="shared" si="15"/>
        <v>30</v>
      </c>
      <c r="U26" s="295">
        <f t="shared" si="16"/>
        <v>4630</v>
      </c>
      <c r="V26" s="295">
        <f t="shared" si="17"/>
        <v>22</v>
      </c>
      <c r="W26" s="295">
        <f t="shared" si="18"/>
        <v>3289</v>
      </c>
      <c r="X26" s="295">
        <f t="shared" si="19"/>
        <v>24</v>
      </c>
      <c r="Y26" s="314">
        <f t="shared" si="20"/>
        <v>4185</v>
      </c>
    </row>
    <row r="27" spans="1:25" hidden="1">
      <c r="M27" s="171" t="s">
        <v>80</v>
      </c>
      <c r="R27" s="294">
        <f t="shared" si="13"/>
        <v>0</v>
      </c>
      <c r="S27" s="295">
        <f t="shared" si="14"/>
        <v>0</v>
      </c>
      <c r="T27" s="295">
        <f t="shared" si="15"/>
        <v>0</v>
      </c>
      <c r="U27" s="295">
        <f t="shared" si="16"/>
        <v>0</v>
      </c>
      <c r="V27" s="295">
        <f t="shared" si="17"/>
        <v>0</v>
      </c>
      <c r="W27" s="295">
        <f t="shared" si="18"/>
        <v>0</v>
      </c>
      <c r="X27" s="295">
        <f t="shared" si="19"/>
        <v>0</v>
      </c>
      <c r="Y27" s="314">
        <f t="shared" si="20"/>
        <v>0</v>
      </c>
    </row>
    <row r="28" spans="1:25" hidden="1">
      <c r="R28" s="294">
        <f t="shared" si="13"/>
        <v>34</v>
      </c>
      <c r="S28" s="295">
        <f t="shared" si="14"/>
        <v>5407</v>
      </c>
      <c r="T28" s="295">
        <f t="shared" si="15"/>
        <v>29</v>
      </c>
      <c r="U28" s="295">
        <f t="shared" si="16"/>
        <v>4443</v>
      </c>
      <c r="V28" s="295">
        <f t="shared" si="17"/>
        <v>29</v>
      </c>
      <c r="W28" s="295">
        <f t="shared" si="18"/>
        <v>4278</v>
      </c>
      <c r="X28" s="295">
        <f t="shared" si="19"/>
        <v>36</v>
      </c>
      <c r="Y28" s="314">
        <f t="shared" si="20"/>
        <v>5333</v>
      </c>
    </row>
    <row r="29" spans="1:25" hidden="1">
      <c r="C29" s="89"/>
      <c r="D29" s="89"/>
      <c r="E29" s="89"/>
      <c r="F29" s="89"/>
      <c r="G29" s="89"/>
      <c r="H29" s="89"/>
      <c r="R29" s="294">
        <f t="shared" si="13"/>
        <v>31</v>
      </c>
      <c r="S29" s="295">
        <f t="shared" si="14"/>
        <v>5252</v>
      </c>
      <c r="T29" s="295">
        <f t="shared" si="15"/>
        <v>28</v>
      </c>
      <c r="U29" s="295">
        <f t="shared" si="16"/>
        <v>4204</v>
      </c>
      <c r="V29" s="295">
        <f t="shared" si="17"/>
        <v>25</v>
      </c>
      <c r="W29" s="295">
        <f t="shared" si="18"/>
        <v>4293</v>
      </c>
      <c r="X29" s="295">
        <f t="shared" si="19"/>
        <v>19</v>
      </c>
      <c r="Y29" s="314">
        <f t="shared" si="20"/>
        <v>3280</v>
      </c>
    </row>
    <row r="30" spans="1:25" hidden="1">
      <c r="R30" s="294">
        <f t="shared" si="13"/>
        <v>19</v>
      </c>
      <c r="S30" s="295">
        <f t="shared" si="14"/>
        <v>1835</v>
      </c>
      <c r="T30" s="295">
        <f t="shared" si="15"/>
        <v>4</v>
      </c>
      <c r="U30" s="295">
        <f t="shared" si="16"/>
        <v>484</v>
      </c>
      <c r="V30" s="295">
        <f t="shared" si="17"/>
        <v>7</v>
      </c>
      <c r="W30" s="295">
        <f t="shared" si="18"/>
        <v>750</v>
      </c>
      <c r="X30" s="295">
        <f t="shared" si="19"/>
        <v>5</v>
      </c>
      <c r="Y30" s="314">
        <f t="shared" si="20"/>
        <v>731</v>
      </c>
    </row>
    <row r="31" spans="1:25" ht="17.25" hidden="1" thickBot="1">
      <c r="R31" s="316">
        <f t="shared" si="13"/>
        <v>118</v>
      </c>
      <c r="S31" s="315">
        <f t="shared" si="14"/>
        <v>17152</v>
      </c>
      <c r="T31" s="315">
        <f t="shared" si="15"/>
        <v>91</v>
      </c>
      <c r="U31" s="315">
        <f t="shared" si="16"/>
        <v>13761</v>
      </c>
      <c r="V31" s="315">
        <f t="shared" si="17"/>
        <v>83</v>
      </c>
      <c r="W31" s="315">
        <f t="shared" si="18"/>
        <v>12610</v>
      </c>
      <c r="X31" s="315">
        <f t="shared" si="19"/>
        <v>84</v>
      </c>
      <c r="Y31" s="317">
        <f t="shared" si="20"/>
        <v>13529</v>
      </c>
    </row>
    <row r="37" spans="5:6">
      <c r="E37" s="171"/>
      <c r="F37" s="171"/>
    </row>
  </sheetData>
  <mergeCells count="4">
    <mergeCell ref="G3:H3"/>
    <mergeCell ref="B2:H2"/>
    <mergeCell ref="R2:X2"/>
    <mergeCell ref="W3:X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theme="6" tint="0.79998168889431442"/>
  </sheetPr>
  <dimension ref="B3:V36"/>
  <sheetViews>
    <sheetView showGridLines="0" workbookViewId="0">
      <selection activeCell="X35" sqref="X35"/>
    </sheetView>
  </sheetViews>
  <sheetFormatPr defaultRowHeight="16.5"/>
  <cols>
    <col min="2" max="2" width="9.125" bestFit="1" customWidth="1"/>
    <col min="3" max="3" width="10.25" customWidth="1"/>
    <col min="6" max="6" width="9.125" bestFit="1" customWidth="1"/>
    <col min="7" max="7" width="10.25" customWidth="1"/>
    <col min="10" max="11" width="9.125" bestFit="1" customWidth="1"/>
    <col min="13" max="13" width="9.125" bestFit="1" customWidth="1"/>
    <col min="14" max="14" width="9.625" bestFit="1" customWidth="1"/>
    <col min="17" max="17" width="9.125" bestFit="1" customWidth="1"/>
    <col min="18" max="18" width="9.625" bestFit="1" customWidth="1"/>
    <col min="21" max="21" width="9.125" bestFit="1" customWidth="1"/>
    <col min="22" max="22" width="9.625" bestFit="1" customWidth="1"/>
  </cols>
  <sheetData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6.5" customHeight="1"/>
    <row r="10" ht="16.5" customHeight="1"/>
    <row r="11" ht="16.5" customHeight="1"/>
    <row r="12" ht="16.5" customHeight="1"/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spans="2:22" ht="16.5" customHeight="1"/>
    <row r="34" spans="2:22" ht="16.5" customHeight="1"/>
    <row r="36" spans="2:22" ht="17.25">
      <c r="B36" s="76">
        <f>M.S!AC4</f>
        <v>1</v>
      </c>
      <c r="C36" s="76">
        <f>M.S!AC5</f>
        <v>140</v>
      </c>
      <c r="D36" s="68"/>
      <c r="E36" s="68"/>
      <c r="F36" s="76">
        <f>M.S!AC13</f>
        <v>132</v>
      </c>
      <c r="G36" s="76">
        <f>M.S!AC14</f>
        <v>19847</v>
      </c>
      <c r="H36" s="68"/>
      <c r="I36" s="68"/>
      <c r="J36" s="76">
        <f>M.S!AC22</f>
        <v>0</v>
      </c>
      <c r="K36" s="76">
        <f>M.S!AC23</f>
        <v>0</v>
      </c>
      <c r="L36" s="68"/>
      <c r="M36" s="76">
        <f>M.S!AC31</f>
        <v>170</v>
      </c>
      <c r="N36" s="76">
        <f>M.S!AC32</f>
        <v>25925</v>
      </c>
      <c r="O36" s="68"/>
      <c r="P36" s="68"/>
      <c r="Q36" s="76">
        <f>M.S!AC40</f>
        <v>137</v>
      </c>
      <c r="R36" s="76">
        <f>M.S!AC41</f>
        <v>23879</v>
      </c>
      <c r="S36" s="68"/>
      <c r="T36" s="68"/>
      <c r="U36" s="76">
        <f>M.S!AC49</f>
        <v>44</v>
      </c>
      <c r="V36" s="76">
        <f>M.S!AC50</f>
        <v>5060</v>
      </c>
    </row>
  </sheetData>
  <phoneticPr fontId="3" type="noConversion"/>
  <pageMargins left="0.7" right="0.7" top="0.75" bottom="0.75" header="0.3" footer="0.3"/>
  <pageSetup paperSize="9" scale="38" orientation="portrait" verticalDpi="0" r:id="rId1"/>
  <colBreaks count="1" manualBreakCount="1">
    <brk id="2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M.S</vt:lpstr>
      <vt:lpstr># 동복</vt:lpstr>
      <vt:lpstr>22F+23N 차트 (학생수)</vt:lpstr>
      <vt:lpstr>22F+23N 차트 (학교수)</vt:lpstr>
      <vt:lpstr># 하복</vt:lpstr>
      <vt:lpstr>22S 차트(학생수)</vt:lpstr>
      <vt:lpstr>22S 차트(학교수)</vt:lpstr>
      <vt:lpstr># 22F</vt:lpstr>
      <vt:lpstr>22F 차트 (학생수)</vt:lpstr>
      <vt:lpstr>22F 차트 (학교수)</vt:lpstr>
      <vt:lpstr>M.S!Print_Area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영업관리팀</dc:creator>
  <cp:lastModifiedBy>user</cp:lastModifiedBy>
  <cp:lastPrinted>2017-03-26T23:46:21Z</cp:lastPrinted>
  <dcterms:created xsi:type="dcterms:W3CDTF">2015-09-16T00:18:14Z</dcterms:created>
  <dcterms:modified xsi:type="dcterms:W3CDTF">2022-04-18T07:54:33Z</dcterms:modified>
</cp:coreProperties>
</file>