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G:\My Drive\Evaluacion de Proyectos\Unidad 3 Marketing\"/>
    </mc:Choice>
  </mc:AlternateContent>
  <xr:revisionPtr revIDLastSave="0" documentId="13_ncr:1_{966289BE-BEE7-4C0C-B798-61BDB5E86F83}" xr6:coauthVersionLast="47" xr6:coauthVersionMax="47" xr10:uidLastSave="{00000000-0000-0000-0000-000000000000}"/>
  <bookViews>
    <workbookView xWindow="-108" yWindow="-108" windowWidth="23256" windowHeight="12456" firstSheet="1" activeTab="2" xr2:uid="{577830D5-435D-4DD2-AF8D-0A141A46302B}"/>
  </bookViews>
  <sheets>
    <sheet name="Ej 1 Proy Heladeras" sheetId="10" r:id="rId1"/>
    <sheet name="Ej 2 Proy con PIB" sheetId="5" r:id="rId2"/>
    <sheet name="Ej 3 Proy autos hibridos" sheetId="4" r:id="rId3"/>
    <sheet name="Ej 4 Proy Ventas" sheetId="9" r:id="rId4"/>
    <sheet name="Ej 5 Nro Encuestas" sheetId="6" r:id="rId5"/>
    <sheet name="Ej 6 Nro Encuestas 2"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8" i="9" l="1"/>
  <c r="E39" i="9"/>
  <c r="E40" i="9"/>
  <c r="E41" i="9"/>
  <c r="E42" i="9"/>
  <c r="E43" i="9"/>
  <c r="E44" i="9"/>
  <c r="E45" i="9"/>
  <c r="E46" i="9"/>
  <c r="E37" i="9"/>
  <c r="G19" i="9"/>
  <c r="F19" i="9"/>
  <c r="C26" i="10" a="1"/>
  <c r="C26" i="10" s="1"/>
  <c r="C25" i="10" a="1"/>
  <c r="C25" i="10" s="1"/>
  <c r="K25" i="10"/>
  <c r="N26" i="10"/>
  <c r="K26" i="10" s="1"/>
  <c r="N25" i="10"/>
  <c r="J25" i="10" a="1"/>
  <c r="J25" i="10" s="1"/>
  <c r="M24" i="10"/>
  <c r="K24" i="10"/>
  <c r="M23" i="10"/>
  <c r="K23" i="10"/>
  <c r="M22" i="10"/>
  <c r="K22" i="10"/>
  <c r="M21" i="10"/>
  <c r="K21" i="10"/>
  <c r="M20" i="10"/>
  <c r="K20" i="10"/>
  <c r="M19" i="10"/>
  <c r="K19" i="10"/>
  <c r="M18" i="10"/>
  <c r="K18" i="10"/>
  <c r="M17" i="10"/>
  <c r="K17" i="10"/>
  <c r="M16" i="10"/>
  <c r="K16" i="10"/>
  <c r="M15" i="10"/>
  <c r="K15" i="10"/>
  <c r="M14" i="10"/>
  <c r="K14" i="10"/>
  <c r="M13" i="10"/>
  <c r="K13" i="10"/>
  <c r="M12" i="10"/>
  <c r="K12" i="10"/>
  <c r="M11" i="10"/>
  <c r="K11" i="10"/>
  <c r="M10" i="10"/>
  <c r="K10" i="10"/>
  <c r="M9" i="10"/>
  <c r="K9" i="10"/>
  <c r="M8" i="10"/>
  <c r="K8" i="10"/>
  <c r="F9" i="10"/>
  <c r="F10" i="10"/>
  <c r="F11" i="10"/>
  <c r="F12" i="10"/>
  <c r="F13" i="10"/>
  <c r="F14" i="10"/>
  <c r="F15" i="10"/>
  <c r="F16" i="10"/>
  <c r="F17" i="10"/>
  <c r="F18" i="10"/>
  <c r="F19" i="10"/>
  <c r="F20" i="10"/>
  <c r="F21" i="10"/>
  <c r="F22" i="10"/>
  <c r="F23" i="10"/>
  <c r="F24" i="10"/>
  <c r="F8" i="10"/>
  <c r="C9" i="10"/>
  <c r="C10" i="10"/>
  <c r="C11" i="10"/>
  <c r="C12" i="10"/>
  <c r="C13" i="10"/>
  <c r="C14" i="10"/>
  <c r="C15" i="10"/>
  <c r="C16" i="10"/>
  <c r="C17" i="10"/>
  <c r="C18" i="10"/>
  <c r="C19" i="10"/>
  <c r="C20" i="10"/>
  <c r="C21" i="10"/>
  <c r="C22" i="10"/>
  <c r="C23" i="10"/>
  <c r="C24" i="10"/>
  <c r="C8" i="10"/>
  <c r="N27" i="10" l="1"/>
  <c r="C27" i="10" a="1"/>
  <c r="C27" i="10" s="1"/>
  <c r="J26" i="10" a="1"/>
  <c r="J26" i="10" s="1"/>
  <c r="N28" i="10" l="1"/>
  <c r="K27" i="10"/>
  <c r="C28" i="10" a="1"/>
  <c r="C28" i="10" s="1"/>
  <c r="C29" i="10" s="1" a="1"/>
  <c r="C29" i="10" s="1"/>
  <c r="J27" i="10" a="1"/>
  <c r="J27" i="10" s="1"/>
  <c r="J28" i="10" s="1" a="1"/>
  <c r="J28" i="10" s="1"/>
  <c r="N29" i="10" l="1"/>
  <c r="K29" i="10" s="1"/>
  <c r="K28" i="10"/>
  <c r="J29" i="10" a="1"/>
  <c r="J29" i="10" s="1"/>
  <c r="C28" i="9" l="1"/>
  <c r="G20" i="4"/>
  <c r="G21" i="4"/>
  <c r="G22" i="4"/>
  <c r="G23" i="4"/>
  <c r="G19" i="4"/>
  <c r="B24" i="9"/>
  <c r="E21" i="9"/>
  <c r="K26" i="6"/>
  <c r="L28" i="6" s="1"/>
  <c r="F27" i="6" s="1"/>
  <c r="F24" i="6"/>
  <c r="E22" i="9" l="1"/>
  <c r="F22" i="9" s="1"/>
  <c r="G22" i="9" s="1"/>
  <c r="F21" i="9"/>
  <c r="E23" i="9"/>
  <c r="F23" i="9" s="1"/>
  <c r="G23" i="9" s="1"/>
  <c r="C30" i="6"/>
  <c r="C27" i="7"/>
  <c r="C28" i="7"/>
  <c r="L27" i="6"/>
  <c r="F26" i="6" s="1"/>
  <c r="C31" i="6" s="1"/>
  <c r="F27" i="7" l="1"/>
  <c r="E24" i="9"/>
  <c r="G21" i="9"/>
  <c r="G24" i="9" s="1"/>
  <c r="G25" i="9" s="1"/>
  <c r="C37" i="9" s="1"/>
  <c r="F24" i="9"/>
  <c r="F30" i="6"/>
  <c r="C38" i="9" l="1"/>
  <c r="D37" i="9"/>
  <c r="H24" i="4" a="1"/>
  <c r="H24" i="4" s="1"/>
  <c r="G24" i="4" s="1"/>
  <c r="C39" i="9" l="1"/>
  <c r="D38" i="9"/>
  <c r="D39" i="9" l="1"/>
  <c r="C40" i="9"/>
  <c r="C41" i="9" l="1"/>
  <c r="D40" i="9"/>
  <c r="C42" i="9" l="1"/>
  <c r="D41" i="9"/>
  <c r="C43" i="9" l="1"/>
  <c r="D42" i="9"/>
  <c r="C44" i="9" l="1"/>
  <c r="D43" i="9"/>
  <c r="C45" i="9" l="1"/>
  <c r="D44" i="9"/>
  <c r="C46" i="9" l="1"/>
  <c r="D46" i="9" s="1"/>
  <c r="D45"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<sst xmlns="http://schemas.openxmlformats.org/spreadsheetml/2006/main" count="118" uniqueCount="87">
  <si>
    <t>AÑO</t>
  </si>
  <si>
    <t>PIB (MILLONES)</t>
  </si>
  <si>
    <t>VENTAS (MILES)</t>
  </si>
  <si>
    <t>Ejercicio 1</t>
  </si>
  <si>
    <t>Año</t>
  </si>
  <si>
    <t>Cantidades camionetas importadas</t>
  </si>
  <si>
    <t>Cantidad TOTAL de hogares</t>
  </si>
  <si>
    <t>% con transporte propio</t>
  </si>
  <si>
    <t>Ejercicio 2</t>
  </si>
  <si>
    <t>Pib per capita (USD/persona)</t>
  </si>
  <si>
    <t xml:space="preserve">N = </t>
  </si>
  <si>
    <t>60,000 / 3,5 * 45%</t>
  </si>
  <si>
    <t>=</t>
  </si>
  <si>
    <t>Hogares</t>
  </si>
  <si>
    <t>Z =</t>
  </si>
  <si>
    <t>Proporción de Aceptación</t>
  </si>
  <si>
    <t xml:space="preserve">p = </t>
  </si>
  <si>
    <t>TOTAL</t>
  </si>
  <si>
    <t>q=</t>
  </si>
  <si>
    <t>&lt;- desea el producto</t>
  </si>
  <si>
    <t>E=</t>
  </si>
  <si>
    <t>&lt;- NO desea el producto</t>
  </si>
  <si>
    <t>n</t>
  </si>
  <si>
    <t>Num muestra</t>
  </si>
  <si>
    <t>Fuente: Censo Nacional</t>
  </si>
  <si>
    <t>Población</t>
  </si>
  <si>
    <t>DATOS</t>
  </si>
  <si>
    <t>Tasa de Mortalidad</t>
  </si>
  <si>
    <t>Tasa de natalidad</t>
  </si>
  <si>
    <t>Segmentos</t>
  </si>
  <si>
    <t>medio</t>
  </si>
  <si>
    <t>Encuestas realizadas</t>
  </si>
  <si>
    <t>Personas no inscriptas en Planes Cementerios</t>
  </si>
  <si>
    <t>Cantidad de Personas por familia</t>
  </si>
  <si>
    <t>No tienen planes</t>
  </si>
  <si>
    <t>Personas interesadas</t>
  </si>
  <si>
    <t>Cantidad familias</t>
  </si>
  <si>
    <t>Año 1</t>
  </si>
  <si>
    <t>Año 2</t>
  </si>
  <si>
    <t>Año 3</t>
  </si>
  <si>
    <t>Año 4</t>
  </si>
  <si>
    <t>Año 5</t>
  </si>
  <si>
    <t>Año 6</t>
  </si>
  <si>
    <t>Año 7</t>
  </si>
  <si>
    <t>Año 8</t>
  </si>
  <si>
    <t>Año 9</t>
  </si>
  <si>
    <t>Año 10</t>
  </si>
  <si>
    <t>Total Ciudad</t>
  </si>
  <si>
    <t>Cantidad hogares con movilidad</t>
  </si>
  <si>
    <t>Demanda</t>
  </si>
  <si>
    <t>Ingresos</t>
  </si>
  <si>
    <t>Segmento</t>
  </si>
  <si>
    <t>Cuantos estarían interesados</t>
  </si>
  <si>
    <t>Tasa de crecimiento</t>
  </si>
  <si>
    <t>% Part merc</t>
  </si>
  <si>
    <t>Row Labels</t>
  </si>
  <si>
    <t>Sum of Cantidad</t>
  </si>
  <si>
    <t>Cantidad Hogares</t>
  </si>
  <si>
    <t>Cantidad Heladeras</t>
  </si>
  <si>
    <t>Importaciones</t>
  </si>
  <si>
    <t>% Importaciones vs/heladeras</t>
  </si>
  <si>
    <t xml:space="preserve">Hogares con heladera (%) </t>
  </si>
  <si>
    <t>Column Labels</t>
  </si>
  <si>
    <t>Grand Total</t>
  </si>
  <si>
    <t>CHINA</t>
  </si>
  <si>
    <t>BRASIL</t>
  </si>
  <si>
    <t>SINGAPUR</t>
  </si>
  <si>
    <t>ARGENTINA</t>
  </si>
  <si>
    <t>TURQUIA</t>
  </si>
  <si>
    <t>TAILANDIA</t>
  </si>
  <si>
    <t>HONG KONG</t>
  </si>
  <si>
    <t>RUMANIA</t>
  </si>
  <si>
    <t>MEXICO</t>
  </si>
  <si>
    <t>COLOMBIA</t>
  </si>
  <si>
    <t>INDONESIA</t>
  </si>
  <si>
    <t>COREA DEL SUR</t>
  </si>
  <si>
    <t>MALASIA</t>
  </si>
  <si>
    <t>CHILE</t>
  </si>
  <si>
    <t>VIETNAM</t>
  </si>
  <si>
    <t>ITALIA</t>
  </si>
  <si>
    <t>ALEMANIA</t>
  </si>
  <si>
    <t>ESPAOC</t>
  </si>
  <si>
    <t>EE.UU.</t>
  </si>
  <si>
    <t>ESPAOM</t>
  </si>
  <si>
    <t>FRANCIA</t>
  </si>
  <si>
    <t>alto</t>
  </si>
  <si>
    <t>alto - medio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</si>
</sst>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quot;Gs&quot;\ * #,##0.00_);_(&quot;Gs&quot;\ * \(#,##0.00\);_(&quot;Gs&quot;\ * &quot;-&quot;??_);_(@_)"/>
    <numFmt numFmtId="165" formatCode="_-* #,##0.00\ _€_-;\-* #,##0.00\ _€_-;_-* &quot;-&quot;??\ _€_-;_-@_-"/>
    <numFmt numFmtId="166" formatCode="0.0"/>
    <numFmt numFmtId="169" formatCode="0.0%"/>
    <numFmt numFmtId="170" formatCode="#,##0_ ;\-#,##0\ "/>
  </numFmts>
  <fonts count="24">
    <font>
      <sz val="10"/>
      <color theme="1"/>
      <name val="Microsoft GothicNeo"/>
      <family val="2"/>
    </font>
    <font>
      <sz val="10"/>
      <color theme="1"/>
      <name val="Microsoft GothicNeo"/>
      <family val="2"/>
    </font>
    <font>
      <b/>
      <sz val="10"/>
      <color theme="1"/>
      <name val="Microsoft GothicNeo"/>
      <family val="2"/>
    </font>
    <font>
      <i/>
      <sz val="10"/>
      <color theme="1"/>
      <name val="Microsoft GothicNeo"/>
      <family val="2"/>
    </font>
    <font>
      <i/>
      <sz val="8"/>
      <color theme="1"/>
      <name val="Microsoft GothicNeo"/>
      <family val="2"/>
    </font>
    <font>
      <sz val="10"/>
      <name val="Arial"/>
      <family val="2"/>
    </font>
    <font>
      <sz val="11"/>
      <color theme="1"/>
      <name val="Calibri"/>
      <family val="2"/>
      <scheme val="minor"/>
    </font>
    <font>
      <sz val="11"/>
      <color indexed="8"/>
      <name val="Calibri"/>
      <family val="2"/>
    </font>
    <font>
      <sz val="10"/>
      <name val="Microsoft GothicNeo"/>
      <family val="2"/>
    </font>
    <font>
      <b/>
      <sz val="10"/>
      <name val="Microsoft GothicNeo"/>
      <family val="2"/>
    </font>
    <font>
      <sz val="10"/>
      <color rgb="FFFF0000"/>
      <name val="Microsoft GothicNeo"/>
      <family val="2"/>
    </font>
    <font>
      <u/>
      <sz val="10"/>
      <color theme="10"/>
      <name val="Microsoft GothicNeo"/>
      <family val="2"/>
    </font>
    <font>
      <u/>
      <sz val="10"/>
      <color theme="1"/>
      <name val="Microsoft GothicNeo"/>
      <family val="2"/>
    </font>
    <font>
      <sz val="8"/>
      <name val="Microsoft GothicNeo"/>
      <family val="2"/>
    </font>
    <font>
      <b/>
      <sz val="10"/>
      <color rgb="FF0070C0"/>
      <name val="Microsoft GothicNeo"/>
      <family val="2"/>
    </font>
    <font>
      <sz val="10"/>
      <color rgb="FF0070C0"/>
      <name val="Microsoft GothicNeo"/>
      <family val="2"/>
    </font>
    <font>
      <sz val="9"/>
      <color theme="1"/>
      <name val="Microsoft GothicNeo"/>
      <family val="2"/>
    </font>
    <font>
      <sz val="9"/>
      <color rgb="FF00B050"/>
      <name val="Microsoft GothicNeo"/>
      <family val="2"/>
    </font>
    <font>
      <b/>
      <sz val="9"/>
      <color rgb="FF0070C0"/>
      <name val="Microsoft GothicNeo"/>
      <family val="2"/>
    </font>
    <font>
      <b/>
      <sz val="9"/>
      <color rgb="FF00B050"/>
      <name val="Microsoft GothicNeo"/>
      <family val="2"/>
    </font>
    <font>
      <b/>
      <sz val="9"/>
      <color theme="1"/>
      <name val="Microsoft GothicNeo"/>
      <family val="2"/>
    </font>
    <font>
      <sz val="9"/>
      <color rgb="FF0070C0"/>
      <name val="Microsoft GothicNeo"/>
      <family val="2"/>
    </font>
    <font>
      <i/>
      <sz val="9"/>
      <color theme="1"/>
      <name val="Microsoft GothicNeo"/>
      <family val="2"/>
    </font>
    <font>
      <b/>
      <sz val="10"/>
      <color theme="1"/>
      <name val="Microsoft GothicNeo"/>
      <family val="2"/>
      <charset val="129"/>
    </font>
  </fonts>
  <fills count="8">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39997558519241921"/>
        <bgColor indexed="64"/>
      </patternFill>
    </fill>
  </fills>
  <borders count="6">
    <border>
      <left/>
      <right/>
      <top/>
      <bottom/>
      <diagonal/>
    </border>
    <border>
      <left/>
      <right/>
      <top/>
      <bottom style="medium">
        <color indexed="64"/>
      </bottom>
      <diagonal/>
    </border>
    <border>
      <left/>
      <right/>
      <top style="medium">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2" tint="-9.9978637043366805E-2"/>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24">
    <xf numFmtId="0" fontId="0" fillId="0" borderId="0"/>
    <xf numFmtId="9" fontId="1" fillId="0" borderId="0" applyFont="0" applyFill="0" applyBorder="0" applyAlignment="0" applyProtection="0"/>
    <xf numFmtId="0" fontId="6" fillId="0" borderId="0"/>
    <xf numFmtId="165" fontId="6" fillId="0" borderId="0" applyFont="0" applyFill="0" applyBorder="0" applyAlignment="0" applyProtection="0"/>
    <xf numFmtId="43" fontId="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5" fontId="6" fillId="0" borderId="0" applyFont="0" applyFill="0" applyBorder="0" applyAlignment="0" applyProtection="0"/>
    <xf numFmtId="43"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43" fontId="7" fillId="0" borderId="0" applyFont="0" applyFill="0" applyBorder="0" applyAlignment="0" applyProtection="0"/>
    <xf numFmtId="165" fontId="7" fillId="0" borderId="0" applyFont="0" applyFill="0" applyBorder="0" applyAlignment="0" applyProtection="0"/>
    <xf numFmtId="43" fontId="6" fillId="0" borderId="0" applyFont="0" applyFill="0" applyBorder="0" applyAlignment="0" applyProtection="0"/>
    <xf numFmtId="164" fontId="6" fillId="0" borderId="0" applyFont="0" applyFill="0" applyBorder="0" applyAlignment="0" applyProtection="0"/>
    <xf numFmtId="0" fontId="5" fillId="0" borderId="0"/>
    <xf numFmtId="0" fontId="5" fillId="0" borderId="0"/>
    <xf numFmtId="0" fontId="5" fillId="0" borderId="0"/>
    <xf numFmtId="0" fontId="5" fillId="0" borderId="0"/>
    <xf numFmtId="0" fontId="6" fillId="0" borderId="0"/>
    <xf numFmtId="0" fontId="5" fillId="0" borderId="0"/>
    <xf numFmtId="0" fontId="11" fillId="0" borderId="0" applyNumberFormat="0" applyFill="0" applyBorder="0" applyAlignment="0" applyProtection="0"/>
    <xf numFmtId="43" fontId="1" fillId="0" borderId="0" applyFont="0" applyFill="0" applyBorder="0" applyAlignment="0" applyProtection="0"/>
  </cellStyleXfs>
  <cellXfs count="73">
    <xf numFmtId="0" fontId="0" fillId="0" borderId="0" xfId="0"/>
    <xf numFmtId="0" fontId="0" fillId="0" borderId="1" xfId="0" applyBorder="1"/>
    <xf numFmtId="0" fontId="3" fillId="0" borderId="2" xfId="0" applyFont="1" applyBorder="1" applyAlignment="1">
      <alignment horizontal="center"/>
    </xf>
    <xf numFmtId="0" fontId="0" fillId="0" borderId="3" xfId="0" applyBorder="1" applyAlignment="1">
      <alignment horizontal="center"/>
    </xf>
    <xf numFmtId="0" fontId="2" fillId="2" borderId="3" xfId="0" applyFont="1" applyFill="1" applyBorder="1" applyAlignment="1">
      <alignment horizontal="center" vertical="center" wrapText="1"/>
    </xf>
    <xf numFmtId="0" fontId="0" fillId="0" borderId="0" xfId="0" applyProtection="1">
      <protection locked="0"/>
    </xf>
    <xf numFmtId="3" fontId="0" fillId="0" borderId="0" xfId="0" applyNumberFormat="1" applyProtection="1">
      <protection locked="0"/>
    </xf>
    <xf numFmtId="0" fontId="0" fillId="0" borderId="0" xfId="0" applyAlignment="1" applyProtection="1">
      <alignment horizontal="center"/>
      <protection locked="0"/>
    </xf>
    <xf numFmtId="3" fontId="0" fillId="0" borderId="0" xfId="0" applyNumberFormat="1" applyAlignment="1" applyProtection="1">
      <alignment horizontal="center"/>
      <protection locked="0"/>
    </xf>
    <xf numFmtId="9" fontId="0" fillId="0" borderId="0" xfId="0" applyNumberFormat="1" applyProtection="1">
      <protection locked="0"/>
    </xf>
    <xf numFmtId="3" fontId="8" fillId="0" borderId="0" xfId="0" applyNumberFormat="1" applyFont="1" applyAlignment="1" applyProtection="1">
      <alignment horizontal="center"/>
      <protection locked="0"/>
    </xf>
    <xf numFmtId="0" fontId="9" fillId="2" borderId="4" xfId="0" applyFont="1" applyFill="1" applyBorder="1" applyAlignment="1" applyProtection="1">
      <alignment horizontal="center" vertical="center" wrapText="1"/>
      <protection locked="0"/>
    </xf>
    <xf numFmtId="0" fontId="11" fillId="0" borderId="0" xfId="22"/>
    <xf numFmtId="0" fontId="0" fillId="3" borderId="0" xfId="0" applyFill="1"/>
    <xf numFmtId="0" fontId="0" fillId="3" borderId="0" xfId="0" quotePrefix="1" applyFill="1"/>
    <xf numFmtId="0" fontId="0" fillId="4" borderId="0" xfId="0" applyFill="1"/>
    <xf numFmtId="9" fontId="0" fillId="3" borderId="0" xfId="1" applyFont="1" applyFill="1"/>
    <xf numFmtId="9" fontId="0" fillId="4" borderId="0" xfId="1" applyFont="1" applyFill="1"/>
    <xf numFmtId="9" fontId="0" fillId="3" borderId="0" xfId="0" applyNumberFormat="1" applyFill="1"/>
    <xf numFmtId="0" fontId="0" fillId="2" borderId="0" xfId="0" applyFill="1"/>
    <xf numFmtId="0" fontId="12" fillId="2" borderId="0" xfId="0" applyFont="1" applyFill="1"/>
    <xf numFmtId="166" fontId="0" fillId="2" borderId="0" xfId="0" applyNumberFormat="1" applyFill="1"/>
    <xf numFmtId="0" fontId="2" fillId="0" borderId="0" xfId="0" applyFont="1" applyProtection="1">
      <protection locked="0"/>
    </xf>
    <xf numFmtId="10" fontId="0" fillId="0" borderId="0" xfId="0" applyNumberFormat="1" applyProtection="1">
      <protection locked="0"/>
    </xf>
    <xf numFmtId="10" fontId="0" fillId="0" borderId="0" xfId="0" applyNumberFormat="1" applyAlignment="1" applyProtection="1">
      <alignment horizontal="center"/>
      <protection locked="0"/>
    </xf>
    <xf numFmtId="0" fontId="2" fillId="0" borderId="0" xfId="0" applyFont="1" applyAlignment="1" applyProtection="1">
      <alignment horizontal="center"/>
      <protection locked="0"/>
    </xf>
    <xf numFmtId="10" fontId="2" fillId="0" borderId="0" xfId="0" applyNumberFormat="1" applyFont="1" applyAlignment="1" applyProtection="1">
      <alignment horizontal="center"/>
      <protection locked="0"/>
    </xf>
    <xf numFmtId="3" fontId="2" fillId="0" borderId="0" xfId="0" applyNumberFormat="1" applyFont="1" applyAlignment="1" applyProtection="1">
      <alignment horizontal="center"/>
      <protection locked="0"/>
    </xf>
    <xf numFmtId="0" fontId="0" fillId="5" borderId="0" xfId="0" applyFill="1" applyProtection="1">
      <protection locked="0"/>
    </xf>
    <xf numFmtId="1" fontId="0" fillId="5" borderId="3" xfId="0" applyNumberFormat="1" applyFill="1" applyBorder="1" applyAlignment="1">
      <alignment horizontal="center"/>
    </xf>
    <xf numFmtId="2" fontId="0" fillId="0" borderId="1" xfId="0" applyNumberFormat="1" applyBorder="1"/>
    <xf numFmtId="2" fontId="0" fillId="0" borderId="0" xfId="0" applyNumberFormat="1"/>
    <xf numFmtId="2" fontId="0" fillId="5" borderId="1" xfId="0" applyNumberFormat="1" applyFill="1" applyBorder="1"/>
    <xf numFmtId="0" fontId="4" fillId="0" borderId="0" xfId="0" applyFont="1" applyProtection="1">
      <protection locked="0"/>
    </xf>
    <xf numFmtId="3" fontId="9" fillId="0" borderId="0" xfId="0" applyNumberFormat="1" applyFont="1" applyAlignment="1" applyProtection="1">
      <alignment horizontal="center"/>
      <protection locked="0"/>
    </xf>
    <xf numFmtId="3" fontId="9" fillId="0" borderId="0" xfId="0" applyNumberFormat="1" applyFont="1" applyAlignment="1" applyProtection="1">
      <alignment horizontal="center" vertical="center"/>
      <protection locked="0"/>
    </xf>
    <xf numFmtId="0" fontId="2" fillId="0" borderId="0" xfId="0" applyFont="1" applyAlignment="1" applyProtection="1">
      <alignment vertical="center"/>
      <protection locked="0"/>
    </xf>
    <xf numFmtId="9" fontId="8" fillId="0" borderId="0" xfId="1" applyFont="1" applyAlignment="1" applyProtection="1">
      <alignment horizontal="center"/>
      <protection locked="0"/>
    </xf>
    <xf numFmtId="10" fontId="0" fillId="5" borderId="0" xfId="0" applyNumberFormat="1" applyFill="1" applyProtection="1">
      <protection locked="0"/>
    </xf>
    <xf numFmtId="0" fontId="10" fillId="5" borderId="0" xfId="0" applyFont="1" applyFill="1" applyProtection="1">
      <protection locked="0"/>
    </xf>
    <xf numFmtId="10" fontId="10" fillId="5" borderId="0" xfId="0" applyNumberFormat="1" applyFont="1" applyFill="1" applyProtection="1">
      <protection locked="0"/>
    </xf>
    <xf numFmtId="0" fontId="2" fillId="5" borderId="0" xfId="0" applyFont="1" applyFill="1" applyProtection="1">
      <protection locked="0"/>
    </xf>
    <xf numFmtId="3" fontId="2" fillId="5" borderId="0" xfId="0" applyNumberFormat="1" applyFont="1" applyFill="1" applyAlignment="1" applyProtection="1">
      <alignment horizontal="center"/>
      <protection locked="0"/>
    </xf>
    <xf numFmtId="0" fontId="16" fillId="0" borderId="0" xfId="0" applyFont="1"/>
    <xf numFmtId="0" fontId="16" fillId="0" borderId="0" xfId="0" applyFont="1" applyAlignment="1">
      <alignment horizontal="center"/>
    </xf>
    <xf numFmtId="0" fontId="17" fillId="0" borderId="0" xfId="0" applyFont="1" applyAlignment="1">
      <alignment horizontal="center"/>
    </xf>
    <xf numFmtId="0" fontId="16" fillId="3" borderId="5" xfId="0" applyFont="1" applyFill="1" applyBorder="1" applyAlignment="1">
      <alignment vertical="center" wrapText="1"/>
    </xf>
    <xf numFmtId="0" fontId="16" fillId="3" borderId="5" xfId="0" applyFont="1" applyFill="1" applyBorder="1" applyAlignment="1">
      <alignment horizontal="center" vertical="center" wrapText="1"/>
    </xf>
    <xf numFmtId="0" fontId="18" fillId="3" borderId="5"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16" fillId="0" borderId="5" xfId="0" applyFont="1" applyBorder="1"/>
    <xf numFmtId="3" fontId="20" fillId="0" borderId="5" xfId="0" applyNumberFormat="1" applyFont="1" applyBorder="1" applyAlignment="1">
      <alignment horizontal="center"/>
    </xf>
    <xf numFmtId="3" fontId="21" fillId="0" borderId="5" xfId="0" applyNumberFormat="1" applyFont="1" applyBorder="1" applyAlignment="1">
      <alignment horizontal="center"/>
    </xf>
    <xf numFmtId="3" fontId="17" fillId="0" borderId="5" xfId="0" applyNumberFormat="1" applyFont="1" applyBorder="1" applyAlignment="1">
      <alignment horizontal="center"/>
    </xf>
    <xf numFmtId="9" fontId="17" fillId="0" borderId="5" xfId="1" applyFont="1" applyBorder="1" applyAlignment="1">
      <alignment horizontal="center"/>
    </xf>
    <xf numFmtId="9" fontId="16" fillId="0" borderId="5" xfId="1" applyFont="1" applyBorder="1" applyAlignment="1">
      <alignment horizontal="center"/>
    </xf>
    <xf numFmtId="0" fontId="16" fillId="0" borderId="0" xfId="0" applyFont="1" applyAlignment="1">
      <alignment horizontal="left"/>
    </xf>
    <xf numFmtId="0" fontId="22" fillId="0" borderId="0" xfId="0" applyFont="1" applyAlignment="1">
      <alignment horizontal="center"/>
    </xf>
    <xf numFmtId="0" fontId="14" fillId="2" borderId="4" xfId="0" applyFont="1" applyFill="1" applyBorder="1" applyAlignment="1" applyProtection="1">
      <alignment horizontal="center" vertical="center" wrapText="1"/>
      <protection locked="0"/>
    </xf>
    <xf numFmtId="3" fontId="15" fillId="0" borderId="0" xfId="0" applyNumberFormat="1" applyFont="1" applyAlignment="1" applyProtection="1">
      <alignment horizontal="center"/>
      <protection locked="0"/>
    </xf>
    <xf numFmtId="9" fontId="15" fillId="0" borderId="0" xfId="1" applyFont="1" applyAlignment="1" applyProtection="1">
      <alignment horizontal="center"/>
      <protection locked="0"/>
    </xf>
    <xf numFmtId="3" fontId="21" fillId="2" borderId="5" xfId="0" applyNumberFormat="1" applyFont="1" applyFill="1" applyBorder="1" applyAlignment="1">
      <alignment horizontal="center"/>
    </xf>
    <xf numFmtId="0" fontId="20" fillId="2" borderId="5" xfId="0" applyFont="1" applyFill="1" applyBorder="1"/>
    <xf numFmtId="3" fontId="20" fillId="2" borderId="5" xfId="0" applyNumberFormat="1" applyFont="1" applyFill="1" applyBorder="1" applyAlignment="1">
      <alignment horizontal="center"/>
    </xf>
    <xf numFmtId="169" fontId="8" fillId="0" borderId="0" xfId="1" applyNumberFormat="1" applyFont="1" applyAlignment="1" applyProtection="1">
      <alignment horizontal="center"/>
      <protection locked="0"/>
    </xf>
    <xf numFmtId="0" fontId="2" fillId="6" borderId="0" xfId="0" applyFont="1" applyFill="1" applyAlignment="1" applyProtection="1">
      <alignment horizontal="center" vertical="center"/>
      <protection locked="0"/>
    </xf>
    <xf numFmtId="3" fontId="9" fillId="6" borderId="0" xfId="0" applyNumberFormat="1" applyFont="1" applyFill="1" applyAlignment="1" applyProtection="1">
      <alignment horizontal="center" vertical="center"/>
      <protection locked="0"/>
    </xf>
    <xf numFmtId="3" fontId="9" fillId="6" borderId="0" xfId="0" applyNumberFormat="1" applyFont="1" applyFill="1" applyAlignment="1" applyProtection="1">
      <alignment horizontal="center" vertical="center" wrapText="1"/>
      <protection locked="0"/>
    </xf>
    <xf numFmtId="3" fontId="0" fillId="3" borderId="0" xfId="0" applyNumberFormat="1" applyFill="1"/>
    <xf numFmtId="170" fontId="0" fillId="0" borderId="0" xfId="23" applyNumberFormat="1" applyFont="1" applyAlignment="1" applyProtection="1">
      <alignment horizontal="center"/>
      <protection locked="0"/>
    </xf>
    <xf numFmtId="0" fontId="23" fillId="0" borderId="4" xfId="0" applyFont="1" applyBorder="1" applyAlignment="1" applyProtection="1">
      <alignment horizontal="center"/>
      <protection locked="0"/>
    </xf>
    <xf numFmtId="0" fontId="23" fillId="0" borderId="4" xfId="0" applyFont="1" applyBorder="1" applyAlignment="1" applyProtection="1">
      <alignment horizontal="center" vertical="center"/>
      <protection locked="0"/>
    </xf>
    <xf numFmtId="0" fontId="9" fillId="7" borderId="4" xfId="0" applyFont="1" applyFill="1" applyBorder="1" applyAlignment="1" applyProtection="1">
      <alignment horizontal="center" vertical="center" wrapText="1"/>
      <protection locked="0"/>
    </xf>
  </cellXfs>
  <cellStyles count="24">
    <cellStyle name="Comma" xfId="23" builtinId="3"/>
    <cellStyle name="Comma 2" xfId="3" xr:uid="{A8EA5766-EB82-4BD9-8BBF-28A2DE8D0D3B}"/>
    <cellStyle name="Hyperlink" xfId="22" builtinId="8"/>
    <cellStyle name="Millares 12" xfId="4" xr:uid="{40813B59-1BD4-47AF-A17D-0D653AFC66F4}"/>
    <cellStyle name="Millares 2" xfId="5" xr:uid="{A17569E4-43DA-4917-9E81-7255F520EF24}"/>
    <cellStyle name="Millares 2 2" xfId="6" xr:uid="{FCBD0E8C-D85A-4FF8-A4EC-1184D989A7EF}"/>
    <cellStyle name="Millares 3" xfId="7" xr:uid="{79D30464-BD5F-4BB5-93A6-182F1F9E46B2}"/>
    <cellStyle name="Millares 4" xfId="8" xr:uid="{7DC92828-5EC2-4C75-9F57-7BD81996E683}"/>
    <cellStyle name="Millares 4 2" xfId="9" xr:uid="{205961B1-8451-4EE5-965F-D543C01B6300}"/>
    <cellStyle name="Millares 4 3" xfId="10" xr:uid="{2826B337-C24A-4014-B57B-649293552760}"/>
    <cellStyle name="Millares 5" xfId="11" xr:uid="{8DDDF99D-C2F2-41F4-A784-3FCD95E3936A}"/>
    <cellStyle name="Millares 6" xfId="12" xr:uid="{A07E19AC-8B5F-49DB-97C0-348B7B8E551C}"/>
    <cellStyle name="Millares 7" xfId="13" xr:uid="{8EAB8A89-E2C2-42CB-804D-257ACCB9F9DD}"/>
    <cellStyle name="Millares 9" xfId="14" xr:uid="{947DC7EC-D4F6-402A-A3C2-AA775A05795C}"/>
    <cellStyle name="Moneda 2" xfId="15" xr:uid="{A75F4C17-5C05-4C70-AA32-19314473B61E}"/>
    <cellStyle name="Normal" xfId="0" builtinId="0"/>
    <cellStyle name="Normal 2" xfId="16" xr:uid="{7042C530-C978-471A-8BD0-43CC91677268}"/>
    <cellStyle name="Normal 2 2" xfId="17" xr:uid="{42A33040-5F6D-42C7-B624-93F88E4D765C}"/>
    <cellStyle name="Normal 2 2 2" xfId="18" xr:uid="{7B005562-22D9-4828-973C-EEE77F30D708}"/>
    <cellStyle name="Normal 2 3" xfId="19" xr:uid="{16CCD1C7-F80B-4385-8EAF-F9A631D617A9}"/>
    <cellStyle name="Normal 3" xfId="20" xr:uid="{957294D3-80AB-41FC-9638-4F61EC91BB64}"/>
    <cellStyle name="Normal 4" xfId="21" xr:uid="{0E9167F3-08E2-44EE-9CB1-4347C6C6F1A0}"/>
    <cellStyle name="Normal 5" xfId="2" xr:uid="{47D880AE-D9E7-4660-BC99-361F342039C6}"/>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236220</xdr:colOff>
      <xdr:row>0</xdr:row>
      <xdr:rowOff>114300</xdr:rowOff>
    </xdr:from>
    <xdr:to>
      <xdr:col>10</xdr:col>
      <xdr:colOff>802640</xdr:colOff>
      <xdr:row>4</xdr:row>
      <xdr:rowOff>106680</xdr:rowOff>
    </xdr:to>
    <xdr:sp macro="" textlink="">
      <xdr:nvSpPr>
        <xdr:cNvPr id="2" name="Rectangle 1">
          <a:extLst>
            <a:ext uri="{FF2B5EF4-FFF2-40B4-BE49-F238E27FC236}">
              <a16:creationId xmlns:a16="http://schemas.microsoft.com/office/drawing/2014/main" id="{6239E956-38C2-47F5-A223-C96EC8FF3B41}"/>
            </a:ext>
          </a:extLst>
        </xdr:cNvPr>
        <xdr:cNvSpPr/>
      </xdr:nvSpPr>
      <xdr:spPr>
        <a:xfrm>
          <a:off x="236220" y="114300"/>
          <a:ext cx="9428480" cy="6629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Y" sz="1100" b="0" i="1" u="none" strike="noStrike">
              <a:solidFill>
                <a:sysClr val="windowText" lastClr="000000"/>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El</a:t>
          </a:r>
          <a:r>
            <a:rPr lang="es-PY" sz="1100" b="0" i="1" u="none" strike="noStrike" baseline="0">
              <a:solidFill>
                <a:sysClr val="windowText" lastClr="000000"/>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 propietario de una casa de electrodomésticos desea saber cual podría ser el mercado de Heladeras en los próximos 5 años. Se conoce el número de Hogares del País, y el % de los que cuentan con una heladera desde el 2005 hasta el 2021. Proyecte el posible mercado de heladeras los próximos 5 años</a:t>
          </a:r>
          <a:endParaRPr lang="es-PY" sz="1100" i="1">
            <a:solidFill>
              <a:sysClr val="windowText" lastClr="000000"/>
            </a:solidFill>
            <a:latin typeface="Microsoft GothicNeo" panose="020B0500000101010101" pitchFamily="34" charset="-127"/>
            <a:ea typeface="Microsoft GothicNeo" panose="020B0500000101010101" pitchFamily="34" charset="-127"/>
            <a:cs typeface="Microsoft GothicNeo" panose="020B0500000101010101" pitchFamily="34" charset="-127"/>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236220</xdr:colOff>
      <xdr:row>0</xdr:row>
      <xdr:rowOff>99061</xdr:rowOff>
    </xdr:from>
    <xdr:to>
      <xdr:col>14</xdr:col>
      <xdr:colOff>571500</xdr:colOff>
      <xdr:row>4</xdr:row>
      <xdr:rowOff>84668</xdr:rowOff>
    </xdr:to>
    <xdr:sp macro="" textlink="">
      <xdr:nvSpPr>
        <xdr:cNvPr id="2" name="Rectangle 1">
          <a:extLst>
            <a:ext uri="{FF2B5EF4-FFF2-40B4-BE49-F238E27FC236}">
              <a16:creationId xmlns:a16="http://schemas.microsoft.com/office/drawing/2014/main" id="{FD757981-C15C-48AA-B31A-E44A2A1AFD9D}"/>
            </a:ext>
          </a:extLst>
        </xdr:cNvPr>
        <xdr:cNvSpPr/>
      </xdr:nvSpPr>
      <xdr:spPr>
        <a:xfrm>
          <a:off x="845820" y="99061"/>
          <a:ext cx="9428480" cy="66294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Y" sz="1600" b="0" i="1" u="none" strike="noStrike">
              <a:solidFill>
                <a:sysClr val="windowText" lastClr="000000"/>
              </a:solidFill>
              <a:effectLst/>
              <a:latin typeface="+mn-lt"/>
              <a:ea typeface="+mn-ea"/>
              <a:cs typeface="+mn-cs"/>
            </a:rPr>
            <a:t>Una compañía desea hacer predicciones del valor anual de sus ventas totales en cierto país a partir de la relación de éstas y el PIB nacional. Para investigar la relación cuenta con los siguientes datos 2011 a 2022:</a:t>
          </a:r>
          <a:r>
            <a:rPr lang="es-PY" sz="1600" i="1">
              <a:solidFill>
                <a:sysClr val="windowText" lastClr="000000"/>
              </a:solidFill>
            </a:rPr>
            <a:t> </a:t>
          </a:r>
        </a:p>
      </xdr:txBody>
    </xdr:sp>
    <xdr:clientData/>
  </xdr:twoCellAnchor>
  <xdr:twoCellAnchor>
    <xdr:from>
      <xdr:col>6</xdr:col>
      <xdr:colOff>420793</xdr:colOff>
      <xdr:row>6</xdr:row>
      <xdr:rowOff>12699</xdr:rowOff>
    </xdr:from>
    <xdr:to>
      <xdr:col>14</xdr:col>
      <xdr:colOff>143933</xdr:colOff>
      <xdr:row>12</xdr:row>
      <xdr:rowOff>128693</xdr:rowOff>
    </xdr:to>
    <xdr:sp macro="" textlink="">
      <xdr:nvSpPr>
        <xdr:cNvPr id="3" name="Rectangle 2">
          <a:extLst>
            <a:ext uri="{FF2B5EF4-FFF2-40B4-BE49-F238E27FC236}">
              <a16:creationId xmlns:a16="http://schemas.microsoft.com/office/drawing/2014/main" id="{5897BF83-D324-4327-A530-98ECB467912C}"/>
            </a:ext>
          </a:extLst>
        </xdr:cNvPr>
        <xdr:cNvSpPr/>
      </xdr:nvSpPr>
      <xdr:spPr>
        <a:xfrm>
          <a:off x="5246793" y="1198032"/>
          <a:ext cx="4599940" cy="113199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s-PY" sz="1200" b="0" i="0" u="none" strike="noStrike">
              <a:solidFill>
                <a:sysClr val="windowText" lastClr="000000"/>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El</a:t>
          </a:r>
          <a:r>
            <a:rPr lang="es-PY" sz="1200" b="0" i="0" u="none" strike="noStrike" baseline="0">
              <a:solidFill>
                <a:sysClr val="windowText" lastClr="000000"/>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 Gobierno anunció que el crecimiento del PIB para el 2001 tendría un aumento del 2,8% .</a:t>
          </a:r>
        </a:p>
        <a:p>
          <a:pPr algn="l"/>
          <a:endParaRPr lang="es-PY" sz="1200" b="0" i="0" u="none" strike="noStrike" baseline="0">
            <a:solidFill>
              <a:sysClr val="windowText" lastClr="000000"/>
            </a:solidFill>
            <a:effectLst/>
            <a:latin typeface="Microsoft GothicNeo" panose="020B0500000101010101" pitchFamily="34" charset="-127"/>
            <a:ea typeface="Microsoft GothicNeo" panose="020B0500000101010101" pitchFamily="34" charset="-127"/>
            <a:cs typeface="Microsoft GothicNeo" panose="020B0500000101010101" pitchFamily="34" charset="-127"/>
          </a:endParaRPr>
        </a:p>
        <a:p>
          <a:pPr algn="l"/>
          <a:r>
            <a:rPr lang="es-PY" sz="1200" b="0" i="0" u="none" strike="noStrike" baseline="0">
              <a:solidFill>
                <a:sysClr val="windowText" lastClr="000000"/>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Se pide calcular cual podría ser la proyección de ventas para el 2001</a:t>
          </a:r>
          <a:endParaRPr lang="es-PY" sz="1200">
            <a:solidFill>
              <a:sysClr val="windowText" lastClr="000000"/>
            </a:solidFill>
            <a:latin typeface="Microsoft GothicNeo" panose="020B0500000101010101" pitchFamily="34" charset="-127"/>
            <a:ea typeface="Microsoft GothicNeo" panose="020B0500000101010101" pitchFamily="34" charset="-127"/>
            <a:cs typeface="Microsoft GothicNeo" panose="020B0500000101010101" pitchFamily="34" charset="-127"/>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167640</xdr:colOff>
      <xdr:row>1</xdr:row>
      <xdr:rowOff>7620</xdr:rowOff>
    </xdr:from>
    <xdr:to>
      <xdr:col>11</xdr:col>
      <xdr:colOff>899160</xdr:colOff>
      <xdr:row>13</xdr:row>
      <xdr:rowOff>142875</xdr:rowOff>
    </xdr:to>
    <xdr:sp macro="" textlink="">
      <xdr:nvSpPr>
        <xdr:cNvPr id="2" name="Rectangle 1">
          <a:extLst>
            <a:ext uri="{FF2B5EF4-FFF2-40B4-BE49-F238E27FC236}">
              <a16:creationId xmlns:a16="http://schemas.microsoft.com/office/drawing/2014/main" id="{63528ABA-83E1-4C2C-81E0-F836469785E6}"/>
            </a:ext>
          </a:extLst>
        </xdr:cNvPr>
        <xdr:cNvSpPr/>
      </xdr:nvSpPr>
      <xdr:spPr>
        <a:xfrm>
          <a:off x="777240" y="179070"/>
          <a:ext cx="13790295" cy="2192655"/>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i="1">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Una empresa importadora de vehiculos lo contrata a Uds</a:t>
          </a:r>
          <a:r>
            <a:rPr lang="en-US" sz="1200" i="1"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 como consultor, pues </a:t>
          </a:r>
          <a:r>
            <a:rPr lang="en-US" sz="1200" i="1">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desea saber la tendencia que tendrían los vehículos hibridos</a:t>
          </a:r>
          <a:r>
            <a:rPr lang="en-US" sz="1200" i="1"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 o electricos en el futuro</a:t>
          </a:r>
          <a:r>
            <a:rPr lang="en-US" sz="1200" i="1">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i="1">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Se obtuvo la importación de estas unidades dentro del período 2017 al 2021, y se desea saber cual podía ser la tendencia de crecimiento, y si tiene alguna relación con el crecimiento del transporte propio de los hogares encuestados, o sobre</a:t>
          </a:r>
          <a:r>
            <a:rPr lang="en-US" sz="1200" i="1"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 el PIB per capita. Se obtuvo la cantidad de hogares y el % que cuenta con vehiculo propio del INE, y el PIB per capita de las estadisticas del BCP. </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i="1"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 Esta empresa tiene el 15% de participacion de mercado histórico.</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i="1"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i="1"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RESOLVER:</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200" i="1"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Cual podría ser el mercado posible de vehiculos hibridos/electricos para los proximos 5 años.</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200" i="1"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Cuantos autos podría importar en los siguientes años para la venta. </a:t>
          </a: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200" i="1"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Cuanto sería el ingreso de este rubro, si el promedio de venta del vehiculo es de 28.000 USD.</a:t>
          </a:r>
          <a:endParaRPr lang="es-PY" sz="1200" i="1">
            <a:solidFill>
              <a:schemeClr val="tx1"/>
            </a:solidFill>
            <a:latin typeface="Microsoft GothicNeo" panose="020B0500000101010101" pitchFamily="34" charset="-127"/>
            <a:ea typeface="Microsoft GothicNeo" panose="020B0500000101010101" pitchFamily="34" charset="-127"/>
            <a:cs typeface="Microsoft GothicNeo" panose="020B0500000101010101" pitchFamily="34" charset="-127"/>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318711</xdr:colOff>
      <xdr:row>0</xdr:row>
      <xdr:rowOff>123955</xdr:rowOff>
    </xdr:from>
    <xdr:to>
      <xdr:col>7</xdr:col>
      <xdr:colOff>1202267</xdr:colOff>
      <xdr:row>15</xdr:row>
      <xdr:rowOff>1</xdr:rowOff>
    </xdr:to>
    <xdr:sp macro="" textlink="">
      <xdr:nvSpPr>
        <xdr:cNvPr id="2" name="Rectangle 1">
          <a:extLst>
            <a:ext uri="{FF2B5EF4-FFF2-40B4-BE49-F238E27FC236}">
              <a16:creationId xmlns:a16="http://schemas.microsoft.com/office/drawing/2014/main" id="{8092A571-627C-40D7-B19F-260B139416F1}"/>
            </a:ext>
          </a:extLst>
        </xdr:cNvPr>
        <xdr:cNvSpPr/>
      </xdr:nvSpPr>
      <xdr:spPr>
        <a:xfrm>
          <a:off x="318711" y="123955"/>
          <a:ext cx="10332356" cy="2416046"/>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Una empresa desea incursionar en el rubro de cementerios. </a:t>
          </a:r>
          <a:r>
            <a:rPr lang="en-US" sz="1100"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Los planes a ofrecer son familiares, es decir, se abona cuotas por familia - a un precio estimado a  550.000 Gs anuales, para hasta 2 espacios por familia.</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Su publico objetivo está en el segmento alto a medio, y pudo obtener el % de la población que se encuentra en dichas franjas.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Cuenta con los siguientes datos del Censo: Población de la ciudad , la tasa de natalidad y mortalidad. A traves de una encuesta pudo obtener que el 62.73 % no esta suscripto a ningun plan de Cementerios, y el 49,28 % estaba interesado en este tipo de planes.</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tx1"/>
              </a:solidFill>
              <a:effectLst/>
              <a:latin typeface="Microsoft GothicNeo" panose="020B0500000101010101" pitchFamily="34" charset="-127"/>
              <a:ea typeface="Microsoft GothicNeo" panose="020B0500000101010101" pitchFamily="34" charset="-127"/>
              <a:cs typeface="Microsoft GothicNeo" panose="020B0500000101010101" pitchFamily="34" charset="-127"/>
            </a:rPr>
            <a:t>Como es un rubro nuevo, esta empresa estima que podrá abarcar el 30% del mercado total</a:t>
          </a:r>
        </a:p>
        <a:p>
          <a:pPr marL="0" marR="0" lvl="0" indent="0" algn="l" defTabSz="914400" eaLnBrk="1" fontAlgn="auto" latinLnBrk="0" hangingPunct="1">
            <a:lnSpc>
              <a:spcPct val="100000"/>
            </a:lnSpc>
            <a:spcBef>
              <a:spcPts val="0"/>
            </a:spcBef>
            <a:spcAft>
              <a:spcPts val="0"/>
            </a:spcAft>
            <a:buClrTx/>
            <a:buSzTx/>
            <a:buFontTx/>
            <a:buNone/>
            <a:tabLst/>
            <a:defRPr/>
          </a:pPr>
          <a:endParaRPr lang="es-PY" sz="1100">
            <a:solidFill>
              <a:schemeClr val="tx1"/>
            </a:solidFill>
            <a:latin typeface="Microsoft GothicNeo" panose="020B0500000101010101" pitchFamily="34" charset="-127"/>
            <a:ea typeface="Microsoft GothicNeo" panose="020B0500000101010101" pitchFamily="34" charset="-127"/>
            <a:cs typeface="Microsoft GothicNeo" panose="020B0500000101010101" pitchFamily="34" charset="-127"/>
          </a:endParaRPr>
        </a:p>
        <a:p>
          <a:pPr marL="0" marR="0" lvl="0" indent="0" algn="l" defTabSz="914400" eaLnBrk="1" fontAlgn="auto" latinLnBrk="0" hangingPunct="1">
            <a:lnSpc>
              <a:spcPct val="100000"/>
            </a:lnSpc>
            <a:spcBef>
              <a:spcPts val="0"/>
            </a:spcBef>
            <a:spcAft>
              <a:spcPts val="0"/>
            </a:spcAft>
            <a:buClrTx/>
            <a:buSzTx/>
            <a:buFontTx/>
            <a:buNone/>
            <a:tabLst/>
            <a:defRPr/>
          </a:pPr>
          <a:r>
            <a:rPr lang="es-PY" sz="1100">
              <a:solidFill>
                <a:schemeClr val="tx1"/>
              </a:solidFill>
              <a:latin typeface="Microsoft GothicNeo" panose="020B0500000101010101" pitchFamily="34" charset="-127"/>
              <a:ea typeface="Microsoft GothicNeo" panose="020B0500000101010101" pitchFamily="34" charset="-127"/>
              <a:cs typeface="Microsoft GothicNeo" panose="020B0500000101010101" pitchFamily="34" charset="-127"/>
            </a:rPr>
            <a:t>Con estos</a:t>
          </a:r>
          <a:r>
            <a:rPr lang="es-PY" sz="1100" baseline="0">
              <a:solidFill>
                <a:schemeClr val="tx1"/>
              </a:solidFill>
              <a:latin typeface="Microsoft GothicNeo" panose="020B0500000101010101" pitchFamily="34" charset="-127"/>
              <a:ea typeface="Microsoft GothicNeo" panose="020B0500000101010101" pitchFamily="34" charset="-127"/>
              <a:cs typeface="Microsoft GothicNeo" panose="020B0500000101010101" pitchFamily="34" charset="-127"/>
            </a:rPr>
            <a:t> datos, la empresa nos pide:</a:t>
          </a:r>
        </a:p>
        <a:p>
          <a:pPr marL="0" marR="0" lvl="0" indent="0" algn="l" defTabSz="914400" eaLnBrk="1" fontAlgn="auto" latinLnBrk="0" hangingPunct="1">
            <a:lnSpc>
              <a:spcPct val="100000"/>
            </a:lnSpc>
            <a:spcBef>
              <a:spcPts val="0"/>
            </a:spcBef>
            <a:spcAft>
              <a:spcPts val="0"/>
            </a:spcAft>
            <a:buClrTx/>
            <a:buSzTx/>
            <a:buFontTx/>
            <a:buNone/>
            <a:tabLst/>
            <a:defRPr/>
          </a:pPr>
          <a:r>
            <a:rPr lang="es-PY" sz="1100" baseline="0">
              <a:solidFill>
                <a:schemeClr val="tx1"/>
              </a:solidFill>
              <a:latin typeface="Microsoft GothicNeo" panose="020B0500000101010101" pitchFamily="34" charset="-127"/>
              <a:ea typeface="Microsoft GothicNeo" panose="020B0500000101010101" pitchFamily="34" charset="-127"/>
              <a:cs typeface="Microsoft GothicNeo" panose="020B0500000101010101" pitchFamily="34" charset="-127"/>
            </a:rPr>
            <a:t>- Cuantificar la demanda de los proximos 10 años</a:t>
          </a:r>
        </a:p>
        <a:p>
          <a:pPr marL="0" marR="0" lvl="0" indent="0" algn="l" defTabSz="914400" eaLnBrk="1" fontAlgn="auto" latinLnBrk="0" hangingPunct="1">
            <a:lnSpc>
              <a:spcPct val="100000"/>
            </a:lnSpc>
            <a:spcBef>
              <a:spcPts val="0"/>
            </a:spcBef>
            <a:spcAft>
              <a:spcPts val="0"/>
            </a:spcAft>
            <a:buClrTx/>
            <a:buSzTx/>
            <a:buFontTx/>
            <a:buNone/>
            <a:tabLst/>
            <a:defRPr/>
          </a:pPr>
          <a:r>
            <a:rPr lang="es-PY" sz="1100" baseline="0">
              <a:solidFill>
                <a:schemeClr val="tx1"/>
              </a:solidFill>
              <a:latin typeface="Microsoft GothicNeo" panose="020B0500000101010101" pitchFamily="34" charset="-127"/>
              <a:ea typeface="Microsoft GothicNeo" panose="020B0500000101010101" pitchFamily="34" charset="-127"/>
              <a:cs typeface="Microsoft GothicNeo" panose="020B0500000101010101" pitchFamily="34" charset="-127"/>
            </a:rPr>
            <a:t>- Cuantos planes podría vender la empresa los próximos años , y cual podría ser su ingreso con la tarifa deseada (550.000 Gs/año)</a:t>
          </a:r>
          <a:endParaRPr lang="es-PY" sz="1100">
            <a:solidFill>
              <a:schemeClr val="tx1"/>
            </a:solidFill>
            <a:latin typeface="Microsoft GothicNeo" panose="020B0500000101010101" pitchFamily="34" charset="-127"/>
            <a:ea typeface="Microsoft GothicNeo" panose="020B0500000101010101" pitchFamily="34" charset="-127"/>
            <a:cs typeface="Microsoft GothicNeo" panose="020B0500000101010101" pitchFamily="34" charset="-127"/>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208280</xdr:colOff>
      <xdr:row>0</xdr:row>
      <xdr:rowOff>119938</xdr:rowOff>
    </xdr:from>
    <xdr:to>
      <xdr:col>14</xdr:col>
      <xdr:colOff>51274</xdr:colOff>
      <xdr:row>10</xdr:row>
      <xdr:rowOff>132080</xdr:rowOff>
    </xdr:to>
    <xdr:sp macro="" textlink="">
      <xdr:nvSpPr>
        <xdr:cNvPr id="2" name="Rectangle 1">
          <a:extLst>
            <a:ext uri="{FF2B5EF4-FFF2-40B4-BE49-F238E27FC236}">
              <a16:creationId xmlns:a16="http://schemas.microsoft.com/office/drawing/2014/main" id="{8FF7DA62-CA0B-428B-A4C0-38CA309B9871}"/>
            </a:ext>
          </a:extLst>
        </xdr:cNvPr>
        <xdr:cNvSpPr/>
      </xdr:nvSpPr>
      <xdr:spPr>
        <a:xfrm>
          <a:off x="208280" y="119938"/>
          <a:ext cx="8377394" cy="16885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PY" sz="1100">
              <a:latin typeface="Microsoft GothicNeo" panose="020B0500000101010101" pitchFamily="34" charset="-127"/>
              <a:ea typeface="Microsoft GothicNeo" panose="020B0500000101010101" pitchFamily="34" charset="-127"/>
              <a:cs typeface="Microsoft GothicNeo" panose="020B0500000101010101" pitchFamily="34" charset="-127"/>
            </a:rPr>
            <a:t>En</a:t>
          </a:r>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 la ciudad de Villarrica se estiman </a:t>
          </a:r>
          <a:r>
            <a:rPr lang="es-PY" sz="1100" baseline="0">
              <a:solidFill>
                <a:srgbClr val="FF0000"/>
              </a:solidFill>
              <a:latin typeface="Microsoft GothicNeo" panose="020B0500000101010101" pitchFamily="34" charset="-127"/>
              <a:ea typeface="Microsoft GothicNeo" panose="020B0500000101010101" pitchFamily="34" charset="-127"/>
              <a:cs typeface="Microsoft GothicNeo" panose="020B0500000101010101" pitchFamily="34" charset="-127"/>
            </a:rPr>
            <a:t>60.000 habitantes</a:t>
          </a:r>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 y con un promedio de </a:t>
          </a:r>
          <a:r>
            <a:rPr lang="es-PY" sz="1100" baseline="0">
              <a:solidFill>
                <a:srgbClr val="FF0000"/>
              </a:solidFill>
              <a:latin typeface="Microsoft GothicNeo" panose="020B0500000101010101" pitchFamily="34" charset="-127"/>
              <a:ea typeface="Microsoft GothicNeo" panose="020B0500000101010101" pitchFamily="34" charset="-127"/>
              <a:cs typeface="Microsoft GothicNeo" panose="020B0500000101010101" pitchFamily="34" charset="-127"/>
            </a:rPr>
            <a:t>3.5 integrantes por familia</a:t>
          </a:r>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  La empresa PUERTAS CANGREJO quiere incursionar en la venta de puertas hechas de PVC, las cuales pueden ser </a:t>
          </a:r>
          <a:r>
            <a:rPr lang="es-PY" sz="1100" baseline="0">
              <a:solidFill>
                <a:srgbClr val="FF0000"/>
              </a:solidFill>
              <a:latin typeface="Microsoft GothicNeo" panose="020B0500000101010101" pitchFamily="34" charset="-127"/>
              <a:ea typeface="Microsoft GothicNeo" panose="020B0500000101010101" pitchFamily="34" charset="-127"/>
              <a:cs typeface="Microsoft GothicNeo" panose="020B0500000101010101" pitchFamily="34" charset="-127"/>
            </a:rPr>
            <a:t>adquiridas por hogares </a:t>
          </a:r>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cuyo ingreso sea mayor a </a:t>
          </a:r>
          <a:r>
            <a:rPr lang="es-PY" sz="1100" baseline="0">
              <a:solidFill>
                <a:srgbClr val="FF0000"/>
              </a:solidFill>
              <a:latin typeface="Microsoft GothicNeo" panose="020B0500000101010101" pitchFamily="34" charset="-127"/>
              <a:ea typeface="Microsoft GothicNeo" panose="020B0500000101010101" pitchFamily="34" charset="-127"/>
              <a:cs typeface="Microsoft GothicNeo" panose="020B0500000101010101" pitchFamily="34" charset="-127"/>
            </a:rPr>
            <a:t>3 salarios minimos</a:t>
          </a:r>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 Segun estadisticas y censos, el </a:t>
          </a:r>
          <a:r>
            <a:rPr lang="es-PY" sz="1100" baseline="0">
              <a:solidFill>
                <a:srgbClr val="FF0000"/>
              </a:solidFill>
              <a:latin typeface="Microsoft GothicNeo" panose="020B0500000101010101" pitchFamily="34" charset="-127"/>
              <a:ea typeface="Microsoft GothicNeo" panose="020B0500000101010101" pitchFamily="34" charset="-127"/>
              <a:cs typeface="Microsoft GothicNeo" panose="020B0500000101010101" pitchFamily="34" charset="-127"/>
            </a:rPr>
            <a:t>45% de los hogares en Villarrica </a:t>
          </a:r>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cuentan con ese ingreso. Se hizo una prueba piloto con </a:t>
          </a:r>
          <a:r>
            <a:rPr lang="es-PY" sz="1100" baseline="0">
              <a:solidFill>
                <a:srgbClr val="FF0000"/>
              </a:solidFill>
              <a:latin typeface="Microsoft GothicNeo" panose="020B0500000101010101" pitchFamily="34" charset="-127"/>
              <a:ea typeface="Microsoft GothicNeo" panose="020B0500000101010101" pitchFamily="34" charset="-127"/>
              <a:cs typeface="Microsoft GothicNeo" panose="020B0500000101010101" pitchFamily="34" charset="-127"/>
            </a:rPr>
            <a:t>40 personas</a:t>
          </a:r>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 de las cuales </a:t>
          </a:r>
          <a:r>
            <a:rPr lang="es-PY" sz="1100" baseline="0">
              <a:solidFill>
                <a:srgbClr val="FF0000"/>
              </a:solidFill>
              <a:latin typeface="Microsoft GothicNeo" panose="020B0500000101010101" pitchFamily="34" charset="-127"/>
              <a:ea typeface="Microsoft GothicNeo" panose="020B0500000101010101" pitchFamily="34" charset="-127"/>
              <a:cs typeface="Microsoft GothicNeo" panose="020B0500000101010101" pitchFamily="34" charset="-127"/>
            </a:rPr>
            <a:t>19</a:t>
          </a:r>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 dijeron que usuarían este tipo de puertas, mientras que </a:t>
          </a:r>
          <a:r>
            <a:rPr lang="es-PY" sz="1100" baseline="0">
              <a:solidFill>
                <a:srgbClr val="FF0000"/>
              </a:solidFill>
              <a:latin typeface="Microsoft GothicNeo" panose="020B0500000101010101" pitchFamily="34" charset="-127"/>
              <a:ea typeface="Microsoft GothicNeo" panose="020B0500000101010101" pitchFamily="34" charset="-127"/>
              <a:cs typeface="Microsoft GothicNeo" panose="020B0500000101010101" pitchFamily="34" charset="-127"/>
            </a:rPr>
            <a:t>21</a:t>
          </a:r>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 dijeron que no. La Empresa tolera un error máximo del </a:t>
          </a:r>
          <a:r>
            <a:rPr lang="es-PY" sz="1100" baseline="0">
              <a:solidFill>
                <a:srgbClr val="FF0000"/>
              </a:solidFill>
              <a:latin typeface="Microsoft GothicNeo" panose="020B0500000101010101" pitchFamily="34" charset="-127"/>
              <a:ea typeface="Microsoft GothicNeo" panose="020B0500000101010101" pitchFamily="34" charset="-127"/>
              <a:cs typeface="Microsoft GothicNeo" panose="020B0500000101010101" pitchFamily="34" charset="-127"/>
            </a:rPr>
            <a:t>10%. El nivel de confianza esperado es del 95%</a:t>
          </a:r>
        </a:p>
        <a:p>
          <a:pPr algn="l"/>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A cuantas personas deberíamos encuestar para tener una mejor aproximación?</a:t>
          </a:r>
          <a:endParaRPr lang="es-PY" sz="1100">
            <a:latin typeface="Microsoft GothicNeo" panose="020B0500000101010101" pitchFamily="34" charset="-127"/>
            <a:ea typeface="Microsoft GothicNeo" panose="020B0500000101010101" pitchFamily="34" charset="-127"/>
            <a:cs typeface="Microsoft GothicNeo" panose="020B0500000101010101" pitchFamily="34" charset="-127"/>
          </a:endParaRPr>
        </a:p>
      </xdr:txBody>
    </xdr:sp>
    <xdr:clientData/>
  </xdr:twoCellAnchor>
  <xdr:twoCellAnchor>
    <xdr:from>
      <xdr:col>1</xdr:col>
      <xdr:colOff>27940</xdr:colOff>
      <xdr:row>12</xdr:row>
      <xdr:rowOff>19102</xdr:rowOff>
    </xdr:from>
    <xdr:to>
      <xdr:col>8</xdr:col>
      <xdr:colOff>314960</xdr:colOff>
      <xdr:row>18</xdr:row>
      <xdr:rowOff>84324</xdr:rowOff>
    </xdr:to>
    <mc:AlternateContent xmlns:mc="http://schemas.openxmlformats.org/markup-compatibility/2006" xmlns:a14="http://schemas.microsoft.com/office/drawing/2010/main">
      <mc:Choice Requires="a14">
        <xdr:sp macro="" textlink="">
          <xdr:nvSpPr>
            <xdr:cNvPr id="3" name="TextBox 11">
              <a:extLst>
                <a:ext uri="{FF2B5EF4-FFF2-40B4-BE49-F238E27FC236}">
                  <a16:creationId xmlns:a16="http://schemas.microsoft.com/office/drawing/2014/main" id="{4FC64DCC-362C-460E-A35E-6D7E25D49BE4}"/>
                </a:ext>
              </a:extLst>
            </xdr:cNvPr>
            <xdr:cNvSpPr txBox="1"/>
          </xdr:nvSpPr>
          <xdr:spPr>
            <a:xfrm>
              <a:off x="637540" y="2030782"/>
              <a:ext cx="4554220" cy="1071062"/>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m:rPr>
                        <m:sty m:val="p"/>
                      </m:rPr>
                      <a:rPr lang="es-PY" sz="3200" b="0" i="0">
                        <a:solidFill>
                          <a:srgbClr val="3494BA"/>
                        </a:solidFill>
                        <a:latin typeface="Cambria Math" panose="02040503050406030204" pitchFamily="18" charset="0"/>
                      </a:rPr>
                      <m:t>n</m:t>
                    </m:r>
                    <m:r>
                      <a:rPr lang="es-PY" sz="3200" i="0">
                        <a:solidFill>
                          <a:srgbClr val="3494BA"/>
                        </a:solidFill>
                        <a:latin typeface="Cambria Math" panose="02040503050406030204" pitchFamily="18" charset="0"/>
                      </a:rPr>
                      <m:t>=</m:t>
                    </m:r>
                    <m:f>
                      <m:fPr>
                        <m:ctrlPr>
                          <a:rPr lang="es-PY" sz="3200" i="1">
                            <a:solidFill>
                              <a:srgbClr val="3494BA"/>
                            </a:solidFill>
                            <a:latin typeface="Cambria Math" panose="02040503050406030204" pitchFamily="18" charset="0"/>
                          </a:rPr>
                        </m:ctrlPr>
                      </m:fPr>
                      <m:num>
                        <m:sSup>
                          <m:sSupPr>
                            <m:ctrlPr>
                              <a:rPr lang="es-PY" sz="3200" i="1">
                                <a:solidFill>
                                  <a:srgbClr val="3494BA"/>
                                </a:solidFill>
                                <a:latin typeface="Cambria Math" panose="02040503050406030204" pitchFamily="18" charset="0"/>
                                <a:ea typeface="Cambria Math" panose="02040503050406030204" pitchFamily="18" charset="0"/>
                              </a:rPr>
                            </m:ctrlPr>
                          </m:sSupPr>
                          <m:e>
                            <m:r>
                              <m:rPr>
                                <m:sty m:val="p"/>
                              </m:rPr>
                              <a:rPr lang="es-PY" sz="3200" b="0" i="0">
                                <a:solidFill>
                                  <a:srgbClr val="3494BA"/>
                                </a:solidFill>
                                <a:latin typeface="Cambria Math" panose="02040503050406030204" pitchFamily="18" charset="0"/>
                                <a:ea typeface="Cambria Math" panose="02040503050406030204" pitchFamily="18" charset="0"/>
                              </a:rPr>
                              <m:t>N</m:t>
                            </m:r>
                            <m:r>
                              <a:rPr lang="es-PY" sz="3200" b="0" i="0">
                                <a:solidFill>
                                  <a:srgbClr val="3494BA"/>
                                </a:solidFill>
                                <a:latin typeface="Cambria Math" panose="02040503050406030204" pitchFamily="18" charset="0"/>
                                <a:ea typeface="Cambria Math" panose="02040503050406030204" pitchFamily="18" charset="0"/>
                              </a:rPr>
                              <m:t> </m:t>
                            </m:r>
                            <m:r>
                              <m:rPr>
                                <m:sty m:val="p"/>
                              </m:rPr>
                              <a:rPr lang="es-PY" sz="3200" b="0" i="0">
                                <a:solidFill>
                                  <a:srgbClr val="3494BA"/>
                                </a:solidFill>
                                <a:latin typeface="Cambria Math" panose="02040503050406030204" pitchFamily="18" charset="0"/>
                                <a:ea typeface="Cambria Math" panose="02040503050406030204" pitchFamily="18" charset="0"/>
                              </a:rPr>
                              <m:t>Z</m:t>
                            </m:r>
                          </m:e>
                          <m:sup>
                            <m:r>
                              <a:rPr lang="es-PY" sz="3200" i="0">
                                <a:solidFill>
                                  <a:srgbClr val="3494BA"/>
                                </a:solidFill>
                                <a:latin typeface="Cambria Math" panose="02040503050406030204" pitchFamily="18" charset="0"/>
                                <a:ea typeface="Cambria Math" panose="02040503050406030204" pitchFamily="18" charset="0"/>
                              </a:rPr>
                              <m:t>2</m:t>
                            </m:r>
                          </m:sup>
                        </m:sSup>
                        <m:r>
                          <a:rPr lang="es-PY" sz="3200" b="0" i="1">
                            <a:solidFill>
                              <a:srgbClr val="3494BA"/>
                            </a:solidFill>
                            <a:latin typeface="Cambria Math" panose="02040503050406030204" pitchFamily="18" charset="0"/>
                            <a:ea typeface="Cambria Math" panose="02040503050406030204" pitchFamily="18" charset="0"/>
                          </a:rPr>
                          <m:t>𝑝</m:t>
                        </m:r>
                        <m:r>
                          <a:rPr lang="es-PY" sz="3200" b="0" i="1">
                            <a:solidFill>
                              <a:srgbClr val="3494BA"/>
                            </a:solidFill>
                            <a:latin typeface="Cambria Math" panose="02040503050406030204" pitchFamily="18" charset="0"/>
                            <a:ea typeface="Cambria Math" panose="02040503050406030204" pitchFamily="18" charset="0"/>
                          </a:rPr>
                          <m:t> </m:t>
                        </m:r>
                        <m:r>
                          <a:rPr lang="es-PY" sz="3200" b="0" i="1">
                            <a:solidFill>
                              <a:srgbClr val="3494BA"/>
                            </a:solidFill>
                            <a:latin typeface="Cambria Math" panose="02040503050406030204" pitchFamily="18" charset="0"/>
                            <a:ea typeface="Cambria Math" panose="02040503050406030204" pitchFamily="18" charset="0"/>
                          </a:rPr>
                          <m:t>𝑞</m:t>
                        </m:r>
                        <m:r>
                          <a:rPr lang="es-PY" sz="3200" b="0" i="1">
                            <a:solidFill>
                              <a:srgbClr val="3494BA"/>
                            </a:solidFill>
                            <a:latin typeface="Cambria Math" panose="02040503050406030204" pitchFamily="18" charset="0"/>
                            <a:ea typeface="Cambria Math" panose="02040503050406030204" pitchFamily="18" charset="0"/>
                          </a:rPr>
                          <m:t> </m:t>
                        </m:r>
                      </m:num>
                      <m:den>
                        <m:sSup>
                          <m:sSupPr>
                            <m:ctrlPr>
                              <a:rPr lang="es-PY" sz="3200" i="1">
                                <a:solidFill>
                                  <a:srgbClr val="3494BA"/>
                                </a:solidFill>
                                <a:latin typeface="Cambria Math" panose="02040503050406030204" pitchFamily="18" charset="0"/>
                              </a:rPr>
                            </m:ctrlPr>
                          </m:sSupPr>
                          <m:e>
                            <m:r>
                              <m:rPr>
                                <m:sty m:val="p"/>
                              </m:rPr>
                              <a:rPr lang="es-PY" sz="3200" b="0" i="0">
                                <a:solidFill>
                                  <a:srgbClr val="3494BA"/>
                                </a:solidFill>
                                <a:latin typeface="Cambria Math" panose="02040503050406030204" pitchFamily="18" charset="0"/>
                              </a:rPr>
                              <m:t>E</m:t>
                            </m:r>
                          </m:e>
                          <m:sup>
                            <m:r>
                              <a:rPr lang="es-PY" sz="3200" i="0">
                                <a:solidFill>
                                  <a:srgbClr val="3494BA"/>
                                </a:solidFill>
                                <a:latin typeface="Cambria Math" panose="02040503050406030204" pitchFamily="18" charset="0"/>
                              </a:rPr>
                              <m:t>2</m:t>
                            </m:r>
                          </m:sup>
                        </m:sSup>
                        <m:d>
                          <m:dPr>
                            <m:ctrlPr>
                              <a:rPr lang="es-PY" sz="3200" b="0" i="1">
                                <a:solidFill>
                                  <a:srgbClr val="3494BA"/>
                                </a:solidFill>
                                <a:latin typeface="Cambria Math" panose="02040503050406030204" pitchFamily="18" charset="0"/>
                              </a:rPr>
                            </m:ctrlPr>
                          </m:dPr>
                          <m:e>
                            <m:r>
                              <m:rPr>
                                <m:sty m:val="p"/>
                              </m:rPr>
                              <a:rPr lang="es-PY" sz="3200" b="0" i="0">
                                <a:solidFill>
                                  <a:srgbClr val="3494BA"/>
                                </a:solidFill>
                                <a:latin typeface="Cambria Math" panose="02040503050406030204" pitchFamily="18" charset="0"/>
                              </a:rPr>
                              <m:t>N</m:t>
                            </m:r>
                            <m:r>
                              <a:rPr lang="es-PY" sz="3200" b="0" i="0">
                                <a:solidFill>
                                  <a:srgbClr val="3494BA"/>
                                </a:solidFill>
                                <a:latin typeface="Cambria Math" panose="02040503050406030204" pitchFamily="18" charset="0"/>
                              </a:rPr>
                              <m:t>−1</m:t>
                            </m:r>
                          </m:e>
                        </m:d>
                        <m:r>
                          <a:rPr lang="es-PY" sz="3200" b="0" i="0">
                            <a:solidFill>
                              <a:srgbClr val="3494BA"/>
                            </a:solidFill>
                            <a:latin typeface="Cambria Math" panose="02040503050406030204" pitchFamily="18" charset="0"/>
                          </a:rPr>
                          <m:t>+</m:t>
                        </m:r>
                        <m:sSup>
                          <m:sSupPr>
                            <m:ctrlPr>
                              <a:rPr lang="es-PY" sz="3200" i="1">
                                <a:solidFill>
                                  <a:srgbClr val="3494BA"/>
                                </a:solidFill>
                                <a:latin typeface="Cambria Math" panose="02040503050406030204" pitchFamily="18" charset="0"/>
                                <a:ea typeface="Cambria Math" panose="02040503050406030204" pitchFamily="18" charset="0"/>
                              </a:rPr>
                            </m:ctrlPr>
                          </m:sSupPr>
                          <m:e>
                            <m:r>
                              <m:rPr>
                                <m:sty m:val="p"/>
                              </m:rPr>
                              <a:rPr lang="es-PY" sz="3200">
                                <a:solidFill>
                                  <a:srgbClr val="3494BA"/>
                                </a:solidFill>
                                <a:latin typeface="Cambria Math" panose="02040503050406030204" pitchFamily="18" charset="0"/>
                                <a:ea typeface="Cambria Math" panose="02040503050406030204" pitchFamily="18" charset="0"/>
                              </a:rPr>
                              <m:t>Z</m:t>
                            </m:r>
                          </m:e>
                          <m:sup>
                            <m:r>
                              <a:rPr lang="es-PY" sz="3200">
                                <a:solidFill>
                                  <a:srgbClr val="3494BA"/>
                                </a:solidFill>
                                <a:latin typeface="Cambria Math" panose="02040503050406030204" pitchFamily="18" charset="0"/>
                                <a:ea typeface="Cambria Math" panose="02040503050406030204" pitchFamily="18" charset="0"/>
                              </a:rPr>
                              <m:t>2</m:t>
                            </m:r>
                          </m:sup>
                        </m:sSup>
                        <m:r>
                          <a:rPr lang="es-PY" sz="3200" b="0" i="0">
                            <a:solidFill>
                              <a:srgbClr val="3494BA"/>
                            </a:solidFill>
                            <a:latin typeface="Cambria Math" panose="02040503050406030204" pitchFamily="18" charset="0"/>
                            <a:ea typeface="Cambria Math" panose="02040503050406030204" pitchFamily="18" charset="0"/>
                          </a:rPr>
                          <m:t> </m:t>
                        </m:r>
                        <m:r>
                          <m:rPr>
                            <m:sty m:val="p"/>
                          </m:rPr>
                          <a:rPr lang="es-PY" sz="3200" b="0" i="0">
                            <a:solidFill>
                              <a:srgbClr val="3494BA"/>
                            </a:solidFill>
                            <a:latin typeface="Cambria Math" panose="02040503050406030204" pitchFamily="18" charset="0"/>
                            <a:ea typeface="Cambria Math" panose="02040503050406030204" pitchFamily="18" charset="0"/>
                          </a:rPr>
                          <m:t>p</m:t>
                        </m:r>
                        <m:r>
                          <a:rPr lang="es-PY" sz="3200" b="0" i="0">
                            <a:solidFill>
                              <a:srgbClr val="3494BA"/>
                            </a:solidFill>
                            <a:latin typeface="Cambria Math" panose="02040503050406030204" pitchFamily="18" charset="0"/>
                            <a:ea typeface="Cambria Math" panose="02040503050406030204" pitchFamily="18" charset="0"/>
                          </a:rPr>
                          <m:t> </m:t>
                        </m:r>
                        <m:r>
                          <m:rPr>
                            <m:sty m:val="p"/>
                          </m:rPr>
                          <a:rPr lang="es-PY" sz="3200" b="0" i="0">
                            <a:solidFill>
                              <a:srgbClr val="3494BA"/>
                            </a:solidFill>
                            <a:latin typeface="Cambria Math" panose="02040503050406030204" pitchFamily="18" charset="0"/>
                            <a:ea typeface="Cambria Math" panose="02040503050406030204" pitchFamily="18" charset="0"/>
                          </a:rPr>
                          <m:t>q</m:t>
                        </m:r>
                      </m:den>
                    </m:f>
                  </m:oMath>
                </m:oMathPara>
              </a14:m>
              <a:endParaRPr lang="es-PY" sz="3200">
                <a:solidFill>
                  <a:srgbClr val="3494BA"/>
                </a:solidFill>
              </a:endParaRPr>
            </a:p>
          </xdr:txBody>
        </xdr:sp>
      </mc:Choice>
      <mc:Fallback xmlns="">
        <xdr:sp macro="" textlink="">
          <xdr:nvSpPr>
            <xdr:cNvPr id="3" name="TextBox 11">
              <a:extLst>
                <a:ext uri="{FF2B5EF4-FFF2-40B4-BE49-F238E27FC236}">
                  <a16:creationId xmlns:a16="http://schemas.microsoft.com/office/drawing/2014/main" id="{4FC64DCC-362C-460E-A35E-6D7E25D49BE4}"/>
                </a:ext>
              </a:extLst>
            </xdr:cNvPr>
            <xdr:cNvSpPr txBox="1"/>
          </xdr:nvSpPr>
          <xdr:spPr>
            <a:xfrm>
              <a:off x="637540" y="2030782"/>
              <a:ext cx="4554220" cy="1071062"/>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PY" sz="3200" b="0" i="0">
                  <a:solidFill>
                    <a:srgbClr val="3494BA"/>
                  </a:solidFill>
                  <a:latin typeface="Cambria Math" panose="02040503050406030204" pitchFamily="18" charset="0"/>
                </a:rPr>
                <a:t>n</a:t>
              </a:r>
              <a:r>
                <a:rPr lang="es-PY" sz="3200" i="0">
                  <a:solidFill>
                    <a:srgbClr val="3494BA"/>
                  </a:solidFill>
                  <a:latin typeface="Cambria Math" panose="02040503050406030204" pitchFamily="18" charset="0"/>
                </a:rPr>
                <a:t>=(</a:t>
              </a:r>
              <a:r>
                <a:rPr lang="es-PY" sz="3200" i="0">
                  <a:solidFill>
                    <a:srgbClr val="3494BA"/>
                  </a:solidFill>
                  <a:latin typeface="Cambria Math" panose="02040503050406030204" pitchFamily="18" charset="0"/>
                  <a:ea typeface="Cambria Math" panose="02040503050406030204" pitchFamily="18" charset="0"/>
                </a:rPr>
                <a:t>〖</a:t>
              </a:r>
              <a:r>
                <a:rPr lang="es-PY" sz="3200" b="0" i="0">
                  <a:solidFill>
                    <a:srgbClr val="3494BA"/>
                  </a:solidFill>
                  <a:latin typeface="Cambria Math" panose="02040503050406030204" pitchFamily="18" charset="0"/>
                  <a:ea typeface="Cambria Math" panose="02040503050406030204" pitchFamily="18" charset="0"/>
                </a:rPr>
                <a:t>N Z〗^</a:t>
              </a:r>
              <a:r>
                <a:rPr lang="es-PY" sz="3200" i="0">
                  <a:solidFill>
                    <a:srgbClr val="3494BA"/>
                  </a:solidFill>
                  <a:latin typeface="Cambria Math" panose="02040503050406030204" pitchFamily="18" charset="0"/>
                  <a:ea typeface="Cambria Math" panose="02040503050406030204" pitchFamily="18" charset="0"/>
                </a:rPr>
                <a:t>2</a:t>
              </a:r>
              <a:r>
                <a:rPr lang="es-PY" sz="3200" b="0" i="0">
                  <a:solidFill>
                    <a:srgbClr val="3494BA"/>
                  </a:solidFill>
                  <a:latin typeface="Cambria Math" panose="02040503050406030204" pitchFamily="18" charset="0"/>
                  <a:ea typeface="Cambria Math" panose="02040503050406030204" pitchFamily="18" charset="0"/>
                </a:rPr>
                <a:t> 𝑝 𝑞 )/(</a:t>
              </a:r>
              <a:r>
                <a:rPr lang="es-PY" sz="3200" b="0" i="0">
                  <a:solidFill>
                    <a:srgbClr val="3494BA"/>
                  </a:solidFill>
                  <a:latin typeface="Cambria Math" panose="02040503050406030204" pitchFamily="18" charset="0"/>
                </a:rPr>
                <a:t>E^</a:t>
              </a:r>
              <a:r>
                <a:rPr lang="es-PY" sz="3200" i="0">
                  <a:solidFill>
                    <a:srgbClr val="3494BA"/>
                  </a:solidFill>
                  <a:latin typeface="Cambria Math" panose="02040503050406030204" pitchFamily="18" charset="0"/>
                </a:rPr>
                <a:t>2</a:t>
              </a:r>
              <a:r>
                <a:rPr lang="es-PY" sz="3200" b="0" i="0">
                  <a:solidFill>
                    <a:srgbClr val="3494BA"/>
                  </a:solidFill>
                  <a:latin typeface="Cambria Math" panose="02040503050406030204" pitchFamily="18" charset="0"/>
                </a:rPr>
                <a:t> (N−1)+</a:t>
              </a:r>
              <a:r>
                <a:rPr lang="es-PY" sz="3200" i="0">
                  <a:solidFill>
                    <a:srgbClr val="3494BA"/>
                  </a:solidFill>
                  <a:latin typeface="Cambria Math" panose="02040503050406030204" pitchFamily="18" charset="0"/>
                  <a:ea typeface="Cambria Math" panose="02040503050406030204" pitchFamily="18" charset="0"/>
                </a:rPr>
                <a:t>Z^2</a:t>
              </a:r>
              <a:r>
                <a:rPr lang="es-PY" sz="3200" b="0" i="0">
                  <a:solidFill>
                    <a:srgbClr val="3494BA"/>
                  </a:solidFill>
                  <a:latin typeface="Cambria Math" panose="02040503050406030204" pitchFamily="18" charset="0"/>
                  <a:ea typeface="Cambria Math" panose="02040503050406030204" pitchFamily="18" charset="0"/>
                </a:rPr>
                <a:t>  p q)</a:t>
              </a:r>
              <a:endParaRPr lang="es-PY" sz="3200">
                <a:solidFill>
                  <a:srgbClr val="3494BA"/>
                </a:solidFill>
              </a:endParaRPr>
            </a:p>
          </xdr:txBody>
        </xdr:sp>
      </mc:Fallback>
    </mc:AlternateContent>
    <xdr:clientData/>
  </xdr:twoCellAnchor>
  <xdr:twoCellAnchor>
    <xdr:from>
      <xdr:col>9</xdr:col>
      <xdr:colOff>334966</xdr:colOff>
      <xdr:row>12</xdr:row>
      <xdr:rowOff>45720</xdr:rowOff>
    </xdr:from>
    <xdr:to>
      <xdr:col>18</xdr:col>
      <xdr:colOff>241999</xdr:colOff>
      <xdr:row>20</xdr:row>
      <xdr:rowOff>28039</xdr:rowOff>
    </xdr:to>
    <mc:AlternateContent xmlns:mc="http://schemas.openxmlformats.org/markup-compatibility/2006" xmlns:a14="http://schemas.microsoft.com/office/drawing/2010/main">
      <mc:Choice Requires="a14">
        <xdr:sp macro="" textlink="">
          <xdr:nvSpPr>
            <xdr:cNvPr id="4" name="TextBox 12">
              <a:extLst>
                <a:ext uri="{FF2B5EF4-FFF2-40B4-BE49-F238E27FC236}">
                  <a16:creationId xmlns:a16="http://schemas.microsoft.com/office/drawing/2014/main" id="{38EAAD52-530A-4938-B62D-97ADD0FD6CBC}"/>
                </a:ext>
              </a:extLst>
            </xdr:cNvPr>
            <xdr:cNvSpPr txBox="1"/>
          </xdr:nvSpPr>
          <xdr:spPr>
            <a:xfrm>
              <a:off x="5821366" y="1554480"/>
              <a:ext cx="5393433" cy="132343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14:m>
                <m:oMath xmlns:m="http://schemas.openxmlformats.org/officeDocument/2006/math">
                  <m:r>
                    <m:rPr>
                      <m:sty m:val="p"/>
                    </m:rPr>
                    <a:rPr lang="es-PY" sz="1600">
                      <a:latin typeface="Cambria Math" panose="02040503050406030204" pitchFamily="18" charset="0"/>
                    </a:rPr>
                    <m:t>N</m:t>
                  </m:r>
                </m:oMath>
              </a14:m>
              <a:r>
                <a:rPr lang="es-PY" sz="1600">
                  <a:solidFill>
                    <a:schemeClr val="tx1"/>
                  </a:solidFill>
                </a:rPr>
                <a:t> : población total</a:t>
              </a:r>
            </a:p>
            <a:p>
              <a:r>
                <a:rPr lang="es-PY" sz="1600"/>
                <a:t>Z : Nivel de Confianza</a:t>
              </a:r>
            </a:p>
            <a:p>
              <a:r>
                <a:rPr lang="es-PY" sz="1600">
                  <a:solidFill>
                    <a:schemeClr val="tx1"/>
                  </a:solidFill>
                </a:rPr>
                <a:t>p : proporción de aceptación deseada del producto</a:t>
              </a:r>
            </a:p>
            <a:p>
              <a:r>
                <a:rPr lang="es-PY" sz="1600"/>
                <a:t>q : proporción de rechazo</a:t>
              </a:r>
            </a:p>
            <a:p>
              <a:r>
                <a:rPr lang="es-PY" sz="1600">
                  <a:solidFill>
                    <a:schemeClr val="tx1"/>
                  </a:solidFill>
                </a:rPr>
                <a:t>E: % deseado de error</a:t>
              </a:r>
            </a:p>
          </xdr:txBody>
        </xdr:sp>
      </mc:Choice>
      <mc:Fallback xmlns="">
        <xdr:sp macro="" textlink="">
          <xdr:nvSpPr>
            <xdr:cNvPr id="4" name="TextBox 12">
              <a:extLst>
                <a:ext uri="{FF2B5EF4-FFF2-40B4-BE49-F238E27FC236}">
                  <a16:creationId xmlns:a16="http://schemas.microsoft.com/office/drawing/2014/main" id="{38EAAD52-530A-4938-B62D-97ADD0FD6CBC}"/>
                </a:ext>
              </a:extLst>
            </xdr:cNvPr>
            <xdr:cNvSpPr txBox="1"/>
          </xdr:nvSpPr>
          <xdr:spPr>
            <a:xfrm>
              <a:off x="5821366" y="1554480"/>
              <a:ext cx="5393433" cy="132343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PY" sz="1600" i="0">
                  <a:latin typeface="Cambria Math" panose="02040503050406030204" pitchFamily="18" charset="0"/>
                </a:rPr>
                <a:t>N</a:t>
              </a:r>
              <a:r>
                <a:rPr lang="es-PY" sz="1600">
                  <a:solidFill>
                    <a:schemeClr val="tx1"/>
                  </a:solidFill>
                </a:rPr>
                <a:t> : población total</a:t>
              </a:r>
            </a:p>
            <a:p>
              <a:r>
                <a:rPr lang="es-PY" sz="1600"/>
                <a:t>Z : Nivel de Confianza</a:t>
              </a:r>
            </a:p>
            <a:p>
              <a:r>
                <a:rPr lang="es-PY" sz="1600">
                  <a:solidFill>
                    <a:schemeClr val="tx1"/>
                  </a:solidFill>
                </a:rPr>
                <a:t>p : proporción de aceptación deseada del producto</a:t>
              </a:r>
            </a:p>
            <a:p>
              <a:r>
                <a:rPr lang="es-PY" sz="1600"/>
                <a:t>q : proporción de rechazo</a:t>
              </a:r>
            </a:p>
            <a:p>
              <a:r>
                <a:rPr lang="es-PY" sz="1600">
                  <a:solidFill>
                    <a:schemeClr val="tx1"/>
                  </a:solidFill>
                </a:rPr>
                <a:t>E: % deseado de error</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45720</xdr:colOff>
      <xdr:row>0</xdr:row>
      <xdr:rowOff>160020</xdr:rowOff>
    </xdr:from>
    <xdr:to>
      <xdr:col>20</xdr:col>
      <xdr:colOff>220980</xdr:colOff>
      <xdr:row>8</xdr:row>
      <xdr:rowOff>45720</xdr:rowOff>
    </xdr:to>
    <xdr:sp macro="" textlink="">
      <xdr:nvSpPr>
        <xdr:cNvPr id="2" name="Rectangle 1">
          <a:extLst>
            <a:ext uri="{FF2B5EF4-FFF2-40B4-BE49-F238E27FC236}">
              <a16:creationId xmlns:a16="http://schemas.microsoft.com/office/drawing/2014/main" id="{EA80C82F-A1EE-48F4-9A7F-630828540560}"/>
            </a:ext>
          </a:extLst>
        </xdr:cNvPr>
        <xdr:cNvSpPr/>
      </xdr:nvSpPr>
      <xdr:spPr>
        <a:xfrm>
          <a:off x="655320" y="160020"/>
          <a:ext cx="12733020" cy="122682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s-PY" sz="1100">
              <a:latin typeface="Microsoft GothicNeo" panose="020B0500000101010101" pitchFamily="34" charset="-127"/>
              <a:ea typeface="Microsoft GothicNeo" panose="020B0500000101010101" pitchFamily="34" charset="-127"/>
              <a:cs typeface="Microsoft GothicNeo" panose="020B0500000101010101" pitchFamily="34" charset="-127"/>
            </a:rPr>
            <a:t>Una empresa nacional desea introducir en el mercado una nueva línea de pinturas para pintar casas, que contiene un pigmento que hace que las paredes no desarrollen hongos, aunque su costo es 25% mas alto que el resto. Esta empresa desea realizar una encuesta para saber si vale la pena o no traer este nuevo producto, sabiendo que este nuevo producto tuvo una aceptación del 60% en su focus group de 25 participantes. La idea es iniciar en el </a:t>
          </a:r>
          <a:r>
            <a:rPr lang="es-PY" sz="1100" b="1">
              <a:latin typeface="Microsoft GothicNeo" panose="020B0500000101010101" pitchFamily="34" charset="-127"/>
              <a:ea typeface="Microsoft GothicNeo" panose="020B0500000101010101" pitchFamily="34" charset="-127"/>
              <a:cs typeface="Microsoft GothicNeo" panose="020B0500000101010101" pitchFamily="34" charset="-127"/>
            </a:rPr>
            <a:t>mercado de Asunción</a:t>
          </a:r>
          <a:r>
            <a:rPr lang="es-PY" sz="1100">
              <a:latin typeface="Microsoft GothicNeo" panose="020B0500000101010101" pitchFamily="34" charset="-127"/>
              <a:ea typeface="Microsoft GothicNeo" panose="020B0500000101010101" pitchFamily="34" charset="-127"/>
              <a:cs typeface="Microsoft GothicNeo" panose="020B0500000101010101" pitchFamily="34" charset="-127"/>
            </a:rPr>
            <a:t>. Se espera una confianza del 95%, y error máximo del 5%.</a:t>
          </a:r>
          <a:r>
            <a:rPr lang="es-PY" sz="1100" baseline="0">
              <a:latin typeface="Microsoft GothicNeo" panose="020B0500000101010101" pitchFamily="34" charset="-127"/>
              <a:ea typeface="Microsoft GothicNeo" panose="020B0500000101010101" pitchFamily="34" charset="-127"/>
              <a:cs typeface="Microsoft GothicNeo" panose="020B0500000101010101" pitchFamily="34" charset="-127"/>
            </a:rPr>
            <a:t>  </a:t>
          </a:r>
        </a:p>
        <a:p>
          <a:pPr algn="l"/>
          <a:r>
            <a:rPr lang="es-PY" sz="1100">
              <a:latin typeface="Microsoft GothicNeo" panose="020B0500000101010101" pitchFamily="34" charset="-127"/>
              <a:ea typeface="Microsoft GothicNeo" panose="020B0500000101010101" pitchFamily="34" charset="-127"/>
              <a:cs typeface="Microsoft GothicNeo" panose="020B0500000101010101" pitchFamily="34" charset="-127"/>
            </a:rPr>
            <a:t>- Describa el producto. </a:t>
          </a:r>
        </a:p>
        <a:p>
          <a:pPr algn="l"/>
          <a:r>
            <a:rPr lang="es-PY" sz="1100">
              <a:latin typeface="Microsoft GothicNeo" panose="020B0500000101010101" pitchFamily="34" charset="-127"/>
              <a:ea typeface="Microsoft GothicNeo" panose="020B0500000101010101" pitchFamily="34" charset="-127"/>
              <a:cs typeface="Microsoft GothicNeo" panose="020B0500000101010101" pitchFamily="34" charset="-127"/>
            </a:rPr>
            <a:t>- Estime el tamaño de la muestra para realizar la encuesta</a:t>
          </a:r>
        </a:p>
      </xdr:txBody>
    </xdr:sp>
    <xdr:clientData/>
  </xdr:twoCellAnchor>
  <xdr:twoCellAnchor>
    <xdr:from>
      <xdr:col>1</xdr:col>
      <xdr:colOff>182880</xdr:colOff>
      <xdr:row>10</xdr:row>
      <xdr:rowOff>6402</xdr:rowOff>
    </xdr:from>
    <xdr:to>
      <xdr:col>8</xdr:col>
      <xdr:colOff>237569</xdr:colOff>
      <xdr:row>16</xdr:row>
      <xdr:rowOff>71624</xdr:rowOff>
    </xdr:to>
    <mc:AlternateContent xmlns:mc="http://schemas.openxmlformats.org/markup-compatibility/2006" xmlns:a14="http://schemas.microsoft.com/office/drawing/2010/main">
      <mc:Choice Requires="a14">
        <xdr:sp macro="" textlink="">
          <xdr:nvSpPr>
            <xdr:cNvPr id="3" name="TextBox 11">
              <a:extLst>
                <a:ext uri="{FF2B5EF4-FFF2-40B4-BE49-F238E27FC236}">
                  <a16:creationId xmlns:a16="http://schemas.microsoft.com/office/drawing/2014/main" id="{D4459AE3-7245-40B2-B138-67CCED6F93AB}"/>
                </a:ext>
              </a:extLst>
            </xdr:cNvPr>
            <xdr:cNvSpPr txBox="1"/>
          </xdr:nvSpPr>
          <xdr:spPr>
            <a:xfrm>
              <a:off x="792480" y="1682802"/>
              <a:ext cx="5297249" cy="1071062"/>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14:m>
                <m:oMathPara xmlns:m="http://schemas.openxmlformats.org/officeDocument/2006/math">
                  <m:oMathParaPr>
                    <m:jc m:val="centerGroup"/>
                  </m:oMathParaPr>
                  <m:oMath xmlns:m="http://schemas.openxmlformats.org/officeDocument/2006/math">
                    <m:r>
                      <m:rPr>
                        <m:sty m:val="p"/>
                      </m:rPr>
                      <a:rPr lang="es-PY" sz="3200" b="0" i="0">
                        <a:solidFill>
                          <a:srgbClr val="3494BA"/>
                        </a:solidFill>
                        <a:latin typeface="Cambria Math" panose="02040503050406030204" pitchFamily="18" charset="0"/>
                      </a:rPr>
                      <m:t>n</m:t>
                    </m:r>
                    <m:r>
                      <a:rPr lang="es-PY" sz="3200" i="0">
                        <a:solidFill>
                          <a:srgbClr val="3494BA"/>
                        </a:solidFill>
                        <a:latin typeface="Cambria Math" panose="02040503050406030204" pitchFamily="18" charset="0"/>
                      </a:rPr>
                      <m:t>=</m:t>
                    </m:r>
                    <m:f>
                      <m:fPr>
                        <m:ctrlPr>
                          <a:rPr lang="es-PY" sz="3200" i="1">
                            <a:solidFill>
                              <a:srgbClr val="3494BA"/>
                            </a:solidFill>
                            <a:latin typeface="Cambria Math" panose="02040503050406030204" pitchFamily="18" charset="0"/>
                          </a:rPr>
                        </m:ctrlPr>
                      </m:fPr>
                      <m:num>
                        <m:sSup>
                          <m:sSupPr>
                            <m:ctrlPr>
                              <a:rPr lang="es-PY" sz="3200" i="1">
                                <a:solidFill>
                                  <a:srgbClr val="3494BA"/>
                                </a:solidFill>
                                <a:latin typeface="Cambria Math" panose="02040503050406030204" pitchFamily="18" charset="0"/>
                                <a:ea typeface="Cambria Math" panose="02040503050406030204" pitchFamily="18" charset="0"/>
                              </a:rPr>
                            </m:ctrlPr>
                          </m:sSupPr>
                          <m:e>
                            <m:r>
                              <m:rPr>
                                <m:sty m:val="p"/>
                              </m:rPr>
                              <a:rPr lang="es-PY" sz="3200" b="0" i="0">
                                <a:solidFill>
                                  <a:srgbClr val="3494BA"/>
                                </a:solidFill>
                                <a:latin typeface="Cambria Math" panose="02040503050406030204" pitchFamily="18" charset="0"/>
                                <a:ea typeface="Cambria Math" panose="02040503050406030204" pitchFamily="18" charset="0"/>
                              </a:rPr>
                              <m:t>N</m:t>
                            </m:r>
                            <m:r>
                              <a:rPr lang="es-PY" sz="3200" b="0" i="0">
                                <a:solidFill>
                                  <a:srgbClr val="3494BA"/>
                                </a:solidFill>
                                <a:latin typeface="Cambria Math" panose="02040503050406030204" pitchFamily="18" charset="0"/>
                                <a:ea typeface="Cambria Math" panose="02040503050406030204" pitchFamily="18" charset="0"/>
                              </a:rPr>
                              <m:t> </m:t>
                            </m:r>
                            <m:r>
                              <m:rPr>
                                <m:sty m:val="p"/>
                              </m:rPr>
                              <a:rPr lang="es-PY" sz="3200" b="0" i="0">
                                <a:solidFill>
                                  <a:srgbClr val="3494BA"/>
                                </a:solidFill>
                                <a:latin typeface="Cambria Math" panose="02040503050406030204" pitchFamily="18" charset="0"/>
                                <a:ea typeface="Cambria Math" panose="02040503050406030204" pitchFamily="18" charset="0"/>
                              </a:rPr>
                              <m:t>Z</m:t>
                            </m:r>
                          </m:e>
                          <m:sup>
                            <m:r>
                              <a:rPr lang="es-PY" sz="3200" i="0">
                                <a:solidFill>
                                  <a:srgbClr val="3494BA"/>
                                </a:solidFill>
                                <a:latin typeface="Cambria Math" panose="02040503050406030204" pitchFamily="18" charset="0"/>
                                <a:ea typeface="Cambria Math" panose="02040503050406030204" pitchFamily="18" charset="0"/>
                              </a:rPr>
                              <m:t>2</m:t>
                            </m:r>
                          </m:sup>
                        </m:sSup>
                        <m:r>
                          <a:rPr lang="es-PY" sz="3200" b="0" i="1">
                            <a:solidFill>
                              <a:srgbClr val="3494BA"/>
                            </a:solidFill>
                            <a:latin typeface="Cambria Math" panose="02040503050406030204" pitchFamily="18" charset="0"/>
                            <a:ea typeface="Cambria Math" panose="02040503050406030204" pitchFamily="18" charset="0"/>
                          </a:rPr>
                          <m:t>𝑝</m:t>
                        </m:r>
                        <m:r>
                          <a:rPr lang="es-PY" sz="3200" b="0" i="1">
                            <a:solidFill>
                              <a:srgbClr val="3494BA"/>
                            </a:solidFill>
                            <a:latin typeface="Cambria Math" panose="02040503050406030204" pitchFamily="18" charset="0"/>
                            <a:ea typeface="Cambria Math" panose="02040503050406030204" pitchFamily="18" charset="0"/>
                          </a:rPr>
                          <m:t> </m:t>
                        </m:r>
                        <m:r>
                          <a:rPr lang="es-PY" sz="3200" b="0" i="1">
                            <a:solidFill>
                              <a:srgbClr val="3494BA"/>
                            </a:solidFill>
                            <a:latin typeface="Cambria Math" panose="02040503050406030204" pitchFamily="18" charset="0"/>
                            <a:ea typeface="Cambria Math" panose="02040503050406030204" pitchFamily="18" charset="0"/>
                          </a:rPr>
                          <m:t>𝑞</m:t>
                        </m:r>
                        <m:r>
                          <a:rPr lang="es-PY" sz="3200" b="0" i="1">
                            <a:solidFill>
                              <a:srgbClr val="3494BA"/>
                            </a:solidFill>
                            <a:latin typeface="Cambria Math" panose="02040503050406030204" pitchFamily="18" charset="0"/>
                            <a:ea typeface="Cambria Math" panose="02040503050406030204" pitchFamily="18" charset="0"/>
                          </a:rPr>
                          <m:t> </m:t>
                        </m:r>
                      </m:num>
                      <m:den>
                        <m:sSup>
                          <m:sSupPr>
                            <m:ctrlPr>
                              <a:rPr lang="es-PY" sz="3200" i="1">
                                <a:solidFill>
                                  <a:srgbClr val="3494BA"/>
                                </a:solidFill>
                                <a:latin typeface="Cambria Math" panose="02040503050406030204" pitchFamily="18" charset="0"/>
                              </a:rPr>
                            </m:ctrlPr>
                          </m:sSupPr>
                          <m:e>
                            <m:r>
                              <m:rPr>
                                <m:sty m:val="p"/>
                              </m:rPr>
                              <a:rPr lang="es-PY" sz="3200" b="0" i="0">
                                <a:solidFill>
                                  <a:srgbClr val="3494BA"/>
                                </a:solidFill>
                                <a:latin typeface="Cambria Math" panose="02040503050406030204" pitchFamily="18" charset="0"/>
                              </a:rPr>
                              <m:t>E</m:t>
                            </m:r>
                          </m:e>
                          <m:sup>
                            <m:r>
                              <a:rPr lang="es-PY" sz="3200" i="0">
                                <a:solidFill>
                                  <a:srgbClr val="3494BA"/>
                                </a:solidFill>
                                <a:latin typeface="Cambria Math" panose="02040503050406030204" pitchFamily="18" charset="0"/>
                              </a:rPr>
                              <m:t>2</m:t>
                            </m:r>
                          </m:sup>
                        </m:sSup>
                        <m:d>
                          <m:dPr>
                            <m:ctrlPr>
                              <a:rPr lang="es-PY" sz="3200" b="0" i="1">
                                <a:solidFill>
                                  <a:srgbClr val="3494BA"/>
                                </a:solidFill>
                                <a:latin typeface="Cambria Math" panose="02040503050406030204" pitchFamily="18" charset="0"/>
                              </a:rPr>
                            </m:ctrlPr>
                          </m:dPr>
                          <m:e>
                            <m:r>
                              <m:rPr>
                                <m:sty m:val="p"/>
                              </m:rPr>
                              <a:rPr lang="es-PY" sz="3200" b="0" i="0">
                                <a:solidFill>
                                  <a:srgbClr val="3494BA"/>
                                </a:solidFill>
                                <a:latin typeface="Cambria Math" panose="02040503050406030204" pitchFamily="18" charset="0"/>
                              </a:rPr>
                              <m:t>N</m:t>
                            </m:r>
                            <m:r>
                              <a:rPr lang="es-PY" sz="3200" b="0" i="0">
                                <a:solidFill>
                                  <a:srgbClr val="3494BA"/>
                                </a:solidFill>
                                <a:latin typeface="Cambria Math" panose="02040503050406030204" pitchFamily="18" charset="0"/>
                              </a:rPr>
                              <m:t>−1</m:t>
                            </m:r>
                          </m:e>
                        </m:d>
                        <m:r>
                          <a:rPr lang="es-PY" sz="3200" b="0" i="0">
                            <a:solidFill>
                              <a:srgbClr val="3494BA"/>
                            </a:solidFill>
                            <a:latin typeface="Cambria Math" panose="02040503050406030204" pitchFamily="18" charset="0"/>
                          </a:rPr>
                          <m:t>+</m:t>
                        </m:r>
                        <m:sSup>
                          <m:sSupPr>
                            <m:ctrlPr>
                              <a:rPr lang="es-PY" sz="3200" i="1">
                                <a:solidFill>
                                  <a:srgbClr val="3494BA"/>
                                </a:solidFill>
                                <a:latin typeface="Cambria Math" panose="02040503050406030204" pitchFamily="18" charset="0"/>
                                <a:ea typeface="Cambria Math" panose="02040503050406030204" pitchFamily="18" charset="0"/>
                              </a:rPr>
                            </m:ctrlPr>
                          </m:sSupPr>
                          <m:e>
                            <m:r>
                              <m:rPr>
                                <m:sty m:val="p"/>
                              </m:rPr>
                              <a:rPr lang="es-PY" sz="3200">
                                <a:solidFill>
                                  <a:srgbClr val="3494BA"/>
                                </a:solidFill>
                                <a:latin typeface="Cambria Math" panose="02040503050406030204" pitchFamily="18" charset="0"/>
                                <a:ea typeface="Cambria Math" panose="02040503050406030204" pitchFamily="18" charset="0"/>
                              </a:rPr>
                              <m:t>Z</m:t>
                            </m:r>
                          </m:e>
                          <m:sup>
                            <m:r>
                              <a:rPr lang="es-PY" sz="3200">
                                <a:solidFill>
                                  <a:srgbClr val="3494BA"/>
                                </a:solidFill>
                                <a:latin typeface="Cambria Math" panose="02040503050406030204" pitchFamily="18" charset="0"/>
                                <a:ea typeface="Cambria Math" panose="02040503050406030204" pitchFamily="18" charset="0"/>
                              </a:rPr>
                              <m:t>2</m:t>
                            </m:r>
                          </m:sup>
                        </m:sSup>
                        <m:r>
                          <a:rPr lang="es-PY" sz="3200" b="0" i="0">
                            <a:solidFill>
                              <a:srgbClr val="3494BA"/>
                            </a:solidFill>
                            <a:latin typeface="Cambria Math" panose="02040503050406030204" pitchFamily="18" charset="0"/>
                            <a:ea typeface="Cambria Math" panose="02040503050406030204" pitchFamily="18" charset="0"/>
                          </a:rPr>
                          <m:t> </m:t>
                        </m:r>
                        <m:r>
                          <m:rPr>
                            <m:sty m:val="p"/>
                          </m:rPr>
                          <a:rPr lang="es-PY" sz="3200" b="0" i="0">
                            <a:solidFill>
                              <a:srgbClr val="3494BA"/>
                            </a:solidFill>
                            <a:latin typeface="Cambria Math" panose="02040503050406030204" pitchFamily="18" charset="0"/>
                            <a:ea typeface="Cambria Math" panose="02040503050406030204" pitchFamily="18" charset="0"/>
                          </a:rPr>
                          <m:t>p</m:t>
                        </m:r>
                        <m:r>
                          <a:rPr lang="es-PY" sz="3200" b="0" i="0">
                            <a:solidFill>
                              <a:srgbClr val="3494BA"/>
                            </a:solidFill>
                            <a:latin typeface="Cambria Math" panose="02040503050406030204" pitchFamily="18" charset="0"/>
                            <a:ea typeface="Cambria Math" panose="02040503050406030204" pitchFamily="18" charset="0"/>
                          </a:rPr>
                          <m:t> </m:t>
                        </m:r>
                        <m:r>
                          <m:rPr>
                            <m:sty m:val="p"/>
                          </m:rPr>
                          <a:rPr lang="es-PY" sz="3200" b="0" i="0">
                            <a:solidFill>
                              <a:srgbClr val="3494BA"/>
                            </a:solidFill>
                            <a:latin typeface="Cambria Math" panose="02040503050406030204" pitchFamily="18" charset="0"/>
                            <a:ea typeface="Cambria Math" panose="02040503050406030204" pitchFamily="18" charset="0"/>
                          </a:rPr>
                          <m:t>q</m:t>
                        </m:r>
                      </m:den>
                    </m:f>
                  </m:oMath>
                </m:oMathPara>
              </a14:m>
              <a:endParaRPr lang="es-PY" sz="3200">
                <a:solidFill>
                  <a:srgbClr val="3494BA"/>
                </a:solidFill>
              </a:endParaRPr>
            </a:p>
          </xdr:txBody>
        </xdr:sp>
      </mc:Choice>
      <mc:Fallback xmlns="">
        <xdr:sp macro="" textlink="">
          <xdr:nvSpPr>
            <xdr:cNvPr id="3" name="TextBox 11">
              <a:extLst>
                <a:ext uri="{FF2B5EF4-FFF2-40B4-BE49-F238E27FC236}">
                  <a16:creationId xmlns:a16="http://schemas.microsoft.com/office/drawing/2014/main" id="{D4459AE3-7245-40B2-B138-67CCED6F93AB}"/>
                </a:ext>
              </a:extLst>
            </xdr:cNvPr>
            <xdr:cNvSpPr txBox="1"/>
          </xdr:nvSpPr>
          <xdr:spPr>
            <a:xfrm>
              <a:off x="792480" y="1682802"/>
              <a:ext cx="5297249" cy="1071062"/>
            </a:xfrm>
            <a:prstGeom prst="rect">
              <a:avLst/>
            </a:prstGeom>
            <a:noFill/>
          </xdr:spPr>
          <xdr:txBody>
            <a:bodyPr wrap="square" lIns="0" tIns="0" rIns="0" bIns="0"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r>
                <a:rPr lang="es-PY" sz="3200" b="0" i="0">
                  <a:solidFill>
                    <a:srgbClr val="3494BA"/>
                  </a:solidFill>
                  <a:latin typeface="Cambria Math" panose="02040503050406030204" pitchFamily="18" charset="0"/>
                </a:rPr>
                <a:t>n</a:t>
              </a:r>
              <a:r>
                <a:rPr lang="es-PY" sz="3200" i="0">
                  <a:solidFill>
                    <a:srgbClr val="3494BA"/>
                  </a:solidFill>
                  <a:latin typeface="Cambria Math" panose="02040503050406030204" pitchFamily="18" charset="0"/>
                </a:rPr>
                <a:t>=(</a:t>
              </a:r>
              <a:r>
                <a:rPr lang="es-PY" sz="3200" i="0">
                  <a:solidFill>
                    <a:srgbClr val="3494BA"/>
                  </a:solidFill>
                  <a:latin typeface="Cambria Math" panose="02040503050406030204" pitchFamily="18" charset="0"/>
                  <a:ea typeface="Cambria Math" panose="02040503050406030204" pitchFamily="18" charset="0"/>
                </a:rPr>
                <a:t>〖</a:t>
              </a:r>
              <a:r>
                <a:rPr lang="es-PY" sz="3200" b="0" i="0">
                  <a:solidFill>
                    <a:srgbClr val="3494BA"/>
                  </a:solidFill>
                  <a:latin typeface="Cambria Math" panose="02040503050406030204" pitchFamily="18" charset="0"/>
                  <a:ea typeface="Cambria Math" panose="02040503050406030204" pitchFamily="18" charset="0"/>
                </a:rPr>
                <a:t>N Z〗^</a:t>
              </a:r>
              <a:r>
                <a:rPr lang="es-PY" sz="3200" i="0">
                  <a:solidFill>
                    <a:srgbClr val="3494BA"/>
                  </a:solidFill>
                  <a:latin typeface="Cambria Math" panose="02040503050406030204" pitchFamily="18" charset="0"/>
                  <a:ea typeface="Cambria Math" panose="02040503050406030204" pitchFamily="18" charset="0"/>
                </a:rPr>
                <a:t>2</a:t>
              </a:r>
              <a:r>
                <a:rPr lang="es-PY" sz="3200" b="0" i="0">
                  <a:solidFill>
                    <a:srgbClr val="3494BA"/>
                  </a:solidFill>
                  <a:latin typeface="Cambria Math" panose="02040503050406030204" pitchFamily="18" charset="0"/>
                  <a:ea typeface="Cambria Math" panose="02040503050406030204" pitchFamily="18" charset="0"/>
                </a:rPr>
                <a:t> 𝑝 𝑞 )/(</a:t>
              </a:r>
              <a:r>
                <a:rPr lang="es-PY" sz="3200" b="0" i="0">
                  <a:solidFill>
                    <a:srgbClr val="3494BA"/>
                  </a:solidFill>
                  <a:latin typeface="Cambria Math" panose="02040503050406030204" pitchFamily="18" charset="0"/>
                </a:rPr>
                <a:t>E^</a:t>
              </a:r>
              <a:r>
                <a:rPr lang="es-PY" sz="3200" i="0">
                  <a:solidFill>
                    <a:srgbClr val="3494BA"/>
                  </a:solidFill>
                  <a:latin typeface="Cambria Math" panose="02040503050406030204" pitchFamily="18" charset="0"/>
                </a:rPr>
                <a:t>2</a:t>
              </a:r>
              <a:r>
                <a:rPr lang="es-PY" sz="3200" b="0" i="0">
                  <a:solidFill>
                    <a:srgbClr val="3494BA"/>
                  </a:solidFill>
                  <a:latin typeface="Cambria Math" panose="02040503050406030204" pitchFamily="18" charset="0"/>
                </a:rPr>
                <a:t> (N−1)+</a:t>
              </a:r>
              <a:r>
                <a:rPr lang="es-PY" sz="3200" i="0">
                  <a:solidFill>
                    <a:srgbClr val="3494BA"/>
                  </a:solidFill>
                  <a:latin typeface="Cambria Math" panose="02040503050406030204" pitchFamily="18" charset="0"/>
                  <a:ea typeface="Cambria Math" panose="02040503050406030204" pitchFamily="18" charset="0"/>
                </a:rPr>
                <a:t>Z^2</a:t>
              </a:r>
              <a:r>
                <a:rPr lang="es-PY" sz="3200" b="0" i="0">
                  <a:solidFill>
                    <a:srgbClr val="3494BA"/>
                  </a:solidFill>
                  <a:latin typeface="Cambria Math" panose="02040503050406030204" pitchFamily="18" charset="0"/>
                  <a:ea typeface="Cambria Math" panose="02040503050406030204" pitchFamily="18" charset="0"/>
                </a:rPr>
                <a:t>  p q)</a:t>
              </a:r>
              <a:endParaRPr lang="es-PY" sz="3200">
                <a:solidFill>
                  <a:srgbClr val="3494BA"/>
                </a:solidFill>
              </a:endParaRPr>
            </a:p>
          </xdr:txBody>
        </xdr:sp>
      </mc:Fallback>
    </mc:AlternateContent>
    <xdr:clientData/>
  </xdr:twoCellAnchor>
  <xdr:twoCellAnchor>
    <xdr:from>
      <xdr:col>9</xdr:col>
      <xdr:colOff>342586</xdr:colOff>
      <xdr:row>10</xdr:row>
      <xdr:rowOff>137160</xdr:rowOff>
    </xdr:from>
    <xdr:to>
      <xdr:col>18</xdr:col>
      <xdr:colOff>249619</xdr:colOff>
      <xdr:row>18</xdr:row>
      <xdr:rowOff>140639</xdr:rowOff>
    </xdr:to>
    <mc:AlternateContent xmlns:mc="http://schemas.openxmlformats.org/markup-compatibility/2006" xmlns:a14="http://schemas.microsoft.com/office/drawing/2010/main">
      <mc:Choice Requires="a14">
        <xdr:sp macro="" textlink="">
          <xdr:nvSpPr>
            <xdr:cNvPr id="4" name="TextBox 12">
              <a:extLst>
                <a:ext uri="{FF2B5EF4-FFF2-40B4-BE49-F238E27FC236}">
                  <a16:creationId xmlns:a16="http://schemas.microsoft.com/office/drawing/2014/main" id="{EDCA6001-2C21-41DC-A18F-8386050497DE}"/>
                </a:ext>
              </a:extLst>
            </xdr:cNvPr>
            <xdr:cNvSpPr txBox="1"/>
          </xdr:nvSpPr>
          <xdr:spPr>
            <a:xfrm>
              <a:off x="6804346" y="1813560"/>
              <a:ext cx="5393433" cy="13445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14:m>
                <m:oMath xmlns:m="http://schemas.openxmlformats.org/officeDocument/2006/math">
                  <m:r>
                    <m:rPr>
                      <m:sty m:val="p"/>
                    </m:rPr>
                    <a:rPr lang="es-PY" sz="1600">
                      <a:solidFill>
                        <a:srgbClr val="FF0000"/>
                      </a:solidFill>
                      <a:latin typeface="Cambria Math" panose="02040503050406030204" pitchFamily="18" charset="0"/>
                    </a:rPr>
                    <m:t>N</m:t>
                  </m:r>
                </m:oMath>
              </a14:m>
              <a:r>
                <a:rPr lang="es-PY" sz="1600">
                  <a:solidFill>
                    <a:srgbClr val="FF0000"/>
                  </a:solidFill>
                </a:rPr>
                <a:t> : población total</a:t>
              </a:r>
            </a:p>
            <a:p>
              <a:r>
                <a:rPr lang="es-PY" sz="1600">
                  <a:solidFill>
                    <a:srgbClr val="FF0000"/>
                  </a:solidFill>
                </a:rPr>
                <a:t>Z : Nivel de Confianza</a:t>
              </a:r>
            </a:p>
            <a:p>
              <a:r>
                <a:rPr lang="es-PY" sz="1600">
                  <a:solidFill>
                    <a:srgbClr val="FF0000"/>
                  </a:solidFill>
                </a:rPr>
                <a:t>p : proporción de aceptación deseada del producto</a:t>
              </a:r>
            </a:p>
            <a:p>
              <a:r>
                <a:rPr lang="es-PY" sz="1600">
                  <a:solidFill>
                    <a:srgbClr val="FF0000"/>
                  </a:solidFill>
                </a:rPr>
                <a:t>q : proporción de rechazo</a:t>
              </a:r>
            </a:p>
            <a:p>
              <a:r>
                <a:rPr lang="es-PY" sz="1600">
                  <a:solidFill>
                    <a:srgbClr val="FF0000"/>
                  </a:solidFill>
                </a:rPr>
                <a:t>E: % deseado de error</a:t>
              </a:r>
            </a:p>
          </xdr:txBody>
        </xdr:sp>
      </mc:Choice>
      <mc:Fallback xmlns="">
        <xdr:sp macro="" textlink="">
          <xdr:nvSpPr>
            <xdr:cNvPr id="4" name="TextBox 12">
              <a:extLst>
                <a:ext uri="{FF2B5EF4-FFF2-40B4-BE49-F238E27FC236}">
                  <a16:creationId xmlns:a16="http://schemas.microsoft.com/office/drawing/2014/main" id="{EDCA6001-2C21-41DC-A18F-8386050497DE}"/>
                </a:ext>
              </a:extLst>
            </xdr:cNvPr>
            <xdr:cNvSpPr txBox="1"/>
          </xdr:nvSpPr>
          <xdr:spPr>
            <a:xfrm>
              <a:off x="6804346" y="1813560"/>
              <a:ext cx="5393433" cy="1344599"/>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PY" sz="1600" i="0">
                  <a:solidFill>
                    <a:srgbClr val="FF0000"/>
                  </a:solidFill>
                  <a:latin typeface="Cambria Math" panose="02040503050406030204" pitchFamily="18" charset="0"/>
                </a:rPr>
                <a:t>N</a:t>
              </a:r>
              <a:r>
                <a:rPr lang="es-PY" sz="1600">
                  <a:solidFill>
                    <a:srgbClr val="FF0000"/>
                  </a:solidFill>
                </a:rPr>
                <a:t> : población total</a:t>
              </a:r>
            </a:p>
            <a:p>
              <a:r>
                <a:rPr lang="es-PY" sz="1600">
                  <a:solidFill>
                    <a:srgbClr val="FF0000"/>
                  </a:solidFill>
                </a:rPr>
                <a:t>Z : Nivel de Confianza</a:t>
              </a:r>
            </a:p>
            <a:p>
              <a:r>
                <a:rPr lang="es-PY" sz="1600">
                  <a:solidFill>
                    <a:srgbClr val="FF0000"/>
                  </a:solidFill>
                </a:rPr>
                <a:t>p : proporción de aceptación deseada del producto</a:t>
              </a:r>
            </a:p>
            <a:p>
              <a:r>
                <a:rPr lang="es-PY" sz="1600">
                  <a:solidFill>
                    <a:srgbClr val="FF0000"/>
                  </a:solidFill>
                </a:rPr>
                <a:t>q : proporción de rechazo</a:t>
              </a:r>
            </a:p>
            <a:p>
              <a:r>
                <a:rPr lang="es-PY" sz="1600">
                  <a:solidFill>
                    <a:srgbClr val="FF0000"/>
                  </a:solidFill>
                </a:rPr>
                <a:t>E: % deseado de error</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6D695-6B54-4988-AD10-503B5518886A}">
  <sheetPr>
    <tabColor rgb="FFFFC000"/>
  </sheetPr>
  <dimension ref="B7:Y64"/>
  <sheetViews>
    <sheetView showGridLines="0" topLeftCell="B4" workbookViewId="0">
      <selection activeCell="F21" sqref="F21"/>
    </sheetView>
  </sheetViews>
  <sheetFormatPr defaultRowHeight="12"/>
  <cols>
    <col min="1" max="2" width="13.109375" style="43" bestFit="1" customWidth="1"/>
    <col min="3" max="5" width="12.77734375" style="43" customWidth="1"/>
    <col min="6" max="6" width="14.21875" style="43" customWidth="1"/>
    <col min="7" max="7" width="15.5546875" style="43" customWidth="1"/>
    <col min="8" max="8" width="8.88671875" style="43"/>
    <col min="9" max="9" width="17.109375" style="43" customWidth="1"/>
    <col min="10" max="11" width="17.109375" style="44" customWidth="1"/>
    <col min="12" max="13" width="17.109375" style="45" customWidth="1"/>
    <col min="14" max="14" width="17.109375" style="44" customWidth="1"/>
    <col min="15" max="15" width="17.6640625" style="43" customWidth="1"/>
    <col min="16" max="16" width="17.5546875" style="43" customWidth="1"/>
    <col min="17" max="20" width="8.88671875" style="43"/>
    <col min="21" max="21" width="15.5546875" style="43" bestFit="1" customWidth="1"/>
    <col min="22" max="22" width="15.88671875" style="43" bestFit="1" customWidth="1"/>
    <col min="23" max="23" width="8.33203125" style="43" bestFit="1" customWidth="1"/>
    <col min="24" max="24" width="7.109375" style="43" bestFit="1" customWidth="1"/>
    <col min="25" max="25" width="11.21875" style="43" bestFit="1" customWidth="1"/>
    <col min="26" max="26" width="7.21875" style="43" bestFit="1" customWidth="1"/>
    <col min="27" max="27" width="6.77734375" style="43" bestFit="1" customWidth="1"/>
    <col min="28" max="29" width="6.88671875" style="43" bestFit="1" customWidth="1"/>
    <col min="30" max="30" width="6.77734375" style="43" bestFit="1" customWidth="1"/>
    <col min="31" max="31" width="6.6640625" style="43" bestFit="1" customWidth="1"/>
    <col min="32" max="32" width="8.21875" style="43" bestFit="1" customWidth="1"/>
    <col min="33" max="33" width="6.77734375" style="43" bestFit="1" customWidth="1"/>
    <col min="34" max="34" width="7.44140625" style="43" bestFit="1" customWidth="1"/>
    <col min="35" max="35" width="7.33203125" style="43" bestFit="1" customWidth="1"/>
    <col min="36" max="36" width="6.88671875" style="43" bestFit="1" customWidth="1"/>
    <col min="37" max="38" width="7.6640625" style="43" bestFit="1" customWidth="1"/>
    <col min="39" max="39" width="6.88671875" style="43" bestFit="1" customWidth="1"/>
    <col min="40" max="40" width="11.44140625" style="43" bestFit="1" customWidth="1"/>
    <col min="41" max="16384" width="8.88671875" style="43"/>
  </cols>
  <sheetData>
    <row r="7" spans="2:25" ht="24">
      <c r="B7" s="46" t="s">
        <v>4</v>
      </c>
      <c r="C7" s="48" t="s">
        <v>58</v>
      </c>
      <c r="D7" s="47" t="s">
        <v>57</v>
      </c>
      <c r="E7" s="49" t="s">
        <v>59</v>
      </c>
      <c r="F7" s="49" t="s">
        <v>60</v>
      </c>
      <c r="G7" s="47" t="s">
        <v>61</v>
      </c>
      <c r="I7" s="46" t="s">
        <v>4</v>
      </c>
      <c r="J7" s="47" t="s">
        <v>57</v>
      </c>
      <c r="K7" s="48" t="s">
        <v>58</v>
      </c>
      <c r="L7" s="49" t="s">
        <v>59</v>
      </c>
      <c r="M7" s="49" t="s">
        <v>60</v>
      </c>
      <c r="N7" s="47" t="s">
        <v>61</v>
      </c>
      <c r="U7" s="43" t="s">
        <v>56</v>
      </c>
      <c r="V7" s="43" t="s">
        <v>62</v>
      </c>
    </row>
    <row r="8" spans="2:25">
      <c r="B8" s="50">
        <v>2005</v>
      </c>
      <c r="C8" s="52">
        <f>+D8*G8</f>
        <v>970268</v>
      </c>
      <c r="D8" s="51">
        <v>1316574</v>
      </c>
      <c r="E8" s="53">
        <v>12489</v>
      </c>
      <c r="F8" s="54">
        <f>+E8/D8</f>
        <v>9.4859840768540173E-3</v>
      </c>
      <c r="G8" s="55">
        <v>0.73696427242221096</v>
      </c>
      <c r="I8" s="50">
        <v>2005</v>
      </c>
      <c r="J8" s="51">
        <v>1316574</v>
      </c>
      <c r="K8" s="52">
        <f>+J8*N8</f>
        <v>970268</v>
      </c>
      <c r="L8" s="53">
        <v>12489</v>
      </c>
      <c r="M8" s="54">
        <f>+L8/J8</f>
        <v>9.4859840768540173E-3</v>
      </c>
      <c r="N8" s="55">
        <v>0.73696427242221096</v>
      </c>
      <c r="U8" s="43" t="s">
        <v>55</v>
      </c>
      <c r="V8" s="43">
        <v>2020</v>
      </c>
      <c r="W8" s="43">
        <v>2021</v>
      </c>
      <c r="X8" s="43">
        <v>2022</v>
      </c>
      <c r="Y8" s="43" t="s">
        <v>63</v>
      </c>
    </row>
    <row r="9" spans="2:25">
      <c r="B9" s="50">
        <v>2006</v>
      </c>
      <c r="C9" s="52">
        <f>+D9*G9</f>
        <v>1014344</v>
      </c>
      <c r="D9" s="51">
        <v>1355464</v>
      </c>
      <c r="E9" s="53">
        <v>24649</v>
      </c>
      <c r="F9" s="54">
        <f>+E9/D9</f>
        <v>1.818491675175438E-2</v>
      </c>
      <c r="G9" s="55">
        <v>0.74833710080090654</v>
      </c>
      <c r="I9" s="50">
        <v>2006</v>
      </c>
      <c r="J9" s="51">
        <v>1355464</v>
      </c>
      <c r="K9" s="52">
        <f>+J9*N9</f>
        <v>1014344</v>
      </c>
      <c r="L9" s="53">
        <v>24649</v>
      </c>
      <c r="M9" s="54">
        <f>+L9/J9</f>
        <v>1.818491675175438E-2</v>
      </c>
      <c r="N9" s="55">
        <v>0.74833710080090654</v>
      </c>
      <c r="U9" s="56" t="s">
        <v>64</v>
      </c>
      <c r="V9" s="43">
        <v>51786</v>
      </c>
      <c r="W9" s="43">
        <v>35762</v>
      </c>
      <c r="X9" s="43">
        <v>17664</v>
      </c>
      <c r="Y9" s="43">
        <v>105212</v>
      </c>
    </row>
    <row r="10" spans="2:25">
      <c r="B10" s="50">
        <v>2007</v>
      </c>
      <c r="C10" s="52">
        <f>+D10*G10</f>
        <v>1044112</v>
      </c>
      <c r="D10" s="51">
        <v>1365173</v>
      </c>
      <c r="E10" s="53">
        <v>33134</v>
      </c>
      <c r="F10" s="54">
        <f>+E10/D10</f>
        <v>2.4270916579803438E-2</v>
      </c>
      <c r="G10" s="55">
        <v>0.76482028285059844</v>
      </c>
      <c r="I10" s="50">
        <v>2007</v>
      </c>
      <c r="J10" s="51">
        <v>1365173</v>
      </c>
      <c r="K10" s="52">
        <f>+J10*N10</f>
        <v>1044112</v>
      </c>
      <c r="L10" s="53">
        <v>33134</v>
      </c>
      <c r="M10" s="54">
        <f>+L10/J10</f>
        <v>2.4270916579803438E-2</v>
      </c>
      <c r="N10" s="55">
        <v>0.76482028285059844</v>
      </c>
      <c r="U10" s="56" t="s">
        <v>65</v>
      </c>
      <c r="V10" s="43">
        <v>17533</v>
      </c>
      <c r="W10" s="43">
        <v>33386</v>
      </c>
      <c r="X10" s="43">
        <v>14738</v>
      </c>
      <c r="Y10" s="43">
        <v>65657</v>
      </c>
    </row>
    <row r="11" spans="2:25">
      <c r="B11" s="50">
        <v>2008</v>
      </c>
      <c r="C11" s="52">
        <f>+D11*G11</f>
        <v>1087702</v>
      </c>
      <c r="D11" s="51">
        <v>1417469</v>
      </c>
      <c r="E11" s="53">
        <v>42519</v>
      </c>
      <c r="F11" s="54">
        <f>+E11/D11</f>
        <v>2.9996423202200542E-2</v>
      </c>
      <c r="G11" s="55">
        <v>0.76735505326747888</v>
      </c>
      <c r="I11" s="50">
        <v>2008</v>
      </c>
      <c r="J11" s="51">
        <v>1417469</v>
      </c>
      <c r="K11" s="52">
        <f>+J11*N11</f>
        <v>1087702</v>
      </c>
      <c r="L11" s="53">
        <v>42519</v>
      </c>
      <c r="M11" s="54">
        <f>+L11/J11</f>
        <v>2.9996423202200542E-2</v>
      </c>
      <c r="N11" s="55">
        <v>0.76735505326747888</v>
      </c>
      <c r="U11" s="56" t="s">
        <v>66</v>
      </c>
      <c r="V11" s="43">
        <v>29182</v>
      </c>
      <c r="W11" s="43">
        <v>22192</v>
      </c>
      <c r="X11" s="43">
        <v>4369</v>
      </c>
      <c r="Y11" s="43">
        <v>55743</v>
      </c>
    </row>
    <row r="12" spans="2:25">
      <c r="B12" s="50">
        <v>2009</v>
      </c>
      <c r="C12" s="52">
        <f>+D12*G12</f>
        <v>1114931</v>
      </c>
      <c r="D12" s="51">
        <v>1422773</v>
      </c>
      <c r="E12" s="53">
        <v>33804</v>
      </c>
      <c r="F12" s="54">
        <f>+E12/D12</f>
        <v>2.3759236364479786E-2</v>
      </c>
      <c r="G12" s="55">
        <v>0.78363238548946312</v>
      </c>
      <c r="I12" s="50">
        <v>2009</v>
      </c>
      <c r="J12" s="51">
        <v>1422773</v>
      </c>
      <c r="K12" s="52">
        <f>+J12*N12</f>
        <v>1114931</v>
      </c>
      <c r="L12" s="53">
        <v>33804</v>
      </c>
      <c r="M12" s="54">
        <f>+L12/J12</f>
        <v>2.3759236364479786E-2</v>
      </c>
      <c r="N12" s="55">
        <v>0.78363238548946312</v>
      </c>
      <c r="U12" s="56" t="s">
        <v>67</v>
      </c>
      <c r="V12" s="43">
        <v>3880</v>
      </c>
      <c r="W12" s="43">
        <v>13225</v>
      </c>
      <c r="X12" s="43">
        <v>2694</v>
      </c>
      <c r="Y12" s="43">
        <v>19799</v>
      </c>
    </row>
    <row r="13" spans="2:25">
      <c r="B13" s="50">
        <v>2010</v>
      </c>
      <c r="C13" s="52">
        <f>+D13*G13</f>
        <v>1145191</v>
      </c>
      <c r="D13" s="51">
        <v>1473523</v>
      </c>
      <c r="E13" s="53">
        <v>50713</v>
      </c>
      <c r="F13" s="54">
        <f>+E13/D13</f>
        <v>3.4416157738969805E-2</v>
      </c>
      <c r="G13" s="55">
        <v>0.77717891067869316</v>
      </c>
      <c r="I13" s="50">
        <v>2010</v>
      </c>
      <c r="J13" s="51">
        <v>1473523</v>
      </c>
      <c r="K13" s="52">
        <f>+J13*N13</f>
        <v>1145191</v>
      </c>
      <c r="L13" s="53">
        <v>50713</v>
      </c>
      <c r="M13" s="54">
        <f>+L13/J13</f>
        <v>3.4416157738969805E-2</v>
      </c>
      <c r="N13" s="55">
        <v>0.77717891067869316</v>
      </c>
      <c r="U13" s="56" t="s">
        <v>68</v>
      </c>
      <c r="V13" s="43">
        <v>4347</v>
      </c>
      <c r="W13" s="43">
        <v>3529</v>
      </c>
      <c r="X13" s="43">
        <v>10032</v>
      </c>
      <c r="Y13" s="43">
        <v>17908</v>
      </c>
    </row>
    <row r="14" spans="2:25">
      <c r="B14" s="50">
        <v>2011</v>
      </c>
      <c r="C14" s="52">
        <f>+D14*G14</f>
        <v>1258608</v>
      </c>
      <c r="D14" s="51">
        <v>1501317</v>
      </c>
      <c r="E14" s="53">
        <v>68661</v>
      </c>
      <c r="F14" s="54">
        <f>+E14/D14</f>
        <v>4.5733845683489899E-2</v>
      </c>
      <c r="G14" s="55">
        <v>0.83833594104376363</v>
      </c>
      <c r="I14" s="50">
        <v>2011</v>
      </c>
      <c r="J14" s="51">
        <v>1501317</v>
      </c>
      <c r="K14" s="52">
        <f>+J14*N14</f>
        <v>1258608</v>
      </c>
      <c r="L14" s="53">
        <v>68661</v>
      </c>
      <c r="M14" s="54">
        <f>+L14/J14</f>
        <v>4.5733845683489899E-2</v>
      </c>
      <c r="N14" s="55">
        <v>0.83833594104376363</v>
      </c>
      <c r="U14" s="56" t="s">
        <v>69</v>
      </c>
      <c r="V14" s="43">
        <v>3996</v>
      </c>
      <c r="W14" s="43">
        <v>4216</v>
      </c>
      <c r="X14" s="43">
        <v>2236</v>
      </c>
      <c r="Y14" s="43">
        <v>10448</v>
      </c>
    </row>
    <row r="15" spans="2:25">
      <c r="B15" s="50">
        <v>2012</v>
      </c>
      <c r="C15" s="52">
        <f>+D15*G15</f>
        <v>1293898.9999999998</v>
      </c>
      <c r="D15" s="51">
        <v>1561146</v>
      </c>
      <c r="E15" s="53">
        <v>54974</v>
      </c>
      <c r="F15" s="54">
        <f>+E15/D15</f>
        <v>3.5213874935464073E-2</v>
      </c>
      <c r="G15" s="55">
        <v>0.82881357669301903</v>
      </c>
      <c r="I15" s="50">
        <v>2012</v>
      </c>
      <c r="J15" s="51">
        <v>1561146</v>
      </c>
      <c r="K15" s="52">
        <f>+J15*N15</f>
        <v>1293898.9999999998</v>
      </c>
      <c r="L15" s="53">
        <v>54974</v>
      </c>
      <c r="M15" s="54">
        <f>+L15/J15</f>
        <v>3.5213874935464073E-2</v>
      </c>
      <c r="N15" s="55">
        <v>0.82881357669301903</v>
      </c>
      <c r="U15" s="56" t="s">
        <v>70</v>
      </c>
      <c r="V15" s="43">
        <v>4736</v>
      </c>
      <c r="W15" s="43">
        <v>146</v>
      </c>
      <c r="Y15" s="43">
        <v>4882</v>
      </c>
    </row>
    <row r="16" spans="2:25">
      <c r="B16" s="50">
        <v>2013</v>
      </c>
      <c r="C16" s="52">
        <f>+D16*G16</f>
        <v>1396573</v>
      </c>
      <c r="D16" s="51">
        <v>1610379</v>
      </c>
      <c r="E16" s="53">
        <v>83415</v>
      </c>
      <c r="F16" s="54">
        <f>+E16/D16</f>
        <v>5.1798365477940284E-2</v>
      </c>
      <c r="G16" s="55">
        <v>0.86723249620120479</v>
      </c>
      <c r="I16" s="50">
        <v>2013</v>
      </c>
      <c r="J16" s="51">
        <v>1610379</v>
      </c>
      <c r="K16" s="52">
        <f>+J16*N16</f>
        <v>1396573</v>
      </c>
      <c r="L16" s="53">
        <v>83415</v>
      </c>
      <c r="M16" s="54">
        <f>+L16/J16</f>
        <v>5.1798365477940284E-2</v>
      </c>
      <c r="N16" s="55">
        <v>0.86723249620120479</v>
      </c>
      <c r="U16" s="56" t="s">
        <v>71</v>
      </c>
      <c r="V16" s="43">
        <v>247</v>
      </c>
      <c r="W16" s="43">
        <v>2677</v>
      </c>
      <c r="X16" s="43">
        <v>783</v>
      </c>
      <c r="Y16" s="43">
        <v>3707</v>
      </c>
    </row>
    <row r="17" spans="2:25">
      <c r="B17" s="50">
        <v>2014</v>
      </c>
      <c r="C17" s="52">
        <f>+D17*G17</f>
        <v>1399674</v>
      </c>
      <c r="D17" s="51">
        <v>1621525</v>
      </c>
      <c r="E17" s="53">
        <v>62516</v>
      </c>
      <c r="F17" s="54">
        <f>+E17/D17</f>
        <v>3.8553830499067236E-2</v>
      </c>
      <c r="G17" s="55">
        <v>0.86318373136399373</v>
      </c>
      <c r="I17" s="50">
        <v>2014</v>
      </c>
      <c r="J17" s="51">
        <v>1621525</v>
      </c>
      <c r="K17" s="52">
        <f>+J17*N17</f>
        <v>1399674</v>
      </c>
      <c r="L17" s="53">
        <v>62516</v>
      </c>
      <c r="M17" s="54">
        <f>+L17/J17</f>
        <v>3.8553830499067236E-2</v>
      </c>
      <c r="N17" s="55">
        <v>0.86318373136399373</v>
      </c>
      <c r="U17" s="56" t="s">
        <v>72</v>
      </c>
      <c r="V17" s="43">
        <v>713</v>
      </c>
      <c r="W17" s="43">
        <v>1921</v>
      </c>
      <c r="X17" s="43">
        <v>941</v>
      </c>
      <c r="Y17" s="43">
        <v>3575</v>
      </c>
    </row>
    <row r="18" spans="2:25">
      <c r="B18" s="50">
        <v>2015</v>
      </c>
      <c r="C18" s="52">
        <f>+D18*G18</f>
        <v>1477083</v>
      </c>
      <c r="D18" s="51">
        <v>1665279</v>
      </c>
      <c r="E18" s="53">
        <v>108608</v>
      </c>
      <c r="F18" s="54">
        <f>+E18/D18</f>
        <v>6.5219101423845488E-2</v>
      </c>
      <c r="G18" s="55">
        <v>0.88698830646396187</v>
      </c>
      <c r="I18" s="50">
        <v>2015</v>
      </c>
      <c r="J18" s="51">
        <v>1665279</v>
      </c>
      <c r="K18" s="52">
        <f>+J18*N18</f>
        <v>1477083</v>
      </c>
      <c r="L18" s="53">
        <v>108608</v>
      </c>
      <c r="M18" s="54">
        <f>+L18/J18</f>
        <v>6.5219101423845488E-2</v>
      </c>
      <c r="N18" s="55">
        <v>0.88698830646396187</v>
      </c>
      <c r="U18" s="56" t="s">
        <v>73</v>
      </c>
      <c r="V18" s="43">
        <v>624</v>
      </c>
      <c r="W18" s="43">
        <v>1556</v>
      </c>
      <c r="X18" s="43">
        <v>1364</v>
      </c>
      <c r="Y18" s="43">
        <v>3544</v>
      </c>
    </row>
    <row r="19" spans="2:25">
      <c r="B19" s="50">
        <v>2016</v>
      </c>
      <c r="C19" s="52">
        <f>+D19*G19</f>
        <v>1514698</v>
      </c>
      <c r="D19" s="51">
        <v>1729864</v>
      </c>
      <c r="E19" s="53">
        <v>71047</v>
      </c>
      <c r="F19" s="54">
        <f>+E19/D19</f>
        <v>4.1070858749589566E-2</v>
      </c>
      <c r="G19" s="55">
        <v>0.8756168114950077</v>
      </c>
      <c r="I19" s="50">
        <v>2016</v>
      </c>
      <c r="J19" s="51">
        <v>1729864</v>
      </c>
      <c r="K19" s="52">
        <f>+J19*N19</f>
        <v>1514698</v>
      </c>
      <c r="L19" s="53">
        <v>71047</v>
      </c>
      <c r="M19" s="54">
        <f>+L19/J19</f>
        <v>4.1070858749589566E-2</v>
      </c>
      <c r="N19" s="55">
        <v>0.8756168114950077</v>
      </c>
      <c r="U19" s="56" t="s">
        <v>74</v>
      </c>
      <c r="V19" s="43">
        <v>889</v>
      </c>
      <c r="W19" s="43">
        <v>433</v>
      </c>
      <c r="X19" s="43">
        <v>67</v>
      </c>
      <c r="Y19" s="43">
        <v>1389</v>
      </c>
    </row>
    <row r="20" spans="2:25">
      <c r="B20" s="50">
        <v>2017</v>
      </c>
      <c r="C20" s="52">
        <f>+D20*G20</f>
        <v>1580695.0000000002</v>
      </c>
      <c r="D20" s="51">
        <v>1756991</v>
      </c>
      <c r="E20" s="53">
        <v>212175</v>
      </c>
      <c r="F20" s="54">
        <f>+E20/D20</f>
        <v>0.12076043645072741</v>
      </c>
      <c r="G20" s="55">
        <v>0.89966027145272809</v>
      </c>
      <c r="I20" s="50">
        <v>2017</v>
      </c>
      <c r="J20" s="51">
        <v>1756991</v>
      </c>
      <c r="K20" s="52">
        <f>+J20*N20</f>
        <v>1580695.0000000002</v>
      </c>
      <c r="L20" s="53">
        <v>212175</v>
      </c>
      <c r="M20" s="54">
        <f>+L20/J20</f>
        <v>0.12076043645072741</v>
      </c>
      <c r="N20" s="55">
        <v>0.89966027145272809</v>
      </c>
      <c r="U20" s="56" t="s">
        <v>75</v>
      </c>
      <c r="V20" s="43">
        <v>130</v>
      </c>
      <c r="W20" s="43">
        <v>156</v>
      </c>
      <c r="X20" s="43">
        <v>175</v>
      </c>
      <c r="Y20" s="43">
        <v>461</v>
      </c>
    </row>
    <row r="21" spans="2:25">
      <c r="B21" s="50">
        <v>2018</v>
      </c>
      <c r="C21" s="52">
        <f>+D21*G21</f>
        <v>1645198</v>
      </c>
      <c r="D21" s="51">
        <v>1795109</v>
      </c>
      <c r="E21" s="53">
        <v>117231</v>
      </c>
      <c r="F21" s="54">
        <f>+E21/D21</f>
        <v>6.5305783659933739E-2</v>
      </c>
      <c r="G21" s="55">
        <v>0.91648919369241644</v>
      </c>
      <c r="I21" s="50">
        <v>2018</v>
      </c>
      <c r="J21" s="51">
        <v>1795109</v>
      </c>
      <c r="K21" s="52">
        <f>+J21*N21</f>
        <v>1645198</v>
      </c>
      <c r="L21" s="53">
        <v>117231</v>
      </c>
      <c r="M21" s="54">
        <f>+L21/J21</f>
        <v>6.5305783659933739E-2</v>
      </c>
      <c r="N21" s="55">
        <v>0.91648919369241644</v>
      </c>
      <c r="U21" s="56" t="s">
        <v>76</v>
      </c>
      <c r="W21" s="43">
        <v>268</v>
      </c>
      <c r="Y21" s="43">
        <v>268</v>
      </c>
    </row>
    <row r="22" spans="2:25">
      <c r="B22" s="50">
        <v>2019</v>
      </c>
      <c r="C22" s="52">
        <f>+D22*G22</f>
        <v>1701280</v>
      </c>
      <c r="D22" s="51">
        <v>1863684</v>
      </c>
      <c r="E22" s="53">
        <v>92992</v>
      </c>
      <c r="F22" s="54">
        <f>+E22/D22</f>
        <v>4.9896870928762604E-2</v>
      </c>
      <c r="G22" s="55">
        <v>0.91285861766265097</v>
      </c>
      <c r="I22" s="50">
        <v>2019</v>
      </c>
      <c r="J22" s="51">
        <v>1863684</v>
      </c>
      <c r="K22" s="52">
        <f>+J22*N22</f>
        <v>1701280</v>
      </c>
      <c r="L22" s="53">
        <v>92992</v>
      </c>
      <c r="M22" s="54">
        <f>+L22/J22</f>
        <v>4.9896870928762604E-2</v>
      </c>
      <c r="N22" s="55">
        <v>0.91285861766265097</v>
      </c>
      <c r="U22" s="56" t="s">
        <v>77</v>
      </c>
      <c r="V22" s="43">
        <v>210</v>
      </c>
      <c r="X22" s="43">
        <v>1</v>
      </c>
      <c r="Y22" s="43">
        <v>211</v>
      </c>
    </row>
    <row r="23" spans="2:25">
      <c r="B23" s="50">
        <v>2020</v>
      </c>
      <c r="C23" s="52">
        <f>+D23*G23</f>
        <v>1736320</v>
      </c>
      <c r="D23" s="51">
        <v>1867423</v>
      </c>
      <c r="E23" s="53">
        <v>118298</v>
      </c>
      <c r="F23" s="54">
        <f>+E23/D23</f>
        <v>6.3348261213447624E-2</v>
      </c>
      <c r="G23" s="55">
        <v>0.92979469568490913</v>
      </c>
      <c r="I23" s="50">
        <v>2020</v>
      </c>
      <c r="J23" s="51">
        <v>1867423</v>
      </c>
      <c r="K23" s="52">
        <f>+J23*N23</f>
        <v>1736320</v>
      </c>
      <c r="L23" s="53">
        <v>118298</v>
      </c>
      <c r="M23" s="54">
        <f>+L23/J23</f>
        <v>6.3348261213447624E-2</v>
      </c>
      <c r="N23" s="55">
        <v>0.92979469568490913</v>
      </c>
      <c r="U23" s="56" t="s">
        <v>78</v>
      </c>
      <c r="W23" s="43">
        <v>136</v>
      </c>
      <c r="Y23" s="43">
        <v>136</v>
      </c>
    </row>
    <row r="24" spans="2:25">
      <c r="B24" s="50">
        <v>2021</v>
      </c>
      <c r="C24" s="52">
        <f>+D24*G24</f>
        <v>1816095</v>
      </c>
      <c r="D24" s="51">
        <v>1935412</v>
      </c>
      <c r="E24" s="53">
        <v>119655</v>
      </c>
      <c r="F24" s="54">
        <f>+E24/D24</f>
        <v>6.1824045732898215E-2</v>
      </c>
      <c r="G24" s="55">
        <v>0.93835059408539367</v>
      </c>
      <c r="I24" s="50">
        <v>2021</v>
      </c>
      <c r="J24" s="51">
        <v>1935412</v>
      </c>
      <c r="K24" s="52">
        <f>+J24*N24</f>
        <v>1816095</v>
      </c>
      <c r="L24" s="53">
        <v>119655</v>
      </c>
      <c r="M24" s="54">
        <f>+L24/J24</f>
        <v>6.1824045732898215E-2</v>
      </c>
      <c r="N24" s="55">
        <v>0.93835059408539367</v>
      </c>
      <c r="U24" s="56" t="s">
        <v>79</v>
      </c>
      <c r="V24" s="43">
        <v>1</v>
      </c>
      <c r="W24" s="43">
        <v>31</v>
      </c>
      <c r="X24" s="43">
        <v>11</v>
      </c>
      <c r="Y24" s="43">
        <v>43</v>
      </c>
    </row>
    <row r="25" spans="2:25">
      <c r="B25" s="62">
        <v>2022</v>
      </c>
      <c r="C25" s="63" cm="1">
        <f t="array" ref="C25">+TREND(C$8:C24,B$8:B24,B25)</f>
        <v>1851243.25</v>
      </c>
      <c r="I25" s="62">
        <v>2022</v>
      </c>
      <c r="J25" s="63" cm="1">
        <f t="array" ref="J25">+TREND(J$8:J24,I$8:I24,I25)</f>
        <v>1954385.904411763</v>
      </c>
      <c r="K25" s="61">
        <f>+N25*J25</f>
        <v>1833899.1744768971</v>
      </c>
      <c r="L25" s="43"/>
      <c r="M25" s="43"/>
      <c r="N25" s="55">
        <f>+N24</f>
        <v>0.93835059408539367</v>
      </c>
      <c r="U25" s="56" t="s">
        <v>80</v>
      </c>
      <c r="V25" s="43">
        <v>20</v>
      </c>
      <c r="Y25" s="43">
        <v>20</v>
      </c>
    </row>
    <row r="26" spans="2:25">
      <c r="B26" s="62">
        <v>2023</v>
      </c>
      <c r="C26" s="63" cm="1">
        <f t="array" ref="C26">+TREND(C$8:C25,B$8:B25,B26)</f>
        <v>1905324.7156862766</v>
      </c>
      <c r="I26" s="62">
        <v>2023</v>
      </c>
      <c r="J26" s="63" cm="1">
        <f t="array" ref="J26">+TREND(J$8:J25,I$8:I25,I26)</f>
        <v>1993375.8088235259</v>
      </c>
      <c r="K26" s="61">
        <f t="shared" ref="K26:K29" si="0">+N26*J26</f>
        <v>1870485.3744450076</v>
      </c>
      <c r="L26" s="43"/>
      <c r="M26" s="43"/>
      <c r="N26" s="55">
        <f t="shared" ref="N26:N29" si="1">+N25</f>
        <v>0.93835059408539367</v>
      </c>
      <c r="U26" s="56" t="s">
        <v>81</v>
      </c>
      <c r="W26" s="43">
        <v>20</v>
      </c>
      <c r="Y26" s="43">
        <v>20</v>
      </c>
    </row>
    <row r="27" spans="2:25">
      <c r="B27" s="62">
        <v>2024</v>
      </c>
      <c r="C27" s="63" cm="1">
        <f t="array" ref="C27">+TREND(C$8:C26,B$8:B26,B27)</f>
        <v>1959406.1813725382</v>
      </c>
      <c r="I27" s="62">
        <v>2024</v>
      </c>
      <c r="J27" s="63" cm="1">
        <f t="array" ref="J27">+TREND(J$8:J26,I$8:I26,I27)</f>
        <v>2032365.7132352889</v>
      </c>
      <c r="K27" s="61">
        <f t="shared" si="0"/>
        <v>1907071.5744131182</v>
      </c>
      <c r="L27" s="43"/>
      <c r="M27" s="43"/>
      <c r="N27" s="55">
        <f t="shared" si="1"/>
        <v>0.93835059408539367</v>
      </c>
      <c r="U27" s="56" t="s">
        <v>82</v>
      </c>
      <c r="V27" s="43">
        <v>3</v>
      </c>
      <c r="W27" s="43">
        <v>1</v>
      </c>
      <c r="Y27" s="43">
        <v>4</v>
      </c>
    </row>
    <row r="28" spans="2:25">
      <c r="B28" s="62">
        <v>2025</v>
      </c>
      <c r="C28" s="63" cm="1">
        <f t="array" ref="C28">+TREND(C$8:C27,B$8:B27,B28)</f>
        <v>2013487.6470588148</v>
      </c>
      <c r="I28" s="62">
        <v>2025</v>
      </c>
      <c r="J28" s="63" cm="1">
        <f t="array" ref="J28">+TREND(J$8:J27,I$8:I27,I28)</f>
        <v>2071355.6176470667</v>
      </c>
      <c r="K28" s="61">
        <f t="shared" si="0"/>
        <v>1943657.7743812427</v>
      </c>
      <c r="L28" s="43"/>
      <c r="M28" s="43"/>
      <c r="N28" s="55">
        <f t="shared" si="1"/>
        <v>0.93835059408539367</v>
      </c>
      <c r="U28" s="56" t="s">
        <v>83</v>
      </c>
      <c r="V28" s="43">
        <v>1</v>
      </c>
      <c r="Y28" s="43">
        <v>1</v>
      </c>
    </row>
    <row r="29" spans="2:25">
      <c r="B29" s="62">
        <v>2026</v>
      </c>
      <c r="C29" s="63" cm="1">
        <f t="array" ref="C29">+TREND(C$8:C28,B$8:B28,B29)</f>
        <v>2067569.1127450913</v>
      </c>
      <c r="I29" s="62">
        <v>2026</v>
      </c>
      <c r="J29" s="63" cm="1">
        <f t="array" ref="J29">+TREND(J$8:J28,I$8:I28,I29)</f>
        <v>2110345.5220588148</v>
      </c>
      <c r="K29" s="61">
        <f t="shared" si="0"/>
        <v>1980243.974349339</v>
      </c>
      <c r="L29" s="43"/>
      <c r="M29" s="43"/>
      <c r="N29" s="55">
        <f t="shared" si="1"/>
        <v>0.93835059408539367</v>
      </c>
      <c r="U29" s="56" t="s">
        <v>84</v>
      </c>
      <c r="X29" s="43">
        <v>1</v>
      </c>
      <c r="Y29" s="43">
        <v>1</v>
      </c>
    </row>
    <row r="30" spans="2:25">
      <c r="U30" s="56" t="s">
        <v>63</v>
      </c>
      <c r="V30" s="43">
        <v>118298</v>
      </c>
      <c r="W30" s="43">
        <v>119655</v>
      </c>
      <c r="X30" s="43">
        <v>55076</v>
      </c>
      <c r="Y30" s="43">
        <v>293029</v>
      </c>
    </row>
    <row r="64" spans="18:20">
      <c r="R64" s="57"/>
      <c r="S64" s="57"/>
      <c r="T64" s="5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E4DCC-0024-4DF0-9618-C50114C290CC}">
  <sheetPr>
    <tabColor theme="9" tint="-0.499984740745262"/>
  </sheetPr>
  <dimension ref="A2:F18"/>
  <sheetViews>
    <sheetView showGridLines="0" zoomScale="90" zoomScaleNormal="90" workbookViewId="0">
      <selection activeCell="G25" sqref="G25"/>
    </sheetView>
  </sheetViews>
  <sheetFormatPr defaultRowHeight="13.2"/>
  <cols>
    <col min="3" max="3" width="17.44140625" customWidth="1"/>
    <col min="4" max="6" width="11.77734375" customWidth="1"/>
  </cols>
  <sheetData>
    <row r="2" spans="1:6">
      <c r="A2" t="s">
        <v>3</v>
      </c>
    </row>
    <row r="6" spans="1:6" ht="26.4">
      <c r="D6" s="4" t="s">
        <v>0</v>
      </c>
      <c r="E6" s="4" t="s">
        <v>1</v>
      </c>
      <c r="F6" s="4" t="s">
        <v>2</v>
      </c>
    </row>
    <row r="7" spans="1:6">
      <c r="D7" s="3">
        <v>2011</v>
      </c>
      <c r="E7" s="3">
        <v>189</v>
      </c>
      <c r="F7" s="3">
        <v>402</v>
      </c>
    </row>
    <row r="8" spans="1:6">
      <c r="D8" s="3">
        <v>2012</v>
      </c>
      <c r="E8" s="3">
        <v>190</v>
      </c>
      <c r="F8" s="3">
        <v>404</v>
      </c>
    </row>
    <row r="9" spans="1:6">
      <c r="D9" s="3">
        <v>2013</v>
      </c>
      <c r="E9" s="3">
        <v>208</v>
      </c>
      <c r="F9" s="3">
        <v>412</v>
      </c>
    </row>
    <row r="10" spans="1:6">
      <c r="D10" s="3">
        <v>2014</v>
      </c>
      <c r="E10" s="3">
        <v>227</v>
      </c>
      <c r="F10" s="3">
        <v>425</v>
      </c>
    </row>
    <row r="11" spans="1:6">
      <c r="D11" s="3">
        <v>2015</v>
      </c>
      <c r="E11" s="3">
        <v>239</v>
      </c>
      <c r="F11" s="3">
        <v>429</v>
      </c>
    </row>
    <row r="12" spans="1:6">
      <c r="D12" s="3">
        <v>2016</v>
      </c>
      <c r="E12" s="3">
        <v>252</v>
      </c>
      <c r="F12" s="3">
        <v>436</v>
      </c>
    </row>
    <row r="13" spans="1:6">
      <c r="D13" s="3">
        <v>2017</v>
      </c>
      <c r="E13" s="3">
        <v>257</v>
      </c>
      <c r="F13" s="3">
        <v>440</v>
      </c>
    </row>
    <row r="14" spans="1:6">
      <c r="D14" s="3">
        <v>2018</v>
      </c>
      <c r="E14" s="3">
        <v>274</v>
      </c>
      <c r="F14" s="3">
        <v>447</v>
      </c>
    </row>
    <row r="15" spans="1:6">
      <c r="D15" s="3">
        <v>2019</v>
      </c>
      <c r="E15" s="3">
        <v>293</v>
      </c>
      <c r="F15" s="3">
        <v>458</v>
      </c>
    </row>
    <row r="16" spans="1:6">
      <c r="D16" s="3">
        <v>2020</v>
      </c>
      <c r="E16" s="3">
        <v>308</v>
      </c>
      <c r="F16" s="3">
        <v>469</v>
      </c>
    </row>
    <row r="17" spans="4:6">
      <c r="D17" s="3">
        <v>2021</v>
      </c>
      <c r="E17" s="3">
        <v>316</v>
      </c>
      <c r="F17" s="3">
        <v>469</v>
      </c>
    </row>
    <row r="18" spans="4:6">
      <c r="D18" s="3">
        <v>2022</v>
      </c>
      <c r="E18" s="29"/>
      <c r="F18" s="29"/>
    </row>
  </sheetData>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5F74D-4E2C-433B-86BB-4E9102070021}">
  <sheetPr>
    <tabColor theme="9" tint="-0.249977111117893"/>
  </sheetPr>
  <dimension ref="A1:R40"/>
  <sheetViews>
    <sheetView showGridLines="0" tabSelected="1" topLeftCell="B7" zoomScaleNormal="100" workbookViewId="0">
      <selection activeCell="H16" sqref="H16"/>
    </sheetView>
  </sheetViews>
  <sheetFormatPr defaultRowHeight="13.2"/>
  <cols>
    <col min="1" max="1" width="8.88671875" style="5"/>
    <col min="2" max="2" width="12.5546875" style="5" customWidth="1"/>
    <col min="3" max="3" width="8.88671875" style="5" customWidth="1"/>
    <col min="4" max="4" width="32.6640625" style="5" customWidth="1"/>
    <col min="5" max="5" width="15.5546875" style="5" bestFit="1" customWidth="1"/>
    <col min="6" max="7" width="25.6640625" style="5" customWidth="1"/>
    <col min="8" max="8" width="22.21875" style="5" customWidth="1"/>
    <col min="9" max="9" width="29.44140625" style="5" customWidth="1"/>
    <col min="10" max="11" width="8.88671875" style="5"/>
    <col min="12" max="12" width="13.21875" style="5" bestFit="1" customWidth="1"/>
    <col min="13" max="16384" width="8.88671875" style="5"/>
  </cols>
  <sheetData>
    <row r="1" spans="1:7">
      <c r="A1"/>
    </row>
    <row r="8" spans="1:7">
      <c r="C8"/>
      <c r="D8"/>
      <c r="E8"/>
      <c r="F8"/>
      <c r="G8"/>
    </row>
    <row r="9" spans="1:7">
      <c r="C9"/>
      <c r="D9"/>
      <c r="E9"/>
      <c r="F9"/>
      <c r="G9"/>
    </row>
    <row r="10" spans="1:7">
      <c r="C10"/>
      <c r="D10"/>
      <c r="E10"/>
      <c r="F10"/>
      <c r="G10"/>
    </row>
    <row r="11" spans="1:7">
      <c r="C11"/>
      <c r="D11"/>
      <c r="E11"/>
      <c r="F11"/>
      <c r="G11"/>
    </row>
    <row r="12" spans="1:7">
      <c r="C12"/>
      <c r="D12"/>
      <c r="E12"/>
      <c r="F12"/>
      <c r="G12"/>
    </row>
    <row r="13" spans="1:7">
      <c r="C13"/>
      <c r="D13"/>
      <c r="E13"/>
      <c r="F13"/>
      <c r="G13"/>
    </row>
    <row r="14" spans="1:7">
      <c r="C14"/>
      <c r="D14"/>
      <c r="E14"/>
      <c r="F14"/>
      <c r="G14"/>
    </row>
    <row r="15" spans="1:7">
      <c r="A15" s="9"/>
    </row>
    <row r="16" spans="1:7">
      <c r="A16" s="9"/>
    </row>
    <row r="17" spans="1:18">
      <c r="A17" s="9"/>
    </row>
    <row r="18" spans="1:18" ht="39.6">
      <c r="A18"/>
      <c r="B18"/>
      <c r="D18" s="72" t="s">
        <v>4</v>
      </c>
      <c r="E18" s="72" t="s">
        <v>5</v>
      </c>
      <c r="F18" s="72" t="s">
        <v>9</v>
      </c>
      <c r="G18" s="72" t="s">
        <v>48</v>
      </c>
      <c r="H18" s="58" t="s">
        <v>6</v>
      </c>
      <c r="I18" s="58" t="s">
        <v>7</v>
      </c>
    </row>
    <row r="19" spans="1:18">
      <c r="A19"/>
      <c r="B19"/>
      <c r="D19" s="7">
        <v>2017</v>
      </c>
      <c r="E19" s="7">
        <v>27</v>
      </c>
      <c r="F19" s="8">
        <v>5608</v>
      </c>
      <c r="G19" s="8">
        <f>+H19*I19</f>
        <v>1302142.9999999998</v>
      </c>
      <c r="H19" s="59">
        <v>1756991</v>
      </c>
      <c r="I19" s="60">
        <v>0.74112104159896086</v>
      </c>
      <c r="L19" s="6"/>
      <c r="M19" s="6"/>
      <c r="O19" s="6"/>
      <c r="P19" s="6"/>
      <c r="Q19" s="6"/>
      <c r="R19" s="6"/>
    </row>
    <row r="20" spans="1:18">
      <c r="A20"/>
      <c r="B20"/>
      <c r="D20" s="7">
        <v>2018</v>
      </c>
      <c r="E20" s="7">
        <v>22</v>
      </c>
      <c r="F20" s="8">
        <v>5703</v>
      </c>
      <c r="G20" s="8">
        <f t="shared" ref="G20:G24" si="0">+H20*I20</f>
        <v>1350183</v>
      </c>
      <c r="H20" s="59">
        <v>1795109</v>
      </c>
      <c r="I20" s="60">
        <v>0.75214541289693271</v>
      </c>
      <c r="L20" s="6"/>
    </row>
    <row r="21" spans="1:18">
      <c r="A21"/>
      <c r="B21"/>
      <c r="D21" s="7">
        <v>2019</v>
      </c>
      <c r="E21" s="7">
        <v>179</v>
      </c>
      <c r="F21" s="8">
        <v>5300</v>
      </c>
      <c r="G21" s="8">
        <f t="shared" si="0"/>
        <v>1386803</v>
      </c>
      <c r="H21" s="59">
        <v>1863684</v>
      </c>
      <c r="I21" s="60">
        <v>0.74411917470987576</v>
      </c>
      <c r="L21" s="6"/>
    </row>
    <row r="22" spans="1:18">
      <c r="A22"/>
      <c r="B22"/>
      <c r="D22" s="7">
        <v>2020</v>
      </c>
      <c r="E22" s="7">
        <v>304</v>
      </c>
      <c r="F22" s="8">
        <v>4885</v>
      </c>
      <c r="G22" s="8">
        <f t="shared" si="0"/>
        <v>1412620</v>
      </c>
      <c r="H22" s="59">
        <v>1867423</v>
      </c>
      <c r="I22" s="60">
        <v>0.75645421524742917</v>
      </c>
      <c r="L22" s="6"/>
    </row>
    <row r="23" spans="1:18">
      <c r="A23"/>
      <c r="B23"/>
      <c r="D23" s="7">
        <v>2021</v>
      </c>
      <c r="E23" s="7">
        <v>453</v>
      </c>
      <c r="F23" s="8">
        <v>5371</v>
      </c>
      <c r="G23" s="8">
        <f t="shared" si="0"/>
        <v>1501105</v>
      </c>
      <c r="H23" s="59">
        <v>1935412</v>
      </c>
      <c r="I23" s="60">
        <v>0.77559971726950128</v>
      </c>
      <c r="L23" s="6"/>
    </row>
    <row r="24" spans="1:18">
      <c r="A24"/>
      <c r="B24"/>
      <c r="D24" s="7">
        <v>2022</v>
      </c>
      <c r="E24" s="7">
        <v>987</v>
      </c>
      <c r="F24" s="8">
        <v>5626</v>
      </c>
      <c r="G24" s="8">
        <f t="shared" si="0"/>
        <v>1558251.7740000072</v>
      </c>
      <c r="H24" s="59" cm="1">
        <f t="array" ref="H24">+TREND(H19:H23,D19:D23,D24)</f>
        <v>1972470.6000000089</v>
      </c>
      <c r="I24" s="60">
        <v>0.79</v>
      </c>
      <c r="L24" s="6"/>
    </row>
    <row r="25" spans="1:18">
      <c r="B25"/>
    </row>
    <row r="26" spans="1:18">
      <c r="B26"/>
    </row>
    <row r="35" spans="4:8" ht="13.8" thickBot="1"/>
    <row r="36" spans="4:8" ht="26.4">
      <c r="D36" s="2"/>
      <c r="E36" s="11" t="s">
        <v>4</v>
      </c>
      <c r="F36" s="11" t="s">
        <v>5</v>
      </c>
      <c r="G36" s="11" t="s">
        <v>9</v>
      </c>
      <c r="H36" s="11" t="s">
        <v>48</v>
      </c>
    </row>
    <row r="37" spans="4:8">
      <c r="D37" t="s">
        <v>4</v>
      </c>
      <c r="E37">
        <v>1</v>
      </c>
      <c r="F37"/>
      <c r="G37"/>
      <c r="H37"/>
    </row>
    <row r="38" spans="4:8">
      <c r="D38" t="s">
        <v>5</v>
      </c>
      <c r="E38" s="31">
        <v>0.91695144042460441</v>
      </c>
      <c r="F38" s="31">
        <v>1</v>
      </c>
      <c r="G38" s="31"/>
      <c r="H38" s="31"/>
    </row>
    <row r="39" spans="4:8">
      <c r="D39" t="s">
        <v>9</v>
      </c>
      <c r="E39" s="31">
        <v>-0.23260018221435966</v>
      </c>
      <c r="F39" s="31">
        <v>3.1228370997822424E-2</v>
      </c>
      <c r="G39" s="31">
        <v>1</v>
      </c>
      <c r="H39" s="31"/>
    </row>
    <row r="40" spans="4:8" ht="13.8" thickBot="1">
      <c r="D40" s="1" t="s">
        <v>48</v>
      </c>
      <c r="E40" s="32">
        <v>0.98461787996235584</v>
      </c>
      <c r="F40" s="32">
        <v>0.94302390648142931</v>
      </c>
      <c r="G40" s="30">
        <v>-6.5660987524505374E-2</v>
      </c>
      <c r="H40" s="30">
        <v>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E25EA-51BB-4283-8325-C4C496A5CFEF}">
  <sheetPr>
    <tabColor theme="9" tint="-0.249977111117893"/>
  </sheetPr>
  <dimension ref="A1:Q46"/>
  <sheetViews>
    <sheetView showGridLines="0" zoomScale="90" zoomScaleNormal="90" workbookViewId="0">
      <selection activeCell="F21" sqref="F21"/>
    </sheetView>
  </sheetViews>
  <sheetFormatPr defaultColWidth="19.21875" defaultRowHeight="13.2"/>
  <cols>
    <col min="1" max="1" width="22.21875" style="5" customWidth="1"/>
    <col min="2" max="16384" width="19.21875" style="5"/>
  </cols>
  <sheetData>
    <row r="1" spans="1:6">
      <c r="A1" t="s">
        <v>8</v>
      </c>
    </row>
    <row r="8" spans="1:6">
      <c r="E8"/>
      <c r="F8"/>
    </row>
    <row r="9" spans="1:6">
      <c r="E9"/>
      <c r="F9"/>
    </row>
    <row r="10" spans="1:6">
      <c r="E10"/>
      <c r="F10"/>
    </row>
    <row r="11" spans="1:6">
      <c r="E11"/>
      <c r="F11"/>
    </row>
    <row r="12" spans="1:6">
      <c r="E12"/>
      <c r="F12"/>
    </row>
    <row r="13" spans="1:6">
      <c r="E13"/>
      <c r="F13"/>
    </row>
    <row r="14" spans="1:6">
      <c r="E14"/>
      <c r="F14"/>
    </row>
    <row r="15" spans="1:6">
      <c r="E15"/>
      <c r="F15"/>
    </row>
    <row r="16" spans="1:6">
      <c r="E16"/>
      <c r="F16"/>
    </row>
    <row r="17" spans="1:17">
      <c r="A17" s="22" t="s">
        <v>26</v>
      </c>
      <c r="E17"/>
      <c r="F17"/>
    </row>
    <row r="18" spans="1:17">
      <c r="A18" s="41" t="s">
        <v>47</v>
      </c>
      <c r="B18" s="42">
        <v>271117</v>
      </c>
      <c r="C18" s="33" t="s">
        <v>24</v>
      </c>
    </row>
    <row r="19" spans="1:17">
      <c r="E19" s="7"/>
      <c r="F19" s="64">
        <f>+C30</f>
        <v>0.62729999999999997</v>
      </c>
      <c r="G19" s="64">
        <f>+C31</f>
        <v>0.49280000000000002</v>
      </c>
    </row>
    <row r="20" spans="1:17" ht="26.4">
      <c r="A20" s="11" t="s">
        <v>29</v>
      </c>
      <c r="B20" s="11" t="s">
        <v>25</v>
      </c>
      <c r="E20" s="65" t="s">
        <v>51</v>
      </c>
      <c r="F20" s="66" t="s">
        <v>34</v>
      </c>
      <c r="G20" s="67" t="s">
        <v>52</v>
      </c>
    </row>
    <row r="21" spans="1:17">
      <c r="A21" s="5" t="s">
        <v>85</v>
      </c>
      <c r="B21" s="24">
        <v>4.2000000000000003E-2</v>
      </c>
      <c r="E21" s="8">
        <f>+$B$18*B21</f>
        <v>11386.914000000001</v>
      </c>
      <c r="F21" s="10">
        <f>+E21*$C$30</f>
        <v>7143.0111521999997</v>
      </c>
      <c r="G21" s="10">
        <f>+F21*$C$31</f>
        <v>3520.0758958041602</v>
      </c>
    </row>
    <row r="22" spans="1:17">
      <c r="A22" s="5" t="s">
        <v>86</v>
      </c>
      <c r="B22" s="24">
        <v>0.16800000000000001</v>
      </c>
      <c r="E22" s="8">
        <f>+$B$18*B22</f>
        <v>45547.656000000003</v>
      </c>
      <c r="F22" s="10">
        <f>+E22*$C$30</f>
        <v>28572.044608799999</v>
      </c>
      <c r="G22" s="10">
        <f>+F22*$C$31</f>
        <v>14080.303583216641</v>
      </c>
    </row>
    <row r="23" spans="1:17">
      <c r="A23" s="5" t="s">
        <v>30</v>
      </c>
      <c r="B23" s="24">
        <v>0.223</v>
      </c>
      <c r="E23" s="8">
        <f>+$B$18*B23</f>
        <v>60459.091</v>
      </c>
      <c r="F23" s="10">
        <f>+E23*$C$30</f>
        <v>37925.987784299999</v>
      </c>
      <c r="G23" s="10">
        <f>+F23*$C$31</f>
        <v>18689.92678010304</v>
      </c>
    </row>
    <row r="24" spans="1:17">
      <c r="A24" s="25" t="s">
        <v>17</v>
      </c>
      <c r="B24" s="26">
        <f>SUM(B21:B23)</f>
        <v>0.43300000000000005</v>
      </c>
      <c r="E24" s="27">
        <f>SUM(E21:E23)</f>
        <v>117393.66100000001</v>
      </c>
      <c r="F24" s="27">
        <f>SUM(F21:F23)</f>
        <v>73641.043545299995</v>
      </c>
      <c r="G24" s="34">
        <f>SUM(G21:G23)</f>
        <v>36290.306259123841</v>
      </c>
      <c r="K24" s="6"/>
      <c r="L24" s="6"/>
      <c r="N24" s="6"/>
      <c r="O24" s="6"/>
      <c r="P24" s="6"/>
      <c r="Q24" s="6"/>
    </row>
    <row r="25" spans="1:17">
      <c r="A25"/>
      <c r="B25"/>
      <c r="E25" s="7"/>
      <c r="F25" s="10" t="s">
        <v>36</v>
      </c>
      <c r="G25" s="34">
        <f>+G24/C32</f>
        <v>8342.5991400284693</v>
      </c>
      <c r="K25" s="6"/>
    </row>
    <row r="26" spans="1:17">
      <c r="A26" s="28" t="s">
        <v>28</v>
      </c>
      <c r="B26" s="28"/>
      <c r="C26" s="38">
        <v>2.24E-2</v>
      </c>
      <c r="D26" s="7"/>
      <c r="E26" s="10"/>
      <c r="F26" s="10"/>
      <c r="K26" s="6"/>
    </row>
    <row r="27" spans="1:17">
      <c r="A27" s="28" t="s">
        <v>27</v>
      </c>
      <c r="B27" s="28"/>
      <c r="C27" s="38">
        <v>4.0000000000000001E-3</v>
      </c>
      <c r="D27" s="7"/>
      <c r="F27" s="10"/>
      <c r="K27" s="6"/>
    </row>
    <row r="28" spans="1:17">
      <c r="A28" s="39" t="s">
        <v>53</v>
      </c>
      <c r="B28" s="39"/>
      <c r="C28" s="40">
        <f>+C26-C27</f>
        <v>1.84E-2</v>
      </c>
      <c r="K28" s="6"/>
    </row>
    <row r="29" spans="1:17">
      <c r="A29" s="22" t="s">
        <v>31</v>
      </c>
      <c r="K29" s="6"/>
    </row>
    <row r="30" spans="1:17">
      <c r="A30" s="5" t="s">
        <v>32</v>
      </c>
      <c r="C30" s="23">
        <v>0.62729999999999997</v>
      </c>
      <c r="D30" s="7"/>
      <c r="E30" s="10"/>
      <c r="F30" s="10"/>
      <c r="G30" s="10"/>
      <c r="K30" s="6"/>
    </row>
    <row r="31" spans="1:17">
      <c r="A31" s="5" t="s">
        <v>35</v>
      </c>
      <c r="C31" s="23">
        <v>0.49280000000000002</v>
      </c>
      <c r="G31" s="10"/>
    </row>
    <row r="32" spans="1:17" s="36" customFormat="1">
      <c r="A32" s="28" t="s">
        <v>33</v>
      </c>
      <c r="B32" s="28"/>
      <c r="C32" s="28">
        <v>4.3499999999999996</v>
      </c>
      <c r="G32" s="35"/>
    </row>
    <row r="33" spans="2:7">
      <c r="G33" s="10"/>
    </row>
    <row r="34" spans="2:7">
      <c r="C34" s="7"/>
      <c r="G34" s="10"/>
    </row>
    <row r="35" spans="2:7">
      <c r="D35" s="37">
        <v>0.3</v>
      </c>
      <c r="E35" s="10">
        <v>550000</v>
      </c>
      <c r="G35" s="10"/>
    </row>
    <row r="36" spans="2:7">
      <c r="B36" s="70" t="s">
        <v>4</v>
      </c>
      <c r="C36" s="70" t="s">
        <v>49</v>
      </c>
      <c r="D36" s="71" t="s">
        <v>54</v>
      </c>
      <c r="E36" s="70" t="s">
        <v>50</v>
      </c>
    </row>
    <row r="37" spans="2:7">
      <c r="B37" s="7" t="s">
        <v>37</v>
      </c>
      <c r="C37" s="8">
        <f>+G25</f>
        <v>8342.5991400284693</v>
      </c>
      <c r="D37" s="69">
        <f>+C37*$D$35</f>
        <v>2502.7797420085408</v>
      </c>
      <c r="E37" s="69">
        <f>+D37*550000</f>
        <v>1376528858.1046975</v>
      </c>
    </row>
    <row r="38" spans="2:7">
      <c r="B38" s="7" t="s">
        <v>38</v>
      </c>
      <c r="C38" s="8">
        <f>+C37*(1+$C$28)</f>
        <v>8496.1029642049925</v>
      </c>
      <c r="D38" s="69">
        <f>+C38*$D$35</f>
        <v>2548.8308892614978</v>
      </c>
      <c r="E38" s="69">
        <f t="shared" ref="E38:E46" si="0">+D38*550000</f>
        <v>1401856989.0938237</v>
      </c>
    </row>
    <row r="39" spans="2:7">
      <c r="B39" s="7" t="s">
        <v>39</v>
      </c>
      <c r="C39" s="8">
        <f>+C38*(1+$C$28)</f>
        <v>8652.4312587463646</v>
      </c>
      <c r="D39" s="69">
        <f>+C39*$D$35</f>
        <v>2595.7293776239094</v>
      </c>
      <c r="E39" s="69">
        <f t="shared" si="0"/>
        <v>1427651157.69315</v>
      </c>
    </row>
    <row r="40" spans="2:7">
      <c r="B40" s="7" t="s">
        <v>40</v>
      </c>
      <c r="C40" s="8">
        <f>+C39*(1+$C$28)</f>
        <v>8811.6359939072972</v>
      </c>
      <c r="D40" s="69">
        <f>+C40*$D$35</f>
        <v>2643.490798172189</v>
      </c>
      <c r="E40" s="69">
        <f t="shared" si="0"/>
        <v>1453919938.994704</v>
      </c>
    </row>
    <row r="41" spans="2:7">
      <c r="B41" s="7" t="s">
        <v>41</v>
      </c>
      <c r="C41" s="8">
        <f>+C40*(1+$C$28)</f>
        <v>8973.7700961951905</v>
      </c>
      <c r="D41" s="69">
        <f>+C41*$D$35</f>
        <v>2692.1310288585569</v>
      </c>
      <c r="E41" s="69">
        <f t="shared" si="0"/>
        <v>1480672065.8722062</v>
      </c>
    </row>
    <row r="42" spans="2:7">
      <c r="B42" s="7" t="s">
        <v>42</v>
      </c>
      <c r="C42" s="8">
        <f>+C41*(1+$C$28)</f>
        <v>9138.887465965181</v>
      </c>
      <c r="D42" s="69">
        <f>+C42*$D$35</f>
        <v>2741.6662397895543</v>
      </c>
      <c r="E42" s="69">
        <f t="shared" si="0"/>
        <v>1507916431.8842549</v>
      </c>
    </row>
    <row r="43" spans="2:7">
      <c r="B43" s="7" t="s">
        <v>43</v>
      </c>
      <c r="C43" s="8">
        <f>+C42*(1+$C$28)</f>
        <v>9307.0429953389394</v>
      </c>
      <c r="D43" s="69">
        <f>+C43*$D$35</f>
        <v>2792.1128986016815</v>
      </c>
      <c r="E43" s="69">
        <f t="shared" si="0"/>
        <v>1535662094.2309248</v>
      </c>
    </row>
    <row r="44" spans="2:7">
      <c r="B44" s="7" t="s">
        <v>44</v>
      </c>
      <c r="C44" s="8">
        <f>+C43*(1+$C$28)</f>
        <v>9478.2925864531753</v>
      </c>
      <c r="D44" s="69">
        <f>+C44*$D$35</f>
        <v>2843.4877759359524</v>
      </c>
      <c r="E44" s="69">
        <f t="shared" si="0"/>
        <v>1563918276.7647738</v>
      </c>
    </row>
    <row r="45" spans="2:7">
      <c r="B45" s="7" t="s">
        <v>45</v>
      </c>
      <c r="C45" s="8">
        <f>+C44*(1+$C$28)</f>
        <v>9652.6931700439127</v>
      </c>
      <c r="D45" s="69">
        <f>+C45*$D$35</f>
        <v>2895.8079510131738</v>
      </c>
      <c r="E45" s="69">
        <f t="shared" si="0"/>
        <v>1592694373.0572455</v>
      </c>
    </row>
    <row r="46" spans="2:7">
      <c r="B46" s="7" t="s">
        <v>46</v>
      </c>
      <c r="C46" s="8">
        <f>+C45*(1+$C$28)</f>
        <v>9830.3027243727211</v>
      </c>
      <c r="D46" s="69">
        <f>+C46*$D$35</f>
        <v>2949.0908173118164</v>
      </c>
      <c r="E46" s="69">
        <f t="shared" si="0"/>
        <v>1621999949.5214989</v>
      </c>
    </row>
  </sheetData>
  <phoneticPr fontId="13" type="noConversion"/>
  <pageMargins left="0.7" right="0.7" top="0.75" bottom="0.75" header="0.3" footer="0.3"/>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56DBB-AFDA-4179-BA08-184CEC1C86FB}">
  <sheetPr>
    <tabColor theme="9" tint="0.39997558519241921"/>
  </sheetPr>
  <dimension ref="B3:O31"/>
  <sheetViews>
    <sheetView showGridLines="0" zoomScaleNormal="100" workbookViewId="0">
      <selection activeCell="L28" sqref="L28"/>
    </sheetView>
  </sheetViews>
  <sheetFormatPr defaultRowHeight="13.2"/>
  <sheetData>
    <row r="3" spans="2:2">
      <c r="B3" s="12"/>
    </row>
    <row r="24" spans="2:15">
      <c r="B24" s="13" t="s">
        <v>10</v>
      </c>
      <c r="C24" s="14" t="s">
        <v>11</v>
      </c>
      <c r="D24" s="13"/>
      <c r="E24" s="13" t="s">
        <v>12</v>
      </c>
      <c r="F24" s="68">
        <f>60000/3.5*45%</f>
        <v>7714.2857142857138</v>
      </c>
      <c r="G24" s="13" t="s">
        <v>13</v>
      </c>
    </row>
    <row r="25" spans="2:15">
      <c r="B25" s="13" t="s">
        <v>14</v>
      </c>
      <c r="C25" s="13"/>
      <c r="D25" s="13"/>
      <c r="E25" s="13"/>
      <c r="F25" s="13">
        <v>1.96</v>
      </c>
      <c r="G25" s="13"/>
      <c r="K25" s="15" t="s">
        <v>15</v>
      </c>
      <c r="L25" s="15"/>
      <c r="M25" s="15"/>
      <c r="N25" s="15"/>
      <c r="O25" s="15"/>
    </row>
    <row r="26" spans="2:15">
      <c r="B26" s="13" t="s">
        <v>16</v>
      </c>
      <c r="C26" s="13"/>
      <c r="D26" s="13"/>
      <c r="E26" s="13"/>
      <c r="F26" s="16">
        <f>+L27</f>
        <v>0.47499999999999998</v>
      </c>
      <c r="G26" s="13"/>
      <c r="K26" s="15">
        <f>+K27+K28</f>
        <v>40</v>
      </c>
      <c r="L26" s="15" t="s">
        <v>17</v>
      </c>
      <c r="M26" s="15"/>
      <c r="N26" s="15"/>
      <c r="O26" s="15"/>
    </row>
    <row r="27" spans="2:15">
      <c r="B27" s="13" t="s">
        <v>18</v>
      </c>
      <c r="C27" s="13"/>
      <c r="D27" s="13"/>
      <c r="E27" s="13"/>
      <c r="F27" s="16">
        <f>+L28</f>
        <v>0.52500000000000002</v>
      </c>
      <c r="G27" s="13"/>
      <c r="K27" s="15">
        <v>19</v>
      </c>
      <c r="L27" s="17">
        <f>+K27/K26</f>
        <v>0.47499999999999998</v>
      </c>
      <c r="M27" s="15" t="s">
        <v>19</v>
      </c>
      <c r="N27" s="15"/>
      <c r="O27" s="15"/>
    </row>
    <row r="28" spans="2:15">
      <c r="B28" s="13" t="s">
        <v>20</v>
      </c>
      <c r="C28" s="13"/>
      <c r="D28" s="13"/>
      <c r="E28" s="13"/>
      <c r="F28" s="18">
        <v>0.1</v>
      </c>
      <c r="G28" s="13"/>
      <c r="K28" s="15">
        <v>21</v>
      </c>
      <c r="L28" s="17">
        <f>+K28/K26</f>
        <v>0.52500000000000002</v>
      </c>
      <c r="M28" s="15" t="s">
        <v>21</v>
      </c>
      <c r="N28" s="15"/>
      <c r="O28" s="15"/>
    </row>
    <row r="29" spans="2:15">
      <c r="K29" s="15"/>
      <c r="L29" s="15"/>
      <c r="M29" s="15"/>
      <c r="N29" s="15"/>
      <c r="O29" s="15"/>
    </row>
    <row r="30" spans="2:15">
      <c r="B30" s="19" t="s">
        <v>22</v>
      </c>
      <c r="C30" s="20">
        <f>+(F24*F25^2*F26*F27)</f>
        <v>7390.2779999999993</v>
      </c>
      <c r="D30" s="19"/>
      <c r="E30" s="19" t="s">
        <v>12</v>
      </c>
      <c r="F30" s="21">
        <f>+C30/C31</f>
        <v>94.636918648713987</v>
      </c>
      <c r="G30" s="19"/>
    </row>
    <row r="31" spans="2:15">
      <c r="B31" s="19"/>
      <c r="C31" s="19">
        <f>+F28^2*(F24-1)+F25^2*F26*F27</f>
        <v>78.090856142857149</v>
      </c>
      <c r="D31" s="19"/>
      <c r="E31" s="19"/>
      <c r="F31" s="19"/>
      <c r="G31" s="19"/>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92FFC-573F-43FE-9E1B-65B291F29A92}">
  <sheetPr>
    <tabColor theme="9" tint="0.59999389629810485"/>
  </sheetPr>
  <dimension ref="B3:O28"/>
  <sheetViews>
    <sheetView showGridLines="0" zoomScaleNormal="100" workbookViewId="0">
      <selection activeCell="F21" sqref="F21"/>
    </sheetView>
  </sheetViews>
  <sheetFormatPr defaultRowHeight="13.2"/>
  <cols>
    <col min="2" max="2" width="23.109375" customWidth="1"/>
  </cols>
  <sheetData>
    <row r="3" spans="2:2">
      <c r="B3" s="12"/>
    </row>
    <row r="21" spans="2:15">
      <c r="B21" s="13" t="s">
        <v>10</v>
      </c>
      <c r="C21" s="14"/>
      <c r="D21" s="13"/>
      <c r="E21" s="13" t="s">
        <v>12</v>
      </c>
      <c r="F21" s="13"/>
      <c r="G21" s="13" t="s">
        <v>13</v>
      </c>
    </row>
    <row r="22" spans="2:15">
      <c r="B22" s="13" t="s">
        <v>14</v>
      </c>
      <c r="C22" s="13"/>
      <c r="D22" s="13"/>
      <c r="E22" s="13"/>
      <c r="F22" s="13"/>
      <c r="G22" s="13"/>
      <c r="K22" s="15" t="s">
        <v>15</v>
      </c>
      <c r="L22" s="15"/>
      <c r="M22" s="15"/>
      <c r="N22" s="15"/>
      <c r="O22" s="15"/>
    </row>
    <row r="23" spans="2:15">
      <c r="B23" s="13" t="s">
        <v>16</v>
      </c>
      <c r="C23" s="13"/>
      <c r="D23" s="13"/>
      <c r="E23" s="13"/>
      <c r="F23" s="16"/>
      <c r="G23" s="13"/>
      <c r="K23" s="15"/>
      <c r="L23" s="15" t="s">
        <v>17</v>
      </c>
      <c r="M23" s="15"/>
      <c r="N23" s="15"/>
      <c r="O23" s="15"/>
    </row>
    <row r="24" spans="2:15">
      <c r="B24" s="13" t="s">
        <v>18</v>
      </c>
      <c r="C24" s="13"/>
      <c r="D24" s="13"/>
      <c r="E24" s="13"/>
      <c r="F24" s="16"/>
      <c r="G24" s="13"/>
      <c r="K24" s="15"/>
      <c r="L24" s="17"/>
      <c r="M24" s="15" t="s">
        <v>19</v>
      </c>
      <c r="N24" s="15"/>
      <c r="O24" s="15"/>
    </row>
    <row r="25" spans="2:15">
      <c r="B25" s="13" t="s">
        <v>20</v>
      </c>
      <c r="C25" s="13"/>
      <c r="D25" s="13"/>
      <c r="E25" s="13"/>
      <c r="F25" s="18"/>
      <c r="G25" s="13"/>
      <c r="K25" s="15"/>
      <c r="L25" s="17"/>
      <c r="M25" s="15" t="s">
        <v>21</v>
      </c>
      <c r="N25" s="15"/>
      <c r="O25" s="15"/>
    </row>
    <row r="26" spans="2:15">
      <c r="K26" s="15"/>
      <c r="L26" s="15"/>
      <c r="M26" s="15"/>
      <c r="N26" s="15"/>
      <c r="O26" s="15"/>
    </row>
    <row r="27" spans="2:15">
      <c r="B27" s="19" t="s">
        <v>23</v>
      </c>
      <c r="C27" s="20">
        <f>+(F21*F22^2*F23*F24)</f>
        <v>0</v>
      </c>
      <c r="D27" s="19"/>
      <c r="E27" s="19" t="s">
        <v>12</v>
      </c>
      <c r="F27" s="21" t="e">
        <f>+C27/C28</f>
        <v>#DIV/0!</v>
      </c>
      <c r="G27" s="19"/>
    </row>
    <row r="28" spans="2:15">
      <c r="B28" s="19"/>
      <c r="C28" s="19">
        <f>+F25^2*(F21-1)+F22^2*F23*F24</f>
        <v>0</v>
      </c>
      <c r="D28" s="19"/>
      <c r="E28" s="19"/>
      <c r="F28" s="19"/>
      <c r="G28" s="1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Ej 1 Proy Heladeras</vt:lpstr>
      <vt:lpstr>Ej 2 Proy con PIB</vt:lpstr>
      <vt:lpstr>Ej 3 Proy autos hibridos</vt:lpstr>
      <vt:lpstr>Ej 4 Proy Ventas</vt:lpstr>
      <vt:lpstr>Ej 5 Nro Encuestas</vt:lpstr>
      <vt:lpstr>Ej 6 Nro Encuestas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 Tatiana Mikelj</dc:creator>
  <cp:lastModifiedBy>Ing. Tatiana Mikelj</cp:lastModifiedBy>
  <dcterms:created xsi:type="dcterms:W3CDTF">2023-03-25T12:54:10Z</dcterms:created>
  <dcterms:modified xsi:type="dcterms:W3CDTF">2023-08-22T02:36:16Z</dcterms:modified>
</cp:coreProperties>
</file>